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28800" windowHeight="12180" tabRatio="793" activeTab="15"/>
  </bookViews>
  <sheets>
    <sheet name="01" sheetId="45" r:id="rId1"/>
    <sheet name="02" sheetId="46" r:id="rId2"/>
    <sheet name="03" sheetId="47" r:id="rId3"/>
    <sheet name="04" sheetId="48" r:id="rId4"/>
    <sheet name="05" sheetId="49" r:id="rId5"/>
    <sheet name="06" sheetId="50" r:id="rId6"/>
    <sheet name="07" sheetId="51" r:id="rId7"/>
    <sheet name="08" sheetId="52" r:id="rId8"/>
    <sheet name="09" sheetId="53" r:id="rId9"/>
    <sheet name="10" sheetId="54" r:id="rId10"/>
    <sheet name="11" sheetId="56" r:id="rId11"/>
    <sheet name="12" sheetId="57" r:id="rId12"/>
    <sheet name="13" sheetId="58" r:id="rId13"/>
    <sheet name="14" sheetId="59" r:id="rId14"/>
    <sheet name="15" sheetId="60" r:id="rId15"/>
    <sheet name="16" sheetId="61" r:id="rId16"/>
    <sheet name="Sample" sheetId="3" r:id="rId17"/>
    <sheet name="Calc" sheetId="5" r:id="rId18"/>
    <sheet name="Schedule (DONT DELETE)" sheetId="10" r:id="rId19"/>
    <sheet name="DI_donot_delete" sheetId="9" r:id="rId20"/>
    <sheet name="Sheet10" sheetId="55" r:id="rId21"/>
  </sheets>
  <definedNames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8">#REF!</definedName>
    <definedName name="a">#REF!</definedName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8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8">#REF!</definedName>
    <definedName name="ippp">#REF!</definedName>
    <definedName name="_xlnm.Print_Area" localSheetId="19">DI_donot_delete!$E$1:$J$79</definedName>
    <definedName name="_xlnm.Print_Area" localSheetId="20">Sheet10!$J$16:$M$25</definedName>
    <definedName name="samolea" localSheetId="0">#REF!</definedName>
    <definedName name="samolea" localSheetId="1">#REF!</definedName>
    <definedName name="samolea" localSheetId="2">#REF!</definedName>
    <definedName name="samolea" localSheetId="3">#REF!</definedName>
    <definedName name="samolea" localSheetId="4">#REF!</definedName>
    <definedName name="samolea" localSheetId="5">#REF!</definedName>
    <definedName name="samolea" localSheetId="6">#REF!</definedName>
    <definedName name="samolea" localSheetId="7">#REF!</definedName>
    <definedName name="samolea" localSheetId="8">#REF!</definedName>
    <definedName name="samolea" localSheetId="9">#REF!</definedName>
    <definedName name="samolea" localSheetId="10">#REF!</definedName>
    <definedName name="samolea" localSheetId="11">#REF!</definedName>
    <definedName name="samolea" localSheetId="12">#REF!</definedName>
    <definedName name="samolea" localSheetId="13">#REF!</definedName>
    <definedName name="samolea" localSheetId="14">#REF!</definedName>
    <definedName name="samolea" localSheetId="15">#REF!</definedName>
    <definedName name="samolea" localSheetId="16">#REF!</definedName>
    <definedName name="samolea" localSheetId="18">#REF!</definedName>
    <definedName name="samolea">#REF!</definedName>
    <definedName name="sampke1" localSheetId="0">#REF!</definedName>
    <definedName name="sampke1" localSheetId="1">#REF!</definedName>
    <definedName name="sampke1" localSheetId="2">#REF!</definedName>
    <definedName name="sampke1" localSheetId="3">#REF!</definedName>
    <definedName name="sampke1" localSheetId="4">#REF!</definedName>
    <definedName name="sampke1" localSheetId="5">#REF!</definedName>
    <definedName name="sampke1" localSheetId="6">#REF!</definedName>
    <definedName name="sampke1" localSheetId="7">#REF!</definedName>
    <definedName name="sampke1" localSheetId="8">#REF!</definedName>
    <definedName name="sampke1" localSheetId="9">#REF!</definedName>
    <definedName name="sampke1" localSheetId="10">#REF!</definedName>
    <definedName name="sampke1" localSheetId="11">#REF!</definedName>
    <definedName name="sampke1" localSheetId="12">#REF!</definedName>
    <definedName name="sampke1" localSheetId="13">#REF!</definedName>
    <definedName name="sampke1" localSheetId="14">#REF!</definedName>
    <definedName name="sampke1" localSheetId="15">#REF!</definedName>
    <definedName name="sampke1" localSheetId="16">#REF!</definedName>
    <definedName name="sampke1" localSheetId="18">#REF!</definedName>
    <definedName name="sampke1">#REF!</definedName>
    <definedName name="sample" localSheetId="0">#REF!</definedName>
    <definedName name="sample" localSheetId="1">#REF!</definedName>
    <definedName name="sample" localSheetId="2">#REF!</definedName>
    <definedName name="sample" localSheetId="3">#REF!</definedName>
    <definedName name="sample" localSheetId="4">#REF!</definedName>
    <definedName name="sample" localSheetId="5">#REF!</definedName>
    <definedName name="sample" localSheetId="6">#REF!</definedName>
    <definedName name="sample" localSheetId="7">#REF!</definedName>
    <definedName name="sample" localSheetId="8">#REF!</definedName>
    <definedName name="sample" localSheetId="9">#REF!</definedName>
    <definedName name="sample" localSheetId="10">#REF!</definedName>
    <definedName name="sample" localSheetId="11">#REF!</definedName>
    <definedName name="sample" localSheetId="12">#REF!</definedName>
    <definedName name="sample" localSheetId="13">#REF!</definedName>
    <definedName name="sample" localSheetId="14">#REF!</definedName>
    <definedName name="sample" localSheetId="15">#REF!</definedName>
    <definedName name="sample" localSheetId="16">#REF!</definedName>
    <definedName name="sample" localSheetId="18">#REF!</definedName>
    <definedName name="sample">#REF!</definedName>
    <definedName name="SAMPLE1" localSheetId="0">#REF!</definedName>
    <definedName name="SAMPLE1" localSheetId="1">#REF!</definedName>
    <definedName name="SAMPLE1" localSheetId="2">#REF!</definedName>
    <definedName name="SAMPLE1" localSheetId="3">#REF!</definedName>
    <definedName name="SAMPLE1" localSheetId="4">#REF!</definedName>
    <definedName name="SAMPLE1" localSheetId="5">#REF!</definedName>
    <definedName name="SAMPLE1" localSheetId="6">#REF!</definedName>
    <definedName name="SAMPLE1" localSheetId="7">#REF!</definedName>
    <definedName name="SAMPLE1" localSheetId="8">#REF!</definedName>
    <definedName name="SAMPLE1" localSheetId="9">#REF!</definedName>
    <definedName name="SAMPLE1" localSheetId="10">#REF!</definedName>
    <definedName name="SAMPLE1" localSheetId="11">#REF!</definedName>
    <definedName name="SAMPLE1" localSheetId="12">#REF!</definedName>
    <definedName name="SAMPLE1" localSheetId="13">#REF!</definedName>
    <definedName name="SAMPLE1" localSheetId="14">#REF!</definedName>
    <definedName name="SAMPLE1" localSheetId="15">#REF!</definedName>
    <definedName name="SAMPLE1" localSheetId="16">#REF!</definedName>
    <definedName name="SAMPLE1" localSheetId="18">#REF!</definedName>
    <definedName name="SAMPLE1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8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9" i="61" l="1"/>
  <c r="B335" i="61" l="1"/>
  <c r="B311" i="61"/>
  <c r="C334" i="61"/>
  <c r="D334" i="61" s="1"/>
  <c r="E334" i="61" s="1"/>
  <c r="F334" i="61" s="1"/>
  <c r="G334" i="61" s="1"/>
  <c r="H334" i="61" s="1"/>
  <c r="I334" i="61" s="1"/>
  <c r="J334" i="61" s="1"/>
  <c r="K334" i="61" s="1"/>
  <c r="L334" i="61" s="1"/>
  <c r="M334" i="61" s="1"/>
  <c r="N334" i="61" s="1"/>
  <c r="O334" i="61" s="1"/>
  <c r="P334" i="61" s="1"/>
  <c r="Q334" i="61" s="1"/>
  <c r="R334" i="61" s="1"/>
  <c r="S334" i="61" s="1"/>
  <c r="T334" i="61" s="1"/>
  <c r="U334" i="61" s="1"/>
  <c r="V334" i="61" s="1"/>
  <c r="W334" i="61" s="1"/>
  <c r="X334" i="61" s="1"/>
  <c r="Y334" i="61" s="1"/>
  <c r="Z334" i="61" s="1"/>
  <c r="AA334" i="61" s="1"/>
  <c r="AB334" i="61" s="1"/>
  <c r="AC334" i="61" s="1"/>
  <c r="AD334" i="61" s="1"/>
  <c r="AE334" i="61" s="1"/>
  <c r="AF334" i="61" s="1"/>
  <c r="B145" i="61"/>
  <c r="B170" i="61" a="1"/>
  <c r="B170" i="61" s="1"/>
  <c r="B169" i="61"/>
  <c r="B132" i="61"/>
  <c r="B131" i="61"/>
  <c r="B130" i="61"/>
  <c r="B129" i="61"/>
  <c r="B128" i="61"/>
  <c r="B127" i="61"/>
  <c r="B118" i="61"/>
  <c r="B106" i="61"/>
  <c r="B102" i="61"/>
  <c r="B88" i="61"/>
  <c r="B80" i="61"/>
  <c r="AG339" i="61"/>
  <c r="C338" i="61"/>
  <c r="D338" i="61" s="1"/>
  <c r="E338" i="61" s="1"/>
  <c r="F338" i="61" s="1"/>
  <c r="G338" i="61" s="1"/>
  <c r="H338" i="61" s="1"/>
  <c r="I338" i="61" s="1"/>
  <c r="J338" i="61" s="1"/>
  <c r="K338" i="61" s="1"/>
  <c r="L338" i="61" s="1"/>
  <c r="M338" i="61" s="1"/>
  <c r="N338" i="61" s="1"/>
  <c r="O338" i="61" s="1"/>
  <c r="P338" i="61" s="1"/>
  <c r="Q338" i="61" s="1"/>
  <c r="R338" i="61" s="1"/>
  <c r="S338" i="61" s="1"/>
  <c r="T338" i="61" s="1"/>
  <c r="U338" i="61" s="1"/>
  <c r="V338" i="61" s="1"/>
  <c r="W338" i="61" s="1"/>
  <c r="X338" i="61" s="1"/>
  <c r="Y338" i="61" s="1"/>
  <c r="Z338" i="61" s="1"/>
  <c r="AA338" i="61" s="1"/>
  <c r="AB338" i="61" s="1"/>
  <c r="AC338" i="61" s="1"/>
  <c r="AD338" i="61" s="1"/>
  <c r="AE338" i="61" s="1"/>
  <c r="AF338" i="61" s="1"/>
  <c r="C337" i="61"/>
  <c r="D337" i="61" s="1"/>
  <c r="E337" i="61" s="1"/>
  <c r="F337" i="61" s="1"/>
  <c r="G337" i="61" s="1"/>
  <c r="H337" i="61" s="1"/>
  <c r="I337" i="61" s="1"/>
  <c r="J337" i="61" s="1"/>
  <c r="K337" i="61" s="1"/>
  <c r="L337" i="61" s="1"/>
  <c r="M337" i="61" s="1"/>
  <c r="N337" i="61" s="1"/>
  <c r="O337" i="61" s="1"/>
  <c r="P337" i="61" s="1"/>
  <c r="Q337" i="61" s="1"/>
  <c r="R337" i="61" s="1"/>
  <c r="S337" i="61" s="1"/>
  <c r="T337" i="61" s="1"/>
  <c r="U337" i="61" s="1"/>
  <c r="V337" i="61" s="1"/>
  <c r="W337" i="61" s="1"/>
  <c r="X337" i="61" s="1"/>
  <c r="Y337" i="61" s="1"/>
  <c r="Z337" i="61" s="1"/>
  <c r="AA337" i="61" s="1"/>
  <c r="AB337" i="61" s="1"/>
  <c r="AC337" i="61" s="1"/>
  <c r="AD337" i="61" s="1"/>
  <c r="AE337" i="61" s="1"/>
  <c r="AF337" i="61" s="1"/>
  <c r="AG335" i="61"/>
  <c r="C333" i="61"/>
  <c r="D333" i="61" s="1"/>
  <c r="E333" i="61" s="1"/>
  <c r="F333" i="61" s="1"/>
  <c r="G333" i="61" s="1"/>
  <c r="H333" i="61" s="1"/>
  <c r="I333" i="61" s="1"/>
  <c r="J333" i="61" s="1"/>
  <c r="K333" i="61" s="1"/>
  <c r="L333" i="61" s="1"/>
  <c r="M333" i="61" s="1"/>
  <c r="N333" i="61" s="1"/>
  <c r="O333" i="61" s="1"/>
  <c r="P333" i="61" s="1"/>
  <c r="Q333" i="61" s="1"/>
  <c r="R333" i="61" s="1"/>
  <c r="S333" i="61" s="1"/>
  <c r="T333" i="61" s="1"/>
  <c r="U333" i="61" s="1"/>
  <c r="V333" i="61" s="1"/>
  <c r="W333" i="61" s="1"/>
  <c r="X333" i="61" s="1"/>
  <c r="Y333" i="61" s="1"/>
  <c r="Z333" i="61" s="1"/>
  <c r="AA333" i="61" s="1"/>
  <c r="AB333" i="61" s="1"/>
  <c r="AC333" i="61" s="1"/>
  <c r="AD333" i="61" s="1"/>
  <c r="AE333" i="61" s="1"/>
  <c r="AF333" i="61" s="1"/>
  <c r="C332" i="61"/>
  <c r="D332" i="61" s="1"/>
  <c r="E332" i="61" s="1"/>
  <c r="F332" i="61" s="1"/>
  <c r="G332" i="61" s="1"/>
  <c r="H332" i="61" s="1"/>
  <c r="I332" i="61" s="1"/>
  <c r="J332" i="61" s="1"/>
  <c r="K332" i="61" s="1"/>
  <c r="L332" i="61" s="1"/>
  <c r="M332" i="61" s="1"/>
  <c r="N332" i="61" s="1"/>
  <c r="O332" i="61" s="1"/>
  <c r="P332" i="61" s="1"/>
  <c r="Q332" i="61" s="1"/>
  <c r="R332" i="61" s="1"/>
  <c r="S332" i="61" s="1"/>
  <c r="T332" i="61" s="1"/>
  <c r="U332" i="61" s="1"/>
  <c r="V332" i="61" s="1"/>
  <c r="W332" i="61" s="1"/>
  <c r="X332" i="61" s="1"/>
  <c r="Y332" i="61" s="1"/>
  <c r="Z332" i="61" s="1"/>
  <c r="AA332" i="61" s="1"/>
  <c r="AB332" i="61" s="1"/>
  <c r="AC332" i="61" s="1"/>
  <c r="AD332" i="61" s="1"/>
  <c r="AE332" i="61" s="1"/>
  <c r="AF332" i="61" s="1"/>
  <c r="C331" i="61"/>
  <c r="D331" i="61" s="1"/>
  <c r="E331" i="61" s="1"/>
  <c r="F331" i="61" s="1"/>
  <c r="G331" i="61" s="1"/>
  <c r="H331" i="61" s="1"/>
  <c r="I331" i="61" s="1"/>
  <c r="J331" i="61" s="1"/>
  <c r="K331" i="61" s="1"/>
  <c r="L331" i="61" s="1"/>
  <c r="M331" i="61" s="1"/>
  <c r="N331" i="61" s="1"/>
  <c r="O331" i="61" s="1"/>
  <c r="P331" i="61" s="1"/>
  <c r="Q331" i="61" s="1"/>
  <c r="R331" i="61" s="1"/>
  <c r="S331" i="61" s="1"/>
  <c r="T331" i="61" s="1"/>
  <c r="U331" i="61" s="1"/>
  <c r="V331" i="61" s="1"/>
  <c r="W331" i="61" s="1"/>
  <c r="X331" i="61" s="1"/>
  <c r="Y331" i="61" s="1"/>
  <c r="Z331" i="61" s="1"/>
  <c r="AA331" i="61" s="1"/>
  <c r="AB331" i="61" s="1"/>
  <c r="AC331" i="61" s="1"/>
  <c r="AD331" i="61" s="1"/>
  <c r="AE331" i="61" s="1"/>
  <c r="AF331" i="61" s="1"/>
  <c r="C330" i="61"/>
  <c r="D330" i="61" s="1"/>
  <c r="E330" i="61" s="1"/>
  <c r="F330" i="61" s="1"/>
  <c r="G330" i="61" s="1"/>
  <c r="H330" i="61" s="1"/>
  <c r="I330" i="61" s="1"/>
  <c r="J330" i="61" s="1"/>
  <c r="K330" i="61" s="1"/>
  <c r="L330" i="61" s="1"/>
  <c r="M330" i="61" s="1"/>
  <c r="N330" i="61" s="1"/>
  <c r="O330" i="61" s="1"/>
  <c r="P330" i="61" s="1"/>
  <c r="Q330" i="61" s="1"/>
  <c r="R330" i="61" s="1"/>
  <c r="S330" i="61" s="1"/>
  <c r="T330" i="61" s="1"/>
  <c r="U330" i="61" s="1"/>
  <c r="V330" i="61" s="1"/>
  <c r="W330" i="61" s="1"/>
  <c r="X330" i="61" s="1"/>
  <c r="Y330" i="61" s="1"/>
  <c r="Z330" i="61" s="1"/>
  <c r="AA330" i="61" s="1"/>
  <c r="AB330" i="61" s="1"/>
  <c r="AC330" i="61" s="1"/>
  <c r="AD330" i="61" s="1"/>
  <c r="AE330" i="61" s="1"/>
  <c r="AF330" i="61" s="1"/>
  <c r="C329" i="61"/>
  <c r="D329" i="61" s="1"/>
  <c r="E329" i="61" s="1"/>
  <c r="F329" i="61" s="1"/>
  <c r="G329" i="61" s="1"/>
  <c r="H329" i="61" s="1"/>
  <c r="I329" i="61" s="1"/>
  <c r="J329" i="61" s="1"/>
  <c r="K329" i="61" s="1"/>
  <c r="L329" i="61" s="1"/>
  <c r="M329" i="61" s="1"/>
  <c r="N329" i="61" s="1"/>
  <c r="O329" i="61" s="1"/>
  <c r="P329" i="61" s="1"/>
  <c r="Q329" i="61" s="1"/>
  <c r="R329" i="61" s="1"/>
  <c r="S329" i="61" s="1"/>
  <c r="T329" i="61" s="1"/>
  <c r="U329" i="61" s="1"/>
  <c r="V329" i="61" s="1"/>
  <c r="W329" i="61" s="1"/>
  <c r="X329" i="61" s="1"/>
  <c r="Y329" i="61" s="1"/>
  <c r="Z329" i="61" s="1"/>
  <c r="AA329" i="61" s="1"/>
  <c r="AB329" i="61" s="1"/>
  <c r="AC329" i="61" s="1"/>
  <c r="AD329" i="61" s="1"/>
  <c r="AE329" i="61" s="1"/>
  <c r="AF329" i="61" s="1"/>
  <c r="C328" i="61"/>
  <c r="D328" i="61" s="1"/>
  <c r="E328" i="61" s="1"/>
  <c r="F328" i="61" s="1"/>
  <c r="G328" i="61" s="1"/>
  <c r="H328" i="61" s="1"/>
  <c r="I328" i="61" s="1"/>
  <c r="J328" i="61" s="1"/>
  <c r="K328" i="61" s="1"/>
  <c r="L328" i="61" s="1"/>
  <c r="M328" i="61" s="1"/>
  <c r="N328" i="61" s="1"/>
  <c r="O328" i="61" s="1"/>
  <c r="P328" i="61" s="1"/>
  <c r="Q328" i="61" s="1"/>
  <c r="R328" i="61" s="1"/>
  <c r="S328" i="61" s="1"/>
  <c r="T328" i="61" s="1"/>
  <c r="U328" i="61" s="1"/>
  <c r="V328" i="61" s="1"/>
  <c r="W328" i="61" s="1"/>
  <c r="X328" i="61" s="1"/>
  <c r="Y328" i="61" s="1"/>
  <c r="Z328" i="61" s="1"/>
  <c r="AA328" i="61" s="1"/>
  <c r="AB328" i="61" s="1"/>
  <c r="AC328" i="61" s="1"/>
  <c r="AD328" i="61" s="1"/>
  <c r="AE328" i="61" s="1"/>
  <c r="AF328" i="61" s="1"/>
  <c r="C327" i="61"/>
  <c r="D327" i="61" s="1"/>
  <c r="E327" i="61" s="1"/>
  <c r="F327" i="61" s="1"/>
  <c r="G327" i="61" s="1"/>
  <c r="H327" i="61" s="1"/>
  <c r="I327" i="61" s="1"/>
  <c r="J327" i="61" s="1"/>
  <c r="K327" i="61" s="1"/>
  <c r="L327" i="61" s="1"/>
  <c r="M327" i="61" s="1"/>
  <c r="N327" i="61" s="1"/>
  <c r="O327" i="61" s="1"/>
  <c r="P327" i="61" s="1"/>
  <c r="Q327" i="61" s="1"/>
  <c r="R327" i="61" s="1"/>
  <c r="S327" i="61" s="1"/>
  <c r="T327" i="61" s="1"/>
  <c r="U327" i="61" s="1"/>
  <c r="V327" i="61" s="1"/>
  <c r="W327" i="61" s="1"/>
  <c r="X327" i="61" s="1"/>
  <c r="Y327" i="61" s="1"/>
  <c r="Z327" i="61" s="1"/>
  <c r="AA327" i="61" s="1"/>
  <c r="AB327" i="61" s="1"/>
  <c r="AC327" i="61" s="1"/>
  <c r="AD327" i="61" s="1"/>
  <c r="AE327" i="61" s="1"/>
  <c r="AF327" i="61" s="1"/>
  <c r="C326" i="61"/>
  <c r="D326" i="61" s="1"/>
  <c r="E326" i="61" s="1"/>
  <c r="F326" i="61" s="1"/>
  <c r="G326" i="61" s="1"/>
  <c r="H326" i="61" s="1"/>
  <c r="I326" i="61" s="1"/>
  <c r="J326" i="61" s="1"/>
  <c r="K326" i="61" s="1"/>
  <c r="L326" i="61" s="1"/>
  <c r="M326" i="61" s="1"/>
  <c r="N326" i="61" s="1"/>
  <c r="O326" i="61" s="1"/>
  <c r="P326" i="61" s="1"/>
  <c r="Q326" i="61" s="1"/>
  <c r="R326" i="61" s="1"/>
  <c r="S326" i="61" s="1"/>
  <c r="T326" i="61" s="1"/>
  <c r="U326" i="61" s="1"/>
  <c r="V326" i="61" s="1"/>
  <c r="W326" i="61" s="1"/>
  <c r="X326" i="61" s="1"/>
  <c r="Y326" i="61" s="1"/>
  <c r="Z326" i="61" s="1"/>
  <c r="AA326" i="61" s="1"/>
  <c r="AB326" i="61" s="1"/>
  <c r="AC326" i="61" s="1"/>
  <c r="AD326" i="61" s="1"/>
  <c r="AE326" i="61" s="1"/>
  <c r="AF326" i="61" s="1"/>
  <c r="C325" i="61"/>
  <c r="D325" i="61" s="1"/>
  <c r="E325" i="61" s="1"/>
  <c r="F325" i="61" s="1"/>
  <c r="G325" i="61" s="1"/>
  <c r="H325" i="61" s="1"/>
  <c r="I325" i="61" s="1"/>
  <c r="J325" i="61" s="1"/>
  <c r="K325" i="61" s="1"/>
  <c r="L325" i="61" s="1"/>
  <c r="M325" i="61" s="1"/>
  <c r="N325" i="61" s="1"/>
  <c r="O325" i="61" s="1"/>
  <c r="P325" i="61" s="1"/>
  <c r="Q325" i="61" s="1"/>
  <c r="R325" i="61" s="1"/>
  <c r="S325" i="61" s="1"/>
  <c r="T325" i="61" s="1"/>
  <c r="U325" i="61" s="1"/>
  <c r="V325" i="61" s="1"/>
  <c r="W325" i="61" s="1"/>
  <c r="X325" i="61" s="1"/>
  <c r="Y325" i="61" s="1"/>
  <c r="Z325" i="61" s="1"/>
  <c r="AA325" i="61" s="1"/>
  <c r="AB325" i="61" s="1"/>
  <c r="AC325" i="61" s="1"/>
  <c r="AD325" i="61" s="1"/>
  <c r="AE325" i="61" s="1"/>
  <c r="AF325" i="61" s="1"/>
  <c r="C324" i="61"/>
  <c r="D324" i="61" s="1"/>
  <c r="E324" i="61" s="1"/>
  <c r="F324" i="61" s="1"/>
  <c r="G324" i="61" s="1"/>
  <c r="H324" i="61" s="1"/>
  <c r="I324" i="61" s="1"/>
  <c r="J324" i="61" s="1"/>
  <c r="K324" i="61" s="1"/>
  <c r="L324" i="61" s="1"/>
  <c r="M324" i="61" s="1"/>
  <c r="N324" i="61" s="1"/>
  <c r="O324" i="61" s="1"/>
  <c r="P324" i="61" s="1"/>
  <c r="Q324" i="61" s="1"/>
  <c r="R324" i="61" s="1"/>
  <c r="S324" i="61" s="1"/>
  <c r="T324" i="61" s="1"/>
  <c r="U324" i="61" s="1"/>
  <c r="V324" i="61" s="1"/>
  <c r="W324" i="61" s="1"/>
  <c r="X324" i="61" s="1"/>
  <c r="Y324" i="61" s="1"/>
  <c r="Z324" i="61" s="1"/>
  <c r="AA324" i="61" s="1"/>
  <c r="AB324" i="61" s="1"/>
  <c r="AC324" i="61" s="1"/>
  <c r="AD324" i="61" s="1"/>
  <c r="AE324" i="61" s="1"/>
  <c r="AF324" i="61" s="1"/>
  <c r="C323" i="61"/>
  <c r="D323" i="61" s="1"/>
  <c r="E323" i="61" s="1"/>
  <c r="F323" i="61" s="1"/>
  <c r="G323" i="61" s="1"/>
  <c r="H323" i="61" s="1"/>
  <c r="I323" i="61" s="1"/>
  <c r="J323" i="61" s="1"/>
  <c r="K323" i="61" s="1"/>
  <c r="L323" i="61" s="1"/>
  <c r="M323" i="61" s="1"/>
  <c r="N323" i="61" s="1"/>
  <c r="O323" i="61" s="1"/>
  <c r="P323" i="61" s="1"/>
  <c r="Q323" i="61" s="1"/>
  <c r="R323" i="61" s="1"/>
  <c r="S323" i="61" s="1"/>
  <c r="T323" i="61" s="1"/>
  <c r="U323" i="61" s="1"/>
  <c r="V323" i="61" s="1"/>
  <c r="W323" i="61" s="1"/>
  <c r="X323" i="61" s="1"/>
  <c r="Y323" i="61" s="1"/>
  <c r="Z323" i="61" s="1"/>
  <c r="AA323" i="61" s="1"/>
  <c r="AB323" i="61" s="1"/>
  <c r="AC323" i="61" s="1"/>
  <c r="AD323" i="61" s="1"/>
  <c r="AE323" i="61" s="1"/>
  <c r="AF323" i="61" s="1"/>
  <c r="C322" i="61"/>
  <c r="D322" i="61" s="1"/>
  <c r="E322" i="61" s="1"/>
  <c r="F322" i="61" s="1"/>
  <c r="G322" i="61" s="1"/>
  <c r="H322" i="61" s="1"/>
  <c r="I322" i="61" s="1"/>
  <c r="J322" i="61" s="1"/>
  <c r="K322" i="61" s="1"/>
  <c r="L322" i="61" s="1"/>
  <c r="M322" i="61" s="1"/>
  <c r="N322" i="61" s="1"/>
  <c r="O322" i="61" s="1"/>
  <c r="P322" i="61" s="1"/>
  <c r="Q322" i="61" s="1"/>
  <c r="R322" i="61" s="1"/>
  <c r="S322" i="61" s="1"/>
  <c r="T322" i="61" s="1"/>
  <c r="U322" i="61" s="1"/>
  <c r="V322" i="61" s="1"/>
  <c r="W322" i="61" s="1"/>
  <c r="X322" i="61" s="1"/>
  <c r="Y322" i="61" s="1"/>
  <c r="Z322" i="61" s="1"/>
  <c r="AA322" i="61" s="1"/>
  <c r="AB322" i="61" s="1"/>
  <c r="AC322" i="61" s="1"/>
  <c r="AD322" i="61" s="1"/>
  <c r="AE322" i="61" s="1"/>
  <c r="AF322" i="61" s="1"/>
  <c r="C321" i="61"/>
  <c r="D321" i="61" s="1"/>
  <c r="E321" i="61" s="1"/>
  <c r="F321" i="61" s="1"/>
  <c r="G321" i="61" s="1"/>
  <c r="H321" i="61" s="1"/>
  <c r="I321" i="61" s="1"/>
  <c r="J321" i="61" s="1"/>
  <c r="K321" i="61" s="1"/>
  <c r="L321" i="61" s="1"/>
  <c r="M321" i="61" s="1"/>
  <c r="N321" i="61" s="1"/>
  <c r="O321" i="61" s="1"/>
  <c r="P321" i="61" s="1"/>
  <c r="Q321" i="61" s="1"/>
  <c r="R321" i="61" s="1"/>
  <c r="S321" i="61" s="1"/>
  <c r="T321" i="61" s="1"/>
  <c r="U321" i="61" s="1"/>
  <c r="V321" i="61" s="1"/>
  <c r="W321" i="61" s="1"/>
  <c r="X321" i="61" s="1"/>
  <c r="Y321" i="61" s="1"/>
  <c r="Z321" i="61" s="1"/>
  <c r="AA321" i="61" s="1"/>
  <c r="AB321" i="61" s="1"/>
  <c r="AC321" i="61" s="1"/>
  <c r="AD321" i="61" s="1"/>
  <c r="AE321" i="61" s="1"/>
  <c r="AF321" i="61" s="1"/>
  <c r="C320" i="61"/>
  <c r="D320" i="61" s="1"/>
  <c r="E320" i="61" s="1"/>
  <c r="F320" i="61" s="1"/>
  <c r="G320" i="61" s="1"/>
  <c r="H320" i="61" s="1"/>
  <c r="I320" i="61" s="1"/>
  <c r="J320" i="61" s="1"/>
  <c r="K320" i="61" s="1"/>
  <c r="L320" i="61" s="1"/>
  <c r="M320" i="61" s="1"/>
  <c r="N320" i="61" s="1"/>
  <c r="O320" i="61" s="1"/>
  <c r="P320" i="61" s="1"/>
  <c r="Q320" i="61" s="1"/>
  <c r="R320" i="61" s="1"/>
  <c r="S320" i="61" s="1"/>
  <c r="T320" i="61" s="1"/>
  <c r="U320" i="61" s="1"/>
  <c r="V320" i="61" s="1"/>
  <c r="W320" i="61" s="1"/>
  <c r="X320" i="61" s="1"/>
  <c r="Y320" i="61" s="1"/>
  <c r="Z320" i="61" s="1"/>
  <c r="AA320" i="61" s="1"/>
  <c r="AB320" i="61" s="1"/>
  <c r="AC320" i="61" s="1"/>
  <c r="AD320" i="61" s="1"/>
  <c r="AE320" i="61" s="1"/>
  <c r="AF320" i="61" s="1"/>
  <c r="D319" i="61"/>
  <c r="E319" i="61" s="1"/>
  <c r="F319" i="61" s="1"/>
  <c r="G319" i="61" s="1"/>
  <c r="H319" i="61" s="1"/>
  <c r="I319" i="61" s="1"/>
  <c r="J319" i="61" s="1"/>
  <c r="K319" i="61" s="1"/>
  <c r="L319" i="61" s="1"/>
  <c r="M319" i="61" s="1"/>
  <c r="N319" i="61" s="1"/>
  <c r="O319" i="61" s="1"/>
  <c r="P319" i="61" s="1"/>
  <c r="Q319" i="61" s="1"/>
  <c r="R319" i="61" s="1"/>
  <c r="S319" i="61" s="1"/>
  <c r="T319" i="61" s="1"/>
  <c r="U319" i="61" s="1"/>
  <c r="V319" i="61" s="1"/>
  <c r="W319" i="61" s="1"/>
  <c r="X319" i="61" s="1"/>
  <c r="Y319" i="61" s="1"/>
  <c r="Z319" i="61" s="1"/>
  <c r="AA319" i="61" s="1"/>
  <c r="AB319" i="61" s="1"/>
  <c r="AC319" i="61" s="1"/>
  <c r="AD319" i="61" s="1"/>
  <c r="AE319" i="61" s="1"/>
  <c r="AF319" i="61" s="1"/>
  <c r="C319" i="61"/>
  <c r="C318" i="61"/>
  <c r="D318" i="61" s="1"/>
  <c r="E318" i="61" s="1"/>
  <c r="F318" i="61" s="1"/>
  <c r="G318" i="61" s="1"/>
  <c r="H318" i="61" s="1"/>
  <c r="I318" i="61" s="1"/>
  <c r="J318" i="61" s="1"/>
  <c r="K318" i="61" s="1"/>
  <c r="L318" i="61" s="1"/>
  <c r="M318" i="61" s="1"/>
  <c r="N318" i="61" s="1"/>
  <c r="O318" i="61" s="1"/>
  <c r="P318" i="61" s="1"/>
  <c r="Q318" i="61" s="1"/>
  <c r="R318" i="61" s="1"/>
  <c r="S318" i="61" s="1"/>
  <c r="T318" i="61" s="1"/>
  <c r="U318" i="61" s="1"/>
  <c r="V318" i="61" s="1"/>
  <c r="W318" i="61" s="1"/>
  <c r="X318" i="61" s="1"/>
  <c r="Y318" i="61" s="1"/>
  <c r="Z318" i="61" s="1"/>
  <c r="AA318" i="61" s="1"/>
  <c r="AB318" i="61" s="1"/>
  <c r="AC318" i="61" s="1"/>
  <c r="AD318" i="61" s="1"/>
  <c r="AE318" i="61" s="1"/>
  <c r="AF318" i="61" s="1"/>
  <c r="C317" i="61"/>
  <c r="D317" i="61" s="1"/>
  <c r="E317" i="61" s="1"/>
  <c r="F317" i="61" s="1"/>
  <c r="G317" i="61" s="1"/>
  <c r="H317" i="61" s="1"/>
  <c r="I317" i="61" s="1"/>
  <c r="J317" i="61" s="1"/>
  <c r="K317" i="61" s="1"/>
  <c r="L317" i="61" s="1"/>
  <c r="M317" i="61" s="1"/>
  <c r="N317" i="61" s="1"/>
  <c r="O317" i="61" s="1"/>
  <c r="P317" i="61" s="1"/>
  <c r="Q317" i="61" s="1"/>
  <c r="R317" i="61" s="1"/>
  <c r="S317" i="61" s="1"/>
  <c r="T317" i="61" s="1"/>
  <c r="U317" i="61" s="1"/>
  <c r="V317" i="61" s="1"/>
  <c r="W317" i="61" s="1"/>
  <c r="X317" i="61" s="1"/>
  <c r="Y317" i="61" s="1"/>
  <c r="Z317" i="61" s="1"/>
  <c r="AA317" i="61" s="1"/>
  <c r="AB317" i="61" s="1"/>
  <c r="AC317" i="61" s="1"/>
  <c r="AD317" i="61" s="1"/>
  <c r="AE317" i="61" s="1"/>
  <c r="AF317" i="61" s="1"/>
  <c r="C316" i="61"/>
  <c r="D316" i="61" s="1"/>
  <c r="E316" i="61" s="1"/>
  <c r="F316" i="61" s="1"/>
  <c r="G316" i="61" s="1"/>
  <c r="H316" i="61" s="1"/>
  <c r="I316" i="61" s="1"/>
  <c r="J316" i="61" s="1"/>
  <c r="K316" i="61" s="1"/>
  <c r="L316" i="61" s="1"/>
  <c r="M316" i="61" s="1"/>
  <c r="N316" i="61" s="1"/>
  <c r="O316" i="61" s="1"/>
  <c r="P316" i="61" s="1"/>
  <c r="Q316" i="61" s="1"/>
  <c r="R316" i="61" s="1"/>
  <c r="S316" i="61" s="1"/>
  <c r="T316" i="61" s="1"/>
  <c r="U316" i="61" s="1"/>
  <c r="V316" i="61" s="1"/>
  <c r="W316" i="61" s="1"/>
  <c r="X316" i="61" s="1"/>
  <c r="Y316" i="61" s="1"/>
  <c r="Z316" i="61" s="1"/>
  <c r="AA316" i="61" s="1"/>
  <c r="AB316" i="61" s="1"/>
  <c r="AC316" i="61" s="1"/>
  <c r="AD316" i="61" s="1"/>
  <c r="AE316" i="61" s="1"/>
  <c r="AF316" i="61" s="1"/>
  <c r="C315" i="61"/>
  <c r="D315" i="61" s="1"/>
  <c r="E315" i="61" s="1"/>
  <c r="F315" i="61" s="1"/>
  <c r="G315" i="61" s="1"/>
  <c r="H315" i="61" s="1"/>
  <c r="I315" i="61" s="1"/>
  <c r="J315" i="61" s="1"/>
  <c r="K315" i="61" s="1"/>
  <c r="L315" i="61" s="1"/>
  <c r="M315" i="61" s="1"/>
  <c r="N315" i="61" s="1"/>
  <c r="O315" i="61" s="1"/>
  <c r="P315" i="61" s="1"/>
  <c r="Q315" i="61" s="1"/>
  <c r="R315" i="61" s="1"/>
  <c r="S315" i="61" s="1"/>
  <c r="T315" i="61" s="1"/>
  <c r="U315" i="61" s="1"/>
  <c r="V315" i="61" s="1"/>
  <c r="W315" i="61" s="1"/>
  <c r="X315" i="61" s="1"/>
  <c r="Y315" i="61" s="1"/>
  <c r="Z315" i="61" s="1"/>
  <c r="AA315" i="61" s="1"/>
  <c r="AB315" i="61" s="1"/>
  <c r="AC315" i="61" s="1"/>
  <c r="AD315" i="61" s="1"/>
  <c r="AE315" i="61" s="1"/>
  <c r="AF315" i="61" s="1"/>
  <c r="C314" i="61"/>
  <c r="D314" i="61" s="1"/>
  <c r="E314" i="61" s="1"/>
  <c r="F314" i="61" s="1"/>
  <c r="G314" i="61" s="1"/>
  <c r="H314" i="61" s="1"/>
  <c r="I314" i="61" s="1"/>
  <c r="J314" i="61" s="1"/>
  <c r="K314" i="61" s="1"/>
  <c r="L314" i="61" s="1"/>
  <c r="M314" i="61" s="1"/>
  <c r="N314" i="61" s="1"/>
  <c r="O314" i="61" s="1"/>
  <c r="P314" i="61" s="1"/>
  <c r="Q314" i="61" s="1"/>
  <c r="R314" i="61" s="1"/>
  <c r="S314" i="61" s="1"/>
  <c r="T314" i="61" s="1"/>
  <c r="U314" i="61" s="1"/>
  <c r="V314" i="61" s="1"/>
  <c r="W314" i="61" s="1"/>
  <c r="X314" i="61" s="1"/>
  <c r="Y314" i="61" s="1"/>
  <c r="Z314" i="61" s="1"/>
  <c r="AA314" i="61" s="1"/>
  <c r="AB314" i="61" s="1"/>
  <c r="AC314" i="61" s="1"/>
  <c r="AD314" i="61" s="1"/>
  <c r="AE314" i="61" s="1"/>
  <c r="AF314" i="61" s="1"/>
  <c r="C313" i="61"/>
  <c r="D313" i="61" s="1"/>
  <c r="E313" i="61" s="1"/>
  <c r="F313" i="61" s="1"/>
  <c r="G313" i="61" s="1"/>
  <c r="H313" i="61" s="1"/>
  <c r="I313" i="61" s="1"/>
  <c r="J313" i="61" s="1"/>
  <c r="K313" i="61" s="1"/>
  <c r="L313" i="61" s="1"/>
  <c r="M313" i="61" s="1"/>
  <c r="N313" i="61" s="1"/>
  <c r="O313" i="61" s="1"/>
  <c r="P313" i="61" s="1"/>
  <c r="Q313" i="61" s="1"/>
  <c r="R313" i="61" s="1"/>
  <c r="S313" i="61" s="1"/>
  <c r="T313" i="61" s="1"/>
  <c r="U313" i="61" s="1"/>
  <c r="V313" i="61" s="1"/>
  <c r="W313" i="61" s="1"/>
  <c r="X313" i="61" s="1"/>
  <c r="Y313" i="61" s="1"/>
  <c r="Z313" i="61" s="1"/>
  <c r="AA313" i="61" s="1"/>
  <c r="AB313" i="61" s="1"/>
  <c r="AC313" i="61" s="1"/>
  <c r="AD313" i="61" s="1"/>
  <c r="AE313" i="61" s="1"/>
  <c r="AF313" i="61" s="1"/>
  <c r="AG311" i="61"/>
  <c r="C310" i="61"/>
  <c r="D310" i="61" s="1"/>
  <c r="E310" i="61" s="1"/>
  <c r="F310" i="61" s="1"/>
  <c r="G310" i="61" s="1"/>
  <c r="H310" i="61" s="1"/>
  <c r="I310" i="61" s="1"/>
  <c r="J310" i="61" s="1"/>
  <c r="K310" i="61" s="1"/>
  <c r="L310" i="61" s="1"/>
  <c r="M310" i="61" s="1"/>
  <c r="N310" i="61" s="1"/>
  <c r="O310" i="61" s="1"/>
  <c r="P310" i="61" s="1"/>
  <c r="Q310" i="61" s="1"/>
  <c r="R310" i="61" s="1"/>
  <c r="S310" i="61" s="1"/>
  <c r="T310" i="61" s="1"/>
  <c r="U310" i="61" s="1"/>
  <c r="V310" i="61" s="1"/>
  <c r="W310" i="61" s="1"/>
  <c r="X310" i="61" s="1"/>
  <c r="Y310" i="61" s="1"/>
  <c r="Z310" i="61" s="1"/>
  <c r="AA310" i="61" s="1"/>
  <c r="AB310" i="61" s="1"/>
  <c r="AC310" i="61" s="1"/>
  <c r="AD310" i="61" s="1"/>
  <c r="AE310" i="61" s="1"/>
  <c r="AF310" i="61" s="1"/>
  <c r="C309" i="61"/>
  <c r="D309" i="61" s="1"/>
  <c r="E309" i="61" s="1"/>
  <c r="F309" i="61" s="1"/>
  <c r="G309" i="61" s="1"/>
  <c r="H309" i="61" s="1"/>
  <c r="I309" i="61" s="1"/>
  <c r="J309" i="61" s="1"/>
  <c r="K309" i="61" s="1"/>
  <c r="L309" i="61" s="1"/>
  <c r="M309" i="61" s="1"/>
  <c r="N309" i="61" s="1"/>
  <c r="O309" i="61" s="1"/>
  <c r="P309" i="61" s="1"/>
  <c r="Q309" i="61" s="1"/>
  <c r="R309" i="61" s="1"/>
  <c r="S309" i="61" s="1"/>
  <c r="T309" i="61" s="1"/>
  <c r="U309" i="61" s="1"/>
  <c r="V309" i="61" s="1"/>
  <c r="W309" i="61" s="1"/>
  <c r="X309" i="61" s="1"/>
  <c r="Y309" i="61" s="1"/>
  <c r="Z309" i="61" s="1"/>
  <c r="AA309" i="61" s="1"/>
  <c r="AB309" i="61" s="1"/>
  <c r="AC309" i="61" s="1"/>
  <c r="AD309" i="61" s="1"/>
  <c r="AE309" i="61" s="1"/>
  <c r="AF309" i="61" s="1"/>
  <c r="C308" i="61"/>
  <c r="D308" i="61" s="1"/>
  <c r="E308" i="61" s="1"/>
  <c r="F308" i="61" s="1"/>
  <c r="G308" i="61" s="1"/>
  <c r="H308" i="61" s="1"/>
  <c r="I308" i="61" s="1"/>
  <c r="J308" i="61" s="1"/>
  <c r="K308" i="61" s="1"/>
  <c r="L308" i="61" s="1"/>
  <c r="M308" i="61" s="1"/>
  <c r="N308" i="61" s="1"/>
  <c r="O308" i="61" s="1"/>
  <c r="P308" i="61" s="1"/>
  <c r="Q308" i="61" s="1"/>
  <c r="R308" i="61" s="1"/>
  <c r="S308" i="61" s="1"/>
  <c r="T308" i="61" s="1"/>
  <c r="U308" i="61" s="1"/>
  <c r="V308" i="61" s="1"/>
  <c r="W308" i="61" s="1"/>
  <c r="X308" i="61" s="1"/>
  <c r="Y308" i="61" s="1"/>
  <c r="Z308" i="61" s="1"/>
  <c r="AA308" i="61" s="1"/>
  <c r="AB308" i="61" s="1"/>
  <c r="AC308" i="61" s="1"/>
  <c r="AD308" i="61" s="1"/>
  <c r="AE308" i="61" s="1"/>
  <c r="AF308" i="61" s="1"/>
  <c r="G307" i="61"/>
  <c r="H307" i="61" s="1"/>
  <c r="I307" i="61" s="1"/>
  <c r="J307" i="61" s="1"/>
  <c r="K307" i="61" s="1"/>
  <c r="L307" i="61" s="1"/>
  <c r="M307" i="61" s="1"/>
  <c r="N307" i="61" s="1"/>
  <c r="O307" i="61" s="1"/>
  <c r="P307" i="61" s="1"/>
  <c r="Q307" i="61" s="1"/>
  <c r="R307" i="61" s="1"/>
  <c r="S307" i="61" s="1"/>
  <c r="T307" i="61" s="1"/>
  <c r="U307" i="61" s="1"/>
  <c r="V307" i="61" s="1"/>
  <c r="W307" i="61" s="1"/>
  <c r="X307" i="61" s="1"/>
  <c r="Y307" i="61" s="1"/>
  <c r="Z307" i="61" s="1"/>
  <c r="AA307" i="61" s="1"/>
  <c r="AB307" i="61" s="1"/>
  <c r="AC307" i="61" s="1"/>
  <c r="AD307" i="61" s="1"/>
  <c r="AE307" i="61" s="1"/>
  <c r="AF307" i="61" s="1"/>
  <c r="C307" i="61"/>
  <c r="D307" i="61" s="1"/>
  <c r="E307" i="61" s="1"/>
  <c r="F307" i="61" s="1"/>
  <c r="C306" i="61"/>
  <c r="D306" i="61" s="1"/>
  <c r="E306" i="61" s="1"/>
  <c r="F306" i="61" s="1"/>
  <c r="G306" i="61" s="1"/>
  <c r="H306" i="61" s="1"/>
  <c r="I306" i="61" s="1"/>
  <c r="J306" i="61" s="1"/>
  <c r="K306" i="61" s="1"/>
  <c r="L306" i="61" s="1"/>
  <c r="M306" i="61" s="1"/>
  <c r="N306" i="61" s="1"/>
  <c r="O306" i="61" s="1"/>
  <c r="P306" i="61" s="1"/>
  <c r="Q306" i="61" s="1"/>
  <c r="R306" i="61" s="1"/>
  <c r="S306" i="61" s="1"/>
  <c r="T306" i="61" s="1"/>
  <c r="U306" i="61" s="1"/>
  <c r="V306" i="61" s="1"/>
  <c r="W306" i="61" s="1"/>
  <c r="X306" i="61" s="1"/>
  <c r="Y306" i="61" s="1"/>
  <c r="Z306" i="61" s="1"/>
  <c r="AA306" i="61" s="1"/>
  <c r="AB306" i="61" s="1"/>
  <c r="AC306" i="61" s="1"/>
  <c r="AD306" i="61" s="1"/>
  <c r="AE306" i="61" s="1"/>
  <c r="AF306" i="61" s="1"/>
  <c r="C305" i="61"/>
  <c r="D305" i="61" s="1"/>
  <c r="E305" i="61" s="1"/>
  <c r="F305" i="61" s="1"/>
  <c r="G305" i="61" s="1"/>
  <c r="H305" i="61" s="1"/>
  <c r="I305" i="61" s="1"/>
  <c r="J305" i="61" s="1"/>
  <c r="K305" i="61" s="1"/>
  <c r="L305" i="61" s="1"/>
  <c r="M305" i="61" s="1"/>
  <c r="N305" i="61" s="1"/>
  <c r="O305" i="61" s="1"/>
  <c r="P305" i="61" s="1"/>
  <c r="Q305" i="61" s="1"/>
  <c r="R305" i="61" s="1"/>
  <c r="S305" i="61" s="1"/>
  <c r="T305" i="61" s="1"/>
  <c r="U305" i="61" s="1"/>
  <c r="V305" i="61" s="1"/>
  <c r="W305" i="61" s="1"/>
  <c r="X305" i="61" s="1"/>
  <c r="Y305" i="61" s="1"/>
  <c r="Z305" i="61" s="1"/>
  <c r="AA305" i="61" s="1"/>
  <c r="AB305" i="61" s="1"/>
  <c r="AC305" i="61" s="1"/>
  <c r="AD305" i="61" s="1"/>
  <c r="AE305" i="61" s="1"/>
  <c r="AF305" i="61" s="1"/>
  <c r="C304" i="61"/>
  <c r="D304" i="61" s="1"/>
  <c r="E304" i="61" s="1"/>
  <c r="F304" i="61" s="1"/>
  <c r="G304" i="61" s="1"/>
  <c r="H304" i="61" s="1"/>
  <c r="I304" i="61" s="1"/>
  <c r="J304" i="61" s="1"/>
  <c r="K304" i="61" s="1"/>
  <c r="L304" i="61" s="1"/>
  <c r="M304" i="61" s="1"/>
  <c r="N304" i="61" s="1"/>
  <c r="O304" i="61" s="1"/>
  <c r="P304" i="61" s="1"/>
  <c r="Q304" i="61" s="1"/>
  <c r="R304" i="61" s="1"/>
  <c r="S304" i="61" s="1"/>
  <c r="T304" i="61" s="1"/>
  <c r="U304" i="61" s="1"/>
  <c r="V304" i="61" s="1"/>
  <c r="W304" i="61" s="1"/>
  <c r="X304" i="61" s="1"/>
  <c r="Y304" i="61" s="1"/>
  <c r="Z304" i="61" s="1"/>
  <c r="AA304" i="61" s="1"/>
  <c r="AB304" i="61" s="1"/>
  <c r="AC304" i="61" s="1"/>
  <c r="AD304" i="61" s="1"/>
  <c r="AE304" i="61" s="1"/>
  <c r="AF304" i="61" s="1"/>
  <c r="C303" i="61"/>
  <c r="D303" i="61" s="1"/>
  <c r="E303" i="61" s="1"/>
  <c r="F303" i="61" s="1"/>
  <c r="G303" i="61" s="1"/>
  <c r="H303" i="61" s="1"/>
  <c r="I303" i="61" s="1"/>
  <c r="J303" i="61" s="1"/>
  <c r="K303" i="61" s="1"/>
  <c r="L303" i="61" s="1"/>
  <c r="M303" i="61" s="1"/>
  <c r="N303" i="61" s="1"/>
  <c r="O303" i="61" s="1"/>
  <c r="P303" i="61" s="1"/>
  <c r="Q303" i="61" s="1"/>
  <c r="R303" i="61" s="1"/>
  <c r="S303" i="61" s="1"/>
  <c r="T303" i="61" s="1"/>
  <c r="U303" i="61" s="1"/>
  <c r="V303" i="61" s="1"/>
  <c r="W303" i="61" s="1"/>
  <c r="X303" i="61" s="1"/>
  <c r="Y303" i="61" s="1"/>
  <c r="Z303" i="61" s="1"/>
  <c r="AA303" i="61" s="1"/>
  <c r="AB303" i="61" s="1"/>
  <c r="AC303" i="61" s="1"/>
  <c r="AD303" i="61" s="1"/>
  <c r="AE303" i="61" s="1"/>
  <c r="AF303" i="61" s="1"/>
  <c r="C302" i="61"/>
  <c r="D302" i="61" s="1"/>
  <c r="E302" i="61" s="1"/>
  <c r="F302" i="61" s="1"/>
  <c r="G302" i="61" s="1"/>
  <c r="H302" i="61" s="1"/>
  <c r="I302" i="61" s="1"/>
  <c r="J302" i="61" s="1"/>
  <c r="K302" i="61" s="1"/>
  <c r="L302" i="61" s="1"/>
  <c r="M302" i="61" s="1"/>
  <c r="N302" i="61" s="1"/>
  <c r="O302" i="61" s="1"/>
  <c r="P302" i="61" s="1"/>
  <c r="Q302" i="61" s="1"/>
  <c r="R302" i="61" s="1"/>
  <c r="S302" i="61" s="1"/>
  <c r="T302" i="61" s="1"/>
  <c r="U302" i="61" s="1"/>
  <c r="V302" i="61" s="1"/>
  <c r="W302" i="61" s="1"/>
  <c r="X302" i="61" s="1"/>
  <c r="Y302" i="61" s="1"/>
  <c r="Z302" i="61" s="1"/>
  <c r="AA302" i="61" s="1"/>
  <c r="AB302" i="61" s="1"/>
  <c r="AC302" i="61" s="1"/>
  <c r="AD302" i="61" s="1"/>
  <c r="AE302" i="61" s="1"/>
  <c r="AF302" i="61" s="1"/>
  <c r="C301" i="61"/>
  <c r="D301" i="61" s="1"/>
  <c r="E301" i="61" s="1"/>
  <c r="F301" i="61" s="1"/>
  <c r="G301" i="61" s="1"/>
  <c r="H301" i="61" s="1"/>
  <c r="I301" i="61" s="1"/>
  <c r="J301" i="61" s="1"/>
  <c r="K301" i="61" s="1"/>
  <c r="L301" i="61" s="1"/>
  <c r="M301" i="61" s="1"/>
  <c r="N301" i="61" s="1"/>
  <c r="O301" i="61" s="1"/>
  <c r="P301" i="61" s="1"/>
  <c r="Q301" i="61" s="1"/>
  <c r="R301" i="61" s="1"/>
  <c r="S301" i="61" s="1"/>
  <c r="T301" i="61" s="1"/>
  <c r="U301" i="61" s="1"/>
  <c r="V301" i="61" s="1"/>
  <c r="W301" i="61" s="1"/>
  <c r="X301" i="61" s="1"/>
  <c r="Y301" i="61" s="1"/>
  <c r="Z301" i="61" s="1"/>
  <c r="AA301" i="61" s="1"/>
  <c r="AB301" i="61" s="1"/>
  <c r="AC301" i="61" s="1"/>
  <c r="AD301" i="61" s="1"/>
  <c r="AE301" i="61" s="1"/>
  <c r="AF301" i="61" s="1"/>
  <c r="C300" i="61"/>
  <c r="D300" i="61" s="1"/>
  <c r="E300" i="61" s="1"/>
  <c r="F300" i="61" s="1"/>
  <c r="G300" i="61" s="1"/>
  <c r="H300" i="61" s="1"/>
  <c r="I300" i="61" s="1"/>
  <c r="J300" i="61" s="1"/>
  <c r="K300" i="61" s="1"/>
  <c r="L300" i="61" s="1"/>
  <c r="M300" i="61" s="1"/>
  <c r="N300" i="61" s="1"/>
  <c r="O300" i="61" s="1"/>
  <c r="P300" i="61" s="1"/>
  <c r="Q300" i="61" s="1"/>
  <c r="R300" i="61" s="1"/>
  <c r="S300" i="61" s="1"/>
  <c r="T300" i="61" s="1"/>
  <c r="U300" i="61" s="1"/>
  <c r="V300" i="61" s="1"/>
  <c r="W300" i="61" s="1"/>
  <c r="X300" i="61" s="1"/>
  <c r="Y300" i="61" s="1"/>
  <c r="Z300" i="61" s="1"/>
  <c r="AA300" i="61" s="1"/>
  <c r="AB300" i="61" s="1"/>
  <c r="AC300" i="61" s="1"/>
  <c r="AD300" i="61" s="1"/>
  <c r="AE300" i="61" s="1"/>
  <c r="AF300" i="61" s="1"/>
  <c r="C299" i="61"/>
  <c r="D299" i="61" s="1"/>
  <c r="E299" i="61" s="1"/>
  <c r="F299" i="61" s="1"/>
  <c r="G299" i="61" s="1"/>
  <c r="H299" i="61" s="1"/>
  <c r="I299" i="61" s="1"/>
  <c r="J299" i="61" s="1"/>
  <c r="K299" i="61" s="1"/>
  <c r="L299" i="61" s="1"/>
  <c r="M299" i="61" s="1"/>
  <c r="N299" i="61" s="1"/>
  <c r="O299" i="61" s="1"/>
  <c r="P299" i="61" s="1"/>
  <c r="Q299" i="61" s="1"/>
  <c r="R299" i="61" s="1"/>
  <c r="S299" i="61" s="1"/>
  <c r="T299" i="61" s="1"/>
  <c r="U299" i="61" s="1"/>
  <c r="V299" i="61" s="1"/>
  <c r="W299" i="61" s="1"/>
  <c r="X299" i="61" s="1"/>
  <c r="Y299" i="61" s="1"/>
  <c r="Z299" i="61" s="1"/>
  <c r="AA299" i="61" s="1"/>
  <c r="AB299" i="61" s="1"/>
  <c r="AC299" i="61" s="1"/>
  <c r="AD299" i="61" s="1"/>
  <c r="AE299" i="61" s="1"/>
  <c r="AF299" i="61" s="1"/>
  <c r="C298" i="61"/>
  <c r="D298" i="61" s="1"/>
  <c r="E298" i="61" s="1"/>
  <c r="F298" i="61" s="1"/>
  <c r="G298" i="61" s="1"/>
  <c r="H298" i="61" s="1"/>
  <c r="I298" i="61" s="1"/>
  <c r="J298" i="61" s="1"/>
  <c r="K298" i="61" s="1"/>
  <c r="L298" i="61" s="1"/>
  <c r="M298" i="61" s="1"/>
  <c r="N298" i="61" s="1"/>
  <c r="O298" i="61" s="1"/>
  <c r="P298" i="61" s="1"/>
  <c r="Q298" i="61" s="1"/>
  <c r="R298" i="61" s="1"/>
  <c r="S298" i="61" s="1"/>
  <c r="T298" i="61" s="1"/>
  <c r="U298" i="61" s="1"/>
  <c r="V298" i="61" s="1"/>
  <c r="W298" i="61" s="1"/>
  <c r="X298" i="61" s="1"/>
  <c r="Y298" i="61" s="1"/>
  <c r="Z298" i="61" s="1"/>
  <c r="AA298" i="61" s="1"/>
  <c r="AB298" i="61" s="1"/>
  <c r="AC298" i="61" s="1"/>
  <c r="AD298" i="61" s="1"/>
  <c r="AE298" i="61" s="1"/>
  <c r="AF298" i="61" s="1"/>
  <c r="C297" i="61"/>
  <c r="D297" i="61" s="1"/>
  <c r="E297" i="61" s="1"/>
  <c r="F297" i="61" s="1"/>
  <c r="G297" i="61" s="1"/>
  <c r="H297" i="61" s="1"/>
  <c r="I297" i="61" s="1"/>
  <c r="J297" i="61" s="1"/>
  <c r="K297" i="61" s="1"/>
  <c r="L297" i="61" s="1"/>
  <c r="M297" i="61" s="1"/>
  <c r="N297" i="61" s="1"/>
  <c r="O297" i="61" s="1"/>
  <c r="P297" i="61" s="1"/>
  <c r="Q297" i="61" s="1"/>
  <c r="R297" i="61" s="1"/>
  <c r="S297" i="61" s="1"/>
  <c r="T297" i="61" s="1"/>
  <c r="U297" i="61" s="1"/>
  <c r="V297" i="61" s="1"/>
  <c r="W297" i="61" s="1"/>
  <c r="X297" i="61" s="1"/>
  <c r="Y297" i="61" s="1"/>
  <c r="Z297" i="61" s="1"/>
  <c r="AA297" i="61" s="1"/>
  <c r="AB297" i="61" s="1"/>
  <c r="AC297" i="61" s="1"/>
  <c r="AD297" i="61" s="1"/>
  <c r="AE297" i="61" s="1"/>
  <c r="AF297" i="61" s="1"/>
  <c r="C296" i="61"/>
  <c r="D296" i="61" s="1"/>
  <c r="E296" i="61" s="1"/>
  <c r="F296" i="61" s="1"/>
  <c r="G296" i="61" s="1"/>
  <c r="H296" i="61" s="1"/>
  <c r="I296" i="61" s="1"/>
  <c r="J296" i="61" s="1"/>
  <c r="K296" i="61" s="1"/>
  <c r="L296" i="61" s="1"/>
  <c r="M296" i="61" s="1"/>
  <c r="N296" i="61" s="1"/>
  <c r="O296" i="61" s="1"/>
  <c r="P296" i="61" s="1"/>
  <c r="Q296" i="61" s="1"/>
  <c r="R296" i="61" s="1"/>
  <c r="S296" i="61" s="1"/>
  <c r="T296" i="61" s="1"/>
  <c r="U296" i="61" s="1"/>
  <c r="V296" i="61" s="1"/>
  <c r="W296" i="61" s="1"/>
  <c r="X296" i="61" s="1"/>
  <c r="Y296" i="61" s="1"/>
  <c r="Z296" i="61" s="1"/>
  <c r="AA296" i="61" s="1"/>
  <c r="AB296" i="61" s="1"/>
  <c r="AC296" i="61" s="1"/>
  <c r="AD296" i="61" s="1"/>
  <c r="AE296" i="61" s="1"/>
  <c r="AF296" i="61" s="1"/>
  <c r="C295" i="61"/>
  <c r="D295" i="61" s="1"/>
  <c r="E295" i="61" s="1"/>
  <c r="F295" i="61" s="1"/>
  <c r="G295" i="61" s="1"/>
  <c r="H295" i="61" s="1"/>
  <c r="I295" i="61" s="1"/>
  <c r="J295" i="61" s="1"/>
  <c r="K295" i="61" s="1"/>
  <c r="L295" i="61" s="1"/>
  <c r="M295" i="61" s="1"/>
  <c r="N295" i="61" s="1"/>
  <c r="O295" i="61" s="1"/>
  <c r="P295" i="61" s="1"/>
  <c r="Q295" i="61" s="1"/>
  <c r="R295" i="61" s="1"/>
  <c r="S295" i="61" s="1"/>
  <c r="T295" i="61" s="1"/>
  <c r="U295" i="61" s="1"/>
  <c r="V295" i="61" s="1"/>
  <c r="W295" i="61" s="1"/>
  <c r="X295" i="61" s="1"/>
  <c r="Y295" i="61" s="1"/>
  <c r="Z295" i="61" s="1"/>
  <c r="AA295" i="61" s="1"/>
  <c r="AB295" i="61" s="1"/>
  <c r="AC295" i="61" s="1"/>
  <c r="AD295" i="61" s="1"/>
  <c r="AE295" i="61" s="1"/>
  <c r="AF295" i="61" s="1"/>
  <c r="C294" i="61"/>
  <c r="D294" i="61" s="1"/>
  <c r="E294" i="61" s="1"/>
  <c r="F294" i="61" s="1"/>
  <c r="G294" i="61" s="1"/>
  <c r="H294" i="61" s="1"/>
  <c r="I294" i="61" s="1"/>
  <c r="J294" i="61" s="1"/>
  <c r="K294" i="61" s="1"/>
  <c r="L294" i="61" s="1"/>
  <c r="M294" i="61" s="1"/>
  <c r="N294" i="61" s="1"/>
  <c r="O294" i="61" s="1"/>
  <c r="P294" i="61" s="1"/>
  <c r="Q294" i="61" s="1"/>
  <c r="R294" i="61" s="1"/>
  <c r="S294" i="61" s="1"/>
  <c r="T294" i="61" s="1"/>
  <c r="U294" i="61" s="1"/>
  <c r="V294" i="61" s="1"/>
  <c r="W294" i="61" s="1"/>
  <c r="X294" i="61" s="1"/>
  <c r="Y294" i="61" s="1"/>
  <c r="Z294" i="61" s="1"/>
  <c r="AA294" i="61" s="1"/>
  <c r="AB294" i="61" s="1"/>
  <c r="AC294" i="61" s="1"/>
  <c r="AD294" i="61" s="1"/>
  <c r="AE294" i="61" s="1"/>
  <c r="AF294" i="61" s="1"/>
  <c r="D293" i="61"/>
  <c r="E293" i="61" s="1"/>
  <c r="F293" i="61" s="1"/>
  <c r="G293" i="61" s="1"/>
  <c r="H293" i="61" s="1"/>
  <c r="I293" i="61" s="1"/>
  <c r="J293" i="61" s="1"/>
  <c r="K293" i="61" s="1"/>
  <c r="L293" i="61" s="1"/>
  <c r="M293" i="61" s="1"/>
  <c r="N293" i="61" s="1"/>
  <c r="O293" i="61" s="1"/>
  <c r="P293" i="61" s="1"/>
  <c r="Q293" i="61" s="1"/>
  <c r="R293" i="61" s="1"/>
  <c r="S293" i="61" s="1"/>
  <c r="T293" i="61" s="1"/>
  <c r="U293" i="61" s="1"/>
  <c r="V293" i="61" s="1"/>
  <c r="W293" i="61" s="1"/>
  <c r="X293" i="61" s="1"/>
  <c r="Y293" i="61" s="1"/>
  <c r="Z293" i="61" s="1"/>
  <c r="AA293" i="61" s="1"/>
  <c r="AB293" i="61" s="1"/>
  <c r="AC293" i="61" s="1"/>
  <c r="AD293" i="61" s="1"/>
  <c r="AE293" i="61" s="1"/>
  <c r="AF293" i="61" s="1"/>
  <c r="C293" i="61"/>
  <c r="C292" i="61"/>
  <c r="D292" i="61" s="1"/>
  <c r="E292" i="61" s="1"/>
  <c r="F292" i="61" s="1"/>
  <c r="G292" i="61" s="1"/>
  <c r="H292" i="61" s="1"/>
  <c r="I292" i="61" s="1"/>
  <c r="J292" i="61" s="1"/>
  <c r="K292" i="61" s="1"/>
  <c r="L292" i="61" s="1"/>
  <c r="M292" i="61" s="1"/>
  <c r="N292" i="61" s="1"/>
  <c r="O292" i="61" s="1"/>
  <c r="P292" i="61" s="1"/>
  <c r="Q292" i="61" s="1"/>
  <c r="R292" i="61" s="1"/>
  <c r="S292" i="61" s="1"/>
  <c r="T292" i="61" s="1"/>
  <c r="U292" i="61" s="1"/>
  <c r="V292" i="61" s="1"/>
  <c r="W292" i="61" s="1"/>
  <c r="X292" i="61" s="1"/>
  <c r="Y292" i="61" s="1"/>
  <c r="Z292" i="61" s="1"/>
  <c r="AA292" i="61" s="1"/>
  <c r="AB292" i="61" s="1"/>
  <c r="AC292" i="61" s="1"/>
  <c r="AD292" i="61" s="1"/>
  <c r="AE292" i="61" s="1"/>
  <c r="AF292" i="61" s="1"/>
  <c r="C291" i="61"/>
  <c r="D291" i="61" s="1"/>
  <c r="E291" i="61" s="1"/>
  <c r="F291" i="61" s="1"/>
  <c r="G291" i="61" s="1"/>
  <c r="H291" i="61" s="1"/>
  <c r="I291" i="61" s="1"/>
  <c r="J291" i="61" s="1"/>
  <c r="K291" i="61" s="1"/>
  <c r="L291" i="61" s="1"/>
  <c r="M291" i="61" s="1"/>
  <c r="N291" i="61" s="1"/>
  <c r="O291" i="61" s="1"/>
  <c r="P291" i="61" s="1"/>
  <c r="Q291" i="61" s="1"/>
  <c r="R291" i="61" s="1"/>
  <c r="S291" i="61" s="1"/>
  <c r="T291" i="61" s="1"/>
  <c r="U291" i="61" s="1"/>
  <c r="V291" i="61" s="1"/>
  <c r="W291" i="61" s="1"/>
  <c r="X291" i="61" s="1"/>
  <c r="Y291" i="61" s="1"/>
  <c r="Z291" i="61" s="1"/>
  <c r="AA291" i="61" s="1"/>
  <c r="AB291" i="61" s="1"/>
  <c r="AC291" i="61" s="1"/>
  <c r="AD291" i="61" s="1"/>
  <c r="AE291" i="61" s="1"/>
  <c r="AF291" i="61" s="1"/>
  <c r="D290" i="61"/>
  <c r="E290" i="61" s="1"/>
  <c r="F290" i="61" s="1"/>
  <c r="G290" i="61" s="1"/>
  <c r="H290" i="61" s="1"/>
  <c r="I290" i="61" s="1"/>
  <c r="J290" i="61" s="1"/>
  <c r="K290" i="61" s="1"/>
  <c r="L290" i="61" s="1"/>
  <c r="M290" i="61" s="1"/>
  <c r="N290" i="61" s="1"/>
  <c r="O290" i="61" s="1"/>
  <c r="P290" i="61" s="1"/>
  <c r="Q290" i="61" s="1"/>
  <c r="R290" i="61" s="1"/>
  <c r="S290" i="61" s="1"/>
  <c r="T290" i="61" s="1"/>
  <c r="U290" i="61" s="1"/>
  <c r="V290" i="61" s="1"/>
  <c r="W290" i="61" s="1"/>
  <c r="X290" i="61" s="1"/>
  <c r="Y290" i="61" s="1"/>
  <c r="Z290" i="61" s="1"/>
  <c r="AA290" i="61" s="1"/>
  <c r="AB290" i="61" s="1"/>
  <c r="AC290" i="61" s="1"/>
  <c r="AD290" i="61" s="1"/>
  <c r="AE290" i="61" s="1"/>
  <c r="AF290" i="61" s="1"/>
  <c r="C290" i="61"/>
  <c r="C289" i="61"/>
  <c r="D289" i="61" s="1"/>
  <c r="E289" i="61" s="1"/>
  <c r="F289" i="61" s="1"/>
  <c r="G289" i="61" s="1"/>
  <c r="H289" i="61" s="1"/>
  <c r="I289" i="61" s="1"/>
  <c r="J289" i="61" s="1"/>
  <c r="K289" i="61" s="1"/>
  <c r="L289" i="61" s="1"/>
  <c r="M289" i="61" s="1"/>
  <c r="N289" i="61" s="1"/>
  <c r="O289" i="61" s="1"/>
  <c r="P289" i="61" s="1"/>
  <c r="Q289" i="61" s="1"/>
  <c r="R289" i="61" s="1"/>
  <c r="S289" i="61" s="1"/>
  <c r="T289" i="61" s="1"/>
  <c r="U289" i="61" s="1"/>
  <c r="V289" i="61" s="1"/>
  <c r="W289" i="61" s="1"/>
  <c r="X289" i="61" s="1"/>
  <c r="Y289" i="61" s="1"/>
  <c r="Z289" i="61" s="1"/>
  <c r="AA289" i="61" s="1"/>
  <c r="AB289" i="61" s="1"/>
  <c r="AC289" i="61" s="1"/>
  <c r="AD289" i="61" s="1"/>
  <c r="AE289" i="61" s="1"/>
  <c r="AF289" i="61" s="1"/>
  <c r="C288" i="61"/>
  <c r="D288" i="61" s="1"/>
  <c r="E288" i="61" s="1"/>
  <c r="F288" i="61" s="1"/>
  <c r="G288" i="61" s="1"/>
  <c r="H288" i="61" s="1"/>
  <c r="I288" i="61" s="1"/>
  <c r="J288" i="61" s="1"/>
  <c r="K288" i="61" s="1"/>
  <c r="L288" i="61" s="1"/>
  <c r="M288" i="61" s="1"/>
  <c r="N288" i="61" s="1"/>
  <c r="O288" i="61" s="1"/>
  <c r="P288" i="61" s="1"/>
  <c r="Q288" i="61" s="1"/>
  <c r="R288" i="61" s="1"/>
  <c r="S288" i="61" s="1"/>
  <c r="T288" i="61" s="1"/>
  <c r="U288" i="61" s="1"/>
  <c r="V288" i="61" s="1"/>
  <c r="W288" i="61" s="1"/>
  <c r="X288" i="61" s="1"/>
  <c r="Y288" i="61" s="1"/>
  <c r="Z288" i="61" s="1"/>
  <c r="AA288" i="61" s="1"/>
  <c r="AB288" i="61" s="1"/>
  <c r="AC288" i="61" s="1"/>
  <c r="AD288" i="61" s="1"/>
  <c r="AE288" i="61" s="1"/>
  <c r="AF288" i="61" s="1"/>
  <c r="C287" i="61"/>
  <c r="D287" i="61" s="1"/>
  <c r="E287" i="61" s="1"/>
  <c r="F287" i="61" s="1"/>
  <c r="G287" i="61" s="1"/>
  <c r="H287" i="61" s="1"/>
  <c r="I287" i="61" s="1"/>
  <c r="J287" i="61" s="1"/>
  <c r="K287" i="61" s="1"/>
  <c r="L287" i="61" s="1"/>
  <c r="M287" i="61" s="1"/>
  <c r="N287" i="61" s="1"/>
  <c r="O287" i="61" s="1"/>
  <c r="P287" i="61" s="1"/>
  <c r="Q287" i="61" s="1"/>
  <c r="R287" i="61" s="1"/>
  <c r="S287" i="61" s="1"/>
  <c r="T287" i="61" s="1"/>
  <c r="U287" i="61" s="1"/>
  <c r="V287" i="61" s="1"/>
  <c r="W287" i="61" s="1"/>
  <c r="X287" i="61" s="1"/>
  <c r="Y287" i="61" s="1"/>
  <c r="Z287" i="61" s="1"/>
  <c r="AA287" i="61" s="1"/>
  <c r="AB287" i="61" s="1"/>
  <c r="AC287" i="61" s="1"/>
  <c r="AD287" i="61" s="1"/>
  <c r="AE287" i="61" s="1"/>
  <c r="AF287" i="61" s="1"/>
  <c r="C286" i="61"/>
  <c r="D286" i="61" s="1"/>
  <c r="E286" i="61" s="1"/>
  <c r="F286" i="61" s="1"/>
  <c r="G286" i="61" s="1"/>
  <c r="H286" i="61" s="1"/>
  <c r="I286" i="61" s="1"/>
  <c r="J286" i="61" s="1"/>
  <c r="K286" i="61" s="1"/>
  <c r="L286" i="61" s="1"/>
  <c r="M286" i="61" s="1"/>
  <c r="N286" i="61" s="1"/>
  <c r="O286" i="61" s="1"/>
  <c r="P286" i="61" s="1"/>
  <c r="Q286" i="61" s="1"/>
  <c r="R286" i="61" s="1"/>
  <c r="S286" i="61" s="1"/>
  <c r="T286" i="61" s="1"/>
  <c r="U286" i="61" s="1"/>
  <c r="V286" i="61" s="1"/>
  <c r="W286" i="61" s="1"/>
  <c r="X286" i="61" s="1"/>
  <c r="Y286" i="61" s="1"/>
  <c r="Z286" i="61" s="1"/>
  <c r="AA286" i="61" s="1"/>
  <c r="AB286" i="61" s="1"/>
  <c r="AC286" i="61" s="1"/>
  <c r="AD286" i="61" s="1"/>
  <c r="AE286" i="61" s="1"/>
  <c r="AF286" i="61" s="1"/>
  <c r="C285" i="61"/>
  <c r="D285" i="61" s="1"/>
  <c r="E285" i="61" s="1"/>
  <c r="F285" i="61" s="1"/>
  <c r="G285" i="61" s="1"/>
  <c r="H285" i="61" s="1"/>
  <c r="I285" i="61" s="1"/>
  <c r="J285" i="61" s="1"/>
  <c r="K285" i="61" s="1"/>
  <c r="L285" i="61" s="1"/>
  <c r="M285" i="61" s="1"/>
  <c r="N285" i="61" s="1"/>
  <c r="O285" i="61" s="1"/>
  <c r="P285" i="61" s="1"/>
  <c r="Q285" i="61" s="1"/>
  <c r="R285" i="61" s="1"/>
  <c r="S285" i="61" s="1"/>
  <c r="T285" i="61" s="1"/>
  <c r="U285" i="61" s="1"/>
  <c r="V285" i="61" s="1"/>
  <c r="W285" i="61" s="1"/>
  <c r="X285" i="61" s="1"/>
  <c r="Y285" i="61" s="1"/>
  <c r="Z285" i="61" s="1"/>
  <c r="AA285" i="61" s="1"/>
  <c r="AB285" i="61" s="1"/>
  <c r="AC285" i="61" s="1"/>
  <c r="AD285" i="61" s="1"/>
  <c r="AE285" i="61" s="1"/>
  <c r="AF285" i="61" s="1"/>
  <c r="C284" i="61"/>
  <c r="D284" i="61" s="1"/>
  <c r="E284" i="61" s="1"/>
  <c r="F284" i="61" s="1"/>
  <c r="G284" i="61" s="1"/>
  <c r="H284" i="61" s="1"/>
  <c r="I284" i="61" s="1"/>
  <c r="J284" i="61" s="1"/>
  <c r="K284" i="61" s="1"/>
  <c r="L284" i="61" s="1"/>
  <c r="M284" i="61" s="1"/>
  <c r="N284" i="61" s="1"/>
  <c r="O284" i="61" s="1"/>
  <c r="P284" i="61" s="1"/>
  <c r="Q284" i="61" s="1"/>
  <c r="R284" i="61" s="1"/>
  <c r="S284" i="61" s="1"/>
  <c r="T284" i="61" s="1"/>
  <c r="U284" i="61" s="1"/>
  <c r="V284" i="61" s="1"/>
  <c r="W284" i="61" s="1"/>
  <c r="X284" i="61" s="1"/>
  <c r="Y284" i="61" s="1"/>
  <c r="Z284" i="61" s="1"/>
  <c r="AA284" i="61" s="1"/>
  <c r="AB284" i="61" s="1"/>
  <c r="AC284" i="61" s="1"/>
  <c r="AD284" i="61" s="1"/>
  <c r="AE284" i="61" s="1"/>
  <c r="AF284" i="61" s="1"/>
  <c r="C283" i="61"/>
  <c r="D283" i="61" s="1"/>
  <c r="E283" i="61" s="1"/>
  <c r="F283" i="61" s="1"/>
  <c r="G283" i="61" s="1"/>
  <c r="H283" i="61" s="1"/>
  <c r="I283" i="61" s="1"/>
  <c r="J283" i="61" s="1"/>
  <c r="K283" i="61" s="1"/>
  <c r="L283" i="61" s="1"/>
  <c r="M283" i="61" s="1"/>
  <c r="N283" i="61" s="1"/>
  <c r="O283" i="61" s="1"/>
  <c r="P283" i="61" s="1"/>
  <c r="Q283" i="61" s="1"/>
  <c r="R283" i="61" s="1"/>
  <c r="S283" i="61" s="1"/>
  <c r="T283" i="61" s="1"/>
  <c r="U283" i="61" s="1"/>
  <c r="V283" i="61" s="1"/>
  <c r="W283" i="61" s="1"/>
  <c r="X283" i="61" s="1"/>
  <c r="Y283" i="61" s="1"/>
  <c r="Z283" i="61" s="1"/>
  <c r="AA283" i="61" s="1"/>
  <c r="AB283" i="61" s="1"/>
  <c r="AC283" i="61" s="1"/>
  <c r="AD283" i="61" s="1"/>
  <c r="AE283" i="61" s="1"/>
  <c r="AF283" i="61" s="1"/>
  <c r="C282" i="61"/>
  <c r="D282" i="61" s="1"/>
  <c r="E282" i="61" s="1"/>
  <c r="F282" i="61" s="1"/>
  <c r="G282" i="61" s="1"/>
  <c r="H282" i="61" s="1"/>
  <c r="I282" i="61" s="1"/>
  <c r="J282" i="61" s="1"/>
  <c r="K282" i="61" s="1"/>
  <c r="L282" i="61" s="1"/>
  <c r="M282" i="61" s="1"/>
  <c r="N282" i="61" s="1"/>
  <c r="O282" i="61" s="1"/>
  <c r="P282" i="61" s="1"/>
  <c r="Q282" i="61" s="1"/>
  <c r="R282" i="61" s="1"/>
  <c r="S282" i="61" s="1"/>
  <c r="T282" i="61" s="1"/>
  <c r="U282" i="61" s="1"/>
  <c r="V282" i="61" s="1"/>
  <c r="W282" i="61" s="1"/>
  <c r="X282" i="61" s="1"/>
  <c r="Y282" i="61" s="1"/>
  <c r="Z282" i="61" s="1"/>
  <c r="AA282" i="61" s="1"/>
  <c r="AB282" i="61" s="1"/>
  <c r="AC282" i="61" s="1"/>
  <c r="AD282" i="61" s="1"/>
  <c r="AE282" i="61" s="1"/>
  <c r="AF282" i="61" s="1"/>
  <c r="C281" i="61"/>
  <c r="D281" i="61" s="1"/>
  <c r="E281" i="61" s="1"/>
  <c r="F281" i="61" s="1"/>
  <c r="G281" i="61" s="1"/>
  <c r="H281" i="61" s="1"/>
  <c r="I281" i="61" s="1"/>
  <c r="J281" i="61" s="1"/>
  <c r="K281" i="61" s="1"/>
  <c r="L281" i="61" s="1"/>
  <c r="M281" i="61" s="1"/>
  <c r="N281" i="61" s="1"/>
  <c r="O281" i="61" s="1"/>
  <c r="P281" i="61" s="1"/>
  <c r="Q281" i="61" s="1"/>
  <c r="R281" i="61" s="1"/>
  <c r="S281" i="61" s="1"/>
  <c r="T281" i="61" s="1"/>
  <c r="U281" i="61" s="1"/>
  <c r="V281" i="61" s="1"/>
  <c r="W281" i="61" s="1"/>
  <c r="X281" i="61" s="1"/>
  <c r="Y281" i="61" s="1"/>
  <c r="Z281" i="61" s="1"/>
  <c r="AA281" i="61" s="1"/>
  <c r="AB281" i="61" s="1"/>
  <c r="AC281" i="61" s="1"/>
  <c r="AD281" i="61" s="1"/>
  <c r="AE281" i="61" s="1"/>
  <c r="AF281" i="61" s="1"/>
  <c r="C280" i="61"/>
  <c r="D280" i="61" s="1"/>
  <c r="E280" i="61" s="1"/>
  <c r="F280" i="61" s="1"/>
  <c r="G280" i="61" s="1"/>
  <c r="H280" i="61" s="1"/>
  <c r="I280" i="61" s="1"/>
  <c r="J280" i="61" s="1"/>
  <c r="K280" i="61" s="1"/>
  <c r="L280" i="61" s="1"/>
  <c r="M280" i="61" s="1"/>
  <c r="N280" i="61" s="1"/>
  <c r="O280" i="61" s="1"/>
  <c r="P280" i="61" s="1"/>
  <c r="Q280" i="61" s="1"/>
  <c r="R280" i="61" s="1"/>
  <c r="S280" i="61" s="1"/>
  <c r="T280" i="61" s="1"/>
  <c r="U280" i="61" s="1"/>
  <c r="V280" i="61" s="1"/>
  <c r="W280" i="61" s="1"/>
  <c r="X280" i="61" s="1"/>
  <c r="Y280" i="61" s="1"/>
  <c r="Z280" i="61" s="1"/>
  <c r="AA280" i="61" s="1"/>
  <c r="AB280" i="61" s="1"/>
  <c r="AC280" i="61" s="1"/>
  <c r="AD280" i="61" s="1"/>
  <c r="AE280" i="61" s="1"/>
  <c r="AF280" i="61" s="1"/>
  <c r="C279" i="61"/>
  <c r="D279" i="61" s="1"/>
  <c r="E279" i="61" s="1"/>
  <c r="F279" i="61" s="1"/>
  <c r="G279" i="61" s="1"/>
  <c r="H279" i="61" s="1"/>
  <c r="I279" i="61" s="1"/>
  <c r="J279" i="61" s="1"/>
  <c r="K279" i="61" s="1"/>
  <c r="L279" i="61" s="1"/>
  <c r="M279" i="61" s="1"/>
  <c r="N279" i="61" s="1"/>
  <c r="O279" i="61" s="1"/>
  <c r="P279" i="61" s="1"/>
  <c r="Q279" i="61" s="1"/>
  <c r="R279" i="61" s="1"/>
  <c r="S279" i="61" s="1"/>
  <c r="T279" i="61" s="1"/>
  <c r="U279" i="61" s="1"/>
  <c r="V279" i="61" s="1"/>
  <c r="W279" i="61" s="1"/>
  <c r="X279" i="61" s="1"/>
  <c r="Y279" i="61" s="1"/>
  <c r="Z279" i="61" s="1"/>
  <c r="AA279" i="61" s="1"/>
  <c r="AB279" i="61" s="1"/>
  <c r="AC279" i="61" s="1"/>
  <c r="AD279" i="61" s="1"/>
  <c r="AE279" i="61" s="1"/>
  <c r="AF279" i="61" s="1"/>
  <c r="C278" i="61"/>
  <c r="D278" i="61" s="1"/>
  <c r="E278" i="61" s="1"/>
  <c r="F278" i="61" s="1"/>
  <c r="G278" i="61" s="1"/>
  <c r="H278" i="61" s="1"/>
  <c r="I278" i="61" s="1"/>
  <c r="J278" i="61" s="1"/>
  <c r="K278" i="61" s="1"/>
  <c r="L278" i="61" s="1"/>
  <c r="M278" i="61" s="1"/>
  <c r="N278" i="61" s="1"/>
  <c r="O278" i="61" s="1"/>
  <c r="P278" i="61" s="1"/>
  <c r="Q278" i="61" s="1"/>
  <c r="R278" i="61" s="1"/>
  <c r="S278" i="61" s="1"/>
  <c r="T278" i="61" s="1"/>
  <c r="U278" i="61" s="1"/>
  <c r="V278" i="61" s="1"/>
  <c r="W278" i="61" s="1"/>
  <c r="X278" i="61" s="1"/>
  <c r="Y278" i="61" s="1"/>
  <c r="Z278" i="61" s="1"/>
  <c r="AA278" i="61" s="1"/>
  <c r="AB278" i="61" s="1"/>
  <c r="AC278" i="61" s="1"/>
  <c r="AD278" i="61" s="1"/>
  <c r="AE278" i="61" s="1"/>
  <c r="AF278" i="61" s="1"/>
  <c r="C277" i="61"/>
  <c r="D277" i="61" s="1"/>
  <c r="E277" i="61" s="1"/>
  <c r="F277" i="61" s="1"/>
  <c r="G277" i="61" s="1"/>
  <c r="H277" i="61" s="1"/>
  <c r="I277" i="61" s="1"/>
  <c r="J277" i="61" s="1"/>
  <c r="K277" i="61" s="1"/>
  <c r="L277" i="61" s="1"/>
  <c r="M277" i="61" s="1"/>
  <c r="N277" i="61" s="1"/>
  <c r="O277" i="61" s="1"/>
  <c r="P277" i="61" s="1"/>
  <c r="Q277" i="61" s="1"/>
  <c r="R277" i="61" s="1"/>
  <c r="S277" i="61" s="1"/>
  <c r="T277" i="61" s="1"/>
  <c r="U277" i="61" s="1"/>
  <c r="V277" i="61" s="1"/>
  <c r="W277" i="61" s="1"/>
  <c r="X277" i="61" s="1"/>
  <c r="Y277" i="61" s="1"/>
  <c r="Z277" i="61" s="1"/>
  <c r="AA277" i="61" s="1"/>
  <c r="AB277" i="61" s="1"/>
  <c r="AC277" i="61" s="1"/>
  <c r="AD277" i="61" s="1"/>
  <c r="AE277" i="61" s="1"/>
  <c r="AF277" i="61" s="1"/>
  <c r="C276" i="61"/>
  <c r="D276" i="61" s="1"/>
  <c r="E276" i="61" s="1"/>
  <c r="F276" i="61" s="1"/>
  <c r="G276" i="61" s="1"/>
  <c r="H276" i="61" s="1"/>
  <c r="I276" i="61" s="1"/>
  <c r="J276" i="61" s="1"/>
  <c r="K276" i="61" s="1"/>
  <c r="L276" i="61" s="1"/>
  <c r="M276" i="61" s="1"/>
  <c r="N276" i="61" s="1"/>
  <c r="O276" i="61" s="1"/>
  <c r="P276" i="61" s="1"/>
  <c r="Q276" i="61" s="1"/>
  <c r="R276" i="61" s="1"/>
  <c r="S276" i="61" s="1"/>
  <c r="T276" i="61" s="1"/>
  <c r="U276" i="61" s="1"/>
  <c r="V276" i="61" s="1"/>
  <c r="W276" i="61" s="1"/>
  <c r="X276" i="61" s="1"/>
  <c r="Y276" i="61" s="1"/>
  <c r="Z276" i="61" s="1"/>
  <c r="AA276" i="61" s="1"/>
  <c r="AB276" i="61" s="1"/>
  <c r="AC276" i="61" s="1"/>
  <c r="AD276" i="61" s="1"/>
  <c r="AE276" i="61" s="1"/>
  <c r="AF276" i="61" s="1"/>
  <c r="S275" i="61"/>
  <c r="T275" i="61" s="1"/>
  <c r="U275" i="61" s="1"/>
  <c r="V275" i="61" s="1"/>
  <c r="W275" i="61" s="1"/>
  <c r="X275" i="61" s="1"/>
  <c r="Y275" i="61" s="1"/>
  <c r="Z275" i="61" s="1"/>
  <c r="AA275" i="61" s="1"/>
  <c r="AB275" i="61" s="1"/>
  <c r="AC275" i="61" s="1"/>
  <c r="AD275" i="61" s="1"/>
  <c r="AE275" i="61" s="1"/>
  <c r="AF275" i="61" s="1"/>
  <c r="L275" i="61"/>
  <c r="M275" i="61" s="1"/>
  <c r="N275" i="61" s="1"/>
  <c r="O275" i="61" s="1"/>
  <c r="P275" i="61" s="1"/>
  <c r="Q275" i="61" s="1"/>
  <c r="R275" i="61" s="1"/>
  <c r="C275" i="61"/>
  <c r="D275" i="61" s="1"/>
  <c r="E275" i="61" s="1"/>
  <c r="F275" i="61" s="1"/>
  <c r="G275" i="61" s="1"/>
  <c r="H275" i="61" s="1"/>
  <c r="I275" i="61" s="1"/>
  <c r="J275" i="61" s="1"/>
  <c r="K275" i="61" s="1"/>
  <c r="C274" i="61"/>
  <c r="D274" i="61" s="1"/>
  <c r="E274" i="61" s="1"/>
  <c r="F274" i="61" s="1"/>
  <c r="G274" i="61" s="1"/>
  <c r="H274" i="61" s="1"/>
  <c r="I274" i="61" s="1"/>
  <c r="J274" i="61" s="1"/>
  <c r="K274" i="61" s="1"/>
  <c r="L274" i="61" s="1"/>
  <c r="M274" i="61" s="1"/>
  <c r="N274" i="61" s="1"/>
  <c r="O274" i="61" s="1"/>
  <c r="P274" i="61" s="1"/>
  <c r="Q274" i="61" s="1"/>
  <c r="R274" i="61" s="1"/>
  <c r="S274" i="61" s="1"/>
  <c r="T274" i="61" s="1"/>
  <c r="U274" i="61" s="1"/>
  <c r="V274" i="61" s="1"/>
  <c r="W274" i="61" s="1"/>
  <c r="X274" i="61" s="1"/>
  <c r="Y274" i="61" s="1"/>
  <c r="Z274" i="61" s="1"/>
  <c r="AA274" i="61" s="1"/>
  <c r="AB274" i="61" s="1"/>
  <c r="AC274" i="61" s="1"/>
  <c r="AD274" i="61" s="1"/>
  <c r="AE274" i="61" s="1"/>
  <c r="AF274" i="61" s="1"/>
  <c r="C273" i="61"/>
  <c r="D273" i="61" s="1"/>
  <c r="E273" i="61" s="1"/>
  <c r="F273" i="61" s="1"/>
  <c r="G273" i="61" s="1"/>
  <c r="H273" i="61" s="1"/>
  <c r="I273" i="61" s="1"/>
  <c r="J273" i="61" s="1"/>
  <c r="K273" i="61" s="1"/>
  <c r="L273" i="61" s="1"/>
  <c r="M273" i="61" s="1"/>
  <c r="N273" i="61" s="1"/>
  <c r="O273" i="61" s="1"/>
  <c r="P273" i="61" s="1"/>
  <c r="Q273" i="61" s="1"/>
  <c r="R273" i="61" s="1"/>
  <c r="S273" i="61" s="1"/>
  <c r="T273" i="61" s="1"/>
  <c r="U273" i="61" s="1"/>
  <c r="V273" i="61" s="1"/>
  <c r="W273" i="61" s="1"/>
  <c r="X273" i="61" s="1"/>
  <c r="Y273" i="61" s="1"/>
  <c r="Z273" i="61" s="1"/>
  <c r="AA273" i="61" s="1"/>
  <c r="AB273" i="61" s="1"/>
  <c r="AC273" i="61" s="1"/>
  <c r="AD273" i="61" s="1"/>
  <c r="AE273" i="61" s="1"/>
  <c r="AF273" i="61" s="1"/>
  <c r="C272" i="61"/>
  <c r="D272" i="61" s="1"/>
  <c r="E272" i="61" s="1"/>
  <c r="F272" i="61" s="1"/>
  <c r="G272" i="61" s="1"/>
  <c r="H272" i="61" s="1"/>
  <c r="I272" i="61" s="1"/>
  <c r="J272" i="61" s="1"/>
  <c r="K272" i="61" s="1"/>
  <c r="L272" i="61" s="1"/>
  <c r="M272" i="61" s="1"/>
  <c r="N272" i="61" s="1"/>
  <c r="O272" i="61" s="1"/>
  <c r="P272" i="61" s="1"/>
  <c r="Q272" i="61" s="1"/>
  <c r="R272" i="61" s="1"/>
  <c r="S272" i="61" s="1"/>
  <c r="T272" i="61" s="1"/>
  <c r="U272" i="61" s="1"/>
  <c r="V272" i="61" s="1"/>
  <c r="W272" i="61" s="1"/>
  <c r="X272" i="61" s="1"/>
  <c r="Y272" i="61" s="1"/>
  <c r="Z272" i="61" s="1"/>
  <c r="AA272" i="61" s="1"/>
  <c r="AB272" i="61" s="1"/>
  <c r="AC272" i="61" s="1"/>
  <c r="AD272" i="61" s="1"/>
  <c r="AE272" i="61" s="1"/>
  <c r="AF272" i="61" s="1"/>
  <c r="K271" i="61"/>
  <c r="L271" i="61" s="1"/>
  <c r="M271" i="61" s="1"/>
  <c r="N271" i="61" s="1"/>
  <c r="O271" i="61" s="1"/>
  <c r="P271" i="61" s="1"/>
  <c r="Q271" i="61" s="1"/>
  <c r="R271" i="61" s="1"/>
  <c r="S271" i="61" s="1"/>
  <c r="T271" i="61" s="1"/>
  <c r="U271" i="61" s="1"/>
  <c r="V271" i="61" s="1"/>
  <c r="W271" i="61" s="1"/>
  <c r="X271" i="61" s="1"/>
  <c r="Y271" i="61" s="1"/>
  <c r="Z271" i="61" s="1"/>
  <c r="AA271" i="61" s="1"/>
  <c r="AB271" i="61" s="1"/>
  <c r="AC271" i="61" s="1"/>
  <c r="AD271" i="61" s="1"/>
  <c r="AE271" i="61" s="1"/>
  <c r="AF271" i="61" s="1"/>
  <c r="C271" i="61"/>
  <c r="D271" i="61" s="1"/>
  <c r="E271" i="61" s="1"/>
  <c r="F271" i="61" s="1"/>
  <c r="G271" i="61" s="1"/>
  <c r="H271" i="61" s="1"/>
  <c r="I271" i="61" s="1"/>
  <c r="J271" i="61" s="1"/>
  <c r="C270" i="61"/>
  <c r="D270" i="61" s="1"/>
  <c r="E270" i="61" s="1"/>
  <c r="F270" i="61" s="1"/>
  <c r="G270" i="61" s="1"/>
  <c r="H270" i="61" s="1"/>
  <c r="I270" i="61" s="1"/>
  <c r="J270" i="61" s="1"/>
  <c r="K270" i="61" s="1"/>
  <c r="L270" i="61" s="1"/>
  <c r="M270" i="61" s="1"/>
  <c r="N270" i="61" s="1"/>
  <c r="O270" i="61" s="1"/>
  <c r="P270" i="61" s="1"/>
  <c r="Q270" i="61" s="1"/>
  <c r="R270" i="61" s="1"/>
  <c r="S270" i="61" s="1"/>
  <c r="T270" i="61" s="1"/>
  <c r="U270" i="61" s="1"/>
  <c r="V270" i="61" s="1"/>
  <c r="W270" i="61" s="1"/>
  <c r="X270" i="61" s="1"/>
  <c r="Y270" i="61" s="1"/>
  <c r="Z270" i="61" s="1"/>
  <c r="AA270" i="61" s="1"/>
  <c r="AB270" i="61" s="1"/>
  <c r="AC270" i="61" s="1"/>
  <c r="AD270" i="61" s="1"/>
  <c r="AE270" i="61" s="1"/>
  <c r="AF270" i="61" s="1"/>
  <c r="C269" i="61"/>
  <c r="D269" i="61" s="1"/>
  <c r="E269" i="61" s="1"/>
  <c r="F269" i="61" s="1"/>
  <c r="G269" i="61" s="1"/>
  <c r="H269" i="61" s="1"/>
  <c r="I269" i="61" s="1"/>
  <c r="J269" i="61" s="1"/>
  <c r="K269" i="61" s="1"/>
  <c r="L269" i="61" s="1"/>
  <c r="M269" i="61" s="1"/>
  <c r="N269" i="61" s="1"/>
  <c r="O269" i="61" s="1"/>
  <c r="P269" i="61" s="1"/>
  <c r="Q269" i="61" s="1"/>
  <c r="R269" i="61" s="1"/>
  <c r="S269" i="61" s="1"/>
  <c r="T269" i="61" s="1"/>
  <c r="U269" i="61" s="1"/>
  <c r="V269" i="61" s="1"/>
  <c r="W269" i="61" s="1"/>
  <c r="X269" i="61" s="1"/>
  <c r="Y269" i="61" s="1"/>
  <c r="Z269" i="61" s="1"/>
  <c r="AA269" i="61" s="1"/>
  <c r="AB269" i="61" s="1"/>
  <c r="AC269" i="61" s="1"/>
  <c r="AD269" i="61" s="1"/>
  <c r="AE269" i="61" s="1"/>
  <c r="AF269" i="61" s="1"/>
  <c r="H268" i="61"/>
  <c r="I268" i="61" s="1"/>
  <c r="J268" i="61" s="1"/>
  <c r="K268" i="61" s="1"/>
  <c r="L268" i="61" s="1"/>
  <c r="M268" i="61" s="1"/>
  <c r="N268" i="61" s="1"/>
  <c r="O268" i="61" s="1"/>
  <c r="P268" i="61" s="1"/>
  <c r="Q268" i="61" s="1"/>
  <c r="R268" i="61" s="1"/>
  <c r="S268" i="61" s="1"/>
  <c r="T268" i="61" s="1"/>
  <c r="U268" i="61" s="1"/>
  <c r="V268" i="61" s="1"/>
  <c r="W268" i="61" s="1"/>
  <c r="X268" i="61" s="1"/>
  <c r="Y268" i="61" s="1"/>
  <c r="Z268" i="61" s="1"/>
  <c r="AA268" i="61" s="1"/>
  <c r="AB268" i="61" s="1"/>
  <c r="AC268" i="61" s="1"/>
  <c r="AD268" i="61" s="1"/>
  <c r="AE268" i="61" s="1"/>
  <c r="AF268" i="61" s="1"/>
  <c r="C268" i="61"/>
  <c r="D268" i="61" s="1"/>
  <c r="E268" i="61" s="1"/>
  <c r="F268" i="61" s="1"/>
  <c r="G268" i="61" s="1"/>
  <c r="C267" i="61"/>
  <c r="D267" i="61" s="1"/>
  <c r="E267" i="61" s="1"/>
  <c r="F267" i="61" s="1"/>
  <c r="G267" i="61" s="1"/>
  <c r="H267" i="61" s="1"/>
  <c r="I267" i="61" s="1"/>
  <c r="J267" i="61" s="1"/>
  <c r="K267" i="61" s="1"/>
  <c r="L267" i="61" s="1"/>
  <c r="M267" i="61" s="1"/>
  <c r="N267" i="61" s="1"/>
  <c r="O267" i="61" s="1"/>
  <c r="P267" i="61" s="1"/>
  <c r="Q267" i="61" s="1"/>
  <c r="R267" i="61" s="1"/>
  <c r="S267" i="61" s="1"/>
  <c r="T267" i="61" s="1"/>
  <c r="U267" i="61" s="1"/>
  <c r="V267" i="61" s="1"/>
  <c r="W267" i="61" s="1"/>
  <c r="X267" i="61" s="1"/>
  <c r="Y267" i="61" s="1"/>
  <c r="Z267" i="61" s="1"/>
  <c r="AA267" i="61" s="1"/>
  <c r="AB267" i="61" s="1"/>
  <c r="AC267" i="61" s="1"/>
  <c r="AD267" i="61" s="1"/>
  <c r="AE267" i="61" s="1"/>
  <c r="AF267" i="61" s="1"/>
  <c r="D266" i="61"/>
  <c r="E266" i="61" s="1"/>
  <c r="F266" i="61" s="1"/>
  <c r="G266" i="61" s="1"/>
  <c r="H266" i="61" s="1"/>
  <c r="I266" i="61" s="1"/>
  <c r="J266" i="61" s="1"/>
  <c r="K266" i="61" s="1"/>
  <c r="L266" i="61" s="1"/>
  <c r="M266" i="61" s="1"/>
  <c r="N266" i="61" s="1"/>
  <c r="O266" i="61" s="1"/>
  <c r="P266" i="61" s="1"/>
  <c r="Q266" i="61" s="1"/>
  <c r="R266" i="61" s="1"/>
  <c r="S266" i="61" s="1"/>
  <c r="T266" i="61" s="1"/>
  <c r="U266" i="61" s="1"/>
  <c r="V266" i="61" s="1"/>
  <c r="W266" i="61" s="1"/>
  <c r="X266" i="61" s="1"/>
  <c r="Y266" i="61" s="1"/>
  <c r="Z266" i="61" s="1"/>
  <c r="AA266" i="61" s="1"/>
  <c r="AB266" i="61" s="1"/>
  <c r="AC266" i="61" s="1"/>
  <c r="AD266" i="61" s="1"/>
  <c r="AE266" i="61" s="1"/>
  <c r="AF266" i="61" s="1"/>
  <c r="C266" i="61"/>
  <c r="C265" i="61"/>
  <c r="D265" i="61" s="1"/>
  <c r="E265" i="61" s="1"/>
  <c r="F265" i="61" s="1"/>
  <c r="G265" i="61" s="1"/>
  <c r="H265" i="61" s="1"/>
  <c r="I265" i="61" s="1"/>
  <c r="J265" i="61" s="1"/>
  <c r="K265" i="61" s="1"/>
  <c r="L265" i="61" s="1"/>
  <c r="M265" i="61" s="1"/>
  <c r="N265" i="61" s="1"/>
  <c r="O265" i="61" s="1"/>
  <c r="P265" i="61" s="1"/>
  <c r="Q265" i="61" s="1"/>
  <c r="R265" i="61" s="1"/>
  <c r="S265" i="61" s="1"/>
  <c r="T265" i="61" s="1"/>
  <c r="U265" i="61" s="1"/>
  <c r="V265" i="61" s="1"/>
  <c r="W265" i="61" s="1"/>
  <c r="X265" i="61" s="1"/>
  <c r="Y265" i="61" s="1"/>
  <c r="Z265" i="61" s="1"/>
  <c r="AA265" i="61" s="1"/>
  <c r="AB265" i="61" s="1"/>
  <c r="AC265" i="61" s="1"/>
  <c r="AD265" i="61" s="1"/>
  <c r="AE265" i="61" s="1"/>
  <c r="AF265" i="61" s="1"/>
  <c r="C264" i="61"/>
  <c r="D264" i="61" s="1"/>
  <c r="E264" i="61" s="1"/>
  <c r="F264" i="61" s="1"/>
  <c r="G264" i="61" s="1"/>
  <c r="H264" i="61" s="1"/>
  <c r="I264" i="61" s="1"/>
  <c r="J264" i="61" s="1"/>
  <c r="K264" i="61" s="1"/>
  <c r="L264" i="61" s="1"/>
  <c r="M264" i="61" s="1"/>
  <c r="N264" i="61" s="1"/>
  <c r="O264" i="61" s="1"/>
  <c r="P264" i="61" s="1"/>
  <c r="Q264" i="61" s="1"/>
  <c r="R264" i="61" s="1"/>
  <c r="S264" i="61" s="1"/>
  <c r="T264" i="61" s="1"/>
  <c r="U264" i="61" s="1"/>
  <c r="V264" i="61" s="1"/>
  <c r="W264" i="61" s="1"/>
  <c r="X264" i="61" s="1"/>
  <c r="Y264" i="61" s="1"/>
  <c r="Z264" i="61" s="1"/>
  <c r="AA264" i="61" s="1"/>
  <c r="AB264" i="61" s="1"/>
  <c r="AC264" i="61" s="1"/>
  <c r="AD264" i="61" s="1"/>
  <c r="AE264" i="61" s="1"/>
  <c r="AF264" i="61" s="1"/>
  <c r="C263" i="61"/>
  <c r="D263" i="61" s="1"/>
  <c r="E263" i="61" s="1"/>
  <c r="F263" i="61" s="1"/>
  <c r="G263" i="61" s="1"/>
  <c r="H263" i="61" s="1"/>
  <c r="I263" i="61" s="1"/>
  <c r="J263" i="61" s="1"/>
  <c r="K263" i="61" s="1"/>
  <c r="L263" i="61" s="1"/>
  <c r="M263" i="61" s="1"/>
  <c r="N263" i="61" s="1"/>
  <c r="O263" i="61" s="1"/>
  <c r="P263" i="61" s="1"/>
  <c r="Q263" i="61" s="1"/>
  <c r="R263" i="61" s="1"/>
  <c r="S263" i="61" s="1"/>
  <c r="T263" i="61" s="1"/>
  <c r="U263" i="61" s="1"/>
  <c r="V263" i="61" s="1"/>
  <c r="W263" i="61" s="1"/>
  <c r="X263" i="61" s="1"/>
  <c r="Y263" i="61" s="1"/>
  <c r="Z263" i="61" s="1"/>
  <c r="AA263" i="61" s="1"/>
  <c r="AB263" i="61" s="1"/>
  <c r="AC263" i="61" s="1"/>
  <c r="AD263" i="61" s="1"/>
  <c r="AE263" i="61" s="1"/>
  <c r="AF263" i="61" s="1"/>
  <c r="C262" i="61"/>
  <c r="D262" i="61" s="1"/>
  <c r="E262" i="61" s="1"/>
  <c r="F262" i="61" s="1"/>
  <c r="G262" i="61" s="1"/>
  <c r="H262" i="61" s="1"/>
  <c r="I262" i="61" s="1"/>
  <c r="J262" i="61" s="1"/>
  <c r="K262" i="61" s="1"/>
  <c r="L262" i="61" s="1"/>
  <c r="M262" i="61" s="1"/>
  <c r="N262" i="61" s="1"/>
  <c r="O262" i="61" s="1"/>
  <c r="P262" i="61" s="1"/>
  <c r="Q262" i="61" s="1"/>
  <c r="R262" i="61" s="1"/>
  <c r="S262" i="61" s="1"/>
  <c r="T262" i="61" s="1"/>
  <c r="U262" i="61" s="1"/>
  <c r="V262" i="61" s="1"/>
  <c r="W262" i="61" s="1"/>
  <c r="X262" i="61" s="1"/>
  <c r="Y262" i="61" s="1"/>
  <c r="Z262" i="61" s="1"/>
  <c r="AA262" i="61" s="1"/>
  <c r="AB262" i="61" s="1"/>
  <c r="AC262" i="61" s="1"/>
  <c r="AD262" i="61" s="1"/>
  <c r="AE262" i="61" s="1"/>
  <c r="AF262" i="61" s="1"/>
  <c r="C261" i="61"/>
  <c r="D261" i="61" s="1"/>
  <c r="E261" i="61" s="1"/>
  <c r="F261" i="61" s="1"/>
  <c r="G261" i="61" s="1"/>
  <c r="H261" i="61" s="1"/>
  <c r="I261" i="61" s="1"/>
  <c r="J261" i="61" s="1"/>
  <c r="K261" i="61" s="1"/>
  <c r="L261" i="61" s="1"/>
  <c r="M261" i="61" s="1"/>
  <c r="N261" i="61" s="1"/>
  <c r="O261" i="61" s="1"/>
  <c r="P261" i="61" s="1"/>
  <c r="Q261" i="61" s="1"/>
  <c r="R261" i="61" s="1"/>
  <c r="S261" i="61" s="1"/>
  <c r="T261" i="61" s="1"/>
  <c r="U261" i="61" s="1"/>
  <c r="V261" i="61" s="1"/>
  <c r="W261" i="61" s="1"/>
  <c r="X261" i="61" s="1"/>
  <c r="Y261" i="61" s="1"/>
  <c r="Z261" i="61" s="1"/>
  <c r="AA261" i="61" s="1"/>
  <c r="AB261" i="61" s="1"/>
  <c r="AC261" i="61" s="1"/>
  <c r="AD261" i="61" s="1"/>
  <c r="AE261" i="61" s="1"/>
  <c r="AF261" i="61" s="1"/>
  <c r="Y260" i="61"/>
  <c r="Z260" i="61" s="1"/>
  <c r="AA260" i="61" s="1"/>
  <c r="AB260" i="61" s="1"/>
  <c r="AC260" i="61" s="1"/>
  <c r="AD260" i="61" s="1"/>
  <c r="AE260" i="61" s="1"/>
  <c r="AF260" i="61" s="1"/>
  <c r="C260" i="61"/>
  <c r="D260" i="61" s="1"/>
  <c r="E260" i="61" s="1"/>
  <c r="F260" i="61" s="1"/>
  <c r="G260" i="61" s="1"/>
  <c r="H260" i="61" s="1"/>
  <c r="I260" i="61" s="1"/>
  <c r="J260" i="61" s="1"/>
  <c r="K260" i="61" s="1"/>
  <c r="L260" i="61" s="1"/>
  <c r="M260" i="61" s="1"/>
  <c r="N260" i="61" s="1"/>
  <c r="O260" i="61" s="1"/>
  <c r="P260" i="61" s="1"/>
  <c r="Q260" i="61" s="1"/>
  <c r="R260" i="61" s="1"/>
  <c r="S260" i="61" s="1"/>
  <c r="T260" i="61" s="1"/>
  <c r="U260" i="61" s="1"/>
  <c r="V260" i="61" s="1"/>
  <c r="W260" i="61" s="1"/>
  <c r="X260" i="61" s="1"/>
  <c r="C259" i="61"/>
  <c r="D259" i="61" s="1"/>
  <c r="E259" i="61" s="1"/>
  <c r="F259" i="61" s="1"/>
  <c r="G259" i="61" s="1"/>
  <c r="H259" i="61" s="1"/>
  <c r="I259" i="61" s="1"/>
  <c r="J259" i="61" s="1"/>
  <c r="K259" i="61" s="1"/>
  <c r="L259" i="61" s="1"/>
  <c r="M259" i="61" s="1"/>
  <c r="N259" i="61" s="1"/>
  <c r="O259" i="61" s="1"/>
  <c r="P259" i="61" s="1"/>
  <c r="Q259" i="61" s="1"/>
  <c r="R259" i="61" s="1"/>
  <c r="S259" i="61" s="1"/>
  <c r="T259" i="61" s="1"/>
  <c r="U259" i="61" s="1"/>
  <c r="V259" i="61" s="1"/>
  <c r="W259" i="61" s="1"/>
  <c r="X259" i="61" s="1"/>
  <c r="Y259" i="61" s="1"/>
  <c r="Z259" i="61" s="1"/>
  <c r="AA259" i="61" s="1"/>
  <c r="AB259" i="61" s="1"/>
  <c r="AC259" i="61" s="1"/>
  <c r="AD259" i="61" s="1"/>
  <c r="AE259" i="61" s="1"/>
  <c r="AF259" i="61" s="1"/>
  <c r="C258" i="61"/>
  <c r="D258" i="61" s="1"/>
  <c r="E258" i="61" s="1"/>
  <c r="F258" i="61" s="1"/>
  <c r="G258" i="61" s="1"/>
  <c r="H258" i="61" s="1"/>
  <c r="I258" i="61" s="1"/>
  <c r="J258" i="61" s="1"/>
  <c r="K258" i="61" s="1"/>
  <c r="L258" i="61" s="1"/>
  <c r="M258" i="61" s="1"/>
  <c r="N258" i="61" s="1"/>
  <c r="O258" i="61" s="1"/>
  <c r="P258" i="61" s="1"/>
  <c r="Q258" i="61" s="1"/>
  <c r="R258" i="61" s="1"/>
  <c r="S258" i="61" s="1"/>
  <c r="T258" i="61" s="1"/>
  <c r="U258" i="61" s="1"/>
  <c r="V258" i="61" s="1"/>
  <c r="W258" i="61" s="1"/>
  <c r="X258" i="61" s="1"/>
  <c r="Y258" i="61" s="1"/>
  <c r="Z258" i="61" s="1"/>
  <c r="AA258" i="61" s="1"/>
  <c r="AB258" i="61" s="1"/>
  <c r="AC258" i="61" s="1"/>
  <c r="AD258" i="61" s="1"/>
  <c r="AE258" i="61" s="1"/>
  <c r="AF258" i="61" s="1"/>
  <c r="C257" i="61"/>
  <c r="D257" i="61" s="1"/>
  <c r="E257" i="61" s="1"/>
  <c r="F257" i="61" s="1"/>
  <c r="G257" i="61" s="1"/>
  <c r="H257" i="61" s="1"/>
  <c r="I257" i="61" s="1"/>
  <c r="J257" i="61" s="1"/>
  <c r="K257" i="61" s="1"/>
  <c r="L257" i="61" s="1"/>
  <c r="M257" i="61" s="1"/>
  <c r="N257" i="61" s="1"/>
  <c r="O257" i="61" s="1"/>
  <c r="P257" i="61" s="1"/>
  <c r="Q257" i="61" s="1"/>
  <c r="R257" i="61" s="1"/>
  <c r="S257" i="61" s="1"/>
  <c r="T257" i="61" s="1"/>
  <c r="U257" i="61" s="1"/>
  <c r="V257" i="61" s="1"/>
  <c r="W257" i="61" s="1"/>
  <c r="X257" i="61" s="1"/>
  <c r="Y257" i="61" s="1"/>
  <c r="Z257" i="61" s="1"/>
  <c r="AA257" i="61" s="1"/>
  <c r="AB257" i="61" s="1"/>
  <c r="AC257" i="61" s="1"/>
  <c r="AD257" i="61" s="1"/>
  <c r="AE257" i="61" s="1"/>
  <c r="AF257" i="61" s="1"/>
  <c r="C256" i="61"/>
  <c r="D256" i="61" s="1"/>
  <c r="E256" i="61" s="1"/>
  <c r="F256" i="61" s="1"/>
  <c r="G256" i="61" s="1"/>
  <c r="H256" i="61" s="1"/>
  <c r="I256" i="61" s="1"/>
  <c r="J256" i="61" s="1"/>
  <c r="K256" i="61" s="1"/>
  <c r="L256" i="61" s="1"/>
  <c r="M256" i="61" s="1"/>
  <c r="N256" i="61" s="1"/>
  <c r="O256" i="61" s="1"/>
  <c r="P256" i="61" s="1"/>
  <c r="Q256" i="61" s="1"/>
  <c r="R256" i="61" s="1"/>
  <c r="S256" i="61" s="1"/>
  <c r="T256" i="61" s="1"/>
  <c r="U256" i="61" s="1"/>
  <c r="V256" i="61" s="1"/>
  <c r="W256" i="61" s="1"/>
  <c r="X256" i="61" s="1"/>
  <c r="Y256" i="61" s="1"/>
  <c r="Z256" i="61" s="1"/>
  <c r="AA256" i="61" s="1"/>
  <c r="AB256" i="61" s="1"/>
  <c r="AC256" i="61" s="1"/>
  <c r="AD256" i="61" s="1"/>
  <c r="AE256" i="61" s="1"/>
  <c r="AF256" i="61" s="1"/>
  <c r="D255" i="61"/>
  <c r="E255" i="61" s="1"/>
  <c r="F255" i="61" s="1"/>
  <c r="G255" i="61" s="1"/>
  <c r="H255" i="61" s="1"/>
  <c r="I255" i="61" s="1"/>
  <c r="J255" i="61" s="1"/>
  <c r="K255" i="61" s="1"/>
  <c r="L255" i="61" s="1"/>
  <c r="M255" i="61" s="1"/>
  <c r="N255" i="61" s="1"/>
  <c r="O255" i="61" s="1"/>
  <c r="P255" i="61" s="1"/>
  <c r="Q255" i="61" s="1"/>
  <c r="R255" i="61" s="1"/>
  <c r="S255" i="61" s="1"/>
  <c r="T255" i="61" s="1"/>
  <c r="U255" i="61" s="1"/>
  <c r="V255" i="61" s="1"/>
  <c r="W255" i="61" s="1"/>
  <c r="X255" i="61" s="1"/>
  <c r="Y255" i="61" s="1"/>
  <c r="Z255" i="61" s="1"/>
  <c r="AA255" i="61" s="1"/>
  <c r="AB255" i="61" s="1"/>
  <c r="AC255" i="61" s="1"/>
  <c r="AD255" i="61" s="1"/>
  <c r="AE255" i="61" s="1"/>
  <c r="AF255" i="61" s="1"/>
  <c r="C255" i="61"/>
  <c r="C254" i="61"/>
  <c r="D254" i="61" s="1"/>
  <c r="E254" i="61" s="1"/>
  <c r="F254" i="61" s="1"/>
  <c r="G254" i="61" s="1"/>
  <c r="H254" i="61" s="1"/>
  <c r="I254" i="61" s="1"/>
  <c r="J254" i="61" s="1"/>
  <c r="K254" i="61" s="1"/>
  <c r="L254" i="61" s="1"/>
  <c r="M254" i="61" s="1"/>
  <c r="N254" i="61" s="1"/>
  <c r="O254" i="61" s="1"/>
  <c r="P254" i="61" s="1"/>
  <c r="Q254" i="61" s="1"/>
  <c r="R254" i="61" s="1"/>
  <c r="S254" i="61" s="1"/>
  <c r="T254" i="61" s="1"/>
  <c r="U254" i="61" s="1"/>
  <c r="V254" i="61" s="1"/>
  <c r="W254" i="61" s="1"/>
  <c r="X254" i="61" s="1"/>
  <c r="Y254" i="61" s="1"/>
  <c r="Z254" i="61" s="1"/>
  <c r="AA254" i="61" s="1"/>
  <c r="AB254" i="61" s="1"/>
  <c r="AC254" i="61" s="1"/>
  <c r="AD254" i="61" s="1"/>
  <c r="AE254" i="61" s="1"/>
  <c r="AF254" i="61" s="1"/>
  <c r="C253" i="61"/>
  <c r="D253" i="61" s="1"/>
  <c r="E253" i="61" s="1"/>
  <c r="F253" i="61" s="1"/>
  <c r="G253" i="61" s="1"/>
  <c r="H253" i="61" s="1"/>
  <c r="I253" i="61" s="1"/>
  <c r="J253" i="61" s="1"/>
  <c r="K253" i="61" s="1"/>
  <c r="L253" i="61" s="1"/>
  <c r="M253" i="61" s="1"/>
  <c r="N253" i="61" s="1"/>
  <c r="O253" i="61" s="1"/>
  <c r="P253" i="61" s="1"/>
  <c r="Q253" i="61" s="1"/>
  <c r="R253" i="61" s="1"/>
  <c r="S253" i="61" s="1"/>
  <c r="T253" i="61" s="1"/>
  <c r="U253" i="61" s="1"/>
  <c r="V253" i="61" s="1"/>
  <c r="W253" i="61" s="1"/>
  <c r="X253" i="61" s="1"/>
  <c r="Y253" i="61" s="1"/>
  <c r="Z253" i="61" s="1"/>
  <c r="AA253" i="61" s="1"/>
  <c r="AB253" i="61" s="1"/>
  <c r="AC253" i="61" s="1"/>
  <c r="AD253" i="61" s="1"/>
  <c r="AE253" i="61" s="1"/>
  <c r="AF253" i="61" s="1"/>
  <c r="C252" i="61"/>
  <c r="D252" i="61" s="1"/>
  <c r="E252" i="61" s="1"/>
  <c r="F252" i="61" s="1"/>
  <c r="G252" i="61" s="1"/>
  <c r="H252" i="61" s="1"/>
  <c r="I252" i="61" s="1"/>
  <c r="J252" i="61" s="1"/>
  <c r="K252" i="61" s="1"/>
  <c r="L252" i="61" s="1"/>
  <c r="M252" i="61" s="1"/>
  <c r="N252" i="61" s="1"/>
  <c r="O252" i="61" s="1"/>
  <c r="P252" i="61" s="1"/>
  <c r="Q252" i="61" s="1"/>
  <c r="R252" i="61" s="1"/>
  <c r="S252" i="61" s="1"/>
  <c r="T252" i="61" s="1"/>
  <c r="U252" i="61" s="1"/>
  <c r="V252" i="61" s="1"/>
  <c r="W252" i="61" s="1"/>
  <c r="X252" i="61" s="1"/>
  <c r="Y252" i="61" s="1"/>
  <c r="Z252" i="61" s="1"/>
  <c r="AA252" i="61" s="1"/>
  <c r="AB252" i="61" s="1"/>
  <c r="AC252" i="61" s="1"/>
  <c r="AD252" i="61" s="1"/>
  <c r="AE252" i="61" s="1"/>
  <c r="AF252" i="61" s="1"/>
  <c r="C251" i="61"/>
  <c r="D251" i="61" s="1"/>
  <c r="E251" i="61" s="1"/>
  <c r="F251" i="61" s="1"/>
  <c r="G251" i="61" s="1"/>
  <c r="H251" i="61" s="1"/>
  <c r="I251" i="61" s="1"/>
  <c r="J251" i="61" s="1"/>
  <c r="K251" i="61" s="1"/>
  <c r="L251" i="61" s="1"/>
  <c r="M251" i="61" s="1"/>
  <c r="N251" i="61" s="1"/>
  <c r="O251" i="61" s="1"/>
  <c r="P251" i="61" s="1"/>
  <c r="Q251" i="61" s="1"/>
  <c r="R251" i="61" s="1"/>
  <c r="S251" i="61" s="1"/>
  <c r="T251" i="61" s="1"/>
  <c r="U251" i="61" s="1"/>
  <c r="V251" i="61" s="1"/>
  <c r="W251" i="61" s="1"/>
  <c r="X251" i="61" s="1"/>
  <c r="Y251" i="61" s="1"/>
  <c r="Z251" i="61" s="1"/>
  <c r="AA251" i="61" s="1"/>
  <c r="AB251" i="61" s="1"/>
  <c r="AC251" i="61" s="1"/>
  <c r="AD251" i="61" s="1"/>
  <c r="AE251" i="61" s="1"/>
  <c r="AF251" i="61" s="1"/>
  <c r="C250" i="61"/>
  <c r="D250" i="61" s="1"/>
  <c r="E250" i="61" s="1"/>
  <c r="F250" i="61" s="1"/>
  <c r="G250" i="61" s="1"/>
  <c r="H250" i="61" s="1"/>
  <c r="I250" i="61" s="1"/>
  <c r="J250" i="61" s="1"/>
  <c r="K250" i="61" s="1"/>
  <c r="L250" i="61" s="1"/>
  <c r="M250" i="61" s="1"/>
  <c r="N250" i="61" s="1"/>
  <c r="O250" i="61" s="1"/>
  <c r="P250" i="61" s="1"/>
  <c r="Q250" i="61" s="1"/>
  <c r="R250" i="61" s="1"/>
  <c r="S250" i="61" s="1"/>
  <c r="T250" i="61" s="1"/>
  <c r="U250" i="61" s="1"/>
  <c r="V250" i="61" s="1"/>
  <c r="W250" i="61" s="1"/>
  <c r="X250" i="61" s="1"/>
  <c r="Y250" i="61" s="1"/>
  <c r="Z250" i="61" s="1"/>
  <c r="AA250" i="61" s="1"/>
  <c r="AB250" i="61" s="1"/>
  <c r="AC250" i="61" s="1"/>
  <c r="AD250" i="61" s="1"/>
  <c r="AE250" i="61" s="1"/>
  <c r="AF250" i="61" s="1"/>
  <c r="C249" i="61"/>
  <c r="D249" i="61" s="1"/>
  <c r="E249" i="61" s="1"/>
  <c r="F249" i="61" s="1"/>
  <c r="G249" i="61" s="1"/>
  <c r="H249" i="61" s="1"/>
  <c r="I249" i="61" s="1"/>
  <c r="J249" i="61" s="1"/>
  <c r="K249" i="61" s="1"/>
  <c r="L249" i="61" s="1"/>
  <c r="M249" i="61" s="1"/>
  <c r="N249" i="61" s="1"/>
  <c r="O249" i="61" s="1"/>
  <c r="P249" i="61" s="1"/>
  <c r="Q249" i="61" s="1"/>
  <c r="R249" i="61" s="1"/>
  <c r="S249" i="61" s="1"/>
  <c r="T249" i="61" s="1"/>
  <c r="U249" i="61" s="1"/>
  <c r="V249" i="61" s="1"/>
  <c r="W249" i="61" s="1"/>
  <c r="X249" i="61" s="1"/>
  <c r="Y249" i="61" s="1"/>
  <c r="Z249" i="61" s="1"/>
  <c r="AA249" i="61" s="1"/>
  <c r="AB249" i="61" s="1"/>
  <c r="AC249" i="61" s="1"/>
  <c r="AD249" i="61" s="1"/>
  <c r="AE249" i="61" s="1"/>
  <c r="AF249" i="61" s="1"/>
  <c r="C248" i="61"/>
  <c r="D248" i="61" s="1"/>
  <c r="E248" i="61" s="1"/>
  <c r="F248" i="61" s="1"/>
  <c r="G248" i="61" s="1"/>
  <c r="H248" i="61" s="1"/>
  <c r="I248" i="61" s="1"/>
  <c r="J248" i="61" s="1"/>
  <c r="K248" i="61" s="1"/>
  <c r="L248" i="61" s="1"/>
  <c r="M248" i="61" s="1"/>
  <c r="N248" i="61" s="1"/>
  <c r="O248" i="61" s="1"/>
  <c r="P248" i="61" s="1"/>
  <c r="Q248" i="61" s="1"/>
  <c r="R248" i="61" s="1"/>
  <c r="S248" i="61" s="1"/>
  <c r="T248" i="61" s="1"/>
  <c r="U248" i="61" s="1"/>
  <c r="V248" i="61" s="1"/>
  <c r="W248" i="61" s="1"/>
  <c r="X248" i="61" s="1"/>
  <c r="Y248" i="61" s="1"/>
  <c r="Z248" i="61" s="1"/>
  <c r="AA248" i="61" s="1"/>
  <c r="AB248" i="61" s="1"/>
  <c r="AC248" i="61" s="1"/>
  <c r="AD248" i="61" s="1"/>
  <c r="AE248" i="61" s="1"/>
  <c r="AF248" i="61" s="1"/>
  <c r="C247" i="61"/>
  <c r="D247" i="61" s="1"/>
  <c r="E247" i="61" s="1"/>
  <c r="F247" i="61" s="1"/>
  <c r="G247" i="61" s="1"/>
  <c r="H247" i="61" s="1"/>
  <c r="I247" i="61" s="1"/>
  <c r="J247" i="61" s="1"/>
  <c r="K247" i="61" s="1"/>
  <c r="L247" i="61" s="1"/>
  <c r="M247" i="61" s="1"/>
  <c r="N247" i="61" s="1"/>
  <c r="O247" i="61" s="1"/>
  <c r="P247" i="61" s="1"/>
  <c r="Q247" i="61" s="1"/>
  <c r="R247" i="61" s="1"/>
  <c r="S247" i="61" s="1"/>
  <c r="T247" i="61" s="1"/>
  <c r="U247" i="61" s="1"/>
  <c r="V247" i="61" s="1"/>
  <c r="W247" i="61" s="1"/>
  <c r="X247" i="61" s="1"/>
  <c r="Y247" i="61" s="1"/>
  <c r="Z247" i="61" s="1"/>
  <c r="AA247" i="61" s="1"/>
  <c r="AB247" i="61" s="1"/>
  <c r="AC247" i="61" s="1"/>
  <c r="AD247" i="61" s="1"/>
  <c r="AE247" i="61" s="1"/>
  <c r="AF247" i="61" s="1"/>
  <c r="K246" i="61"/>
  <c r="L246" i="61" s="1"/>
  <c r="M246" i="61" s="1"/>
  <c r="N246" i="61" s="1"/>
  <c r="O246" i="61" s="1"/>
  <c r="P246" i="61" s="1"/>
  <c r="Q246" i="61" s="1"/>
  <c r="R246" i="61" s="1"/>
  <c r="S246" i="61" s="1"/>
  <c r="T246" i="61" s="1"/>
  <c r="U246" i="61" s="1"/>
  <c r="V246" i="61" s="1"/>
  <c r="W246" i="61" s="1"/>
  <c r="X246" i="61" s="1"/>
  <c r="Y246" i="61" s="1"/>
  <c r="Z246" i="61" s="1"/>
  <c r="AA246" i="61" s="1"/>
  <c r="AB246" i="61" s="1"/>
  <c r="AC246" i="61" s="1"/>
  <c r="AD246" i="61" s="1"/>
  <c r="AE246" i="61" s="1"/>
  <c r="AF246" i="61" s="1"/>
  <c r="D246" i="61"/>
  <c r="E246" i="61" s="1"/>
  <c r="F246" i="61" s="1"/>
  <c r="G246" i="61" s="1"/>
  <c r="H246" i="61" s="1"/>
  <c r="I246" i="61" s="1"/>
  <c r="J246" i="61" s="1"/>
  <c r="C246" i="61"/>
  <c r="D245" i="61"/>
  <c r="E245" i="61" s="1"/>
  <c r="F245" i="61" s="1"/>
  <c r="G245" i="61" s="1"/>
  <c r="H245" i="61" s="1"/>
  <c r="I245" i="61" s="1"/>
  <c r="J245" i="61" s="1"/>
  <c r="K245" i="61" s="1"/>
  <c r="L245" i="61" s="1"/>
  <c r="M245" i="61" s="1"/>
  <c r="N245" i="61" s="1"/>
  <c r="O245" i="61" s="1"/>
  <c r="P245" i="61" s="1"/>
  <c r="Q245" i="61" s="1"/>
  <c r="R245" i="61" s="1"/>
  <c r="S245" i="61" s="1"/>
  <c r="T245" i="61" s="1"/>
  <c r="U245" i="61" s="1"/>
  <c r="V245" i="61" s="1"/>
  <c r="W245" i="61" s="1"/>
  <c r="X245" i="61" s="1"/>
  <c r="Y245" i="61" s="1"/>
  <c r="Z245" i="61" s="1"/>
  <c r="AA245" i="61" s="1"/>
  <c r="AB245" i="61" s="1"/>
  <c r="AC245" i="61" s="1"/>
  <c r="AD245" i="61" s="1"/>
  <c r="AE245" i="61" s="1"/>
  <c r="AF245" i="61" s="1"/>
  <c r="C245" i="61"/>
  <c r="G244" i="61"/>
  <c r="H244" i="61" s="1"/>
  <c r="I244" i="61" s="1"/>
  <c r="J244" i="61" s="1"/>
  <c r="K244" i="61" s="1"/>
  <c r="L244" i="61" s="1"/>
  <c r="M244" i="61" s="1"/>
  <c r="N244" i="61" s="1"/>
  <c r="O244" i="61" s="1"/>
  <c r="P244" i="61" s="1"/>
  <c r="Q244" i="61" s="1"/>
  <c r="R244" i="61" s="1"/>
  <c r="S244" i="61" s="1"/>
  <c r="T244" i="61" s="1"/>
  <c r="U244" i="61" s="1"/>
  <c r="V244" i="61" s="1"/>
  <c r="W244" i="61" s="1"/>
  <c r="X244" i="61" s="1"/>
  <c r="Y244" i="61" s="1"/>
  <c r="Z244" i="61" s="1"/>
  <c r="AA244" i="61" s="1"/>
  <c r="AB244" i="61" s="1"/>
  <c r="AC244" i="61" s="1"/>
  <c r="AD244" i="61" s="1"/>
  <c r="AE244" i="61" s="1"/>
  <c r="AF244" i="61" s="1"/>
  <c r="C244" i="61"/>
  <c r="D244" i="61" s="1"/>
  <c r="E244" i="61" s="1"/>
  <c r="F244" i="61" s="1"/>
  <c r="D243" i="61"/>
  <c r="E243" i="61" s="1"/>
  <c r="F243" i="61" s="1"/>
  <c r="G243" i="61" s="1"/>
  <c r="H243" i="61" s="1"/>
  <c r="I243" i="61" s="1"/>
  <c r="J243" i="61" s="1"/>
  <c r="K243" i="61" s="1"/>
  <c r="L243" i="61" s="1"/>
  <c r="M243" i="61" s="1"/>
  <c r="N243" i="61" s="1"/>
  <c r="O243" i="61" s="1"/>
  <c r="P243" i="61" s="1"/>
  <c r="Q243" i="61" s="1"/>
  <c r="R243" i="61" s="1"/>
  <c r="S243" i="61" s="1"/>
  <c r="T243" i="61" s="1"/>
  <c r="U243" i="61" s="1"/>
  <c r="V243" i="61" s="1"/>
  <c r="W243" i="61" s="1"/>
  <c r="X243" i="61" s="1"/>
  <c r="Y243" i="61" s="1"/>
  <c r="Z243" i="61" s="1"/>
  <c r="AA243" i="61" s="1"/>
  <c r="AB243" i="61" s="1"/>
  <c r="AC243" i="61" s="1"/>
  <c r="AD243" i="61" s="1"/>
  <c r="AE243" i="61" s="1"/>
  <c r="AF243" i="61" s="1"/>
  <c r="C243" i="61"/>
  <c r="C242" i="61"/>
  <c r="D242" i="61" s="1"/>
  <c r="E242" i="61" s="1"/>
  <c r="F242" i="61" s="1"/>
  <c r="G242" i="61" s="1"/>
  <c r="H242" i="61" s="1"/>
  <c r="I242" i="61" s="1"/>
  <c r="J242" i="61" s="1"/>
  <c r="K242" i="61" s="1"/>
  <c r="L242" i="61" s="1"/>
  <c r="M242" i="61" s="1"/>
  <c r="N242" i="61" s="1"/>
  <c r="O242" i="61" s="1"/>
  <c r="P242" i="61" s="1"/>
  <c r="Q242" i="61" s="1"/>
  <c r="R242" i="61" s="1"/>
  <c r="S242" i="61" s="1"/>
  <c r="T242" i="61" s="1"/>
  <c r="U242" i="61" s="1"/>
  <c r="V242" i="61" s="1"/>
  <c r="W242" i="61" s="1"/>
  <c r="X242" i="61" s="1"/>
  <c r="Y242" i="61" s="1"/>
  <c r="Z242" i="61" s="1"/>
  <c r="AA242" i="61" s="1"/>
  <c r="AB242" i="61" s="1"/>
  <c r="AC242" i="61" s="1"/>
  <c r="AD242" i="61" s="1"/>
  <c r="AE242" i="61" s="1"/>
  <c r="AF242" i="61" s="1"/>
  <c r="C241" i="61"/>
  <c r="D241" i="61" s="1"/>
  <c r="E241" i="61" s="1"/>
  <c r="F241" i="61" s="1"/>
  <c r="G241" i="61" s="1"/>
  <c r="H241" i="61" s="1"/>
  <c r="I241" i="61" s="1"/>
  <c r="J241" i="61" s="1"/>
  <c r="K241" i="61" s="1"/>
  <c r="L241" i="61" s="1"/>
  <c r="M241" i="61" s="1"/>
  <c r="N241" i="61" s="1"/>
  <c r="O241" i="61" s="1"/>
  <c r="P241" i="61" s="1"/>
  <c r="Q241" i="61" s="1"/>
  <c r="R241" i="61" s="1"/>
  <c r="S241" i="61" s="1"/>
  <c r="T241" i="61" s="1"/>
  <c r="U241" i="61" s="1"/>
  <c r="V241" i="61" s="1"/>
  <c r="W241" i="61" s="1"/>
  <c r="X241" i="61" s="1"/>
  <c r="Y241" i="61" s="1"/>
  <c r="Z241" i="61" s="1"/>
  <c r="AA241" i="61" s="1"/>
  <c r="AB241" i="61" s="1"/>
  <c r="AC241" i="61" s="1"/>
  <c r="AD241" i="61" s="1"/>
  <c r="AE241" i="61" s="1"/>
  <c r="AF241" i="61" s="1"/>
  <c r="G240" i="61"/>
  <c r="H240" i="61" s="1"/>
  <c r="I240" i="61" s="1"/>
  <c r="J240" i="61" s="1"/>
  <c r="K240" i="61" s="1"/>
  <c r="L240" i="61" s="1"/>
  <c r="M240" i="61" s="1"/>
  <c r="N240" i="61" s="1"/>
  <c r="O240" i="61" s="1"/>
  <c r="P240" i="61" s="1"/>
  <c r="Q240" i="61" s="1"/>
  <c r="R240" i="61" s="1"/>
  <c r="S240" i="61" s="1"/>
  <c r="T240" i="61" s="1"/>
  <c r="U240" i="61" s="1"/>
  <c r="V240" i="61" s="1"/>
  <c r="W240" i="61" s="1"/>
  <c r="X240" i="61" s="1"/>
  <c r="Y240" i="61" s="1"/>
  <c r="Z240" i="61" s="1"/>
  <c r="AA240" i="61" s="1"/>
  <c r="AB240" i="61" s="1"/>
  <c r="AC240" i="61" s="1"/>
  <c r="AD240" i="61" s="1"/>
  <c r="AE240" i="61" s="1"/>
  <c r="AF240" i="61" s="1"/>
  <c r="C240" i="61"/>
  <c r="D240" i="61" s="1"/>
  <c r="E240" i="61" s="1"/>
  <c r="F240" i="61" s="1"/>
  <c r="C239" i="61"/>
  <c r="D239" i="61" s="1"/>
  <c r="E239" i="61" s="1"/>
  <c r="F239" i="61" s="1"/>
  <c r="G239" i="61" s="1"/>
  <c r="H239" i="61" s="1"/>
  <c r="I239" i="61" s="1"/>
  <c r="J239" i="61" s="1"/>
  <c r="K239" i="61" s="1"/>
  <c r="L239" i="61" s="1"/>
  <c r="M239" i="61" s="1"/>
  <c r="N239" i="61" s="1"/>
  <c r="O239" i="61" s="1"/>
  <c r="P239" i="61" s="1"/>
  <c r="Q239" i="61" s="1"/>
  <c r="R239" i="61" s="1"/>
  <c r="S239" i="61" s="1"/>
  <c r="T239" i="61" s="1"/>
  <c r="U239" i="61" s="1"/>
  <c r="V239" i="61" s="1"/>
  <c r="W239" i="61" s="1"/>
  <c r="X239" i="61" s="1"/>
  <c r="Y239" i="61" s="1"/>
  <c r="Z239" i="61" s="1"/>
  <c r="AA239" i="61" s="1"/>
  <c r="AB239" i="61" s="1"/>
  <c r="AC239" i="61" s="1"/>
  <c r="AD239" i="61" s="1"/>
  <c r="AE239" i="61" s="1"/>
  <c r="AF239" i="61" s="1"/>
  <c r="C238" i="61"/>
  <c r="D238" i="61" s="1"/>
  <c r="E238" i="61" s="1"/>
  <c r="F238" i="61" s="1"/>
  <c r="G238" i="61" s="1"/>
  <c r="H238" i="61" s="1"/>
  <c r="I238" i="61" s="1"/>
  <c r="J238" i="61" s="1"/>
  <c r="K238" i="61" s="1"/>
  <c r="L238" i="61" s="1"/>
  <c r="M238" i="61" s="1"/>
  <c r="N238" i="61" s="1"/>
  <c r="O238" i="61" s="1"/>
  <c r="P238" i="61" s="1"/>
  <c r="Q238" i="61" s="1"/>
  <c r="R238" i="61" s="1"/>
  <c r="S238" i="61" s="1"/>
  <c r="T238" i="61" s="1"/>
  <c r="U238" i="61" s="1"/>
  <c r="V238" i="61" s="1"/>
  <c r="W238" i="61" s="1"/>
  <c r="X238" i="61" s="1"/>
  <c r="Y238" i="61" s="1"/>
  <c r="Z238" i="61" s="1"/>
  <c r="AA238" i="61" s="1"/>
  <c r="AB238" i="61" s="1"/>
  <c r="AC238" i="61" s="1"/>
  <c r="AD238" i="61" s="1"/>
  <c r="AE238" i="61" s="1"/>
  <c r="AF238" i="61" s="1"/>
  <c r="C237" i="61"/>
  <c r="D237" i="61" s="1"/>
  <c r="E237" i="61" s="1"/>
  <c r="F237" i="61" s="1"/>
  <c r="G237" i="61" s="1"/>
  <c r="H237" i="61" s="1"/>
  <c r="I237" i="61" s="1"/>
  <c r="J237" i="61" s="1"/>
  <c r="K237" i="61" s="1"/>
  <c r="L237" i="61" s="1"/>
  <c r="M237" i="61" s="1"/>
  <c r="N237" i="61" s="1"/>
  <c r="O237" i="61" s="1"/>
  <c r="P237" i="61" s="1"/>
  <c r="Q237" i="61" s="1"/>
  <c r="R237" i="61" s="1"/>
  <c r="S237" i="61" s="1"/>
  <c r="T237" i="61" s="1"/>
  <c r="U237" i="61" s="1"/>
  <c r="V237" i="61" s="1"/>
  <c r="W237" i="61" s="1"/>
  <c r="X237" i="61" s="1"/>
  <c r="Y237" i="61" s="1"/>
  <c r="Z237" i="61" s="1"/>
  <c r="AA237" i="61" s="1"/>
  <c r="AB237" i="61" s="1"/>
  <c r="AC237" i="61" s="1"/>
  <c r="AD237" i="61" s="1"/>
  <c r="AE237" i="61" s="1"/>
  <c r="AF237" i="61" s="1"/>
  <c r="C236" i="61"/>
  <c r="D236" i="61" s="1"/>
  <c r="E236" i="61" s="1"/>
  <c r="F236" i="61" s="1"/>
  <c r="G236" i="61" s="1"/>
  <c r="H236" i="61" s="1"/>
  <c r="I236" i="61" s="1"/>
  <c r="J236" i="61" s="1"/>
  <c r="K236" i="61" s="1"/>
  <c r="L236" i="61" s="1"/>
  <c r="M236" i="61" s="1"/>
  <c r="N236" i="61" s="1"/>
  <c r="O236" i="61" s="1"/>
  <c r="P236" i="61" s="1"/>
  <c r="Q236" i="61" s="1"/>
  <c r="R236" i="61" s="1"/>
  <c r="S236" i="61" s="1"/>
  <c r="T236" i="61" s="1"/>
  <c r="U236" i="61" s="1"/>
  <c r="V236" i="61" s="1"/>
  <c r="W236" i="61" s="1"/>
  <c r="X236" i="61" s="1"/>
  <c r="Y236" i="61" s="1"/>
  <c r="Z236" i="61" s="1"/>
  <c r="AA236" i="61" s="1"/>
  <c r="AB236" i="61" s="1"/>
  <c r="AC236" i="61" s="1"/>
  <c r="AD236" i="61" s="1"/>
  <c r="AE236" i="61" s="1"/>
  <c r="AF236" i="61" s="1"/>
  <c r="P235" i="61"/>
  <c r="Q235" i="61" s="1"/>
  <c r="R235" i="61" s="1"/>
  <c r="S235" i="61" s="1"/>
  <c r="T235" i="61" s="1"/>
  <c r="U235" i="61" s="1"/>
  <c r="V235" i="61" s="1"/>
  <c r="W235" i="61" s="1"/>
  <c r="X235" i="61" s="1"/>
  <c r="Y235" i="61" s="1"/>
  <c r="Z235" i="61" s="1"/>
  <c r="AA235" i="61" s="1"/>
  <c r="AB235" i="61" s="1"/>
  <c r="AC235" i="61" s="1"/>
  <c r="AD235" i="61" s="1"/>
  <c r="AE235" i="61" s="1"/>
  <c r="AF235" i="61" s="1"/>
  <c r="C235" i="61"/>
  <c r="D235" i="61" s="1"/>
  <c r="E235" i="61" s="1"/>
  <c r="F235" i="61" s="1"/>
  <c r="G235" i="61" s="1"/>
  <c r="H235" i="61" s="1"/>
  <c r="I235" i="61" s="1"/>
  <c r="J235" i="61" s="1"/>
  <c r="K235" i="61" s="1"/>
  <c r="L235" i="61" s="1"/>
  <c r="M235" i="61" s="1"/>
  <c r="N235" i="61" s="1"/>
  <c r="O235" i="61" s="1"/>
  <c r="C234" i="61"/>
  <c r="D234" i="61" s="1"/>
  <c r="E234" i="61" s="1"/>
  <c r="F234" i="61" s="1"/>
  <c r="G234" i="61" s="1"/>
  <c r="H234" i="61" s="1"/>
  <c r="I234" i="61" s="1"/>
  <c r="J234" i="61" s="1"/>
  <c r="K234" i="61" s="1"/>
  <c r="L234" i="61" s="1"/>
  <c r="M234" i="61" s="1"/>
  <c r="N234" i="61" s="1"/>
  <c r="O234" i="61" s="1"/>
  <c r="P234" i="61" s="1"/>
  <c r="Q234" i="61" s="1"/>
  <c r="R234" i="61" s="1"/>
  <c r="S234" i="61" s="1"/>
  <c r="T234" i="61" s="1"/>
  <c r="U234" i="61" s="1"/>
  <c r="V234" i="61" s="1"/>
  <c r="W234" i="61" s="1"/>
  <c r="X234" i="61" s="1"/>
  <c r="Y234" i="61" s="1"/>
  <c r="Z234" i="61" s="1"/>
  <c r="AA234" i="61" s="1"/>
  <c r="AB234" i="61" s="1"/>
  <c r="AC234" i="61" s="1"/>
  <c r="AD234" i="61" s="1"/>
  <c r="AE234" i="61" s="1"/>
  <c r="AF234" i="61" s="1"/>
  <c r="C233" i="61"/>
  <c r="D233" i="61" s="1"/>
  <c r="E233" i="61" s="1"/>
  <c r="F233" i="61" s="1"/>
  <c r="G233" i="61" s="1"/>
  <c r="H233" i="61" s="1"/>
  <c r="I233" i="61" s="1"/>
  <c r="J233" i="61" s="1"/>
  <c r="K233" i="61" s="1"/>
  <c r="L233" i="61" s="1"/>
  <c r="M233" i="61" s="1"/>
  <c r="N233" i="61" s="1"/>
  <c r="O233" i="61" s="1"/>
  <c r="P233" i="61" s="1"/>
  <c r="Q233" i="61" s="1"/>
  <c r="R233" i="61" s="1"/>
  <c r="S233" i="61" s="1"/>
  <c r="T233" i="61" s="1"/>
  <c r="U233" i="61" s="1"/>
  <c r="V233" i="61" s="1"/>
  <c r="W233" i="61" s="1"/>
  <c r="X233" i="61" s="1"/>
  <c r="Y233" i="61" s="1"/>
  <c r="Z233" i="61" s="1"/>
  <c r="AA233" i="61" s="1"/>
  <c r="AB233" i="61" s="1"/>
  <c r="AC233" i="61" s="1"/>
  <c r="AD233" i="61" s="1"/>
  <c r="AE233" i="61" s="1"/>
  <c r="AF233" i="61" s="1"/>
  <c r="C232" i="61"/>
  <c r="D232" i="61" s="1"/>
  <c r="E232" i="61" s="1"/>
  <c r="F232" i="61" s="1"/>
  <c r="G232" i="61" s="1"/>
  <c r="H232" i="61" s="1"/>
  <c r="I232" i="61" s="1"/>
  <c r="J232" i="61" s="1"/>
  <c r="K232" i="61" s="1"/>
  <c r="L232" i="61" s="1"/>
  <c r="M232" i="61" s="1"/>
  <c r="N232" i="61" s="1"/>
  <c r="O232" i="61" s="1"/>
  <c r="P232" i="61" s="1"/>
  <c r="Q232" i="61" s="1"/>
  <c r="R232" i="61" s="1"/>
  <c r="S232" i="61" s="1"/>
  <c r="T232" i="61" s="1"/>
  <c r="U232" i="61" s="1"/>
  <c r="V232" i="61" s="1"/>
  <c r="W232" i="61" s="1"/>
  <c r="X232" i="61" s="1"/>
  <c r="Y232" i="61" s="1"/>
  <c r="Z232" i="61" s="1"/>
  <c r="AA232" i="61" s="1"/>
  <c r="AB232" i="61" s="1"/>
  <c r="AC232" i="61" s="1"/>
  <c r="AD232" i="61" s="1"/>
  <c r="AE232" i="61" s="1"/>
  <c r="AF232" i="61" s="1"/>
  <c r="C231" i="61"/>
  <c r="D231" i="61" s="1"/>
  <c r="E231" i="61" s="1"/>
  <c r="F231" i="61" s="1"/>
  <c r="G231" i="61" s="1"/>
  <c r="H231" i="61" s="1"/>
  <c r="I231" i="61" s="1"/>
  <c r="J231" i="61" s="1"/>
  <c r="K231" i="61" s="1"/>
  <c r="L231" i="61" s="1"/>
  <c r="M231" i="61" s="1"/>
  <c r="N231" i="61" s="1"/>
  <c r="O231" i="61" s="1"/>
  <c r="P231" i="61" s="1"/>
  <c r="Q231" i="61" s="1"/>
  <c r="R231" i="61" s="1"/>
  <c r="S231" i="61" s="1"/>
  <c r="T231" i="61" s="1"/>
  <c r="U231" i="61" s="1"/>
  <c r="V231" i="61" s="1"/>
  <c r="W231" i="61" s="1"/>
  <c r="X231" i="61" s="1"/>
  <c r="Y231" i="61" s="1"/>
  <c r="Z231" i="61" s="1"/>
  <c r="AA231" i="61" s="1"/>
  <c r="AB231" i="61" s="1"/>
  <c r="AC231" i="61" s="1"/>
  <c r="AD231" i="61" s="1"/>
  <c r="AE231" i="61" s="1"/>
  <c r="AF231" i="61" s="1"/>
  <c r="C230" i="61"/>
  <c r="D230" i="61" s="1"/>
  <c r="E230" i="61" s="1"/>
  <c r="F230" i="61" s="1"/>
  <c r="G230" i="61" s="1"/>
  <c r="H230" i="61" s="1"/>
  <c r="I230" i="61" s="1"/>
  <c r="J230" i="61" s="1"/>
  <c r="K230" i="61" s="1"/>
  <c r="L230" i="61" s="1"/>
  <c r="M230" i="61" s="1"/>
  <c r="N230" i="61" s="1"/>
  <c r="O230" i="61" s="1"/>
  <c r="P230" i="61" s="1"/>
  <c r="Q230" i="61" s="1"/>
  <c r="R230" i="61" s="1"/>
  <c r="S230" i="61" s="1"/>
  <c r="T230" i="61" s="1"/>
  <c r="U230" i="61" s="1"/>
  <c r="V230" i="61" s="1"/>
  <c r="W230" i="61" s="1"/>
  <c r="X230" i="61" s="1"/>
  <c r="Y230" i="61" s="1"/>
  <c r="Z230" i="61" s="1"/>
  <c r="AA230" i="61" s="1"/>
  <c r="AB230" i="61" s="1"/>
  <c r="AC230" i="61" s="1"/>
  <c r="AD230" i="61" s="1"/>
  <c r="AE230" i="61" s="1"/>
  <c r="AF230" i="61" s="1"/>
  <c r="C229" i="61"/>
  <c r="D229" i="61" s="1"/>
  <c r="E229" i="61" s="1"/>
  <c r="F229" i="61" s="1"/>
  <c r="G229" i="61" s="1"/>
  <c r="H229" i="61" s="1"/>
  <c r="I229" i="61" s="1"/>
  <c r="J229" i="61" s="1"/>
  <c r="K229" i="61" s="1"/>
  <c r="L229" i="61" s="1"/>
  <c r="M229" i="61" s="1"/>
  <c r="N229" i="61" s="1"/>
  <c r="O229" i="61" s="1"/>
  <c r="P229" i="61" s="1"/>
  <c r="Q229" i="61" s="1"/>
  <c r="R229" i="61" s="1"/>
  <c r="S229" i="61" s="1"/>
  <c r="T229" i="61" s="1"/>
  <c r="U229" i="61" s="1"/>
  <c r="V229" i="61" s="1"/>
  <c r="W229" i="61" s="1"/>
  <c r="X229" i="61" s="1"/>
  <c r="Y229" i="61" s="1"/>
  <c r="Z229" i="61" s="1"/>
  <c r="AA229" i="61" s="1"/>
  <c r="AB229" i="61" s="1"/>
  <c r="AC229" i="61" s="1"/>
  <c r="AD229" i="61" s="1"/>
  <c r="AE229" i="61" s="1"/>
  <c r="AF229" i="61" s="1"/>
  <c r="C228" i="61"/>
  <c r="D228" i="61" s="1"/>
  <c r="E228" i="61" s="1"/>
  <c r="F228" i="61" s="1"/>
  <c r="G228" i="61" s="1"/>
  <c r="H228" i="61" s="1"/>
  <c r="I228" i="61" s="1"/>
  <c r="J228" i="61" s="1"/>
  <c r="K228" i="61" s="1"/>
  <c r="L228" i="61" s="1"/>
  <c r="M228" i="61" s="1"/>
  <c r="N228" i="61" s="1"/>
  <c r="O228" i="61" s="1"/>
  <c r="P228" i="61" s="1"/>
  <c r="Q228" i="61" s="1"/>
  <c r="R228" i="61" s="1"/>
  <c r="S228" i="61" s="1"/>
  <c r="T228" i="61" s="1"/>
  <c r="U228" i="61" s="1"/>
  <c r="V228" i="61" s="1"/>
  <c r="W228" i="61" s="1"/>
  <c r="X228" i="61" s="1"/>
  <c r="Y228" i="61" s="1"/>
  <c r="Z228" i="61" s="1"/>
  <c r="AA228" i="61" s="1"/>
  <c r="AB228" i="61" s="1"/>
  <c r="AC228" i="61" s="1"/>
  <c r="AD228" i="61" s="1"/>
  <c r="AE228" i="61" s="1"/>
  <c r="AF228" i="61" s="1"/>
  <c r="C227" i="61"/>
  <c r="D227" i="61" s="1"/>
  <c r="E227" i="61" s="1"/>
  <c r="F227" i="61" s="1"/>
  <c r="G227" i="61" s="1"/>
  <c r="H227" i="61" s="1"/>
  <c r="I227" i="61" s="1"/>
  <c r="J227" i="61" s="1"/>
  <c r="K227" i="61" s="1"/>
  <c r="L227" i="61" s="1"/>
  <c r="M227" i="61" s="1"/>
  <c r="N227" i="61" s="1"/>
  <c r="O227" i="61" s="1"/>
  <c r="P227" i="61" s="1"/>
  <c r="Q227" i="61" s="1"/>
  <c r="R227" i="61" s="1"/>
  <c r="S227" i="61" s="1"/>
  <c r="T227" i="61" s="1"/>
  <c r="U227" i="61" s="1"/>
  <c r="V227" i="61" s="1"/>
  <c r="W227" i="61" s="1"/>
  <c r="X227" i="61" s="1"/>
  <c r="Y227" i="61" s="1"/>
  <c r="Z227" i="61" s="1"/>
  <c r="AA227" i="61" s="1"/>
  <c r="AB227" i="61" s="1"/>
  <c r="AC227" i="61" s="1"/>
  <c r="AD227" i="61" s="1"/>
  <c r="AE227" i="61" s="1"/>
  <c r="AF227" i="61" s="1"/>
  <c r="C226" i="61"/>
  <c r="D226" i="61" s="1"/>
  <c r="E226" i="61" s="1"/>
  <c r="F226" i="61" s="1"/>
  <c r="G226" i="61" s="1"/>
  <c r="H226" i="61" s="1"/>
  <c r="I226" i="61" s="1"/>
  <c r="J226" i="61" s="1"/>
  <c r="K226" i="61" s="1"/>
  <c r="L226" i="61" s="1"/>
  <c r="M226" i="61" s="1"/>
  <c r="N226" i="61" s="1"/>
  <c r="O226" i="61" s="1"/>
  <c r="P226" i="61" s="1"/>
  <c r="Q226" i="61" s="1"/>
  <c r="R226" i="61" s="1"/>
  <c r="S226" i="61" s="1"/>
  <c r="T226" i="61" s="1"/>
  <c r="U226" i="61" s="1"/>
  <c r="V226" i="61" s="1"/>
  <c r="W226" i="61" s="1"/>
  <c r="X226" i="61" s="1"/>
  <c r="Y226" i="61" s="1"/>
  <c r="Z226" i="61" s="1"/>
  <c r="AA226" i="61" s="1"/>
  <c r="AB226" i="61" s="1"/>
  <c r="AC226" i="61" s="1"/>
  <c r="AD226" i="61" s="1"/>
  <c r="AE226" i="61" s="1"/>
  <c r="AF226" i="61" s="1"/>
  <c r="C225" i="61"/>
  <c r="D225" i="61" s="1"/>
  <c r="E225" i="61" s="1"/>
  <c r="F225" i="61" s="1"/>
  <c r="G225" i="61" s="1"/>
  <c r="H225" i="61" s="1"/>
  <c r="I225" i="61" s="1"/>
  <c r="J225" i="61" s="1"/>
  <c r="K225" i="61" s="1"/>
  <c r="L225" i="61" s="1"/>
  <c r="M225" i="61" s="1"/>
  <c r="N225" i="61" s="1"/>
  <c r="O225" i="61" s="1"/>
  <c r="P225" i="61" s="1"/>
  <c r="Q225" i="61" s="1"/>
  <c r="R225" i="61" s="1"/>
  <c r="S225" i="61" s="1"/>
  <c r="T225" i="61" s="1"/>
  <c r="U225" i="61" s="1"/>
  <c r="V225" i="61" s="1"/>
  <c r="W225" i="61" s="1"/>
  <c r="X225" i="61" s="1"/>
  <c r="Y225" i="61" s="1"/>
  <c r="Z225" i="61" s="1"/>
  <c r="AA225" i="61" s="1"/>
  <c r="AB225" i="61" s="1"/>
  <c r="AC225" i="61" s="1"/>
  <c r="AD225" i="61" s="1"/>
  <c r="AE225" i="61" s="1"/>
  <c r="AF225" i="61" s="1"/>
  <c r="C224" i="61"/>
  <c r="D224" i="61" s="1"/>
  <c r="E224" i="61" s="1"/>
  <c r="F224" i="61" s="1"/>
  <c r="G224" i="61" s="1"/>
  <c r="H224" i="61" s="1"/>
  <c r="I224" i="61" s="1"/>
  <c r="J224" i="61" s="1"/>
  <c r="K224" i="61" s="1"/>
  <c r="L224" i="61" s="1"/>
  <c r="M224" i="61" s="1"/>
  <c r="N224" i="61" s="1"/>
  <c r="O224" i="61" s="1"/>
  <c r="P224" i="61" s="1"/>
  <c r="Q224" i="61" s="1"/>
  <c r="R224" i="61" s="1"/>
  <c r="S224" i="61" s="1"/>
  <c r="T224" i="61" s="1"/>
  <c r="U224" i="61" s="1"/>
  <c r="V224" i="61" s="1"/>
  <c r="W224" i="61" s="1"/>
  <c r="X224" i="61" s="1"/>
  <c r="Y224" i="61" s="1"/>
  <c r="Z224" i="61" s="1"/>
  <c r="AA224" i="61" s="1"/>
  <c r="AB224" i="61" s="1"/>
  <c r="AC224" i="61" s="1"/>
  <c r="AD224" i="61" s="1"/>
  <c r="AE224" i="61" s="1"/>
  <c r="AF224" i="61" s="1"/>
  <c r="C223" i="61"/>
  <c r="D223" i="61" s="1"/>
  <c r="E223" i="61" s="1"/>
  <c r="F223" i="61" s="1"/>
  <c r="G223" i="61" s="1"/>
  <c r="H223" i="61" s="1"/>
  <c r="I223" i="61" s="1"/>
  <c r="J223" i="61" s="1"/>
  <c r="K223" i="61" s="1"/>
  <c r="L223" i="61" s="1"/>
  <c r="M223" i="61" s="1"/>
  <c r="N223" i="61" s="1"/>
  <c r="O223" i="61" s="1"/>
  <c r="P223" i="61" s="1"/>
  <c r="Q223" i="61" s="1"/>
  <c r="R223" i="61" s="1"/>
  <c r="S223" i="61" s="1"/>
  <c r="T223" i="61" s="1"/>
  <c r="U223" i="61" s="1"/>
  <c r="V223" i="61" s="1"/>
  <c r="W223" i="61" s="1"/>
  <c r="X223" i="61" s="1"/>
  <c r="Y223" i="61" s="1"/>
  <c r="Z223" i="61" s="1"/>
  <c r="AA223" i="61" s="1"/>
  <c r="AB223" i="61" s="1"/>
  <c r="AC223" i="61" s="1"/>
  <c r="AD223" i="61" s="1"/>
  <c r="AE223" i="61" s="1"/>
  <c r="AF223" i="61" s="1"/>
  <c r="C222" i="61"/>
  <c r="D222" i="61" s="1"/>
  <c r="E222" i="61" s="1"/>
  <c r="F222" i="61" s="1"/>
  <c r="G222" i="61" s="1"/>
  <c r="H222" i="61" s="1"/>
  <c r="I222" i="61" s="1"/>
  <c r="J222" i="61" s="1"/>
  <c r="K222" i="61" s="1"/>
  <c r="L222" i="61" s="1"/>
  <c r="M222" i="61" s="1"/>
  <c r="N222" i="61" s="1"/>
  <c r="O222" i="61" s="1"/>
  <c r="P222" i="61" s="1"/>
  <c r="Q222" i="61" s="1"/>
  <c r="R222" i="61" s="1"/>
  <c r="S222" i="61" s="1"/>
  <c r="T222" i="61" s="1"/>
  <c r="U222" i="61" s="1"/>
  <c r="V222" i="61" s="1"/>
  <c r="W222" i="61" s="1"/>
  <c r="X222" i="61" s="1"/>
  <c r="Y222" i="61" s="1"/>
  <c r="Z222" i="61" s="1"/>
  <c r="AA222" i="61" s="1"/>
  <c r="AB222" i="61" s="1"/>
  <c r="AC222" i="61" s="1"/>
  <c r="AD222" i="61" s="1"/>
  <c r="AE222" i="61" s="1"/>
  <c r="AF222" i="61" s="1"/>
  <c r="D221" i="61"/>
  <c r="E221" i="61" s="1"/>
  <c r="F221" i="61" s="1"/>
  <c r="G221" i="61" s="1"/>
  <c r="H221" i="61" s="1"/>
  <c r="I221" i="61" s="1"/>
  <c r="J221" i="61" s="1"/>
  <c r="K221" i="61" s="1"/>
  <c r="L221" i="61" s="1"/>
  <c r="M221" i="61" s="1"/>
  <c r="N221" i="61" s="1"/>
  <c r="O221" i="61" s="1"/>
  <c r="P221" i="61" s="1"/>
  <c r="Q221" i="61" s="1"/>
  <c r="R221" i="61" s="1"/>
  <c r="S221" i="61" s="1"/>
  <c r="T221" i="61" s="1"/>
  <c r="U221" i="61" s="1"/>
  <c r="V221" i="61" s="1"/>
  <c r="W221" i="61" s="1"/>
  <c r="X221" i="61" s="1"/>
  <c r="Y221" i="61" s="1"/>
  <c r="Z221" i="61" s="1"/>
  <c r="AA221" i="61" s="1"/>
  <c r="AB221" i="61" s="1"/>
  <c r="AC221" i="61" s="1"/>
  <c r="AD221" i="61" s="1"/>
  <c r="AE221" i="61" s="1"/>
  <c r="AF221" i="61" s="1"/>
  <c r="C221" i="61"/>
  <c r="C220" i="61"/>
  <c r="D220" i="61" s="1"/>
  <c r="E220" i="61" s="1"/>
  <c r="F220" i="61" s="1"/>
  <c r="G220" i="61" s="1"/>
  <c r="H220" i="61" s="1"/>
  <c r="I220" i="61" s="1"/>
  <c r="J220" i="61" s="1"/>
  <c r="K220" i="61" s="1"/>
  <c r="L220" i="61" s="1"/>
  <c r="M220" i="61" s="1"/>
  <c r="N220" i="61" s="1"/>
  <c r="O220" i="61" s="1"/>
  <c r="P220" i="61" s="1"/>
  <c r="Q220" i="61" s="1"/>
  <c r="R220" i="61" s="1"/>
  <c r="S220" i="61" s="1"/>
  <c r="T220" i="61" s="1"/>
  <c r="U220" i="61" s="1"/>
  <c r="V220" i="61" s="1"/>
  <c r="W220" i="61" s="1"/>
  <c r="X220" i="61" s="1"/>
  <c r="Y220" i="61" s="1"/>
  <c r="Z220" i="61" s="1"/>
  <c r="AA220" i="61" s="1"/>
  <c r="AB220" i="61" s="1"/>
  <c r="AC220" i="61" s="1"/>
  <c r="AD220" i="61" s="1"/>
  <c r="AE220" i="61" s="1"/>
  <c r="AF220" i="61" s="1"/>
  <c r="C219" i="61"/>
  <c r="D219" i="61" s="1"/>
  <c r="E219" i="61" s="1"/>
  <c r="F219" i="61" s="1"/>
  <c r="G219" i="61" s="1"/>
  <c r="H219" i="61" s="1"/>
  <c r="I219" i="61" s="1"/>
  <c r="J219" i="61" s="1"/>
  <c r="K219" i="61" s="1"/>
  <c r="L219" i="61" s="1"/>
  <c r="M219" i="61" s="1"/>
  <c r="N219" i="61" s="1"/>
  <c r="O219" i="61" s="1"/>
  <c r="P219" i="61" s="1"/>
  <c r="Q219" i="61" s="1"/>
  <c r="R219" i="61" s="1"/>
  <c r="S219" i="61" s="1"/>
  <c r="T219" i="61" s="1"/>
  <c r="U219" i="61" s="1"/>
  <c r="V219" i="61" s="1"/>
  <c r="W219" i="61" s="1"/>
  <c r="X219" i="61" s="1"/>
  <c r="Y219" i="61" s="1"/>
  <c r="Z219" i="61" s="1"/>
  <c r="AA219" i="61" s="1"/>
  <c r="AB219" i="61" s="1"/>
  <c r="AC219" i="61" s="1"/>
  <c r="AD219" i="61" s="1"/>
  <c r="AE219" i="61" s="1"/>
  <c r="AF219" i="61" s="1"/>
  <c r="C218" i="61"/>
  <c r="D218" i="61" s="1"/>
  <c r="E218" i="61" s="1"/>
  <c r="F218" i="61" s="1"/>
  <c r="G218" i="61" s="1"/>
  <c r="H218" i="61" s="1"/>
  <c r="I218" i="61" s="1"/>
  <c r="J218" i="61" s="1"/>
  <c r="K218" i="61" s="1"/>
  <c r="L218" i="61" s="1"/>
  <c r="M218" i="61" s="1"/>
  <c r="N218" i="61" s="1"/>
  <c r="O218" i="61" s="1"/>
  <c r="P218" i="61" s="1"/>
  <c r="Q218" i="61" s="1"/>
  <c r="R218" i="61" s="1"/>
  <c r="S218" i="61" s="1"/>
  <c r="T218" i="61" s="1"/>
  <c r="U218" i="61" s="1"/>
  <c r="V218" i="61" s="1"/>
  <c r="W218" i="61" s="1"/>
  <c r="X218" i="61" s="1"/>
  <c r="Y218" i="61" s="1"/>
  <c r="Z218" i="61" s="1"/>
  <c r="AA218" i="61" s="1"/>
  <c r="AB218" i="61" s="1"/>
  <c r="AC218" i="61" s="1"/>
  <c r="AD218" i="61" s="1"/>
  <c r="AE218" i="61" s="1"/>
  <c r="AF218" i="61" s="1"/>
  <c r="C217" i="61"/>
  <c r="D217" i="61" s="1"/>
  <c r="E217" i="61" s="1"/>
  <c r="F217" i="61" s="1"/>
  <c r="G217" i="61" s="1"/>
  <c r="H217" i="61" s="1"/>
  <c r="I217" i="61" s="1"/>
  <c r="J217" i="61" s="1"/>
  <c r="K217" i="61" s="1"/>
  <c r="L217" i="61" s="1"/>
  <c r="M217" i="61" s="1"/>
  <c r="N217" i="61" s="1"/>
  <c r="O217" i="61" s="1"/>
  <c r="P217" i="61" s="1"/>
  <c r="Q217" i="61" s="1"/>
  <c r="R217" i="61" s="1"/>
  <c r="S217" i="61" s="1"/>
  <c r="T217" i="61" s="1"/>
  <c r="U217" i="61" s="1"/>
  <c r="V217" i="61" s="1"/>
  <c r="W217" i="61" s="1"/>
  <c r="X217" i="61" s="1"/>
  <c r="Y217" i="61" s="1"/>
  <c r="Z217" i="61" s="1"/>
  <c r="AA217" i="61" s="1"/>
  <c r="AB217" i="61" s="1"/>
  <c r="AC217" i="61" s="1"/>
  <c r="AD217" i="61" s="1"/>
  <c r="AE217" i="61" s="1"/>
  <c r="AF217" i="61" s="1"/>
  <c r="C216" i="61"/>
  <c r="D216" i="61" s="1"/>
  <c r="E216" i="61" s="1"/>
  <c r="F216" i="61" s="1"/>
  <c r="G216" i="61" s="1"/>
  <c r="H216" i="61" s="1"/>
  <c r="I216" i="61" s="1"/>
  <c r="J216" i="61" s="1"/>
  <c r="K216" i="61" s="1"/>
  <c r="L216" i="61" s="1"/>
  <c r="M216" i="61" s="1"/>
  <c r="N216" i="61" s="1"/>
  <c r="O216" i="61" s="1"/>
  <c r="P216" i="61" s="1"/>
  <c r="Q216" i="61" s="1"/>
  <c r="R216" i="61" s="1"/>
  <c r="S216" i="61" s="1"/>
  <c r="T216" i="61" s="1"/>
  <c r="U216" i="61" s="1"/>
  <c r="V216" i="61" s="1"/>
  <c r="W216" i="61" s="1"/>
  <c r="X216" i="61" s="1"/>
  <c r="Y216" i="61" s="1"/>
  <c r="Z216" i="61" s="1"/>
  <c r="AA216" i="61" s="1"/>
  <c r="AB216" i="61" s="1"/>
  <c r="AC216" i="61" s="1"/>
  <c r="AD216" i="61" s="1"/>
  <c r="AE216" i="61" s="1"/>
  <c r="AF216" i="61" s="1"/>
  <c r="C215" i="61"/>
  <c r="D215" i="61" s="1"/>
  <c r="E215" i="61" s="1"/>
  <c r="F215" i="61" s="1"/>
  <c r="G215" i="61" s="1"/>
  <c r="H215" i="61" s="1"/>
  <c r="I215" i="61" s="1"/>
  <c r="J215" i="61" s="1"/>
  <c r="K215" i="61" s="1"/>
  <c r="L215" i="61" s="1"/>
  <c r="M215" i="61" s="1"/>
  <c r="N215" i="61" s="1"/>
  <c r="O215" i="61" s="1"/>
  <c r="P215" i="61" s="1"/>
  <c r="Q215" i="61" s="1"/>
  <c r="R215" i="61" s="1"/>
  <c r="S215" i="61" s="1"/>
  <c r="T215" i="61" s="1"/>
  <c r="U215" i="61" s="1"/>
  <c r="V215" i="61" s="1"/>
  <c r="W215" i="61" s="1"/>
  <c r="X215" i="61" s="1"/>
  <c r="Y215" i="61" s="1"/>
  <c r="Z215" i="61" s="1"/>
  <c r="AA215" i="61" s="1"/>
  <c r="AB215" i="61" s="1"/>
  <c r="AC215" i="61" s="1"/>
  <c r="AD215" i="61" s="1"/>
  <c r="AE215" i="61" s="1"/>
  <c r="AF215" i="61" s="1"/>
  <c r="C214" i="61"/>
  <c r="D214" i="61" s="1"/>
  <c r="E214" i="61" s="1"/>
  <c r="F214" i="61" s="1"/>
  <c r="G214" i="61" s="1"/>
  <c r="H214" i="61" s="1"/>
  <c r="I214" i="61" s="1"/>
  <c r="J214" i="61" s="1"/>
  <c r="K214" i="61" s="1"/>
  <c r="L214" i="61" s="1"/>
  <c r="M214" i="61" s="1"/>
  <c r="N214" i="61" s="1"/>
  <c r="O214" i="61" s="1"/>
  <c r="P214" i="61" s="1"/>
  <c r="Q214" i="61" s="1"/>
  <c r="R214" i="61" s="1"/>
  <c r="S214" i="61" s="1"/>
  <c r="T214" i="61" s="1"/>
  <c r="U214" i="61" s="1"/>
  <c r="V214" i="61" s="1"/>
  <c r="W214" i="61" s="1"/>
  <c r="X214" i="61" s="1"/>
  <c r="Y214" i="61" s="1"/>
  <c r="Z214" i="61" s="1"/>
  <c r="AA214" i="61" s="1"/>
  <c r="AB214" i="61" s="1"/>
  <c r="AC214" i="61" s="1"/>
  <c r="AD214" i="61" s="1"/>
  <c r="AE214" i="61" s="1"/>
  <c r="AF214" i="61" s="1"/>
  <c r="D213" i="61"/>
  <c r="E213" i="61" s="1"/>
  <c r="F213" i="61" s="1"/>
  <c r="G213" i="61" s="1"/>
  <c r="H213" i="61" s="1"/>
  <c r="I213" i="61" s="1"/>
  <c r="J213" i="61" s="1"/>
  <c r="K213" i="61" s="1"/>
  <c r="L213" i="61" s="1"/>
  <c r="M213" i="61" s="1"/>
  <c r="N213" i="61" s="1"/>
  <c r="O213" i="61" s="1"/>
  <c r="P213" i="61" s="1"/>
  <c r="Q213" i="61" s="1"/>
  <c r="R213" i="61" s="1"/>
  <c r="S213" i="61" s="1"/>
  <c r="T213" i="61" s="1"/>
  <c r="U213" i="61" s="1"/>
  <c r="V213" i="61" s="1"/>
  <c r="W213" i="61" s="1"/>
  <c r="X213" i="61" s="1"/>
  <c r="Y213" i="61" s="1"/>
  <c r="Z213" i="61" s="1"/>
  <c r="AA213" i="61" s="1"/>
  <c r="AB213" i="61" s="1"/>
  <c r="AC213" i="61" s="1"/>
  <c r="AD213" i="61" s="1"/>
  <c r="AE213" i="61" s="1"/>
  <c r="AF213" i="61" s="1"/>
  <c r="C213" i="61"/>
  <c r="C212" i="61"/>
  <c r="D212" i="61" s="1"/>
  <c r="E212" i="61" s="1"/>
  <c r="F212" i="61" s="1"/>
  <c r="G212" i="61" s="1"/>
  <c r="H212" i="61" s="1"/>
  <c r="I212" i="61" s="1"/>
  <c r="J212" i="61" s="1"/>
  <c r="K212" i="61" s="1"/>
  <c r="L212" i="61" s="1"/>
  <c r="M212" i="61" s="1"/>
  <c r="N212" i="61" s="1"/>
  <c r="O212" i="61" s="1"/>
  <c r="P212" i="61" s="1"/>
  <c r="Q212" i="61" s="1"/>
  <c r="R212" i="61" s="1"/>
  <c r="S212" i="61" s="1"/>
  <c r="T212" i="61" s="1"/>
  <c r="U212" i="61" s="1"/>
  <c r="V212" i="61" s="1"/>
  <c r="W212" i="61" s="1"/>
  <c r="X212" i="61" s="1"/>
  <c r="Y212" i="61" s="1"/>
  <c r="Z212" i="61" s="1"/>
  <c r="AA212" i="61" s="1"/>
  <c r="AB212" i="61" s="1"/>
  <c r="AC212" i="61" s="1"/>
  <c r="AD212" i="61" s="1"/>
  <c r="AE212" i="61" s="1"/>
  <c r="AF212" i="61" s="1"/>
  <c r="C211" i="61"/>
  <c r="D211" i="61" s="1"/>
  <c r="E211" i="61" s="1"/>
  <c r="F211" i="61" s="1"/>
  <c r="G211" i="61" s="1"/>
  <c r="H211" i="61" s="1"/>
  <c r="I211" i="61" s="1"/>
  <c r="J211" i="61" s="1"/>
  <c r="K211" i="61" s="1"/>
  <c r="L211" i="61" s="1"/>
  <c r="M211" i="61" s="1"/>
  <c r="N211" i="61" s="1"/>
  <c r="O211" i="61" s="1"/>
  <c r="P211" i="61" s="1"/>
  <c r="Q211" i="61" s="1"/>
  <c r="R211" i="61" s="1"/>
  <c r="S211" i="61" s="1"/>
  <c r="T211" i="61" s="1"/>
  <c r="U211" i="61" s="1"/>
  <c r="V211" i="61" s="1"/>
  <c r="W211" i="61" s="1"/>
  <c r="X211" i="61" s="1"/>
  <c r="Y211" i="61" s="1"/>
  <c r="Z211" i="61" s="1"/>
  <c r="AA211" i="61" s="1"/>
  <c r="AB211" i="61" s="1"/>
  <c r="AC211" i="61" s="1"/>
  <c r="AD211" i="61" s="1"/>
  <c r="AE211" i="61" s="1"/>
  <c r="AF211" i="61" s="1"/>
  <c r="C210" i="61"/>
  <c r="D210" i="61" s="1"/>
  <c r="E210" i="61" s="1"/>
  <c r="F210" i="61" s="1"/>
  <c r="G210" i="61" s="1"/>
  <c r="H210" i="61" s="1"/>
  <c r="I210" i="61" s="1"/>
  <c r="J210" i="61" s="1"/>
  <c r="K210" i="61" s="1"/>
  <c r="L210" i="61" s="1"/>
  <c r="M210" i="61" s="1"/>
  <c r="N210" i="61" s="1"/>
  <c r="O210" i="61" s="1"/>
  <c r="P210" i="61" s="1"/>
  <c r="Q210" i="61" s="1"/>
  <c r="R210" i="61" s="1"/>
  <c r="S210" i="61" s="1"/>
  <c r="T210" i="61" s="1"/>
  <c r="U210" i="61" s="1"/>
  <c r="V210" i="61" s="1"/>
  <c r="W210" i="61" s="1"/>
  <c r="X210" i="61" s="1"/>
  <c r="Y210" i="61" s="1"/>
  <c r="Z210" i="61" s="1"/>
  <c r="AA210" i="61" s="1"/>
  <c r="AB210" i="61" s="1"/>
  <c r="AC210" i="61" s="1"/>
  <c r="AD210" i="61" s="1"/>
  <c r="AE210" i="61" s="1"/>
  <c r="AF210" i="61" s="1"/>
  <c r="C209" i="61"/>
  <c r="D209" i="61" s="1"/>
  <c r="E209" i="61" s="1"/>
  <c r="F209" i="61" s="1"/>
  <c r="G209" i="61" s="1"/>
  <c r="H209" i="61" s="1"/>
  <c r="I209" i="61" s="1"/>
  <c r="J209" i="61" s="1"/>
  <c r="K209" i="61" s="1"/>
  <c r="L209" i="61" s="1"/>
  <c r="M209" i="61" s="1"/>
  <c r="N209" i="61" s="1"/>
  <c r="O209" i="61" s="1"/>
  <c r="P209" i="61" s="1"/>
  <c r="Q209" i="61" s="1"/>
  <c r="R209" i="61" s="1"/>
  <c r="S209" i="61" s="1"/>
  <c r="T209" i="61" s="1"/>
  <c r="U209" i="61" s="1"/>
  <c r="V209" i="61" s="1"/>
  <c r="W209" i="61" s="1"/>
  <c r="X209" i="61" s="1"/>
  <c r="Y209" i="61" s="1"/>
  <c r="Z209" i="61" s="1"/>
  <c r="AA209" i="61" s="1"/>
  <c r="AB209" i="61" s="1"/>
  <c r="AC209" i="61" s="1"/>
  <c r="AD209" i="61" s="1"/>
  <c r="AE209" i="61" s="1"/>
  <c r="AF209" i="61" s="1"/>
  <c r="D208" i="61"/>
  <c r="C208" i="61"/>
  <c r="C207" i="61"/>
  <c r="D207" i="61" s="1"/>
  <c r="E207" i="61" s="1"/>
  <c r="F207" i="61" s="1"/>
  <c r="G207" i="61" s="1"/>
  <c r="H207" i="61" s="1"/>
  <c r="I207" i="61" s="1"/>
  <c r="J207" i="61" s="1"/>
  <c r="K207" i="61" s="1"/>
  <c r="L207" i="61" s="1"/>
  <c r="M207" i="61" s="1"/>
  <c r="N207" i="61" s="1"/>
  <c r="O207" i="61" s="1"/>
  <c r="P207" i="61" s="1"/>
  <c r="Q207" i="61" s="1"/>
  <c r="R207" i="61" s="1"/>
  <c r="S207" i="61" s="1"/>
  <c r="T207" i="61" s="1"/>
  <c r="U207" i="61" s="1"/>
  <c r="V207" i="61" s="1"/>
  <c r="W207" i="61" s="1"/>
  <c r="X207" i="61" s="1"/>
  <c r="Y207" i="61" s="1"/>
  <c r="Z207" i="61" s="1"/>
  <c r="AA207" i="61" s="1"/>
  <c r="AB207" i="61" s="1"/>
  <c r="AC207" i="61" s="1"/>
  <c r="AD207" i="61" s="1"/>
  <c r="AE207" i="61" s="1"/>
  <c r="AF207" i="61" s="1"/>
  <c r="C206" i="61"/>
  <c r="D206" i="61" s="1"/>
  <c r="E206" i="61" s="1"/>
  <c r="F206" i="61" s="1"/>
  <c r="G206" i="61" s="1"/>
  <c r="H206" i="61" s="1"/>
  <c r="I206" i="61" s="1"/>
  <c r="J206" i="61" s="1"/>
  <c r="K206" i="61" s="1"/>
  <c r="L206" i="61" s="1"/>
  <c r="M206" i="61" s="1"/>
  <c r="N206" i="61" s="1"/>
  <c r="O206" i="61" s="1"/>
  <c r="P206" i="61" s="1"/>
  <c r="Q206" i="61" s="1"/>
  <c r="R206" i="61" s="1"/>
  <c r="S206" i="61" s="1"/>
  <c r="T206" i="61" s="1"/>
  <c r="U206" i="61" s="1"/>
  <c r="V206" i="61" s="1"/>
  <c r="W206" i="61" s="1"/>
  <c r="X206" i="61" s="1"/>
  <c r="Y206" i="61" s="1"/>
  <c r="Z206" i="61" s="1"/>
  <c r="AA206" i="61" s="1"/>
  <c r="AB206" i="61" s="1"/>
  <c r="AC206" i="61" s="1"/>
  <c r="AD206" i="61" s="1"/>
  <c r="AE206" i="61" s="1"/>
  <c r="AF206" i="61" s="1"/>
  <c r="C205" i="61"/>
  <c r="D205" i="61" s="1"/>
  <c r="E205" i="61" s="1"/>
  <c r="F205" i="61" s="1"/>
  <c r="G205" i="61" s="1"/>
  <c r="H205" i="61" s="1"/>
  <c r="I205" i="61" s="1"/>
  <c r="J205" i="61" s="1"/>
  <c r="K205" i="61" s="1"/>
  <c r="L205" i="61" s="1"/>
  <c r="M205" i="61" s="1"/>
  <c r="N205" i="61" s="1"/>
  <c r="O205" i="61" s="1"/>
  <c r="P205" i="61" s="1"/>
  <c r="Q205" i="61" s="1"/>
  <c r="R205" i="61" s="1"/>
  <c r="S205" i="61" s="1"/>
  <c r="T205" i="61" s="1"/>
  <c r="U205" i="61" s="1"/>
  <c r="V205" i="61" s="1"/>
  <c r="W205" i="61" s="1"/>
  <c r="X205" i="61" s="1"/>
  <c r="Y205" i="61" s="1"/>
  <c r="Z205" i="61" s="1"/>
  <c r="AA205" i="61" s="1"/>
  <c r="AB205" i="61" s="1"/>
  <c r="AC205" i="61" s="1"/>
  <c r="AD205" i="61" s="1"/>
  <c r="AE205" i="61" s="1"/>
  <c r="AF205" i="61" s="1"/>
  <c r="C204" i="61"/>
  <c r="D204" i="61" s="1"/>
  <c r="C203" i="61"/>
  <c r="D203" i="61" s="1"/>
  <c r="E203" i="61" s="1"/>
  <c r="F203" i="61" s="1"/>
  <c r="G203" i="61" s="1"/>
  <c r="H203" i="61" s="1"/>
  <c r="I203" i="61" s="1"/>
  <c r="J203" i="61" s="1"/>
  <c r="K203" i="61" s="1"/>
  <c r="L203" i="61" s="1"/>
  <c r="M203" i="61" s="1"/>
  <c r="N203" i="61" s="1"/>
  <c r="O203" i="61" s="1"/>
  <c r="P203" i="61" s="1"/>
  <c r="Q203" i="61" s="1"/>
  <c r="R203" i="61" s="1"/>
  <c r="S203" i="61" s="1"/>
  <c r="T203" i="61" s="1"/>
  <c r="U203" i="61" s="1"/>
  <c r="V203" i="61" s="1"/>
  <c r="W203" i="61" s="1"/>
  <c r="X203" i="61" s="1"/>
  <c r="Y203" i="61" s="1"/>
  <c r="Z203" i="61" s="1"/>
  <c r="AA203" i="61" s="1"/>
  <c r="AB203" i="61" s="1"/>
  <c r="AC203" i="61" s="1"/>
  <c r="AD203" i="61" s="1"/>
  <c r="AE203" i="61" s="1"/>
  <c r="AF203" i="61" s="1"/>
  <c r="D202" i="61"/>
  <c r="E202" i="61" s="1"/>
  <c r="F202" i="61" s="1"/>
  <c r="G202" i="61" s="1"/>
  <c r="H202" i="61" s="1"/>
  <c r="I202" i="61" s="1"/>
  <c r="J202" i="61" s="1"/>
  <c r="K202" i="61" s="1"/>
  <c r="L202" i="61" s="1"/>
  <c r="M202" i="61" s="1"/>
  <c r="N202" i="61" s="1"/>
  <c r="O202" i="61" s="1"/>
  <c r="P202" i="61" s="1"/>
  <c r="Q202" i="61" s="1"/>
  <c r="R202" i="61" s="1"/>
  <c r="S202" i="61" s="1"/>
  <c r="T202" i="61" s="1"/>
  <c r="U202" i="61" s="1"/>
  <c r="V202" i="61" s="1"/>
  <c r="W202" i="61" s="1"/>
  <c r="X202" i="61" s="1"/>
  <c r="Y202" i="61" s="1"/>
  <c r="Z202" i="61" s="1"/>
  <c r="AA202" i="61" s="1"/>
  <c r="AB202" i="61" s="1"/>
  <c r="AC202" i="61" s="1"/>
  <c r="AD202" i="61" s="1"/>
  <c r="AE202" i="61" s="1"/>
  <c r="AF202" i="61" s="1"/>
  <c r="C202" i="61"/>
  <c r="F201" i="61"/>
  <c r="G201" i="61" s="1"/>
  <c r="H201" i="61" s="1"/>
  <c r="I201" i="61" s="1"/>
  <c r="J201" i="61" s="1"/>
  <c r="K201" i="61" s="1"/>
  <c r="L201" i="61" s="1"/>
  <c r="M201" i="61" s="1"/>
  <c r="N201" i="61" s="1"/>
  <c r="O201" i="61" s="1"/>
  <c r="P201" i="61" s="1"/>
  <c r="Q201" i="61" s="1"/>
  <c r="R201" i="61" s="1"/>
  <c r="S201" i="61" s="1"/>
  <c r="T201" i="61" s="1"/>
  <c r="U201" i="61" s="1"/>
  <c r="V201" i="61" s="1"/>
  <c r="W201" i="61" s="1"/>
  <c r="X201" i="61" s="1"/>
  <c r="Y201" i="61" s="1"/>
  <c r="Z201" i="61" s="1"/>
  <c r="AA201" i="61" s="1"/>
  <c r="AB201" i="61" s="1"/>
  <c r="AC201" i="61" s="1"/>
  <c r="AD201" i="61" s="1"/>
  <c r="AE201" i="61" s="1"/>
  <c r="AF201" i="61" s="1"/>
  <c r="C201" i="61"/>
  <c r="D201" i="61" s="1"/>
  <c r="E201" i="61" s="1"/>
  <c r="D200" i="61"/>
  <c r="E200" i="61" s="1"/>
  <c r="F200" i="61" s="1"/>
  <c r="G200" i="61" s="1"/>
  <c r="H200" i="61" s="1"/>
  <c r="I200" i="61" s="1"/>
  <c r="J200" i="61" s="1"/>
  <c r="K200" i="61" s="1"/>
  <c r="L200" i="61" s="1"/>
  <c r="M200" i="61" s="1"/>
  <c r="N200" i="61" s="1"/>
  <c r="O200" i="61" s="1"/>
  <c r="P200" i="61" s="1"/>
  <c r="Q200" i="61" s="1"/>
  <c r="R200" i="61" s="1"/>
  <c r="S200" i="61" s="1"/>
  <c r="T200" i="61" s="1"/>
  <c r="U200" i="61" s="1"/>
  <c r="V200" i="61" s="1"/>
  <c r="W200" i="61" s="1"/>
  <c r="X200" i="61" s="1"/>
  <c r="Y200" i="61" s="1"/>
  <c r="Z200" i="61" s="1"/>
  <c r="AA200" i="61" s="1"/>
  <c r="AB200" i="61" s="1"/>
  <c r="AC200" i="61" s="1"/>
  <c r="AD200" i="61" s="1"/>
  <c r="AE200" i="61" s="1"/>
  <c r="AF200" i="61" s="1"/>
  <c r="C200" i="61"/>
  <c r="C199" i="61"/>
  <c r="D199" i="61" s="1"/>
  <c r="E199" i="61" s="1"/>
  <c r="F199" i="61" s="1"/>
  <c r="G199" i="61" s="1"/>
  <c r="H199" i="61" s="1"/>
  <c r="I199" i="61" s="1"/>
  <c r="J199" i="61" s="1"/>
  <c r="K199" i="61" s="1"/>
  <c r="L199" i="61" s="1"/>
  <c r="M199" i="61" s="1"/>
  <c r="N199" i="61" s="1"/>
  <c r="O199" i="61" s="1"/>
  <c r="P199" i="61" s="1"/>
  <c r="Q199" i="61" s="1"/>
  <c r="R199" i="61" s="1"/>
  <c r="S199" i="61" s="1"/>
  <c r="T199" i="61" s="1"/>
  <c r="U199" i="61" s="1"/>
  <c r="V199" i="61" s="1"/>
  <c r="W199" i="61" s="1"/>
  <c r="X199" i="61" s="1"/>
  <c r="Y199" i="61" s="1"/>
  <c r="Z199" i="61" s="1"/>
  <c r="AA199" i="61" s="1"/>
  <c r="AB199" i="61" s="1"/>
  <c r="AC199" i="61" s="1"/>
  <c r="AD199" i="61" s="1"/>
  <c r="AE199" i="61" s="1"/>
  <c r="AF199" i="61" s="1"/>
  <c r="E198" i="61"/>
  <c r="F198" i="61" s="1"/>
  <c r="G198" i="61" s="1"/>
  <c r="H198" i="61" s="1"/>
  <c r="I198" i="61" s="1"/>
  <c r="J198" i="61" s="1"/>
  <c r="K198" i="61" s="1"/>
  <c r="L198" i="61" s="1"/>
  <c r="M198" i="61" s="1"/>
  <c r="N198" i="61" s="1"/>
  <c r="O198" i="61" s="1"/>
  <c r="P198" i="61" s="1"/>
  <c r="Q198" i="61" s="1"/>
  <c r="R198" i="61" s="1"/>
  <c r="S198" i="61" s="1"/>
  <c r="T198" i="61" s="1"/>
  <c r="U198" i="61" s="1"/>
  <c r="V198" i="61" s="1"/>
  <c r="W198" i="61" s="1"/>
  <c r="X198" i="61" s="1"/>
  <c r="Y198" i="61" s="1"/>
  <c r="Z198" i="61" s="1"/>
  <c r="AA198" i="61" s="1"/>
  <c r="AB198" i="61" s="1"/>
  <c r="AC198" i="61" s="1"/>
  <c r="AD198" i="61" s="1"/>
  <c r="AE198" i="61" s="1"/>
  <c r="AF198" i="61" s="1"/>
  <c r="C198" i="61"/>
  <c r="D198" i="61" s="1"/>
  <c r="C197" i="61"/>
  <c r="D197" i="61" s="1"/>
  <c r="E197" i="61" s="1"/>
  <c r="F197" i="61" s="1"/>
  <c r="G197" i="61" s="1"/>
  <c r="H197" i="61" s="1"/>
  <c r="I197" i="61" s="1"/>
  <c r="J197" i="61" s="1"/>
  <c r="K197" i="61" s="1"/>
  <c r="L197" i="61" s="1"/>
  <c r="M197" i="61" s="1"/>
  <c r="N197" i="61" s="1"/>
  <c r="O197" i="61" s="1"/>
  <c r="P197" i="61" s="1"/>
  <c r="Q197" i="61" s="1"/>
  <c r="R197" i="61" s="1"/>
  <c r="S197" i="61" s="1"/>
  <c r="T197" i="61" s="1"/>
  <c r="U197" i="61" s="1"/>
  <c r="V197" i="61" s="1"/>
  <c r="W197" i="61" s="1"/>
  <c r="X197" i="61" s="1"/>
  <c r="Y197" i="61" s="1"/>
  <c r="Z197" i="61" s="1"/>
  <c r="AA197" i="61" s="1"/>
  <c r="AB197" i="61" s="1"/>
  <c r="AC197" i="61" s="1"/>
  <c r="AD197" i="61" s="1"/>
  <c r="AE197" i="61" s="1"/>
  <c r="AF197" i="61" s="1"/>
  <c r="C196" i="61"/>
  <c r="D196" i="61" s="1"/>
  <c r="E196" i="61" s="1"/>
  <c r="F196" i="61" s="1"/>
  <c r="G196" i="61" s="1"/>
  <c r="H196" i="61" s="1"/>
  <c r="I196" i="61" s="1"/>
  <c r="J196" i="61" s="1"/>
  <c r="K196" i="61" s="1"/>
  <c r="L196" i="61" s="1"/>
  <c r="M196" i="61" s="1"/>
  <c r="N196" i="61" s="1"/>
  <c r="O196" i="61" s="1"/>
  <c r="P196" i="61" s="1"/>
  <c r="Q196" i="61" s="1"/>
  <c r="R196" i="61" s="1"/>
  <c r="S196" i="61" s="1"/>
  <c r="T196" i="61" s="1"/>
  <c r="U196" i="61" s="1"/>
  <c r="V196" i="61" s="1"/>
  <c r="W196" i="61" s="1"/>
  <c r="X196" i="61" s="1"/>
  <c r="Y196" i="61" s="1"/>
  <c r="Z196" i="61" s="1"/>
  <c r="AA196" i="61" s="1"/>
  <c r="AB196" i="61" s="1"/>
  <c r="AC196" i="61" s="1"/>
  <c r="AD196" i="61" s="1"/>
  <c r="AE196" i="61" s="1"/>
  <c r="AF196" i="61" s="1"/>
  <c r="C195" i="61"/>
  <c r="D195" i="61" s="1"/>
  <c r="E195" i="61" s="1"/>
  <c r="F195" i="61" s="1"/>
  <c r="G195" i="61" s="1"/>
  <c r="H195" i="61" s="1"/>
  <c r="I195" i="61" s="1"/>
  <c r="J195" i="61" s="1"/>
  <c r="K195" i="61" s="1"/>
  <c r="L195" i="61" s="1"/>
  <c r="M195" i="61" s="1"/>
  <c r="N195" i="61" s="1"/>
  <c r="O195" i="61" s="1"/>
  <c r="P195" i="61" s="1"/>
  <c r="Q195" i="61" s="1"/>
  <c r="R195" i="61" s="1"/>
  <c r="S195" i="61" s="1"/>
  <c r="T195" i="61" s="1"/>
  <c r="U195" i="61" s="1"/>
  <c r="V195" i="61" s="1"/>
  <c r="W195" i="61" s="1"/>
  <c r="X195" i="61" s="1"/>
  <c r="Y195" i="61" s="1"/>
  <c r="Z195" i="61" s="1"/>
  <c r="AA195" i="61" s="1"/>
  <c r="AB195" i="61" s="1"/>
  <c r="AC195" i="61" s="1"/>
  <c r="AD195" i="61" s="1"/>
  <c r="AE195" i="61" s="1"/>
  <c r="AF195" i="61" s="1"/>
  <c r="C194" i="61"/>
  <c r="D194" i="61" s="1"/>
  <c r="C193" i="61"/>
  <c r="D193" i="61" s="1"/>
  <c r="E193" i="61" s="1"/>
  <c r="F193" i="61" s="1"/>
  <c r="G193" i="61" s="1"/>
  <c r="H193" i="61" s="1"/>
  <c r="I193" i="61" s="1"/>
  <c r="J193" i="61" s="1"/>
  <c r="K193" i="61" s="1"/>
  <c r="L193" i="61" s="1"/>
  <c r="M193" i="61" s="1"/>
  <c r="N193" i="61" s="1"/>
  <c r="O193" i="61" s="1"/>
  <c r="P193" i="61" s="1"/>
  <c r="Q193" i="61" s="1"/>
  <c r="R193" i="61" s="1"/>
  <c r="S193" i="61" s="1"/>
  <c r="T193" i="61" s="1"/>
  <c r="U193" i="61" s="1"/>
  <c r="V193" i="61" s="1"/>
  <c r="W193" i="61" s="1"/>
  <c r="X193" i="61" s="1"/>
  <c r="Y193" i="61" s="1"/>
  <c r="Z193" i="61" s="1"/>
  <c r="AA193" i="61" s="1"/>
  <c r="AB193" i="61" s="1"/>
  <c r="AC193" i="61" s="1"/>
  <c r="AD193" i="61" s="1"/>
  <c r="AE193" i="61" s="1"/>
  <c r="AF193" i="61" s="1"/>
  <c r="C192" i="61"/>
  <c r="D192" i="61" s="1"/>
  <c r="E192" i="61" s="1"/>
  <c r="F192" i="61" s="1"/>
  <c r="G192" i="61" s="1"/>
  <c r="H192" i="61" s="1"/>
  <c r="I192" i="61" s="1"/>
  <c r="J192" i="61" s="1"/>
  <c r="K192" i="61" s="1"/>
  <c r="L192" i="61" s="1"/>
  <c r="M192" i="61" s="1"/>
  <c r="N192" i="61" s="1"/>
  <c r="O192" i="61" s="1"/>
  <c r="P192" i="61" s="1"/>
  <c r="Q192" i="61" s="1"/>
  <c r="R192" i="61" s="1"/>
  <c r="S192" i="61" s="1"/>
  <c r="T192" i="61" s="1"/>
  <c r="U192" i="61" s="1"/>
  <c r="V192" i="61" s="1"/>
  <c r="W192" i="61" s="1"/>
  <c r="X192" i="61" s="1"/>
  <c r="Y192" i="61" s="1"/>
  <c r="Z192" i="61" s="1"/>
  <c r="AA192" i="61" s="1"/>
  <c r="AB192" i="61" s="1"/>
  <c r="AC192" i="61" s="1"/>
  <c r="AD192" i="61" s="1"/>
  <c r="AE192" i="61" s="1"/>
  <c r="AF192" i="61" s="1"/>
  <c r="C191" i="61"/>
  <c r="D191" i="61" s="1"/>
  <c r="E191" i="61" s="1"/>
  <c r="F191" i="61" s="1"/>
  <c r="G191" i="61" s="1"/>
  <c r="H191" i="61" s="1"/>
  <c r="I191" i="61" s="1"/>
  <c r="J191" i="61" s="1"/>
  <c r="K191" i="61" s="1"/>
  <c r="L191" i="61" s="1"/>
  <c r="M191" i="61" s="1"/>
  <c r="N191" i="61" s="1"/>
  <c r="O191" i="61" s="1"/>
  <c r="P191" i="61" s="1"/>
  <c r="Q191" i="61" s="1"/>
  <c r="R191" i="61" s="1"/>
  <c r="S191" i="61" s="1"/>
  <c r="T191" i="61" s="1"/>
  <c r="U191" i="61" s="1"/>
  <c r="V191" i="61" s="1"/>
  <c r="W191" i="61" s="1"/>
  <c r="X191" i="61" s="1"/>
  <c r="Y191" i="61" s="1"/>
  <c r="Z191" i="61" s="1"/>
  <c r="AA191" i="61" s="1"/>
  <c r="AB191" i="61" s="1"/>
  <c r="AC191" i="61" s="1"/>
  <c r="AD191" i="61" s="1"/>
  <c r="AE191" i="61" s="1"/>
  <c r="AF191" i="61" s="1"/>
  <c r="C190" i="61"/>
  <c r="D190" i="61" s="1"/>
  <c r="E190" i="61" s="1"/>
  <c r="F190" i="61" s="1"/>
  <c r="G190" i="61" s="1"/>
  <c r="H190" i="61" s="1"/>
  <c r="I190" i="61" s="1"/>
  <c r="J190" i="61" s="1"/>
  <c r="K190" i="61" s="1"/>
  <c r="L190" i="61" s="1"/>
  <c r="M190" i="61" s="1"/>
  <c r="N190" i="61" s="1"/>
  <c r="O190" i="61" s="1"/>
  <c r="P190" i="61" s="1"/>
  <c r="Q190" i="61" s="1"/>
  <c r="R190" i="61" s="1"/>
  <c r="S190" i="61" s="1"/>
  <c r="T190" i="61" s="1"/>
  <c r="U190" i="61" s="1"/>
  <c r="V190" i="61" s="1"/>
  <c r="W190" i="61" s="1"/>
  <c r="X190" i="61" s="1"/>
  <c r="Y190" i="61" s="1"/>
  <c r="Z190" i="61" s="1"/>
  <c r="AA190" i="61" s="1"/>
  <c r="AB190" i="61" s="1"/>
  <c r="AC190" i="61" s="1"/>
  <c r="AD190" i="61" s="1"/>
  <c r="AE190" i="61" s="1"/>
  <c r="AF190" i="61" s="1"/>
  <c r="F189" i="61"/>
  <c r="G189" i="61" s="1"/>
  <c r="H189" i="61" s="1"/>
  <c r="I189" i="61" s="1"/>
  <c r="J189" i="61" s="1"/>
  <c r="K189" i="61" s="1"/>
  <c r="L189" i="61" s="1"/>
  <c r="M189" i="61" s="1"/>
  <c r="N189" i="61" s="1"/>
  <c r="O189" i="61" s="1"/>
  <c r="P189" i="61" s="1"/>
  <c r="Q189" i="61" s="1"/>
  <c r="R189" i="61" s="1"/>
  <c r="S189" i="61" s="1"/>
  <c r="T189" i="61" s="1"/>
  <c r="U189" i="61" s="1"/>
  <c r="V189" i="61" s="1"/>
  <c r="W189" i="61" s="1"/>
  <c r="X189" i="61" s="1"/>
  <c r="Y189" i="61" s="1"/>
  <c r="Z189" i="61" s="1"/>
  <c r="AA189" i="61" s="1"/>
  <c r="AB189" i="61" s="1"/>
  <c r="AC189" i="61" s="1"/>
  <c r="AD189" i="61" s="1"/>
  <c r="AE189" i="61" s="1"/>
  <c r="AF189" i="61" s="1"/>
  <c r="C189" i="61"/>
  <c r="D189" i="61" s="1"/>
  <c r="E189" i="61" s="1"/>
  <c r="C188" i="61"/>
  <c r="D188" i="61" s="1"/>
  <c r="E188" i="61" s="1"/>
  <c r="C187" i="61"/>
  <c r="D187" i="61" s="1"/>
  <c r="E187" i="61" s="1"/>
  <c r="F187" i="61" s="1"/>
  <c r="G187" i="61" s="1"/>
  <c r="H187" i="61" s="1"/>
  <c r="I187" i="61" s="1"/>
  <c r="J187" i="61" s="1"/>
  <c r="K187" i="61" s="1"/>
  <c r="L187" i="61" s="1"/>
  <c r="M187" i="61" s="1"/>
  <c r="N187" i="61" s="1"/>
  <c r="O187" i="61" s="1"/>
  <c r="P187" i="61" s="1"/>
  <c r="Q187" i="61" s="1"/>
  <c r="R187" i="61" s="1"/>
  <c r="S187" i="61" s="1"/>
  <c r="T187" i="61" s="1"/>
  <c r="U187" i="61" s="1"/>
  <c r="V187" i="61" s="1"/>
  <c r="W187" i="61" s="1"/>
  <c r="X187" i="61" s="1"/>
  <c r="Y187" i="61" s="1"/>
  <c r="Z187" i="61" s="1"/>
  <c r="AA187" i="61" s="1"/>
  <c r="AB187" i="61" s="1"/>
  <c r="AC187" i="61" s="1"/>
  <c r="AD187" i="61" s="1"/>
  <c r="AE187" i="61" s="1"/>
  <c r="AF187" i="61" s="1"/>
  <c r="C186" i="61"/>
  <c r="D186" i="61" s="1"/>
  <c r="E186" i="61" s="1"/>
  <c r="F186" i="61" s="1"/>
  <c r="G186" i="61" s="1"/>
  <c r="H186" i="61" s="1"/>
  <c r="I186" i="61" s="1"/>
  <c r="J186" i="61" s="1"/>
  <c r="K186" i="61" s="1"/>
  <c r="L186" i="61" s="1"/>
  <c r="M186" i="61" s="1"/>
  <c r="N186" i="61" s="1"/>
  <c r="O186" i="61" s="1"/>
  <c r="P186" i="61" s="1"/>
  <c r="Q186" i="61" s="1"/>
  <c r="R186" i="61" s="1"/>
  <c r="S186" i="61" s="1"/>
  <c r="T186" i="61" s="1"/>
  <c r="U186" i="61" s="1"/>
  <c r="V186" i="61" s="1"/>
  <c r="W186" i="61" s="1"/>
  <c r="X186" i="61" s="1"/>
  <c r="Y186" i="61" s="1"/>
  <c r="Z186" i="61" s="1"/>
  <c r="AA186" i="61" s="1"/>
  <c r="AB186" i="61" s="1"/>
  <c r="AC186" i="61" s="1"/>
  <c r="AD186" i="61" s="1"/>
  <c r="AE186" i="61" s="1"/>
  <c r="AF186" i="61" s="1"/>
  <c r="AN185" i="61"/>
  <c r="AM185" i="61"/>
  <c r="D185" i="61"/>
  <c r="E185" i="61" s="1"/>
  <c r="F185" i="61" s="1"/>
  <c r="G185" i="61" s="1"/>
  <c r="H185" i="61" s="1"/>
  <c r="I185" i="61" s="1"/>
  <c r="J185" i="61" s="1"/>
  <c r="K185" i="61" s="1"/>
  <c r="L185" i="61" s="1"/>
  <c r="M185" i="61" s="1"/>
  <c r="N185" i="61" s="1"/>
  <c r="O185" i="61" s="1"/>
  <c r="P185" i="61" s="1"/>
  <c r="Q185" i="61" s="1"/>
  <c r="R185" i="61" s="1"/>
  <c r="S185" i="61" s="1"/>
  <c r="T185" i="61" s="1"/>
  <c r="U185" i="61" s="1"/>
  <c r="V185" i="61" s="1"/>
  <c r="W185" i="61" s="1"/>
  <c r="X185" i="61" s="1"/>
  <c r="Y185" i="61" s="1"/>
  <c r="Z185" i="61" s="1"/>
  <c r="AA185" i="61" s="1"/>
  <c r="AB185" i="61" s="1"/>
  <c r="AC185" i="61" s="1"/>
  <c r="AD185" i="61" s="1"/>
  <c r="AE185" i="61" s="1"/>
  <c r="AF185" i="61" s="1"/>
  <c r="C185" i="61"/>
  <c r="AO184" i="61"/>
  <c r="C184" i="61"/>
  <c r="D184" i="61" s="1"/>
  <c r="E184" i="61" s="1"/>
  <c r="F184" i="61" s="1"/>
  <c r="G184" i="61" s="1"/>
  <c r="H184" i="61" s="1"/>
  <c r="I184" i="61" s="1"/>
  <c r="J184" i="61" s="1"/>
  <c r="K184" i="61" s="1"/>
  <c r="L184" i="61" s="1"/>
  <c r="M184" i="61" s="1"/>
  <c r="N184" i="61" s="1"/>
  <c r="O184" i="61" s="1"/>
  <c r="P184" i="61" s="1"/>
  <c r="Q184" i="61" s="1"/>
  <c r="R184" i="61" s="1"/>
  <c r="S184" i="61" s="1"/>
  <c r="T184" i="61" s="1"/>
  <c r="U184" i="61" s="1"/>
  <c r="V184" i="61" s="1"/>
  <c r="W184" i="61" s="1"/>
  <c r="X184" i="61" s="1"/>
  <c r="Y184" i="61" s="1"/>
  <c r="Z184" i="61" s="1"/>
  <c r="AA184" i="61" s="1"/>
  <c r="AB184" i="61" s="1"/>
  <c r="AC184" i="61" s="1"/>
  <c r="AD184" i="61" s="1"/>
  <c r="AE184" i="61" s="1"/>
  <c r="AF184" i="61" s="1"/>
  <c r="AO183" i="61"/>
  <c r="C183" i="61"/>
  <c r="D183" i="61" s="1"/>
  <c r="E183" i="61" s="1"/>
  <c r="F183" i="61" s="1"/>
  <c r="G183" i="61" s="1"/>
  <c r="H183" i="61" s="1"/>
  <c r="I183" i="61" s="1"/>
  <c r="J183" i="61" s="1"/>
  <c r="K183" i="61" s="1"/>
  <c r="L183" i="61" s="1"/>
  <c r="M183" i="61" s="1"/>
  <c r="N183" i="61" s="1"/>
  <c r="O183" i="61" s="1"/>
  <c r="P183" i="61" s="1"/>
  <c r="Q183" i="61" s="1"/>
  <c r="R183" i="61" s="1"/>
  <c r="S183" i="61" s="1"/>
  <c r="T183" i="61" s="1"/>
  <c r="U183" i="61" s="1"/>
  <c r="V183" i="61" s="1"/>
  <c r="W183" i="61" s="1"/>
  <c r="X183" i="61" s="1"/>
  <c r="Y183" i="61" s="1"/>
  <c r="Z183" i="61" s="1"/>
  <c r="AA183" i="61" s="1"/>
  <c r="AB183" i="61" s="1"/>
  <c r="AC183" i="61" s="1"/>
  <c r="AD183" i="61" s="1"/>
  <c r="AE183" i="61" s="1"/>
  <c r="AF183" i="61" s="1"/>
  <c r="AO182" i="61"/>
  <c r="AO185" i="61" s="1"/>
  <c r="C182" i="61"/>
  <c r="D182" i="61" s="1"/>
  <c r="E182" i="61" s="1"/>
  <c r="F182" i="61" s="1"/>
  <c r="G182" i="61" s="1"/>
  <c r="H182" i="61" s="1"/>
  <c r="I182" i="61" s="1"/>
  <c r="J182" i="61" s="1"/>
  <c r="K182" i="61" s="1"/>
  <c r="L182" i="61" s="1"/>
  <c r="M182" i="61" s="1"/>
  <c r="N182" i="61" s="1"/>
  <c r="O182" i="61" s="1"/>
  <c r="P182" i="61" s="1"/>
  <c r="Q182" i="61" s="1"/>
  <c r="R182" i="61" s="1"/>
  <c r="S182" i="61" s="1"/>
  <c r="T182" i="61" s="1"/>
  <c r="U182" i="61" s="1"/>
  <c r="V182" i="61" s="1"/>
  <c r="W182" i="61" s="1"/>
  <c r="X182" i="61" s="1"/>
  <c r="Y182" i="61" s="1"/>
  <c r="Z182" i="61" s="1"/>
  <c r="AA182" i="61" s="1"/>
  <c r="AB182" i="61" s="1"/>
  <c r="AC182" i="61" s="1"/>
  <c r="AD182" i="61" s="1"/>
  <c r="AE182" i="61" s="1"/>
  <c r="AF182" i="61" s="1"/>
  <c r="C181" i="61"/>
  <c r="D181" i="61" s="1"/>
  <c r="E181" i="61" s="1"/>
  <c r="F181" i="61" s="1"/>
  <c r="G181" i="61" s="1"/>
  <c r="H181" i="61" s="1"/>
  <c r="I181" i="61" s="1"/>
  <c r="J181" i="61" s="1"/>
  <c r="K181" i="61" s="1"/>
  <c r="L181" i="61" s="1"/>
  <c r="M181" i="61" s="1"/>
  <c r="N181" i="61" s="1"/>
  <c r="O181" i="61" s="1"/>
  <c r="P181" i="61" s="1"/>
  <c r="Q181" i="61" s="1"/>
  <c r="R181" i="61" s="1"/>
  <c r="S181" i="61" s="1"/>
  <c r="T181" i="61" s="1"/>
  <c r="U181" i="61" s="1"/>
  <c r="V181" i="61" s="1"/>
  <c r="W181" i="61" s="1"/>
  <c r="X181" i="61" s="1"/>
  <c r="Y181" i="61" s="1"/>
  <c r="Z181" i="61" s="1"/>
  <c r="AA181" i="61" s="1"/>
  <c r="AB181" i="61" s="1"/>
  <c r="AC181" i="61" s="1"/>
  <c r="AD181" i="61" s="1"/>
  <c r="AE181" i="61" s="1"/>
  <c r="AF181" i="61" s="1"/>
  <c r="C180" i="61"/>
  <c r="AM178" i="61"/>
  <c r="AG178" i="61"/>
  <c r="AO177" i="61"/>
  <c r="AN177" i="61"/>
  <c r="D177" i="61"/>
  <c r="E177" i="61" s="1"/>
  <c r="F177" i="61" s="1"/>
  <c r="G177" i="61" s="1"/>
  <c r="H177" i="61" s="1"/>
  <c r="I177" i="61" s="1"/>
  <c r="J177" i="61" s="1"/>
  <c r="K177" i="61" s="1"/>
  <c r="L177" i="61" s="1"/>
  <c r="M177" i="61" s="1"/>
  <c r="N177" i="61" s="1"/>
  <c r="O177" i="61" s="1"/>
  <c r="P177" i="61" s="1"/>
  <c r="Q177" i="61" s="1"/>
  <c r="R177" i="61" s="1"/>
  <c r="S177" i="61" s="1"/>
  <c r="T177" i="61" s="1"/>
  <c r="U177" i="61" s="1"/>
  <c r="V177" i="61" s="1"/>
  <c r="W177" i="61" s="1"/>
  <c r="X177" i="61" s="1"/>
  <c r="Y177" i="61" s="1"/>
  <c r="Z177" i="61" s="1"/>
  <c r="AA177" i="61" s="1"/>
  <c r="AB177" i="61" s="1"/>
  <c r="AC177" i="61" s="1"/>
  <c r="AD177" i="61" s="1"/>
  <c r="AE177" i="61" s="1"/>
  <c r="AF177" i="61" s="1"/>
  <c r="C177" i="61"/>
  <c r="AO176" i="61"/>
  <c r="AN176" i="61"/>
  <c r="C176" i="61"/>
  <c r="D176" i="61" s="1"/>
  <c r="E176" i="61" s="1"/>
  <c r="F176" i="61" s="1"/>
  <c r="G176" i="61" s="1"/>
  <c r="H176" i="61" s="1"/>
  <c r="I176" i="61" s="1"/>
  <c r="J176" i="61" s="1"/>
  <c r="K176" i="61" s="1"/>
  <c r="L176" i="61" s="1"/>
  <c r="M176" i="61" s="1"/>
  <c r="N176" i="61" s="1"/>
  <c r="O176" i="61" s="1"/>
  <c r="P176" i="61" s="1"/>
  <c r="Q176" i="61" s="1"/>
  <c r="R176" i="61" s="1"/>
  <c r="S176" i="61" s="1"/>
  <c r="T176" i="61" s="1"/>
  <c r="U176" i="61" s="1"/>
  <c r="V176" i="61" s="1"/>
  <c r="W176" i="61" s="1"/>
  <c r="X176" i="61" s="1"/>
  <c r="Y176" i="61" s="1"/>
  <c r="Z176" i="61" s="1"/>
  <c r="AA176" i="61" s="1"/>
  <c r="AB176" i="61" s="1"/>
  <c r="AC176" i="61" s="1"/>
  <c r="AD176" i="61" s="1"/>
  <c r="AE176" i="61" s="1"/>
  <c r="AF176" i="61" s="1"/>
  <c r="AO175" i="61"/>
  <c r="AN175" i="61"/>
  <c r="C175" i="61"/>
  <c r="D175" i="61" s="1"/>
  <c r="E175" i="61" s="1"/>
  <c r="F175" i="61" s="1"/>
  <c r="G175" i="61" s="1"/>
  <c r="H175" i="61" s="1"/>
  <c r="I175" i="61" s="1"/>
  <c r="J175" i="61" s="1"/>
  <c r="K175" i="61" s="1"/>
  <c r="L175" i="61" s="1"/>
  <c r="M175" i="61" s="1"/>
  <c r="N175" i="61" s="1"/>
  <c r="O175" i="61" s="1"/>
  <c r="P175" i="61" s="1"/>
  <c r="Q175" i="61" s="1"/>
  <c r="R175" i="61" s="1"/>
  <c r="S175" i="61" s="1"/>
  <c r="T175" i="61" s="1"/>
  <c r="U175" i="61" s="1"/>
  <c r="V175" i="61" s="1"/>
  <c r="W175" i="61" s="1"/>
  <c r="X175" i="61" s="1"/>
  <c r="Y175" i="61" s="1"/>
  <c r="Z175" i="61" s="1"/>
  <c r="AA175" i="61" s="1"/>
  <c r="AB175" i="61" s="1"/>
  <c r="AC175" i="61" s="1"/>
  <c r="AD175" i="61" s="1"/>
  <c r="AE175" i="61" s="1"/>
  <c r="AF175" i="61" s="1"/>
  <c r="AO174" i="61"/>
  <c r="AN174" i="61"/>
  <c r="C174" i="61"/>
  <c r="AO173" i="61"/>
  <c r="AN173" i="61"/>
  <c r="D173" i="61"/>
  <c r="E173" i="61" s="1"/>
  <c r="F173" i="61" s="1"/>
  <c r="G173" i="61" s="1"/>
  <c r="H173" i="61" s="1"/>
  <c r="I173" i="61" s="1"/>
  <c r="J173" i="61" s="1"/>
  <c r="K173" i="61" s="1"/>
  <c r="L173" i="61" s="1"/>
  <c r="M173" i="61" s="1"/>
  <c r="N173" i="61" s="1"/>
  <c r="O173" i="61" s="1"/>
  <c r="P173" i="61" s="1"/>
  <c r="Q173" i="61" s="1"/>
  <c r="R173" i="61" s="1"/>
  <c r="S173" i="61" s="1"/>
  <c r="T173" i="61" s="1"/>
  <c r="U173" i="61" s="1"/>
  <c r="V173" i="61" s="1"/>
  <c r="W173" i="61" s="1"/>
  <c r="X173" i="61" s="1"/>
  <c r="Y173" i="61" s="1"/>
  <c r="Z173" i="61" s="1"/>
  <c r="AA173" i="61" s="1"/>
  <c r="AB173" i="61" s="1"/>
  <c r="AC173" i="61" s="1"/>
  <c r="AD173" i="61" s="1"/>
  <c r="AE173" i="61" s="1"/>
  <c r="AF173" i="61" s="1"/>
  <c r="C173" i="61"/>
  <c r="AO172" i="61"/>
  <c r="AN172" i="61"/>
  <c r="C172" i="61"/>
  <c r="D172" i="61" s="1"/>
  <c r="AO171" i="61"/>
  <c r="AN171" i="61"/>
  <c r="AN170" i="61"/>
  <c r="AO170" i="61" s="1"/>
  <c r="AF170" i="61"/>
  <c r="AF170" i="61" a="1"/>
  <c r="AE170" i="61"/>
  <c r="AE170" i="61" a="1"/>
  <c r="AD170" i="61"/>
  <c r="AD170" i="61" a="1"/>
  <c r="AC170" i="61" a="1"/>
  <c r="AC170" i="61" s="1"/>
  <c r="AB170" i="61" a="1"/>
  <c r="AB170" i="61" s="1"/>
  <c r="AA170" i="61" a="1"/>
  <c r="AA170" i="61" s="1"/>
  <c r="Z170" i="61"/>
  <c r="Z170" i="61" a="1"/>
  <c r="Y170" i="61" a="1"/>
  <c r="Y170" i="61" s="1"/>
  <c r="X170" i="61" a="1"/>
  <c r="X170" i="61" s="1"/>
  <c r="W170" i="61" a="1"/>
  <c r="W170" i="61" s="1"/>
  <c r="V170" i="61"/>
  <c r="V170" i="61" a="1"/>
  <c r="U170" i="61" a="1"/>
  <c r="U170" i="61" s="1"/>
  <c r="T170" i="61"/>
  <c r="T170" i="61" a="1"/>
  <c r="S170" i="61" a="1"/>
  <c r="S170" i="61" s="1"/>
  <c r="R170" i="61" a="1"/>
  <c r="R170" i="61" s="1"/>
  <c r="Q170" i="61" a="1"/>
  <c r="Q170" i="61" s="1"/>
  <c r="P170" i="61" a="1"/>
  <c r="P170" i="61" s="1"/>
  <c r="O170" i="61" a="1"/>
  <c r="O170" i="61" s="1"/>
  <c r="N170" i="61" a="1"/>
  <c r="N170" i="61" s="1"/>
  <c r="M170" i="61" a="1"/>
  <c r="M170" i="61" s="1"/>
  <c r="L170" i="61" a="1"/>
  <c r="L170" i="61" s="1"/>
  <c r="K170" i="61"/>
  <c r="K170" i="61" a="1"/>
  <c r="J170" i="61" a="1"/>
  <c r="J170" i="61" s="1"/>
  <c r="I170" i="61" a="1"/>
  <c r="I170" i="61" s="1"/>
  <c r="H170" i="61"/>
  <c r="H170" i="61" a="1"/>
  <c r="G170" i="61" a="1"/>
  <c r="G170" i="61" s="1"/>
  <c r="F170" i="61" a="1"/>
  <c r="F170" i="61" s="1"/>
  <c r="E170" i="61" a="1"/>
  <c r="E170" i="61" s="1"/>
  <c r="D170" i="61" a="1"/>
  <c r="D170" i="61" s="1"/>
  <c r="C170" i="61"/>
  <c r="C170" i="61" a="1"/>
  <c r="AN169" i="61"/>
  <c r="AO169" i="61" s="1"/>
  <c r="AF169" i="61"/>
  <c r="AE169" i="61"/>
  <c r="AD169" i="61"/>
  <c r="AC169" i="61"/>
  <c r="AB169" i="61"/>
  <c r="AA169" i="61"/>
  <c r="Z169" i="61"/>
  <c r="Y169" i="61"/>
  <c r="X169" i="61"/>
  <c r="W169" i="61"/>
  <c r="V169" i="61"/>
  <c r="U169" i="61"/>
  <c r="T169" i="61"/>
  <c r="S169" i="61"/>
  <c r="R169" i="61"/>
  <c r="Q169" i="61"/>
  <c r="P169" i="61"/>
  <c r="O169" i="61"/>
  <c r="N169" i="61"/>
  <c r="M169" i="61"/>
  <c r="L169" i="61"/>
  <c r="K169" i="61"/>
  <c r="J169" i="61"/>
  <c r="I169" i="61"/>
  <c r="H169" i="61"/>
  <c r="G169" i="61"/>
  <c r="F169" i="61"/>
  <c r="E169" i="61"/>
  <c r="D169" i="61"/>
  <c r="C169" i="61"/>
  <c r="AI168" i="61"/>
  <c r="AH168" i="61"/>
  <c r="A168" i="61" a="1"/>
  <c r="A168" i="61" s="1"/>
  <c r="AI167" i="61"/>
  <c r="AH167" i="61"/>
  <c r="AI166" i="61"/>
  <c r="AH166" i="61"/>
  <c r="AM165" i="61"/>
  <c r="AI165" i="61"/>
  <c r="AH165" i="61"/>
  <c r="AN164" i="61"/>
  <c r="AN165" i="61" s="1"/>
  <c r="AI164" i="61"/>
  <c r="AH164" i="61"/>
  <c r="AO163" i="61"/>
  <c r="AN163" i="61"/>
  <c r="AI163" i="61"/>
  <c r="AH163" i="61"/>
  <c r="A163" i="61" a="1"/>
  <c r="A163" i="61" s="1"/>
  <c r="AO162" i="61"/>
  <c r="AN162" i="61"/>
  <c r="AI162" i="61"/>
  <c r="AH162" i="61"/>
  <c r="AO161" i="61"/>
  <c r="AN161" i="61"/>
  <c r="AI161" i="61"/>
  <c r="AH161" i="61"/>
  <c r="AI160" i="61"/>
  <c r="AH160" i="61"/>
  <c r="AI159" i="61"/>
  <c r="AH159" i="61"/>
  <c r="AI158" i="61"/>
  <c r="AH158" i="61"/>
  <c r="AM157" i="61"/>
  <c r="AO157" i="61" s="1"/>
  <c r="AI157" i="61"/>
  <c r="AH157" i="61"/>
  <c r="AN156" i="61"/>
  <c r="AO156" i="61" s="1"/>
  <c r="AI156" i="61"/>
  <c r="AH156" i="61"/>
  <c r="AN155" i="61"/>
  <c r="AN157" i="61" s="1"/>
  <c r="AN154" i="61"/>
  <c r="AO154" i="61" s="1"/>
  <c r="AN153" i="61"/>
  <c r="AO153" i="61" s="1"/>
  <c r="AI152" i="61"/>
  <c r="AH152" i="61"/>
  <c r="AI151" i="61"/>
  <c r="AH151" i="61"/>
  <c r="AI150" i="61"/>
  <c r="AH150" i="61"/>
  <c r="AN149" i="61"/>
  <c r="AM149" i="61"/>
  <c r="AI149" i="61"/>
  <c r="AH149" i="61"/>
  <c r="AO148" i="61"/>
  <c r="AN148" i="61"/>
  <c r="AI148" i="61"/>
  <c r="AH148" i="61"/>
  <c r="AO147" i="61"/>
  <c r="AN147" i="61"/>
  <c r="AI147" i="61"/>
  <c r="AH147" i="61"/>
  <c r="AO146" i="61"/>
  <c r="AN146" i="61"/>
  <c r="AI146" i="61"/>
  <c r="AH146" i="61"/>
  <c r="AO145" i="61"/>
  <c r="AN145" i="61"/>
  <c r="AI144" i="61"/>
  <c r="AH144" i="61"/>
  <c r="AI143" i="61"/>
  <c r="AH143" i="61"/>
  <c r="AI142" i="61"/>
  <c r="AH142" i="61"/>
  <c r="AI141" i="61"/>
  <c r="AH141" i="61"/>
  <c r="AI140" i="61"/>
  <c r="AH140" i="61"/>
  <c r="AI139" i="61"/>
  <c r="AH139" i="61"/>
  <c r="AI138" i="61"/>
  <c r="AH138" i="61"/>
  <c r="AI137" i="61"/>
  <c r="AH137" i="61"/>
  <c r="AI136" i="61"/>
  <c r="AH136" i="61"/>
  <c r="AI135" i="61"/>
  <c r="AH135" i="61"/>
  <c r="O134" i="61"/>
  <c r="Z133" i="61"/>
  <c r="BF23" i="61" s="1"/>
  <c r="Y133" i="61"/>
  <c r="Y134" i="61" s="1"/>
  <c r="X133" i="61"/>
  <c r="BE23" i="61" s="1"/>
  <c r="Q133" i="61"/>
  <c r="P133" i="61"/>
  <c r="C133" i="61"/>
  <c r="AN23" i="61" s="1"/>
  <c r="AF132" i="61"/>
  <c r="AE132" i="61"/>
  <c r="AD132" i="61"/>
  <c r="AC132" i="61"/>
  <c r="AB132" i="61"/>
  <c r="AA132" i="61"/>
  <c r="Z132" i="61"/>
  <c r="Y132" i="61"/>
  <c r="X132" i="61"/>
  <c r="W132" i="61"/>
  <c r="V132" i="61"/>
  <c r="U132" i="61"/>
  <c r="T132" i="61"/>
  <c r="S132" i="61"/>
  <c r="R132" i="61"/>
  <c r="Q132" i="61"/>
  <c r="P132" i="61"/>
  <c r="O132" i="61"/>
  <c r="N132" i="61"/>
  <c r="M132" i="61"/>
  <c r="L132" i="61"/>
  <c r="K132" i="61"/>
  <c r="J132" i="61"/>
  <c r="I132" i="61"/>
  <c r="H132" i="61"/>
  <c r="G132" i="61"/>
  <c r="F132" i="61"/>
  <c r="E132" i="61"/>
  <c r="D132" i="61"/>
  <c r="C132" i="61"/>
  <c r="AH132" i="61" s="1"/>
  <c r="AI132" i="61"/>
  <c r="AF131" i="61"/>
  <c r="AE131" i="61"/>
  <c r="AD131" i="61"/>
  <c r="AC131" i="61"/>
  <c r="AB131" i="61"/>
  <c r="AA131" i="61"/>
  <c r="Z131" i="61"/>
  <c r="Y131" i="61"/>
  <c r="X131" i="61"/>
  <c r="W131" i="61"/>
  <c r="V131" i="61"/>
  <c r="U131" i="61"/>
  <c r="T131" i="61"/>
  <c r="S131" i="61"/>
  <c r="R131" i="61"/>
  <c r="Q131" i="61"/>
  <c r="P131" i="61"/>
  <c r="O131" i="61"/>
  <c r="N131" i="61"/>
  <c r="M131" i="61"/>
  <c r="L131" i="61"/>
  <c r="K131" i="61"/>
  <c r="J131" i="61"/>
  <c r="I131" i="61"/>
  <c r="H131" i="61"/>
  <c r="G131" i="61"/>
  <c r="F131" i="61"/>
  <c r="E131" i="61"/>
  <c r="D131" i="61"/>
  <c r="C131" i="61"/>
  <c r="AF130" i="61"/>
  <c r="AE130" i="61"/>
  <c r="AD130" i="61"/>
  <c r="AC130" i="61"/>
  <c r="AB130" i="61"/>
  <c r="AA130" i="61"/>
  <c r="Z130" i="61"/>
  <c r="Y130" i="61"/>
  <c r="X130" i="61"/>
  <c r="W130" i="61"/>
  <c r="V130" i="61"/>
  <c r="U130" i="61"/>
  <c r="T130" i="61"/>
  <c r="S130" i="61"/>
  <c r="R130" i="61"/>
  <c r="Q130" i="61"/>
  <c r="P130" i="61"/>
  <c r="O130" i="61"/>
  <c r="N130" i="61"/>
  <c r="M130" i="61"/>
  <c r="L130" i="61"/>
  <c r="K130" i="61"/>
  <c r="J130" i="61"/>
  <c r="I130" i="61"/>
  <c r="H130" i="61"/>
  <c r="G130" i="61"/>
  <c r="F130" i="61"/>
  <c r="E130" i="61"/>
  <c r="D130" i="61"/>
  <c r="C130" i="61"/>
  <c r="AF129" i="61"/>
  <c r="AE129" i="61"/>
  <c r="AD129" i="61"/>
  <c r="AC129" i="61"/>
  <c r="AB129" i="61"/>
  <c r="AA129" i="61"/>
  <c r="Z129" i="61"/>
  <c r="Y129" i="61"/>
  <c r="X129" i="61"/>
  <c r="W129" i="61"/>
  <c r="V129" i="61"/>
  <c r="U129" i="61"/>
  <c r="T129" i="61"/>
  <c r="S129" i="61"/>
  <c r="R129" i="61"/>
  <c r="Q129" i="61"/>
  <c r="P129" i="61"/>
  <c r="O129" i="61"/>
  <c r="N129" i="61"/>
  <c r="M129" i="61"/>
  <c r="L129" i="61"/>
  <c r="K129" i="61"/>
  <c r="J129" i="61"/>
  <c r="I129" i="61"/>
  <c r="H129" i="61"/>
  <c r="G129" i="61"/>
  <c r="F129" i="61"/>
  <c r="E129" i="61"/>
  <c r="D129" i="61"/>
  <c r="C129" i="61"/>
  <c r="AF128" i="61"/>
  <c r="AF133" i="61" s="1"/>
  <c r="AE128" i="61"/>
  <c r="AD128" i="61"/>
  <c r="AC128" i="61"/>
  <c r="AC133" i="61" s="1"/>
  <c r="AC134" i="61" s="1"/>
  <c r="AB128" i="61"/>
  <c r="AA128" i="61"/>
  <c r="AA133" i="61" s="1"/>
  <c r="Z128" i="61"/>
  <c r="Y128" i="61"/>
  <c r="X128" i="61"/>
  <c r="W128" i="61"/>
  <c r="V128" i="61"/>
  <c r="U128" i="61"/>
  <c r="U133" i="61" s="1"/>
  <c r="U134" i="61" s="1"/>
  <c r="T128" i="61"/>
  <c r="S128" i="61"/>
  <c r="R128" i="61"/>
  <c r="Q128" i="61"/>
  <c r="P128" i="61"/>
  <c r="O128" i="61"/>
  <c r="N128" i="61"/>
  <c r="M128" i="61"/>
  <c r="M133" i="61" s="1"/>
  <c r="M134" i="61" s="1"/>
  <c r="L128" i="61"/>
  <c r="K128" i="61"/>
  <c r="J128" i="61"/>
  <c r="I128" i="61"/>
  <c r="H128" i="61"/>
  <c r="G128" i="61"/>
  <c r="F128" i="61"/>
  <c r="E128" i="61"/>
  <c r="E133" i="61" s="1"/>
  <c r="AP23" i="61" s="1"/>
  <c r="D128" i="61"/>
  <c r="C128" i="61"/>
  <c r="AF127" i="61"/>
  <c r="AE127" i="61"/>
  <c r="AE133" i="61" s="1"/>
  <c r="AD127" i="61"/>
  <c r="AC127" i="61"/>
  <c r="AB127" i="61"/>
  <c r="AB133" i="61" s="1"/>
  <c r="BG23" i="61" s="1"/>
  <c r="AA127" i="61"/>
  <c r="Z127" i="61"/>
  <c r="Y127" i="61"/>
  <c r="X127" i="61"/>
  <c r="W127" i="61"/>
  <c r="W133" i="61" s="1"/>
  <c r="W134" i="61" s="1"/>
  <c r="V127" i="61"/>
  <c r="U127" i="61"/>
  <c r="T127" i="61"/>
  <c r="T133" i="61" s="1"/>
  <c r="BB23" i="61" s="1"/>
  <c r="S127" i="61"/>
  <c r="R127" i="61"/>
  <c r="R133" i="61" s="1"/>
  <c r="AZ23" i="61" s="1"/>
  <c r="Q127" i="61"/>
  <c r="P127" i="61"/>
  <c r="O127" i="61"/>
  <c r="O133" i="61" s="1"/>
  <c r="AW23" i="61" s="1"/>
  <c r="N127" i="61"/>
  <c r="N133" i="61" s="1"/>
  <c r="M127" i="61"/>
  <c r="L127" i="61"/>
  <c r="L133" i="61" s="1"/>
  <c r="K127" i="61"/>
  <c r="J127" i="61"/>
  <c r="J133" i="61" s="1"/>
  <c r="I127" i="61"/>
  <c r="I133" i="61" s="1"/>
  <c r="H127" i="61"/>
  <c r="H133" i="61" s="1"/>
  <c r="G127" i="61"/>
  <c r="G133" i="61" s="1"/>
  <c r="G134" i="61" s="1"/>
  <c r="F127" i="61"/>
  <c r="F133" i="61" s="1"/>
  <c r="E127" i="61"/>
  <c r="D127" i="61"/>
  <c r="AH127" i="61" s="1"/>
  <c r="C127" i="61"/>
  <c r="I125" i="61"/>
  <c r="I126" i="61" s="1"/>
  <c r="I7" i="61" s="1"/>
  <c r="AI124" i="61"/>
  <c r="AH124" i="61"/>
  <c r="AA123" i="61"/>
  <c r="AA125" i="61" s="1"/>
  <c r="AA126" i="61" s="1"/>
  <c r="AA7" i="61" s="1"/>
  <c r="Y123" i="61"/>
  <c r="Y125" i="61" s="1"/>
  <c r="Y126" i="61" s="1"/>
  <c r="V123" i="61"/>
  <c r="V125" i="61" s="1"/>
  <c r="Q123" i="61"/>
  <c r="Q125" i="61" s="1"/>
  <c r="Q126" i="61" s="1"/>
  <c r="Q7" i="61" s="1"/>
  <c r="O123" i="61"/>
  <c r="O125" i="61" s="1"/>
  <c r="O126" i="61" s="1"/>
  <c r="O7" i="61" s="1"/>
  <c r="N123" i="61"/>
  <c r="N125" i="61" s="1"/>
  <c r="I123" i="61"/>
  <c r="G123" i="61"/>
  <c r="G125" i="61" s="1"/>
  <c r="G126" i="61" s="1"/>
  <c r="G7" i="61" s="1"/>
  <c r="F123" i="61"/>
  <c r="F125" i="61" s="1"/>
  <c r="AI122" i="61"/>
  <c r="AH122" i="61"/>
  <c r="AG122" i="61"/>
  <c r="AI121" i="61"/>
  <c r="AH121" i="61"/>
  <c r="AI120" i="61"/>
  <c r="AH120" i="61"/>
  <c r="AI119" i="61"/>
  <c r="AH119" i="61"/>
  <c r="AG118" i="61"/>
  <c r="AF118" i="61"/>
  <c r="BJ19" i="61" s="1"/>
  <c r="BJ22" i="61" s="1"/>
  <c r="BJ25" i="61" s="1"/>
  <c r="AE118" i="61"/>
  <c r="BI19" i="61" s="1"/>
  <c r="AD118" i="61"/>
  <c r="AC5" i="61" s="1"/>
  <c r="AC118" i="61"/>
  <c r="AB5" i="61" s="1"/>
  <c r="AB118" i="61"/>
  <c r="AA118" i="61"/>
  <c r="Z118" i="61"/>
  <c r="Z134" i="61" s="1"/>
  <c r="Y118" i="61"/>
  <c r="X118" i="61"/>
  <c r="W5" i="61" s="1"/>
  <c r="W118" i="61"/>
  <c r="V118" i="61"/>
  <c r="U5" i="61" s="1"/>
  <c r="U118" i="61"/>
  <c r="T118" i="61"/>
  <c r="S118" i="61"/>
  <c r="R118" i="61"/>
  <c r="Q118" i="61"/>
  <c r="P118" i="61"/>
  <c r="O118" i="61"/>
  <c r="N118" i="61"/>
  <c r="M5" i="61" s="1"/>
  <c r="M118" i="61"/>
  <c r="L118" i="61"/>
  <c r="K118" i="61"/>
  <c r="J118" i="61"/>
  <c r="J134" i="61" s="1"/>
  <c r="I118" i="61"/>
  <c r="H118" i="61"/>
  <c r="G118" i="61"/>
  <c r="F118" i="61"/>
  <c r="E118" i="61"/>
  <c r="D118" i="61"/>
  <c r="AO19" i="61" s="1"/>
  <c r="C118" i="61"/>
  <c r="AI117" i="61"/>
  <c r="AH117" i="61"/>
  <c r="AI116" i="61"/>
  <c r="AH116" i="61"/>
  <c r="AI115" i="61"/>
  <c r="AH115" i="61"/>
  <c r="AI114" i="61"/>
  <c r="AH114" i="61"/>
  <c r="AI113" i="61"/>
  <c r="AH113" i="61"/>
  <c r="AI112" i="61"/>
  <c r="AH112" i="61"/>
  <c r="AI111" i="61"/>
  <c r="AH111" i="61"/>
  <c r="AI110" i="61"/>
  <c r="AH110" i="61"/>
  <c r="AI109" i="61"/>
  <c r="AH109" i="61"/>
  <c r="AI108" i="61"/>
  <c r="AH108" i="61"/>
  <c r="AI107" i="61"/>
  <c r="AH107" i="61"/>
  <c r="AG106" i="61"/>
  <c r="AF106" i="61"/>
  <c r="AE106" i="61"/>
  <c r="AD106" i="61"/>
  <c r="AC106" i="61"/>
  <c r="AB106" i="61"/>
  <c r="BG20" i="61" s="1"/>
  <c r="AA106" i="61"/>
  <c r="Z106" i="61"/>
  <c r="Y106" i="61"/>
  <c r="X106" i="61"/>
  <c r="BE20" i="61" s="1"/>
  <c r="W106" i="61"/>
  <c r="V106" i="61"/>
  <c r="U106" i="61"/>
  <c r="T106" i="61"/>
  <c r="S106" i="61"/>
  <c r="R106" i="61"/>
  <c r="Q106" i="61"/>
  <c r="P106" i="61"/>
  <c r="P123" i="61" s="1"/>
  <c r="P125" i="61" s="1"/>
  <c r="P126" i="61" s="1"/>
  <c r="P7" i="61" s="1"/>
  <c r="O106" i="61"/>
  <c r="N106" i="61"/>
  <c r="M106" i="61"/>
  <c r="L106" i="61"/>
  <c r="K106" i="61"/>
  <c r="J106" i="61"/>
  <c r="I106" i="61"/>
  <c r="H106" i="61"/>
  <c r="G106" i="61"/>
  <c r="F106" i="61"/>
  <c r="AQ20" i="61" s="1"/>
  <c r="E106" i="61"/>
  <c r="D106" i="61"/>
  <c r="AO20" i="61" s="1"/>
  <c r="C106" i="61"/>
  <c r="AI105" i="61"/>
  <c r="AH105" i="61"/>
  <c r="AI104" i="61"/>
  <c r="AH104" i="61"/>
  <c r="AI103" i="61"/>
  <c r="AH103" i="61"/>
  <c r="AF102" i="61"/>
  <c r="AE102" i="61"/>
  <c r="BI18" i="61" s="1"/>
  <c r="AD102" i="61"/>
  <c r="AC102" i="61"/>
  <c r="AC123" i="61" s="1"/>
  <c r="AC125" i="61" s="1"/>
  <c r="AC126" i="61" s="1"/>
  <c r="AC7" i="61" s="1"/>
  <c r="AB102" i="61"/>
  <c r="BG18" i="61" s="1"/>
  <c r="AA102" i="61"/>
  <c r="Z102" i="61"/>
  <c r="Y102" i="61"/>
  <c r="X102" i="61"/>
  <c r="W102" i="61"/>
  <c r="W123" i="61" s="1"/>
  <c r="W125" i="61" s="1"/>
  <c r="W126" i="61" s="1"/>
  <c r="W7" i="61" s="1"/>
  <c r="V102" i="61"/>
  <c r="U102" i="61"/>
  <c r="T102" i="61"/>
  <c r="BB18" i="61" s="1"/>
  <c r="S102" i="61"/>
  <c r="BA18" i="61" s="1"/>
  <c r="R102" i="61"/>
  <c r="Q102" i="61"/>
  <c r="P102" i="61"/>
  <c r="O102" i="61"/>
  <c r="N102" i="61"/>
  <c r="M102" i="61"/>
  <c r="AU18" i="61" s="1"/>
  <c r="L102" i="61"/>
  <c r="K102" i="61"/>
  <c r="AT18" i="61" s="1"/>
  <c r="J102" i="61"/>
  <c r="I102" i="61"/>
  <c r="AS18" i="61" s="1"/>
  <c r="H102" i="61"/>
  <c r="G102" i="61"/>
  <c r="F102" i="61"/>
  <c r="E102" i="61"/>
  <c r="E123" i="61" s="1"/>
  <c r="E125" i="61" s="1"/>
  <c r="E126" i="61" s="1"/>
  <c r="E7" i="61" s="1"/>
  <c r="D102" i="61"/>
  <c r="AO18" i="61" s="1"/>
  <c r="C102" i="61"/>
  <c r="AN18" i="61" s="1"/>
  <c r="BW101" i="61"/>
  <c r="BU101" i="61"/>
  <c r="BQ101" i="61"/>
  <c r="BO101" i="61"/>
  <c r="BM101" i="61"/>
  <c r="BI101" i="61"/>
  <c r="BG101" i="61"/>
  <c r="BE101" i="61"/>
  <c r="BA101" i="61"/>
  <c r="AI101" i="61"/>
  <c r="AH101" i="61"/>
  <c r="AG101" i="61"/>
  <c r="AG102" i="61" s="1"/>
  <c r="AG3" i="61" s="1"/>
  <c r="BW100" i="61"/>
  <c r="BQ100" i="61"/>
  <c r="BO100" i="61"/>
  <c r="BN100" i="61"/>
  <c r="BM100" i="61"/>
  <c r="BL100" i="61"/>
  <c r="BI100" i="61"/>
  <c r="BH100" i="61"/>
  <c r="BG100" i="61"/>
  <c r="BB100" i="61"/>
  <c r="BA100" i="61"/>
  <c r="AZ100" i="61"/>
  <c r="AI100" i="61"/>
  <c r="AH100" i="61"/>
  <c r="BT99" i="61"/>
  <c r="BS99" i="61"/>
  <c r="BQ99" i="61"/>
  <c r="BL99" i="61"/>
  <c r="BK99" i="61"/>
  <c r="BJ99" i="61"/>
  <c r="BI99" i="61"/>
  <c r="BD99" i="61"/>
  <c r="BC99" i="61"/>
  <c r="BB99" i="61"/>
  <c r="BA99" i="61"/>
  <c r="AI99" i="61"/>
  <c r="AH99" i="61"/>
  <c r="BU98" i="61"/>
  <c r="BT98" i="61"/>
  <c r="BS98" i="61"/>
  <c r="BR98" i="61"/>
  <c r="BN98" i="61"/>
  <c r="BM98" i="61"/>
  <c r="BL98" i="61"/>
  <c r="BK98" i="61"/>
  <c r="BE98" i="61"/>
  <c r="BC98" i="61"/>
  <c r="BB98" i="61"/>
  <c r="AI98" i="61"/>
  <c r="AH98" i="61"/>
  <c r="BU97" i="61"/>
  <c r="BT97" i="61"/>
  <c r="BS97" i="61"/>
  <c r="BO97" i="61"/>
  <c r="BN97" i="61"/>
  <c r="BM97" i="61"/>
  <c r="BL97" i="61"/>
  <c r="BK97" i="61"/>
  <c r="BJ97" i="61"/>
  <c r="BH97" i="61"/>
  <c r="BG97" i="61"/>
  <c r="BF97" i="61"/>
  <c r="BE97" i="61"/>
  <c r="AZ97" i="61"/>
  <c r="AI97" i="61"/>
  <c r="AH97" i="61"/>
  <c r="BW96" i="61"/>
  <c r="BR96" i="61"/>
  <c r="BQ96" i="61"/>
  <c r="BP96" i="61"/>
  <c r="BO96" i="61"/>
  <c r="BJ96" i="61"/>
  <c r="BI96" i="61"/>
  <c r="BH96" i="61"/>
  <c r="BG96" i="61"/>
  <c r="BA96" i="61"/>
  <c r="AZ96" i="61"/>
  <c r="AI96" i="61"/>
  <c r="AH96" i="61"/>
  <c r="AI95" i="61"/>
  <c r="AH95" i="61"/>
  <c r="BW94" i="61"/>
  <c r="BV94" i="61"/>
  <c r="BV101" i="61" s="1"/>
  <c r="BU94" i="61"/>
  <c r="BT94" i="61"/>
  <c r="BT101" i="61" s="1"/>
  <c r="BS94" i="61"/>
  <c r="BS101" i="61" s="1"/>
  <c r="BR94" i="61"/>
  <c r="BR101" i="61" s="1"/>
  <c r="BQ94" i="61"/>
  <c r="BP94" i="61"/>
  <c r="BP101" i="61" s="1"/>
  <c r="BO94" i="61"/>
  <c r="BN94" i="61"/>
  <c r="BN101" i="61" s="1"/>
  <c r="BM94" i="61"/>
  <c r="BL94" i="61"/>
  <c r="BL101" i="61" s="1"/>
  <c r="BK94" i="61"/>
  <c r="BK101" i="61" s="1"/>
  <c r="BJ94" i="61"/>
  <c r="BJ101" i="61" s="1"/>
  <c r="BI94" i="61"/>
  <c r="BH94" i="61"/>
  <c r="BH101" i="61" s="1"/>
  <c r="BG94" i="61"/>
  <c r="BF94" i="61"/>
  <c r="BF101" i="61" s="1"/>
  <c r="BE94" i="61"/>
  <c r="BD94" i="61"/>
  <c r="BD101" i="61" s="1"/>
  <c r="BC94" i="61"/>
  <c r="BC101" i="61" s="1"/>
  <c r="BB94" i="61"/>
  <c r="BB101" i="61" s="1"/>
  <c r="BA94" i="61"/>
  <c r="AZ94" i="61"/>
  <c r="AZ101" i="61" s="1"/>
  <c r="AI94" i="61"/>
  <c r="AH94" i="61"/>
  <c r="BW93" i="61"/>
  <c r="BV93" i="61"/>
  <c r="BV100" i="61" s="1"/>
  <c r="BU93" i="61"/>
  <c r="BU100" i="61" s="1"/>
  <c r="BT93" i="61"/>
  <c r="BT100" i="61" s="1"/>
  <c r="BS93" i="61"/>
  <c r="BS100" i="61" s="1"/>
  <c r="BR93" i="61"/>
  <c r="BR100" i="61" s="1"/>
  <c r="BQ93" i="61"/>
  <c r="BP93" i="61"/>
  <c r="BP100" i="61" s="1"/>
  <c r="BO93" i="61"/>
  <c r="BN93" i="61"/>
  <c r="BM93" i="61"/>
  <c r="BL93" i="61"/>
  <c r="BK93" i="61"/>
  <c r="BK100" i="61" s="1"/>
  <c r="BJ93" i="61"/>
  <c r="BJ100" i="61" s="1"/>
  <c r="BI93" i="61"/>
  <c r="BH93" i="61"/>
  <c r="BG93" i="61"/>
  <c r="BF93" i="61"/>
  <c r="BF100" i="61" s="1"/>
  <c r="BE93" i="61"/>
  <c r="BE100" i="61" s="1"/>
  <c r="BD93" i="61"/>
  <c r="BD100" i="61" s="1"/>
  <c r="BC93" i="61"/>
  <c r="BC100" i="61" s="1"/>
  <c r="BB93" i="61"/>
  <c r="BA93" i="61"/>
  <c r="AZ93" i="61"/>
  <c r="AI93" i="61"/>
  <c r="AH93" i="61"/>
  <c r="BW92" i="61"/>
  <c r="BW99" i="61" s="1"/>
  <c r="BV92" i="61"/>
  <c r="BV99" i="61" s="1"/>
  <c r="BU92" i="61"/>
  <c r="BU99" i="61" s="1"/>
  <c r="BT92" i="61"/>
  <c r="BS92" i="61"/>
  <c r="BR92" i="61"/>
  <c r="BR99" i="61" s="1"/>
  <c r="BQ92" i="61"/>
  <c r="BP92" i="61"/>
  <c r="BP99" i="61" s="1"/>
  <c r="BO92" i="61"/>
  <c r="BO99" i="61" s="1"/>
  <c r="BN92" i="61"/>
  <c r="BN99" i="61" s="1"/>
  <c r="BM92" i="61"/>
  <c r="BM99" i="61" s="1"/>
  <c r="BL92" i="61"/>
  <c r="BK92" i="61"/>
  <c r="BJ92" i="61"/>
  <c r="BI92" i="61"/>
  <c r="BH92" i="61"/>
  <c r="BH99" i="61" s="1"/>
  <c r="BG92" i="61"/>
  <c r="BG99" i="61" s="1"/>
  <c r="BF92" i="61"/>
  <c r="BF99" i="61" s="1"/>
  <c r="BE92" i="61"/>
  <c r="BE99" i="61" s="1"/>
  <c r="BD92" i="61"/>
  <c r="BC92" i="61"/>
  <c r="BB92" i="61"/>
  <c r="BA92" i="61"/>
  <c r="AZ92" i="61"/>
  <c r="AZ99" i="61" s="1"/>
  <c r="AI92" i="61"/>
  <c r="AH92" i="61"/>
  <c r="BW91" i="61"/>
  <c r="BW98" i="61" s="1"/>
  <c r="BV91" i="61"/>
  <c r="BV98" i="61" s="1"/>
  <c r="BU91" i="61"/>
  <c r="BT91" i="61"/>
  <c r="BS91" i="61"/>
  <c r="BR91" i="61"/>
  <c r="BQ91" i="61"/>
  <c r="BQ98" i="61" s="1"/>
  <c r="BP91" i="61"/>
  <c r="BP98" i="61" s="1"/>
  <c r="BO91" i="61"/>
  <c r="BO98" i="61" s="1"/>
  <c r="BN91" i="61"/>
  <c r="BM91" i="61"/>
  <c r="BL91" i="61"/>
  <c r="BK91" i="61"/>
  <c r="BJ91" i="61"/>
  <c r="BJ98" i="61" s="1"/>
  <c r="BI91" i="61"/>
  <c r="BI98" i="61" s="1"/>
  <c r="BH91" i="61"/>
  <c r="BH98" i="61" s="1"/>
  <c r="BG91" i="61"/>
  <c r="BG98" i="61" s="1"/>
  <c r="BF91" i="61"/>
  <c r="BF98" i="61" s="1"/>
  <c r="BE91" i="61"/>
  <c r="BD91" i="61"/>
  <c r="BD98" i="61" s="1"/>
  <c r="BC91" i="61"/>
  <c r="BB91" i="61"/>
  <c r="BA91" i="61"/>
  <c r="BA98" i="61" s="1"/>
  <c r="AZ91" i="61"/>
  <c r="AZ98" i="61" s="1"/>
  <c r="AI91" i="61"/>
  <c r="AH91" i="61"/>
  <c r="BW90" i="61"/>
  <c r="BW97" i="61" s="1"/>
  <c r="BV90" i="61"/>
  <c r="BV97" i="61" s="1"/>
  <c r="BU90" i="61"/>
  <c r="BT90" i="61"/>
  <c r="BS90" i="61"/>
  <c r="BR90" i="61"/>
  <c r="BR97" i="61" s="1"/>
  <c r="BQ90" i="61"/>
  <c r="BQ97" i="61" s="1"/>
  <c r="BP90" i="61"/>
  <c r="BP97" i="61" s="1"/>
  <c r="BO90" i="61"/>
  <c r="BN90" i="61"/>
  <c r="BM90" i="61"/>
  <c r="BL90" i="61"/>
  <c r="BK90" i="61"/>
  <c r="BJ90" i="61"/>
  <c r="BI90" i="61"/>
  <c r="BI97" i="61" s="1"/>
  <c r="BH90" i="61"/>
  <c r="BG90" i="61"/>
  <c r="BF90" i="61"/>
  <c r="BE90" i="61"/>
  <c r="BD90" i="61"/>
  <c r="BD97" i="61" s="1"/>
  <c r="BC90" i="61"/>
  <c r="BC97" i="61" s="1"/>
  <c r="BB90" i="61"/>
  <c r="BB97" i="61" s="1"/>
  <c r="BA90" i="61"/>
  <c r="BA97" i="61" s="1"/>
  <c r="AZ90" i="61"/>
  <c r="AI90" i="61"/>
  <c r="AH90" i="61"/>
  <c r="BW89" i="61"/>
  <c r="BV89" i="61"/>
  <c r="BV96" i="61" s="1"/>
  <c r="BU89" i="61"/>
  <c r="BU96" i="61" s="1"/>
  <c r="BT89" i="61"/>
  <c r="BT96" i="61" s="1"/>
  <c r="BS89" i="61"/>
  <c r="BS96" i="61" s="1"/>
  <c r="BR89" i="61"/>
  <c r="BQ89" i="61"/>
  <c r="BP89" i="61"/>
  <c r="BO89" i="61"/>
  <c r="BN89" i="61"/>
  <c r="BN96" i="61" s="1"/>
  <c r="BM89" i="61"/>
  <c r="BM96" i="61" s="1"/>
  <c r="BL89" i="61"/>
  <c r="BL96" i="61" s="1"/>
  <c r="BK89" i="61"/>
  <c r="BK96" i="61" s="1"/>
  <c r="BJ89" i="61"/>
  <c r="BI89" i="61"/>
  <c r="BH89" i="61"/>
  <c r="BG89" i="61"/>
  <c r="BF89" i="61"/>
  <c r="BF96" i="61" s="1"/>
  <c r="BE89" i="61"/>
  <c r="BE96" i="61" s="1"/>
  <c r="BD89" i="61"/>
  <c r="BD96" i="61" s="1"/>
  <c r="BC89" i="61"/>
  <c r="BC96" i="61" s="1"/>
  <c r="BB89" i="61"/>
  <c r="BB96" i="61" s="1"/>
  <c r="BA89" i="61"/>
  <c r="AZ89" i="61"/>
  <c r="AI89" i="61"/>
  <c r="AH89" i="61"/>
  <c r="AG88" i="61"/>
  <c r="AF88" i="61"/>
  <c r="AE88" i="61"/>
  <c r="AD88" i="61"/>
  <c r="AC88" i="61"/>
  <c r="AB88" i="61"/>
  <c r="BG17" i="61" s="1"/>
  <c r="AA88" i="61"/>
  <c r="Z88" i="61"/>
  <c r="BF17" i="61" s="1"/>
  <c r="Y88" i="61"/>
  <c r="X88" i="61"/>
  <c r="BE17" i="61" s="1"/>
  <c r="W88" i="61"/>
  <c r="V88" i="61"/>
  <c r="U88" i="61"/>
  <c r="T88" i="61"/>
  <c r="S88" i="61"/>
  <c r="R88" i="61"/>
  <c r="Q88" i="61"/>
  <c r="P88" i="61"/>
  <c r="AX17" i="61" s="1"/>
  <c r="O88" i="61"/>
  <c r="N88" i="61"/>
  <c r="M88" i="61"/>
  <c r="L88" i="61"/>
  <c r="K88" i="61"/>
  <c r="J88" i="61"/>
  <c r="I88" i="61"/>
  <c r="H88" i="61"/>
  <c r="G88" i="61"/>
  <c r="F88" i="61"/>
  <c r="E88" i="61"/>
  <c r="D88" i="61"/>
  <c r="AO17" i="61" s="1"/>
  <c r="C88" i="61"/>
  <c r="AN17" i="61" s="1"/>
  <c r="AM17" i="61"/>
  <c r="AI87" i="61"/>
  <c r="AH87" i="61"/>
  <c r="AI86" i="61"/>
  <c r="AH86" i="61"/>
  <c r="AI85" i="61"/>
  <c r="AH85" i="61"/>
  <c r="AI84" i="61"/>
  <c r="AH84" i="61"/>
  <c r="AI83" i="61"/>
  <c r="AH83" i="61"/>
  <c r="AI82" i="61"/>
  <c r="AH82" i="61"/>
  <c r="AI81" i="61"/>
  <c r="AH81" i="61"/>
  <c r="AH80" i="61"/>
  <c r="AF80" i="61"/>
  <c r="AF123" i="61" s="1"/>
  <c r="AF125" i="61" s="1"/>
  <c r="AF126" i="61" s="1"/>
  <c r="AF7" i="61" s="1"/>
  <c r="AE80" i="61"/>
  <c r="AD80" i="61"/>
  <c r="AD123" i="61" s="1"/>
  <c r="AD125" i="61" s="1"/>
  <c r="AC80" i="61"/>
  <c r="AB80" i="61"/>
  <c r="AA80" i="61"/>
  <c r="Z80" i="61"/>
  <c r="Y80" i="61"/>
  <c r="X80" i="61"/>
  <c r="BE16" i="61" s="1"/>
  <c r="W80" i="61"/>
  <c r="V80" i="61"/>
  <c r="BD16" i="61" s="1"/>
  <c r="U80" i="61"/>
  <c r="T80" i="61"/>
  <c r="S80" i="61"/>
  <c r="R80" i="61"/>
  <c r="AI80" i="61" s="1"/>
  <c r="Q80" i="61"/>
  <c r="AY16" i="61" s="1"/>
  <c r="P80" i="61"/>
  <c r="O80" i="61"/>
  <c r="N80" i="61"/>
  <c r="M80" i="61"/>
  <c r="L80" i="61"/>
  <c r="K80" i="61"/>
  <c r="J80" i="61"/>
  <c r="I80" i="61"/>
  <c r="H80" i="61"/>
  <c r="H123" i="61" s="1"/>
  <c r="H125" i="61" s="1"/>
  <c r="H126" i="61" s="1"/>
  <c r="H7" i="61" s="1"/>
  <c r="G80" i="61"/>
  <c r="F80" i="61"/>
  <c r="AQ16" i="61" s="1"/>
  <c r="E80" i="61"/>
  <c r="D80" i="61"/>
  <c r="C80" i="61"/>
  <c r="C123" i="61" s="1"/>
  <c r="C125" i="61" s="1"/>
  <c r="C126" i="61" s="1"/>
  <c r="C7" i="61" s="1"/>
  <c r="AI79" i="61"/>
  <c r="AH79" i="61"/>
  <c r="AI78" i="61"/>
  <c r="AH78" i="61"/>
  <c r="AI77" i="61"/>
  <c r="AH77" i="61"/>
  <c r="AI76" i="61"/>
  <c r="AH76" i="61"/>
  <c r="AI75" i="61"/>
  <c r="AH75" i="61"/>
  <c r="AI74" i="61"/>
  <c r="AH74" i="61"/>
  <c r="AI73" i="61"/>
  <c r="AH73" i="61"/>
  <c r="AI72" i="61"/>
  <c r="AH72" i="61"/>
  <c r="AI71" i="61"/>
  <c r="AH71" i="61"/>
  <c r="AI70" i="61"/>
  <c r="AH70" i="61"/>
  <c r="AI69" i="61"/>
  <c r="AH69" i="61"/>
  <c r="AI68" i="61"/>
  <c r="AH68" i="61"/>
  <c r="AI67" i="61"/>
  <c r="AH67" i="61"/>
  <c r="AI66" i="61"/>
  <c r="AH66" i="61"/>
  <c r="AI65" i="61"/>
  <c r="AH65" i="61"/>
  <c r="AI64" i="61"/>
  <c r="AH64" i="61"/>
  <c r="AI63" i="61"/>
  <c r="AH63" i="61"/>
  <c r="AI62" i="61"/>
  <c r="AH62" i="61"/>
  <c r="AI61" i="61"/>
  <c r="AH61" i="61"/>
  <c r="AI60" i="61"/>
  <c r="AH60" i="61"/>
  <c r="AI59" i="61"/>
  <c r="AH59" i="61"/>
  <c r="AI58" i="61"/>
  <c r="AH58" i="61"/>
  <c r="AI57" i="61"/>
  <c r="AH57" i="61"/>
  <c r="AI56" i="61"/>
  <c r="AH56" i="61"/>
  <c r="AI55" i="61"/>
  <c r="AH55" i="61"/>
  <c r="AI54" i="61"/>
  <c r="AH54" i="61"/>
  <c r="AI53" i="61"/>
  <c r="AH53" i="61"/>
  <c r="AI52" i="61"/>
  <c r="AH52" i="61"/>
  <c r="AI51" i="61"/>
  <c r="AH51" i="61"/>
  <c r="AI50" i="61"/>
  <c r="AH50" i="61"/>
  <c r="AI49" i="61"/>
  <c r="AH49" i="61"/>
  <c r="AI48" i="61"/>
  <c r="AH48" i="61"/>
  <c r="AI47" i="61"/>
  <c r="AH47" i="61"/>
  <c r="AI46" i="61"/>
  <c r="AH46" i="61"/>
  <c r="AI45" i="61"/>
  <c r="AH45" i="61"/>
  <c r="AI44" i="61"/>
  <c r="AH44" i="61"/>
  <c r="AI43" i="61"/>
  <c r="AH43" i="61"/>
  <c r="AI42" i="61"/>
  <c r="AH42" i="61"/>
  <c r="AI41" i="61"/>
  <c r="AH41" i="61"/>
  <c r="AI40" i="61"/>
  <c r="AH40" i="61"/>
  <c r="AI39" i="61"/>
  <c r="AH39" i="61"/>
  <c r="AI38" i="61"/>
  <c r="AH38" i="61"/>
  <c r="AI37" i="61"/>
  <c r="AH37" i="61"/>
  <c r="AI36" i="61"/>
  <c r="AH36" i="61"/>
  <c r="AI35" i="61"/>
  <c r="AH35" i="61"/>
  <c r="AI34" i="61"/>
  <c r="AH34" i="61"/>
  <c r="AI33" i="61"/>
  <c r="AH33" i="61"/>
  <c r="AI32" i="61"/>
  <c r="AH32" i="61"/>
  <c r="AI31" i="61"/>
  <c r="AH31" i="61"/>
  <c r="AI30" i="61"/>
  <c r="AH30" i="61"/>
  <c r="AI29" i="61"/>
  <c r="AH29" i="61"/>
  <c r="AI28" i="61"/>
  <c r="AH28" i="61"/>
  <c r="AI27" i="61"/>
  <c r="AH27" i="61"/>
  <c r="AI26" i="61"/>
  <c r="AH26" i="61"/>
  <c r="AI25" i="61"/>
  <c r="AH25" i="61"/>
  <c r="AI24" i="61"/>
  <c r="AH24" i="61"/>
  <c r="BJ23" i="61"/>
  <c r="AX23" i="61"/>
  <c r="AU23" i="61"/>
  <c r="AR23" i="61"/>
  <c r="AI23" i="61"/>
  <c r="AH23" i="61"/>
  <c r="BH22" i="61"/>
  <c r="AI22" i="61"/>
  <c r="AH22" i="61"/>
  <c r="BJ21" i="61"/>
  <c r="BI21" i="61"/>
  <c r="BH21" i="61"/>
  <c r="BG21" i="61"/>
  <c r="BF21" i="61"/>
  <c r="BE21" i="61"/>
  <c r="BD21" i="61"/>
  <c r="BC21" i="61"/>
  <c r="BB21" i="61"/>
  <c r="BA21" i="61"/>
  <c r="AZ21" i="61"/>
  <c r="AY21" i="61"/>
  <c r="AX21" i="61"/>
  <c r="AW21" i="61"/>
  <c r="AV21" i="61"/>
  <c r="AU21" i="61"/>
  <c r="AT21" i="61"/>
  <c r="AS21" i="61"/>
  <c r="AR21" i="61"/>
  <c r="AQ21" i="61"/>
  <c r="AP21" i="61"/>
  <c r="AO21" i="61"/>
  <c r="AN21" i="61"/>
  <c r="AM21" i="61"/>
  <c r="AI21" i="61"/>
  <c r="AH21" i="61"/>
  <c r="BJ20" i="61"/>
  <c r="BI20" i="61"/>
  <c r="BH20" i="61"/>
  <c r="BF20" i="61"/>
  <c r="BD20" i="61"/>
  <c r="BC20" i="61"/>
  <c r="BB20" i="61"/>
  <c r="BA20" i="61"/>
  <c r="AZ20" i="61"/>
  <c r="AY20" i="61"/>
  <c r="AX20" i="61"/>
  <c r="AW20" i="61"/>
  <c r="AV20" i="61"/>
  <c r="AU20" i="61"/>
  <c r="AT20" i="61"/>
  <c r="AS20" i="61"/>
  <c r="AR20" i="61"/>
  <c r="AP20" i="61"/>
  <c r="AN20" i="61"/>
  <c r="AM20" i="61"/>
  <c r="AI20" i="61"/>
  <c r="AH20" i="61"/>
  <c r="BH19" i="61"/>
  <c r="BF19" i="61"/>
  <c r="BE19" i="61"/>
  <c r="BE22" i="61" s="1"/>
  <c r="BE25" i="61" s="1"/>
  <c r="BD19" i="61"/>
  <c r="BC19" i="61"/>
  <c r="AY19" i="61"/>
  <c r="AW19" i="61"/>
  <c r="AV19" i="61"/>
  <c r="AU19" i="61"/>
  <c r="AT19" i="61"/>
  <c r="AS19" i="61"/>
  <c r="AR19" i="61"/>
  <c r="AP19" i="61"/>
  <c r="AN19" i="61"/>
  <c r="AI19" i="61"/>
  <c r="AH19" i="61"/>
  <c r="BJ18" i="61"/>
  <c r="BH18" i="61"/>
  <c r="BF18" i="61"/>
  <c r="BE18" i="61"/>
  <c r="BD18" i="61"/>
  <c r="AZ18" i="61"/>
  <c r="AY18" i="61"/>
  <c r="AX18" i="61"/>
  <c r="AW18" i="61"/>
  <c r="AW22" i="61" s="1"/>
  <c r="AW25" i="61" s="1"/>
  <c r="AV18" i="61"/>
  <c r="AR18" i="61"/>
  <c r="AQ18" i="61"/>
  <c r="AM18" i="61"/>
  <c r="AI18" i="61"/>
  <c r="AH18" i="61"/>
  <c r="BJ17" i="61"/>
  <c r="BI17" i="61"/>
  <c r="BH17" i="61"/>
  <c r="BD17" i="61"/>
  <c r="BC17" i="61"/>
  <c r="BB17" i="61"/>
  <c r="BA17" i="61"/>
  <c r="AZ17" i="61"/>
  <c r="AY17" i="61"/>
  <c r="AY22" i="61" s="1"/>
  <c r="AW17" i="61"/>
  <c r="AV17" i="61"/>
  <c r="AU17" i="61"/>
  <c r="AT17" i="61"/>
  <c r="AS17" i="61"/>
  <c r="AR17" i="61"/>
  <c r="AQ17" i="61"/>
  <c r="AP17" i="61"/>
  <c r="AI17" i="61"/>
  <c r="AH17" i="61"/>
  <c r="BJ16" i="61"/>
  <c r="BI16" i="61"/>
  <c r="BH16" i="61"/>
  <c r="BF16" i="61"/>
  <c r="BF22" i="61" s="1"/>
  <c r="BC16" i="61"/>
  <c r="BB16" i="61"/>
  <c r="AX16" i="61"/>
  <c r="AW16" i="61"/>
  <c r="AV16" i="61"/>
  <c r="AV22" i="61" s="1"/>
  <c r="AU16" i="61"/>
  <c r="AS16" i="61"/>
  <c r="AS22" i="61" s="1"/>
  <c r="AR16" i="61"/>
  <c r="AP16" i="61"/>
  <c r="AN16" i="61"/>
  <c r="AN22" i="61" s="1"/>
  <c r="AI16" i="61"/>
  <c r="AH16" i="61"/>
  <c r="AI15" i="61"/>
  <c r="AH15" i="61"/>
  <c r="AI14" i="61"/>
  <c r="AH14" i="61"/>
  <c r="AI13" i="61"/>
  <c r="AH13" i="61"/>
  <c r="AL12" i="61"/>
  <c r="AI12" i="61"/>
  <c r="AH12" i="61"/>
  <c r="AI11" i="61"/>
  <c r="AH11" i="61"/>
  <c r="Y7" i="61"/>
  <c r="K6" i="61"/>
  <c r="AD5" i="61"/>
  <c r="AA5" i="61"/>
  <c r="Z5" i="61"/>
  <c r="Y5" i="61"/>
  <c r="X5" i="61"/>
  <c r="V5" i="61"/>
  <c r="T5" i="61"/>
  <c r="S5" i="61"/>
  <c r="R5" i="61"/>
  <c r="Q5" i="61"/>
  <c r="P5" i="61"/>
  <c r="N5" i="61"/>
  <c r="L5" i="61"/>
  <c r="J5" i="61"/>
  <c r="H5" i="61"/>
  <c r="F5" i="61"/>
  <c r="D5" i="61"/>
  <c r="C5" i="61"/>
  <c r="B5" i="61"/>
  <c r="AG4" i="61"/>
  <c r="K4" i="61"/>
  <c r="E4" i="61"/>
  <c r="H4" i="61" s="1"/>
  <c r="B4" i="61"/>
  <c r="AL13" i="61" s="1"/>
  <c r="AF79" i="60"/>
  <c r="AF80" i="60"/>
  <c r="AF88" i="60"/>
  <c r="AF102" i="60"/>
  <c r="AF106" i="60"/>
  <c r="AF118" i="60"/>
  <c r="AF123" i="60" s="1"/>
  <c r="AF125" i="60" s="1"/>
  <c r="AF127" i="60"/>
  <c r="AF128" i="60"/>
  <c r="AF133" i="60" s="1"/>
  <c r="AF129" i="60"/>
  <c r="AF130" i="60"/>
  <c r="AF131" i="60"/>
  <c r="AF132" i="60"/>
  <c r="AF169" i="60"/>
  <c r="AF170" i="60" a="1"/>
  <c r="AF170" i="60" s="1"/>
  <c r="AF172" i="60"/>
  <c r="AF173" i="60"/>
  <c r="AF174" i="60"/>
  <c r="AF175" i="60"/>
  <c r="AF176" i="60"/>
  <c r="AF177" i="60"/>
  <c r="AF178" i="60"/>
  <c r="AF180" i="60"/>
  <c r="AF181" i="60"/>
  <c r="AF182" i="60"/>
  <c r="AF183" i="60"/>
  <c r="AF184" i="60"/>
  <c r="AF185" i="60"/>
  <c r="AF186" i="60"/>
  <c r="AF311" i="60" s="1"/>
  <c r="AF187" i="60"/>
  <c r="AF188" i="60"/>
  <c r="AF189" i="60"/>
  <c r="AF190" i="60"/>
  <c r="AF191" i="60"/>
  <c r="AF192" i="60"/>
  <c r="AF193" i="60"/>
  <c r="AF194" i="60"/>
  <c r="AF145" i="60" s="1"/>
  <c r="AF195" i="60"/>
  <c r="AF196" i="60"/>
  <c r="AF197" i="60"/>
  <c r="AF198" i="60"/>
  <c r="AF199" i="60"/>
  <c r="AF200" i="60"/>
  <c r="AF201" i="60"/>
  <c r="AF202" i="60"/>
  <c r="AF203" i="60"/>
  <c r="AF204" i="60"/>
  <c r="AF205" i="60"/>
  <c r="AF206" i="60"/>
  <c r="AF207" i="60"/>
  <c r="AF335" i="60" s="1"/>
  <c r="AF208" i="60"/>
  <c r="AF209" i="60"/>
  <c r="AF210" i="60"/>
  <c r="AF211" i="60"/>
  <c r="AF212" i="60"/>
  <c r="AF213" i="60"/>
  <c r="AF214" i="60"/>
  <c r="AF215" i="60"/>
  <c r="AF216" i="60"/>
  <c r="AF217" i="60"/>
  <c r="AF218" i="60"/>
  <c r="AF219" i="60"/>
  <c r="AF220" i="60"/>
  <c r="AF221" i="60"/>
  <c r="AF222" i="60"/>
  <c r="AF223" i="60"/>
  <c r="AF224" i="60"/>
  <c r="AF225" i="60"/>
  <c r="AF226" i="60"/>
  <c r="AF227" i="60"/>
  <c r="AF228" i="60"/>
  <c r="AF229" i="60"/>
  <c r="AF230" i="60"/>
  <c r="AF231" i="60"/>
  <c r="AF232" i="60"/>
  <c r="AF233" i="60"/>
  <c r="AF234" i="60"/>
  <c r="AF235" i="60"/>
  <c r="AF236" i="60"/>
  <c r="AF237" i="60"/>
  <c r="AF238" i="60"/>
  <c r="AF239" i="60"/>
  <c r="AF240" i="60"/>
  <c r="AF241" i="60"/>
  <c r="AF242" i="60"/>
  <c r="AF243" i="60"/>
  <c r="AF244" i="60"/>
  <c r="AF245" i="60"/>
  <c r="AF246" i="60"/>
  <c r="AF247" i="60"/>
  <c r="AF248" i="60"/>
  <c r="AF249" i="60"/>
  <c r="AF250" i="60"/>
  <c r="AF251" i="60"/>
  <c r="AF252" i="60"/>
  <c r="AF253" i="60"/>
  <c r="AF254" i="60"/>
  <c r="AF255" i="60"/>
  <c r="AF256" i="60"/>
  <c r="AF257" i="60"/>
  <c r="AF258" i="60"/>
  <c r="AF259" i="60"/>
  <c r="AF260" i="60"/>
  <c r="AF261" i="60"/>
  <c r="AF262" i="60"/>
  <c r="AF263" i="60"/>
  <c r="AF264" i="60"/>
  <c r="AF265" i="60"/>
  <c r="AF266" i="60"/>
  <c r="AF267" i="60"/>
  <c r="AF268" i="60"/>
  <c r="AF269" i="60"/>
  <c r="AF270" i="60"/>
  <c r="AF271" i="60"/>
  <c r="AF272" i="60"/>
  <c r="AF273" i="60"/>
  <c r="AF274" i="60"/>
  <c r="AF275" i="60"/>
  <c r="AF276" i="60"/>
  <c r="AF277" i="60"/>
  <c r="AF278" i="60"/>
  <c r="AF279" i="60"/>
  <c r="AF280" i="60"/>
  <c r="AF281" i="60"/>
  <c r="AF282" i="60"/>
  <c r="AF283" i="60"/>
  <c r="AF284" i="60"/>
  <c r="AF285" i="60"/>
  <c r="AF286" i="60"/>
  <c r="AF287" i="60"/>
  <c r="AF288" i="60"/>
  <c r="AF289" i="60"/>
  <c r="AF290" i="60"/>
  <c r="AF291" i="60"/>
  <c r="AF292" i="60"/>
  <c r="AF293" i="60"/>
  <c r="AF294" i="60"/>
  <c r="AF295" i="60"/>
  <c r="AF296" i="60"/>
  <c r="AF297" i="60"/>
  <c r="AF298" i="60"/>
  <c r="AF299" i="60"/>
  <c r="AF300" i="60"/>
  <c r="AF301" i="60"/>
  <c r="AF302" i="60"/>
  <c r="AF303" i="60"/>
  <c r="AF304" i="60"/>
  <c r="AF305" i="60"/>
  <c r="AF306" i="60"/>
  <c r="AF307" i="60"/>
  <c r="AF308" i="60"/>
  <c r="AF309" i="60"/>
  <c r="AF310" i="60"/>
  <c r="AF313" i="60"/>
  <c r="AF314" i="60"/>
  <c r="AF315" i="60"/>
  <c r="AF316" i="60"/>
  <c r="AF317" i="60"/>
  <c r="AF318" i="60"/>
  <c r="AF319" i="60"/>
  <c r="AF320" i="60"/>
  <c r="AF321" i="60"/>
  <c r="AF322" i="60"/>
  <c r="AF323" i="60"/>
  <c r="AF324" i="60"/>
  <c r="AF325" i="60"/>
  <c r="AF326" i="60"/>
  <c r="AF327" i="60"/>
  <c r="AF328" i="60"/>
  <c r="AF329" i="60"/>
  <c r="AF330" i="60"/>
  <c r="AF331" i="60"/>
  <c r="AF332" i="60"/>
  <c r="AF333" i="60"/>
  <c r="AF334" i="60"/>
  <c r="AF337" i="60"/>
  <c r="AF338" i="60"/>
  <c r="AE79" i="60"/>
  <c r="AE80" i="60"/>
  <c r="AE88" i="60"/>
  <c r="AE102" i="60"/>
  <c r="AE106" i="60"/>
  <c r="AE118" i="60"/>
  <c r="AE127" i="60"/>
  <c r="AE128" i="60"/>
  <c r="AE129" i="60"/>
  <c r="AE130" i="60"/>
  <c r="AE131" i="60"/>
  <c r="AE132" i="60"/>
  <c r="AE169" i="60"/>
  <c r="AE170" i="60" a="1"/>
  <c r="AE170" i="60" s="1"/>
  <c r="AE172" i="60"/>
  <c r="AE173" i="60"/>
  <c r="AE174" i="60"/>
  <c r="AE175" i="60"/>
  <c r="AE176" i="60"/>
  <c r="AE177" i="60"/>
  <c r="AE178" i="60"/>
  <c r="AE180" i="60"/>
  <c r="AE311" i="60" s="1"/>
  <c r="AE181" i="60"/>
  <c r="AE182" i="60"/>
  <c r="AE183" i="60"/>
  <c r="AE184" i="60"/>
  <c r="AE185" i="60"/>
  <c r="AE186" i="60"/>
  <c r="AE187" i="60"/>
  <c r="AE188" i="60"/>
  <c r="AE145" i="60" s="1"/>
  <c r="AE189" i="60"/>
  <c r="AE190" i="60"/>
  <c r="AE191" i="60"/>
  <c r="AE192" i="60"/>
  <c r="AE193" i="60"/>
  <c r="AE194" i="60"/>
  <c r="AE195" i="60"/>
  <c r="AE196" i="60"/>
  <c r="AE197" i="60"/>
  <c r="AE198" i="60"/>
  <c r="AE199" i="60"/>
  <c r="AE200" i="60"/>
  <c r="AE201" i="60"/>
  <c r="AE202" i="60"/>
  <c r="AE203" i="60"/>
  <c r="AE204" i="60"/>
  <c r="AE335" i="60" s="1"/>
  <c r="AE205" i="60"/>
  <c r="AE206" i="60"/>
  <c r="AE207" i="60"/>
  <c r="AE208" i="60"/>
  <c r="AE209" i="60"/>
  <c r="AE210" i="60"/>
  <c r="AE211" i="60"/>
  <c r="AE212" i="60"/>
  <c r="AE213" i="60"/>
  <c r="AE214" i="60"/>
  <c r="AE215" i="60"/>
  <c r="AE216" i="60"/>
  <c r="AE217" i="60"/>
  <c r="AE218" i="60"/>
  <c r="AE219" i="60"/>
  <c r="AE220" i="60"/>
  <c r="AE221" i="60"/>
  <c r="AE222" i="60"/>
  <c r="AE223" i="60"/>
  <c r="AE224" i="60"/>
  <c r="AE225" i="60"/>
  <c r="AE226" i="60"/>
  <c r="AE227" i="60"/>
  <c r="AE228" i="60"/>
  <c r="AE229" i="60"/>
  <c r="AE230" i="60"/>
  <c r="AE231" i="60"/>
  <c r="AE232" i="60"/>
  <c r="AE233" i="60"/>
  <c r="AE234" i="60"/>
  <c r="AE235" i="60"/>
  <c r="AE236" i="60"/>
  <c r="AE237" i="60"/>
  <c r="AE238" i="60"/>
  <c r="AE239" i="60"/>
  <c r="AE240" i="60"/>
  <c r="AE241" i="60"/>
  <c r="AE242" i="60"/>
  <c r="AE243" i="60"/>
  <c r="AE244" i="60"/>
  <c r="AE245" i="60"/>
  <c r="AE246" i="60"/>
  <c r="AE247" i="60"/>
  <c r="AE248" i="60"/>
  <c r="AE249" i="60"/>
  <c r="AE250" i="60"/>
  <c r="AE251" i="60"/>
  <c r="AE252" i="60"/>
  <c r="AE253" i="60"/>
  <c r="AE254" i="60"/>
  <c r="AE255" i="60"/>
  <c r="AE256" i="60"/>
  <c r="AE257" i="60"/>
  <c r="AE258" i="60"/>
  <c r="AE259" i="60"/>
  <c r="AE260" i="60"/>
  <c r="AE261" i="60"/>
  <c r="AE262" i="60"/>
  <c r="AE263" i="60"/>
  <c r="AE264" i="60"/>
  <c r="AE265" i="60"/>
  <c r="AE266" i="60"/>
  <c r="AE267" i="60"/>
  <c r="AE268" i="60"/>
  <c r="AE269" i="60"/>
  <c r="AE270" i="60"/>
  <c r="AE271" i="60"/>
  <c r="AE272" i="60"/>
  <c r="AE273" i="60"/>
  <c r="AE274" i="60"/>
  <c r="AE275" i="60"/>
  <c r="AE276" i="60"/>
  <c r="AE277" i="60"/>
  <c r="AE278" i="60"/>
  <c r="AE279" i="60"/>
  <c r="AE280" i="60"/>
  <c r="AE281" i="60"/>
  <c r="AE282" i="60"/>
  <c r="AE283" i="60"/>
  <c r="AE284" i="60"/>
  <c r="AE285" i="60"/>
  <c r="AE286" i="60"/>
  <c r="AE287" i="60"/>
  <c r="AE288" i="60"/>
  <c r="AE289" i="60"/>
  <c r="AE290" i="60"/>
  <c r="AE291" i="60"/>
  <c r="AE292" i="60"/>
  <c r="AE293" i="60"/>
  <c r="AE294" i="60"/>
  <c r="AE295" i="60"/>
  <c r="AE296" i="60"/>
  <c r="AE297" i="60"/>
  <c r="AE298" i="60"/>
  <c r="AE299" i="60"/>
  <c r="AE300" i="60"/>
  <c r="AE301" i="60"/>
  <c r="AE302" i="60"/>
  <c r="AE303" i="60"/>
  <c r="AE304" i="60"/>
  <c r="AE305" i="60"/>
  <c r="AE306" i="60"/>
  <c r="AE307" i="60"/>
  <c r="AE308" i="60"/>
  <c r="AE309" i="60"/>
  <c r="AE310" i="60"/>
  <c r="AE313" i="60"/>
  <c r="AE314" i="60"/>
  <c r="AE315" i="60"/>
  <c r="AE316" i="60"/>
  <c r="AE317" i="60"/>
  <c r="AE318" i="60"/>
  <c r="AE319" i="60"/>
  <c r="AE320" i="60"/>
  <c r="AE321" i="60"/>
  <c r="AE322" i="60"/>
  <c r="AE323" i="60"/>
  <c r="AE324" i="60"/>
  <c r="AE325" i="60"/>
  <c r="AE326" i="60"/>
  <c r="AE327" i="60"/>
  <c r="AE328" i="60"/>
  <c r="AE329" i="60"/>
  <c r="AE330" i="60"/>
  <c r="AE331" i="60"/>
  <c r="AE332" i="60"/>
  <c r="AE333" i="60"/>
  <c r="AE334" i="60"/>
  <c r="AE337" i="60"/>
  <c r="AE338" i="60"/>
  <c r="AD79" i="60"/>
  <c r="AD80" i="60"/>
  <c r="AD88" i="60"/>
  <c r="AD102" i="60"/>
  <c r="AD106" i="60"/>
  <c r="AD118" i="60"/>
  <c r="AD127" i="60"/>
  <c r="AD128" i="60"/>
  <c r="AD129" i="60"/>
  <c r="AD130" i="60"/>
  <c r="AD131" i="60"/>
  <c r="AD132" i="60"/>
  <c r="AD169" i="60"/>
  <c r="AD170" i="60" a="1"/>
  <c r="AD170" i="60" s="1"/>
  <c r="AD172" i="60"/>
  <c r="AD173" i="60"/>
  <c r="AD174" i="60"/>
  <c r="AD175" i="60"/>
  <c r="AD176" i="60"/>
  <c r="AD177" i="60"/>
  <c r="AD178" i="60"/>
  <c r="AD180" i="60"/>
  <c r="AD181" i="60"/>
  <c r="AD182" i="60"/>
  <c r="AD183" i="60"/>
  <c r="AD184" i="60"/>
  <c r="AD311" i="60" s="1"/>
  <c r="AD185" i="60"/>
  <c r="AD186" i="60"/>
  <c r="AD187" i="60"/>
  <c r="AD188" i="60"/>
  <c r="AD189" i="60"/>
  <c r="AD190" i="60"/>
  <c r="AD191" i="60"/>
  <c r="AD192" i="60"/>
  <c r="AD193" i="60"/>
  <c r="AD194" i="60"/>
  <c r="AD145" i="60" s="1"/>
  <c r="AD195" i="60"/>
  <c r="AD196" i="60"/>
  <c r="AD197" i="60"/>
  <c r="AD198" i="60"/>
  <c r="AD199" i="60"/>
  <c r="AD200" i="60"/>
  <c r="AD201" i="60"/>
  <c r="AD202" i="60"/>
  <c r="AD203" i="60"/>
  <c r="AD204" i="60"/>
  <c r="AD205" i="60"/>
  <c r="AD206" i="60"/>
  <c r="AD207" i="60"/>
  <c r="AD335" i="60" s="1"/>
  <c r="AD208" i="60"/>
  <c r="AD209" i="60"/>
  <c r="AD210" i="60"/>
  <c r="AD211" i="60"/>
  <c r="AD212" i="60"/>
  <c r="AD213" i="60"/>
  <c r="AD214" i="60"/>
  <c r="AD215" i="60"/>
  <c r="AD216" i="60"/>
  <c r="AD217" i="60"/>
  <c r="AD218" i="60"/>
  <c r="AD219" i="60"/>
  <c r="AD220" i="60"/>
  <c r="AD221" i="60"/>
  <c r="AD222" i="60"/>
  <c r="AD223" i="60"/>
  <c r="AD224" i="60"/>
  <c r="AD225" i="60"/>
  <c r="AD226" i="60"/>
  <c r="AD227" i="60"/>
  <c r="AD228" i="60"/>
  <c r="AD229" i="60"/>
  <c r="AD230" i="60"/>
  <c r="AD231" i="60"/>
  <c r="AD232" i="60"/>
  <c r="AD233" i="60"/>
  <c r="AD234" i="60"/>
  <c r="AD235" i="60"/>
  <c r="AD236" i="60"/>
  <c r="AD237" i="60"/>
  <c r="AD238" i="60"/>
  <c r="AD239" i="60"/>
  <c r="AD240" i="60"/>
  <c r="AD241" i="60"/>
  <c r="AD242" i="60"/>
  <c r="AD243" i="60"/>
  <c r="AD244" i="60"/>
  <c r="AD245" i="60"/>
  <c r="AD246" i="60"/>
  <c r="AD247" i="60"/>
  <c r="AD248" i="60"/>
  <c r="AD249" i="60"/>
  <c r="AD250" i="60"/>
  <c r="AD251" i="60"/>
  <c r="AD252" i="60"/>
  <c r="AD253" i="60"/>
  <c r="AD254" i="60"/>
  <c r="AD255" i="60"/>
  <c r="AD256" i="60"/>
  <c r="AD257" i="60"/>
  <c r="AD258" i="60"/>
  <c r="AD259" i="60"/>
  <c r="AD260" i="60"/>
  <c r="AD261" i="60"/>
  <c r="AD262" i="60"/>
  <c r="AD263" i="60"/>
  <c r="AD264" i="60"/>
  <c r="AD265" i="60"/>
  <c r="AD266" i="60"/>
  <c r="AD267" i="60"/>
  <c r="AD268" i="60"/>
  <c r="AD269" i="60"/>
  <c r="AD270" i="60"/>
  <c r="AD271" i="60"/>
  <c r="AD272" i="60"/>
  <c r="AD273" i="60"/>
  <c r="AD274" i="60"/>
  <c r="AD275" i="60"/>
  <c r="AD276" i="60"/>
  <c r="AD277" i="60"/>
  <c r="AD278" i="60"/>
  <c r="AD279" i="60"/>
  <c r="AD280" i="60"/>
  <c r="AD281" i="60"/>
  <c r="AD282" i="60"/>
  <c r="AD283" i="60"/>
  <c r="AD284" i="60"/>
  <c r="AD285" i="60"/>
  <c r="AD286" i="60"/>
  <c r="AD287" i="60"/>
  <c r="AD288" i="60"/>
  <c r="AD289" i="60"/>
  <c r="AD290" i="60"/>
  <c r="AD291" i="60"/>
  <c r="AD292" i="60"/>
  <c r="AD293" i="60"/>
  <c r="AD294" i="60"/>
  <c r="AD295" i="60"/>
  <c r="AD296" i="60"/>
  <c r="AD297" i="60"/>
  <c r="AD298" i="60"/>
  <c r="AD299" i="60"/>
  <c r="AD300" i="60"/>
  <c r="AD301" i="60"/>
  <c r="AD302" i="60"/>
  <c r="AD303" i="60"/>
  <c r="AD304" i="60"/>
  <c r="AD305" i="60"/>
  <c r="AD306" i="60"/>
  <c r="AD307" i="60"/>
  <c r="AD308" i="60"/>
  <c r="AD309" i="60"/>
  <c r="AD310" i="60"/>
  <c r="AD313" i="60"/>
  <c r="AD314" i="60"/>
  <c r="AD315" i="60"/>
  <c r="AD316" i="60"/>
  <c r="AD317" i="60"/>
  <c r="AD318" i="60"/>
  <c r="AD319" i="60"/>
  <c r="AD320" i="60"/>
  <c r="AD321" i="60"/>
  <c r="AD322" i="60"/>
  <c r="AD323" i="60"/>
  <c r="AD324" i="60"/>
  <c r="AD325" i="60"/>
  <c r="AD326" i="60"/>
  <c r="AD327" i="60"/>
  <c r="AD328" i="60"/>
  <c r="AD329" i="60"/>
  <c r="AD330" i="60"/>
  <c r="AD331" i="60"/>
  <c r="AD332" i="60"/>
  <c r="AD333" i="60"/>
  <c r="AD334" i="60"/>
  <c r="AD337" i="60"/>
  <c r="AD338" i="60"/>
  <c r="AC107" i="60"/>
  <c r="AC79" i="60"/>
  <c r="AB79" i="60"/>
  <c r="AA79" i="60"/>
  <c r="Z79" i="60"/>
  <c r="Z80" i="60"/>
  <c r="Z88" i="60"/>
  <c r="Z102" i="60"/>
  <c r="Y79" i="60"/>
  <c r="Y80" i="60"/>
  <c r="Y88" i="60"/>
  <c r="Y102" i="60"/>
  <c r="X79" i="60"/>
  <c r="X80" i="60"/>
  <c r="X88" i="60"/>
  <c r="X102" i="60"/>
  <c r="W79" i="60"/>
  <c r="W80" i="60"/>
  <c r="W88" i="60"/>
  <c r="W102" i="60"/>
  <c r="V79" i="60"/>
  <c r="V80" i="60"/>
  <c r="V88" i="60"/>
  <c r="V102" i="60"/>
  <c r="T79" i="60"/>
  <c r="U79" i="60"/>
  <c r="T80" i="60"/>
  <c r="U80" i="60"/>
  <c r="T88" i="60"/>
  <c r="U88" i="60"/>
  <c r="T102" i="60"/>
  <c r="U102" i="60"/>
  <c r="S79" i="60"/>
  <c r="S80" i="60"/>
  <c r="S88" i="60"/>
  <c r="S102" i="60"/>
  <c r="R79" i="60"/>
  <c r="B133" i="61" l="1"/>
  <c r="B123" i="61"/>
  <c r="B125" i="61" s="1"/>
  <c r="B126" i="61" s="1"/>
  <c r="B339" i="61"/>
  <c r="B340" i="61" s="1"/>
  <c r="E194" i="61"/>
  <c r="F194" i="61" s="1"/>
  <c r="G194" i="61" s="1"/>
  <c r="H194" i="61" s="1"/>
  <c r="I194" i="61" s="1"/>
  <c r="J194" i="61" s="1"/>
  <c r="K194" i="61" s="1"/>
  <c r="L194" i="61" s="1"/>
  <c r="M194" i="61" s="1"/>
  <c r="N194" i="61" s="1"/>
  <c r="O194" i="61" s="1"/>
  <c r="P194" i="61" s="1"/>
  <c r="Q194" i="61" s="1"/>
  <c r="R194" i="61" s="1"/>
  <c r="S194" i="61" s="1"/>
  <c r="T194" i="61" s="1"/>
  <c r="U194" i="61" s="1"/>
  <c r="V194" i="61" s="1"/>
  <c r="W194" i="61" s="1"/>
  <c r="X194" i="61" s="1"/>
  <c r="Y194" i="61" s="1"/>
  <c r="Z194" i="61" s="1"/>
  <c r="AA194" i="61" s="1"/>
  <c r="AB194" i="61" s="1"/>
  <c r="AC194" i="61" s="1"/>
  <c r="AD194" i="61" s="1"/>
  <c r="AE194" i="61" s="1"/>
  <c r="AF194" i="61" s="1"/>
  <c r="D145" i="61"/>
  <c r="B134" i="61"/>
  <c r="Y145" i="61"/>
  <c r="Z145" i="61"/>
  <c r="C178" i="61"/>
  <c r="C145" i="61"/>
  <c r="AN25" i="61"/>
  <c r="AQ23" i="61"/>
  <c r="F134" i="61"/>
  <c r="AV23" i="61"/>
  <c r="AV25" i="61" s="1"/>
  <c r="N134" i="61"/>
  <c r="O5" i="61"/>
  <c r="AX19" i="61"/>
  <c r="AX22" i="61" s="1"/>
  <c r="AX25" i="61" s="1"/>
  <c r="BC18" i="61"/>
  <c r="U123" i="61"/>
  <c r="U125" i="61" s="1"/>
  <c r="U126" i="61" s="1"/>
  <c r="U7" i="61" s="1"/>
  <c r="J123" i="61"/>
  <c r="J125" i="61" s="1"/>
  <c r="J126" i="61" s="1"/>
  <c r="J7" i="61" s="1"/>
  <c r="Z123" i="61"/>
  <c r="Z125" i="61" s="1"/>
  <c r="Z126" i="61" s="1"/>
  <c r="Z7" i="61" s="1"/>
  <c r="AI88" i="61"/>
  <c r="AF5" i="61"/>
  <c r="AJ118" i="61" a="1"/>
  <c r="AJ118" i="61" s="1"/>
  <c r="AI118" i="61"/>
  <c r="R134" i="61"/>
  <c r="AZ19" i="61"/>
  <c r="AH118" i="61"/>
  <c r="V133" i="61"/>
  <c r="AD133" i="61"/>
  <c r="D133" i="61"/>
  <c r="AO23" i="61" s="1"/>
  <c r="AO155" i="61"/>
  <c r="AO164" i="61"/>
  <c r="AO165" i="61" s="1"/>
  <c r="AO186" i="61" s="1"/>
  <c r="BF25" i="61"/>
  <c r="AP18" i="61"/>
  <c r="AP22" i="61" s="1"/>
  <c r="AP25" i="61" s="1"/>
  <c r="K123" i="61"/>
  <c r="K125" i="61" s="1"/>
  <c r="AT16" i="61"/>
  <c r="AT22" i="61" s="1"/>
  <c r="S123" i="61"/>
  <c r="S125" i="61" s="1"/>
  <c r="BA16" i="61"/>
  <c r="AI106" i="61"/>
  <c r="AH106" i="61"/>
  <c r="BI23" i="61"/>
  <c r="AE134" i="61"/>
  <c r="AI131" i="61"/>
  <c r="P134" i="61"/>
  <c r="I5" i="61"/>
  <c r="AM16" i="61"/>
  <c r="AM19" i="61"/>
  <c r="D123" i="61"/>
  <c r="D125" i="61" s="1"/>
  <c r="D126" i="61" s="1"/>
  <c r="D7" i="61" s="1"/>
  <c r="AO16" i="61"/>
  <c r="AO22" i="61" s="1"/>
  <c r="L123" i="61"/>
  <c r="L125" i="61" s="1"/>
  <c r="L126" i="61" s="1"/>
  <c r="L7" i="61" s="1"/>
  <c r="T123" i="61"/>
  <c r="T125" i="61" s="1"/>
  <c r="T126" i="61" s="1"/>
  <c r="T7" i="61" s="1"/>
  <c r="AB123" i="61"/>
  <c r="AB125" i="61" s="1"/>
  <c r="AB126" i="61" s="1"/>
  <c r="AB7" i="61" s="1"/>
  <c r="BG16" i="61"/>
  <c r="AH130" i="61"/>
  <c r="AI133" i="61"/>
  <c r="X134" i="61"/>
  <c r="AH88" i="61"/>
  <c r="N126" i="61"/>
  <c r="N7" i="61" s="1"/>
  <c r="R123" i="61"/>
  <c r="R125" i="61" s="1"/>
  <c r="R126" i="61" s="1"/>
  <c r="R7" i="61" s="1"/>
  <c r="AZ16" i="61"/>
  <c r="AZ22" i="61" s="1"/>
  <c r="AZ25" i="61" s="1"/>
  <c r="AI102" i="61"/>
  <c r="AS23" i="61"/>
  <c r="AS25" i="61" s="1"/>
  <c r="I134" i="61"/>
  <c r="BI22" i="61"/>
  <c r="BI25" i="61" s="1"/>
  <c r="BC23" i="61"/>
  <c r="BD22" i="61"/>
  <c r="AD126" i="61"/>
  <c r="AD7" i="61" s="1"/>
  <c r="AH102" i="61"/>
  <c r="M123" i="61"/>
  <c r="M125" i="61" s="1"/>
  <c r="M126" i="61" s="1"/>
  <c r="M7" i="61" s="1"/>
  <c r="F126" i="61"/>
  <c r="F7" i="61" s="1"/>
  <c r="X123" i="61"/>
  <c r="X125" i="61" s="1"/>
  <c r="X126" i="61" s="1"/>
  <c r="X7" i="61" s="1"/>
  <c r="AI127" i="61"/>
  <c r="AH128" i="61"/>
  <c r="K133" i="61"/>
  <c r="AT23" i="61" s="1"/>
  <c r="S133" i="61"/>
  <c r="BA23" i="61" s="1"/>
  <c r="AI129" i="61"/>
  <c r="AR22" i="61"/>
  <c r="AR25" i="61" s="1"/>
  <c r="AY23" i="61"/>
  <c r="AY25" i="61" s="1"/>
  <c r="Q134" i="61"/>
  <c r="E134" i="61"/>
  <c r="AO149" i="61"/>
  <c r="AE5" i="61"/>
  <c r="AF134" i="61"/>
  <c r="AH133" i="61"/>
  <c r="AM23" i="61"/>
  <c r="G5" i="61"/>
  <c r="H134" i="61"/>
  <c r="BG105" i="61" a="1"/>
  <c r="C134" i="61"/>
  <c r="K134" i="61"/>
  <c r="BA19" i="61"/>
  <c r="S134" i="61"/>
  <c r="AA134" i="61"/>
  <c r="F188" i="61"/>
  <c r="D134" i="61"/>
  <c r="L134" i="61"/>
  <c r="T134" i="61"/>
  <c r="AB134" i="61"/>
  <c r="BG19" i="61"/>
  <c r="AE123" i="61"/>
  <c r="AE125" i="61" s="1"/>
  <c r="AE126" i="61" s="1"/>
  <c r="AE7" i="61" s="1"/>
  <c r="BC22" i="61"/>
  <c r="BC25" i="61" s="1"/>
  <c r="V126" i="61"/>
  <c r="V7" i="61" s="1"/>
  <c r="K5" i="61"/>
  <c r="AU22" i="61"/>
  <c r="AU25" i="61" s="1"/>
  <c r="BB19" i="61"/>
  <c r="BB22" i="61" s="1"/>
  <c r="BB25" i="61" s="1"/>
  <c r="AQ19" i="61"/>
  <c r="AQ22" i="61" s="1"/>
  <c r="AQ25" i="61" s="1"/>
  <c r="E5" i="61"/>
  <c r="AI128" i="61"/>
  <c r="AH129" i="61"/>
  <c r="AI130" i="61"/>
  <c r="AH131" i="61"/>
  <c r="E172" i="61"/>
  <c r="E204" i="61"/>
  <c r="D174" i="61"/>
  <c r="E174" i="61" s="1"/>
  <c r="F174" i="61" s="1"/>
  <c r="G174" i="61" s="1"/>
  <c r="H174" i="61" s="1"/>
  <c r="I174" i="61" s="1"/>
  <c r="J174" i="61" s="1"/>
  <c r="K174" i="61" s="1"/>
  <c r="L174" i="61" s="1"/>
  <c r="M174" i="61" s="1"/>
  <c r="N174" i="61" s="1"/>
  <c r="O174" i="61" s="1"/>
  <c r="P174" i="61" s="1"/>
  <c r="Q174" i="61" s="1"/>
  <c r="R174" i="61" s="1"/>
  <c r="S174" i="61" s="1"/>
  <c r="T174" i="61" s="1"/>
  <c r="U174" i="61" s="1"/>
  <c r="V174" i="61" s="1"/>
  <c r="W174" i="61" s="1"/>
  <c r="X174" i="61" s="1"/>
  <c r="Y174" i="61" s="1"/>
  <c r="Z174" i="61" s="1"/>
  <c r="AA174" i="61" s="1"/>
  <c r="AB174" i="61" s="1"/>
  <c r="AC174" i="61" s="1"/>
  <c r="AD174" i="61" s="1"/>
  <c r="AE174" i="61" s="1"/>
  <c r="AF174" i="61" s="1"/>
  <c r="E208" i="61"/>
  <c r="AO178" i="61"/>
  <c r="AN178" i="61"/>
  <c r="C311" i="61"/>
  <c r="D180" i="61"/>
  <c r="AG340" i="61"/>
  <c r="AG78" i="61" s="1"/>
  <c r="AG80" i="61" s="1"/>
  <c r="AF126" i="60"/>
  <c r="AF134" i="60"/>
  <c r="AF339" i="60"/>
  <c r="AF340" i="60" s="1"/>
  <c r="AE133" i="60"/>
  <c r="AE134" i="60"/>
  <c r="AE123" i="60"/>
  <c r="AE125" i="60" s="1"/>
  <c r="AE126" i="60" s="1"/>
  <c r="AE339" i="60"/>
  <c r="AE340" i="60" s="1"/>
  <c r="AD133" i="60"/>
  <c r="AD134" i="60"/>
  <c r="AD339" i="60"/>
  <c r="AD340" i="60" s="1"/>
  <c r="AD123" i="60"/>
  <c r="AD125" i="60" s="1"/>
  <c r="AD126" i="60" s="1"/>
  <c r="D178" i="61" l="1"/>
  <c r="D311" i="61"/>
  <c r="E180" i="61"/>
  <c r="F204" i="61"/>
  <c r="F172" i="61"/>
  <c r="E178" i="61"/>
  <c r="AM22" i="61"/>
  <c r="BA22" i="61"/>
  <c r="BA25" i="61" s="1"/>
  <c r="BG22" i="61"/>
  <c r="BG25" i="61" s="1"/>
  <c r="S126" i="61"/>
  <c r="S7" i="61" s="1"/>
  <c r="BH23" i="61"/>
  <c r="BH25" i="61" s="1"/>
  <c r="AD134" i="61"/>
  <c r="AI134" i="61"/>
  <c r="AJ133" i="61" a="1"/>
  <c r="AJ133" i="61" s="1"/>
  <c r="AT25" i="61"/>
  <c r="V134" i="61"/>
  <c r="AH134" i="61" s="1"/>
  <c r="BD23" i="61"/>
  <c r="BD25" i="61" s="1"/>
  <c r="AG123" i="61"/>
  <c r="AG2" i="61"/>
  <c r="AG6" i="61" s="1"/>
  <c r="AG125" i="61"/>
  <c r="F208" i="61"/>
  <c r="BL128" i="61"/>
  <c r="BJ127" i="61"/>
  <c r="BH126" i="61"/>
  <c r="BL124" i="61"/>
  <c r="BJ123" i="61"/>
  <c r="BH122" i="61"/>
  <c r="BL120" i="61"/>
  <c r="BJ119" i="61"/>
  <c r="BH118" i="61"/>
  <c r="BL116" i="61"/>
  <c r="BJ115" i="61"/>
  <c r="BH114" i="61"/>
  <c r="BL112" i="61"/>
  <c r="BJ111" i="61"/>
  <c r="BH110" i="61"/>
  <c r="BL108" i="61"/>
  <c r="BJ107" i="61"/>
  <c r="BH106" i="61"/>
  <c r="BJ128" i="61"/>
  <c r="BH127" i="61"/>
  <c r="BL125" i="61"/>
  <c r="BJ124" i="61"/>
  <c r="BH123" i="61"/>
  <c r="BL121" i="61"/>
  <c r="BJ120" i="61"/>
  <c r="BH119" i="61"/>
  <c r="BL117" i="61"/>
  <c r="BJ116" i="61"/>
  <c r="BH115" i="61"/>
  <c r="BL113" i="61"/>
  <c r="BJ112" i="61"/>
  <c r="BH111" i="61"/>
  <c r="BL109" i="61"/>
  <c r="BJ108" i="61"/>
  <c r="BH107" i="61"/>
  <c r="BL105" i="61"/>
  <c r="BG128" i="61"/>
  <c r="BI126" i="61"/>
  <c r="BI124" i="61"/>
  <c r="BK122" i="61"/>
  <c r="BG121" i="61"/>
  <c r="BG119" i="61"/>
  <c r="BI117" i="61"/>
  <c r="BK115" i="61"/>
  <c r="BK113" i="61"/>
  <c r="BG112" i="61"/>
  <c r="BI110" i="61"/>
  <c r="BI108" i="61"/>
  <c r="BK106" i="61"/>
  <c r="BG105" i="61"/>
  <c r="BL127" i="61"/>
  <c r="BG126" i="61"/>
  <c r="BH124" i="61"/>
  <c r="BJ122" i="61"/>
  <c r="BK120" i="61"/>
  <c r="BL118" i="61"/>
  <c r="BH117" i="61"/>
  <c r="BI115" i="61"/>
  <c r="BJ113" i="61"/>
  <c r="BL111" i="61"/>
  <c r="BG110" i="61"/>
  <c r="BH108" i="61"/>
  <c r="BJ106" i="61"/>
  <c r="BK127" i="61"/>
  <c r="BK125" i="61"/>
  <c r="BG124" i="61"/>
  <c r="BI122" i="61"/>
  <c r="BI120" i="61"/>
  <c r="BK118" i="61"/>
  <c r="BG117" i="61"/>
  <c r="BG115" i="61"/>
  <c r="BI113" i="61"/>
  <c r="BK111" i="61"/>
  <c r="BK109" i="61"/>
  <c r="BG108" i="61"/>
  <c r="BI106" i="61"/>
  <c r="BI127" i="61"/>
  <c r="BJ125" i="61"/>
  <c r="BL123" i="61"/>
  <c r="BG122" i="61"/>
  <c r="BH120" i="61"/>
  <c r="BJ118" i="61"/>
  <c r="BK116" i="61"/>
  <c r="BL114" i="61"/>
  <c r="BH113" i="61"/>
  <c r="BI111" i="61"/>
  <c r="BJ109" i="61"/>
  <c r="BL107" i="61"/>
  <c r="BG106" i="61"/>
  <c r="BI121" i="61"/>
  <c r="BH128" i="61"/>
  <c r="BK124" i="61"/>
  <c r="BH121" i="61"/>
  <c r="BJ117" i="61"/>
  <c r="BG114" i="61"/>
  <c r="BJ110" i="61"/>
  <c r="BL106" i="61"/>
  <c r="BG127" i="61"/>
  <c r="BK123" i="61"/>
  <c r="BG120" i="61"/>
  <c r="BI116" i="61"/>
  <c r="BG113" i="61"/>
  <c r="BI109" i="61"/>
  <c r="BK105" i="61"/>
  <c r="BL126" i="61"/>
  <c r="BI123" i="61"/>
  <c r="BL119" i="61"/>
  <c r="BH116" i="61"/>
  <c r="BK112" i="61"/>
  <c r="BH109" i="61"/>
  <c r="BJ105" i="61"/>
  <c r="BK126" i="61"/>
  <c r="BG123" i="61"/>
  <c r="BK119" i="61"/>
  <c r="BG116" i="61"/>
  <c r="BI112" i="61"/>
  <c r="BG109" i="61"/>
  <c r="BI105" i="61"/>
  <c r="BI128" i="61"/>
  <c r="BJ126" i="61"/>
  <c r="BL122" i="61"/>
  <c r="BI119" i="61"/>
  <c r="BL115" i="61"/>
  <c r="BH112" i="61"/>
  <c r="BK108" i="61"/>
  <c r="BH105" i="61"/>
  <c r="BI125" i="61"/>
  <c r="BK121" i="61"/>
  <c r="BI118" i="61"/>
  <c r="BK114" i="61"/>
  <c r="BG111" i="61"/>
  <c r="BK107" i="61"/>
  <c r="BK117" i="61"/>
  <c r="BK110" i="61"/>
  <c r="BG107" i="61"/>
  <c r="BK128" i="61"/>
  <c r="BH125" i="61"/>
  <c r="BJ121" i="61"/>
  <c r="BG118" i="61"/>
  <c r="BJ114" i="61"/>
  <c r="BL110" i="61"/>
  <c r="BI107" i="61"/>
  <c r="BG125" i="61"/>
  <c r="BI114" i="61"/>
  <c r="K126" i="61"/>
  <c r="K7" i="61" s="1"/>
  <c r="E145" i="61"/>
  <c r="C335" i="61"/>
  <c r="G188" i="61"/>
  <c r="F145" i="61"/>
  <c r="AO25" i="61"/>
  <c r="AH123" i="61"/>
  <c r="AI123" i="61"/>
  <c r="AM25" i="61" l="1"/>
  <c r="AT9" i="61" s="1"/>
  <c r="AT8" i="61"/>
  <c r="G172" i="61"/>
  <c r="F178" i="61"/>
  <c r="H188" i="61"/>
  <c r="G145" i="61"/>
  <c r="G204" i="61"/>
  <c r="AI125" i="61"/>
  <c r="AH125" i="61"/>
  <c r="E311" i="61"/>
  <c r="F180" i="61"/>
  <c r="C339" i="61"/>
  <c r="C340" i="61" s="1"/>
  <c r="G208" i="61"/>
  <c r="D335" i="61"/>
  <c r="E335" i="61" l="1"/>
  <c r="E339" i="61" s="1"/>
  <c r="D339" i="61"/>
  <c r="D340" i="61" s="1"/>
  <c r="AI126" i="61"/>
  <c r="AH126" i="61"/>
  <c r="B7" i="61"/>
  <c r="A7" i="61" s="1"/>
  <c r="H172" i="61"/>
  <c r="H145" i="61" s="1"/>
  <c r="G178" i="61"/>
  <c r="I188" i="61"/>
  <c r="H208" i="61"/>
  <c r="F311" i="61"/>
  <c r="G180" i="61"/>
  <c r="H204" i="61"/>
  <c r="E340" i="61" l="1"/>
  <c r="I208" i="61"/>
  <c r="F335" i="61"/>
  <c r="I204" i="61"/>
  <c r="J188" i="61"/>
  <c r="I172" i="61"/>
  <c r="H178" i="61"/>
  <c r="G311" i="61"/>
  <c r="H180" i="61"/>
  <c r="H311" i="61" l="1"/>
  <c r="I180" i="61"/>
  <c r="G335" i="61"/>
  <c r="F339" i="61"/>
  <c r="F340" i="61" s="1"/>
  <c r="I178" i="61"/>
  <c r="J172" i="61"/>
  <c r="J145" i="61" s="1"/>
  <c r="J208" i="61"/>
  <c r="I145" i="61"/>
  <c r="J204" i="61"/>
  <c r="K188" i="61"/>
  <c r="G339" i="61" l="1"/>
  <c r="G340" i="61" s="1"/>
  <c r="K208" i="61"/>
  <c r="K204" i="61"/>
  <c r="L188" i="61"/>
  <c r="K145" i="61"/>
  <c r="I311" i="61"/>
  <c r="J180" i="61"/>
  <c r="H335" i="61"/>
  <c r="H339" i="61" s="1"/>
  <c r="J178" i="61"/>
  <c r="K172" i="61"/>
  <c r="I335" i="61" l="1"/>
  <c r="M188" i="61"/>
  <c r="L145" i="61"/>
  <c r="K178" i="61"/>
  <c r="L172" i="61"/>
  <c r="L204" i="61"/>
  <c r="H340" i="61"/>
  <c r="L208" i="61"/>
  <c r="J311" i="61"/>
  <c r="K180" i="61"/>
  <c r="M208" i="61" l="1"/>
  <c r="N188" i="61"/>
  <c r="J335" i="61"/>
  <c r="L178" i="61"/>
  <c r="M172" i="61"/>
  <c r="M145" i="61" s="1"/>
  <c r="K311" i="61"/>
  <c r="L180" i="61"/>
  <c r="I339" i="61"/>
  <c r="I340" i="61" s="1"/>
  <c r="M204" i="61"/>
  <c r="J339" i="61" l="1"/>
  <c r="J340" i="61" s="1"/>
  <c r="N204" i="61"/>
  <c r="O188" i="61"/>
  <c r="L311" i="61"/>
  <c r="M180" i="61"/>
  <c r="K335" i="61"/>
  <c r="N208" i="61"/>
  <c r="N172" i="61"/>
  <c r="M178" i="61"/>
  <c r="L335" i="61" l="1"/>
  <c r="O172" i="61"/>
  <c r="N178" i="61"/>
  <c r="P188" i="61"/>
  <c r="O145" i="61"/>
  <c r="O208" i="61"/>
  <c r="N145" i="61"/>
  <c r="O204" i="61"/>
  <c r="M311" i="61"/>
  <c r="N180" i="61"/>
  <c r="K339" i="61"/>
  <c r="K340" i="61" s="1"/>
  <c r="M335" i="61" l="1"/>
  <c r="M339" i="61" s="1"/>
  <c r="P204" i="61"/>
  <c r="P172" i="61"/>
  <c r="P145" i="61" s="1"/>
  <c r="O178" i="61"/>
  <c r="L339" i="61"/>
  <c r="L340" i="61" s="1"/>
  <c r="N311" i="61"/>
  <c r="O180" i="61"/>
  <c r="P208" i="61"/>
  <c r="Q188" i="61"/>
  <c r="M340" i="61" l="1"/>
  <c r="Q172" i="61"/>
  <c r="P178" i="61"/>
  <c r="Q208" i="61"/>
  <c r="R188" i="61"/>
  <c r="Q145" i="61"/>
  <c r="Q204" i="61"/>
  <c r="O311" i="61"/>
  <c r="P180" i="61"/>
  <c r="N335" i="61"/>
  <c r="R204" i="61" l="1"/>
  <c r="S188" i="61"/>
  <c r="P311" i="61"/>
  <c r="Q180" i="61"/>
  <c r="N339" i="61"/>
  <c r="N340" i="61" s="1"/>
  <c r="R208" i="61"/>
  <c r="O335" i="61"/>
  <c r="Q178" i="61"/>
  <c r="R172" i="61"/>
  <c r="R145" i="61" s="1"/>
  <c r="P335" i="61" l="1"/>
  <c r="R178" i="61"/>
  <c r="S172" i="61"/>
  <c r="O339" i="61"/>
  <c r="O340" i="61" s="1"/>
  <c r="T188" i="61"/>
  <c r="S204" i="61"/>
  <c r="S208" i="61"/>
  <c r="Q311" i="61"/>
  <c r="R180" i="61"/>
  <c r="U188" i="61" l="1"/>
  <c r="R311" i="61"/>
  <c r="S180" i="61"/>
  <c r="Q335" i="61"/>
  <c r="S178" i="61"/>
  <c r="T172" i="61"/>
  <c r="T145" i="61" s="1"/>
  <c r="T208" i="61"/>
  <c r="T204" i="61"/>
  <c r="P339" i="61"/>
  <c r="P340" i="61" s="1"/>
  <c r="S145" i="61"/>
  <c r="Q339" i="61" l="1"/>
  <c r="Q340" i="61" s="1"/>
  <c r="R335" i="61"/>
  <c r="R339" i="61"/>
  <c r="S311" i="61"/>
  <c r="T180" i="61"/>
  <c r="U208" i="61"/>
  <c r="V188" i="61"/>
  <c r="U204" i="61"/>
  <c r="T178" i="61"/>
  <c r="U172" i="61"/>
  <c r="U145" i="61" s="1"/>
  <c r="R340" i="61" l="1"/>
  <c r="S335" i="61"/>
  <c r="V204" i="61"/>
  <c r="T311" i="61"/>
  <c r="U180" i="61"/>
  <c r="U178" i="61"/>
  <c r="V172" i="61"/>
  <c r="V145" i="61" s="1"/>
  <c r="W188" i="61"/>
  <c r="V208" i="61"/>
  <c r="X188" i="61" l="1"/>
  <c r="U311" i="61"/>
  <c r="V180" i="61"/>
  <c r="S339" i="61"/>
  <c r="S340" i="61" s="1"/>
  <c r="T335" i="61"/>
  <c r="T339" i="61" s="1"/>
  <c r="W208" i="61"/>
  <c r="W204" i="61"/>
  <c r="W172" i="61"/>
  <c r="V178" i="61"/>
  <c r="T340" i="61" l="1"/>
  <c r="X172" i="61"/>
  <c r="W178" i="61"/>
  <c r="X204" i="61"/>
  <c r="V311" i="61"/>
  <c r="W180" i="61"/>
  <c r="U335" i="61"/>
  <c r="U339" i="61" s="1"/>
  <c r="U340" i="61" s="1"/>
  <c r="X208" i="61"/>
  <c r="Y188" i="61"/>
  <c r="Z188" i="61" s="1"/>
  <c r="AA188" i="61" s="1"/>
  <c r="X145" i="61"/>
  <c r="W145" i="61"/>
  <c r="W311" i="61" l="1"/>
  <c r="X180" i="61"/>
  <c r="Y204" i="61"/>
  <c r="V335" i="61"/>
  <c r="AB188" i="61"/>
  <c r="Y208" i="61"/>
  <c r="Y172" i="61"/>
  <c r="X178" i="61"/>
  <c r="V339" i="61" l="1"/>
  <c r="V340" i="61" s="1"/>
  <c r="Y178" i="61"/>
  <c r="Z172" i="61"/>
  <c r="Z204" i="61"/>
  <c r="Z208" i="61"/>
  <c r="AC188" i="61"/>
  <c r="X311" i="61"/>
  <c r="Y180" i="61"/>
  <c r="W335" i="61"/>
  <c r="W339" i="61" s="1"/>
  <c r="W340" i="61" l="1"/>
  <c r="AD188" i="61"/>
  <c r="AA208" i="61"/>
  <c r="AA204" i="61"/>
  <c r="Y311" i="61"/>
  <c r="Z180" i="61"/>
  <c r="AA172" i="61"/>
  <c r="Z178" i="61"/>
  <c r="X335" i="61"/>
  <c r="X339" i="61" s="1"/>
  <c r="Z311" i="61" l="1"/>
  <c r="AA180" i="61"/>
  <c r="AB208" i="61"/>
  <c r="X340" i="61"/>
  <c r="Y335" i="61"/>
  <c r="Y339" i="61" s="1"/>
  <c r="AB204" i="61"/>
  <c r="AA178" i="61"/>
  <c r="AB172" i="61"/>
  <c r="AA145" i="61"/>
  <c r="AE188" i="61"/>
  <c r="Y340" i="61" l="1"/>
  <c r="AF188" i="61"/>
  <c r="AC208" i="61"/>
  <c r="AC204" i="61"/>
  <c r="AA311" i="61"/>
  <c r="AB180" i="61"/>
  <c r="AB178" i="61"/>
  <c r="AC172" i="61"/>
  <c r="AB145" i="61"/>
  <c r="Z335" i="61"/>
  <c r="Z339" i="61" s="1"/>
  <c r="AB311" i="61" l="1"/>
  <c r="AC180" i="61"/>
  <c r="Z340" i="61"/>
  <c r="AD208" i="61"/>
  <c r="AD204" i="61"/>
  <c r="AA335" i="61"/>
  <c r="AC178" i="61"/>
  <c r="AD172" i="61"/>
  <c r="AC145" i="61"/>
  <c r="AA339" i="61" l="1"/>
  <c r="AA340" i="61" s="1"/>
  <c r="AE204" i="61"/>
  <c r="AD178" i="61"/>
  <c r="AE172" i="61"/>
  <c r="AD145" i="61"/>
  <c r="AE208" i="61"/>
  <c r="AC311" i="61"/>
  <c r="AD180" i="61"/>
  <c r="AB335" i="61"/>
  <c r="AF208" i="61" l="1"/>
  <c r="AB339" i="61"/>
  <c r="AB340" i="61" s="1"/>
  <c r="AC335" i="61"/>
  <c r="AC339" i="61"/>
  <c r="AF204" i="61"/>
  <c r="AF172" i="61"/>
  <c r="AE178" i="61"/>
  <c r="AE145" i="61"/>
  <c r="AD311" i="61"/>
  <c r="AE180" i="61"/>
  <c r="AC340" i="61" l="1"/>
  <c r="AD335" i="61"/>
  <c r="AE311" i="61"/>
  <c r="AF180" i="61"/>
  <c r="AF311" i="61" s="1"/>
  <c r="AF178" i="61"/>
  <c r="AF145" i="61"/>
  <c r="AH145" i="61" l="1"/>
  <c r="AI145" i="61"/>
  <c r="AE335" i="61"/>
  <c r="AD339" i="61"/>
  <c r="AD340" i="61" s="1"/>
  <c r="AF335" i="61"/>
  <c r="AF339" i="61" s="1"/>
  <c r="AF340" i="61" s="1"/>
  <c r="AE339" i="61" l="1"/>
  <c r="AE340" i="61" s="1"/>
  <c r="R80" i="60" l="1"/>
  <c r="R88" i="60"/>
  <c r="R102" i="60"/>
  <c r="R106" i="60"/>
  <c r="R118" i="60"/>
  <c r="R127" i="60"/>
  <c r="R128" i="60"/>
  <c r="R129" i="60"/>
  <c r="R130" i="60"/>
  <c r="R131" i="60"/>
  <c r="R132" i="60"/>
  <c r="R145" i="60"/>
  <c r="Q79" i="60"/>
  <c r="Q80" i="60"/>
  <c r="Q88" i="60"/>
  <c r="Q102" i="60"/>
  <c r="Q106" i="60"/>
  <c r="Q118" i="60"/>
  <c r="Q127" i="60"/>
  <c r="Q133" i="60" s="1"/>
  <c r="Q128" i="60"/>
  <c r="Q129" i="60"/>
  <c r="Q130" i="60"/>
  <c r="Q131" i="60"/>
  <c r="Q132" i="60"/>
  <c r="Q145" i="60"/>
  <c r="R133" i="60" l="1"/>
  <c r="R134" i="60" s="1"/>
  <c r="R123" i="60"/>
  <c r="R125" i="60" s="1"/>
  <c r="Q123" i="60"/>
  <c r="Q125" i="60" s="1"/>
  <c r="Q126" i="60" s="1"/>
  <c r="Q134" i="60"/>
  <c r="R126" i="60" l="1"/>
  <c r="P79" i="60"/>
  <c r="O79" i="60"/>
  <c r="N79" i="60" l="1"/>
  <c r="M79" i="60"/>
  <c r="L79" i="60"/>
  <c r="K79" i="60"/>
  <c r="J79" i="60"/>
  <c r="I79" i="60"/>
  <c r="H79" i="60"/>
  <c r="AH155" i="60"/>
  <c r="AI155" i="60"/>
  <c r="AH154" i="60"/>
  <c r="AI154" i="60"/>
  <c r="AH153" i="60"/>
  <c r="AI153" i="60"/>
  <c r="G79" i="60"/>
  <c r="F80" i="60"/>
  <c r="F88" i="60"/>
  <c r="F102" i="60"/>
  <c r="F106" i="60"/>
  <c r="F118" i="60"/>
  <c r="F123" i="60" s="1"/>
  <c r="F125" i="60" s="1"/>
  <c r="F127" i="60"/>
  <c r="F133" i="60" s="1"/>
  <c r="F128" i="60"/>
  <c r="F129" i="60"/>
  <c r="F130" i="60"/>
  <c r="F131" i="60"/>
  <c r="F132" i="60"/>
  <c r="F145" i="60"/>
  <c r="E80" i="60"/>
  <c r="E88" i="60"/>
  <c r="E102" i="60"/>
  <c r="E106" i="60"/>
  <c r="E118" i="60"/>
  <c r="E127" i="60"/>
  <c r="E128" i="60"/>
  <c r="E129" i="60"/>
  <c r="E130" i="60"/>
  <c r="E131" i="60"/>
  <c r="E132" i="60"/>
  <c r="E169" i="60"/>
  <c r="E170" i="60" a="1"/>
  <c r="E170" i="60" s="1"/>
  <c r="E172" i="60"/>
  <c r="E145" i="60" s="1"/>
  <c r="E173" i="60"/>
  <c r="E174" i="60"/>
  <c r="E175" i="60"/>
  <c r="E176" i="60"/>
  <c r="E177" i="60"/>
  <c r="D80" i="60"/>
  <c r="D88" i="60"/>
  <c r="D102" i="60"/>
  <c r="D106" i="60"/>
  <c r="D118" i="60"/>
  <c r="D127" i="60"/>
  <c r="D128" i="60"/>
  <c r="D129" i="60"/>
  <c r="D130" i="60"/>
  <c r="D131" i="60"/>
  <c r="D132" i="60"/>
  <c r="D145" i="60"/>
  <c r="C79" i="60"/>
  <c r="C80" i="60"/>
  <c r="C88" i="60"/>
  <c r="C102" i="60"/>
  <c r="C106" i="60"/>
  <c r="C118" i="60"/>
  <c r="C127" i="60"/>
  <c r="C128" i="60"/>
  <c r="C129" i="60"/>
  <c r="C130" i="60"/>
  <c r="C131" i="60"/>
  <c r="C132" i="60"/>
  <c r="C145" i="60"/>
  <c r="F126" i="60" l="1"/>
  <c r="F134" i="60"/>
  <c r="E133" i="60"/>
  <c r="E134" i="60"/>
  <c r="E123" i="60"/>
  <c r="E125" i="60" s="1"/>
  <c r="E126" i="60" s="1"/>
  <c r="E178" i="60"/>
  <c r="D133" i="60"/>
  <c r="D134" i="60" s="1"/>
  <c r="D123" i="60"/>
  <c r="D125" i="60" s="1"/>
  <c r="D126" i="60" s="1"/>
  <c r="C133" i="60"/>
  <c r="C134" i="60" s="1"/>
  <c r="C123" i="60"/>
  <c r="C125" i="60" s="1"/>
  <c r="C126" i="60" s="1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311" i="60" s="1"/>
  <c r="B184" i="60"/>
  <c r="B183" i="60"/>
  <c r="B182" i="60"/>
  <c r="B181" i="60"/>
  <c r="B180" i="60"/>
  <c r="B177" i="60"/>
  <c r="B176" i="60"/>
  <c r="B178" i="60" s="1"/>
  <c r="B175" i="60"/>
  <c r="B174" i="60"/>
  <c r="B173" i="60"/>
  <c r="B172" i="60"/>
  <c r="B170" i="60" a="1"/>
  <c r="B170" i="60" s="1"/>
  <c r="B169" i="60"/>
  <c r="B145" i="60"/>
  <c r="B132" i="60"/>
  <c r="B131" i="60"/>
  <c r="B130" i="60"/>
  <c r="B129" i="60"/>
  <c r="B128" i="60"/>
  <c r="B127" i="60"/>
  <c r="B118" i="60"/>
  <c r="B106" i="60"/>
  <c r="B102" i="60"/>
  <c r="B88" i="60"/>
  <c r="B80" i="60"/>
  <c r="B79" i="60"/>
  <c r="AI79" i="60" s="1"/>
  <c r="AG339" i="60"/>
  <c r="J338" i="60"/>
  <c r="K338" i="60" s="1"/>
  <c r="L338" i="60" s="1"/>
  <c r="M338" i="60" s="1"/>
  <c r="N338" i="60" s="1"/>
  <c r="O338" i="60" s="1"/>
  <c r="P338" i="60" s="1"/>
  <c r="Q338" i="60" s="1"/>
  <c r="R338" i="60" s="1"/>
  <c r="S338" i="60" s="1"/>
  <c r="T338" i="60" s="1"/>
  <c r="U338" i="60" s="1"/>
  <c r="V338" i="60" s="1"/>
  <c r="W338" i="60" s="1"/>
  <c r="X338" i="60" s="1"/>
  <c r="Y338" i="60" s="1"/>
  <c r="Z338" i="60" s="1"/>
  <c r="AA338" i="60" s="1"/>
  <c r="AB338" i="60" s="1"/>
  <c r="AC338" i="60" s="1"/>
  <c r="D338" i="60"/>
  <c r="E338" i="60" s="1"/>
  <c r="F338" i="60" s="1"/>
  <c r="G338" i="60" s="1"/>
  <c r="H338" i="60" s="1"/>
  <c r="I338" i="60" s="1"/>
  <c r="C338" i="60"/>
  <c r="H337" i="60"/>
  <c r="I337" i="60" s="1"/>
  <c r="J337" i="60" s="1"/>
  <c r="K337" i="60" s="1"/>
  <c r="L337" i="60" s="1"/>
  <c r="M337" i="60" s="1"/>
  <c r="N337" i="60" s="1"/>
  <c r="O337" i="60" s="1"/>
  <c r="P337" i="60" s="1"/>
  <c r="Q337" i="60" s="1"/>
  <c r="R337" i="60" s="1"/>
  <c r="S337" i="60" s="1"/>
  <c r="T337" i="60" s="1"/>
  <c r="U337" i="60" s="1"/>
  <c r="V337" i="60" s="1"/>
  <c r="W337" i="60" s="1"/>
  <c r="X337" i="60" s="1"/>
  <c r="Y337" i="60" s="1"/>
  <c r="Z337" i="60" s="1"/>
  <c r="AA337" i="60" s="1"/>
  <c r="AB337" i="60" s="1"/>
  <c r="AC337" i="60" s="1"/>
  <c r="C337" i="60"/>
  <c r="D337" i="60" s="1"/>
  <c r="E337" i="60" s="1"/>
  <c r="F337" i="60" s="1"/>
  <c r="G337" i="60" s="1"/>
  <c r="AG335" i="60"/>
  <c r="C334" i="60"/>
  <c r="D334" i="60" s="1"/>
  <c r="E334" i="60" s="1"/>
  <c r="F334" i="60" s="1"/>
  <c r="G334" i="60" s="1"/>
  <c r="H334" i="60" s="1"/>
  <c r="I334" i="60" s="1"/>
  <c r="J334" i="60" s="1"/>
  <c r="K334" i="60" s="1"/>
  <c r="L334" i="60" s="1"/>
  <c r="M334" i="60" s="1"/>
  <c r="N334" i="60" s="1"/>
  <c r="O334" i="60" s="1"/>
  <c r="P334" i="60" s="1"/>
  <c r="Q334" i="60" s="1"/>
  <c r="R334" i="60" s="1"/>
  <c r="S334" i="60" s="1"/>
  <c r="T334" i="60" s="1"/>
  <c r="U334" i="60" s="1"/>
  <c r="V334" i="60" s="1"/>
  <c r="W334" i="60" s="1"/>
  <c r="X334" i="60" s="1"/>
  <c r="Y334" i="60" s="1"/>
  <c r="Z334" i="60" s="1"/>
  <c r="AA334" i="60" s="1"/>
  <c r="AB334" i="60" s="1"/>
  <c r="AC334" i="60" s="1"/>
  <c r="C333" i="60"/>
  <c r="D333" i="60" s="1"/>
  <c r="E333" i="60" s="1"/>
  <c r="F333" i="60" s="1"/>
  <c r="G333" i="60" s="1"/>
  <c r="H333" i="60" s="1"/>
  <c r="I333" i="60" s="1"/>
  <c r="J333" i="60" s="1"/>
  <c r="K333" i="60" s="1"/>
  <c r="L333" i="60" s="1"/>
  <c r="M333" i="60" s="1"/>
  <c r="N333" i="60" s="1"/>
  <c r="O333" i="60" s="1"/>
  <c r="P333" i="60" s="1"/>
  <c r="Q333" i="60" s="1"/>
  <c r="R333" i="60" s="1"/>
  <c r="S333" i="60" s="1"/>
  <c r="T333" i="60" s="1"/>
  <c r="U333" i="60" s="1"/>
  <c r="V333" i="60" s="1"/>
  <c r="W333" i="60" s="1"/>
  <c r="X333" i="60" s="1"/>
  <c r="Y333" i="60" s="1"/>
  <c r="Z333" i="60" s="1"/>
  <c r="AA333" i="60" s="1"/>
  <c r="AB333" i="60" s="1"/>
  <c r="AC333" i="60" s="1"/>
  <c r="U332" i="60"/>
  <c r="V332" i="60" s="1"/>
  <c r="W332" i="60" s="1"/>
  <c r="X332" i="60" s="1"/>
  <c r="Y332" i="60" s="1"/>
  <c r="Z332" i="60" s="1"/>
  <c r="AA332" i="60" s="1"/>
  <c r="AB332" i="60" s="1"/>
  <c r="AC332" i="60" s="1"/>
  <c r="C332" i="60"/>
  <c r="D332" i="60" s="1"/>
  <c r="E332" i="60" s="1"/>
  <c r="F332" i="60" s="1"/>
  <c r="G332" i="60" s="1"/>
  <c r="H332" i="60" s="1"/>
  <c r="I332" i="60" s="1"/>
  <c r="J332" i="60" s="1"/>
  <c r="K332" i="60" s="1"/>
  <c r="L332" i="60" s="1"/>
  <c r="M332" i="60" s="1"/>
  <c r="N332" i="60" s="1"/>
  <c r="O332" i="60" s="1"/>
  <c r="P332" i="60" s="1"/>
  <c r="Q332" i="60" s="1"/>
  <c r="R332" i="60" s="1"/>
  <c r="S332" i="60" s="1"/>
  <c r="T332" i="60" s="1"/>
  <c r="S331" i="60"/>
  <c r="T331" i="60" s="1"/>
  <c r="U331" i="60" s="1"/>
  <c r="V331" i="60" s="1"/>
  <c r="W331" i="60" s="1"/>
  <c r="X331" i="60" s="1"/>
  <c r="Y331" i="60" s="1"/>
  <c r="Z331" i="60" s="1"/>
  <c r="AA331" i="60" s="1"/>
  <c r="AB331" i="60" s="1"/>
  <c r="AC331" i="60" s="1"/>
  <c r="H331" i="60"/>
  <c r="I331" i="60" s="1"/>
  <c r="J331" i="60" s="1"/>
  <c r="K331" i="60" s="1"/>
  <c r="L331" i="60" s="1"/>
  <c r="M331" i="60" s="1"/>
  <c r="N331" i="60" s="1"/>
  <c r="O331" i="60" s="1"/>
  <c r="P331" i="60" s="1"/>
  <c r="Q331" i="60" s="1"/>
  <c r="R331" i="60" s="1"/>
  <c r="G331" i="60"/>
  <c r="F331" i="60"/>
  <c r="E331" i="60"/>
  <c r="C331" i="60"/>
  <c r="D331" i="60" s="1"/>
  <c r="D330" i="60"/>
  <c r="E330" i="60" s="1"/>
  <c r="F330" i="60" s="1"/>
  <c r="G330" i="60" s="1"/>
  <c r="H330" i="60" s="1"/>
  <c r="I330" i="60" s="1"/>
  <c r="J330" i="60" s="1"/>
  <c r="K330" i="60" s="1"/>
  <c r="L330" i="60" s="1"/>
  <c r="M330" i="60" s="1"/>
  <c r="N330" i="60" s="1"/>
  <c r="O330" i="60" s="1"/>
  <c r="P330" i="60" s="1"/>
  <c r="Q330" i="60" s="1"/>
  <c r="R330" i="60" s="1"/>
  <c r="S330" i="60" s="1"/>
  <c r="T330" i="60" s="1"/>
  <c r="U330" i="60" s="1"/>
  <c r="V330" i="60" s="1"/>
  <c r="W330" i="60" s="1"/>
  <c r="X330" i="60" s="1"/>
  <c r="Y330" i="60" s="1"/>
  <c r="Z330" i="60" s="1"/>
  <c r="AA330" i="60" s="1"/>
  <c r="AB330" i="60" s="1"/>
  <c r="AC330" i="60" s="1"/>
  <c r="C330" i="60"/>
  <c r="M329" i="60"/>
  <c r="N329" i="60" s="1"/>
  <c r="O329" i="60" s="1"/>
  <c r="P329" i="60" s="1"/>
  <c r="Q329" i="60" s="1"/>
  <c r="R329" i="60" s="1"/>
  <c r="S329" i="60" s="1"/>
  <c r="T329" i="60" s="1"/>
  <c r="U329" i="60" s="1"/>
  <c r="V329" i="60" s="1"/>
  <c r="W329" i="60" s="1"/>
  <c r="X329" i="60" s="1"/>
  <c r="Y329" i="60" s="1"/>
  <c r="Z329" i="60" s="1"/>
  <c r="AA329" i="60" s="1"/>
  <c r="AB329" i="60" s="1"/>
  <c r="AC329" i="60" s="1"/>
  <c r="C329" i="60"/>
  <c r="D329" i="60" s="1"/>
  <c r="E329" i="60" s="1"/>
  <c r="F329" i="60" s="1"/>
  <c r="G329" i="60" s="1"/>
  <c r="H329" i="60" s="1"/>
  <c r="I329" i="60" s="1"/>
  <c r="J329" i="60" s="1"/>
  <c r="K329" i="60" s="1"/>
  <c r="L329" i="60" s="1"/>
  <c r="H328" i="60"/>
  <c r="I328" i="60" s="1"/>
  <c r="J328" i="60" s="1"/>
  <c r="K328" i="60" s="1"/>
  <c r="L328" i="60" s="1"/>
  <c r="M328" i="60" s="1"/>
  <c r="N328" i="60" s="1"/>
  <c r="O328" i="60" s="1"/>
  <c r="P328" i="60" s="1"/>
  <c r="Q328" i="60" s="1"/>
  <c r="R328" i="60" s="1"/>
  <c r="S328" i="60" s="1"/>
  <c r="T328" i="60" s="1"/>
  <c r="U328" i="60" s="1"/>
  <c r="V328" i="60" s="1"/>
  <c r="W328" i="60" s="1"/>
  <c r="X328" i="60" s="1"/>
  <c r="Y328" i="60" s="1"/>
  <c r="Z328" i="60" s="1"/>
  <c r="AA328" i="60" s="1"/>
  <c r="AB328" i="60" s="1"/>
  <c r="AC328" i="60" s="1"/>
  <c r="D328" i="60"/>
  <c r="E328" i="60" s="1"/>
  <c r="F328" i="60" s="1"/>
  <c r="G328" i="60" s="1"/>
  <c r="C328" i="60"/>
  <c r="K327" i="60"/>
  <c r="L327" i="60" s="1"/>
  <c r="M327" i="60" s="1"/>
  <c r="N327" i="60" s="1"/>
  <c r="O327" i="60" s="1"/>
  <c r="P327" i="60" s="1"/>
  <c r="Q327" i="60" s="1"/>
  <c r="R327" i="60" s="1"/>
  <c r="S327" i="60" s="1"/>
  <c r="T327" i="60" s="1"/>
  <c r="U327" i="60" s="1"/>
  <c r="V327" i="60" s="1"/>
  <c r="W327" i="60" s="1"/>
  <c r="X327" i="60" s="1"/>
  <c r="Y327" i="60" s="1"/>
  <c r="Z327" i="60" s="1"/>
  <c r="AA327" i="60" s="1"/>
  <c r="AB327" i="60" s="1"/>
  <c r="AC327" i="60" s="1"/>
  <c r="C327" i="60"/>
  <c r="D327" i="60" s="1"/>
  <c r="E327" i="60" s="1"/>
  <c r="F327" i="60" s="1"/>
  <c r="G327" i="60" s="1"/>
  <c r="H327" i="60" s="1"/>
  <c r="I327" i="60" s="1"/>
  <c r="J327" i="60" s="1"/>
  <c r="F326" i="60"/>
  <c r="G326" i="60" s="1"/>
  <c r="H326" i="60" s="1"/>
  <c r="I326" i="60" s="1"/>
  <c r="J326" i="60" s="1"/>
  <c r="K326" i="60" s="1"/>
  <c r="L326" i="60" s="1"/>
  <c r="M326" i="60" s="1"/>
  <c r="N326" i="60" s="1"/>
  <c r="O326" i="60" s="1"/>
  <c r="P326" i="60" s="1"/>
  <c r="Q326" i="60" s="1"/>
  <c r="R326" i="60" s="1"/>
  <c r="S326" i="60" s="1"/>
  <c r="T326" i="60" s="1"/>
  <c r="U326" i="60" s="1"/>
  <c r="V326" i="60" s="1"/>
  <c r="W326" i="60" s="1"/>
  <c r="X326" i="60" s="1"/>
  <c r="Y326" i="60" s="1"/>
  <c r="Z326" i="60" s="1"/>
  <c r="AA326" i="60" s="1"/>
  <c r="AB326" i="60" s="1"/>
  <c r="AC326" i="60" s="1"/>
  <c r="E326" i="60"/>
  <c r="D326" i="60"/>
  <c r="C326" i="60"/>
  <c r="C325" i="60"/>
  <c r="D325" i="60" s="1"/>
  <c r="E325" i="60" s="1"/>
  <c r="F325" i="60" s="1"/>
  <c r="G325" i="60" s="1"/>
  <c r="H325" i="60" s="1"/>
  <c r="I325" i="60" s="1"/>
  <c r="J325" i="60" s="1"/>
  <c r="K325" i="60" s="1"/>
  <c r="L325" i="60" s="1"/>
  <c r="M325" i="60" s="1"/>
  <c r="N325" i="60" s="1"/>
  <c r="O325" i="60" s="1"/>
  <c r="P325" i="60" s="1"/>
  <c r="Q325" i="60" s="1"/>
  <c r="R325" i="60" s="1"/>
  <c r="S325" i="60" s="1"/>
  <c r="T325" i="60" s="1"/>
  <c r="U325" i="60" s="1"/>
  <c r="V325" i="60" s="1"/>
  <c r="W325" i="60" s="1"/>
  <c r="X325" i="60" s="1"/>
  <c r="Y325" i="60" s="1"/>
  <c r="Z325" i="60" s="1"/>
  <c r="AA325" i="60" s="1"/>
  <c r="AB325" i="60" s="1"/>
  <c r="AC325" i="60" s="1"/>
  <c r="D324" i="60"/>
  <c r="E324" i="60" s="1"/>
  <c r="F324" i="60" s="1"/>
  <c r="G324" i="60" s="1"/>
  <c r="H324" i="60" s="1"/>
  <c r="I324" i="60" s="1"/>
  <c r="J324" i="60" s="1"/>
  <c r="K324" i="60" s="1"/>
  <c r="L324" i="60" s="1"/>
  <c r="M324" i="60" s="1"/>
  <c r="N324" i="60" s="1"/>
  <c r="O324" i="60" s="1"/>
  <c r="P324" i="60" s="1"/>
  <c r="Q324" i="60" s="1"/>
  <c r="R324" i="60" s="1"/>
  <c r="S324" i="60" s="1"/>
  <c r="T324" i="60" s="1"/>
  <c r="U324" i="60" s="1"/>
  <c r="V324" i="60" s="1"/>
  <c r="W324" i="60" s="1"/>
  <c r="X324" i="60" s="1"/>
  <c r="Y324" i="60" s="1"/>
  <c r="Z324" i="60" s="1"/>
  <c r="AA324" i="60" s="1"/>
  <c r="AB324" i="60" s="1"/>
  <c r="AC324" i="60" s="1"/>
  <c r="C324" i="60"/>
  <c r="N323" i="60"/>
  <c r="O323" i="60" s="1"/>
  <c r="P323" i="60" s="1"/>
  <c r="Q323" i="60" s="1"/>
  <c r="R323" i="60" s="1"/>
  <c r="S323" i="60" s="1"/>
  <c r="T323" i="60" s="1"/>
  <c r="U323" i="60" s="1"/>
  <c r="V323" i="60" s="1"/>
  <c r="W323" i="60" s="1"/>
  <c r="X323" i="60" s="1"/>
  <c r="Y323" i="60" s="1"/>
  <c r="Z323" i="60" s="1"/>
  <c r="AA323" i="60" s="1"/>
  <c r="AB323" i="60" s="1"/>
  <c r="AC323" i="60" s="1"/>
  <c r="C323" i="60"/>
  <c r="D323" i="60" s="1"/>
  <c r="E323" i="60" s="1"/>
  <c r="F323" i="60" s="1"/>
  <c r="G323" i="60" s="1"/>
  <c r="H323" i="60" s="1"/>
  <c r="I323" i="60" s="1"/>
  <c r="J323" i="60" s="1"/>
  <c r="K323" i="60" s="1"/>
  <c r="L323" i="60" s="1"/>
  <c r="M323" i="60" s="1"/>
  <c r="K322" i="60"/>
  <c r="L322" i="60" s="1"/>
  <c r="M322" i="60" s="1"/>
  <c r="N322" i="60" s="1"/>
  <c r="O322" i="60" s="1"/>
  <c r="P322" i="60" s="1"/>
  <c r="Q322" i="60" s="1"/>
  <c r="R322" i="60" s="1"/>
  <c r="S322" i="60" s="1"/>
  <c r="T322" i="60" s="1"/>
  <c r="U322" i="60" s="1"/>
  <c r="V322" i="60" s="1"/>
  <c r="W322" i="60" s="1"/>
  <c r="X322" i="60" s="1"/>
  <c r="Y322" i="60" s="1"/>
  <c r="Z322" i="60" s="1"/>
  <c r="AA322" i="60" s="1"/>
  <c r="AB322" i="60" s="1"/>
  <c r="AC322" i="60" s="1"/>
  <c r="C322" i="60"/>
  <c r="D322" i="60" s="1"/>
  <c r="E322" i="60" s="1"/>
  <c r="F322" i="60" s="1"/>
  <c r="G322" i="60" s="1"/>
  <c r="H322" i="60" s="1"/>
  <c r="I322" i="60" s="1"/>
  <c r="J322" i="60" s="1"/>
  <c r="J321" i="60"/>
  <c r="K321" i="60" s="1"/>
  <c r="L321" i="60" s="1"/>
  <c r="M321" i="60" s="1"/>
  <c r="N321" i="60" s="1"/>
  <c r="O321" i="60" s="1"/>
  <c r="P321" i="60" s="1"/>
  <c r="Q321" i="60" s="1"/>
  <c r="R321" i="60" s="1"/>
  <c r="S321" i="60" s="1"/>
  <c r="T321" i="60" s="1"/>
  <c r="U321" i="60" s="1"/>
  <c r="V321" i="60" s="1"/>
  <c r="W321" i="60" s="1"/>
  <c r="X321" i="60" s="1"/>
  <c r="Y321" i="60" s="1"/>
  <c r="Z321" i="60" s="1"/>
  <c r="AA321" i="60" s="1"/>
  <c r="AB321" i="60" s="1"/>
  <c r="AC321" i="60" s="1"/>
  <c r="C321" i="60"/>
  <c r="D321" i="60" s="1"/>
  <c r="E321" i="60" s="1"/>
  <c r="F321" i="60" s="1"/>
  <c r="G321" i="60" s="1"/>
  <c r="H321" i="60" s="1"/>
  <c r="I321" i="60" s="1"/>
  <c r="AA320" i="60"/>
  <c r="AB320" i="60" s="1"/>
  <c r="AC320" i="60" s="1"/>
  <c r="H320" i="60"/>
  <c r="I320" i="60" s="1"/>
  <c r="J320" i="60" s="1"/>
  <c r="K320" i="60" s="1"/>
  <c r="L320" i="60" s="1"/>
  <c r="M320" i="60" s="1"/>
  <c r="N320" i="60" s="1"/>
  <c r="O320" i="60" s="1"/>
  <c r="P320" i="60" s="1"/>
  <c r="Q320" i="60" s="1"/>
  <c r="R320" i="60" s="1"/>
  <c r="S320" i="60" s="1"/>
  <c r="T320" i="60" s="1"/>
  <c r="U320" i="60" s="1"/>
  <c r="V320" i="60" s="1"/>
  <c r="W320" i="60" s="1"/>
  <c r="X320" i="60" s="1"/>
  <c r="Y320" i="60" s="1"/>
  <c r="Z320" i="60" s="1"/>
  <c r="G320" i="60"/>
  <c r="E320" i="60"/>
  <c r="F320" i="60" s="1"/>
  <c r="C320" i="60"/>
  <c r="D320" i="60" s="1"/>
  <c r="E319" i="60"/>
  <c r="F319" i="60" s="1"/>
  <c r="G319" i="60" s="1"/>
  <c r="H319" i="60" s="1"/>
  <c r="I319" i="60" s="1"/>
  <c r="J319" i="60" s="1"/>
  <c r="K319" i="60" s="1"/>
  <c r="L319" i="60" s="1"/>
  <c r="M319" i="60" s="1"/>
  <c r="N319" i="60" s="1"/>
  <c r="O319" i="60" s="1"/>
  <c r="P319" i="60" s="1"/>
  <c r="Q319" i="60" s="1"/>
  <c r="R319" i="60" s="1"/>
  <c r="S319" i="60" s="1"/>
  <c r="T319" i="60" s="1"/>
  <c r="U319" i="60" s="1"/>
  <c r="V319" i="60" s="1"/>
  <c r="W319" i="60" s="1"/>
  <c r="X319" i="60" s="1"/>
  <c r="Y319" i="60" s="1"/>
  <c r="Z319" i="60" s="1"/>
  <c r="AA319" i="60" s="1"/>
  <c r="AB319" i="60" s="1"/>
  <c r="AC319" i="60" s="1"/>
  <c r="C319" i="60"/>
  <c r="D319" i="60" s="1"/>
  <c r="F318" i="60"/>
  <c r="G318" i="60" s="1"/>
  <c r="H318" i="60" s="1"/>
  <c r="I318" i="60" s="1"/>
  <c r="J318" i="60" s="1"/>
  <c r="K318" i="60" s="1"/>
  <c r="L318" i="60" s="1"/>
  <c r="M318" i="60" s="1"/>
  <c r="N318" i="60" s="1"/>
  <c r="O318" i="60" s="1"/>
  <c r="P318" i="60" s="1"/>
  <c r="Q318" i="60" s="1"/>
  <c r="R318" i="60" s="1"/>
  <c r="S318" i="60" s="1"/>
  <c r="T318" i="60" s="1"/>
  <c r="U318" i="60" s="1"/>
  <c r="V318" i="60" s="1"/>
  <c r="W318" i="60" s="1"/>
  <c r="X318" i="60" s="1"/>
  <c r="Y318" i="60" s="1"/>
  <c r="Z318" i="60" s="1"/>
  <c r="AA318" i="60" s="1"/>
  <c r="AB318" i="60" s="1"/>
  <c r="AC318" i="60" s="1"/>
  <c r="D318" i="60"/>
  <c r="E318" i="60" s="1"/>
  <c r="C318" i="60"/>
  <c r="D317" i="60"/>
  <c r="E317" i="60" s="1"/>
  <c r="F317" i="60" s="1"/>
  <c r="G317" i="60" s="1"/>
  <c r="H317" i="60" s="1"/>
  <c r="I317" i="60" s="1"/>
  <c r="J317" i="60" s="1"/>
  <c r="K317" i="60" s="1"/>
  <c r="L317" i="60" s="1"/>
  <c r="M317" i="60" s="1"/>
  <c r="N317" i="60" s="1"/>
  <c r="O317" i="60" s="1"/>
  <c r="P317" i="60" s="1"/>
  <c r="Q317" i="60" s="1"/>
  <c r="R317" i="60" s="1"/>
  <c r="S317" i="60" s="1"/>
  <c r="T317" i="60" s="1"/>
  <c r="U317" i="60" s="1"/>
  <c r="V317" i="60" s="1"/>
  <c r="W317" i="60" s="1"/>
  <c r="X317" i="60" s="1"/>
  <c r="Y317" i="60" s="1"/>
  <c r="Z317" i="60" s="1"/>
  <c r="AA317" i="60" s="1"/>
  <c r="AB317" i="60" s="1"/>
  <c r="AC317" i="60" s="1"/>
  <c r="C317" i="60"/>
  <c r="P316" i="60"/>
  <c r="Q316" i="60" s="1"/>
  <c r="R316" i="60" s="1"/>
  <c r="S316" i="60" s="1"/>
  <c r="T316" i="60" s="1"/>
  <c r="U316" i="60" s="1"/>
  <c r="V316" i="60" s="1"/>
  <c r="W316" i="60" s="1"/>
  <c r="X316" i="60" s="1"/>
  <c r="Y316" i="60" s="1"/>
  <c r="Z316" i="60" s="1"/>
  <c r="AA316" i="60" s="1"/>
  <c r="AB316" i="60" s="1"/>
  <c r="AC316" i="60" s="1"/>
  <c r="G316" i="60"/>
  <c r="H316" i="60" s="1"/>
  <c r="I316" i="60" s="1"/>
  <c r="J316" i="60" s="1"/>
  <c r="K316" i="60" s="1"/>
  <c r="L316" i="60" s="1"/>
  <c r="M316" i="60" s="1"/>
  <c r="N316" i="60" s="1"/>
  <c r="O316" i="60" s="1"/>
  <c r="D316" i="60"/>
  <c r="E316" i="60" s="1"/>
  <c r="F316" i="60" s="1"/>
  <c r="C316" i="60"/>
  <c r="D315" i="60"/>
  <c r="E315" i="60" s="1"/>
  <c r="F315" i="60" s="1"/>
  <c r="G315" i="60" s="1"/>
  <c r="H315" i="60" s="1"/>
  <c r="I315" i="60" s="1"/>
  <c r="J315" i="60" s="1"/>
  <c r="K315" i="60" s="1"/>
  <c r="L315" i="60" s="1"/>
  <c r="M315" i="60" s="1"/>
  <c r="N315" i="60" s="1"/>
  <c r="O315" i="60" s="1"/>
  <c r="P315" i="60" s="1"/>
  <c r="Q315" i="60" s="1"/>
  <c r="R315" i="60" s="1"/>
  <c r="S315" i="60" s="1"/>
  <c r="T315" i="60" s="1"/>
  <c r="U315" i="60" s="1"/>
  <c r="V315" i="60" s="1"/>
  <c r="W315" i="60" s="1"/>
  <c r="X315" i="60" s="1"/>
  <c r="Y315" i="60" s="1"/>
  <c r="Z315" i="60" s="1"/>
  <c r="AA315" i="60" s="1"/>
  <c r="AB315" i="60" s="1"/>
  <c r="AC315" i="60" s="1"/>
  <c r="C315" i="60"/>
  <c r="C314" i="60"/>
  <c r="D314" i="60" s="1"/>
  <c r="E314" i="60" s="1"/>
  <c r="F314" i="60" s="1"/>
  <c r="G314" i="60" s="1"/>
  <c r="H314" i="60" s="1"/>
  <c r="I314" i="60" s="1"/>
  <c r="J314" i="60" s="1"/>
  <c r="K314" i="60" s="1"/>
  <c r="L314" i="60" s="1"/>
  <c r="M314" i="60" s="1"/>
  <c r="N314" i="60" s="1"/>
  <c r="O314" i="60" s="1"/>
  <c r="P314" i="60" s="1"/>
  <c r="Q314" i="60" s="1"/>
  <c r="R314" i="60" s="1"/>
  <c r="S314" i="60" s="1"/>
  <c r="T314" i="60" s="1"/>
  <c r="U314" i="60" s="1"/>
  <c r="V314" i="60" s="1"/>
  <c r="W314" i="60" s="1"/>
  <c r="X314" i="60" s="1"/>
  <c r="Y314" i="60" s="1"/>
  <c r="Z314" i="60" s="1"/>
  <c r="AA314" i="60" s="1"/>
  <c r="AB314" i="60" s="1"/>
  <c r="AC314" i="60" s="1"/>
  <c r="T313" i="60"/>
  <c r="U313" i="60" s="1"/>
  <c r="V313" i="60" s="1"/>
  <c r="W313" i="60" s="1"/>
  <c r="X313" i="60" s="1"/>
  <c r="Y313" i="60" s="1"/>
  <c r="Z313" i="60" s="1"/>
  <c r="AA313" i="60" s="1"/>
  <c r="AB313" i="60" s="1"/>
  <c r="AC313" i="60" s="1"/>
  <c r="R313" i="60"/>
  <c r="S313" i="60" s="1"/>
  <c r="P313" i="60"/>
  <c r="Q313" i="60" s="1"/>
  <c r="D313" i="60"/>
  <c r="E313" i="60" s="1"/>
  <c r="F313" i="60" s="1"/>
  <c r="G313" i="60" s="1"/>
  <c r="H313" i="60" s="1"/>
  <c r="I313" i="60" s="1"/>
  <c r="J313" i="60" s="1"/>
  <c r="K313" i="60" s="1"/>
  <c r="L313" i="60" s="1"/>
  <c r="M313" i="60" s="1"/>
  <c r="N313" i="60" s="1"/>
  <c r="O313" i="60" s="1"/>
  <c r="C313" i="60"/>
  <c r="AG311" i="60"/>
  <c r="AG340" i="60" s="1"/>
  <c r="P310" i="60"/>
  <c r="Q310" i="60" s="1"/>
  <c r="R310" i="60" s="1"/>
  <c r="S310" i="60" s="1"/>
  <c r="T310" i="60" s="1"/>
  <c r="U310" i="60" s="1"/>
  <c r="V310" i="60" s="1"/>
  <c r="W310" i="60" s="1"/>
  <c r="X310" i="60" s="1"/>
  <c r="Y310" i="60" s="1"/>
  <c r="Z310" i="60" s="1"/>
  <c r="AA310" i="60" s="1"/>
  <c r="AB310" i="60" s="1"/>
  <c r="AC310" i="60" s="1"/>
  <c r="D310" i="60"/>
  <c r="E310" i="60" s="1"/>
  <c r="F310" i="60" s="1"/>
  <c r="G310" i="60" s="1"/>
  <c r="H310" i="60" s="1"/>
  <c r="I310" i="60" s="1"/>
  <c r="J310" i="60" s="1"/>
  <c r="K310" i="60" s="1"/>
  <c r="L310" i="60" s="1"/>
  <c r="M310" i="60" s="1"/>
  <c r="N310" i="60" s="1"/>
  <c r="O310" i="60" s="1"/>
  <c r="C310" i="60"/>
  <c r="D309" i="60"/>
  <c r="E309" i="60" s="1"/>
  <c r="F309" i="60" s="1"/>
  <c r="G309" i="60" s="1"/>
  <c r="H309" i="60" s="1"/>
  <c r="I309" i="60" s="1"/>
  <c r="J309" i="60" s="1"/>
  <c r="K309" i="60" s="1"/>
  <c r="L309" i="60" s="1"/>
  <c r="M309" i="60" s="1"/>
  <c r="N309" i="60" s="1"/>
  <c r="O309" i="60" s="1"/>
  <c r="P309" i="60" s="1"/>
  <c r="Q309" i="60" s="1"/>
  <c r="R309" i="60" s="1"/>
  <c r="S309" i="60" s="1"/>
  <c r="T309" i="60" s="1"/>
  <c r="U309" i="60" s="1"/>
  <c r="V309" i="60" s="1"/>
  <c r="W309" i="60" s="1"/>
  <c r="X309" i="60" s="1"/>
  <c r="Y309" i="60" s="1"/>
  <c r="Z309" i="60" s="1"/>
  <c r="AA309" i="60" s="1"/>
  <c r="AB309" i="60" s="1"/>
  <c r="AC309" i="60" s="1"/>
  <c r="C309" i="60"/>
  <c r="D308" i="60"/>
  <c r="E308" i="60" s="1"/>
  <c r="F308" i="60" s="1"/>
  <c r="G308" i="60" s="1"/>
  <c r="H308" i="60" s="1"/>
  <c r="I308" i="60" s="1"/>
  <c r="J308" i="60" s="1"/>
  <c r="K308" i="60" s="1"/>
  <c r="L308" i="60" s="1"/>
  <c r="M308" i="60" s="1"/>
  <c r="N308" i="60" s="1"/>
  <c r="O308" i="60" s="1"/>
  <c r="P308" i="60" s="1"/>
  <c r="Q308" i="60" s="1"/>
  <c r="R308" i="60" s="1"/>
  <c r="S308" i="60" s="1"/>
  <c r="T308" i="60" s="1"/>
  <c r="U308" i="60" s="1"/>
  <c r="V308" i="60" s="1"/>
  <c r="W308" i="60" s="1"/>
  <c r="X308" i="60" s="1"/>
  <c r="Y308" i="60" s="1"/>
  <c r="Z308" i="60" s="1"/>
  <c r="AA308" i="60" s="1"/>
  <c r="AB308" i="60" s="1"/>
  <c r="AC308" i="60" s="1"/>
  <c r="C308" i="60"/>
  <c r="C307" i="60"/>
  <c r="D307" i="60" s="1"/>
  <c r="E307" i="60" s="1"/>
  <c r="F307" i="60" s="1"/>
  <c r="G307" i="60" s="1"/>
  <c r="H307" i="60" s="1"/>
  <c r="I307" i="60" s="1"/>
  <c r="J307" i="60" s="1"/>
  <c r="K307" i="60" s="1"/>
  <c r="L307" i="60" s="1"/>
  <c r="M307" i="60" s="1"/>
  <c r="N307" i="60" s="1"/>
  <c r="O307" i="60" s="1"/>
  <c r="P307" i="60" s="1"/>
  <c r="Q307" i="60" s="1"/>
  <c r="R307" i="60" s="1"/>
  <c r="S307" i="60" s="1"/>
  <c r="T307" i="60" s="1"/>
  <c r="U307" i="60" s="1"/>
  <c r="V307" i="60" s="1"/>
  <c r="W307" i="60" s="1"/>
  <c r="X307" i="60" s="1"/>
  <c r="Y307" i="60" s="1"/>
  <c r="Z307" i="60" s="1"/>
  <c r="AA307" i="60" s="1"/>
  <c r="AB307" i="60" s="1"/>
  <c r="AC307" i="60" s="1"/>
  <c r="F306" i="60"/>
  <c r="G306" i="60" s="1"/>
  <c r="H306" i="60" s="1"/>
  <c r="I306" i="60" s="1"/>
  <c r="J306" i="60" s="1"/>
  <c r="K306" i="60" s="1"/>
  <c r="L306" i="60" s="1"/>
  <c r="M306" i="60" s="1"/>
  <c r="N306" i="60" s="1"/>
  <c r="O306" i="60" s="1"/>
  <c r="P306" i="60" s="1"/>
  <c r="Q306" i="60" s="1"/>
  <c r="R306" i="60" s="1"/>
  <c r="S306" i="60" s="1"/>
  <c r="T306" i="60" s="1"/>
  <c r="U306" i="60" s="1"/>
  <c r="V306" i="60" s="1"/>
  <c r="W306" i="60" s="1"/>
  <c r="X306" i="60" s="1"/>
  <c r="Y306" i="60" s="1"/>
  <c r="Z306" i="60" s="1"/>
  <c r="AA306" i="60" s="1"/>
  <c r="AB306" i="60" s="1"/>
  <c r="AC306" i="60" s="1"/>
  <c r="E306" i="60"/>
  <c r="D306" i="60"/>
  <c r="C306" i="60"/>
  <c r="M305" i="60"/>
  <c r="N305" i="60" s="1"/>
  <c r="O305" i="60" s="1"/>
  <c r="P305" i="60" s="1"/>
  <c r="Q305" i="60" s="1"/>
  <c r="R305" i="60" s="1"/>
  <c r="S305" i="60" s="1"/>
  <c r="T305" i="60" s="1"/>
  <c r="U305" i="60" s="1"/>
  <c r="V305" i="60" s="1"/>
  <c r="W305" i="60" s="1"/>
  <c r="X305" i="60" s="1"/>
  <c r="Y305" i="60" s="1"/>
  <c r="Z305" i="60" s="1"/>
  <c r="AA305" i="60" s="1"/>
  <c r="AB305" i="60" s="1"/>
  <c r="AC305" i="60" s="1"/>
  <c r="L305" i="60"/>
  <c r="F305" i="60"/>
  <c r="G305" i="60" s="1"/>
  <c r="H305" i="60" s="1"/>
  <c r="I305" i="60" s="1"/>
  <c r="J305" i="60" s="1"/>
  <c r="K305" i="60" s="1"/>
  <c r="E305" i="60"/>
  <c r="C305" i="60"/>
  <c r="D305" i="60" s="1"/>
  <c r="C304" i="60"/>
  <c r="D304" i="60" s="1"/>
  <c r="E304" i="60" s="1"/>
  <c r="F304" i="60" s="1"/>
  <c r="G304" i="60" s="1"/>
  <c r="H304" i="60" s="1"/>
  <c r="I304" i="60" s="1"/>
  <c r="J304" i="60" s="1"/>
  <c r="K304" i="60" s="1"/>
  <c r="L304" i="60" s="1"/>
  <c r="M304" i="60" s="1"/>
  <c r="N304" i="60" s="1"/>
  <c r="O304" i="60" s="1"/>
  <c r="P304" i="60" s="1"/>
  <c r="Q304" i="60" s="1"/>
  <c r="R304" i="60" s="1"/>
  <c r="S304" i="60" s="1"/>
  <c r="T304" i="60" s="1"/>
  <c r="U304" i="60" s="1"/>
  <c r="V304" i="60" s="1"/>
  <c r="W304" i="60" s="1"/>
  <c r="X304" i="60" s="1"/>
  <c r="Y304" i="60" s="1"/>
  <c r="Z304" i="60" s="1"/>
  <c r="AA304" i="60" s="1"/>
  <c r="AB304" i="60" s="1"/>
  <c r="AC304" i="60" s="1"/>
  <c r="D303" i="60"/>
  <c r="E303" i="60" s="1"/>
  <c r="F303" i="60" s="1"/>
  <c r="G303" i="60" s="1"/>
  <c r="H303" i="60" s="1"/>
  <c r="I303" i="60" s="1"/>
  <c r="J303" i="60" s="1"/>
  <c r="K303" i="60" s="1"/>
  <c r="L303" i="60" s="1"/>
  <c r="M303" i="60" s="1"/>
  <c r="N303" i="60" s="1"/>
  <c r="O303" i="60" s="1"/>
  <c r="P303" i="60" s="1"/>
  <c r="Q303" i="60" s="1"/>
  <c r="R303" i="60" s="1"/>
  <c r="S303" i="60" s="1"/>
  <c r="T303" i="60" s="1"/>
  <c r="U303" i="60" s="1"/>
  <c r="V303" i="60" s="1"/>
  <c r="W303" i="60" s="1"/>
  <c r="X303" i="60" s="1"/>
  <c r="Y303" i="60" s="1"/>
  <c r="Z303" i="60" s="1"/>
  <c r="AA303" i="60" s="1"/>
  <c r="AB303" i="60" s="1"/>
  <c r="AC303" i="60" s="1"/>
  <c r="C303" i="60"/>
  <c r="H302" i="60"/>
  <c r="I302" i="60" s="1"/>
  <c r="J302" i="60" s="1"/>
  <c r="K302" i="60" s="1"/>
  <c r="L302" i="60" s="1"/>
  <c r="M302" i="60" s="1"/>
  <c r="N302" i="60" s="1"/>
  <c r="O302" i="60" s="1"/>
  <c r="P302" i="60" s="1"/>
  <c r="Q302" i="60" s="1"/>
  <c r="R302" i="60" s="1"/>
  <c r="S302" i="60" s="1"/>
  <c r="T302" i="60" s="1"/>
  <c r="U302" i="60" s="1"/>
  <c r="V302" i="60" s="1"/>
  <c r="W302" i="60" s="1"/>
  <c r="X302" i="60" s="1"/>
  <c r="Y302" i="60" s="1"/>
  <c r="Z302" i="60" s="1"/>
  <c r="AA302" i="60" s="1"/>
  <c r="AB302" i="60" s="1"/>
  <c r="AC302" i="60" s="1"/>
  <c r="G302" i="60"/>
  <c r="D302" i="60"/>
  <c r="E302" i="60" s="1"/>
  <c r="F302" i="60" s="1"/>
  <c r="C302" i="60"/>
  <c r="C301" i="60"/>
  <c r="D301" i="60" s="1"/>
  <c r="E301" i="60" s="1"/>
  <c r="F301" i="60" s="1"/>
  <c r="G301" i="60" s="1"/>
  <c r="H301" i="60" s="1"/>
  <c r="I301" i="60" s="1"/>
  <c r="J301" i="60" s="1"/>
  <c r="K301" i="60" s="1"/>
  <c r="L301" i="60" s="1"/>
  <c r="M301" i="60" s="1"/>
  <c r="N301" i="60" s="1"/>
  <c r="O301" i="60" s="1"/>
  <c r="P301" i="60" s="1"/>
  <c r="Q301" i="60" s="1"/>
  <c r="R301" i="60" s="1"/>
  <c r="S301" i="60" s="1"/>
  <c r="T301" i="60" s="1"/>
  <c r="U301" i="60" s="1"/>
  <c r="V301" i="60" s="1"/>
  <c r="W301" i="60" s="1"/>
  <c r="X301" i="60" s="1"/>
  <c r="Y301" i="60" s="1"/>
  <c r="Z301" i="60" s="1"/>
  <c r="AA301" i="60" s="1"/>
  <c r="AB301" i="60" s="1"/>
  <c r="AC301" i="60" s="1"/>
  <c r="D300" i="60"/>
  <c r="E300" i="60" s="1"/>
  <c r="F300" i="60" s="1"/>
  <c r="G300" i="60" s="1"/>
  <c r="H300" i="60" s="1"/>
  <c r="I300" i="60" s="1"/>
  <c r="J300" i="60" s="1"/>
  <c r="K300" i="60" s="1"/>
  <c r="L300" i="60" s="1"/>
  <c r="M300" i="60" s="1"/>
  <c r="N300" i="60" s="1"/>
  <c r="O300" i="60" s="1"/>
  <c r="P300" i="60" s="1"/>
  <c r="Q300" i="60" s="1"/>
  <c r="R300" i="60" s="1"/>
  <c r="S300" i="60" s="1"/>
  <c r="T300" i="60" s="1"/>
  <c r="U300" i="60" s="1"/>
  <c r="V300" i="60" s="1"/>
  <c r="W300" i="60" s="1"/>
  <c r="X300" i="60" s="1"/>
  <c r="Y300" i="60" s="1"/>
  <c r="Z300" i="60" s="1"/>
  <c r="AA300" i="60" s="1"/>
  <c r="AB300" i="60" s="1"/>
  <c r="AC300" i="60" s="1"/>
  <c r="C300" i="60"/>
  <c r="K299" i="60"/>
  <c r="L299" i="60" s="1"/>
  <c r="M299" i="60" s="1"/>
  <c r="N299" i="60" s="1"/>
  <c r="O299" i="60" s="1"/>
  <c r="P299" i="60" s="1"/>
  <c r="Q299" i="60" s="1"/>
  <c r="R299" i="60" s="1"/>
  <c r="S299" i="60" s="1"/>
  <c r="T299" i="60" s="1"/>
  <c r="U299" i="60" s="1"/>
  <c r="V299" i="60" s="1"/>
  <c r="W299" i="60" s="1"/>
  <c r="X299" i="60" s="1"/>
  <c r="Y299" i="60" s="1"/>
  <c r="Z299" i="60" s="1"/>
  <c r="AA299" i="60" s="1"/>
  <c r="AB299" i="60" s="1"/>
  <c r="AC299" i="60" s="1"/>
  <c r="C299" i="60"/>
  <c r="D299" i="60" s="1"/>
  <c r="E299" i="60" s="1"/>
  <c r="F299" i="60" s="1"/>
  <c r="G299" i="60" s="1"/>
  <c r="H299" i="60" s="1"/>
  <c r="I299" i="60" s="1"/>
  <c r="J299" i="60" s="1"/>
  <c r="N298" i="60"/>
  <c r="O298" i="60" s="1"/>
  <c r="P298" i="60" s="1"/>
  <c r="Q298" i="60" s="1"/>
  <c r="R298" i="60" s="1"/>
  <c r="S298" i="60" s="1"/>
  <c r="T298" i="60" s="1"/>
  <c r="U298" i="60" s="1"/>
  <c r="V298" i="60" s="1"/>
  <c r="W298" i="60" s="1"/>
  <c r="X298" i="60" s="1"/>
  <c r="Y298" i="60" s="1"/>
  <c r="Z298" i="60" s="1"/>
  <c r="AA298" i="60" s="1"/>
  <c r="AB298" i="60" s="1"/>
  <c r="AC298" i="60" s="1"/>
  <c r="E298" i="60"/>
  <c r="F298" i="60" s="1"/>
  <c r="G298" i="60" s="1"/>
  <c r="H298" i="60" s="1"/>
  <c r="I298" i="60" s="1"/>
  <c r="J298" i="60" s="1"/>
  <c r="K298" i="60" s="1"/>
  <c r="L298" i="60" s="1"/>
  <c r="M298" i="60" s="1"/>
  <c r="D298" i="60"/>
  <c r="C298" i="60"/>
  <c r="AB297" i="60"/>
  <c r="AC297" i="60" s="1"/>
  <c r="E297" i="60"/>
  <c r="F297" i="60" s="1"/>
  <c r="G297" i="60" s="1"/>
  <c r="H297" i="60" s="1"/>
  <c r="I297" i="60" s="1"/>
  <c r="J297" i="60" s="1"/>
  <c r="K297" i="60" s="1"/>
  <c r="L297" i="60" s="1"/>
  <c r="M297" i="60" s="1"/>
  <c r="N297" i="60" s="1"/>
  <c r="O297" i="60" s="1"/>
  <c r="P297" i="60" s="1"/>
  <c r="Q297" i="60" s="1"/>
  <c r="R297" i="60" s="1"/>
  <c r="S297" i="60" s="1"/>
  <c r="T297" i="60" s="1"/>
  <c r="U297" i="60" s="1"/>
  <c r="V297" i="60" s="1"/>
  <c r="W297" i="60" s="1"/>
  <c r="X297" i="60" s="1"/>
  <c r="Y297" i="60" s="1"/>
  <c r="Z297" i="60" s="1"/>
  <c r="AA297" i="60" s="1"/>
  <c r="D297" i="60"/>
  <c r="C297" i="60"/>
  <c r="P296" i="60"/>
  <c r="Q296" i="60" s="1"/>
  <c r="R296" i="60" s="1"/>
  <c r="S296" i="60" s="1"/>
  <c r="T296" i="60" s="1"/>
  <c r="U296" i="60" s="1"/>
  <c r="V296" i="60" s="1"/>
  <c r="W296" i="60" s="1"/>
  <c r="X296" i="60" s="1"/>
  <c r="Y296" i="60" s="1"/>
  <c r="Z296" i="60" s="1"/>
  <c r="AA296" i="60" s="1"/>
  <c r="AB296" i="60" s="1"/>
  <c r="AC296" i="60" s="1"/>
  <c r="C296" i="60"/>
  <c r="D296" i="60" s="1"/>
  <c r="E296" i="60" s="1"/>
  <c r="F296" i="60" s="1"/>
  <c r="G296" i="60" s="1"/>
  <c r="H296" i="60" s="1"/>
  <c r="I296" i="60" s="1"/>
  <c r="J296" i="60" s="1"/>
  <c r="K296" i="60" s="1"/>
  <c r="L296" i="60" s="1"/>
  <c r="M296" i="60" s="1"/>
  <c r="N296" i="60" s="1"/>
  <c r="O296" i="60" s="1"/>
  <c r="R295" i="60"/>
  <c r="S295" i="60" s="1"/>
  <c r="T295" i="60" s="1"/>
  <c r="U295" i="60" s="1"/>
  <c r="V295" i="60" s="1"/>
  <c r="W295" i="60" s="1"/>
  <c r="X295" i="60" s="1"/>
  <c r="Y295" i="60" s="1"/>
  <c r="Z295" i="60" s="1"/>
  <c r="AA295" i="60" s="1"/>
  <c r="AB295" i="60" s="1"/>
  <c r="AC295" i="60" s="1"/>
  <c r="P295" i="60"/>
  <c r="Q295" i="60" s="1"/>
  <c r="F295" i="60"/>
  <c r="G295" i="60" s="1"/>
  <c r="H295" i="60" s="1"/>
  <c r="I295" i="60" s="1"/>
  <c r="J295" i="60" s="1"/>
  <c r="K295" i="60" s="1"/>
  <c r="L295" i="60" s="1"/>
  <c r="M295" i="60" s="1"/>
  <c r="N295" i="60" s="1"/>
  <c r="O295" i="60" s="1"/>
  <c r="C295" i="60"/>
  <c r="D295" i="60" s="1"/>
  <c r="E295" i="60" s="1"/>
  <c r="F294" i="60"/>
  <c r="G294" i="60" s="1"/>
  <c r="H294" i="60" s="1"/>
  <c r="I294" i="60" s="1"/>
  <c r="J294" i="60" s="1"/>
  <c r="K294" i="60" s="1"/>
  <c r="L294" i="60" s="1"/>
  <c r="M294" i="60" s="1"/>
  <c r="N294" i="60" s="1"/>
  <c r="O294" i="60" s="1"/>
  <c r="P294" i="60" s="1"/>
  <c r="Q294" i="60" s="1"/>
  <c r="R294" i="60" s="1"/>
  <c r="S294" i="60" s="1"/>
  <c r="T294" i="60" s="1"/>
  <c r="U294" i="60" s="1"/>
  <c r="V294" i="60" s="1"/>
  <c r="W294" i="60" s="1"/>
  <c r="X294" i="60" s="1"/>
  <c r="Y294" i="60" s="1"/>
  <c r="Z294" i="60" s="1"/>
  <c r="AA294" i="60" s="1"/>
  <c r="AB294" i="60" s="1"/>
  <c r="AC294" i="60" s="1"/>
  <c r="D294" i="60"/>
  <c r="E294" i="60" s="1"/>
  <c r="C294" i="60"/>
  <c r="E293" i="60"/>
  <c r="F293" i="60" s="1"/>
  <c r="G293" i="60" s="1"/>
  <c r="H293" i="60" s="1"/>
  <c r="I293" i="60" s="1"/>
  <c r="J293" i="60" s="1"/>
  <c r="K293" i="60" s="1"/>
  <c r="L293" i="60" s="1"/>
  <c r="M293" i="60" s="1"/>
  <c r="N293" i="60" s="1"/>
  <c r="O293" i="60" s="1"/>
  <c r="P293" i="60" s="1"/>
  <c r="Q293" i="60" s="1"/>
  <c r="R293" i="60" s="1"/>
  <c r="S293" i="60" s="1"/>
  <c r="T293" i="60" s="1"/>
  <c r="U293" i="60" s="1"/>
  <c r="V293" i="60" s="1"/>
  <c r="W293" i="60" s="1"/>
  <c r="X293" i="60" s="1"/>
  <c r="Y293" i="60" s="1"/>
  <c r="Z293" i="60" s="1"/>
  <c r="AA293" i="60" s="1"/>
  <c r="AB293" i="60" s="1"/>
  <c r="AC293" i="60" s="1"/>
  <c r="C293" i="60"/>
  <c r="D293" i="60" s="1"/>
  <c r="AB292" i="60"/>
  <c r="AC292" i="60" s="1"/>
  <c r="I292" i="60"/>
  <c r="J292" i="60" s="1"/>
  <c r="K292" i="60" s="1"/>
  <c r="L292" i="60" s="1"/>
  <c r="M292" i="60" s="1"/>
  <c r="N292" i="60" s="1"/>
  <c r="O292" i="60" s="1"/>
  <c r="P292" i="60" s="1"/>
  <c r="Q292" i="60" s="1"/>
  <c r="R292" i="60" s="1"/>
  <c r="S292" i="60" s="1"/>
  <c r="T292" i="60" s="1"/>
  <c r="U292" i="60" s="1"/>
  <c r="V292" i="60" s="1"/>
  <c r="W292" i="60" s="1"/>
  <c r="X292" i="60" s="1"/>
  <c r="Y292" i="60" s="1"/>
  <c r="Z292" i="60" s="1"/>
  <c r="AA292" i="60" s="1"/>
  <c r="H292" i="60"/>
  <c r="E292" i="60"/>
  <c r="F292" i="60" s="1"/>
  <c r="G292" i="60" s="1"/>
  <c r="D292" i="60"/>
  <c r="C292" i="60"/>
  <c r="AB291" i="60"/>
  <c r="AC291" i="60" s="1"/>
  <c r="G291" i="60"/>
  <c r="H291" i="60" s="1"/>
  <c r="I291" i="60" s="1"/>
  <c r="J291" i="60" s="1"/>
  <c r="K291" i="60" s="1"/>
  <c r="L291" i="60" s="1"/>
  <c r="M291" i="60" s="1"/>
  <c r="N291" i="60" s="1"/>
  <c r="O291" i="60" s="1"/>
  <c r="P291" i="60" s="1"/>
  <c r="Q291" i="60" s="1"/>
  <c r="R291" i="60" s="1"/>
  <c r="S291" i="60" s="1"/>
  <c r="T291" i="60" s="1"/>
  <c r="U291" i="60" s="1"/>
  <c r="V291" i="60" s="1"/>
  <c r="W291" i="60" s="1"/>
  <c r="X291" i="60" s="1"/>
  <c r="Y291" i="60" s="1"/>
  <c r="Z291" i="60" s="1"/>
  <c r="AA291" i="60" s="1"/>
  <c r="C291" i="60"/>
  <c r="D291" i="60" s="1"/>
  <c r="E291" i="60" s="1"/>
  <c r="F291" i="60" s="1"/>
  <c r="M290" i="60"/>
  <c r="N290" i="60" s="1"/>
  <c r="O290" i="60" s="1"/>
  <c r="P290" i="60" s="1"/>
  <c r="Q290" i="60" s="1"/>
  <c r="R290" i="60" s="1"/>
  <c r="S290" i="60" s="1"/>
  <c r="T290" i="60" s="1"/>
  <c r="U290" i="60" s="1"/>
  <c r="V290" i="60" s="1"/>
  <c r="W290" i="60" s="1"/>
  <c r="X290" i="60" s="1"/>
  <c r="Y290" i="60" s="1"/>
  <c r="Z290" i="60" s="1"/>
  <c r="AA290" i="60" s="1"/>
  <c r="AB290" i="60" s="1"/>
  <c r="AC290" i="60" s="1"/>
  <c r="L290" i="60"/>
  <c r="E290" i="60"/>
  <c r="F290" i="60" s="1"/>
  <c r="G290" i="60" s="1"/>
  <c r="H290" i="60" s="1"/>
  <c r="I290" i="60" s="1"/>
  <c r="J290" i="60" s="1"/>
  <c r="K290" i="60" s="1"/>
  <c r="D290" i="60"/>
  <c r="C290" i="60"/>
  <c r="G289" i="60"/>
  <c r="H289" i="60" s="1"/>
  <c r="I289" i="60" s="1"/>
  <c r="J289" i="60" s="1"/>
  <c r="K289" i="60" s="1"/>
  <c r="L289" i="60" s="1"/>
  <c r="M289" i="60" s="1"/>
  <c r="N289" i="60" s="1"/>
  <c r="O289" i="60" s="1"/>
  <c r="P289" i="60" s="1"/>
  <c r="Q289" i="60" s="1"/>
  <c r="R289" i="60" s="1"/>
  <c r="S289" i="60" s="1"/>
  <c r="T289" i="60" s="1"/>
  <c r="U289" i="60" s="1"/>
  <c r="V289" i="60" s="1"/>
  <c r="W289" i="60" s="1"/>
  <c r="X289" i="60" s="1"/>
  <c r="Y289" i="60" s="1"/>
  <c r="Z289" i="60" s="1"/>
  <c r="AA289" i="60" s="1"/>
  <c r="AB289" i="60" s="1"/>
  <c r="AC289" i="60" s="1"/>
  <c r="F289" i="60"/>
  <c r="E289" i="60"/>
  <c r="C289" i="60"/>
  <c r="D289" i="60" s="1"/>
  <c r="U288" i="60"/>
  <c r="V288" i="60" s="1"/>
  <c r="W288" i="60" s="1"/>
  <c r="X288" i="60" s="1"/>
  <c r="Y288" i="60" s="1"/>
  <c r="Z288" i="60" s="1"/>
  <c r="AA288" i="60" s="1"/>
  <c r="AB288" i="60" s="1"/>
  <c r="AC288" i="60" s="1"/>
  <c r="F288" i="60"/>
  <c r="G288" i="60" s="1"/>
  <c r="H288" i="60" s="1"/>
  <c r="I288" i="60" s="1"/>
  <c r="J288" i="60" s="1"/>
  <c r="K288" i="60" s="1"/>
  <c r="L288" i="60" s="1"/>
  <c r="M288" i="60" s="1"/>
  <c r="N288" i="60" s="1"/>
  <c r="O288" i="60" s="1"/>
  <c r="P288" i="60" s="1"/>
  <c r="Q288" i="60" s="1"/>
  <c r="R288" i="60" s="1"/>
  <c r="S288" i="60" s="1"/>
  <c r="T288" i="60" s="1"/>
  <c r="E288" i="60"/>
  <c r="C288" i="60"/>
  <c r="D288" i="60" s="1"/>
  <c r="J287" i="60"/>
  <c r="K287" i="60" s="1"/>
  <c r="L287" i="60" s="1"/>
  <c r="M287" i="60" s="1"/>
  <c r="N287" i="60" s="1"/>
  <c r="O287" i="60" s="1"/>
  <c r="P287" i="60" s="1"/>
  <c r="Q287" i="60" s="1"/>
  <c r="R287" i="60" s="1"/>
  <c r="S287" i="60" s="1"/>
  <c r="T287" i="60" s="1"/>
  <c r="U287" i="60" s="1"/>
  <c r="V287" i="60" s="1"/>
  <c r="W287" i="60" s="1"/>
  <c r="X287" i="60" s="1"/>
  <c r="Y287" i="60" s="1"/>
  <c r="Z287" i="60" s="1"/>
  <c r="AA287" i="60" s="1"/>
  <c r="AB287" i="60" s="1"/>
  <c r="AC287" i="60" s="1"/>
  <c r="F287" i="60"/>
  <c r="G287" i="60" s="1"/>
  <c r="H287" i="60" s="1"/>
  <c r="I287" i="60" s="1"/>
  <c r="C287" i="60"/>
  <c r="D287" i="60" s="1"/>
  <c r="E287" i="60" s="1"/>
  <c r="D286" i="60"/>
  <c r="E286" i="60" s="1"/>
  <c r="F286" i="60" s="1"/>
  <c r="G286" i="60" s="1"/>
  <c r="H286" i="60" s="1"/>
  <c r="I286" i="60" s="1"/>
  <c r="J286" i="60" s="1"/>
  <c r="K286" i="60" s="1"/>
  <c r="L286" i="60" s="1"/>
  <c r="M286" i="60" s="1"/>
  <c r="N286" i="60" s="1"/>
  <c r="O286" i="60" s="1"/>
  <c r="P286" i="60" s="1"/>
  <c r="Q286" i="60" s="1"/>
  <c r="R286" i="60" s="1"/>
  <c r="S286" i="60" s="1"/>
  <c r="T286" i="60" s="1"/>
  <c r="U286" i="60" s="1"/>
  <c r="V286" i="60" s="1"/>
  <c r="W286" i="60" s="1"/>
  <c r="X286" i="60" s="1"/>
  <c r="Y286" i="60" s="1"/>
  <c r="Z286" i="60" s="1"/>
  <c r="AA286" i="60" s="1"/>
  <c r="AB286" i="60" s="1"/>
  <c r="AC286" i="60" s="1"/>
  <c r="C286" i="60"/>
  <c r="W285" i="60"/>
  <c r="X285" i="60" s="1"/>
  <c r="Y285" i="60" s="1"/>
  <c r="Z285" i="60" s="1"/>
  <c r="AA285" i="60" s="1"/>
  <c r="AB285" i="60" s="1"/>
  <c r="AC285" i="60" s="1"/>
  <c r="G285" i="60"/>
  <c r="H285" i="60" s="1"/>
  <c r="I285" i="60" s="1"/>
  <c r="J285" i="60" s="1"/>
  <c r="K285" i="60" s="1"/>
  <c r="L285" i="60" s="1"/>
  <c r="M285" i="60" s="1"/>
  <c r="N285" i="60" s="1"/>
  <c r="O285" i="60" s="1"/>
  <c r="P285" i="60" s="1"/>
  <c r="Q285" i="60" s="1"/>
  <c r="R285" i="60" s="1"/>
  <c r="S285" i="60" s="1"/>
  <c r="T285" i="60" s="1"/>
  <c r="U285" i="60" s="1"/>
  <c r="V285" i="60" s="1"/>
  <c r="E285" i="60"/>
  <c r="F285" i="60" s="1"/>
  <c r="C285" i="60"/>
  <c r="D285" i="60" s="1"/>
  <c r="Q284" i="60"/>
  <c r="R284" i="60" s="1"/>
  <c r="S284" i="60" s="1"/>
  <c r="T284" i="60" s="1"/>
  <c r="U284" i="60" s="1"/>
  <c r="V284" i="60" s="1"/>
  <c r="W284" i="60" s="1"/>
  <c r="X284" i="60" s="1"/>
  <c r="Y284" i="60" s="1"/>
  <c r="Z284" i="60" s="1"/>
  <c r="AA284" i="60" s="1"/>
  <c r="AB284" i="60" s="1"/>
  <c r="AC284" i="60" s="1"/>
  <c r="C284" i="60"/>
  <c r="D284" i="60" s="1"/>
  <c r="E284" i="60" s="1"/>
  <c r="F284" i="60" s="1"/>
  <c r="G284" i="60" s="1"/>
  <c r="H284" i="60" s="1"/>
  <c r="I284" i="60" s="1"/>
  <c r="J284" i="60" s="1"/>
  <c r="K284" i="60" s="1"/>
  <c r="L284" i="60" s="1"/>
  <c r="M284" i="60" s="1"/>
  <c r="N284" i="60" s="1"/>
  <c r="O284" i="60" s="1"/>
  <c r="P284" i="60" s="1"/>
  <c r="Z283" i="60"/>
  <c r="AA283" i="60" s="1"/>
  <c r="AB283" i="60" s="1"/>
  <c r="AC283" i="60" s="1"/>
  <c r="V283" i="60"/>
  <c r="W283" i="60" s="1"/>
  <c r="X283" i="60" s="1"/>
  <c r="Y283" i="60" s="1"/>
  <c r="T283" i="60"/>
  <c r="U283" i="60" s="1"/>
  <c r="D283" i="60"/>
  <c r="E283" i="60" s="1"/>
  <c r="F283" i="60" s="1"/>
  <c r="G283" i="60" s="1"/>
  <c r="H283" i="60" s="1"/>
  <c r="I283" i="60" s="1"/>
  <c r="J283" i="60" s="1"/>
  <c r="K283" i="60" s="1"/>
  <c r="L283" i="60" s="1"/>
  <c r="M283" i="60" s="1"/>
  <c r="N283" i="60" s="1"/>
  <c r="O283" i="60" s="1"/>
  <c r="P283" i="60" s="1"/>
  <c r="Q283" i="60" s="1"/>
  <c r="R283" i="60" s="1"/>
  <c r="S283" i="60" s="1"/>
  <c r="C283" i="60"/>
  <c r="M282" i="60"/>
  <c r="N282" i="60" s="1"/>
  <c r="O282" i="60" s="1"/>
  <c r="P282" i="60" s="1"/>
  <c r="Q282" i="60" s="1"/>
  <c r="R282" i="60" s="1"/>
  <c r="S282" i="60" s="1"/>
  <c r="T282" i="60" s="1"/>
  <c r="U282" i="60" s="1"/>
  <c r="V282" i="60" s="1"/>
  <c r="W282" i="60" s="1"/>
  <c r="X282" i="60" s="1"/>
  <c r="Y282" i="60" s="1"/>
  <c r="Z282" i="60" s="1"/>
  <c r="AA282" i="60" s="1"/>
  <c r="AB282" i="60" s="1"/>
  <c r="AC282" i="60" s="1"/>
  <c r="C282" i="60"/>
  <c r="D282" i="60" s="1"/>
  <c r="E282" i="60" s="1"/>
  <c r="F282" i="60" s="1"/>
  <c r="G282" i="60" s="1"/>
  <c r="H282" i="60" s="1"/>
  <c r="I282" i="60" s="1"/>
  <c r="J282" i="60" s="1"/>
  <c r="K282" i="60" s="1"/>
  <c r="L282" i="60" s="1"/>
  <c r="I281" i="60"/>
  <c r="J281" i="60" s="1"/>
  <c r="K281" i="60" s="1"/>
  <c r="L281" i="60" s="1"/>
  <c r="M281" i="60" s="1"/>
  <c r="N281" i="60" s="1"/>
  <c r="O281" i="60" s="1"/>
  <c r="P281" i="60" s="1"/>
  <c r="Q281" i="60" s="1"/>
  <c r="R281" i="60" s="1"/>
  <c r="S281" i="60" s="1"/>
  <c r="T281" i="60" s="1"/>
  <c r="U281" i="60" s="1"/>
  <c r="V281" i="60" s="1"/>
  <c r="W281" i="60" s="1"/>
  <c r="X281" i="60" s="1"/>
  <c r="Y281" i="60" s="1"/>
  <c r="Z281" i="60" s="1"/>
  <c r="AA281" i="60" s="1"/>
  <c r="AB281" i="60" s="1"/>
  <c r="AC281" i="60" s="1"/>
  <c r="F281" i="60"/>
  <c r="G281" i="60" s="1"/>
  <c r="H281" i="60" s="1"/>
  <c r="E281" i="60"/>
  <c r="C281" i="60"/>
  <c r="D281" i="60" s="1"/>
  <c r="G280" i="60"/>
  <c r="H280" i="60" s="1"/>
  <c r="I280" i="60" s="1"/>
  <c r="J280" i="60" s="1"/>
  <c r="K280" i="60" s="1"/>
  <c r="L280" i="60" s="1"/>
  <c r="M280" i="60" s="1"/>
  <c r="N280" i="60" s="1"/>
  <c r="O280" i="60" s="1"/>
  <c r="P280" i="60" s="1"/>
  <c r="Q280" i="60" s="1"/>
  <c r="R280" i="60" s="1"/>
  <c r="S280" i="60" s="1"/>
  <c r="T280" i="60" s="1"/>
  <c r="U280" i="60" s="1"/>
  <c r="V280" i="60" s="1"/>
  <c r="W280" i="60" s="1"/>
  <c r="X280" i="60" s="1"/>
  <c r="Y280" i="60" s="1"/>
  <c r="Z280" i="60" s="1"/>
  <c r="AA280" i="60" s="1"/>
  <c r="AB280" i="60" s="1"/>
  <c r="AC280" i="60" s="1"/>
  <c r="C280" i="60"/>
  <c r="D280" i="60" s="1"/>
  <c r="E280" i="60" s="1"/>
  <c r="F280" i="60" s="1"/>
  <c r="T279" i="60"/>
  <c r="U279" i="60" s="1"/>
  <c r="V279" i="60" s="1"/>
  <c r="W279" i="60" s="1"/>
  <c r="X279" i="60" s="1"/>
  <c r="Y279" i="60" s="1"/>
  <c r="Z279" i="60" s="1"/>
  <c r="AA279" i="60" s="1"/>
  <c r="AB279" i="60" s="1"/>
  <c r="AC279" i="60" s="1"/>
  <c r="Q279" i="60"/>
  <c r="R279" i="60" s="1"/>
  <c r="S279" i="60" s="1"/>
  <c r="P279" i="60"/>
  <c r="D279" i="60"/>
  <c r="E279" i="60" s="1"/>
  <c r="F279" i="60" s="1"/>
  <c r="G279" i="60" s="1"/>
  <c r="H279" i="60" s="1"/>
  <c r="I279" i="60" s="1"/>
  <c r="J279" i="60" s="1"/>
  <c r="K279" i="60" s="1"/>
  <c r="L279" i="60" s="1"/>
  <c r="M279" i="60" s="1"/>
  <c r="N279" i="60" s="1"/>
  <c r="O279" i="60" s="1"/>
  <c r="C279" i="60"/>
  <c r="N278" i="60"/>
  <c r="O278" i="60" s="1"/>
  <c r="P278" i="60" s="1"/>
  <c r="Q278" i="60" s="1"/>
  <c r="R278" i="60" s="1"/>
  <c r="S278" i="60" s="1"/>
  <c r="T278" i="60" s="1"/>
  <c r="U278" i="60" s="1"/>
  <c r="V278" i="60" s="1"/>
  <c r="W278" i="60" s="1"/>
  <c r="X278" i="60" s="1"/>
  <c r="Y278" i="60" s="1"/>
  <c r="Z278" i="60" s="1"/>
  <c r="AA278" i="60" s="1"/>
  <c r="AB278" i="60" s="1"/>
  <c r="AC278" i="60" s="1"/>
  <c r="H278" i="60"/>
  <c r="I278" i="60" s="1"/>
  <c r="J278" i="60" s="1"/>
  <c r="K278" i="60" s="1"/>
  <c r="L278" i="60" s="1"/>
  <c r="M278" i="60" s="1"/>
  <c r="C278" i="60"/>
  <c r="D278" i="60" s="1"/>
  <c r="E278" i="60" s="1"/>
  <c r="F278" i="60" s="1"/>
  <c r="G278" i="60" s="1"/>
  <c r="M277" i="60"/>
  <c r="N277" i="60" s="1"/>
  <c r="O277" i="60" s="1"/>
  <c r="P277" i="60" s="1"/>
  <c r="Q277" i="60" s="1"/>
  <c r="R277" i="60" s="1"/>
  <c r="S277" i="60" s="1"/>
  <c r="T277" i="60" s="1"/>
  <c r="U277" i="60" s="1"/>
  <c r="V277" i="60" s="1"/>
  <c r="W277" i="60" s="1"/>
  <c r="X277" i="60" s="1"/>
  <c r="Y277" i="60" s="1"/>
  <c r="Z277" i="60" s="1"/>
  <c r="AA277" i="60" s="1"/>
  <c r="AB277" i="60" s="1"/>
  <c r="AC277" i="60" s="1"/>
  <c r="D277" i="60"/>
  <c r="E277" i="60" s="1"/>
  <c r="F277" i="60" s="1"/>
  <c r="G277" i="60" s="1"/>
  <c r="H277" i="60" s="1"/>
  <c r="I277" i="60" s="1"/>
  <c r="J277" i="60" s="1"/>
  <c r="K277" i="60" s="1"/>
  <c r="L277" i="60" s="1"/>
  <c r="C277" i="60"/>
  <c r="D276" i="60"/>
  <c r="E276" i="60" s="1"/>
  <c r="F276" i="60" s="1"/>
  <c r="G276" i="60" s="1"/>
  <c r="H276" i="60" s="1"/>
  <c r="I276" i="60" s="1"/>
  <c r="J276" i="60" s="1"/>
  <c r="K276" i="60" s="1"/>
  <c r="L276" i="60" s="1"/>
  <c r="M276" i="60" s="1"/>
  <c r="N276" i="60" s="1"/>
  <c r="O276" i="60" s="1"/>
  <c r="P276" i="60" s="1"/>
  <c r="Q276" i="60" s="1"/>
  <c r="R276" i="60" s="1"/>
  <c r="S276" i="60" s="1"/>
  <c r="T276" i="60" s="1"/>
  <c r="U276" i="60" s="1"/>
  <c r="V276" i="60" s="1"/>
  <c r="W276" i="60" s="1"/>
  <c r="X276" i="60" s="1"/>
  <c r="Y276" i="60" s="1"/>
  <c r="Z276" i="60" s="1"/>
  <c r="AA276" i="60" s="1"/>
  <c r="AB276" i="60" s="1"/>
  <c r="AC276" i="60" s="1"/>
  <c r="C276" i="60"/>
  <c r="I275" i="60"/>
  <c r="J275" i="60" s="1"/>
  <c r="K275" i="60" s="1"/>
  <c r="L275" i="60" s="1"/>
  <c r="M275" i="60" s="1"/>
  <c r="N275" i="60" s="1"/>
  <c r="O275" i="60" s="1"/>
  <c r="P275" i="60" s="1"/>
  <c r="Q275" i="60" s="1"/>
  <c r="R275" i="60" s="1"/>
  <c r="S275" i="60" s="1"/>
  <c r="T275" i="60" s="1"/>
  <c r="U275" i="60" s="1"/>
  <c r="V275" i="60" s="1"/>
  <c r="W275" i="60" s="1"/>
  <c r="X275" i="60" s="1"/>
  <c r="Y275" i="60" s="1"/>
  <c r="Z275" i="60" s="1"/>
  <c r="AA275" i="60" s="1"/>
  <c r="AB275" i="60" s="1"/>
  <c r="AC275" i="60" s="1"/>
  <c r="D275" i="60"/>
  <c r="E275" i="60" s="1"/>
  <c r="F275" i="60" s="1"/>
  <c r="G275" i="60" s="1"/>
  <c r="H275" i="60" s="1"/>
  <c r="C275" i="60"/>
  <c r="C274" i="60"/>
  <c r="D274" i="60" s="1"/>
  <c r="E274" i="60" s="1"/>
  <c r="F274" i="60" s="1"/>
  <c r="G274" i="60" s="1"/>
  <c r="H274" i="60" s="1"/>
  <c r="I274" i="60" s="1"/>
  <c r="J274" i="60" s="1"/>
  <c r="K274" i="60" s="1"/>
  <c r="L274" i="60" s="1"/>
  <c r="M274" i="60" s="1"/>
  <c r="N274" i="60" s="1"/>
  <c r="O274" i="60" s="1"/>
  <c r="P274" i="60" s="1"/>
  <c r="Q274" i="60" s="1"/>
  <c r="R274" i="60" s="1"/>
  <c r="S274" i="60" s="1"/>
  <c r="T274" i="60" s="1"/>
  <c r="U274" i="60" s="1"/>
  <c r="V274" i="60" s="1"/>
  <c r="W274" i="60" s="1"/>
  <c r="X274" i="60" s="1"/>
  <c r="Y274" i="60" s="1"/>
  <c r="Z274" i="60" s="1"/>
  <c r="AA274" i="60" s="1"/>
  <c r="AB274" i="60" s="1"/>
  <c r="AC274" i="60" s="1"/>
  <c r="K273" i="60"/>
  <c r="L273" i="60" s="1"/>
  <c r="M273" i="60" s="1"/>
  <c r="N273" i="60" s="1"/>
  <c r="O273" i="60" s="1"/>
  <c r="P273" i="60" s="1"/>
  <c r="Q273" i="60" s="1"/>
  <c r="R273" i="60" s="1"/>
  <c r="S273" i="60" s="1"/>
  <c r="T273" i="60" s="1"/>
  <c r="U273" i="60" s="1"/>
  <c r="V273" i="60" s="1"/>
  <c r="W273" i="60" s="1"/>
  <c r="X273" i="60" s="1"/>
  <c r="Y273" i="60" s="1"/>
  <c r="Z273" i="60" s="1"/>
  <c r="AA273" i="60" s="1"/>
  <c r="AB273" i="60" s="1"/>
  <c r="AC273" i="60" s="1"/>
  <c r="D273" i="60"/>
  <c r="E273" i="60" s="1"/>
  <c r="F273" i="60" s="1"/>
  <c r="G273" i="60" s="1"/>
  <c r="H273" i="60" s="1"/>
  <c r="I273" i="60" s="1"/>
  <c r="J273" i="60" s="1"/>
  <c r="C273" i="60"/>
  <c r="D272" i="60"/>
  <c r="E272" i="60" s="1"/>
  <c r="F272" i="60" s="1"/>
  <c r="G272" i="60" s="1"/>
  <c r="H272" i="60" s="1"/>
  <c r="I272" i="60" s="1"/>
  <c r="J272" i="60" s="1"/>
  <c r="K272" i="60" s="1"/>
  <c r="L272" i="60" s="1"/>
  <c r="M272" i="60" s="1"/>
  <c r="N272" i="60" s="1"/>
  <c r="O272" i="60" s="1"/>
  <c r="P272" i="60" s="1"/>
  <c r="Q272" i="60" s="1"/>
  <c r="R272" i="60" s="1"/>
  <c r="S272" i="60" s="1"/>
  <c r="T272" i="60" s="1"/>
  <c r="U272" i="60" s="1"/>
  <c r="V272" i="60" s="1"/>
  <c r="W272" i="60" s="1"/>
  <c r="X272" i="60" s="1"/>
  <c r="Y272" i="60" s="1"/>
  <c r="Z272" i="60" s="1"/>
  <c r="AA272" i="60" s="1"/>
  <c r="AB272" i="60" s="1"/>
  <c r="AC272" i="60" s="1"/>
  <c r="C272" i="60"/>
  <c r="E271" i="60"/>
  <c r="F271" i="60" s="1"/>
  <c r="G271" i="60" s="1"/>
  <c r="H271" i="60" s="1"/>
  <c r="I271" i="60" s="1"/>
  <c r="J271" i="60" s="1"/>
  <c r="K271" i="60" s="1"/>
  <c r="L271" i="60" s="1"/>
  <c r="M271" i="60" s="1"/>
  <c r="N271" i="60" s="1"/>
  <c r="O271" i="60" s="1"/>
  <c r="P271" i="60" s="1"/>
  <c r="Q271" i="60" s="1"/>
  <c r="R271" i="60" s="1"/>
  <c r="S271" i="60" s="1"/>
  <c r="T271" i="60" s="1"/>
  <c r="U271" i="60" s="1"/>
  <c r="V271" i="60" s="1"/>
  <c r="W271" i="60" s="1"/>
  <c r="X271" i="60" s="1"/>
  <c r="Y271" i="60" s="1"/>
  <c r="Z271" i="60" s="1"/>
  <c r="AA271" i="60" s="1"/>
  <c r="AB271" i="60" s="1"/>
  <c r="AC271" i="60" s="1"/>
  <c r="D271" i="60"/>
  <c r="C271" i="60"/>
  <c r="U270" i="60"/>
  <c r="V270" i="60" s="1"/>
  <c r="W270" i="60" s="1"/>
  <c r="X270" i="60" s="1"/>
  <c r="Y270" i="60" s="1"/>
  <c r="Z270" i="60" s="1"/>
  <c r="AA270" i="60" s="1"/>
  <c r="AB270" i="60" s="1"/>
  <c r="AC270" i="60" s="1"/>
  <c r="C270" i="60"/>
  <c r="D270" i="60" s="1"/>
  <c r="E270" i="60" s="1"/>
  <c r="F270" i="60" s="1"/>
  <c r="G270" i="60" s="1"/>
  <c r="H270" i="60" s="1"/>
  <c r="I270" i="60" s="1"/>
  <c r="J270" i="60" s="1"/>
  <c r="K270" i="60" s="1"/>
  <c r="L270" i="60" s="1"/>
  <c r="M270" i="60" s="1"/>
  <c r="N270" i="60" s="1"/>
  <c r="O270" i="60" s="1"/>
  <c r="P270" i="60" s="1"/>
  <c r="Q270" i="60" s="1"/>
  <c r="R270" i="60" s="1"/>
  <c r="S270" i="60" s="1"/>
  <c r="T270" i="60" s="1"/>
  <c r="C269" i="60"/>
  <c r="D269" i="60" s="1"/>
  <c r="E269" i="60" s="1"/>
  <c r="F269" i="60" s="1"/>
  <c r="G269" i="60" s="1"/>
  <c r="H269" i="60" s="1"/>
  <c r="I269" i="60" s="1"/>
  <c r="J269" i="60" s="1"/>
  <c r="K269" i="60" s="1"/>
  <c r="L269" i="60" s="1"/>
  <c r="M269" i="60" s="1"/>
  <c r="N269" i="60" s="1"/>
  <c r="O269" i="60" s="1"/>
  <c r="P269" i="60" s="1"/>
  <c r="Q269" i="60" s="1"/>
  <c r="R269" i="60" s="1"/>
  <c r="S269" i="60" s="1"/>
  <c r="T269" i="60" s="1"/>
  <c r="U269" i="60" s="1"/>
  <c r="V269" i="60" s="1"/>
  <c r="W269" i="60" s="1"/>
  <c r="X269" i="60" s="1"/>
  <c r="Y269" i="60" s="1"/>
  <c r="Z269" i="60" s="1"/>
  <c r="AA269" i="60" s="1"/>
  <c r="AB269" i="60" s="1"/>
  <c r="AC269" i="60" s="1"/>
  <c r="V268" i="60"/>
  <c r="W268" i="60" s="1"/>
  <c r="X268" i="60" s="1"/>
  <c r="Y268" i="60" s="1"/>
  <c r="Z268" i="60" s="1"/>
  <c r="AA268" i="60" s="1"/>
  <c r="AB268" i="60" s="1"/>
  <c r="AC268" i="60" s="1"/>
  <c r="G268" i="60"/>
  <c r="H268" i="60" s="1"/>
  <c r="I268" i="60" s="1"/>
  <c r="J268" i="60" s="1"/>
  <c r="K268" i="60" s="1"/>
  <c r="L268" i="60" s="1"/>
  <c r="M268" i="60" s="1"/>
  <c r="N268" i="60" s="1"/>
  <c r="O268" i="60" s="1"/>
  <c r="P268" i="60" s="1"/>
  <c r="Q268" i="60" s="1"/>
  <c r="R268" i="60" s="1"/>
  <c r="S268" i="60" s="1"/>
  <c r="T268" i="60" s="1"/>
  <c r="U268" i="60" s="1"/>
  <c r="F268" i="60"/>
  <c r="C268" i="60"/>
  <c r="D268" i="60" s="1"/>
  <c r="E268" i="60" s="1"/>
  <c r="Y267" i="60"/>
  <c r="Z267" i="60" s="1"/>
  <c r="AA267" i="60" s="1"/>
  <c r="AB267" i="60" s="1"/>
  <c r="AC267" i="60" s="1"/>
  <c r="H267" i="60"/>
  <c r="I267" i="60" s="1"/>
  <c r="J267" i="60" s="1"/>
  <c r="K267" i="60" s="1"/>
  <c r="L267" i="60" s="1"/>
  <c r="M267" i="60" s="1"/>
  <c r="N267" i="60" s="1"/>
  <c r="O267" i="60" s="1"/>
  <c r="P267" i="60" s="1"/>
  <c r="Q267" i="60" s="1"/>
  <c r="R267" i="60" s="1"/>
  <c r="S267" i="60" s="1"/>
  <c r="T267" i="60" s="1"/>
  <c r="U267" i="60" s="1"/>
  <c r="V267" i="60" s="1"/>
  <c r="W267" i="60" s="1"/>
  <c r="X267" i="60" s="1"/>
  <c r="D267" i="60"/>
  <c r="E267" i="60" s="1"/>
  <c r="F267" i="60" s="1"/>
  <c r="G267" i="60" s="1"/>
  <c r="C267" i="60"/>
  <c r="N266" i="60"/>
  <c r="O266" i="60" s="1"/>
  <c r="P266" i="60" s="1"/>
  <c r="Q266" i="60" s="1"/>
  <c r="R266" i="60" s="1"/>
  <c r="S266" i="60" s="1"/>
  <c r="T266" i="60" s="1"/>
  <c r="U266" i="60" s="1"/>
  <c r="V266" i="60" s="1"/>
  <c r="W266" i="60" s="1"/>
  <c r="X266" i="60" s="1"/>
  <c r="Y266" i="60" s="1"/>
  <c r="Z266" i="60" s="1"/>
  <c r="AA266" i="60" s="1"/>
  <c r="AB266" i="60" s="1"/>
  <c r="AC266" i="60" s="1"/>
  <c r="C266" i="60"/>
  <c r="D266" i="60" s="1"/>
  <c r="E266" i="60" s="1"/>
  <c r="F266" i="60" s="1"/>
  <c r="G266" i="60" s="1"/>
  <c r="H266" i="60" s="1"/>
  <c r="I266" i="60" s="1"/>
  <c r="J266" i="60" s="1"/>
  <c r="K266" i="60" s="1"/>
  <c r="L266" i="60" s="1"/>
  <c r="M266" i="60" s="1"/>
  <c r="C265" i="60"/>
  <c r="D265" i="60" s="1"/>
  <c r="E265" i="60" s="1"/>
  <c r="F265" i="60" s="1"/>
  <c r="G265" i="60" s="1"/>
  <c r="H265" i="60" s="1"/>
  <c r="I265" i="60" s="1"/>
  <c r="J265" i="60" s="1"/>
  <c r="K265" i="60" s="1"/>
  <c r="L265" i="60" s="1"/>
  <c r="M265" i="60" s="1"/>
  <c r="N265" i="60" s="1"/>
  <c r="O265" i="60" s="1"/>
  <c r="P265" i="60" s="1"/>
  <c r="Q265" i="60" s="1"/>
  <c r="R265" i="60" s="1"/>
  <c r="S265" i="60" s="1"/>
  <c r="T265" i="60" s="1"/>
  <c r="U265" i="60" s="1"/>
  <c r="V265" i="60" s="1"/>
  <c r="W265" i="60" s="1"/>
  <c r="X265" i="60" s="1"/>
  <c r="Y265" i="60" s="1"/>
  <c r="Z265" i="60" s="1"/>
  <c r="AA265" i="60" s="1"/>
  <c r="AB265" i="60" s="1"/>
  <c r="AC265" i="60" s="1"/>
  <c r="Q264" i="60"/>
  <c r="R264" i="60" s="1"/>
  <c r="S264" i="60" s="1"/>
  <c r="T264" i="60" s="1"/>
  <c r="U264" i="60" s="1"/>
  <c r="V264" i="60" s="1"/>
  <c r="W264" i="60" s="1"/>
  <c r="X264" i="60" s="1"/>
  <c r="Y264" i="60" s="1"/>
  <c r="Z264" i="60" s="1"/>
  <c r="AA264" i="60" s="1"/>
  <c r="AB264" i="60" s="1"/>
  <c r="AC264" i="60" s="1"/>
  <c r="O264" i="60"/>
  <c r="P264" i="60" s="1"/>
  <c r="D264" i="60"/>
  <c r="E264" i="60" s="1"/>
  <c r="F264" i="60" s="1"/>
  <c r="G264" i="60" s="1"/>
  <c r="H264" i="60" s="1"/>
  <c r="I264" i="60" s="1"/>
  <c r="J264" i="60" s="1"/>
  <c r="K264" i="60" s="1"/>
  <c r="L264" i="60" s="1"/>
  <c r="M264" i="60" s="1"/>
  <c r="N264" i="60" s="1"/>
  <c r="C264" i="60"/>
  <c r="H263" i="60"/>
  <c r="I263" i="60" s="1"/>
  <c r="J263" i="60" s="1"/>
  <c r="K263" i="60" s="1"/>
  <c r="L263" i="60" s="1"/>
  <c r="M263" i="60" s="1"/>
  <c r="N263" i="60" s="1"/>
  <c r="O263" i="60" s="1"/>
  <c r="P263" i="60" s="1"/>
  <c r="Q263" i="60" s="1"/>
  <c r="R263" i="60" s="1"/>
  <c r="S263" i="60" s="1"/>
  <c r="T263" i="60" s="1"/>
  <c r="U263" i="60" s="1"/>
  <c r="V263" i="60" s="1"/>
  <c r="W263" i="60" s="1"/>
  <c r="X263" i="60" s="1"/>
  <c r="Y263" i="60" s="1"/>
  <c r="Z263" i="60" s="1"/>
  <c r="AA263" i="60" s="1"/>
  <c r="AB263" i="60" s="1"/>
  <c r="AC263" i="60" s="1"/>
  <c r="D263" i="60"/>
  <c r="E263" i="60" s="1"/>
  <c r="F263" i="60" s="1"/>
  <c r="G263" i="60" s="1"/>
  <c r="C263" i="60"/>
  <c r="U262" i="60"/>
  <c r="V262" i="60" s="1"/>
  <c r="W262" i="60" s="1"/>
  <c r="X262" i="60" s="1"/>
  <c r="Y262" i="60" s="1"/>
  <c r="Z262" i="60" s="1"/>
  <c r="AA262" i="60" s="1"/>
  <c r="AB262" i="60" s="1"/>
  <c r="AC262" i="60" s="1"/>
  <c r="G262" i="60"/>
  <c r="H262" i="60" s="1"/>
  <c r="I262" i="60" s="1"/>
  <c r="J262" i="60" s="1"/>
  <c r="K262" i="60" s="1"/>
  <c r="L262" i="60" s="1"/>
  <c r="M262" i="60" s="1"/>
  <c r="N262" i="60" s="1"/>
  <c r="O262" i="60" s="1"/>
  <c r="P262" i="60" s="1"/>
  <c r="Q262" i="60" s="1"/>
  <c r="R262" i="60" s="1"/>
  <c r="S262" i="60" s="1"/>
  <c r="T262" i="60" s="1"/>
  <c r="C262" i="60"/>
  <c r="D262" i="60" s="1"/>
  <c r="E262" i="60" s="1"/>
  <c r="F262" i="60" s="1"/>
  <c r="K261" i="60"/>
  <c r="L261" i="60" s="1"/>
  <c r="M261" i="60" s="1"/>
  <c r="N261" i="60" s="1"/>
  <c r="O261" i="60" s="1"/>
  <c r="P261" i="60" s="1"/>
  <c r="Q261" i="60" s="1"/>
  <c r="R261" i="60" s="1"/>
  <c r="S261" i="60" s="1"/>
  <c r="T261" i="60" s="1"/>
  <c r="U261" i="60" s="1"/>
  <c r="V261" i="60" s="1"/>
  <c r="W261" i="60" s="1"/>
  <c r="X261" i="60" s="1"/>
  <c r="Y261" i="60" s="1"/>
  <c r="Z261" i="60" s="1"/>
  <c r="AA261" i="60" s="1"/>
  <c r="AB261" i="60" s="1"/>
  <c r="AC261" i="60" s="1"/>
  <c r="C261" i="60"/>
  <c r="D261" i="60" s="1"/>
  <c r="E261" i="60" s="1"/>
  <c r="F261" i="60" s="1"/>
  <c r="G261" i="60" s="1"/>
  <c r="H261" i="60" s="1"/>
  <c r="I261" i="60" s="1"/>
  <c r="J261" i="60" s="1"/>
  <c r="C260" i="60"/>
  <c r="D260" i="60" s="1"/>
  <c r="E260" i="60" s="1"/>
  <c r="F260" i="60" s="1"/>
  <c r="G260" i="60" s="1"/>
  <c r="H260" i="60" s="1"/>
  <c r="I260" i="60" s="1"/>
  <c r="J260" i="60" s="1"/>
  <c r="K260" i="60" s="1"/>
  <c r="L260" i="60" s="1"/>
  <c r="M260" i="60" s="1"/>
  <c r="N260" i="60" s="1"/>
  <c r="O260" i="60" s="1"/>
  <c r="P260" i="60" s="1"/>
  <c r="Q260" i="60" s="1"/>
  <c r="R260" i="60" s="1"/>
  <c r="S260" i="60" s="1"/>
  <c r="T260" i="60" s="1"/>
  <c r="U260" i="60" s="1"/>
  <c r="V260" i="60" s="1"/>
  <c r="W260" i="60" s="1"/>
  <c r="X260" i="60" s="1"/>
  <c r="Y260" i="60" s="1"/>
  <c r="Z260" i="60" s="1"/>
  <c r="AA260" i="60" s="1"/>
  <c r="AB260" i="60" s="1"/>
  <c r="AC260" i="60" s="1"/>
  <c r="E259" i="60"/>
  <c r="F259" i="60" s="1"/>
  <c r="G259" i="60" s="1"/>
  <c r="H259" i="60" s="1"/>
  <c r="I259" i="60" s="1"/>
  <c r="J259" i="60" s="1"/>
  <c r="K259" i="60" s="1"/>
  <c r="L259" i="60" s="1"/>
  <c r="M259" i="60" s="1"/>
  <c r="N259" i="60" s="1"/>
  <c r="O259" i="60" s="1"/>
  <c r="P259" i="60" s="1"/>
  <c r="Q259" i="60" s="1"/>
  <c r="R259" i="60" s="1"/>
  <c r="S259" i="60" s="1"/>
  <c r="T259" i="60" s="1"/>
  <c r="U259" i="60" s="1"/>
  <c r="V259" i="60" s="1"/>
  <c r="W259" i="60" s="1"/>
  <c r="X259" i="60" s="1"/>
  <c r="Y259" i="60" s="1"/>
  <c r="Z259" i="60" s="1"/>
  <c r="AA259" i="60" s="1"/>
  <c r="AB259" i="60" s="1"/>
  <c r="AC259" i="60" s="1"/>
  <c r="D259" i="60"/>
  <c r="C259" i="60"/>
  <c r="C258" i="60"/>
  <c r="D258" i="60" s="1"/>
  <c r="E258" i="60" s="1"/>
  <c r="F258" i="60" s="1"/>
  <c r="G258" i="60" s="1"/>
  <c r="H258" i="60" s="1"/>
  <c r="I258" i="60" s="1"/>
  <c r="J258" i="60" s="1"/>
  <c r="K258" i="60" s="1"/>
  <c r="L258" i="60" s="1"/>
  <c r="M258" i="60" s="1"/>
  <c r="N258" i="60" s="1"/>
  <c r="O258" i="60" s="1"/>
  <c r="P258" i="60" s="1"/>
  <c r="Q258" i="60" s="1"/>
  <c r="R258" i="60" s="1"/>
  <c r="S258" i="60" s="1"/>
  <c r="T258" i="60" s="1"/>
  <c r="U258" i="60" s="1"/>
  <c r="V258" i="60" s="1"/>
  <c r="W258" i="60" s="1"/>
  <c r="X258" i="60" s="1"/>
  <c r="Y258" i="60" s="1"/>
  <c r="Z258" i="60" s="1"/>
  <c r="AA258" i="60" s="1"/>
  <c r="AB258" i="60" s="1"/>
  <c r="AC258" i="60" s="1"/>
  <c r="Q257" i="60"/>
  <c r="R257" i="60" s="1"/>
  <c r="S257" i="60" s="1"/>
  <c r="T257" i="60" s="1"/>
  <c r="U257" i="60" s="1"/>
  <c r="V257" i="60" s="1"/>
  <c r="W257" i="60" s="1"/>
  <c r="X257" i="60" s="1"/>
  <c r="Y257" i="60" s="1"/>
  <c r="Z257" i="60" s="1"/>
  <c r="AA257" i="60" s="1"/>
  <c r="AB257" i="60" s="1"/>
  <c r="AC257" i="60" s="1"/>
  <c r="F257" i="60"/>
  <c r="G257" i="60" s="1"/>
  <c r="H257" i="60" s="1"/>
  <c r="I257" i="60" s="1"/>
  <c r="J257" i="60" s="1"/>
  <c r="K257" i="60" s="1"/>
  <c r="L257" i="60" s="1"/>
  <c r="M257" i="60" s="1"/>
  <c r="N257" i="60" s="1"/>
  <c r="O257" i="60" s="1"/>
  <c r="P257" i="60" s="1"/>
  <c r="E257" i="60"/>
  <c r="C257" i="60"/>
  <c r="D257" i="60" s="1"/>
  <c r="Q256" i="60"/>
  <c r="R256" i="60" s="1"/>
  <c r="S256" i="60" s="1"/>
  <c r="T256" i="60" s="1"/>
  <c r="U256" i="60" s="1"/>
  <c r="V256" i="60" s="1"/>
  <c r="W256" i="60" s="1"/>
  <c r="X256" i="60" s="1"/>
  <c r="Y256" i="60" s="1"/>
  <c r="Z256" i="60" s="1"/>
  <c r="AA256" i="60" s="1"/>
  <c r="AB256" i="60" s="1"/>
  <c r="AC256" i="60" s="1"/>
  <c r="I256" i="60"/>
  <c r="J256" i="60" s="1"/>
  <c r="K256" i="60" s="1"/>
  <c r="L256" i="60" s="1"/>
  <c r="M256" i="60" s="1"/>
  <c r="N256" i="60" s="1"/>
  <c r="O256" i="60" s="1"/>
  <c r="P256" i="60" s="1"/>
  <c r="C256" i="60"/>
  <c r="D256" i="60" s="1"/>
  <c r="E256" i="60" s="1"/>
  <c r="F256" i="60" s="1"/>
  <c r="G256" i="60" s="1"/>
  <c r="H256" i="60" s="1"/>
  <c r="E255" i="60"/>
  <c r="F255" i="60" s="1"/>
  <c r="G255" i="60" s="1"/>
  <c r="H255" i="60" s="1"/>
  <c r="I255" i="60" s="1"/>
  <c r="J255" i="60" s="1"/>
  <c r="K255" i="60" s="1"/>
  <c r="L255" i="60" s="1"/>
  <c r="M255" i="60" s="1"/>
  <c r="N255" i="60" s="1"/>
  <c r="O255" i="60" s="1"/>
  <c r="P255" i="60" s="1"/>
  <c r="Q255" i="60" s="1"/>
  <c r="R255" i="60" s="1"/>
  <c r="S255" i="60" s="1"/>
  <c r="T255" i="60" s="1"/>
  <c r="U255" i="60" s="1"/>
  <c r="V255" i="60" s="1"/>
  <c r="W255" i="60" s="1"/>
  <c r="X255" i="60" s="1"/>
  <c r="Y255" i="60" s="1"/>
  <c r="Z255" i="60" s="1"/>
  <c r="AA255" i="60" s="1"/>
  <c r="AB255" i="60" s="1"/>
  <c r="AC255" i="60" s="1"/>
  <c r="C255" i="60"/>
  <c r="D255" i="60" s="1"/>
  <c r="V254" i="60"/>
  <c r="W254" i="60" s="1"/>
  <c r="X254" i="60" s="1"/>
  <c r="Y254" i="60" s="1"/>
  <c r="Z254" i="60" s="1"/>
  <c r="AA254" i="60" s="1"/>
  <c r="AB254" i="60" s="1"/>
  <c r="AC254" i="60" s="1"/>
  <c r="N254" i="60"/>
  <c r="O254" i="60" s="1"/>
  <c r="P254" i="60" s="1"/>
  <c r="Q254" i="60" s="1"/>
  <c r="R254" i="60" s="1"/>
  <c r="S254" i="60" s="1"/>
  <c r="T254" i="60" s="1"/>
  <c r="U254" i="60" s="1"/>
  <c r="G254" i="60"/>
  <c r="H254" i="60" s="1"/>
  <c r="I254" i="60" s="1"/>
  <c r="J254" i="60" s="1"/>
  <c r="K254" i="60" s="1"/>
  <c r="L254" i="60" s="1"/>
  <c r="M254" i="60" s="1"/>
  <c r="E254" i="60"/>
  <c r="F254" i="60" s="1"/>
  <c r="D254" i="60"/>
  <c r="C254" i="60"/>
  <c r="L253" i="60"/>
  <c r="M253" i="60" s="1"/>
  <c r="N253" i="60" s="1"/>
  <c r="O253" i="60" s="1"/>
  <c r="P253" i="60" s="1"/>
  <c r="Q253" i="60" s="1"/>
  <c r="R253" i="60" s="1"/>
  <c r="S253" i="60" s="1"/>
  <c r="T253" i="60" s="1"/>
  <c r="U253" i="60" s="1"/>
  <c r="V253" i="60" s="1"/>
  <c r="W253" i="60" s="1"/>
  <c r="X253" i="60" s="1"/>
  <c r="Y253" i="60" s="1"/>
  <c r="Z253" i="60" s="1"/>
  <c r="AA253" i="60" s="1"/>
  <c r="AB253" i="60" s="1"/>
  <c r="AC253" i="60" s="1"/>
  <c r="J253" i="60"/>
  <c r="K253" i="60" s="1"/>
  <c r="C253" i="60"/>
  <c r="D253" i="60" s="1"/>
  <c r="E253" i="60" s="1"/>
  <c r="F253" i="60" s="1"/>
  <c r="G253" i="60" s="1"/>
  <c r="H253" i="60" s="1"/>
  <c r="I253" i="60" s="1"/>
  <c r="D252" i="60"/>
  <c r="E252" i="60" s="1"/>
  <c r="F252" i="60" s="1"/>
  <c r="G252" i="60" s="1"/>
  <c r="H252" i="60" s="1"/>
  <c r="I252" i="60" s="1"/>
  <c r="J252" i="60" s="1"/>
  <c r="K252" i="60" s="1"/>
  <c r="L252" i="60" s="1"/>
  <c r="M252" i="60" s="1"/>
  <c r="N252" i="60" s="1"/>
  <c r="O252" i="60" s="1"/>
  <c r="P252" i="60" s="1"/>
  <c r="Q252" i="60" s="1"/>
  <c r="R252" i="60" s="1"/>
  <c r="S252" i="60" s="1"/>
  <c r="T252" i="60" s="1"/>
  <c r="U252" i="60" s="1"/>
  <c r="V252" i="60" s="1"/>
  <c r="W252" i="60" s="1"/>
  <c r="X252" i="60" s="1"/>
  <c r="Y252" i="60" s="1"/>
  <c r="Z252" i="60" s="1"/>
  <c r="AA252" i="60" s="1"/>
  <c r="AB252" i="60" s="1"/>
  <c r="AC252" i="60" s="1"/>
  <c r="C252" i="60"/>
  <c r="N251" i="60"/>
  <c r="O251" i="60" s="1"/>
  <c r="P251" i="60" s="1"/>
  <c r="Q251" i="60" s="1"/>
  <c r="R251" i="60" s="1"/>
  <c r="S251" i="60" s="1"/>
  <c r="T251" i="60" s="1"/>
  <c r="U251" i="60" s="1"/>
  <c r="V251" i="60" s="1"/>
  <c r="W251" i="60" s="1"/>
  <c r="X251" i="60" s="1"/>
  <c r="Y251" i="60" s="1"/>
  <c r="Z251" i="60" s="1"/>
  <c r="AA251" i="60" s="1"/>
  <c r="AB251" i="60" s="1"/>
  <c r="AC251" i="60" s="1"/>
  <c r="C251" i="60"/>
  <c r="D251" i="60" s="1"/>
  <c r="E251" i="60" s="1"/>
  <c r="F251" i="60" s="1"/>
  <c r="G251" i="60" s="1"/>
  <c r="H251" i="60" s="1"/>
  <c r="I251" i="60" s="1"/>
  <c r="J251" i="60" s="1"/>
  <c r="K251" i="60" s="1"/>
  <c r="L251" i="60" s="1"/>
  <c r="M251" i="60" s="1"/>
  <c r="C250" i="60"/>
  <c r="D250" i="60" s="1"/>
  <c r="E250" i="60" s="1"/>
  <c r="F250" i="60" s="1"/>
  <c r="G250" i="60" s="1"/>
  <c r="H250" i="60" s="1"/>
  <c r="I250" i="60" s="1"/>
  <c r="J250" i="60" s="1"/>
  <c r="K250" i="60" s="1"/>
  <c r="L250" i="60" s="1"/>
  <c r="M250" i="60" s="1"/>
  <c r="N250" i="60" s="1"/>
  <c r="O250" i="60" s="1"/>
  <c r="P250" i="60" s="1"/>
  <c r="Q250" i="60" s="1"/>
  <c r="R250" i="60" s="1"/>
  <c r="S250" i="60" s="1"/>
  <c r="T250" i="60" s="1"/>
  <c r="U250" i="60" s="1"/>
  <c r="V250" i="60" s="1"/>
  <c r="W250" i="60" s="1"/>
  <c r="X250" i="60" s="1"/>
  <c r="Y250" i="60" s="1"/>
  <c r="Z250" i="60" s="1"/>
  <c r="AA250" i="60" s="1"/>
  <c r="AB250" i="60" s="1"/>
  <c r="AC250" i="60" s="1"/>
  <c r="C249" i="60"/>
  <c r="D249" i="60" s="1"/>
  <c r="E249" i="60" s="1"/>
  <c r="F249" i="60" s="1"/>
  <c r="G249" i="60" s="1"/>
  <c r="H249" i="60" s="1"/>
  <c r="I249" i="60" s="1"/>
  <c r="J249" i="60" s="1"/>
  <c r="K249" i="60" s="1"/>
  <c r="L249" i="60" s="1"/>
  <c r="M249" i="60" s="1"/>
  <c r="N249" i="60" s="1"/>
  <c r="O249" i="60" s="1"/>
  <c r="P249" i="60" s="1"/>
  <c r="Q249" i="60" s="1"/>
  <c r="R249" i="60" s="1"/>
  <c r="S249" i="60" s="1"/>
  <c r="T249" i="60" s="1"/>
  <c r="U249" i="60" s="1"/>
  <c r="V249" i="60" s="1"/>
  <c r="W249" i="60" s="1"/>
  <c r="X249" i="60" s="1"/>
  <c r="Y249" i="60" s="1"/>
  <c r="Z249" i="60" s="1"/>
  <c r="AA249" i="60" s="1"/>
  <c r="AB249" i="60" s="1"/>
  <c r="AC249" i="60" s="1"/>
  <c r="D248" i="60"/>
  <c r="E248" i="60" s="1"/>
  <c r="F248" i="60" s="1"/>
  <c r="G248" i="60" s="1"/>
  <c r="H248" i="60" s="1"/>
  <c r="I248" i="60" s="1"/>
  <c r="J248" i="60" s="1"/>
  <c r="K248" i="60" s="1"/>
  <c r="L248" i="60" s="1"/>
  <c r="M248" i="60" s="1"/>
  <c r="N248" i="60" s="1"/>
  <c r="O248" i="60" s="1"/>
  <c r="P248" i="60" s="1"/>
  <c r="Q248" i="60" s="1"/>
  <c r="R248" i="60" s="1"/>
  <c r="S248" i="60" s="1"/>
  <c r="T248" i="60" s="1"/>
  <c r="U248" i="60" s="1"/>
  <c r="V248" i="60" s="1"/>
  <c r="W248" i="60" s="1"/>
  <c r="X248" i="60" s="1"/>
  <c r="Y248" i="60" s="1"/>
  <c r="Z248" i="60" s="1"/>
  <c r="AA248" i="60" s="1"/>
  <c r="AB248" i="60" s="1"/>
  <c r="AC248" i="60" s="1"/>
  <c r="C248" i="60"/>
  <c r="U247" i="60"/>
  <c r="V247" i="60" s="1"/>
  <c r="W247" i="60" s="1"/>
  <c r="X247" i="60" s="1"/>
  <c r="Y247" i="60" s="1"/>
  <c r="Z247" i="60" s="1"/>
  <c r="AA247" i="60" s="1"/>
  <c r="AB247" i="60" s="1"/>
  <c r="AC247" i="60" s="1"/>
  <c r="N247" i="60"/>
  <c r="O247" i="60" s="1"/>
  <c r="P247" i="60" s="1"/>
  <c r="Q247" i="60" s="1"/>
  <c r="R247" i="60" s="1"/>
  <c r="S247" i="60" s="1"/>
  <c r="T247" i="60" s="1"/>
  <c r="H247" i="60"/>
  <c r="I247" i="60" s="1"/>
  <c r="J247" i="60" s="1"/>
  <c r="K247" i="60" s="1"/>
  <c r="L247" i="60" s="1"/>
  <c r="M247" i="60" s="1"/>
  <c r="G247" i="60"/>
  <c r="F247" i="60"/>
  <c r="C247" i="60"/>
  <c r="D247" i="60" s="1"/>
  <c r="E247" i="60" s="1"/>
  <c r="P246" i="60"/>
  <c r="Q246" i="60" s="1"/>
  <c r="R246" i="60" s="1"/>
  <c r="S246" i="60" s="1"/>
  <c r="T246" i="60" s="1"/>
  <c r="U246" i="60" s="1"/>
  <c r="V246" i="60" s="1"/>
  <c r="W246" i="60" s="1"/>
  <c r="X246" i="60" s="1"/>
  <c r="Y246" i="60" s="1"/>
  <c r="Z246" i="60" s="1"/>
  <c r="AA246" i="60" s="1"/>
  <c r="AB246" i="60" s="1"/>
  <c r="AC246" i="60" s="1"/>
  <c r="C246" i="60"/>
  <c r="D246" i="60" s="1"/>
  <c r="E246" i="60" s="1"/>
  <c r="F246" i="60" s="1"/>
  <c r="G246" i="60" s="1"/>
  <c r="H246" i="60" s="1"/>
  <c r="I246" i="60" s="1"/>
  <c r="J246" i="60" s="1"/>
  <c r="K246" i="60" s="1"/>
  <c r="L246" i="60" s="1"/>
  <c r="M246" i="60" s="1"/>
  <c r="N246" i="60" s="1"/>
  <c r="O246" i="60" s="1"/>
  <c r="Z245" i="60"/>
  <c r="AA245" i="60" s="1"/>
  <c r="AB245" i="60" s="1"/>
  <c r="AC245" i="60" s="1"/>
  <c r="M245" i="60"/>
  <c r="N245" i="60" s="1"/>
  <c r="O245" i="60" s="1"/>
  <c r="P245" i="60" s="1"/>
  <c r="Q245" i="60" s="1"/>
  <c r="R245" i="60" s="1"/>
  <c r="S245" i="60" s="1"/>
  <c r="T245" i="60" s="1"/>
  <c r="U245" i="60" s="1"/>
  <c r="V245" i="60" s="1"/>
  <c r="W245" i="60" s="1"/>
  <c r="X245" i="60" s="1"/>
  <c r="Y245" i="60" s="1"/>
  <c r="K245" i="60"/>
  <c r="L245" i="60" s="1"/>
  <c r="D245" i="60"/>
  <c r="E245" i="60" s="1"/>
  <c r="F245" i="60" s="1"/>
  <c r="G245" i="60" s="1"/>
  <c r="H245" i="60" s="1"/>
  <c r="I245" i="60" s="1"/>
  <c r="J245" i="60" s="1"/>
  <c r="C245" i="60"/>
  <c r="D244" i="60"/>
  <c r="E244" i="60" s="1"/>
  <c r="F244" i="60" s="1"/>
  <c r="G244" i="60" s="1"/>
  <c r="H244" i="60" s="1"/>
  <c r="I244" i="60" s="1"/>
  <c r="J244" i="60" s="1"/>
  <c r="K244" i="60" s="1"/>
  <c r="L244" i="60" s="1"/>
  <c r="M244" i="60" s="1"/>
  <c r="N244" i="60" s="1"/>
  <c r="O244" i="60" s="1"/>
  <c r="P244" i="60" s="1"/>
  <c r="Q244" i="60" s="1"/>
  <c r="R244" i="60" s="1"/>
  <c r="S244" i="60" s="1"/>
  <c r="T244" i="60" s="1"/>
  <c r="U244" i="60" s="1"/>
  <c r="V244" i="60" s="1"/>
  <c r="W244" i="60" s="1"/>
  <c r="X244" i="60" s="1"/>
  <c r="Y244" i="60" s="1"/>
  <c r="Z244" i="60" s="1"/>
  <c r="AA244" i="60" s="1"/>
  <c r="AB244" i="60" s="1"/>
  <c r="AC244" i="60" s="1"/>
  <c r="C244" i="60"/>
  <c r="C243" i="60"/>
  <c r="D243" i="60" s="1"/>
  <c r="E243" i="60" s="1"/>
  <c r="F243" i="60" s="1"/>
  <c r="G243" i="60" s="1"/>
  <c r="H243" i="60" s="1"/>
  <c r="I243" i="60" s="1"/>
  <c r="J243" i="60" s="1"/>
  <c r="K243" i="60" s="1"/>
  <c r="L243" i="60" s="1"/>
  <c r="M243" i="60" s="1"/>
  <c r="N243" i="60" s="1"/>
  <c r="O243" i="60" s="1"/>
  <c r="P243" i="60" s="1"/>
  <c r="Q243" i="60" s="1"/>
  <c r="R243" i="60" s="1"/>
  <c r="S243" i="60" s="1"/>
  <c r="T243" i="60" s="1"/>
  <c r="U243" i="60" s="1"/>
  <c r="V243" i="60" s="1"/>
  <c r="W243" i="60" s="1"/>
  <c r="X243" i="60" s="1"/>
  <c r="Y243" i="60" s="1"/>
  <c r="Z243" i="60" s="1"/>
  <c r="AA243" i="60" s="1"/>
  <c r="AB243" i="60" s="1"/>
  <c r="AC243" i="60" s="1"/>
  <c r="F242" i="60"/>
  <c r="G242" i="60" s="1"/>
  <c r="H242" i="60" s="1"/>
  <c r="I242" i="60" s="1"/>
  <c r="J242" i="60" s="1"/>
  <c r="K242" i="60" s="1"/>
  <c r="L242" i="60" s="1"/>
  <c r="M242" i="60" s="1"/>
  <c r="N242" i="60" s="1"/>
  <c r="O242" i="60" s="1"/>
  <c r="P242" i="60" s="1"/>
  <c r="Q242" i="60" s="1"/>
  <c r="R242" i="60" s="1"/>
  <c r="S242" i="60" s="1"/>
  <c r="T242" i="60" s="1"/>
  <c r="U242" i="60" s="1"/>
  <c r="V242" i="60" s="1"/>
  <c r="W242" i="60" s="1"/>
  <c r="X242" i="60" s="1"/>
  <c r="Y242" i="60" s="1"/>
  <c r="Z242" i="60" s="1"/>
  <c r="AA242" i="60" s="1"/>
  <c r="AB242" i="60" s="1"/>
  <c r="AC242" i="60" s="1"/>
  <c r="D242" i="60"/>
  <c r="E242" i="60" s="1"/>
  <c r="C242" i="60"/>
  <c r="H241" i="60"/>
  <c r="I241" i="60" s="1"/>
  <c r="J241" i="60" s="1"/>
  <c r="K241" i="60" s="1"/>
  <c r="L241" i="60" s="1"/>
  <c r="M241" i="60" s="1"/>
  <c r="N241" i="60" s="1"/>
  <c r="O241" i="60" s="1"/>
  <c r="P241" i="60" s="1"/>
  <c r="Q241" i="60" s="1"/>
  <c r="R241" i="60" s="1"/>
  <c r="S241" i="60" s="1"/>
  <c r="T241" i="60" s="1"/>
  <c r="U241" i="60" s="1"/>
  <c r="V241" i="60" s="1"/>
  <c r="W241" i="60" s="1"/>
  <c r="X241" i="60" s="1"/>
  <c r="Y241" i="60" s="1"/>
  <c r="Z241" i="60" s="1"/>
  <c r="AA241" i="60" s="1"/>
  <c r="AB241" i="60" s="1"/>
  <c r="AC241" i="60" s="1"/>
  <c r="D241" i="60"/>
  <c r="E241" i="60" s="1"/>
  <c r="F241" i="60" s="1"/>
  <c r="G241" i="60" s="1"/>
  <c r="C241" i="60"/>
  <c r="M240" i="60"/>
  <c r="N240" i="60" s="1"/>
  <c r="O240" i="60" s="1"/>
  <c r="P240" i="60" s="1"/>
  <c r="Q240" i="60" s="1"/>
  <c r="R240" i="60" s="1"/>
  <c r="S240" i="60" s="1"/>
  <c r="T240" i="60" s="1"/>
  <c r="U240" i="60" s="1"/>
  <c r="V240" i="60" s="1"/>
  <c r="W240" i="60" s="1"/>
  <c r="X240" i="60" s="1"/>
  <c r="Y240" i="60" s="1"/>
  <c r="Z240" i="60" s="1"/>
  <c r="AA240" i="60" s="1"/>
  <c r="AB240" i="60" s="1"/>
  <c r="AC240" i="60" s="1"/>
  <c r="G240" i="60"/>
  <c r="H240" i="60" s="1"/>
  <c r="I240" i="60" s="1"/>
  <c r="J240" i="60" s="1"/>
  <c r="K240" i="60" s="1"/>
  <c r="L240" i="60" s="1"/>
  <c r="C240" i="60"/>
  <c r="D240" i="60" s="1"/>
  <c r="E240" i="60" s="1"/>
  <c r="F240" i="60" s="1"/>
  <c r="C239" i="60"/>
  <c r="D239" i="60" s="1"/>
  <c r="E239" i="60" s="1"/>
  <c r="F239" i="60" s="1"/>
  <c r="G239" i="60" s="1"/>
  <c r="H239" i="60" s="1"/>
  <c r="I239" i="60" s="1"/>
  <c r="J239" i="60" s="1"/>
  <c r="K239" i="60" s="1"/>
  <c r="L239" i="60" s="1"/>
  <c r="M239" i="60" s="1"/>
  <c r="N239" i="60" s="1"/>
  <c r="O239" i="60" s="1"/>
  <c r="P239" i="60" s="1"/>
  <c r="Q239" i="60" s="1"/>
  <c r="R239" i="60" s="1"/>
  <c r="S239" i="60" s="1"/>
  <c r="T239" i="60" s="1"/>
  <c r="U239" i="60" s="1"/>
  <c r="V239" i="60" s="1"/>
  <c r="W239" i="60" s="1"/>
  <c r="X239" i="60" s="1"/>
  <c r="Y239" i="60" s="1"/>
  <c r="Z239" i="60" s="1"/>
  <c r="AA239" i="60" s="1"/>
  <c r="AB239" i="60" s="1"/>
  <c r="AC239" i="60" s="1"/>
  <c r="I238" i="60"/>
  <c r="J238" i="60" s="1"/>
  <c r="K238" i="60" s="1"/>
  <c r="L238" i="60" s="1"/>
  <c r="M238" i="60" s="1"/>
  <c r="N238" i="60" s="1"/>
  <c r="O238" i="60" s="1"/>
  <c r="P238" i="60" s="1"/>
  <c r="Q238" i="60" s="1"/>
  <c r="R238" i="60" s="1"/>
  <c r="S238" i="60" s="1"/>
  <c r="T238" i="60" s="1"/>
  <c r="U238" i="60" s="1"/>
  <c r="V238" i="60" s="1"/>
  <c r="W238" i="60" s="1"/>
  <c r="X238" i="60" s="1"/>
  <c r="Y238" i="60" s="1"/>
  <c r="Z238" i="60" s="1"/>
  <c r="AA238" i="60" s="1"/>
  <c r="AB238" i="60" s="1"/>
  <c r="AC238" i="60" s="1"/>
  <c r="C238" i="60"/>
  <c r="D238" i="60" s="1"/>
  <c r="E238" i="60" s="1"/>
  <c r="F238" i="60" s="1"/>
  <c r="G238" i="60" s="1"/>
  <c r="H238" i="60" s="1"/>
  <c r="I237" i="60"/>
  <c r="J237" i="60" s="1"/>
  <c r="K237" i="60" s="1"/>
  <c r="L237" i="60" s="1"/>
  <c r="M237" i="60" s="1"/>
  <c r="N237" i="60" s="1"/>
  <c r="O237" i="60" s="1"/>
  <c r="P237" i="60" s="1"/>
  <c r="Q237" i="60" s="1"/>
  <c r="R237" i="60" s="1"/>
  <c r="S237" i="60" s="1"/>
  <c r="T237" i="60" s="1"/>
  <c r="U237" i="60" s="1"/>
  <c r="V237" i="60" s="1"/>
  <c r="W237" i="60" s="1"/>
  <c r="X237" i="60" s="1"/>
  <c r="Y237" i="60" s="1"/>
  <c r="Z237" i="60" s="1"/>
  <c r="AA237" i="60" s="1"/>
  <c r="AB237" i="60" s="1"/>
  <c r="AC237" i="60" s="1"/>
  <c r="H237" i="60"/>
  <c r="G237" i="60"/>
  <c r="E237" i="60"/>
  <c r="F237" i="60" s="1"/>
  <c r="D237" i="60"/>
  <c r="C237" i="60"/>
  <c r="K236" i="60"/>
  <c r="L236" i="60" s="1"/>
  <c r="M236" i="60" s="1"/>
  <c r="N236" i="60" s="1"/>
  <c r="O236" i="60" s="1"/>
  <c r="P236" i="60" s="1"/>
  <c r="Q236" i="60" s="1"/>
  <c r="R236" i="60" s="1"/>
  <c r="S236" i="60" s="1"/>
  <c r="T236" i="60" s="1"/>
  <c r="U236" i="60" s="1"/>
  <c r="V236" i="60" s="1"/>
  <c r="W236" i="60" s="1"/>
  <c r="X236" i="60" s="1"/>
  <c r="Y236" i="60" s="1"/>
  <c r="Z236" i="60" s="1"/>
  <c r="AA236" i="60" s="1"/>
  <c r="AB236" i="60" s="1"/>
  <c r="AC236" i="60" s="1"/>
  <c r="G236" i="60"/>
  <c r="H236" i="60" s="1"/>
  <c r="I236" i="60" s="1"/>
  <c r="J236" i="60" s="1"/>
  <c r="F236" i="60"/>
  <c r="E236" i="60"/>
  <c r="C236" i="60"/>
  <c r="D236" i="60" s="1"/>
  <c r="Q235" i="60"/>
  <c r="R235" i="60" s="1"/>
  <c r="S235" i="60" s="1"/>
  <c r="T235" i="60" s="1"/>
  <c r="U235" i="60" s="1"/>
  <c r="V235" i="60" s="1"/>
  <c r="W235" i="60" s="1"/>
  <c r="X235" i="60" s="1"/>
  <c r="Y235" i="60" s="1"/>
  <c r="Z235" i="60" s="1"/>
  <c r="AA235" i="60" s="1"/>
  <c r="AB235" i="60" s="1"/>
  <c r="AC235" i="60" s="1"/>
  <c r="I235" i="60"/>
  <c r="J235" i="60" s="1"/>
  <c r="K235" i="60" s="1"/>
  <c r="L235" i="60" s="1"/>
  <c r="M235" i="60" s="1"/>
  <c r="N235" i="60" s="1"/>
  <c r="O235" i="60" s="1"/>
  <c r="P235" i="60" s="1"/>
  <c r="E235" i="60"/>
  <c r="F235" i="60" s="1"/>
  <c r="G235" i="60" s="1"/>
  <c r="H235" i="60" s="1"/>
  <c r="D235" i="60"/>
  <c r="C235" i="60"/>
  <c r="L234" i="60"/>
  <c r="M234" i="60" s="1"/>
  <c r="N234" i="60" s="1"/>
  <c r="O234" i="60" s="1"/>
  <c r="P234" i="60" s="1"/>
  <c r="Q234" i="60" s="1"/>
  <c r="R234" i="60" s="1"/>
  <c r="S234" i="60" s="1"/>
  <c r="T234" i="60" s="1"/>
  <c r="U234" i="60" s="1"/>
  <c r="V234" i="60" s="1"/>
  <c r="W234" i="60" s="1"/>
  <c r="X234" i="60" s="1"/>
  <c r="Y234" i="60" s="1"/>
  <c r="Z234" i="60" s="1"/>
  <c r="AA234" i="60" s="1"/>
  <c r="AB234" i="60" s="1"/>
  <c r="AC234" i="60" s="1"/>
  <c r="G234" i="60"/>
  <c r="H234" i="60" s="1"/>
  <c r="I234" i="60" s="1"/>
  <c r="J234" i="60" s="1"/>
  <c r="K234" i="60" s="1"/>
  <c r="D234" i="60"/>
  <c r="E234" i="60" s="1"/>
  <c r="F234" i="60" s="1"/>
  <c r="C234" i="60"/>
  <c r="J233" i="60"/>
  <c r="K233" i="60" s="1"/>
  <c r="L233" i="60" s="1"/>
  <c r="M233" i="60" s="1"/>
  <c r="N233" i="60" s="1"/>
  <c r="O233" i="60" s="1"/>
  <c r="P233" i="60" s="1"/>
  <c r="Q233" i="60" s="1"/>
  <c r="R233" i="60" s="1"/>
  <c r="S233" i="60" s="1"/>
  <c r="T233" i="60" s="1"/>
  <c r="U233" i="60" s="1"/>
  <c r="V233" i="60" s="1"/>
  <c r="W233" i="60" s="1"/>
  <c r="X233" i="60" s="1"/>
  <c r="Y233" i="60" s="1"/>
  <c r="Z233" i="60" s="1"/>
  <c r="AA233" i="60" s="1"/>
  <c r="AB233" i="60" s="1"/>
  <c r="AC233" i="60" s="1"/>
  <c r="E233" i="60"/>
  <c r="F233" i="60" s="1"/>
  <c r="G233" i="60" s="1"/>
  <c r="H233" i="60" s="1"/>
  <c r="I233" i="60" s="1"/>
  <c r="D233" i="60"/>
  <c r="C233" i="60"/>
  <c r="K232" i="60"/>
  <c r="L232" i="60" s="1"/>
  <c r="M232" i="60" s="1"/>
  <c r="N232" i="60" s="1"/>
  <c r="O232" i="60" s="1"/>
  <c r="P232" i="60" s="1"/>
  <c r="Q232" i="60" s="1"/>
  <c r="R232" i="60" s="1"/>
  <c r="S232" i="60" s="1"/>
  <c r="T232" i="60" s="1"/>
  <c r="U232" i="60" s="1"/>
  <c r="V232" i="60" s="1"/>
  <c r="W232" i="60" s="1"/>
  <c r="X232" i="60" s="1"/>
  <c r="Y232" i="60" s="1"/>
  <c r="Z232" i="60" s="1"/>
  <c r="AA232" i="60" s="1"/>
  <c r="AB232" i="60" s="1"/>
  <c r="AC232" i="60" s="1"/>
  <c r="J232" i="60"/>
  <c r="E232" i="60"/>
  <c r="F232" i="60" s="1"/>
  <c r="G232" i="60" s="1"/>
  <c r="H232" i="60" s="1"/>
  <c r="I232" i="60" s="1"/>
  <c r="C232" i="60"/>
  <c r="D232" i="60" s="1"/>
  <c r="K231" i="60"/>
  <c r="L231" i="60" s="1"/>
  <c r="M231" i="60" s="1"/>
  <c r="N231" i="60" s="1"/>
  <c r="O231" i="60" s="1"/>
  <c r="P231" i="60" s="1"/>
  <c r="Q231" i="60" s="1"/>
  <c r="R231" i="60" s="1"/>
  <c r="S231" i="60" s="1"/>
  <c r="T231" i="60" s="1"/>
  <c r="U231" i="60" s="1"/>
  <c r="V231" i="60" s="1"/>
  <c r="W231" i="60" s="1"/>
  <c r="X231" i="60" s="1"/>
  <c r="Y231" i="60" s="1"/>
  <c r="Z231" i="60" s="1"/>
  <c r="AA231" i="60" s="1"/>
  <c r="AB231" i="60" s="1"/>
  <c r="AC231" i="60" s="1"/>
  <c r="H231" i="60"/>
  <c r="I231" i="60" s="1"/>
  <c r="J231" i="60" s="1"/>
  <c r="C231" i="60"/>
  <c r="D231" i="60" s="1"/>
  <c r="E231" i="60" s="1"/>
  <c r="F231" i="60" s="1"/>
  <c r="G231" i="60" s="1"/>
  <c r="G230" i="60"/>
  <c r="H230" i="60" s="1"/>
  <c r="I230" i="60" s="1"/>
  <c r="J230" i="60" s="1"/>
  <c r="K230" i="60" s="1"/>
  <c r="L230" i="60" s="1"/>
  <c r="M230" i="60" s="1"/>
  <c r="N230" i="60" s="1"/>
  <c r="O230" i="60" s="1"/>
  <c r="P230" i="60" s="1"/>
  <c r="Q230" i="60" s="1"/>
  <c r="R230" i="60" s="1"/>
  <c r="S230" i="60" s="1"/>
  <c r="T230" i="60" s="1"/>
  <c r="U230" i="60" s="1"/>
  <c r="V230" i="60" s="1"/>
  <c r="W230" i="60" s="1"/>
  <c r="X230" i="60" s="1"/>
  <c r="Y230" i="60" s="1"/>
  <c r="Z230" i="60" s="1"/>
  <c r="AA230" i="60" s="1"/>
  <c r="AB230" i="60" s="1"/>
  <c r="AC230" i="60" s="1"/>
  <c r="F230" i="60"/>
  <c r="D230" i="60"/>
  <c r="E230" i="60" s="1"/>
  <c r="C230" i="60"/>
  <c r="G229" i="60"/>
  <c r="H229" i="60" s="1"/>
  <c r="I229" i="60" s="1"/>
  <c r="J229" i="60" s="1"/>
  <c r="K229" i="60" s="1"/>
  <c r="L229" i="60" s="1"/>
  <c r="M229" i="60" s="1"/>
  <c r="N229" i="60" s="1"/>
  <c r="O229" i="60" s="1"/>
  <c r="P229" i="60" s="1"/>
  <c r="Q229" i="60" s="1"/>
  <c r="R229" i="60" s="1"/>
  <c r="S229" i="60" s="1"/>
  <c r="T229" i="60" s="1"/>
  <c r="U229" i="60" s="1"/>
  <c r="V229" i="60" s="1"/>
  <c r="W229" i="60" s="1"/>
  <c r="X229" i="60" s="1"/>
  <c r="Y229" i="60" s="1"/>
  <c r="Z229" i="60" s="1"/>
  <c r="AA229" i="60" s="1"/>
  <c r="AB229" i="60" s="1"/>
  <c r="AC229" i="60" s="1"/>
  <c r="D229" i="60"/>
  <c r="E229" i="60" s="1"/>
  <c r="F229" i="60" s="1"/>
  <c r="C229" i="60"/>
  <c r="N228" i="60"/>
  <c r="O228" i="60" s="1"/>
  <c r="P228" i="60" s="1"/>
  <c r="Q228" i="60" s="1"/>
  <c r="R228" i="60" s="1"/>
  <c r="S228" i="60" s="1"/>
  <c r="T228" i="60" s="1"/>
  <c r="U228" i="60" s="1"/>
  <c r="V228" i="60" s="1"/>
  <c r="W228" i="60" s="1"/>
  <c r="X228" i="60" s="1"/>
  <c r="Y228" i="60" s="1"/>
  <c r="Z228" i="60" s="1"/>
  <c r="AA228" i="60" s="1"/>
  <c r="AB228" i="60" s="1"/>
  <c r="AC228" i="60" s="1"/>
  <c r="E228" i="60"/>
  <c r="F228" i="60" s="1"/>
  <c r="G228" i="60" s="1"/>
  <c r="H228" i="60" s="1"/>
  <c r="I228" i="60" s="1"/>
  <c r="J228" i="60" s="1"/>
  <c r="K228" i="60" s="1"/>
  <c r="L228" i="60" s="1"/>
  <c r="M228" i="60" s="1"/>
  <c r="C228" i="60"/>
  <c r="D228" i="60" s="1"/>
  <c r="C227" i="60"/>
  <c r="D227" i="60" s="1"/>
  <c r="E227" i="60" s="1"/>
  <c r="F227" i="60" s="1"/>
  <c r="G227" i="60" s="1"/>
  <c r="H227" i="60" s="1"/>
  <c r="I227" i="60" s="1"/>
  <c r="J227" i="60" s="1"/>
  <c r="K227" i="60" s="1"/>
  <c r="L227" i="60" s="1"/>
  <c r="M227" i="60" s="1"/>
  <c r="N227" i="60" s="1"/>
  <c r="O227" i="60" s="1"/>
  <c r="P227" i="60" s="1"/>
  <c r="Q227" i="60" s="1"/>
  <c r="R227" i="60" s="1"/>
  <c r="S227" i="60" s="1"/>
  <c r="T227" i="60" s="1"/>
  <c r="U227" i="60" s="1"/>
  <c r="V227" i="60" s="1"/>
  <c r="W227" i="60" s="1"/>
  <c r="X227" i="60" s="1"/>
  <c r="Y227" i="60" s="1"/>
  <c r="Z227" i="60" s="1"/>
  <c r="AA227" i="60" s="1"/>
  <c r="AB227" i="60" s="1"/>
  <c r="AC227" i="60" s="1"/>
  <c r="J226" i="60"/>
  <c r="K226" i="60" s="1"/>
  <c r="L226" i="60" s="1"/>
  <c r="M226" i="60" s="1"/>
  <c r="N226" i="60" s="1"/>
  <c r="O226" i="60" s="1"/>
  <c r="P226" i="60" s="1"/>
  <c r="Q226" i="60" s="1"/>
  <c r="R226" i="60" s="1"/>
  <c r="S226" i="60" s="1"/>
  <c r="T226" i="60" s="1"/>
  <c r="U226" i="60" s="1"/>
  <c r="V226" i="60" s="1"/>
  <c r="W226" i="60" s="1"/>
  <c r="X226" i="60" s="1"/>
  <c r="Y226" i="60" s="1"/>
  <c r="Z226" i="60" s="1"/>
  <c r="AA226" i="60" s="1"/>
  <c r="AB226" i="60" s="1"/>
  <c r="AC226" i="60" s="1"/>
  <c r="D226" i="60"/>
  <c r="E226" i="60" s="1"/>
  <c r="F226" i="60" s="1"/>
  <c r="G226" i="60" s="1"/>
  <c r="H226" i="60" s="1"/>
  <c r="I226" i="60" s="1"/>
  <c r="C226" i="60"/>
  <c r="H225" i="60"/>
  <c r="I225" i="60" s="1"/>
  <c r="J225" i="60" s="1"/>
  <c r="K225" i="60" s="1"/>
  <c r="L225" i="60" s="1"/>
  <c r="M225" i="60" s="1"/>
  <c r="N225" i="60" s="1"/>
  <c r="O225" i="60" s="1"/>
  <c r="P225" i="60" s="1"/>
  <c r="Q225" i="60" s="1"/>
  <c r="R225" i="60" s="1"/>
  <c r="S225" i="60" s="1"/>
  <c r="T225" i="60" s="1"/>
  <c r="U225" i="60" s="1"/>
  <c r="V225" i="60" s="1"/>
  <c r="W225" i="60" s="1"/>
  <c r="X225" i="60" s="1"/>
  <c r="Y225" i="60" s="1"/>
  <c r="Z225" i="60" s="1"/>
  <c r="AA225" i="60" s="1"/>
  <c r="AB225" i="60" s="1"/>
  <c r="AC225" i="60" s="1"/>
  <c r="D225" i="60"/>
  <c r="E225" i="60" s="1"/>
  <c r="F225" i="60" s="1"/>
  <c r="G225" i="60" s="1"/>
  <c r="C225" i="60"/>
  <c r="C224" i="60"/>
  <c r="D224" i="60" s="1"/>
  <c r="E224" i="60" s="1"/>
  <c r="F224" i="60" s="1"/>
  <c r="G224" i="60" s="1"/>
  <c r="H224" i="60" s="1"/>
  <c r="I224" i="60" s="1"/>
  <c r="J224" i="60" s="1"/>
  <c r="K224" i="60" s="1"/>
  <c r="L224" i="60" s="1"/>
  <c r="M224" i="60" s="1"/>
  <c r="N224" i="60" s="1"/>
  <c r="O224" i="60" s="1"/>
  <c r="P224" i="60" s="1"/>
  <c r="Q224" i="60" s="1"/>
  <c r="R224" i="60" s="1"/>
  <c r="S224" i="60" s="1"/>
  <c r="T224" i="60" s="1"/>
  <c r="U224" i="60" s="1"/>
  <c r="V224" i="60" s="1"/>
  <c r="W224" i="60" s="1"/>
  <c r="X224" i="60" s="1"/>
  <c r="Y224" i="60" s="1"/>
  <c r="Z224" i="60" s="1"/>
  <c r="AA224" i="60" s="1"/>
  <c r="AB224" i="60" s="1"/>
  <c r="AC224" i="60" s="1"/>
  <c r="H223" i="60"/>
  <c r="I223" i="60" s="1"/>
  <c r="J223" i="60" s="1"/>
  <c r="K223" i="60" s="1"/>
  <c r="L223" i="60" s="1"/>
  <c r="M223" i="60" s="1"/>
  <c r="N223" i="60" s="1"/>
  <c r="O223" i="60" s="1"/>
  <c r="P223" i="60" s="1"/>
  <c r="Q223" i="60" s="1"/>
  <c r="R223" i="60" s="1"/>
  <c r="S223" i="60" s="1"/>
  <c r="T223" i="60" s="1"/>
  <c r="U223" i="60" s="1"/>
  <c r="V223" i="60" s="1"/>
  <c r="W223" i="60" s="1"/>
  <c r="X223" i="60" s="1"/>
  <c r="Y223" i="60" s="1"/>
  <c r="Z223" i="60" s="1"/>
  <c r="AA223" i="60" s="1"/>
  <c r="AB223" i="60" s="1"/>
  <c r="AC223" i="60" s="1"/>
  <c r="E223" i="60"/>
  <c r="F223" i="60" s="1"/>
  <c r="G223" i="60" s="1"/>
  <c r="D223" i="60"/>
  <c r="C223" i="60"/>
  <c r="F222" i="60"/>
  <c r="G222" i="60" s="1"/>
  <c r="H222" i="60" s="1"/>
  <c r="I222" i="60" s="1"/>
  <c r="J222" i="60" s="1"/>
  <c r="K222" i="60" s="1"/>
  <c r="L222" i="60" s="1"/>
  <c r="M222" i="60" s="1"/>
  <c r="N222" i="60" s="1"/>
  <c r="O222" i="60" s="1"/>
  <c r="P222" i="60" s="1"/>
  <c r="Q222" i="60" s="1"/>
  <c r="R222" i="60" s="1"/>
  <c r="S222" i="60" s="1"/>
  <c r="T222" i="60" s="1"/>
  <c r="U222" i="60" s="1"/>
  <c r="V222" i="60" s="1"/>
  <c r="W222" i="60" s="1"/>
  <c r="X222" i="60" s="1"/>
  <c r="Y222" i="60" s="1"/>
  <c r="Z222" i="60" s="1"/>
  <c r="AA222" i="60" s="1"/>
  <c r="AB222" i="60" s="1"/>
  <c r="AC222" i="60" s="1"/>
  <c r="C222" i="60"/>
  <c r="D222" i="60" s="1"/>
  <c r="E222" i="60" s="1"/>
  <c r="D221" i="60"/>
  <c r="E221" i="60" s="1"/>
  <c r="F221" i="60" s="1"/>
  <c r="G221" i="60" s="1"/>
  <c r="H221" i="60" s="1"/>
  <c r="I221" i="60" s="1"/>
  <c r="J221" i="60" s="1"/>
  <c r="K221" i="60" s="1"/>
  <c r="L221" i="60" s="1"/>
  <c r="M221" i="60" s="1"/>
  <c r="N221" i="60" s="1"/>
  <c r="O221" i="60" s="1"/>
  <c r="P221" i="60" s="1"/>
  <c r="Q221" i="60" s="1"/>
  <c r="R221" i="60" s="1"/>
  <c r="S221" i="60" s="1"/>
  <c r="T221" i="60" s="1"/>
  <c r="U221" i="60" s="1"/>
  <c r="V221" i="60" s="1"/>
  <c r="W221" i="60" s="1"/>
  <c r="X221" i="60" s="1"/>
  <c r="Y221" i="60" s="1"/>
  <c r="Z221" i="60" s="1"/>
  <c r="AA221" i="60" s="1"/>
  <c r="AB221" i="60" s="1"/>
  <c r="AC221" i="60" s="1"/>
  <c r="C221" i="60"/>
  <c r="M220" i="60"/>
  <c r="N220" i="60" s="1"/>
  <c r="O220" i="60" s="1"/>
  <c r="P220" i="60" s="1"/>
  <c r="Q220" i="60" s="1"/>
  <c r="R220" i="60" s="1"/>
  <c r="S220" i="60" s="1"/>
  <c r="T220" i="60" s="1"/>
  <c r="U220" i="60" s="1"/>
  <c r="V220" i="60" s="1"/>
  <c r="W220" i="60" s="1"/>
  <c r="X220" i="60" s="1"/>
  <c r="Y220" i="60" s="1"/>
  <c r="Z220" i="60" s="1"/>
  <c r="AA220" i="60" s="1"/>
  <c r="AB220" i="60" s="1"/>
  <c r="AC220" i="60" s="1"/>
  <c r="C220" i="60"/>
  <c r="D220" i="60" s="1"/>
  <c r="E220" i="60" s="1"/>
  <c r="F220" i="60" s="1"/>
  <c r="G220" i="60" s="1"/>
  <c r="H220" i="60" s="1"/>
  <c r="I220" i="60" s="1"/>
  <c r="J220" i="60" s="1"/>
  <c r="K220" i="60" s="1"/>
  <c r="L220" i="60" s="1"/>
  <c r="L219" i="60"/>
  <c r="M219" i="60" s="1"/>
  <c r="N219" i="60" s="1"/>
  <c r="O219" i="60" s="1"/>
  <c r="P219" i="60" s="1"/>
  <c r="Q219" i="60" s="1"/>
  <c r="R219" i="60" s="1"/>
  <c r="S219" i="60" s="1"/>
  <c r="T219" i="60" s="1"/>
  <c r="U219" i="60" s="1"/>
  <c r="V219" i="60" s="1"/>
  <c r="W219" i="60" s="1"/>
  <c r="X219" i="60" s="1"/>
  <c r="Y219" i="60" s="1"/>
  <c r="Z219" i="60" s="1"/>
  <c r="AA219" i="60" s="1"/>
  <c r="AB219" i="60" s="1"/>
  <c r="AC219" i="60" s="1"/>
  <c r="I219" i="60"/>
  <c r="J219" i="60" s="1"/>
  <c r="K219" i="60" s="1"/>
  <c r="D219" i="60"/>
  <c r="E219" i="60" s="1"/>
  <c r="F219" i="60" s="1"/>
  <c r="G219" i="60" s="1"/>
  <c r="H219" i="60" s="1"/>
  <c r="C219" i="60"/>
  <c r="J218" i="60"/>
  <c r="K218" i="60" s="1"/>
  <c r="L218" i="60" s="1"/>
  <c r="M218" i="60" s="1"/>
  <c r="N218" i="60" s="1"/>
  <c r="O218" i="60" s="1"/>
  <c r="P218" i="60" s="1"/>
  <c r="Q218" i="60" s="1"/>
  <c r="R218" i="60" s="1"/>
  <c r="S218" i="60" s="1"/>
  <c r="T218" i="60" s="1"/>
  <c r="U218" i="60" s="1"/>
  <c r="V218" i="60" s="1"/>
  <c r="W218" i="60" s="1"/>
  <c r="X218" i="60" s="1"/>
  <c r="Y218" i="60" s="1"/>
  <c r="Z218" i="60" s="1"/>
  <c r="AA218" i="60" s="1"/>
  <c r="AB218" i="60" s="1"/>
  <c r="AC218" i="60" s="1"/>
  <c r="C218" i="60"/>
  <c r="D218" i="60" s="1"/>
  <c r="E218" i="60" s="1"/>
  <c r="F218" i="60" s="1"/>
  <c r="G218" i="60" s="1"/>
  <c r="H218" i="60" s="1"/>
  <c r="I218" i="60" s="1"/>
  <c r="H217" i="60"/>
  <c r="I217" i="60" s="1"/>
  <c r="J217" i="60" s="1"/>
  <c r="K217" i="60" s="1"/>
  <c r="L217" i="60" s="1"/>
  <c r="M217" i="60" s="1"/>
  <c r="N217" i="60" s="1"/>
  <c r="O217" i="60" s="1"/>
  <c r="P217" i="60" s="1"/>
  <c r="Q217" i="60" s="1"/>
  <c r="R217" i="60" s="1"/>
  <c r="S217" i="60" s="1"/>
  <c r="T217" i="60" s="1"/>
  <c r="U217" i="60" s="1"/>
  <c r="V217" i="60" s="1"/>
  <c r="W217" i="60" s="1"/>
  <c r="X217" i="60" s="1"/>
  <c r="Y217" i="60" s="1"/>
  <c r="Z217" i="60" s="1"/>
  <c r="AA217" i="60" s="1"/>
  <c r="AB217" i="60" s="1"/>
  <c r="AC217" i="60" s="1"/>
  <c r="E217" i="60"/>
  <c r="F217" i="60" s="1"/>
  <c r="G217" i="60" s="1"/>
  <c r="D217" i="60"/>
  <c r="C217" i="60"/>
  <c r="E216" i="60"/>
  <c r="F216" i="60" s="1"/>
  <c r="G216" i="60" s="1"/>
  <c r="H216" i="60" s="1"/>
  <c r="I216" i="60" s="1"/>
  <c r="J216" i="60" s="1"/>
  <c r="K216" i="60" s="1"/>
  <c r="L216" i="60" s="1"/>
  <c r="M216" i="60" s="1"/>
  <c r="N216" i="60" s="1"/>
  <c r="O216" i="60" s="1"/>
  <c r="P216" i="60" s="1"/>
  <c r="Q216" i="60" s="1"/>
  <c r="R216" i="60" s="1"/>
  <c r="S216" i="60" s="1"/>
  <c r="T216" i="60" s="1"/>
  <c r="U216" i="60" s="1"/>
  <c r="V216" i="60" s="1"/>
  <c r="W216" i="60" s="1"/>
  <c r="X216" i="60" s="1"/>
  <c r="Y216" i="60" s="1"/>
  <c r="Z216" i="60" s="1"/>
  <c r="AA216" i="60" s="1"/>
  <c r="AB216" i="60" s="1"/>
  <c r="AC216" i="60" s="1"/>
  <c r="C216" i="60"/>
  <c r="D216" i="60" s="1"/>
  <c r="E215" i="60"/>
  <c r="F215" i="60" s="1"/>
  <c r="G215" i="60" s="1"/>
  <c r="H215" i="60" s="1"/>
  <c r="I215" i="60" s="1"/>
  <c r="J215" i="60" s="1"/>
  <c r="K215" i="60" s="1"/>
  <c r="L215" i="60" s="1"/>
  <c r="M215" i="60" s="1"/>
  <c r="N215" i="60" s="1"/>
  <c r="O215" i="60" s="1"/>
  <c r="P215" i="60" s="1"/>
  <c r="Q215" i="60" s="1"/>
  <c r="R215" i="60" s="1"/>
  <c r="S215" i="60" s="1"/>
  <c r="T215" i="60" s="1"/>
  <c r="U215" i="60" s="1"/>
  <c r="V215" i="60" s="1"/>
  <c r="W215" i="60" s="1"/>
  <c r="X215" i="60" s="1"/>
  <c r="Y215" i="60" s="1"/>
  <c r="Z215" i="60" s="1"/>
  <c r="AA215" i="60" s="1"/>
  <c r="AB215" i="60" s="1"/>
  <c r="AC215" i="60" s="1"/>
  <c r="D215" i="60"/>
  <c r="C215" i="60"/>
  <c r="F214" i="60"/>
  <c r="G214" i="60" s="1"/>
  <c r="H214" i="60" s="1"/>
  <c r="I214" i="60" s="1"/>
  <c r="J214" i="60" s="1"/>
  <c r="K214" i="60" s="1"/>
  <c r="L214" i="60" s="1"/>
  <c r="M214" i="60" s="1"/>
  <c r="N214" i="60" s="1"/>
  <c r="O214" i="60" s="1"/>
  <c r="P214" i="60" s="1"/>
  <c r="Q214" i="60" s="1"/>
  <c r="R214" i="60" s="1"/>
  <c r="S214" i="60" s="1"/>
  <c r="T214" i="60" s="1"/>
  <c r="U214" i="60" s="1"/>
  <c r="V214" i="60" s="1"/>
  <c r="W214" i="60" s="1"/>
  <c r="X214" i="60" s="1"/>
  <c r="Y214" i="60" s="1"/>
  <c r="Z214" i="60" s="1"/>
  <c r="AA214" i="60" s="1"/>
  <c r="AB214" i="60" s="1"/>
  <c r="AC214" i="60" s="1"/>
  <c r="C214" i="60"/>
  <c r="D214" i="60" s="1"/>
  <c r="E214" i="60" s="1"/>
  <c r="I213" i="60"/>
  <c r="J213" i="60" s="1"/>
  <c r="K213" i="60" s="1"/>
  <c r="L213" i="60" s="1"/>
  <c r="M213" i="60" s="1"/>
  <c r="N213" i="60" s="1"/>
  <c r="O213" i="60" s="1"/>
  <c r="P213" i="60" s="1"/>
  <c r="Q213" i="60" s="1"/>
  <c r="R213" i="60" s="1"/>
  <c r="S213" i="60" s="1"/>
  <c r="T213" i="60" s="1"/>
  <c r="U213" i="60" s="1"/>
  <c r="V213" i="60" s="1"/>
  <c r="W213" i="60" s="1"/>
  <c r="X213" i="60" s="1"/>
  <c r="Y213" i="60" s="1"/>
  <c r="Z213" i="60" s="1"/>
  <c r="AA213" i="60" s="1"/>
  <c r="AB213" i="60" s="1"/>
  <c r="AC213" i="60" s="1"/>
  <c r="D213" i="60"/>
  <c r="E213" i="60" s="1"/>
  <c r="F213" i="60" s="1"/>
  <c r="G213" i="60" s="1"/>
  <c r="H213" i="60" s="1"/>
  <c r="C213" i="60"/>
  <c r="H212" i="60"/>
  <c r="I212" i="60" s="1"/>
  <c r="J212" i="60" s="1"/>
  <c r="K212" i="60" s="1"/>
  <c r="L212" i="60" s="1"/>
  <c r="M212" i="60" s="1"/>
  <c r="N212" i="60" s="1"/>
  <c r="O212" i="60" s="1"/>
  <c r="P212" i="60" s="1"/>
  <c r="Q212" i="60" s="1"/>
  <c r="R212" i="60" s="1"/>
  <c r="S212" i="60" s="1"/>
  <c r="T212" i="60" s="1"/>
  <c r="U212" i="60" s="1"/>
  <c r="V212" i="60" s="1"/>
  <c r="W212" i="60" s="1"/>
  <c r="X212" i="60" s="1"/>
  <c r="Y212" i="60" s="1"/>
  <c r="Z212" i="60" s="1"/>
  <c r="AA212" i="60" s="1"/>
  <c r="AB212" i="60" s="1"/>
  <c r="AC212" i="60" s="1"/>
  <c r="C212" i="60"/>
  <c r="D212" i="60" s="1"/>
  <c r="E212" i="60" s="1"/>
  <c r="F212" i="60" s="1"/>
  <c r="G212" i="60" s="1"/>
  <c r="H211" i="60"/>
  <c r="I211" i="60" s="1"/>
  <c r="J211" i="60" s="1"/>
  <c r="K211" i="60" s="1"/>
  <c r="L211" i="60" s="1"/>
  <c r="M211" i="60" s="1"/>
  <c r="N211" i="60" s="1"/>
  <c r="O211" i="60" s="1"/>
  <c r="P211" i="60" s="1"/>
  <c r="Q211" i="60" s="1"/>
  <c r="R211" i="60" s="1"/>
  <c r="S211" i="60" s="1"/>
  <c r="T211" i="60" s="1"/>
  <c r="U211" i="60" s="1"/>
  <c r="V211" i="60" s="1"/>
  <c r="W211" i="60" s="1"/>
  <c r="X211" i="60" s="1"/>
  <c r="Y211" i="60" s="1"/>
  <c r="Z211" i="60" s="1"/>
  <c r="AA211" i="60" s="1"/>
  <c r="AB211" i="60" s="1"/>
  <c r="AC211" i="60" s="1"/>
  <c r="F211" i="60"/>
  <c r="G211" i="60" s="1"/>
  <c r="C211" i="60"/>
  <c r="D211" i="60" s="1"/>
  <c r="E211" i="60" s="1"/>
  <c r="F210" i="60"/>
  <c r="G210" i="60" s="1"/>
  <c r="H210" i="60" s="1"/>
  <c r="I210" i="60" s="1"/>
  <c r="J210" i="60" s="1"/>
  <c r="K210" i="60" s="1"/>
  <c r="L210" i="60" s="1"/>
  <c r="M210" i="60" s="1"/>
  <c r="N210" i="60" s="1"/>
  <c r="O210" i="60" s="1"/>
  <c r="P210" i="60" s="1"/>
  <c r="Q210" i="60" s="1"/>
  <c r="R210" i="60" s="1"/>
  <c r="S210" i="60" s="1"/>
  <c r="T210" i="60" s="1"/>
  <c r="U210" i="60" s="1"/>
  <c r="V210" i="60" s="1"/>
  <c r="W210" i="60" s="1"/>
  <c r="X210" i="60" s="1"/>
  <c r="Y210" i="60" s="1"/>
  <c r="Z210" i="60" s="1"/>
  <c r="AA210" i="60" s="1"/>
  <c r="AB210" i="60" s="1"/>
  <c r="AC210" i="60" s="1"/>
  <c r="D210" i="60"/>
  <c r="E210" i="60" s="1"/>
  <c r="C210" i="60"/>
  <c r="H209" i="60"/>
  <c r="I209" i="60" s="1"/>
  <c r="J209" i="60" s="1"/>
  <c r="K209" i="60" s="1"/>
  <c r="L209" i="60" s="1"/>
  <c r="M209" i="60" s="1"/>
  <c r="N209" i="60" s="1"/>
  <c r="O209" i="60" s="1"/>
  <c r="P209" i="60" s="1"/>
  <c r="Q209" i="60" s="1"/>
  <c r="R209" i="60" s="1"/>
  <c r="S209" i="60" s="1"/>
  <c r="T209" i="60" s="1"/>
  <c r="U209" i="60" s="1"/>
  <c r="V209" i="60" s="1"/>
  <c r="W209" i="60" s="1"/>
  <c r="X209" i="60" s="1"/>
  <c r="Y209" i="60" s="1"/>
  <c r="Z209" i="60" s="1"/>
  <c r="AA209" i="60" s="1"/>
  <c r="AB209" i="60" s="1"/>
  <c r="AC209" i="60" s="1"/>
  <c r="E209" i="60"/>
  <c r="F209" i="60" s="1"/>
  <c r="G209" i="60" s="1"/>
  <c r="D209" i="60"/>
  <c r="C209" i="60"/>
  <c r="C208" i="60"/>
  <c r="K207" i="60"/>
  <c r="L207" i="60" s="1"/>
  <c r="M207" i="60" s="1"/>
  <c r="N207" i="60" s="1"/>
  <c r="O207" i="60" s="1"/>
  <c r="P207" i="60" s="1"/>
  <c r="Q207" i="60" s="1"/>
  <c r="R207" i="60" s="1"/>
  <c r="S207" i="60" s="1"/>
  <c r="T207" i="60" s="1"/>
  <c r="U207" i="60" s="1"/>
  <c r="V207" i="60" s="1"/>
  <c r="W207" i="60" s="1"/>
  <c r="X207" i="60" s="1"/>
  <c r="Y207" i="60" s="1"/>
  <c r="Z207" i="60" s="1"/>
  <c r="AA207" i="60" s="1"/>
  <c r="AB207" i="60" s="1"/>
  <c r="AC207" i="60" s="1"/>
  <c r="E207" i="60"/>
  <c r="F207" i="60" s="1"/>
  <c r="G207" i="60" s="1"/>
  <c r="H207" i="60" s="1"/>
  <c r="I207" i="60" s="1"/>
  <c r="J207" i="60" s="1"/>
  <c r="C207" i="60"/>
  <c r="D207" i="60" s="1"/>
  <c r="J206" i="60"/>
  <c r="K206" i="60" s="1"/>
  <c r="L206" i="60" s="1"/>
  <c r="M206" i="60" s="1"/>
  <c r="N206" i="60" s="1"/>
  <c r="O206" i="60" s="1"/>
  <c r="P206" i="60" s="1"/>
  <c r="Q206" i="60" s="1"/>
  <c r="R206" i="60" s="1"/>
  <c r="S206" i="60" s="1"/>
  <c r="T206" i="60" s="1"/>
  <c r="U206" i="60" s="1"/>
  <c r="V206" i="60" s="1"/>
  <c r="W206" i="60" s="1"/>
  <c r="X206" i="60" s="1"/>
  <c r="Y206" i="60" s="1"/>
  <c r="Z206" i="60" s="1"/>
  <c r="AA206" i="60" s="1"/>
  <c r="AB206" i="60" s="1"/>
  <c r="AC206" i="60" s="1"/>
  <c r="I206" i="60"/>
  <c r="C206" i="60"/>
  <c r="D206" i="60" s="1"/>
  <c r="E206" i="60" s="1"/>
  <c r="F206" i="60" s="1"/>
  <c r="G206" i="60" s="1"/>
  <c r="H206" i="60" s="1"/>
  <c r="I205" i="60"/>
  <c r="J205" i="60" s="1"/>
  <c r="K205" i="60" s="1"/>
  <c r="L205" i="60" s="1"/>
  <c r="M205" i="60" s="1"/>
  <c r="N205" i="60" s="1"/>
  <c r="O205" i="60" s="1"/>
  <c r="P205" i="60" s="1"/>
  <c r="Q205" i="60" s="1"/>
  <c r="R205" i="60" s="1"/>
  <c r="S205" i="60" s="1"/>
  <c r="T205" i="60" s="1"/>
  <c r="U205" i="60" s="1"/>
  <c r="V205" i="60" s="1"/>
  <c r="W205" i="60" s="1"/>
  <c r="X205" i="60" s="1"/>
  <c r="Y205" i="60" s="1"/>
  <c r="Z205" i="60" s="1"/>
  <c r="AA205" i="60" s="1"/>
  <c r="AB205" i="60" s="1"/>
  <c r="AC205" i="60" s="1"/>
  <c r="G205" i="60"/>
  <c r="H205" i="60" s="1"/>
  <c r="E205" i="60"/>
  <c r="F205" i="60" s="1"/>
  <c r="D205" i="60"/>
  <c r="C205" i="60"/>
  <c r="C204" i="60"/>
  <c r="C203" i="60"/>
  <c r="D203" i="60" s="1"/>
  <c r="E203" i="60" s="1"/>
  <c r="F203" i="60" s="1"/>
  <c r="G203" i="60" s="1"/>
  <c r="H203" i="60" s="1"/>
  <c r="I203" i="60" s="1"/>
  <c r="J203" i="60" s="1"/>
  <c r="K203" i="60" s="1"/>
  <c r="L203" i="60" s="1"/>
  <c r="M203" i="60" s="1"/>
  <c r="N203" i="60" s="1"/>
  <c r="O203" i="60" s="1"/>
  <c r="P203" i="60" s="1"/>
  <c r="Q203" i="60" s="1"/>
  <c r="R203" i="60" s="1"/>
  <c r="S203" i="60" s="1"/>
  <c r="T203" i="60" s="1"/>
  <c r="U203" i="60" s="1"/>
  <c r="V203" i="60" s="1"/>
  <c r="W203" i="60" s="1"/>
  <c r="X203" i="60" s="1"/>
  <c r="Y203" i="60" s="1"/>
  <c r="Z203" i="60" s="1"/>
  <c r="AA203" i="60" s="1"/>
  <c r="AB203" i="60" s="1"/>
  <c r="AC203" i="60" s="1"/>
  <c r="D202" i="60"/>
  <c r="E202" i="60" s="1"/>
  <c r="F202" i="60" s="1"/>
  <c r="G202" i="60" s="1"/>
  <c r="H202" i="60" s="1"/>
  <c r="I202" i="60" s="1"/>
  <c r="J202" i="60" s="1"/>
  <c r="K202" i="60" s="1"/>
  <c r="L202" i="60" s="1"/>
  <c r="M202" i="60" s="1"/>
  <c r="N202" i="60" s="1"/>
  <c r="O202" i="60" s="1"/>
  <c r="P202" i="60" s="1"/>
  <c r="Q202" i="60" s="1"/>
  <c r="R202" i="60" s="1"/>
  <c r="S202" i="60" s="1"/>
  <c r="T202" i="60" s="1"/>
  <c r="U202" i="60" s="1"/>
  <c r="V202" i="60" s="1"/>
  <c r="W202" i="60" s="1"/>
  <c r="X202" i="60" s="1"/>
  <c r="Y202" i="60" s="1"/>
  <c r="Z202" i="60" s="1"/>
  <c r="AA202" i="60" s="1"/>
  <c r="AB202" i="60" s="1"/>
  <c r="AC202" i="60" s="1"/>
  <c r="C202" i="60"/>
  <c r="L201" i="60"/>
  <c r="M201" i="60" s="1"/>
  <c r="N201" i="60" s="1"/>
  <c r="O201" i="60" s="1"/>
  <c r="P201" i="60" s="1"/>
  <c r="Q201" i="60" s="1"/>
  <c r="R201" i="60" s="1"/>
  <c r="S201" i="60" s="1"/>
  <c r="T201" i="60" s="1"/>
  <c r="U201" i="60" s="1"/>
  <c r="V201" i="60" s="1"/>
  <c r="W201" i="60" s="1"/>
  <c r="X201" i="60" s="1"/>
  <c r="Y201" i="60" s="1"/>
  <c r="Z201" i="60" s="1"/>
  <c r="AA201" i="60" s="1"/>
  <c r="AB201" i="60" s="1"/>
  <c r="AC201" i="60" s="1"/>
  <c r="G201" i="60"/>
  <c r="H201" i="60" s="1"/>
  <c r="I201" i="60" s="1"/>
  <c r="J201" i="60" s="1"/>
  <c r="K201" i="60" s="1"/>
  <c r="E201" i="60"/>
  <c r="F201" i="60" s="1"/>
  <c r="D201" i="60"/>
  <c r="C201" i="60"/>
  <c r="C200" i="60"/>
  <c r="D200" i="60" s="1"/>
  <c r="E200" i="60" s="1"/>
  <c r="F200" i="60" s="1"/>
  <c r="G200" i="60" s="1"/>
  <c r="H200" i="60" s="1"/>
  <c r="I200" i="60" s="1"/>
  <c r="J200" i="60" s="1"/>
  <c r="K200" i="60" s="1"/>
  <c r="L200" i="60" s="1"/>
  <c r="M200" i="60" s="1"/>
  <c r="N200" i="60" s="1"/>
  <c r="O200" i="60" s="1"/>
  <c r="P200" i="60" s="1"/>
  <c r="Q200" i="60" s="1"/>
  <c r="R200" i="60" s="1"/>
  <c r="S200" i="60" s="1"/>
  <c r="T200" i="60" s="1"/>
  <c r="U200" i="60" s="1"/>
  <c r="V200" i="60" s="1"/>
  <c r="W200" i="60" s="1"/>
  <c r="X200" i="60" s="1"/>
  <c r="Y200" i="60" s="1"/>
  <c r="Z200" i="60" s="1"/>
  <c r="AA200" i="60" s="1"/>
  <c r="AB200" i="60" s="1"/>
  <c r="AC200" i="60" s="1"/>
  <c r="C199" i="60"/>
  <c r="D199" i="60" s="1"/>
  <c r="E199" i="60" s="1"/>
  <c r="F199" i="60" s="1"/>
  <c r="G199" i="60" s="1"/>
  <c r="H199" i="60" s="1"/>
  <c r="I199" i="60" s="1"/>
  <c r="J199" i="60" s="1"/>
  <c r="K199" i="60" s="1"/>
  <c r="L199" i="60" s="1"/>
  <c r="M199" i="60" s="1"/>
  <c r="N199" i="60" s="1"/>
  <c r="O199" i="60" s="1"/>
  <c r="P199" i="60" s="1"/>
  <c r="Q199" i="60" s="1"/>
  <c r="R199" i="60" s="1"/>
  <c r="S199" i="60" s="1"/>
  <c r="T199" i="60" s="1"/>
  <c r="U199" i="60" s="1"/>
  <c r="V199" i="60" s="1"/>
  <c r="W199" i="60" s="1"/>
  <c r="X199" i="60" s="1"/>
  <c r="Y199" i="60" s="1"/>
  <c r="Z199" i="60" s="1"/>
  <c r="AA199" i="60" s="1"/>
  <c r="AB199" i="60" s="1"/>
  <c r="AC199" i="60" s="1"/>
  <c r="D198" i="60"/>
  <c r="E198" i="60" s="1"/>
  <c r="F198" i="60" s="1"/>
  <c r="G198" i="60" s="1"/>
  <c r="H198" i="60" s="1"/>
  <c r="I198" i="60" s="1"/>
  <c r="J198" i="60" s="1"/>
  <c r="K198" i="60" s="1"/>
  <c r="L198" i="60" s="1"/>
  <c r="M198" i="60" s="1"/>
  <c r="N198" i="60" s="1"/>
  <c r="O198" i="60" s="1"/>
  <c r="P198" i="60" s="1"/>
  <c r="Q198" i="60" s="1"/>
  <c r="R198" i="60" s="1"/>
  <c r="S198" i="60" s="1"/>
  <c r="T198" i="60" s="1"/>
  <c r="U198" i="60" s="1"/>
  <c r="V198" i="60" s="1"/>
  <c r="W198" i="60" s="1"/>
  <c r="X198" i="60" s="1"/>
  <c r="Y198" i="60" s="1"/>
  <c r="Z198" i="60" s="1"/>
  <c r="AA198" i="60" s="1"/>
  <c r="AB198" i="60" s="1"/>
  <c r="AC198" i="60" s="1"/>
  <c r="C198" i="60"/>
  <c r="D197" i="60"/>
  <c r="E197" i="60" s="1"/>
  <c r="F197" i="60" s="1"/>
  <c r="G197" i="60" s="1"/>
  <c r="H197" i="60" s="1"/>
  <c r="I197" i="60" s="1"/>
  <c r="J197" i="60" s="1"/>
  <c r="K197" i="60" s="1"/>
  <c r="L197" i="60" s="1"/>
  <c r="M197" i="60" s="1"/>
  <c r="N197" i="60" s="1"/>
  <c r="O197" i="60" s="1"/>
  <c r="P197" i="60" s="1"/>
  <c r="Q197" i="60" s="1"/>
  <c r="R197" i="60" s="1"/>
  <c r="S197" i="60" s="1"/>
  <c r="T197" i="60" s="1"/>
  <c r="U197" i="60" s="1"/>
  <c r="V197" i="60" s="1"/>
  <c r="W197" i="60" s="1"/>
  <c r="X197" i="60" s="1"/>
  <c r="Y197" i="60" s="1"/>
  <c r="Z197" i="60" s="1"/>
  <c r="AA197" i="60" s="1"/>
  <c r="AB197" i="60" s="1"/>
  <c r="AC197" i="60" s="1"/>
  <c r="C197" i="60"/>
  <c r="C196" i="60"/>
  <c r="D196" i="60" s="1"/>
  <c r="E196" i="60" s="1"/>
  <c r="F196" i="60" s="1"/>
  <c r="G196" i="60" s="1"/>
  <c r="H196" i="60" s="1"/>
  <c r="I196" i="60" s="1"/>
  <c r="J196" i="60" s="1"/>
  <c r="K196" i="60" s="1"/>
  <c r="L196" i="60" s="1"/>
  <c r="M196" i="60" s="1"/>
  <c r="N196" i="60" s="1"/>
  <c r="O196" i="60" s="1"/>
  <c r="P196" i="60" s="1"/>
  <c r="Q196" i="60" s="1"/>
  <c r="R196" i="60" s="1"/>
  <c r="S196" i="60" s="1"/>
  <c r="T196" i="60" s="1"/>
  <c r="U196" i="60" s="1"/>
  <c r="V196" i="60" s="1"/>
  <c r="W196" i="60" s="1"/>
  <c r="X196" i="60" s="1"/>
  <c r="Y196" i="60" s="1"/>
  <c r="Z196" i="60" s="1"/>
  <c r="AA196" i="60" s="1"/>
  <c r="AB196" i="60" s="1"/>
  <c r="AC196" i="60" s="1"/>
  <c r="C195" i="60"/>
  <c r="D195" i="60" s="1"/>
  <c r="E195" i="60" s="1"/>
  <c r="F195" i="60" s="1"/>
  <c r="G195" i="60" s="1"/>
  <c r="H195" i="60" s="1"/>
  <c r="I195" i="60" s="1"/>
  <c r="J195" i="60" s="1"/>
  <c r="K195" i="60" s="1"/>
  <c r="L195" i="60" s="1"/>
  <c r="M195" i="60" s="1"/>
  <c r="N195" i="60" s="1"/>
  <c r="O195" i="60" s="1"/>
  <c r="P195" i="60" s="1"/>
  <c r="Q195" i="60" s="1"/>
  <c r="R195" i="60" s="1"/>
  <c r="S195" i="60" s="1"/>
  <c r="T195" i="60" s="1"/>
  <c r="U195" i="60" s="1"/>
  <c r="V195" i="60" s="1"/>
  <c r="W195" i="60" s="1"/>
  <c r="X195" i="60" s="1"/>
  <c r="Y195" i="60" s="1"/>
  <c r="Z195" i="60" s="1"/>
  <c r="AA195" i="60" s="1"/>
  <c r="AB195" i="60" s="1"/>
  <c r="AC195" i="60" s="1"/>
  <c r="C194" i="60"/>
  <c r="D194" i="60" s="1"/>
  <c r="E194" i="60" s="1"/>
  <c r="F194" i="60" s="1"/>
  <c r="G194" i="60" s="1"/>
  <c r="H194" i="60" s="1"/>
  <c r="I194" i="60" s="1"/>
  <c r="J194" i="60" s="1"/>
  <c r="K194" i="60" s="1"/>
  <c r="L194" i="60" s="1"/>
  <c r="M194" i="60" s="1"/>
  <c r="N194" i="60" s="1"/>
  <c r="O194" i="60" s="1"/>
  <c r="P194" i="60" s="1"/>
  <c r="Q194" i="60" s="1"/>
  <c r="R194" i="60" s="1"/>
  <c r="S194" i="60" s="1"/>
  <c r="T194" i="60" s="1"/>
  <c r="U194" i="60" s="1"/>
  <c r="V194" i="60" s="1"/>
  <c r="W194" i="60" s="1"/>
  <c r="X194" i="60" s="1"/>
  <c r="Y194" i="60" s="1"/>
  <c r="Z194" i="60" s="1"/>
  <c r="AA194" i="60" s="1"/>
  <c r="AB194" i="60" s="1"/>
  <c r="AC194" i="60" s="1"/>
  <c r="C193" i="60"/>
  <c r="D193" i="60" s="1"/>
  <c r="E193" i="60" s="1"/>
  <c r="F193" i="60" s="1"/>
  <c r="G193" i="60" s="1"/>
  <c r="H193" i="60" s="1"/>
  <c r="I193" i="60" s="1"/>
  <c r="J193" i="60" s="1"/>
  <c r="K193" i="60" s="1"/>
  <c r="L193" i="60" s="1"/>
  <c r="M193" i="60" s="1"/>
  <c r="N193" i="60" s="1"/>
  <c r="O193" i="60" s="1"/>
  <c r="P193" i="60" s="1"/>
  <c r="Q193" i="60" s="1"/>
  <c r="R193" i="60" s="1"/>
  <c r="S193" i="60" s="1"/>
  <c r="T193" i="60" s="1"/>
  <c r="U193" i="60" s="1"/>
  <c r="V193" i="60" s="1"/>
  <c r="W193" i="60" s="1"/>
  <c r="X193" i="60" s="1"/>
  <c r="Y193" i="60" s="1"/>
  <c r="Z193" i="60" s="1"/>
  <c r="AA193" i="60" s="1"/>
  <c r="AB193" i="60" s="1"/>
  <c r="AC193" i="60" s="1"/>
  <c r="H192" i="60"/>
  <c r="I192" i="60" s="1"/>
  <c r="J192" i="60" s="1"/>
  <c r="K192" i="60" s="1"/>
  <c r="L192" i="60" s="1"/>
  <c r="M192" i="60" s="1"/>
  <c r="N192" i="60" s="1"/>
  <c r="O192" i="60" s="1"/>
  <c r="P192" i="60" s="1"/>
  <c r="Q192" i="60" s="1"/>
  <c r="R192" i="60" s="1"/>
  <c r="S192" i="60" s="1"/>
  <c r="T192" i="60" s="1"/>
  <c r="U192" i="60" s="1"/>
  <c r="V192" i="60" s="1"/>
  <c r="W192" i="60" s="1"/>
  <c r="X192" i="60" s="1"/>
  <c r="Y192" i="60" s="1"/>
  <c r="Z192" i="60" s="1"/>
  <c r="AA192" i="60" s="1"/>
  <c r="AB192" i="60" s="1"/>
  <c r="AC192" i="60" s="1"/>
  <c r="C192" i="60"/>
  <c r="D192" i="60" s="1"/>
  <c r="E192" i="60" s="1"/>
  <c r="F192" i="60" s="1"/>
  <c r="G192" i="60" s="1"/>
  <c r="D191" i="60"/>
  <c r="E191" i="60" s="1"/>
  <c r="F191" i="60" s="1"/>
  <c r="G191" i="60" s="1"/>
  <c r="H191" i="60" s="1"/>
  <c r="I191" i="60" s="1"/>
  <c r="J191" i="60" s="1"/>
  <c r="K191" i="60" s="1"/>
  <c r="L191" i="60" s="1"/>
  <c r="M191" i="60" s="1"/>
  <c r="N191" i="60" s="1"/>
  <c r="O191" i="60" s="1"/>
  <c r="P191" i="60" s="1"/>
  <c r="Q191" i="60" s="1"/>
  <c r="R191" i="60" s="1"/>
  <c r="S191" i="60" s="1"/>
  <c r="T191" i="60" s="1"/>
  <c r="U191" i="60" s="1"/>
  <c r="V191" i="60" s="1"/>
  <c r="W191" i="60" s="1"/>
  <c r="X191" i="60" s="1"/>
  <c r="Y191" i="60" s="1"/>
  <c r="Z191" i="60" s="1"/>
  <c r="AA191" i="60" s="1"/>
  <c r="AB191" i="60" s="1"/>
  <c r="AC191" i="60" s="1"/>
  <c r="C191" i="60"/>
  <c r="C190" i="60"/>
  <c r="D190" i="60" s="1"/>
  <c r="E190" i="60" s="1"/>
  <c r="F190" i="60" s="1"/>
  <c r="G190" i="60" s="1"/>
  <c r="H190" i="60" s="1"/>
  <c r="I190" i="60" s="1"/>
  <c r="J190" i="60" s="1"/>
  <c r="K190" i="60" s="1"/>
  <c r="L190" i="60" s="1"/>
  <c r="M190" i="60" s="1"/>
  <c r="N190" i="60" s="1"/>
  <c r="O190" i="60" s="1"/>
  <c r="P190" i="60" s="1"/>
  <c r="Q190" i="60" s="1"/>
  <c r="R190" i="60" s="1"/>
  <c r="S190" i="60" s="1"/>
  <c r="T190" i="60" s="1"/>
  <c r="U190" i="60" s="1"/>
  <c r="V190" i="60" s="1"/>
  <c r="W190" i="60" s="1"/>
  <c r="X190" i="60" s="1"/>
  <c r="Y190" i="60" s="1"/>
  <c r="Z190" i="60" s="1"/>
  <c r="AA190" i="60" s="1"/>
  <c r="AB190" i="60" s="1"/>
  <c r="AC190" i="60" s="1"/>
  <c r="C189" i="60"/>
  <c r="D189" i="60" s="1"/>
  <c r="E189" i="60" s="1"/>
  <c r="F189" i="60" s="1"/>
  <c r="G189" i="60" s="1"/>
  <c r="H189" i="60" s="1"/>
  <c r="I189" i="60" s="1"/>
  <c r="J189" i="60" s="1"/>
  <c r="K189" i="60" s="1"/>
  <c r="L189" i="60" s="1"/>
  <c r="M189" i="60" s="1"/>
  <c r="N189" i="60" s="1"/>
  <c r="O189" i="60" s="1"/>
  <c r="P189" i="60" s="1"/>
  <c r="Q189" i="60" s="1"/>
  <c r="R189" i="60" s="1"/>
  <c r="S189" i="60" s="1"/>
  <c r="T189" i="60" s="1"/>
  <c r="U189" i="60" s="1"/>
  <c r="V189" i="60" s="1"/>
  <c r="W189" i="60" s="1"/>
  <c r="X189" i="60" s="1"/>
  <c r="Y189" i="60" s="1"/>
  <c r="Z189" i="60" s="1"/>
  <c r="AA189" i="60" s="1"/>
  <c r="AB189" i="60" s="1"/>
  <c r="AC189" i="60" s="1"/>
  <c r="C188" i="60"/>
  <c r="D188" i="60" s="1"/>
  <c r="E188" i="60" s="1"/>
  <c r="F188" i="60" s="1"/>
  <c r="C187" i="60"/>
  <c r="D187" i="60" s="1"/>
  <c r="E187" i="60" s="1"/>
  <c r="F187" i="60" s="1"/>
  <c r="G187" i="60" s="1"/>
  <c r="H187" i="60" s="1"/>
  <c r="I187" i="60" s="1"/>
  <c r="J187" i="60" s="1"/>
  <c r="K187" i="60" s="1"/>
  <c r="L187" i="60" s="1"/>
  <c r="M187" i="60" s="1"/>
  <c r="N187" i="60" s="1"/>
  <c r="O187" i="60" s="1"/>
  <c r="P187" i="60" s="1"/>
  <c r="Q187" i="60" s="1"/>
  <c r="R187" i="60" s="1"/>
  <c r="S187" i="60" s="1"/>
  <c r="T187" i="60" s="1"/>
  <c r="U187" i="60" s="1"/>
  <c r="V187" i="60" s="1"/>
  <c r="W187" i="60" s="1"/>
  <c r="X187" i="60" s="1"/>
  <c r="Y187" i="60" s="1"/>
  <c r="Z187" i="60" s="1"/>
  <c r="AA187" i="60" s="1"/>
  <c r="AB187" i="60" s="1"/>
  <c r="AC187" i="60" s="1"/>
  <c r="C186" i="60"/>
  <c r="D186" i="60" s="1"/>
  <c r="E186" i="60" s="1"/>
  <c r="F186" i="60" s="1"/>
  <c r="G186" i="60" s="1"/>
  <c r="H186" i="60" s="1"/>
  <c r="I186" i="60" s="1"/>
  <c r="J186" i="60" s="1"/>
  <c r="K186" i="60" s="1"/>
  <c r="L186" i="60" s="1"/>
  <c r="M186" i="60" s="1"/>
  <c r="N186" i="60" s="1"/>
  <c r="O186" i="60" s="1"/>
  <c r="P186" i="60" s="1"/>
  <c r="Q186" i="60" s="1"/>
  <c r="R186" i="60" s="1"/>
  <c r="S186" i="60" s="1"/>
  <c r="T186" i="60" s="1"/>
  <c r="U186" i="60" s="1"/>
  <c r="V186" i="60" s="1"/>
  <c r="W186" i="60" s="1"/>
  <c r="X186" i="60" s="1"/>
  <c r="Y186" i="60" s="1"/>
  <c r="Z186" i="60" s="1"/>
  <c r="AA186" i="60" s="1"/>
  <c r="AB186" i="60" s="1"/>
  <c r="AC186" i="60" s="1"/>
  <c r="AN185" i="60"/>
  <c r="AM185" i="60"/>
  <c r="AO184" i="60"/>
  <c r="D184" i="60"/>
  <c r="E184" i="60" s="1"/>
  <c r="F184" i="60" s="1"/>
  <c r="G184" i="60" s="1"/>
  <c r="H184" i="60" s="1"/>
  <c r="I184" i="60" s="1"/>
  <c r="J184" i="60" s="1"/>
  <c r="K184" i="60" s="1"/>
  <c r="L184" i="60" s="1"/>
  <c r="M184" i="60" s="1"/>
  <c r="N184" i="60" s="1"/>
  <c r="O184" i="60" s="1"/>
  <c r="P184" i="60" s="1"/>
  <c r="Q184" i="60" s="1"/>
  <c r="R184" i="60" s="1"/>
  <c r="S184" i="60" s="1"/>
  <c r="T184" i="60" s="1"/>
  <c r="U184" i="60" s="1"/>
  <c r="V184" i="60" s="1"/>
  <c r="W184" i="60" s="1"/>
  <c r="X184" i="60" s="1"/>
  <c r="Y184" i="60" s="1"/>
  <c r="Z184" i="60" s="1"/>
  <c r="AA184" i="60" s="1"/>
  <c r="AB184" i="60" s="1"/>
  <c r="AC184" i="60" s="1"/>
  <c r="C184" i="60"/>
  <c r="AO183" i="60"/>
  <c r="C183" i="60"/>
  <c r="D183" i="60" s="1"/>
  <c r="E183" i="60" s="1"/>
  <c r="F183" i="60" s="1"/>
  <c r="G183" i="60" s="1"/>
  <c r="H183" i="60" s="1"/>
  <c r="I183" i="60" s="1"/>
  <c r="J183" i="60" s="1"/>
  <c r="K183" i="60" s="1"/>
  <c r="L183" i="60" s="1"/>
  <c r="M183" i="60" s="1"/>
  <c r="N183" i="60" s="1"/>
  <c r="O183" i="60" s="1"/>
  <c r="P183" i="60" s="1"/>
  <c r="Q183" i="60" s="1"/>
  <c r="R183" i="60" s="1"/>
  <c r="S183" i="60" s="1"/>
  <c r="T183" i="60" s="1"/>
  <c r="U183" i="60" s="1"/>
  <c r="V183" i="60" s="1"/>
  <c r="W183" i="60" s="1"/>
  <c r="X183" i="60" s="1"/>
  <c r="Y183" i="60" s="1"/>
  <c r="Z183" i="60" s="1"/>
  <c r="AA183" i="60" s="1"/>
  <c r="AB183" i="60" s="1"/>
  <c r="AC183" i="60" s="1"/>
  <c r="AO182" i="60"/>
  <c r="E182" i="60"/>
  <c r="F182" i="60" s="1"/>
  <c r="G182" i="60" s="1"/>
  <c r="H182" i="60" s="1"/>
  <c r="I182" i="60" s="1"/>
  <c r="J182" i="60" s="1"/>
  <c r="K182" i="60" s="1"/>
  <c r="L182" i="60" s="1"/>
  <c r="M182" i="60" s="1"/>
  <c r="N182" i="60" s="1"/>
  <c r="O182" i="60" s="1"/>
  <c r="P182" i="60" s="1"/>
  <c r="Q182" i="60" s="1"/>
  <c r="R182" i="60" s="1"/>
  <c r="S182" i="60" s="1"/>
  <c r="T182" i="60" s="1"/>
  <c r="U182" i="60" s="1"/>
  <c r="V182" i="60" s="1"/>
  <c r="W182" i="60" s="1"/>
  <c r="X182" i="60" s="1"/>
  <c r="Y182" i="60" s="1"/>
  <c r="Z182" i="60" s="1"/>
  <c r="AA182" i="60" s="1"/>
  <c r="AB182" i="60" s="1"/>
  <c r="AC182" i="60" s="1"/>
  <c r="C182" i="60"/>
  <c r="D182" i="60" s="1"/>
  <c r="C181" i="60"/>
  <c r="D181" i="60" s="1"/>
  <c r="E181" i="60" s="1"/>
  <c r="F181" i="60" s="1"/>
  <c r="G181" i="60" s="1"/>
  <c r="H181" i="60" s="1"/>
  <c r="I181" i="60" s="1"/>
  <c r="J181" i="60" s="1"/>
  <c r="K181" i="60" s="1"/>
  <c r="L181" i="60" s="1"/>
  <c r="M181" i="60" s="1"/>
  <c r="N181" i="60" s="1"/>
  <c r="O181" i="60" s="1"/>
  <c r="P181" i="60" s="1"/>
  <c r="Q181" i="60" s="1"/>
  <c r="R181" i="60" s="1"/>
  <c r="S181" i="60" s="1"/>
  <c r="T181" i="60" s="1"/>
  <c r="U181" i="60" s="1"/>
  <c r="V181" i="60" s="1"/>
  <c r="W181" i="60" s="1"/>
  <c r="X181" i="60" s="1"/>
  <c r="Y181" i="60" s="1"/>
  <c r="C180" i="60"/>
  <c r="D180" i="60" s="1"/>
  <c r="AM178" i="60"/>
  <c r="AG178" i="60"/>
  <c r="AN177" i="60"/>
  <c r="AO177" i="60" s="1"/>
  <c r="C177" i="60"/>
  <c r="D177" i="60" s="1"/>
  <c r="AN176" i="60"/>
  <c r="AO176" i="60" s="1"/>
  <c r="C176" i="60"/>
  <c r="D176" i="60" s="1"/>
  <c r="F176" i="60" s="1"/>
  <c r="G176" i="60" s="1"/>
  <c r="H176" i="60" s="1"/>
  <c r="I176" i="60" s="1"/>
  <c r="J176" i="60" s="1"/>
  <c r="K176" i="60" s="1"/>
  <c r="L176" i="60" s="1"/>
  <c r="M176" i="60" s="1"/>
  <c r="N176" i="60" s="1"/>
  <c r="O176" i="60" s="1"/>
  <c r="P176" i="60" s="1"/>
  <c r="Q176" i="60" s="1"/>
  <c r="R176" i="60" s="1"/>
  <c r="S176" i="60" s="1"/>
  <c r="T176" i="60" s="1"/>
  <c r="U176" i="60" s="1"/>
  <c r="V176" i="60" s="1"/>
  <c r="W176" i="60" s="1"/>
  <c r="X176" i="60" s="1"/>
  <c r="Y176" i="60" s="1"/>
  <c r="Z176" i="60" s="1"/>
  <c r="AA176" i="60" s="1"/>
  <c r="AB176" i="60" s="1"/>
  <c r="AC176" i="60" s="1"/>
  <c r="AN175" i="60"/>
  <c r="AO175" i="60" s="1"/>
  <c r="C175" i="60"/>
  <c r="D175" i="60" s="1"/>
  <c r="F175" i="60" s="1"/>
  <c r="G175" i="60" s="1"/>
  <c r="H175" i="60" s="1"/>
  <c r="I175" i="60" s="1"/>
  <c r="J175" i="60" s="1"/>
  <c r="K175" i="60" s="1"/>
  <c r="L175" i="60" s="1"/>
  <c r="M175" i="60" s="1"/>
  <c r="N175" i="60" s="1"/>
  <c r="O175" i="60" s="1"/>
  <c r="P175" i="60" s="1"/>
  <c r="Q175" i="60" s="1"/>
  <c r="R175" i="60" s="1"/>
  <c r="S175" i="60" s="1"/>
  <c r="T175" i="60" s="1"/>
  <c r="U175" i="60" s="1"/>
  <c r="V175" i="60" s="1"/>
  <c r="W175" i="60" s="1"/>
  <c r="X175" i="60" s="1"/>
  <c r="Y175" i="60" s="1"/>
  <c r="Z175" i="60" s="1"/>
  <c r="AA175" i="60" s="1"/>
  <c r="AB175" i="60" s="1"/>
  <c r="AC175" i="60" s="1"/>
  <c r="AN174" i="60"/>
  <c r="AO174" i="60" s="1"/>
  <c r="C174" i="60"/>
  <c r="D174" i="60" s="1"/>
  <c r="F174" i="60" s="1"/>
  <c r="G174" i="60" s="1"/>
  <c r="H174" i="60" s="1"/>
  <c r="I174" i="60" s="1"/>
  <c r="J174" i="60" s="1"/>
  <c r="K174" i="60" s="1"/>
  <c r="L174" i="60" s="1"/>
  <c r="M174" i="60" s="1"/>
  <c r="N174" i="60" s="1"/>
  <c r="O174" i="60" s="1"/>
  <c r="P174" i="60" s="1"/>
  <c r="Q174" i="60" s="1"/>
  <c r="R174" i="60" s="1"/>
  <c r="S174" i="60" s="1"/>
  <c r="T174" i="60" s="1"/>
  <c r="U174" i="60" s="1"/>
  <c r="V174" i="60" s="1"/>
  <c r="W174" i="60" s="1"/>
  <c r="X174" i="60" s="1"/>
  <c r="Y174" i="60" s="1"/>
  <c r="Z174" i="60" s="1"/>
  <c r="AA174" i="60" s="1"/>
  <c r="AB174" i="60" s="1"/>
  <c r="AC174" i="60" s="1"/>
  <c r="AN173" i="60"/>
  <c r="AO173" i="60" s="1"/>
  <c r="C173" i="60"/>
  <c r="D173" i="60" s="1"/>
  <c r="F173" i="60" s="1"/>
  <c r="G173" i="60" s="1"/>
  <c r="H173" i="60" s="1"/>
  <c r="I173" i="60" s="1"/>
  <c r="J173" i="60" s="1"/>
  <c r="K173" i="60" s="1"/>
  <c r="L173" i="60" s="1"/>
  <c r="M173" i="60" s="1"/>
  <c r="N173" i="60" s="1"/>
  <c r="O173" i="60" s="1"/>
  <c r="P173" i="60" s="1"/>
  <c r="Q173" i="60" s="1"/>
  <c r="R173" i="60" s="1"/>
  <c r="S173" i="60" s="1"/>
  <c r="T173" i="60" s="1"/>
  <c r="U173" i="60" s="1"/>
  <c r="V173" i="60" s="1"/>
  <c r="W173" i="60" s="1"/>
  <c r="X173" i="60" s="1"/>
  <c r="Y173" i="60" s="1"/>
  <c r="Z173" i="60" s="1"/>
  <c r="AA173" i="60" s="1"/>
  <c r="AB173" i="60" s="1"/>
  <c r="AC173" i="60" s="1"/>
  <c r="AN172" i="60"/>
  <c r="AO172" i="60" s="1"/>
  <c r="F172" i="60"/>
  <c r="C172" i="60"/>
  <c r="D172" i="60" s="1"/>
  <c r="AN171" i="60"/>
  <c r="AO171" i="60" s="1"/>
  <c r="AO170" i="60"/>
  <c r="AN170" i="60"/>
  <c r="AC170" i="60" a="1"/>
  <c r="AC170" i="60" s="1"/>
  <c r="AB170" i="60" a="1"/>
  <c r="AB170" i="60" s="1"/>
  <c r="AA170" i="60" a="1"/>
  <c r="AA170" i="60" s="1"/>
  <c r="Z170" i="60" a="1"/>
  <c r="Z170" i="60" s="1"/>
  <c r="Y170" i="60" a="1"/>
  <c r="Y170" i="60" s="1"/>
  <c r="X170" i="60" a="1"/>
  <c r="X170" i="60" s="1"/>
  <c r="W170" i="60" a="1"/>
  <c r="W170" i="60" s="1"/>
  <c r="V170" i="60" a="1"/>
  <c r="V170" i="60" s="1"/>
  <c r="U170" i="60" a="1"/>
  <c r="U170" i="60" s="1"/>
  <c r="T170" i="60" a="1"/>
  <c r="T170" i="60" s="1"/>
  <c r="S170" i="60" a="1"/>
  <c r="S170" i="60" s="1"/>
  <c r="R170" i="60" a="1"/>
  <c r="R170" i="60" s="1"/>
  <c r="Q170" i="60" a="1"/>
  <c r="Q170" i="60" s="1"/>
  <c r="P170" i="60" a="1"/>
  <c r="P170" i="60" s="1"/>
  <c r="O170" i="60" a="1"/>
  <c r="O170" i="60" s="1"/>
  <c r="N170" i="60" a="1"/>
  <c r="N170" i="60" s="1"/>
  <c r="M170" i="60" a="1"/>
  <c r="M170" i="60" s="1"/>
  <c r="L170" i="60" a="1"/>
  <c r="L170" i="60" s="1"/>
  <c r="K170" i="60" a="1"/>
  <c r="K170" i="60" s="1"/>
  <c r="J170" i="60" a="1"/>
  <c r="J170" i="60" s="1"/>
  <c r="I170" i="60" a="1"/>
  <c r="I170" i="60" s="1"/>
  <c r="H170" i="60" a="1"/>
  <c r="H170" i="60" s="1"/>
  <c r="G170" i="60" a="1"/>
  <c r="G170" i="60" s="1"/>
  <c r="F170" i="60" a="1"/>
  <c r="F170" i="60" s="1"/>
  <c r="D170" i="60" a="1"/>
  <c r="D170" i="60" s="1"/>
  <c r="C170" i="60" a="1"/>
  <c r="C170" i="60" s="1"/>
  <c r="AO169" i="60"/>
  <c r="AO178" i="60" s="1"/>
  <c r="AN169" i="60"/>
  <c r="AC169" i="60"/>
  <c r="AB169" i="60"/>
  <c r="AA169" i="60"/>
  <c r="Z169" i="60"/>
  <c r="Y169" i="60"/>
  <c r="X169" i="60"/>
  <c r="W169" i="60"/>
  <c r="V169" i="60"/>
  <c r="U169" i="60"/>
  <c r="T169" i="60"/>
  <c r="S169" i="60"/>
  <c r="R169" i="60"/>
  <c r="Q169" i="60"/>
  <c r="P169" i="60"/>
  <c r="O169" i="60"/>
  <c r="N169" i="60"/>
  <c r="M169" i="60"/>
  <c r="L169" i="60"/>
  <c r="K169" i="60"/>
  <c r="J169" i="60"/>
  <c r="I169" i="60"/>
  <c r="H169" i="60"/>
  <c r="G169" i="60"/>
  <c r="F169" i="60"/>
  <c r="D169" i="60"/>
  <c r="C169" i="60"/>
  <c r="AI168" i="60"/>
  <c r="AH168" i="60"/>
  <c r="A168" i="60" a="1"/>
  <c r="A168" i="60" s="1"/>
  <c r="AI167" i="60"/>
  <c r="AH167" i="60"/>
  <c r="AI166" i="60"/>
  <c r="AH166" i="60"/>
  <c r="AM165" i="60"/>
  <c r="AI165" i="60"/>
  <c r="AH165" i="60"/>
  <c r="AO164" i="60"/>
  <c r="AN164" i="60"/>
  <c r="AN165" i="60" s="1"/>
  <c r="AI164" i="60"/>
  <c r="AH164" i="60"/>
  <c r="AN163" i="60"/>
  <c r="AO163" i="60" s="1"/>
  <c r="AI163" i="60"/>
  <c r="AH163" i="60"/>
  <c r="A163" i="60" a="1"/>
  <c r="A163" i="60" s="1"/>
  <c r="AO162" i="60"/>
  <c r="AN162" i="60"/>
  <c r="AI162" i="60"/>
  <c r="AH162" i="60"/>
  <c r="AN161" i="60"/>
  <c r="AO161" i="60" s="1"/>
  <c r="AI161" i="60"/>
  <c r="AH161" i="60"/>
  <c r="AI160" i="60"/>
  <c r="AH160" i="60"/>
  <c r="AI159" i="60"/>
  <c r="AH159" i="60"/>
  <c r="AI158" i="60"/>
  <c r="AH158" i="60"/>
  <c r="AN157" i="60"/>
  <c r="AO157" i="60" s="1"/>
  <c r="AM157" i="60"/>
  <c r="AI157" i="60"/>
  <c r="AH157" i="60"/>
  <c r="AN156" i="60"/>
  <c r="AO156" i="60" s="1"/>
  <c r="AI156" i="60"/>
  <c r="AH156" i="60"/>
  <c r="AO155" i="60"/>
  <c r="AN155" i="60"/>
  <c r="AN154" i="60"/>
  <c r="AO154" i="60" s="1"/>
  <c r="AN153" i="60"/>
  <c r="AO153" i="60" s="1"/>
  <c r="AI152" i="60"/>
  <c r="AH152" i="60"/>
  <c r="AI151" i="60"/>
  <c r="AH151" i="60"/>
  <c r="AI150" i="60"/>
  <c r="AH150" i="60"/>
  <c r="AM149" i="60"/>
  <c r="AO149" i="60" s="1"/>
  <c r="AI149" i="60"/>
  <c r="AH149" i="60"/>
  <c r="AO148" i="60"/>
  <c r="AN148" i="60"/>
  <c r="AI148" i="60"/>
  <c r="AH148" i="60"/>
  <c r="AN147" i="60"/>
  <c r="AO147" i="60" s="1"/>
  <c r="AI147" i="60"/>
  <c r="AH147" i="60"/>
  <c r="AO146" i="60"/>
  <c r="AN146" i="60"/>
  <c r="AI146" i="60"/>
  <c r="AH146" i="60"/>
  <c r="AN145" i="60"/>
  <c r="AN149" i="60" s="1"/>
  <c r="AI144" i="60"/>
  <c r="AH144" i="60"/>
  <c r="AI143" i="60"/>
  <c r="AH143" i="60"/>
  <c r="AI142" i="60"/>
  <c r="AH142" i="60"/>
  <c r="AI141" i="60"/>
  <c r="AH141" i="60"/>
  <c r="AI140" i="60"/>
  <c r="AH140" i="60"/>
  <c r="AI139" i="60"/>
  <c r="AH139" i="60"/>
  <c r="AI138" i="60"/>
  <c r="AH138" i="60"/>
  <c r="AI137" i="60"/>
  <c r="AH137" i="60"/>
  <c r="AI136" i="60"/>
  <c r="AH136" i="60"/>
  <c r="AI135" i="60"/>
  <c r="AH135" i="60"/>
  <c r="AC132" i="60"/>
  <c r="AB132" i="60"/>
  <c r="AA132" i="60"/>
  <c r="Z132" i="60"/>
  <c r="Y132" i="60"/>
  <c r="X132" i="60"/>
  <c r="W132" i="60"/>
  <c r="V132" i="60"/>
  <c r="U132" i="60"/>
  <c r="T132" i="60"/>
  <c r="S132" i="60"/>
  <c r="P132" i="60"/>
  <c r="O132" i="60"/>
  <c r="N132" i="60"/>
  <c r="M132" i="60"/>
  <c r="L132" i="60"/>
  <c r="K132" i="60"/>
  <c r="J132" i="60"/>
  <c r="I132" i="60"/>
  <c r="H132" i="60"/>
  <c r="G132" i="60"/>
  <c r="AC131" i="60"/>
  <c r="AB131" i="60"/>
  <c r="AA131" i="60"/>
  <c r="Z131" i="60"/>
  <c r="Y131" i="60"/>
  <c r="X131" i="60"/>
  <c r="W131" i="60"/>
  <c r="V131" i="60"/>
  <c r="U131" i="60"/>
  <c r="T131" i="60"/>
  <c r="S131" i="60"/>
  <c r="P131" i="60"/>
  <c r="O131" i="60"/>
  <c r="N131" i="60"/>
  <c r="M131" i="60"/>
  <c r="L131" i="60"/>
  <c r="K131" i="60"/>
  <c r="J131" i="60"/>
  <c r="I131" i="60"/>
  <c r="H131" i="60"/>
  <c r="G131" i="60"/>
  <c r="AI131" i="60"/>
  <c r="AC130" i="60"/>
  <c r="AB130" i="60"/>
  <c r="AA130" i="60"/>
  <c r="Z130" i="60"/>
  <c r="Y130" i="60"/>
  <c r="X130" i="60"/>
  <c r="W130" i="60"/>
  <c r="V130" i="60"/>
  <c r="U130" i="60"/>
  <c r="T130" i="60"/>
  <c r="S130" i="60"/>
  <c r="P130" i="60"/>
  <c r="O130" i="60"/>
  <c r="N130" i="60"/>
  <c r="M130" i="60"/>
  <c r="L130" i="60"/>
  <c r="K130" i="60"/>
  <c r="J130" i="60"/>
  <c r="I130" i="60"/>
  <c r="H130" i="60"/>
  <c r="G130" i="60"/>
  <c r="AC129" i="60"/>
  <c r="AB129" i="60"/>
  <c r="AA129" i="60"/>
  <c r="Z129" i="60"/>
  <c r="Y129" i="60"/>
  <c r="X129" i="60"/>
  <c r="W129" i="60"/>
  <c r="V129" i="60"/>
  <c r="U129" i="60"/>
  <c r="T129" i="60"/>
  <c r="S129" i="60"/>
  <c r="P129" i="60"/>
  <c r="O129" i="60"/>
  <c r="N129" i="60"/>
  <c r="M129" i="60"/>
  <c r="L129" i="60"/>
  <c r="K129" i="60"/>
  <c r="J129" i="60"/>
  <c r="I129" i="60"/>
  <c r="H129" i="60"/>
  <c r="G129" i="60"/>
  <c r="AC128" i="60"/>
  <c r="AB128" i="60"/>
  <c r="AA128" i="60"/>
  <c r="Z128" i="60"/>
  <c r="Y128" i="60"/>
  <c r="X128" i="60"/>
  <c r="W128" i="60"/>
  <c r="V128" i="60"/>
  <c r="U128" i="60"/>
  <c r="T128" i="60"/>
  <c r="S128" i="60"/>
  <c r="P128" i="60"/>
  <c r="O128" i="60"/>
  <c r="N128" i="60"/>
  <c r="M128" i="60"/>
  <c r="L128" i="60"/>
  <c r="K128" i="60"/>
  <c r="J128" i="60"/>
  <c r="I128" i="60"/>
  <c r="H128" i="60"/>
  <c r="G128" i="60"/>
  <c r="BJ23" i="60"/>
  <c r="BI23" i="60"/>
  <c r="AC127" i="60"/>
  <c r="AB127" i="60"/>
  <c r="AA127" i="60"/>
  <c r="Z127" i="60"/>
  <c r="Y127" i="60"/>
  <c r="Y133" i="60" s="1"/>
  <c r="X127" i="60"/>
  <c r="W127" i="60"/>
  <c r="W133" i="60" s="1"/>
  <c r="V127" i="60"/>
  <c r="U127" i="60"/>
  <c r="T127" i="60"/>
  <c r="S127" i="60"/>
  <c r="P127" i="60"/>
  <c r="O127" i="60"/>
  <c r="N127" i="60"/>
  <c r="M127" i="60"/>
  <c r="L127" i="60"/>
  <c r="K127" i="60"/>
  <c r="J127" i="60"/>
  <c r="I127" i="60"/>
  <c r="H127" i="60"/>
  <c r="G127" i="60"/>
  <c r="G133" i="60" s="1"/>
  <c r="AR23" i="60" s="1"/>
  <c r="AI124" i="60"/>
  <c r="AH124" i="60"/>
  <c r="AF7" i="60"/>
  <c r="AE7" i="60"/>
  <c r="AI122" i="60"/>
  <c r="AH122" i="60"/>
  <c r="AG122" i="60"/>
  <c r="AI121" i="60"/>
  <c r="AH121" i="60"/>
  <c r="AI120" i="60"/>
  <c r="AH120" i="60"/>
  <c r="AI119" i="60"/>
  <c r="AH119" i="60"/>
  <c r="AG118" i="60"/>
  <c r="BJ19" i="60"/>
  <c r="BI19" i="60"/>
  <c r="BH19" i="60"/>
  <c r="AC118" i="60"/>
  <c r="AB118" i="60"/>
  <c r="AA118" i="60"/>
  <c r="Z5" i="60" s="1"/>
  <c r="Z118" i="60"/>
  <c r="BF19" i="60" s="1"/>
  <c r="Y118" i="60"/>
  <c r="X5" i="60" s="1"/>
  <c r="X118" i="60"/>
  <c r="W5" i="60" s="1"/>
  <c r="W118" i="60"/>
  <c r="V5" i="60" s="1"/>
  <c r="V118" i="60"/>
  <c r="U5" i="60" s="1"/>
  <c r="U118" i="60"/>
  <c r="T118" i="60"/>
  <c r="S118" i="60"/>
  <c r="P118" i="60"/>
  <c r="O5" i="60" s="1"/>
  <c r="O118" i="60"/>
  <c r="N5" i="60" s="1"/>
  <c r="N118" i="60"/>
  <c r="M5" i="60" s="1"/>
  <c r="M118" i="60"/>
  <c r="L118" i="60"/>
  <c r="K118" i="60"/>
  <c r="J5" i="60" s="1"/>
  <c r="J118" i="60"/>
  <c r="I5" i="60" s="1"/>
  <c r="I118" i="60"/>
  <c r="H118" i="60"/>
  <c r="G5" i="60" s="1"/>
  <c r="G118" i="60"/>
  <c r="AR19" i="60" s="1"/>
  <c r="AQ19" i="60"/>
  <c r="AI117" i="60"/>
  <c r="AH117" i="60"/>
  <c r="AI116" i="60"/>
  <c r="AH116" i="60"/>
  <c r="AI115" i="60"/>
  <c r="AH115" i="60"/>
  <c r="AI114" i="60"/>
  <c r="AH114" i="60"/>
  <c r="AI113" i="60"/>
  <c r="AH113" i="60"/>
  <c r="AI112" i="60"/>
  <c r="AH112" i="60"/>
  <c r="AI111" i="60"/>
  <c r="AH111" i="60"/>
  <c r="AI110" i="60"/>
  <c r="AH110" i="60"/>
  <c r="AI109" i="60"/>
  <c r="AH109" i="60"/>
  <c r="AI108" i="60"/>
  <c r="AH108" i="60"/>
  <c r="AI107" i="60"/>
  <c r="AH107" i="60"/>
  <c r="AG106" i="60"/>
  <c r="BH20" i="60"/>
  <c r="AC106" i="60"/>
  <c r="AB106" i="60"/>
  <c r="BG20" i="60" s="1"/>
  <c r="AA106" i="60"/>
  <c r="Z106" i="60"/>
  <c r="BF20" i="60" s="1"/>
  <c r="Y106" i="60"/>
  <c r="X106" i="60"/>
  <c r="W106" i="60"/>
  <c r="V106" i="60"/>
  <c r="U106" i="60"/>
  <c r="BC20" i="60" s="1"/>
  <c r="T106" i="60"/>
  <c r="BB20" i="60" s="1"/>
  <c r="S106" i="60"/>
  <c r="BA20" i="60" s="1"/>
  <c r="P106" i="60"/>
  <c r="O106" i="60"/>
  <c r="AW20" i="60" s="1"/>
  <c r="N106" i="60"/>
  <c r="M106" i="60"/>
  <c r="AU20" i="60" s="1"/>
  <c r="L106" i="60"/>
  <c r="K106" i="60"/>
  <c r="AT20" i="60" s="1"/>
  <c r="J106" i="60"/>
  <c r="I106" i="60"/>
  <c r="H106" i="60"/>
  <c r="G106" i="60"/>
  <c r="AR20" i="60" s="1"/>
  <c r="AQ20" i="60"/>
  <c r="AP20" i="60"/>
  <c r="AO20" i="60"/>
  <c r="AN20" i="60"/>
  <c r="AI105" i="60"/>
  <c r="AH105" i="60"/>
  <c r="AI104" i="60"/>
  <c r="AH104" i="60"/>
  <c r="AI103" i="60"/>
  <c r="AH103" i="60"/>
  <c r="BJ18" i="60"/>
  <c r="BI18" i="60"/>
  <c r="BH18" i="60"/>
  <c r="AC102" i="60"/>
  <c r="AB102" i="60"/>
  <c r="BG18" i="60" s="1"/>
  <c r="AA102" i="60"/>
  <c r="BE18" i="60"/>
  <c r="BD18" i="60"/>
  <c r="BC18" i="60"/>
  <c r="BB18" i="60"/>
  <c r="P102" i="60"/>
  <c r="O102" i="60"/>
  <c r="AW18" i="60" s="1"/>
  <c r="N102" i="60"/>
  <c r="AV18" i="60" s="1"/>
  <c r="M102" i="60"/>
  <c r="AU18" i="60" s="1"/>
  <c r="L102" i="60"/>
  <c r="K102" i="60"/>
  <c r="AT18" i="60" s="1"/>
  <c r="J102" i="60"/>
  <c r="I102" i="60"/>
  <c r="H102" i="60"/>
  <c r="G102" i="60"/>
  <c r="AQ18" i="60"/>
  <c r="BR101" i="60"/>
  <c r="BO101" i="60"/>
  <c r="BN101" i="60"/>
  <c r="BM101" i="60"/>
  <c r="BJ101" i="60"/>
  <c r="BG101" i="60"/>
  <c r="BF101" i="60"/>
  <c r="BE101" i="60"/>
  <c r="BD101" i="60"/>
  <c r="BB101" i="60"/>
  <c r="AI101" i="60"/>
  <c r="AH101" i="60"/>
  <c r="AG101" i="60"/>
  <c r="AG102" i="60" s="1"/>
  <c r="AG3" i="60" s="1"/>
  <c r="BV100" i="60"/>
  <c r="BR100" i="60"/>
  <c r="BQ100" i="60"/>
  <c r="BP100" i="60"/>
  <c r="BO100" i="60"/>
  <c r="BN100" i="60"/>
  <c r="BJ100" i="60"/>
  <c r="BI100" i="60"/>
  <c r="BH100" i="60"/>
  <c r="BG100" i="60"/>
  <c r="BF100" i="60"/>
  <c r="BA100" i="60"/>
  <c r="AZ100" i="60"/>
  <c r="AI100" i="60"/>
  <c r="AH100" i="60"/>
  <c r="BS99" i="60"/>
  <c r="BR99" i="60"/>
  <c r="BQ99" i="60"/>
  <c r="BP99" i="60"/>
  <c r="BL99" i="60"/>
  <c r="BJ99" i="60"/>
  <c r="BI99" i="60"/>
  <c r="BH99" i="60"/>
  <c r="BD99" i="60"/>
  <c r="BB99" i="60"/>
  <c r="BA99" i="60"/>
  <c r="AI99" i="60"/>
  <c r="AH99" i="60"/>
  <c r="BV98" i="60"/>
  <c r="BU98" i="60"/>
  <c r="BS98" i="60"/>
  <c r="BR98" i="60"/>
  <c r="BN98" i="60"/>
  <c r="BM98" i="60"/>
  <c r="BJ98" i="60"/>
  <c r="BF98" i="60"/>
  <c r="BE98" i="60"/>
  <c r="BD98" i="60"/>
  <c r="BC98" i="60"/>
  <c r="AI98" i="60"/>
  <c r="AH98" i="60"/>
  <c r="BE97" i="60"/>
  <c r="AI97" i="60"/>
  <c r="AH97" i="60"/>
  <c r="BW96" i="60"/>
  <c r="BQ96" i="60"/>
  <c r="BP96" i="60"/>
  <c r="BN96" i="60"/>
  <c r="BJ96" i="60"/>
  <c r="BG96" i="60"/>
  <c r="AI96" i="60"/>
  <c r="AH96" i="60"/>
  <c r="AI95" i="60"/>
  <c r="AH95" i="60"/>
  <c r="BW94" i="60"/>
  <c r="BW101" i="60" s="1"/>
  <c r="BV94" i="60"/>
  <c r="BV101" i="60" s="1"/>
  <c r="BU94" i="60"/>
  <c r="BU101" i="60" s="1"/>
  <c r="BT94" i="60"/>
  <c r="BT101" i="60" s="1"/>
  <c r="BS94" i="60"/>
  <c r="BS101" i="60" s="1"/>
  <c r="BR94" i="60"/>
  <c r="BQ94" i="60"/>
  <c r="BQ101" i="60" s="1"/>
  <c r="BP94" i="60"/>
  <c r="BP101" i="60" s="1"/>
  <c r="BO94" i="60"/>
  <c r="BN94" i="60"/>
  <c r="BM94" i="60"/>
  <c r="BL94" i="60"/>
  <c r="BL101" i="60" s="1"/>
  <c r="BK94" i="60"/>
  <c r="BK101" i="60" s="1"/>
  <c r="BJ94" i="60"/>
  <c r="BI94" i="60"/>
  <c r="BI101" i="60" s="1"/>
  <c r="BH94" i="60"/>
  <c r="BH101" i="60" s="1"/>
  <c r="BG94" i="60"/>
  <c r="BF94" i="60"/>
  <c r="BE94" i="60"/>
  <c r="BD94" i="60"/>
  <c r="BC94" i="60"/>
  <c r="BC101" i="60" s="1"/>
  <c r="BB94" i="60"/>
  <c r="BA94" i="60"/>
  <c r="BA101" i="60" s="1"/>
  <c r="AZ94" i="60"/>
  <c r="AZ101" i="60" s="1"/>
  <c r="AI94" i="60"/>
  <c r="AH94" i="60"/>
  <c r="BW93" i="60"/>
  <c r="BW100" i="60" s="1"/>
  <c r="BV93" i="60"/>
  <c r="BU93" i="60"/>
  <c r="BU100" i="60" s="1"/>
  <c r="BT93" i="60"/>
  <c r="BT100" i="60" s="1"/>
  <c r="BS93" i="60"/>
  <c r="BS100" i="60" s="1"/>
  <c r="BR93" i="60"/>
  <c r="BQ93" i="60"/>
  <c r="BP93" i="60"/>
  <c r="BO93" i="60"/>
  <c r="BN93" i="60"/>
  <c r="BM93" i="60"/>
  <c r="BM100" i="60" s="1"/>
  <c r="BL93" i="60"/>
  <c r="BL100" i="60" s="1"/>
  <c r="BK93" i="60"/>
  <c r="BK100" i="60" s="1"/>
  <c r="BJ93" i="60"/>
  <c r="BI93" i="60"/>
  <c r="BH93" i="60"/>
  <c r="BG93" i="60"/>
  <c r="BF93" i="60"/>
  <c r="BE93" i="60"/>
  <c r="BE100" i="60" s="1"/>
  <c r="BD93" i="60"/>
  <c r="BD100" i="60" s="1"/>
  <c r="BC93" i="60"/>
  <c r="BC100" i="60" s="1"/>
  <c r="BB93" i="60"/>
  <c r="BB100" i="60" s="1"/>
  <c r="BA93" i="60"/>
  <c r="AZ93" i="60"/>
  <c r="AI93" i="60"/>
  <c r="AH93" i="60"/>
  <c r="BW92" i="60"/>
  <c r="BW99" i="60" s="1"/>
  <c r="BV92" i="60"/>
  <c r="BV99" i="60" s="1"/>
  <c r="BU92" i="60"/>
  <c r="BU99" i="60" s="1"/>
  <c r="BT92" i="60"/>
  <c r="BT99" i="60" s="1"/>
  <c r="BS92" i="60"/>
  <c r="BR92" i="60"/>
  <c r="BQ92" i="60"/>
  <c r="BP92" i="60"/>
  <c r="BO92" i="60"/>
  <c r="BO99" i="60" s="1"/>
  <c r="BN92" i="60"/>
  <c r="BN99" i="60" s="1"/>
  <c r="BM92" i="60"/>
  <c r="BM99" i="60" s="1"/>
  <c r="BL92" i="60"/>
  <c r="BK92" i="60"/>
  <c r="BK99" i="60" s="1"/>
  <c r="BJ92" i="60"/>
  <c r="BI92" i="60"/>
  <c r="BH92" i="60"/>
  <c r="BG92" i="60"/>
  <c r="BG99" i="60" s="1"/>
  <c r="BF92" i="60"/>
  <c r="BF99" i="60" s="1"/>
  <c r="BE92" i="60"/>
  <c r="BE99" i="60" s="1"/>
  <c r="BD92" i="60"/>
  <c r="BC92" i="60"/>
  <c r="BC99" i="60" s="1"/>
  <c r="BB92" i="60"/>
  <c r="BA92" i="60"/>
  <c r="AZ92" i="60"/>
  <c r="AZ99" i="60" s="1"/>
  <c r="AI92" i="60"/>
  <c r="AH92" i="60"/>
  <c r="BW91" i="60"/>
  <c r="BW98" i="60" s="1"/>
  <c r="BV91" i="60"/>
  <c r="BU91" i="60"/>
  <c r="BT91" i="60"/>
  <c r="BT98" i="60" s="1"/>
  <c r="BS91" i="60"/>
  <c r="BR91" i="60"/>
  <c r="BQ91" i="60"/>
  <c r="BQ98" i="60" s="1"/>
  <c r="BP91" i="60"/>
  <c r="BP98" i="60" s="1"/>
  <c r="BO91" i="60"/>
  <c r="BO98" i="60" s="1"/>
  <c r="BN91" i="60"/>
  <c r="BM91" i="60"/>
  <c r="BL91" i="60"/>
  <c r="BL98" i="60" s="1"/>
  <c r="BK91" i="60"/>
  <c r="BK98" i="60" s="1"/>
  <c r="BJ91" i="60"/>
  <c r="BI91" i="60"/>
  <c r="BI98" i="60" s="1"/>
  <c r="BH91" i="60"/>
  <c r="BH98" i="60" s="1"/>
  <c r="BG91" i="60"/>
  <c r="BG98" i="60" s="1"/>
  <c r="BF91" i="60"/>
  <c r="BE91" i="60"/>
  <c r="BD91" i="60"/>
  <c r="BC91" i="60"/>
  <c r="BB91" i="60"/>
  <c r="BB98" i="60" s="1"/>
  <c r="BA91" i="60"/>
  <c r="BA98" i="60" s="1"/>
  <c r="AZ91" i="60"/>
  <c r="AZ98" i="60" s="1"/>
  <c r="AI91" i="60"/>
  <c r="AH91" i="60"/>
  <c r="BW90" i="60"/>
  <c r="BW97" i="60" s="1"/>
  <c r="BV90" i="60"/>
  <c r="BV97" i="60" s="1"/>
  <c r="BU90" i="60"/>
  <c r="BU97" i="60" s="1"/>
  <c r="BT90" i="60"/>
  <c r="BT97" i="60" s="1"/>
  <c r="BS90" i="60"/>
  <c r="BS97" i="60" s="1"/>
  <c r="BR90" i="60"/>
  <c r="BR97" i="60" s="1"/>
  <c r="BQ90" i="60"/>
  <c r="BQ97" i="60" s="1"/>
  <c r="BP90" i="60"/>
  <c r="BP97" i="60" s="1"/>
  <c r="BO90" i="60"/>
  <c r="BO97" i="60" s="1"/>
  <c r="BN90" i="60"/>
  <c r="BN97" i="60" s="1"/>
  <c r="BM90" i="60"/>
  <c r="BM97" i="60" s="1"/>
  <c r="BL90" i="60"/>
  <c r="BL97" i="60" s="1"/>
  <c r="BK90" i="60"/>
  <c r="BK97" i="60" s="1"/>
  <c r="BJ90" i="60"/>
  <c r="BJ97" i="60" s="1"/>
  <c r="BI90" i="60"/>
  <c r="BI97" i="60" s="1"/>
  <c r="BH90" i="60"/>
  <c r="BH97" i="60" s="1"/>
  <c r="BG90" i="60"/>
  <c r="BG97" i="60" s="1"/>
  <c r="BF90" i="60"/>
  <c r="BF97" i="60" s="1"/>
  <c r="BE90" i="60"/>
  <c r="BD90" i="60"/>
  <c r="BD97" i="60" s="1"/>
  <c r="BC90" i="60"/>
  <c r="BC97" i="60" s="1"/>
  <c r="BB90" i="60"/>
  <c r="BB97" i="60" s="1"/>
  <c r="BA90" i="60"/>
  <c r="BA97" i="60" s="1"/>
  <c r="AZ90" i="60"/>
  <c r="AZ97" i="60" s="1"/>
  <c r="AI90" i="60"/>
  <c r="AH90" i="60"/>
  <c r="BW89" i="60"/>
  <c r="BV89" i="60"/>
  <c r="BV96" i="60" s="1"/>
  <c r="BU89" i="60"/>
  <c r="BU96" i="60" s="1"/>
  <c r="BT89" i="60"/>
  <c r="BT96" i="60" s="1"/>
  <c r="BS89" i="60"/>
  <c r="BS96" i="60" s="1"/>
  <c r="BR89" i="60"/>
  <c r="BR96" i="60" s="1"/>
  <c r="BQ89" i="60"/>
  <c r="BP89" i="60"/>
  <c r="BO89" i="60"/>
  <c r="BO96" i="60" s="1"/>
  <c r="BN89" i="60"/>
  <c r="BM89" i="60"/>
  <c r="BM96" i="60" s="1"/>
  <c r="BL89" i="60"/>
  <c r="BL96" i="60" s="1"/>
  <c r="BK89" i="60"/>
  <c r="BK96" i="60" s="1"/>
  <c r="BJ89" i="60"/>
  <c r="BI89" i="60"/>
  <c r="BI96" i="60" s="1"/>
  <c r="BH89" i="60"/>
  <c r="BH96" i="60" s="1"/>
  <c r="BG89" i="60"/>
  <c r="BF89" i="60"/>
  <c r="BF96" i="60" s="1"/>
  <c r="BE89" i="60"/>
  <c r="BE96" i="60" s="1"/>
  <c r="BD89" i="60"/>
  <c r="BD96" i="60" s="1"/>
  <c r="BC89" i="60"/>
  <c r="BC96" i="60" s="1"/>
  <c r="BB89" i="60"/>
  <c r="BB96" i="60" s="1"/>
  <c r="BA89" i="60"/>
  <c r="BA96" i="60" s="1"/>
  <c r="AZ89" i="60"/>
  <c r="AZ96" i="60" s="1"/>
  <c r="AI89" i="60"/>
  <c r="AH89" i="60"/>
  <c r="AG88" i="60"/>
  <c r="AC88" i="60"/>
  <c r="AB88" i="60"/>
  <c r="AA88" i="60"/>
  <c r="BF17" i="60"/>
  <c r="BE17" i="60"/>
  <c r="P88" i="60"/>
  <c r="AX17" i="60" s="1"/>
  <c r="O88" i="60"/>
  <c r="N88" i="60"/>
  <c r="M88" i="60"/>
  <c r="AU17" i="60" s="1"/>
  <c r="L88" i="60"/>
  <c r="K88" i="60"/>
  <c r="AT17" i="60" s="1"/>
  <c r="J88" i="60"/>
  <c r="I88" i="60"/>
  <c r="H88" i="60"/>
  <c r="G88" i="60"/>
  <c r="AP17" i="60"/>
  <c r="AO17" i="60"/>
  <c r="AN17" i="60"/>
  <c r="AM17" i="60"/>
  <c r="AI87" i="60"/>
  <c r="AH87" i="60"/>
  <c r="AI86" i="60"/>
  <c r="AH86" i="60"/>
  <c r="AI85" i="60"/>
  <c r="AH85" i="60"/>
  <c r="AI84" i="60"/>
  <c r="AH84" i="60"/>
  <c r="AI83" i="60"/>
  <c r="AH83" i="60"/>
  <c r="AI82" i="60"/>
  <c r="AH82" i="60"/>
  <c r="AI81" i="60"/>
  <c r="AH81" i="60"/>
  <c r="AG80" i="60"/>
  <c r="AG123" i="60" s="1"/>
  <c r="BH16" i="60"/>
  <c r="AC80" i="60"/>
  <c r="AB80" i="60"/>
  <c r="AA80" i="60"/>
  <c r="S123" i="60"/>
  <c r="S125" i="60" s="1"/>
  <c r="P80" i="60"/>
  <c r="AX16" i="60" s="1"/>
  <c r="O80" i="60"/>
  <c r="AW16" i="60" s="1"/>
  <c r="N80" i="60"/>
  <c r="M80" i="60"/>
  <c r="L80" i="60"/>
  <c r="K80" i="60"/>
  <c r="J80" i="60"/>
  <c r="I80" i="60"/>
  <c r="I123" i="60" s="1"/>
  <c r="I125" i="60" s="1"/>
  <c r="H80" i="60"/>
  <c r="G80" i="60"/>
  <c r="AR16" i="60" s="1"/>
  <c r="AQ16" i="60"/>
  <c r="AI78" i="60"/>
  <c r="AH78" i="60"/>
  <c r="AG78" i="60"/>
  <c r="AI77" i="60"/>
  <c r="AH77" i="60"/>
  <c r="AI76" i="60"/>
  <c r="AH76" i="60"/>
  <c r="AI75" i="60"/>
  <c r="AH75" i="60"/>
  <c r="AI74" i="60"/>
  <c r="AH74" i="60"/>
  <c r="AI73" i="60"/>
  <c r="AH73" i="60"/>
  <c r="AI72" i="60"/>
  <c r="AH72" i="60"/>
  <c r="AI71" i="60"/>
  <c r="AH71" i="60"/>
  <c r="AI70" i="60"/>
  <c r="AH70" i="60"/>
  <c r="AI69" i="60"/>
  <c r="AH69" i="60"/>
  <c r="AI68" i="60"/>
  <c r="AH68" i="60"/>
  <c r="AI67" i="60"/>
  <c r="AH67" i="60"/>
  <c r="AI66" i="60"/>
  <c r="AH66" i="60"/>
  <c r="AI65" i="60"/>
  <c r="AH65" i="60"/>
  <c r="AI64" i="60"/>
  <c r="AH64" i="60"/>
  <c r="AI63" i="60"/>
  <c r="AH63" i="60"/>
  <c r="AI62" i="60"/>
  <c r="AH62" i="60"/>
  <c r="AI61" i="60"/>
  <c r="AH61" i="60"/>
  <c r="AI60" i="60"/>
  <c r="AH60" i="60"/>
  <c r="AI59" i="60"/>
  <c r="AH59" i="60"/>
  <c r="AI58" i="60"/>
  <c r="AH58" i="60"/>
  <c r="AI57" i="60"/>
  <c r="AH57" i="60"/>
  <c r="AI56" i="60"/>
  <c r="AH56" i="60"/>
  <c r="AI55" i="60"/>
  <c r="AH55" i="60"/>
  <c r="AI54" i="60"/>
  <c r="AH54" i="60"/>
  <c r="AI53" i="60"/>
  <c r="AH53" i="60"/>
  <c r="AI52" i="60"/>
  <c r="AH52" i="60"/>
  <c r="AI51" i="60"/>
  <c r="AH51" i="60"/>
  <c r="AI50" i="60"/>
  <c r="AH50" i="60"/>
  <c r="AI49" i="60"/>
  <c r="AH49" i="60"/>
  <c r="AI48" i="60"/>
  <c r="AH48" i="60"/>
  <c r="AI47" i="60"/>
  <c r="AH47" i="60"/>
  <c r="AI46" i="60"/>
  <c r="AH46" i="60"/>
  <c r="AI45" i="60"/>
  <c r="AH45" i="60"/>
  <c r="AI44" i="60"/>
  <c r="AH44" i="60"/>
  <c r="AI43" i="60"/>
  <c r="AH43" i="60"/>
  <c r="AI42" i="60"/>
  <c r="AH42" i="60"/>
  <c r="AI41" i="60"/>
  <c r="AH41" i="60"/>
  <c r="AI40" i="60"/>
  <c r="AH40" i="60"/>
  <c r="AI39" i="60"/>
  <c r="AH39" i="60"/>
  <c r="AI38" i="60"/>
  <c r="AH38" i="60"/>
  <c r="AI37" i="60"/>
  <c r="AH37" i="60"/>
  <c r="AI36" i="60"/>
  <c r="AH36" i="60"/>
  <c r="AI35" i="60"/>
  <c r="AH35" i="60"/>
  <c r="AI34" i="60"/>
  <c r="AH34" i="60"/>
  <c r="AI33" i="60"/>
  <c r="AH33" i="60"/>
  <c r="AI32" i="60"/>
  <c r="AH32" i="60"/>
  <c r="AI31" i="60"/>
  <c r="AH31" i="60"/>
  <c r="AI30" i="60"/>
  <c r="AH30" i="60"/>
  <c r="AI29" i="60"/>
  <c r="AH29" i="60"/>
  <c r="AI28" i="60"/>
  <c r="AH28" i="60"/>
  <c r="AI27" i="60"/>
  <c r="AH27" i="60"/>
  <c r="AI26" i="60"/>
  <c r="AH26" i="60"/>
  <c r="AI25" i="60"/>
  <c r="AH25" i="60"/>
  <c r="AI24" i="60"/>
  <c r="AH24" i="60"/>
  <c r="AI23" i="60"/>
  <c r="AH23" i="60"/>
  <c r="AI22" i="60"/>
  <c r="AH22" i="60"/>
  <c r="BJ21" i="60"/>
  <c r="BI21" i="60"/>
  <c r="BH21" i="60"/>
  <c r="BG21" i="60"/>
  <c r="BF21" i="60"/>
  <c r="BE21" i="60"/>
  <c r="BD21" i="60"/>
  <c r="BC21" i="60"/>
  <c r="BB21" i="60"/>
  <c r="BA21" i="60"/>
  <c r="AZ21" i="60"/>
  <c r="AY21" i="60"/>
  <c r="AX21" i="60"/>
  <c r="AW21" i="60"/>
  <c r="AV21" i="60"/>
  <c r="AU21" i="60"/>
  <c r="AT21" i="60"/>
  <c r="AS21" i="60"/>
  <c r="AR21" i="60"/>
  <c r="AQ21" i="60"/>
  <c r="AP21" i="60"/>
  <c r="AO21" i="60"/>
  <c r="AN21" i="60"/>
  <c r="AM21" i="60"/>
  <c r="AI21" i="60"/>
  <c r="AH21" i="60"/>
  <c r="BJ20" i="60"/>
  <c r="BI20" i="60"/>
  <c r="BE20" i="60"/>
  <c r="BD20" i="60"/>
  <c r="AZ20" i="60"/>
  <c r="AY20" i="60"/>
  <c r="AX20" i="60"/>
  <c r="AV20" i="60"/>
  <c r="AS20" i="60"/>
  <c r="AM20" i="60"/>
  <c r="AI20" i="60"/>
  <c r="AH20" i="60"/>
  <c r="BE19" i="60"/>
  <c r="BD19" i="60"/>
  <c r="AZ19" i="60"/>
  <c r="AY19" i="60"/>
  <c r="AX19" i="60"/>
  <c r="AV19" i="60"/>
  <c r="AU19" i="60"/>
  <c r="AS19" i="60"/>
  <c r="AN19" i="60"/>
  <c r="AM19" i="60"/>
  <c r="AI19" i="60"/>
  <c r="AH19" i="60"/>
  <c r="BF18" i="60"/>
  <c r="BA18" i="60"/>
  <c r="AZ18" i="60"/>
  <c r="AY18" i="60"/>
  <c r="AX18" i="60"/>
  <c r="AS18" i="60"/>
  <c r="AR18" i="60"/>
  <c r="AP18" i="60"/>
  <c r="AO18" i="60"/>
  <c r="AN18" i="60"/>
  <c r="AM18" i="60"/>
  <c r="AI18" i="60"/>
  <c r="AH18" i="60"/>
  <c r="BJ17" i="60"/>
  <c r="BI17" i="60"/>
  <c r="BH17" i="60"/>
  <c r="BG17" i="60"/>
  <c r="BD17" i="60"/>
  <c r="BC17" i="60"/>
  <c r="BB17" i="60"/>
  <c r="BA17" i="60"/>
  <c r="AZ17" i="60"/>
  <c r="AY17" i="60"/>
  <c r="AW17" i="60"/>
  <c r="AV17" i="60"/>
  <c r="AS17" i="60"/>
  <c r="AR17" i="60"/>
  <c r="AQ17" i="60"/>
  <c r="AI17" i="60"/>
  <c r="AH17" i="60"/>
  <c r="BJ16" i="60"/>
  <c r="BI16" i="60"/>
  <c r="BE16" i="60"/>
  <c r="BD16" i="60"/>
  <c r="BC16" i="60"/>
  <c r="BB16" i="60"/>
  <c r="AV16" i="60"/>
  <c r="AU16" i="60"/>
  <c r="AM16" i="60"/>
  <c r="AI16" i="60"/>
  <c r="AH16" i="60"/>
  <c r="AI15" i="60"/>
  <c r="AH15" i="60"/>
  <c r="AI14" i="60"/>
  <c r="AH14" i="60"/>
  <c r="AI13" i="60"/>
  <c r="AH13" i="60"/>
  <c r="AL12" i="60"/>
  <c r="AI12" i="60"/>
  <c r="AH12" i="60"/>
  <c r="AI11" i="60"/>
  <c r="AH11" i="60"/>
  <c r="K6" i="60"/>
  <c r="AF5" i="60"/>
  <c r="R5" i="60"/>
  <c r="Q5" i="60"/>
  <c r="P5" i="60"/>
  <c r="H5" i="60"/>
  <c r="B5" i="60"/>
  <c r="AG4" i="60"/>
  <c r="AG6" i="60" s="1"/>
  <c r="K4" i="60"/>
  <c r="E4" i="60"/>
  <c r="H4" i="60" s="1"/>
  <c r="B4" i="60"/>
  <c r="AL13" i="60" s="1"/>
  <c r="AG2" i="60"/>
  <c r="AC123" i="60" l="1"/>
  <c r="AC125" i="60" s="1"/>
  <c r="AB123" i="60"/>
  <c r="AB125" i="60" s="1"/>
  <c r="AA123" i="60"/>
  <c r="AA125" i="60" s="1"/>
  <c r="AA126" i="60" s="1"/>
  <c r="AA7" i="60" s="1"/>
  <c r="AA133" i="60"/>
  <c r="Z133" i="60"/>
  <c r="Y5" i="60"/>
  <c r="Y123" i="60"/>
  <c r="Y125" i="60" s="1"/>
  <c r="X133" i="60"/>
  <c r="BE23" i="60" s="1"/>
  <c r="X134" i="60"/>
  <c r="W123" i="60"/>
  <c r="W125" i="60" s="1"/>
  <c r="W134" i="60"/>
  <c r="BD22" i="60"/>
  <c r="U123" i="60"/>
  <c r="U125" i="60" s="1"/>
  <c r="X123" i="60"/>
  <c r="X125" i="60" s="1"/>
  <c r="X126" i="60" s="1"/>
  <c r="X7" i="60" s="1"/>
  <c r="BE22" i="60"/>
  <c r="BE25" i="60" s="1"/>
  <c r="S133" i="60"/>
  <c r="BA23" i="60" s="1"/>
  <c r="T123" i="60"/>
  <c r="T125" i="60" s="1"/>
  <c r="P133" i="60"/>
  <c r="AX23" i="60" s="1"/>
  <c r="AX22" i="60"/>
  <c r="AX25" i="60" s="1"/>
  <c r="P123" i="60"/>
  <c r="P125" i="60" s="1"/>
  <c r="O133" i="60"/>
  <c r="AW23" i="60" s="1"/>
  <c r="O134" i="60"/>
  <c r="AW19" i="60"/>
  <c r="AW22" i="60" s="1"/>
  <c r="AW25" i="60" s="1"/>
  <c r="O123" i="60"/>
  <c r="O125" i="60" s="1"/>
  <c r="N123" i="60"/>
  <c r="N125" i="60" s="1"/>
  <c r="AI102" i="60"/>
  <c r="M123" i="60"/>
  <c r="M125" i="60" s="1"/>
  <c r="L123" i="60"/>
  <c r="L125" i="60" s="1"/>
  <c r="K123" i="60"/>
  <c r="K125" i="60" s="1"/>
  <c r="K133" i="60"/>
  <c r="AT23" i="60" s="1"/>
  <c r="J133" i="60"/>
  <c r="AI132" i="60"/>
  <c r="J123" i="60"/>
  <c r="J125" i="60" s="1"/>
  <c r="J126" i="60" s="1"/>
  <c r="J7" i="60" s="1"/>
  <c r="J134" i="60"/>
  <c r="AS16" i="60"/>
  <c r="I133" i="60"/>
  <c r="I126" i="60" s="1"/>
  <c r="I7" i="60" s="1"/>
  <c r="AS22" i="60"/>
  <c r="AH102" i="60"/>
  <c r="H133" i="60"/>
  <c r="H134" i="60" s="1"/>
  <c r="H123" i="60"/>
  <c r="H125" i="60" s="1"/>
  <c r="AR22" i="60"/>
  <c r="AR25" i="60" s="1"/>
  <c r="G123" i="60"/>
  <c r="G125" i="60" s="1"/>
  <c r="AQ22" i="60"/>
  <c r="B133" i="60"/>
  <c r="B134" i="60" s="1"/>
  <c r="B123" i="60"/>
  <c r="B125" i="60" s="1"/>
  <c r="Z181" i="60"/>
  <c r="AA181" i="60" s="1"/>
  <c r="AB181" i="60" s="1"/>
  <c r="AC181" i="60" s="1"/>
  <c r="Y145" i="60"/>
  <c r="C185" i="60"/>
  <c r="D185" i="60" s="1"/>
  <c r="E185" i="60" s="1"/>
  <c r="F185" i="60" s="1"/>
  <c r="G185" i="60" s="1"/>
  <c r="H185" i="60" s="1"/>
  <c r="I185" i="60" s="1"/>
  <c r="J185" i="60" s="1"/>
  <c r="K185" i="60" s="1"/>
  <c r="L185" i="60" s="1"/>
  <c r="M185" i="60" s="1"/>
  <c r="N185" i="60" s="1"/>
  <c r="O185" i="60" s="1"/>
  <c r="P185" i="60" s="1"/>
  <c r="Q185" i="60" s="1"/>
  <c r="R185" i="60" s="1"/>
  <c r="S185" i="60" s="1"/>
  <c r="T185" i="60" s="1"/>
  <c r="U185" i="60" s="1"/>
  <c r="V185" i="60" s="1"/>
  <c r="W185" i="60" s="1"/>
  <c r="X185" i="60" s="1"/>
  <c r="Y185" i="60" s="1"/>
  <c r="Z185" i="60" s="1"/>
  <c r="AA185" i="60" s="1"/>
  <c r="AB185" i="60" s="1"/>
  <c r="AC185" i="60" s="1"/>
  <c r="AH79" i="60"/>
  <c r="Y134" i="60"/>
  <c r="Y126" i="60"/>
  <c r="Y7" i="60" s="1"/>
  <c r="AT16" i="60"/>
  <c r="AP23" i="60"/>
  <c r="AH129" i="60"/>
  <c r="U133" i="60"/>
  <c r="BC23" i="60" s="1"/>
  <c r="BG19" i="60"/>
  <c r="AN23" i="60"/>
  <c r="BF23" i="60"/>
  <c r="Z134" i="60"/>
  <c r="L5" i="60"/>
  <c r="AB5" i="60"/>
  <c r="AS23" i="60"/>
  <c r="I134" i="60"/>
  <c r="P126" i="60"/>
  <c r="P7" i="60" s="1"/>
  <c r="AH127" i="60"/>
  <c r="AI129" i="60"/>
  <c r="P134" i="60"/>
  <c r="G188" i="60"/>
  <c r="BJ22" i="60"/>
  <c r="BJ25" i="60" s="1"/>
  <c r="L134" i="60"/>
  <c r="BB19" i="60"/>
  <c r="BB22" i="60" s="1"/>
  <c r="V123" i="60"/>
  <c r="V125" i="60" s="1"/>
  <c r="D5" i="60"/>
  <c r="AP19" i="60"/>
  <c r="T5" i="60"/>
  <c r="W126" i="60"/>
  <c r="W7" i="60" s="1"/>
  <c r="AI130" i="60"/>
  <c r="AM22" i="60"/>
  <c r="BA16" i="60"/>
  <c r="AO19" i="60"/>
  <c r="BC19" i="60"/>
  <c r="BC22" i="60" s="1"/>
  <c r="AY16" i="60"/>
  <c r="AY22" i="60" s="1"/>
  <c r="Q7" i="60"/>
  <c r="K5" i="60"/>
  <c r="AA5" i="60"/>
  <c r="AZ16" i="60"/>
  <c r="AZ22" i="60" s="1"/>
  <c r="R7" i="60"/>
  <c r="BF16" i="60"/>
  <c r="BF22" i="60" s="1"/>
  <c r="BF25" i="60" s="1"/>
  <c r="Z123" i="60"/>
  <c r="Z125" i="60" s="1"/>
  <c r="Z126" i="60" s="1"/>
  <c r="Z7" i="60" s="1"/>
  <c r="AH80" i="60"/>
  <c r="AH88" i="60"/>
  <c r="G126" i="60"/>
  <c r="G7" i="60" s="1"/>
  <c r="AI127" i="60"/>
  <c r="AI128" i="60"/>
  <c r="AH130" i="60"/>
  <c r="AO23" i="60"/>
  <c r="L133" i="60"/>
  <c r="T133" i="60"/>
  <c r="BB23" i="60" s="1"/>
  <c r="AB133" i="60"/>
  <c r="BG23" i="60" s="1"/>
  <c r="AO165" i="60"/>
  <c r="F177" i="60"/>
  <c r="G177" i="60" s="1"/>
  <c r="H177" i="60" s="1"/>
  <c r="I177" i="60" s="1"/>
  <c r="J177" i="60" s="1"/>
  <c r="K177" i="60" s="1"/>
  <c r="L177" i="60" s="1"/>
  <c r="M177" i="60" s="1"/>
  <c r="N177" i="60" s="1"/>
  <c r="O177" i="60" s="1"/>
  <c r="P177" i="60" s="1"/>
  <c r="Q177" i="60" s="1"/>
  <c r="R177" i="60" s="1"/>
  <c r="S177" i="60" s="1"/>
  <c r="T177" i="60" s="1"/>
  <c r="U177" i="60" s="1"/>
  <c r="V177" i="60" s="1"/>
  <c r="W177" i="60" s="1"/>
  <c r="X177" i="60" s="1"/>
  <c r="Y177" i="60" s="1"/>
  <c r="Z177" i="60" s="1"/>
  <c r="AA177" i="60" s="1"/>
  <c r="AB177" i="60" s="1"/>
  <c r="AC177" i="60" s="1"/>
  <c r="AN16" i="60"/>
  <c r="AN22" i="60" s="1"/>
  <c r="AN25" i="60" s="1"/>
  <c r="AI80" i="60"/>
  <c r="AI88" i="60"/>
  <c r="AY23" i="60"/>
  <c r="M133" i="60"/>
  <c r="AU23" i="60" s="1"/>
  <c r="AC133" i="60"/>
  <c r="AC134" i="60" s="1"/>
  <c r="AZ23" i="60"/>
  <c r="AU22" i="60"/>
  <c r="E7" i="60"/>
  <c r="U126" i="60"/>
  <c r="U7" i="60" s="1"/>
  <c r="AH118" i="60"/>
  <c r="AI118" i="60"/>
  <c r="O126" i="60"/>
  <c r="O7" i="60" s="1"/>
  <c r="G134" i="60"/>
  <c r="C5" i="60"/>
  <c r="S5" i="60"/>
  <c r="AV22" i="60"/>
  <c r="BI22" i="60"/>
  <c r="BI25" i="60" s="1"/>
  <c r="BH22" i="60"/>
  <c r="BG105" i="60" a="1"/>
  <c r="AH106" i="60"/>
  <c r="AI106" i="60"/>
  <c r="AT19" i="60"/>
  <c r="K134" i="60"/>
  <c r="S134" i="60"/>
  <c r="BA19" i="60"/>
  <c r="AA134" i="60"/>
  <c r="AJ118" i="60" a="1"/>
  <c r="AJ118" i="60" s="1"/>
  <c r="AG125" i="60"/>
  <c r="AH128" i="60"/>
  <c r="N133" i="60"/>
  <c r="V133" i="60"/>
  <c r="AH132" i="60"/>
  <c r="Z145" i="60"/>
  <c r="G172" i="60"/>
  <c r="D178" i="60"/>
  <c r="AO186" i="60"/>
  <c r="AO145" i="60"/>
  <c r="E5" i="60"/>
  <c r="AC5" i="60"/>
  <c r="AO16" i="60"/>
  <c r="AO22" i="60" s="1"/>
  <c r="AD5" i="60"/>
  <c r="AE5" i="60"/>
  <c r="BG16" i="60"/>
  <c r="BG22" i="60" s="1"/>
  <c r="AH131" i="60"/>
  <c r="AN178" i="60"/>
  <c r="C311" i="60"/>
  <c r="C335" i="60" s="1"/>
  <c r="C339" i="60" s="1"/>
  <c r="F5" i="60"/>
  <c r="AP16" i="60"/>
  <c r="AP22" i="60" s="1"/>
  <c r="AP25" i="60" s="1"/>
  <c r="C178" i="60"/>
  <c r="E180" i="60"/>
  <c r="AO185" i="60"/>
  <c r="D208" i="60"/>
  <c r="D311" i="60" s="1"/>
  <c r="D204" i="60"/>
  <c r="B335" i="60"/>
  <c r="B339" i="60" s="1"/>
  <c r="AF79" i="59"/>
  <c r="AC126" i="60" l="1"/>
  <c r="AC7" i="60" s="1"/>
  <c r="AB126" i="60"/>
  <c r="AB7" i="60" s="1"/>
  <c r="BG25" i="60"/>
  <c r="BC25" i="60"/>
  <c r="U134" i="60"/>
  <c r="BB25" i="60"/>
  <c r="S126" i="60"/>
  <c r="S7" i="60" s="1"/>
  <c r="L126" i="60"/>
  <c r="L7" i="60" s="1"/>
  <c r="K126" i="60"/>
  <c r="K7" i="60" s="1"/>
  <c r="AS25" i="60"/>
  <c r="H126" i="60"/>
  <c r="H7" i="60" s="1"/>
  <c r="B126" i="60"/>
  <c r="B340" i="60"/>
  <c r="BK127" i="60"/>
  <c r="BI126" i="60"/>
  <c r="BG125" i="60"/>
  <c r="BK123" i="60"/>
  <c r="BI122" i="60"/>
  <c r="BG121" i="60"/>
  <c r="BK119" i="60"/>
  <c r="BI118" i="60"/>
  <c r="BG117" i="60"/>
  <c r="BK115" i="60"/>
  <c r="BI114" i="60"/>
  <c r="BG113" i="60"/>
  <c r="BK111" i="60"/>
  <c r="BI110" i="60"/>
  <c r="BG109" i="60"/>
  <c r="BK107" i="60"/>
  <c r="BI106" i="60"/>
  <c r="BG105" i="60"/>
  <c r="BK128" i="60"/>
  <c r="BI127" i="60"/>
  <c r="BG126" i="60"/>
  <c r="BK124" i="60"/>
  <c r="BI123" i="60"/>
  <c r="BG122" i="60"/>
  <c r="BK120" i="60"/>
  <c r="BI119" i="60"/>
  <c r="BG118" i="60"/>
  <c r="BK116" i="60"/>
  <c r="BI115" i="60"/>
  <c r="BG114" i="60"/>
  <c r="BK112" i="60"/>
  <c r="BI111" i="60"/>
  <c r="BG110" i="60"/>
  <c r="BK108" i="60"/>
  <c r="BI107" i="60"/>
  <c r="BG106" i="60"/>
  <c r="BL128" i="60"/>
  <c r="BJ127" i="60"/>
  <c r="BH126" i="60"/>
  <c r="BL124" i="60"/>
  <c r="BJ123" i="60"/>
  <c r="BH122" i="60"/>
  <c r="BL120" i="60"/>
  <c r="BJ119" i="60"/>
  <c r="BH118" i="60"/>
  <c r="BL116" i="60"/>
  <c r="BJ115" i="60"/>
  <c r="BH114" i="60"/>
  <c r="BL112" i="60"/>
  <c r="BJ111" i="60"/>
  <c r="BH110" i="60"/>
  <c r="BL108" i="60"/>
  <c r="BJ107" i="60"/>
  <c r="BH106" i="60"/>
  <c r="BJ128" i="60"/>
  <c r="BH127" i="60"/>
  <c r="BL125" i="60"/>
  <c r="BJ124" i="60"/>
  <c r="BH123" i="60"/>
  <c r="BL121" i="60"/>
  <c r="BJ120" i="60"/>
  <c r="BH119" i="60"/>
  <c r="BL117" i="60"/>
  <c r="BJ116" i="60"/>
  <c r="BH115" i="60"/>
  <c r="BL113" i="60"/>
  <c r="BJ112" i="60"/>
  <c r="BH111" i="60"/>
  <c r="BL109" i="60"/>
  <c r="BJ108" i="60"/>
  <c r="BH107" i="60"/>
  <c r="BL105" i="60"/>
  <c r="BI128" i="60"/>
  <c r="BG127" i="60"/>
  <c r="BK125" i="60"/>
  <c r="BI124" i="60"/>
  <c r="BG123" i="60"/>
  <c r="BK121" i="60"/>
  <c r="BI120" i="60"/>
  <c r="BG119" i="60"/>
  <c r="BK117" i="60"/>
  <c r="BI116" i="60"/>
  <c r="BG115" i="60"/>
  <c r="BK113" i="60"/>
  <c r="BI112" i="60"/>
  <c r="BG111" i="60"/>
  <c r="BK109" i="60"/>
  <c r="BI108" i="60"/>
  <c r="BG107" i="60"/>
  <c r="BK105" i="60"/>
  <c r="BI125" i="60"/>
  <c r="BJ121" i="60"/>
  <c r="BJ118" i="60"/>
  <c r="BK114" i="60"/>
  <c r="BL110" i="60"/>
  <c r="BL107" i="60"/>
  <c r="BH128" i="60"/>
  <c r="BH125" i="60"/>
  <c r="BI121" i="60"/>
  <c r="BJ117" i="60"/>
  <c r="BJ114" i="60"/>
  <c r="BK110" i="60"/>
  <c r="BL106" i="60"/>
  <c r="BH121" i="60"/>
  <c r="BL127" i="60"/>
  <c r="BG124" i="60"/>
  <c r="BH117" i="60"/>
  <c r="BI113" i="60"/>
  <c r="BJ109" i="60"/>
  <c r="BJ106" i="60"/>
  <c r="BL126" i="60"/>
  <c r="BL123" i="60"/>
  <c r="BG120" i="60"/>
  <c r="BH116" i="60"/>
  <c r="BH113" i="60"/>
  <c r="BI109" i="60"/>
  <c r="BJ105" i="60"/>
  <c r="BJ126" i="60"/>
  <c r="BK122" i="60"/>
  <c r="BL118" i="60"/>
  <c r="BL115" i="60"/>
  <c r="BG112" i="60"/>
  <c r="BH108" i="60"/>
  <c r="BH105" i="60"/>
  <c r="BJ125" i="60"/>
  <c r="BJ122" i="60"/>
  <c r="BK118" i="60"/>
  <c r="BL114" i="60"/>
  <c r="BL111" i="60"/>
  <c r="BG108" i="60"/>
  <c r="BH120" i="60"/>
  <c r="BK126" i="60"/>
  <c r="BL122" i="60"/>
  <c r="BL119" i="60"/>
  <c r="BG116" i="60"/>
  <c r="BH112" i="60"/>
  <c r="BH109" i="60"/>
  <c r="BI105" i="60"/>
  <c r="BG128" i="60"/>
  <c r="BH124" i="60"/>
  <c r="BI117" i="60"/>
  <c r="BJ113" i="60"/>
  <c r="BJ110" i="60"/>
  <c r="BK106" i="60"/>
  <c r="F180" i="60"/>
  <c r="BH23" i="60"/>
  <c r="BH25" i="60"/>
  <c r="C7" i="60"/>
  <c r="AI125" i="60"/>
  <c r="AH125" i="60"/>
  <c r="M134" i="60"/>
  <c r="T126" i="60"/>
  <c r="T7" i="60" s="1"/>
  <c r="BD23" i="60"/>
  <c r="BD25" i="60" s="1"/>
  <c r="V134" i="60"/>
  <c r="AY25" i="60"/>
  <c r="F178" i="60"/>
  <c r="AV23" i="60"/>
  <c r="N134" i="60"/>
  <c r="AV25" i="60"/>
  <c r="N126" i="60"/>
  <c r="N7" i="60" s="1"/>
  <c r="AZ25" i="60"/>
  <c r="F7" i="60"/>
  <c r="D7" i="60"/>
  <c r="D335" i="60"/>
  <c r="E204" i="60"/>
  <c r="AO25" i="60"/>
  <c r="G178" i="60"/>
  <c r="H172" i="60"/>
  <c r="M126" i="60"/>
  <c r="M7" i="60" s="1"/>
  <c r="AD7" i="60"/>
  <c r="AH123" i="60"/>
  <c r="AQ23" i="60"/>
  <c r="AQ25" i="60" s="1"/>
  <c r="AI123" i="60"/>
  <c r="BA22" i="60"/>
  <c r="BA25" i="60" s="1"/>
  <c r="H188" i="60"/>
  <c r="G145" i="60"/>
  <c r="AT22" i="60"/>
  <c r="AT25" i="60" s="1"/>
  <c r="E208" i="60"/>
  <c r="E311" i="60" s="1"/>
  <c r="C340" i="60"/>
  <c r="AU25" i="60"/>
  <c r="V126" i="60"/>
  <c r="V7" i="60" s="1"/>
  <c r="AJ133" i="60" a="1"/>
  <c r="AJ133" i="60" s="1"/>
  <c r="AI133" i="60"/>
  <c r="AM23" i="60"/>
  <c r="AM25" i="60" s="1"/>
  <c r="AH133" i="60"/>
  <c r="T134" i="60"/>
  <c r="AB134" i="60"/>
  <c r="AE79" i="59"/>
  <c r="AE80" i="59"/>
  <c r="AE88" i="59"/>
  <c r="AE102" i="59"/>
  <c r="AE106" i="59"/>
  <c r="AE118" i="59"/>
  <c r="AE127" i="59"/>
  <c r="AE128" i="59"/>
  <c r="AE129" i="59"/>
  <c r="AE130" i="59"/>
  <c r="AE131" i="59"/>
  <c r="AE132" i="59"/>
  <c r="AE145" i="59"/>
  <c r="AE169" i="59"/>
  <c r="AE170" i="59" a="1"/>
  <c r="AE170" i="59" s="1"/>
  <c r="AE172" i="59"/>
  <c r="AE173" i="59"/>
  <c r="AE178" i="59" s="1"/>
  <c r="AE174" i="59"/>
  <c r="AE175" i="59"/>
  <c r="AE176" i="59"/>
  <c r="AE177" i="59"/>
  <c r="AE180" i="59"/>
  <c r="AE181" i="59"/>
  <c r="AE182" i="59"/>
  <c r="AE183" i="59"/>
  <c r="AE184" i="59"/>
  <c r="AE185" i="59"/>
  <c r="AE186" i="59"/>
  <c r="B7" i="60" l="1"/>
  <c r="A7" i="60" s="1"/>
  <c r="AH126" i="60"/>
  <c r="AI126" i="60"/>
  <c r="AT8" i="60"/>
  <c r="I188" i="60"/>
  <c r="H145" i="60"/>
  <c r="I172" i="60"/>
  <c r="H178" i="60"/>
  <c r="G180" i="60"/>
  <c r="AT9" i="60"/>
  <c r="E335" i="60"/>
  <c r="E339" i="60" s="1"/>
  <c r="F204" i="60"/>
  <c r="F208" i="60"/>
  <c r="AI134" i="60"/>
  <c r="AH134" i="60"/>
  <c r="D339" i="60"/>
  <c r="D340" i="60" s="1"/>
  <c r="AE133" i="59"/>
  <c r="AE134" i="59"/>
  <c r="AE123" i="59"/>
  <c r="AE125" i="59" s="1"/>
  <c r="AE126" i="59" s="1"/>
  <c r="AD79" i="59"/>
  <c r="AD88" i="59"/>
  <c r="AC79" i="59"/>
  <c r="AC80" i="59"/>
  <c r="AC88" i="59"/>
  <c r="AC102" i="59"/>
  <c r="AC106" i="59"/>
  <c r="AC118" i="59"/>
  <c r="AC127" i="59"/>
  <c r="AC128" i="59"/>
  <c r="AC133" i="59" s="1"/>
  <c r="AC129" i="59"/>
  <c r="AC130" i="59"/>
  <c r="AC131" i="59"/>
  <c r="AC132" i="59"/>
  <c r="AC169" i="59"/>
  <c r="AC170" i="59" a="1"/>
  <c r="AC170" i="59" s="1"/>
  <c r="AC172" i="59"/>
  <c r="AC173" i="59"/>
  <c r="AC174" i="59"/>
  <c r="AC178" i="59" s="1"/>
  <c r="AC175" i="59"/>
  <c r="AC176" i="59"/>
  <c r="AC177" i="59"/>
  <c r="AC180" i="59"/>
  <c r="AC181" i="59"/>
  <c r="AC182" i="59"/>
  <c r="AC183" i="59"/>
  <c r="AC184" i="59"/>
  <c r="AC185" i="59"/>
  <c r="AC186" i="59"/>
  <c r="AC187" i="59"/>
  <c r="AC188" i="59"/>
  <c r="AC189" i="59"/>
  <c r="AC190" i="59"/>
  <c r="AC191" i="59"/>
  <c r="AC192" i="59"/>
  <c r="AC193" i="59"/>
  <c r="AC194" i="59"/>
  <c r="AC195" i="59"/>
  <c r="AC196" i="59"/>
  <c r="AC197" i="59"/>
  <c r="AC198" i="59"/>
  <c r="AC199" i="59"/>
  <c r="AC200" i="59"/>
  <c r="AC201" i="59"/>
  <c r="AC202" i="59"/>
  <c r="AC203" i="59"/>
  <c r="AC204" i="59"/>
  <c r="AC205" i="59"/>
  <c r="AC206" i="59"/>
  <c r="AC207" i="59"/>
  <c r="AC208" i="59"/>
  <c r="AC209" i="59"/>
  <c r="AC210" i="59"/>
  <c r="AC211" i="59"/>
  <c r="AC212" i="59"/>
  <c r="AB79" i="59"/>
  <c r="AB80" i="59"/>
  <c r="AB88" i="59"/>
  <c r="AB102" i="59"/>
  <c r="AB106" i="59"/>
  <c r="AB118" i="59"/>
  <c r="AB127" i="59"/>
  <c r="AB128" i="59"/>
  <c r="AB129" i="59"/>
  <c r="AB130" i="59"/>
  <c r="AB131" i="59"/>
  <c r="AB132" i="59"/>
  <c r="AB169" i="59"/>
  <c r="AB170" i="59" a="1"/>
  <c r="AB170" i="59" s="1"/>
  <c r="AB172" i="59"/>
  <c r="AB178" i="59" s="1"/>
  <c r="AB173" i="59"/>
  <c r="AB174" i="59"/>
  <c r="AB175" i="59"/>
  <c r="AB176" i="59"/>
  <c r="AB177" i="59"/>
  <c r="AB180" i="59"/>
  <c r="AB181" i="59"/>
  <c r="AB182" i="59"/>
  <c r="AB183" i="59"/>
  <c r="AB184" i="59"/>
  <c r="AB185" i="59"/>
  <c r="AB186" i="59"/>
  <c r="AB187" i="59"/>
  <c r="AB188" i="59"/>
  <c r="AB189" i="59"/>
  <c r="AB190" i="59"/>
  <c r="AB191" i="59"/>
  <c r="AB192" i="59"/>
  <c r="AB193" i="59"/>
  <c r="AB194" i="59"/>
  <c r="AB195" i="59"/>
  <c r="AA132" i="59"/>
  <c r="AA131" i="59"/>
  <c r="AA130" i="59"/>
  <c r="AA129" i="59"/>
  <c r="AA128" i="59"/>
  <c r="AA133" i="59" s="1"/>
  <c r="AA127" i="59"/>
  <c r="AA118" i="59"/>
  <c r="AA106" i="59"/>
  <c r="AA123" i="59" s="1"/>
  <c r="AA125" i="59" s="1"/>
  <c r="AA102" i="59"/>
  <c r="AA88" i="59"/>
  <c r="AA80" i="59"/>
  <c r="AA79" i="59"/>
  <c r="Z79" i="59"/>
  <c r="Z80" i="59"/>
  <c r="Z88" i="59"/>
  <c r="Z102" i="59"/>
  <c r="Z106" i="59"/>
  <c r="Z118" i="59"/>
  <c r="Z127" i="59"/>
  <c r="Z128" i="59"/>
  <c r="Z133" i="59" s="1"/>
  <c r="Z129" i="59"/>
  <c r="Z130" i="59"/>
  <c r="Z131" i="59"/>
  <c r="Z132" i="59"/>
  <c r="Z169" i="59"/>
  <c r="Z170" i="59" a="1"/>
  <c r="Z170" i="59" s="1"/>
  <c r="Z172" i="59"/>
  <c r="Z173" i="59"/>
  <c r="Z174" i="59"/>
  <c r="Z175" i="59"/>
  <c r="Z176" i="59"/>
  <c r="Z177" i="59"/>
  <c r="Z178" i="59"/>
  <c r="Z180" i="59"/>
  <c r="Z311" i="59" s="1"/>
  <c r="Z181" i="59"/>
  <c r="Z182" i="59"/>
  <c r="Z183" i="59"/>
  <c r="Z184" i="59"/>
  <c r="Z185" i="59"/>
  <c r="Z186" i="59"/>
  <c r="Z187" i="59"/>
  <c r="Z188" i="59"/>
  <c r="Z145" i="59" s="1"/>
  <c r="Z189" i="59"/>
  <c r="Z190" i="59"/>
  <c r="Z191" i="59"/>
  <c r="Z192" i="59"/>
  <c r="Z193" i="59"/>
  <c r="Z194" i="59"/>
  <c r="Z195" i="59"/>
  <c r="Z196" i="59"/>
  <c r="Z197" i="59"/>
  <c r="Z198" i="59"/>
  <c r="Z199" i="59"/>
  <c r="Z200" i="59"/>
  <c r="Z201" i="59"/>
  <c r="Z202" i="59"/>
  <c r="Z203" i="59"/>
  <c r="Z204" i="59"/>
  <c r="Z205" i="59"/>
  <c r="Z206" i="59"/>
  <c r="Z207" i="59"/>
  <c r="Z208" i="59"/>
  <c r="Z209" i="59"/>
  <c r="Z210" i="59"/>
  <c r="Z211" i="59"/>
  <c r="Z212" i="59"/>
  <c r="Z213" i="59"/>
  <c r="Z214" i="59"/>
  <c r="Z215" i="59"/>
  <c r="Z216" i="59"/>
  <c r="Z217" i="59"/>
  <c r="Z218" i="59"/>
  <c r="Z219" i="59"/>
  <c r="Z220" i="59"/>
  <c r="Z221" i="59"/>
  <c r="Z222" i="59"/>
  <c r="Z223" i="59"/>
  <c r="Z224" i="59"/>
  <c r="Z225" i="59"/>
  <c r="Z226" i="59"/>
  <c r="Z227" i="59"/>
  <c r="Z228" i="59"/>
  <c r="Z229" i="59"/>
  <c r="Z230" i="59"/>
  <c r="Z231" i="59"/>
  <c r="Z232" i="59"/>
  <c r="Z233" i="59"/>
  <c r="Z234" i="59"/>
  <c r="Z235" i="59"/>
  <c r="Z236" i="59"/>
  <c r="Z237" i="59"/>
  <c r="Z238" i="59"/>
  <c r="Z239" i="59"/>
  <c r="Z240" i="59"/>
  <c r="Z241" i="59"/>
  <c r="Z242" i="59"/>
  <c r="Z243" i="59"/>
  <c r="Z244" i="59"/>
  <c r="Z245" i="59"/>
  <c r="Z246" i="59"/>
  <c r="Z247" i="59"/>
  <c r="Z248" i="59"/>
  <c r="Z249" i="59"/>
  <c r="Z250" i="59"/>
  <c r="Z251" i="59"/>
  <c r="Z252" i="59"/>
  <c r="Z253" i="59"/>
  <c r="Z254" i="59"/>
  <c r="Z255" i="59"/>
  <c r="Z256" i="59"/>
  <c r="Z257" i="59"/>
  <c r="Z258" i="59"/>
  <c r="Z259" i="59"/>
  <c r="Z260" i="59"/>
  <c r="Z261" i="59"/>
  <c r="Z262" i="59"/>
  <c r="Z263" i="59"/>
  <c r="Z264" i="59"/>
  <c r="Z265" i="59"/>
  <c r="Z266" i="59"/>
  <c r="Z267" i="59"/>
  <c r="Z268" i="59"/>
  <c r="Z269" i="59"/>
  <c r="Z270" i="59"/>
  <c r="Z271" i="59"/>
  <c r="Z272" i="59"/>
  <c r="Z273" i="59"/>
  <c r="Z274" i="59"/>
  <c r="Z275" i="59"/>
  <c r="Z276" i="59"/>
  <c r="Z277" i="59"/>
  <c r="Z278" i="59"/>
  <c r="Z279" i="59"/>
  <c r="Z280" i="59"/>
  <c r="Z281" i="59"/>
  <c r="Z282" i="59"/>
  <c r="Z283" i="59"/>
  <c r="Z284" i="59"/>
  <c r="Z285" i="59"/>
  <c r="Z286" i="59"/>
  <c r="Z287" i="59"/>
  <c r="Z288" i="59"/>
  <c r="Z289" i="59"/>
  <c r="Z290" i="59"/>
  <c r="Z291" i="59"/>
  <c r="Z292" i="59"/>
  <c r="Z293" i="59"/>
  <c r="Z294" i="59"/>
  <c r="Z295" i="59"/>
  <c r="Z296" i="59"/>
  <c r="Z297" i="59"/>
  <c r="Z298" i="59"/>
  <c r="Z299" i="59"/>
  <c r="Z300" i="59"/>
  <c r="Z301" i="59"/>
  <c r="Z302" i="59"/>
  <c r="Z303" i="59"/>
  <c r="Z304" i="59"/>
  <c r="Z305" i="59"/>
  <c r="Z306" i="59"/>
  <c r="Z307" i="59"/>
  <c r="Z308" i="59"/>
  <c r="Z309" i="59"/>
  <c r="Z310" i="59"/>
  <c r="Z313" i="59"/>
  <c r="Z314" i="59"/>
  <c r="Z315" i="59"/>
  <c r="Z316" i="59"/>
  <c r="Z317" i="59"/>
  <c r="Z318" i="59"/>
  <c r="Z319" i="59"/>
  <c r="Z320" i="59"/>
  <c r="Z321" i="59"/>
  <c r="Z322" i="59"/>
  <c r="Z323" i="59"/>
  <c r="Z324" i="59"/>
  <c r="Z325" i="59"/>
  <c r="Z326" i="59"/>
  <c r="Z327" i="59"/>
  <c r="Z328" i="59"/>
  <c r="Z329" i="59"/>
  <c r="Z330" i="59"/>
  <c r="Z331" i="59"/>
  <c r="Z332" i="59"/>
  <c r="Z333" i="59"/>
  <c r="Z334" i="59"/>
  <c r="Z337" i="59"/>
  <c r="Z338" i="59"/>
  <c r="Y79" i="59"/>
  <c r="Y80" i="59"/>
  <c r="Y88" i="59"/>
  <c r="Y102" i="59"/>
  <c r="Y106" i="59"/>
  <c r="Y118" i="59"/>
  <c r="Y127" i="59"/>
  <c r="Y128" i="59"/>
  <c r="Y129" i="59"/>
  <c r="Y130" i="59"/>
  <c r="Y131" i="59"/>
  <c r="Y132" i="59"/>
  <c r="Y169" i="59"/>
  <c r="Y170" i="59" a="1"/>
  <c r="Y170" i="59" s="1"/>
  <c r="Y172" i="59"/>
  <c r="Y178" i="59" s="1"/>
  <c r="Y173" i="59"/>
  <c r="Y174" i="59"/>
  <c r="Y175" i="59"/>
  <c r="Y176" i="59"/>
  <c r="Y177" i="59"/>
  <c r="Y180" i="59"/>
  <c r="Y311" i="59" s="1"/>
  <c r="Y181" i="59"/>
  <c r="Y182" i="59"/>
  <c r="Y183" i="59"/>
  <c r="Y184" i="59"/>
  <c r="Y185" i="59"/>
  <c r="Y186" i="59"/>
  <c r="Y187" i="59"/>
  <c r="Y188" i="59"/>
  <c r="Y145" i="59" s="1"/>
  <c r="Y189" i="59"/>
  <c r="Y190" i="59"/>
  <c r="Y191" i="59"/>
  <c r="Y192" i="59"/>
  <c r="Y193" i="59"/>
  <c r="Y194" i="59"/>
  <c r="Y195" i="59"/>
  <c r="Y196" i="59"/>
  <c r="Y197" i="59"/>
  <c r="Y198" i="59"/>
  <c r="Y199" i="59"/>
  <c r="Y200" i="59"/>
  <c r="Y201" i="59"/>
  <c r="Y202" i="59"/>
  <c r="Y203" i="59"/>
  <c r="Y204" i="59"/>
  <c r="Y335" i="59" s="1"/>
  <c r="Y205" i="59"/>
  <c r="Y206" i="59"/>
  <c r="Y207" i="59"/>
  <c r="Y208" i="59"/>
  <c r="Y209" i="59"/>
  <c r="Y210" i="59"/>
  <c r="Y211" i="59"/>
  <c r="Y212" i="59"/>
  <c r="Y213" i="59"/>
  <c r="Y214" i="59"/>
  <c r="Y215" i="59"/>
  <c r="Y216" i="59"/>
  <c r="Y217" i="59"/>
  <c r="Y218" i="59"/>
  <c r="Y219" i="59"/>
  <c r="Y220" i="59"/>
  <c r="Y221" i="59"/>
  <c r="Y222" i="59"/>
  <c r="Y223" i="59"/>
  <c r="Y224" i="59"/>
  <c r="Y225" i="59"/>
  <c r="Y226" i="59"/>
  <c r="Y227" i="59"/>
  <c r="Y228" i="59"/>
  <c r="Y229" i="59"/>
  <c r="Y230" i="59"/>
  <c r="Y231" i="59"/>
  <c r="Y232" i="59"/>
  <c r="Y233" i="59"/>
  <c r="Y234" i="59"/>
  <c r="Y235" i="59"/>
  <c r="Y236" i="59"/>
  <c r="Y237" i="59"/>
  <c r="Y238" i="59"/>
  <c r="Y239" i="59"/>
  <c r="Y240" i="59"/>
  <c r="Y241" i="59"/>
  <c r="Y242" i="59"/>
  <c r="Y243" i="59"/>
  <c r="Y244" i="59"/>
  <c r="Y245" i="59"/>
  <c r="Y246" i="59"/>
  <c r="Y247" i="59"/>
  <c r="Y248" i="59"/>
  <c r="Y249" i="59"/>
  <c r="Y250" i="59"/>
  <c r="Y251" i="59"/>
  <c r="Y252" i="59"/>
  <c r="Y253" i="59"/>
  <c r="Y254" i="59"/>
  <c r="Y255" i="59"/>
  <c r="Y256" i="59"/>
  <c r="Y257" i="59"/>
  <c r="Y258" i="59"/>
  <c r="Y259" i="59"/>
  <c r="Y260" i="59"/>
  <c r="Y261" i="59"/>
  <c r="Y262" i="59"/>
  <c r="Y263" i="59"/>
  <c r="Y264" i="59"/>
  <c r="Y265" i="59"/>
  <c r="Y266" i="59"/>
  <c r="Y267" i="59"/>
  <c r="Y268" i="59"/>
  <c r="Y269" i="59"/>
  <c r="Y270" i="59"/>
  <c r="Y271" i="59"/>
  <c r="Y272" i="59"/>
  <c r="Y273" i="59"/>
  <c r="Y274" i="59"/>
  <c r="Y275" i="59"/>
  <c r="Y276" i="59"/>
  <c r="Y277" i="59"/>
  <c r="Y278" i="59"/>
  <c r="Y279" i="59"/>
  <c r="Y280" i="59"/>
  <c r="Y281" i="59"/>
  <c r="Y282" i="59"/>
  <c r="Y283" i="59"/>
  <c r="Y284" i="59"/>
  <c r="Y285" i="59"/>
  <c r="Y286" i="59"/>
  <c r="Y287" i="59"/>
  <c r="Y288" i="59"/>
  <c r="Y289" i="59"/>
  <c r="Y290" i="59"/>
  <c r="Y291" i="59"/>
  <c r="Y292" i="59"/>
  <c r="Y293" i="59"/>
  <c r="Y294" i="59"/>
  <c r="Y295" i="59"/>
  <c r="Y296" i="59"/>
  <c r="Y297" i="59"/>
  <c r="Y298" i="59"/>
  <c r="Y299" i="59"/>
  <c r="Y300" i="59"/>
  <c r="Y301" i="59"/>
  <c r="Y302" i="59"/>
  <c r="Y303" i="59"/>
  <c r="Y304" i="59"/>
  <c r="Y305" i="59"/>
  <c r="Y306" i="59"/>
  <c r="Y307" i="59"/>
  <c r="Y308" i="59"/>
  <c r="Y309" i="59"/>
  <c r="Y310" i="59"/>
  <c r="Y313" i="59"/>
  <c r="Y314" i="59"/>
  <c r="Y315" i="59"/>
  <c r="Y316" i="59"/>
  <c r="Y317" i="59"/>
  <c r="Y318" i="59"/>
  <c r="Y319" i="59"/>
  <c r="Y320" i="59"/>
  <c r="Y321" i="59"/>
  <c r="Y322" i="59"/>
  <c r="Y323" i="59"/>
  <c r="Y324" i="59"/>
  <c r="Y325" i="59"/>
  <c r="Y326" i="59"/>
  <c r="Y327" i="59"/>
  <c r="Y328" i="59"/>
  <c r="Y329" i="59"/>
  <c r="Y330" i="59"/>
  <c r="Y331" i="59"/>
  <c r="Y332" i="59"/>
  <c r="Y333" i="59"/>
  <c r="Y334" i="59"/>
  <c r="Y337" i="59"/>
  <c r="Y338" i="59"/>
  <c r="X79" i="59"/>
  <c r="X80" i="59"/>
  <c r="X88" i="59"/>
  <c r="X102" i="59"/>
  <c r="X106" i="59"/>
  <c r="X118" i="59"/>
  <c r="X123" i="59" s="1"/>
  <c r="X125" i="59" s="1"/>
  <c r="X126" i="59" s="1"/>
  <c r="X127" i="59"/>
  <c r="X128" i="59"/>
  <c r="X129" i="59"/>
  <c r="X130" i="59"/>
  <c r="X131" i="59"/>
  <c r="X132" i="59"/>
  <c r="X133" i="59" s="1"/>
  <c r="X134" i="59" s="1"/>
  <c r="X169" i="59"/>
  <c r="X170" i="59" a="1"/>
  <c r="X170" i="59" s="1"/>
  <c r="X172" i="59"/>
  <c r="X173" i="59"/>
  <c r="X174" i="59"/>
  <c r="X175" i="59"/>
  <c r="X176" i="59"/>
  <c r="X177" i="59"/>
  <c r="X178" i="59"/>
  <c r="X180" i="59"/>
  <c r="X181" i="59"/>
  <c r="X182" i="59"/>
  <c r="X183" i="59"/>
  <c r="X184" i="59"/>
  <c r="X311" i="59" s="1"/>
  <c r="X185" i="59"/>
  <c r="X186" i="59"/>
  <c r="X187" i="59"/>
  <c r="X188" i="59"/>
  <c r="X189" i="59"/>
  <c r="X190" i="59"/>
  <c r="X191" i="59"/>
  <c r="X192" i="59"/>
  <c r="X193" i="59"/>
  <c r="X194" i="59"/>
  <c r="X145" i="59" s="1"/>
  <c r="X195" i="59"/>
  <c r="X196" i="59"/>
  <c r="X197" i="59"/>
  <c r="X198" i="59"/>
  <c r="X199" i="59"/>
  <c r="X200" i="59"/>
  <c r="X201" i="59"/>
  <c r="X202" i="59"/>
  <c r="X203" i="59"/>
  <c r="X204" i="59"/>
  <c r="X205" i="59"/>
  <c r="X206" i="59"/>
  <c r="X207" i="59"/>
  <c r="X208" i="59"/>
  <c r="X209" i="59"/>
  <c r="X210" i="59"/>
  <c r="X211" i="59"/>
  <c r="X212" i="59"/>
  <c r="X213" i="59"/>
  <c r="X214" i="59"/>
  <c r="X215" i="59"/>
  <c r="X216" i="59"/>
  <c r="X217" i="59"/>
  <c r="X218" i="59"/>
  <c r="X219" i="59"/>
  <c r="X220" i="59"/>
  <c r="X221" i="59"/>
  <c r="X222" i="59"/>
  <c r="X223" i="59"/>
  <c r="X224" i="59"/>
  <c r="X225" i="59"/>
  <c r="X226" i="59"/>
  <c r="X227" i="59"/>
  <c r="X228" i="59"/>
  <c r="X229" i="59"/>
  <c r="X230" i="59"/>
  <c r="X231" i="59"/>
  <c r="X232" i="59"/>
  <c r="X233" i="59"/>
  <c r="X234" i="59"/>
  <c r="X235" i="59"/>
  <c r="X236" i="59"/>
  <c r="X237" i="59"/>
  <c r="X238" i="59"/>
  <c r="X239" i="59"/>
  <c r="X240" i="59"/>
  <c r="X241" i="59"/>
  <c r="X242" i="59"/>
  <c r="X243" i="59"/>
  <c r="X244" i="59"/>
  <c r="X245" i="59"/>
  <c r="X246" i="59"/>
  <c r="X247" i="59"/>
  <c r="X248" i="59"/>
  <c r="X249" i="59"/>
  <c r="X250" i="59"/>
  <c r="X251" i="59"/>
  <c r="X252" i="59"/>
  <c r="X253" i="59"/>
  <c r="X254" i="59"/>
  <c r="X255" i="59"/>
  <c r="X256" i="59"/>
  <c r="X257" i="59"/>
  <c r="X258" i="59"/>
  <c r="X259" i="59"/>
  <c r="X260" i="59"/>
  <c r="X261" i="59"/>
  <c r="X262" i="59"/>
  <c r="X263" i="59"/>
  <c r="X264" i="59"/>
  <c r="X265" i="59"/>
  <c r="X266" i="59"/>
  <c r="X267" i="59"/>
  <c r="X268" i="59"/>
  <c r="X269" i="59"/>
  <c r="X270" i="59"/>
  <c r="X271" i="59"/>
  <c r="X272" i="59"/>
  <c r="X273" i="59"/>
  <c r="X274" i="59"/>
  <c r="X275" i="59"/>
  <c r="X276" i="59"/>
  <c r="X277" i="59"/>
  <c r="X278" i="59"/>
  <c r="X279" i="59"/>
  <c r="X280" i="59"/>
  <c r="X281" i="59"/>
  <c r="X282" i="59"/>
  <c r="X283" i="59"/>
  <c r="X284" i="59"/>
  <c r="X285" i="59"/>
  <c r="X286" i="59"/>
  <c r="X287" i="59"/>
  <c r="X288" i="59"/>
  <c r="X289" i="59"/>
  <c r="X290" i="59"/>
  <c r="X291" i="59"/>
  <c r="X292" i="59"/>
  <c r="X293" i="59"/>
  <c r="X294" i="59"/>
  <c r="X295" i="59"/>
  <c r="X296" i="59"/>
  <c r="X297" i="59"/>
  <c r="X298" i="59"/>
  <c r="X299" i="59"/>
  <c r="X300" i="59"/>
  <c r="X301" i="59"/>
  <c r="X302" i="59"/>
  <c r="X303" i="59"/>
  <c r="X304" i="59"/>
  <c r="X305" i="59"/>
  <c r="X306" i="59"/>
  <c r="X307" i="59"/>
  <c r="X308" i="59"/>
  <c r="X309" i="59"/>
  <c r="X310" i="59"/>
  <c r="X313" i="59"/>
  <c r="X314" i="59"/>
  <c r="X315" i="59"/>
  <c r="X316" i="59"/>
  <c r="X317" i="59"/>
  <c r="X318" i="59"/>
  <c r="X319" i="59"/>
  <c r="X320" i="59"/>
  <c r="X321" i="59"/>
  <c r="X322" i="59"/>
  <c r="X323" i="59"/>
  <c r="X324" i="59"/>
  <c r="X325" i="59"/>
  <c r="X326" i="59"/>
  <c r="X327" i="59"/>
  <c r="X328" i="59"/>
  <c r="X329" i="59"/>
  <c r="X330" i="59"/>
  <c r="X331" i="59"/>
  <c r="X332" i="59"/>
  <c r="X333" i="59"/>
  <c r="X334" i="59"/>
  <c r="X337" i="59"/>
  <c r="X338" i="59"/>
  <c r="W79" i="59"/>
  <c r="W80" i="59"/>
  <c r="W88" i="59"/>
  <c r="W102" i="59"/>
  <c r="W106" i="59"/>
  <c r="W118" i="59"/>
  <c r="W127" i="59"/>
  <c r="W128" i="59"/>
  <c r="W129" i="59"/>
  <c r="W130" i="59"/>
  <c r="W131" i="59"/>
  <c r="W132" i="59"/>
  <c r="W169" i="59"/>
  <c r="W170" i="59" a="1"/>
  <c r="W170" i="59" s="1"/>
  <c r="W172" i="59"/>
  <c r="W173" i="59"/>
  <c r="W174" i="59"/>
  <c r="W175" i="59"/>
  <c r="W176" i="59"/>
  <c r="W177" i="59"/>
  <c r="W178" i="59"/>
  <c r="W180" i="59"/>
  <c r="W311" i="59" s="1"/>
  <c r="W181" i="59"/>
  <c r="W182" i="59"/>
  <c r="W183" i="59"/>
  <c r="W184" i="59"/>
  <c r="W185" i="59"/>
  <c r="W186" i="59"/>
  <c r="W187" i="59"/>
  <c r="W188" i="59"/>
  <c r="W145" i="59" s="1"/>
  <c r="W189" i="59"/>
  <c r="W190" i="59"/>
  <c r="W191" i="59"/>
  <c r="W192" i="59"/>
  <c r="W193" i="59"/>
  <c r="W194" i="59"/>
  <c r="W195" i="59"/>
  <c r="W196" i="59"/>
  <c r="W197" i="59"/>
  <c r="W198" i="59"/>
  <c r="W199" i="59"/>
  <c r="W200" i="59"/>
  <c r="W201" i="59"/>
  <c r="W202" i="59"/>
  <c r="W203" i="59"/>
  <c r="W204" i="59"/>
  <c r="W335" i="59" s="1"/>
  <c r="W205" i="59"/>
  <c r="W206" i="59"/>
  <c r="W207" i="59"/>
  <c r="W208" i="59"/>
  <c r="W209" i="59"/>
  <c r="W210" i="59"/>
  <c r="W211" i="59"/>
  <c r="W212" i="59"/>
  <c r="W213" i="59"/>
  <c r="W214" i="59"/>
  <c r="W215" i="59"/>
  <c r="W216" i="59"/>
  <c r="W217" i="59"/>
  <c r="W218" i="59"/>
  <c r="W219" i="59"/>
  <c r="W220" i="59"/>
  <c r="W221" i="59"/>
  <c r="W222" i="59"/>
  <c r="W223" i="59"/>
  <c r="W224" i="59"/>
  <c r="W225" i="59"/>
  <c r="W226" i="59"/>
  <c r="W227" i="59"/>
  <c r="W228" i="59"/>
  <c r="W229" i="59"/>
  <c r="W230" i="59"/>
  <c r="W231" i="59"/>
  <c r="W232" i="59"/>
  <c r="W233" i="59"/>
  <c r="W234" i="59"/>
  <c r="W235" i="59"/>
  <c r="W236" i="59"/>
  <c r="W237" i="59"/>
  <c r="W238" i="59"/>
  <c r="W239" i="59"/>
  <c r="W240" i="59"/>
  <c r="W241" i="59"/>
  <c r="W242" i="59"/>
  <c r="W243" i="59"/>
  <c r="W244" i="59"/>
  <c r="W245" i="59"/>
  <c r="W246" i="59"/>
  <c r="W247" i="59"/>
  <c r="W248" i="59"/>
  <c r="W249" i="59"/>
  <c r="W250" i="59"/>
  <c r="W251" i="59"/>
  <c r="W252" i="59"/>
  <c r="W253" i="59"/>
  <c r="W254" i="59"/>
  <c r="W255" i="59"/>
  <c r="W256" i="59"/>
  <c r="W257" i="59"/>
  <c r="W258" i="59"/>
  <c r="W259" i="59"/>
  <c r="W260" i="59"/>
  <c r="W261" i="59"/>
  <c r="W262" i="59"/>
  <c r="W263" i="59"/>
  <c r="W264" i="59"/>
  <c r="W265" i="59"/>
  <c r="W266" i="59"/>
  <c r="W267" i="59"/>
  <c r="W268" i="59"/>
  <c r="W269" i="59"/>
  <c r="W270" i="59"/>
  <c r="W271" i="59"/>
  <c r="W272" i="59"/>
  <c r="W273" i="59"/>
  <c r="W274" i="59"/>
  <c r="W275" i="59"/>
  <c r="W276" i="59"/>
  <c r="W277" i="59"/>
  <c r="W278" i="59"/>
  <c r="W279" i="59"/>
  <c r="W280" i="59"/>
  <c r="W281" i="59"/>
  <c r="W282" i="59"/>
  <c r="W283" i="59"/>
  <c r="W284" i="59"/>
  <c r="W285" i="59"/>
  <c r="W286" i="59"/>
  <c r="W287" i="59"/>
  <c r="W288" i="59"/>
  <c r="W289" i="59"/>
  <c r="W290" i="59"/>
  <c r="W291" i="59"/>
  <c r="W292" i="59"/>
  <c r="W293" i="59"/>
  <c r="W294" i="59"/>
  <c r="W295" i="59"/>
  <c r="W296" i="59"/>
  <c r="W297" i="59"/>
  <c r="W298" i="59"/>
  <c r="W299" i="59"/>
  <c r="W300" i="59"/>
  <c r="W301" i="59"/>
  <c r="W302" i="59"/>
  <c r="W303" i="59"/>
  <c r="W304" i="59"/>
  <c r="W305" i="59"/>
  <c r="W306" i="59"/>
  <c r="W307" i="59"/>
  <c r="W308" i="59"/>
  <c r="W309" i="59"/>
  <c r="W310" i="59"/>
  <c r="W313" i="59"/>
  <c r="W314" i="59"/>
  <c r="W315" i="59"/>
  <c r="W316" i="59"/>
  <c r="W317" i="59"/>
  <c r="W318" i="59"/>
  <c r="W319" i="59"/>
  <c r="W320" i="59"/>
  <c r="W321" i="59"/>
  <c r="W322" i="59"/>
  <c r="W323" i="59"/>
  <c r="W324" i="59"/>
  <c r="W325" i="59"/>
  <c r="W326" i="59"/>
  <c r="W327" i="59"/>
  <c r="W328" i="59"/>
  <c r="W329" i="59"/>
  <c r="W330" i="59"/>
  <c r="W331" i="59"/>
  <c r="W332" i="59"/>
  <c r="W333" i="59"/>
  <c r="W334" i="59"/>
  <c r="W337" i="59"/>
  <c r="W338" i="59"/>
  <c r="V79" i="59"/>
  <c r="V80" i="59"/>
  <c r="V88" i="59"/>
  <c r="V102" i="59"/>
  <c r="V106" i="59"/>
  <c r="V118" i="59"/>
  <c r="V127" i="59"/>
  <c r="V128" i="59"/>
  <c r="V129" i="59"/>
  <c r="V130" i="59"/>
  <c r="V131" i="59"/>
  <c r="V132" i="59"/>
  <c r="V169" i="59"/>
  <c r="V170" i="59" a="1"/>
  <c r="V170" i="59" s="1"/>
  <c r="V172" i="59"/>
  <c r="V178" i="59" s="1"/>
  <c r="V173" i="59"/>
  <c r="V174" i="59"/>
  <c r="V175" i="59"/>
  <c r="V176" i="59"/>
  <c r="V177" i="59"/>
  <c r="V180" i="59"/>
  <c r="V311" i="59" s="1"/>
  <c r="V181" i="59"/>
  <c r="V182" i="59"/>
  <c r="V183" i="59"/>
  <c r="V184" i="59"/>
  <c r="V185" i="59"/>
  <c r="V186" i="59"/>
  <c r="V187" i="59"/>
  <c r="V188" i="59"/>
  <c r="V145" i="59" s="1"/>
  <c r="V189" i="59"/>
  <c r="V190" i="59"/>
  <c r="V191" i="59"/>
  <c r="V192" i="59"/>
  <c r="V193" i="59"/>
  <c r="V194" i="59"/>
  <c r="V195" i="59"/>
  <c r="V196" i="59"/>
  <c r="V197" i="59"/>
  <c r="V198" i="59"/>
  <c r="V199" i="59"/>
  <c r="V200" i="59"/>
  <c r="V201" i="59"/>
  <c r="V202" i="59"/>
  <c r="V203" i="59"/>
  <c r="V204" i="59"/>
  <c r="V205" i="59"/>
  <c r="V206" i="59"/>
  <c r="V207" i="59"/>
  <c r="V208" i="59"/>
  <c r="V209" i="59"/>
  <c r="V210" i="59"/>
  <c r="V211" i="59"/>
  <c r="V212" i="59"/>
  <c r="V213" i="59"/>
  <c r="V214" i="59"/>
  <c r="V215" i="59"/>
  <c r="V216" i="59"/>
  <c r="V217" i="59"/>
  <c r="V218" i="59"/>
  <c r="V219" i="59"/>
  <c r="V220" i="59"/>
  <c r="V221" i="59"/>
  <c r="V222" i="59"/>
  <c r="V223" i="59"/>
  <c r="V224" i="59"/>
  <c r="V225" i="59"/>
  <c r="V226" i="59"/>
  <c r="V227" i="59"/>
  <c r="V228" i="59"/>
  <c r="V229" i="59"/>
  <c r="V230" i="59"/>
  <c r="V231" i="59"/>
  <c r="V232" i="59"/>
  <c r="V233" i="59"/>
  <c r="V234" i="59"/>
  <c r="V235" i="59"/>
  <c r="V236" i="59"/>
  <c r="V237" i="59"/>
  <c r="V238" i="59"/>
  <c r="V239" i="59"/>
  <c r="V240" i="59"/>
  <c r="V241" i="59"/>
  <c r="V242" i="59"/>
  <c r="V243" i="59"/>
  <c r="V244" i="59"/>
  <c r="V245" i="59"/>
  <c r="V246" i="59"/>
  <c r="V247" i="59"/>
  <c r="V248" i="59"/>
  <c r="V249" i="59"/>
  <c r="V250" i="59"/>
  <c r="V251" i="59"/>
  <c r="V252" i="59"/>
  <c r="V253" i="59"/>
  <c r="V254" i="59"/>
  <c r="V255" i="59"/>
  <c r="V256" i="59"/>
  <c r="V257" i="59"/>
  <c r="V258" i="59"/>
  <c r="V259" i="59"/>
  <c r="V260" i="59"/>
  <c r="V261" i="59"/>
  <c r="V262" i="59"/>
  <c r="V263" i="59"/>
  <c r="V264" i="59"/>
  <c r="V265" i="59"/>
  <c r="V266" i="59"/>
  <c r="V267" i="59"/>
  <c r="V268" i="59"/>
  <c r="V269" i="59"/>
  <c r="V270" i="59"/>
  <c r="V271" i="59"/>
  <c r="V272" i="59"/>
  <c r="V273" i="59"/>
  <c r="V274" i="59"/>
  <c r="V275" i="59"/>
  <c r="V276" i="59"/>
  <c r="V277" i="59"/>
  <c r="V278" i="59"/>
  <c r="V279" i="59"/>
  <c r="V280" i="59"/>
  <c r="V281" i="59"/>
  <c r="V282" i="59"/>
  <c r="V283" i="59"/>
  <c r="V284" i="59"/>
  <c r="V285" i="59"/>
  <c r="V286" i="59"/>
  <c r="V287" i="59"/>
  <c r="V288" i="59"/>
  <c r="V289" i="59"/>
  <c r="V290" i="59"/>
  <c r="V291" i="59"/>
  <c r="V292" i="59"/>
  <c r="V293" i="59"/>
  <c r="V294" i="59"/>
  <c r="V295" i="59"/>
  <c r="V296" i="59"/>
  <c r="V297" i="59"/>
  <c r="V298" i="59"/>
  <c r="V299" i="59"/>
  <c r="V300" i="59"/>
  <c r="V301" i="59"/>
  <c r="V302" i="59"/>
  <c r="V303" i="59"/>
  <c r="V304" i="59"/>
  <c r="V305" i="59"/>
  <c r="V306" i="59"/>
  <c r="V307" i="59"/>
  <c r="V308" i="59"/>
  <c r="V309" i="59"/>
  <c r="V310" i="59"/>
  <c r="V313" i="59"/>
  <c r="V314" i="59"/>
  <c r="V315" i="59"/>
  <c r="V316" i="59"/>
  <c r="V317" i="59"/>
  <c r="V318" i="59"/>
  <c r="V319" i="59"/>
  <c r="V320" i="59"/>
  <c r="V321" i="59"/>
  <c r="V322" i="59"/>
  <c r="V323" i="59"/>
  <c r="V324" i="59"/>
  <c r="V325" i="59"/>
  <c r="V326" i="59"/>
  <c r="V327" i="59"/>
  <c r="V328" i="59"/>
  <c r="V329" i="59"/>
  <c r="V330" i="59"/>
  <c r="V331" i="59"/>
  <c r="V332" i="59"/>
  <c r="V333" i="59"/>
  <c r="V334" i="59"/>
  <c r="V337" i="59"/>
  <c r="V338" i="59"/>
  <c r="U79" i="59"/>
  <c r="U80" i="59"/>
  <c r="U88" i="59"/>
  <c r="U102" i="59"/>
  <c r="U106" i="59"/>
  <c r="U118" i="59"/>
  <c r="U127" i="59"/>
  <c r="U128" i="59"/>
  <c r="U129" i="59"/>
  <c r="U130" i="59"/>
  <c r="U131" i="59"/>
  <c r="U132" i="59"/>
  <c r="U169" i="59"/>
  <c r="U170" i="59" a="1"/>
  <c r="U170" i="59" s="1"/>
  <c r="U172" i="59"/>
  <c r="U173" i="59"/>
  <c r="U174" i="59"/>
  <c r="U175" i="59"/>
  <c r="U176" i="59"/>
  <c r="U177" i="59"/>
  <c r="U178" i="59"/>
  <c r="U180" i="59"/>
  <c r="U311" i="59" s="1"/>
  <c r="U181" i="59"/>
  <c r="U182" i="59"/>
  <c r="U183" i="59"/>
  <c r="U184" i="59"/>
  <c r="U185" i="59"/>
  <c r="U186" i="59"/>
  <c r="U187" i="59"/>
  <c r="U188" i="59"/>
  <c r="U145" i="59" s="1"/>
  <c r="U189" i="59"/>
  <c r="U190" i="59"/>
  <c r="U191" i="59"/>
  <c r="U192" i="59"/>
  <c r="U193" i="59"/>
  <c r="U194" i="59"/>
  <c r="U195" i="59"/>
  <c r="U196" i="59"/>
  <c r="U197" i="59"/>
  <c r="U198" i="59"/>
  <c r="U199" i="59"/>
  <c r="U200" i="59"/>
  <c r="U201" i="59"/>
  <c r="U202" i="59"/>
  <c r="U203" i="59"/>
  <c r="U204" i="59"/>
  <c r="U205" i="59"/>
  <c r="U206" i="59"/>
  <c r="U207" i="59"/>
  <c r="U208" i="59"/>
  <c r="U209" i="59"/>
  <c r="U210" i="59"/>
  <c r="U211" i="59"/>
  <c r="U212" i="59"/>
  <c r="U213" i="59"/>
  <c r="U214" i="59"/>
  <c r="U215" i="59"/>
  <c r="U216" i="59"/>
  <c r="U217" i="59"/>
  <c r="U218" i="59"/>
  <c r="U219" i="59"/>
  <c r="U220" i="59"/>
  <c r="U221" i="59"/>
  <c r="U222" i="59"/>
  <c r="U223" i="59"/>
  <c r="U224" i="59"/>
  <c r="U225" i="59"/>
  <c r="U226" i="59"/>
  <c r="U227" i="59"/>
  <c r="U228" i="59"/>
  <c r="U229" i="59"/>
  <c r="U230" i="59"/>
  <c r="U231" i="59"/>
  <c r="U232" i="59"/>
  <c r="U233" i="59"/>
  <c r="U234" i="59"/>
  <c r="U235" i="59"/>
  <c r="U236" i="59"/>
  <c r="U237" i="59"/>
  <c r="U238" i="59"/>
  <c r="U239" i="59"/>
  <c r="U240" i="59"/>
  <c r="U241" i="59"/>
  <c r="U242" i="59"/>
  <c r="U243" i="59"/>
  <c r="U244" i="59"/>
  <c r="U245" i="59"/>
  <c r="U246" i="59"/>
  <c r="U247" i="59"/>
  <c r="U248" i="59"/>
  <c r="U249" i="59"/>
  <c r="U250" i="59"/>
  <c r="U251" i="59"/>
  <c r="U252" i="59"/>
  <c r="U253" i="59"/>
  <c r="U254" i="59"/>
  <c r="U255" i="59"/>
  <c r="U256" i="59"/>
  <c r="U257" i="59"/>
  <c r="U258" i="59"/>
  <c r="U259" i="59"/>
  <c r="U260" i="59"/>
  <c r="U261" i="59"/>
  <c r="U262" i="59"/>
  <c r="U263" i="59"/>
  <c r="U264" i="59"/>
  <c r="U265" i="59"/>
  <c r="U266" i="59"/>
  <c r="U267" i="59"/>
  <c r="U268" i="59"/>
  <c r="U269" i="59"/>
  <c r="U270" i="59"/>
  <c r="U271" i="59"/>
  <c r="U272" i="59"/>
  <c r="U273" i="59"/>
  <c r="U274" i="59"/>
  <c r="U275" i="59"/>
  <c r="U276" i="59"/>
  <c r="U277" i="59"/>
  <c r="U278" i="59"/>
  <c r="U279" i="59"/>
  <c r="U280" i="59"/>
  <c r="U281" i="59"/>
  <c r="U282" i="59"/>
  <c r="U283" i="59"/>
  <c r="U284" i="59"/>
  <c r="U285" i="59"/>
  <c r="U286" i="59"/>
  <c r="U287" i="59"/>
  <c r="U288" i="59"/>
  <c r="U289" i="59"/>
  <c r="U290" i="59"/>
  <c r="U291" i="59"/>
  <c r="U292" i="59"/>
  <c r="U293" i="59"/>
  <c r="U294" i="59"/>
  <c r="U295" i="59"/>
  <c r="U296" i="59"/>
  <c r="U297" i="59"/>
  <c r="U298" i="59"/>
  <c r="U299" i="59"/>
  <c r="U300" i="59"/>
  <c r="U301" i="59"/>
  <c r="U302" i="59"/>
  <c r="U303" i="59"/>
  <c r="U304" i="59"/>
  <c r="U305" i="59"/>
  <c r="U306" i="59"/>
  <c r="U307" i="59"/>
  <c r="U308" i="59"/>
  <c r="U309" i="59"/>
  <c r="U310" i="59"/>
  <c r="U313" i="59"/>
  <c r="U314" i="59"/>
  <c r="U315" i="59"/>
  <c r="U316" i="59"/>
  <c r="U317" i="59"/>
  <c r="U318" i="59"/>
  <c r="U319" i="59"/>
  <c r="U320" i="59"/>
  <c r="U321" i="59"/>
  <c r="U322" i="59"/>
  <c r="U323" i="59"/>
  <c r="U324" i="59"/>
  <c r="U325" i="59"/>
  <c r="U326" i="59"/>
  <c r="U327" i="59"/>
  <c r="U328" i="59"/>
  <c r="U329" i="59"/>
  <c r="U330" i="59"/>
  <c r="U331" i="59"/>
  <c r="U332" i="59"/>
  <c r="U333" i="59"/>
  <c r="U334" i="59"/>
  <c r="U337" i="59"/>
  <c r="U338" i="59"/>
  <c r="T80" i="59"/>
  <c r="T88" i="59"/>
  <c r="T102" i="59"/>
  <c r="T106" i="59"/>
  <c r="T118" i="59"/>
  <c r="T127" i="59"/>
  <c r="T128" i="59"/>
  <c r="T129" i="59"/>
  <c r="T130" i="59"/>
  <c r="T131" i="59"/>
  <c r="T132" i="59"/>
  <c r="T169" i="59"/>
  <c r="T170" i="59" a="1"/>
  <c r="T170" i="59" s="1"/>
  <c r="T172" i="59"/>
  <c r="T178" i="59" s="1"/>
  <c r="T173" i="59"/>
  <c r="T174" i="59"/>
  <c r="T175" i="59"/>
  <c r="T176" i="59"/>
  <c r="T177" i="59"/>
  <c r="T180" i="59"/>
  <c r="T181" i="59"/>
  <c r="T182" i="59"/>
  <c r="T183" i="59"/>
  <c r="T184" i="59"/>
  <c r="T185" i="59"/>
  <c r="T186" i="59"/>
  <c r="T187" i="59"/>
  <c r="T188" i="59"/>
  <c r="T145" i="59" s="1"/>
  <c r="T189" i="59"/>
  <c r="T190" i="59"/>
  <c r="T191" i="59"/>
  <c r="T192" i="59"/>
  <c r="T193" i="59"/>
  <c r="T194" i="59"/>
  <c r="T195" i="59"/>
  <c r="T196" i="59"/>
  <c r="T197" i="59"/>
  <c r="T198" i="59"/>
  <c r="T199" i="59"/>
  <c r="T200" i="59"/>
  <c r="T201" i="59"/>
  <c r="T202" i="59"/>
  <c r="T203" i="59"/>
  <c r="T204" i="59"/>
  <c r="T205" i="59"/>
  <c r="T206" i="59"/>
  <c r="T207" i="59"/>
  <c r="T335" i="59" s="1"/>
  <c r="T208" i="59"/>
  <c r="T209" i="59"/>
  <c r="T210" i="59"/>
  <c r="T211" i="59"/>
  <c r="T212" i="59"/>
  <c r="T213" i="59"/>
  <c r="T214" i="59"/>
  <c r="T215" i="59"/>
  <c r="T216" i="59"/>
  <c r="T217" i="59"/>
  <c r="T218" i="59"/>
  <c r="T219" i="59"/>
  <c r="T220" i="59"/>
  <c r="T221" i="59"/>
  <c r="T222" i="59"/>
  <c r="T223" i="59"/>
  <c r="T224" i="59"/>
  <c r="T225" i="59"/>
  <c r="T226" i="59"/>
  <c r="T227" i="59"/>
  <c r="T228" i="59"/>
  <c r="T229" i="59"/>
  <c r="T230" i="59"/>
  <c r="T231" i="59"/>
  <c r="T232" i="59"/>
  <c r="T233" i="59"/>
  <c r="T234" i="59"/>
  <c r="T235" i="59"/>
  <c r="T236" i="59"/>
  <c r="T237" i="59"/>
  <c r="T238" i="59"/>
  <c r="T239" i="59"/>
  <c r="T240" i="59"/>
  <c r="T241" i="59"/>
  <c r="T242" i="59"/>
  <c r="T243" i="59"/>
  <c r="T244" i="59"/>
  <c r="T245" i="59"/>
  <c r="T246" i="59"/>
  <c r="T247" i="59"/>
  <c r="T248" i="59"/>
  <c r="T249" i="59"/>
  <c r="T250" i="59"/>
  <c r="T251" i="59"/>
  <c r="T252" i="59"/>
  <c r="T253" i="59"/>
  <c r="T254" i="59"/>
  <c r="T255" i="59"/>
  <c r="T256" i="59"/>
  <c r="T257" i="59"/>
  <c r="T258" i="59"/>
  <c r="T259" i="59"/>
  <c r="T260" i="59"/>
  <c r="T261" i="59"/>
  <c r="T262" i="59"/>
  <c r="T263" i="59"/>
  <c r="T264" i="59"/>
  <c r="T265" i="59"/>
  <c r="T266" i="59"/>
  <c r="T267" i="59"/>
  <c r="T268" i="59"/>
  <c r="T269" i="59"/>
  <c r="T270" i="59"/>
  <c r="T271" i="59"/>
  <c r="T272" i="59"/>
  <c r="T273" i="59"/>
  <c r="T274" i="59"/>
  <c r="T275" i="59"/>
  <c r="T276" i="59"/>
  <c r="T277" i="59"/>
  <c r="T278" i="59"/>
  <c r="T279" i="59"/>
  <c r="T280" i="59"/>
  <c r="T281" i="59"/>
  <c r="T282" i="59"/>
  <c r="T283" i="59"/>
  <c r="T284" i="59"/>
  <c r="T285" i="59"/>
  <c r="T286" i="59"/>
  <c r="T287" i="59"/>
  <c r="T288" i="59"/>
  <c r="T289" i="59"/>
  <c r="T290" i="59"/>
  <c r="T291" i="59"/>
  <c r="T292" i="59"/>
  <c r="T293" i="59"/>
  <c r="T294" i="59"/>
  <c r="T295" i="59"/>
  <c r="T296" i="59"/>
  <c r="T297" i="59"/>
  <c r="T298" i="59"/>
  <c r="T299" i="59"/>
  <c r="T300" i="59"/>
  <c r="T301" i="59"/>
  <c r="T302" i="59"/>
  <c r="T303" i="59"/>
  <c r="T304" i="59"/>
  <c r="T305" i="59"/>
  <c r="T306" i="59"/>
  <c r="T307" i="59"/>
  <c r="T308" i="59"/>
  <c r="T309" i="59"/>
  <c r="T310" i="59"/>
  <c r="T311" i="59"/>
  <c r="T313" i="59"/>
  <c r="T314" i="59"/>
  <c r="T315" i="59"/>
  <c r="T316" i="59"/>
  <c r="T317" i="59"/>
  <c r="T318" i="59"/>
  <c r="T319" i="59"/>
  <c r="T320" i="59"/>
  <c r="T321" i="59"/>
  <c r="T322" i="59"/>
  <c r="T323" i="59"/>
  <c r="T324" i="59"/>
  <c r="T325" i="59"/>
  <c r="T326" i="59"/>
  <c r="T327" i="59"/>
  <c r="T328" i="59"/>
  <c r="T329" i="59"/>
  <c r="T330" i="59"/>
  <c r="T331" i="59"/>
  <c r="T332" i="59"/>
  <c r="T333" i="59"/>
  <c r="T334" i="59"/>
  <c r="T337" i="59"/>
  <c r="T338" i="59"/>
  <c r="S80" i="59"/>
  <c r="S88" i="59"/>
  <c r="S102" i="59"/>
  <c r="S106" i="59"/>
  <c r="S118" i="59"/>
  <c r="S127" i="59"/>
  <c r="S128" i="59"/>
  <c r="S129" i="59"/>
  <c r="S130" i="59"/>
  <c r="S131" i="59"/>
  <c r="S132" i="59"/>
  <c r="S169" i="59"/>
  <c r="S170" i="59" a="1"/>
  <c r="S170" i="59" s="1"/>
  <c r="S172" i="59"/>
  <c r="S173" i="59"/>
  <c r="S174" i="59"/>
  <c r="S175" i="59"/>
  <c r="S176" i="59"/>
  <c r="S177" i="59"/>
  <c r="S178" i="59"/>
  <c r="S180" i="59"/>
  <c r="S311" i="59" s="1"/>
  <c r="S181" i="59"/>
  <c r="S182" i="59"/>
  <c r="S183" i="59"/>
  <c r="S184" i="59"/>
  <c r="S185" i="59"/>
  <c r="S186" i="59"/>
  <c r="S187" i="59"/>
  <c r="S188" i="59"/>
  <c r="S145" i="59" s="1"/>
  <c r="S189" i="59"/>
  <c r="S190" i="59"/>
  <c r="S191" i="59"/>
  <c r="S192" i="59"/>
  <c r="S193" i="59"/>
  <c r="S194" i="59"/>
  <c r="S195" i="59"/>
  <c r="S196" i="59"/>
  <c r="S197" i="59"/>
  <c r="S198" i="59"/>
  <c r="S199" i="59"/>
  <c r="S200" i="59"/>
  <c r="S201" i="59"/>
  <c r="S202" i="59"/>
  <c r="S203" i="59"/>
  <c r="S204" i="59"/>
  <c r="S335" i="59" s="1"/>
  <c r="S205" i="59"/>
  <c r="S206" i="59"/>
  <c r="S207" i="59"/>
  <c r="S208" i="59"/>
  <c r="S209" i="59"/>
  <c r="S210" i="59"/>
  <c r="S211" i="59"/>
  <c r="S212" i="59"/>
  <c r="S213" i="59"/>
  <c r="S214" i="59"/>
  <c r="S215" i="59"/>
  <c r="S216" i="59"/>
  <c r="S217" i="59"/>
  <c r="S218" i="59"/>
  <c r="S219" i="59"/>
  <c r="S220" i="59"/>
  <c r="S221" i="59"/>
  <c r="S222" i="59"/>
  <c r="S223" i="59"/>
  <c r="S224" i="59"/>
  <c r="S225" i="59"/>
  <c r="S226" i="59"/>
  <c r="S227" i="59"/>
  <c r="S228" i="59"/>
  <c r="S229" i="59"/>
  <c r="S230" i="59"/>
  <c r="S231" i="59"/>
  <c r="S232" i="59"/>
  <c r="S233" i="59"/>
  <c r="S234" i="59"/>
  <c r="S235" i="59"/>
  <c r="S236" i="59"/>
  <c r="S237" i="59"/>
  <c r="S238" i="59"/>
  <c r="S239" i="59"/>
  <c r="S240" i="59"/>
  <c r="S241" i="59"/>
  <c r="S242" i="59"/>
  <c r="S243" i="59"/>
  <c r="S244" i="59"/>
  <c r="S245" i="59"/>
  <c r="S246" i="59"/>
  <c r="S247" i="59"/>
  <c r="S248" i="59"/>
  <c r="S249" i="59"/>
  <c r="S250" i="59"/>
  <c r="S251" i="59"/>
  <c r="S252" i="59"/>
  <c r="S253" i="59"/>
  <c r="S254" i="59"/>
  <c r="S255" i="59"/>
  <c r="S256" i="59"/>
  <c r="S257" i="59"/>
  <c r="S258" i="59"/>
  <c r="S259" i="59"/>
  <c r="S260" i="59"/>
  <c r="S261" i="59"/>
  <c r="S262" i="59"/>
  <c r="S263" i="59"/>
  <c r="S264" i="59"/>
  <c r="S265" i="59"/>
  <c r="S266" i="59"/>
  <c r="S267" i="59"/>
  <c r="S268" i="59"/>
  <c r="S269" i="59"/>
  <c r="S270" i="59"/>
  <c r="S271" i="59"/>
  <c r="S272" i="59"/>
  <c r="S273" i="59"/>
  <c r="S274" i="59"/>
  <c r="S275" i="59"/>
  <c r="S276" i="59"/>
  <c r="S277" i="59"/>
  <c r="S278" i="59"/>
  <c r="S279" i="59"/>
  <c r="S280" i="59"/>
  <c r="S281" i="59"/>
  <c r="S282" i="59"/>
  <c r="S283" i="59"/>
  <c r="S284" i="59"/>
  <c r="S285" i="59"/>
  <c r="S286" i="59"/>
  <c r="S287" i="59"/>
  <c r="S288" i="59"/>
  <c r="S289" i="59"/>
  <c r="S290" i="59"/>
  <c r="S291" i="59"/>
  <c r="S292" i="59"/>
  <c r="S293" i="59"/>
  <c r="S294" i="59"/>
  <c r="S295" i="59"/>
  <c r="S296" i="59"/>
  <c r="S297" i="59"/>
  <c r="S298" i="59"/>
  <c r="S299" i="59"/>
  <c r="S300" i="59"/>
  <c r="S301" i="59"/>
  <c r="S302" i="59"/>
  <c r="S303" i="59"/>
  <c r="S304" i="59"/>
  <c r="S305" i="59"/>
  <c r="S306" i="59"/>
  <c r="S307" i="59"/>
  <c r="S308" i="59"/>
  <c r="S309" i="59"/>
  <c r="S310" i="59"/>
  <c r="S313" i="59"/>
  <c r="S314" i="59"/>
  <c r="S315" i="59"/>
  <c r="S316" i="59"/>
  <c r="S317" i="59"/>
  <c r="S318" i="59"/>
  <c r="S319" i="59"/>
  <c r="S320" i="59"/>
  <c r="S321" i="59"/>
  <c r="S322" i="59"/>
  <c r="S323" i="59"/>
  <c r="S324" i="59"/>
  <c r="S325" i="59"/>
  <c r="S326" i="59"/>
  <c r="S327" i="59"/>
  <c r="S328" i="59"/>
  <c r="S329" i="59"/>
  <c r="S330" i="59"/>
  <c r="S331" i="59"/>
  <c r="S332" i="59"/>
  <c r="S333" i="59"/>
  <c r="S334" i="59"/>
  <c r="S337" i="59"/>
  <c r="S338" i="59"/>
  <c r="G204" i="60" l="1"/>
  <c r="J188" i="60"/>
  <c r="I145" i="60"/>
  <c r="H180" i="60"/>
  <c r="F311" i="60"/>
  <c r="G208" i="60"/>
  <c r="J172" i="60"/>
  <c r="I178" i="60"/>
  <c r="E340" i="60"/>
  <c r="AC134" i="59"/>
  <c r="AC123" i="59"/>
  <c r="AC125" i="59" s="1"/>
  <c r="AC126" i="59" s="1"/>
  <c r="AC144" i="59" s="1"/>
  <c r="AB123" i="59"/>
  <c r="AB125" i="59" s="1"/>
  <c r="AB133" i="59"/>
  <c r="AB134" i="59" s="1"/>
  <c r="AA134" i="59"/>
  <c r="AA126" i="59"/>
  <c r="AA144" i="59" s="1"/>
  <c r="Z123" i="59"/>
  <c r="Z125" i="59" s="1"/>
  <c r="Z126" i="59" s="1"/>
  <c r="Z134" i="59"/>
  <c r="Z335" i="59"/>
  <c r="Y123" i="59"/>
  <c r="Y125" i="59" s="1"/>
  <c r="Y133" i="59"/>
  <c r="Y134" i="59" s="1"/>
  <c r="Y339" i="59"/>
  <c r="Y340" i="59" s="1"/>
  <c r="X335" i="59"/>
  <c r="X339" i="59"/>
  <c r="X340" i="59" s="1"/>
  <c r="W133" i="59"/>
  <c r="W134" i="59" s="1"/>
  <c r="W123" i="59"/>
  <c r="W125" i="59" s="1"/>
  <c r="W126" i="59" s="1"/>
  <c r="W339" i="59"/>
  <c r="W340" i="59" s="1"/>
  <c r="V123" i="59"/>
  <c r="V125" i="59" s="1"/>
  <c r="V133" i="59"/>
  <c r="V134" i="59" s="1"/>
  <c r="V335" i="59"/>
  <c r="V339" i="59" s="1"/>
  <c r="U133" i="59"/>
  <c r="U134" i="59" s="1"/>
  <c r="U123" i="59"/>
  <c r="U125" i="59" s="1"/>
  <c r="U126" i="59" s="1"/>
  <c r="U335" i="59"/>
  <c r="U339" i="59"/>
  <c r="T123" i="59"/>
  <c r="T125" i="59" s="1"/>
  <c r="T126" i="59" s="1"/>
  <c r="T133" i="59"/>
  <c r="T134" i="59"/>
  <c r="T339" i="59"/>
  <c r="T340" i="59"/>
  <c r="S133" i="59"/>
  <c r="S134" i="59" s="1"/>
  <c r="S123" i="59"/>
  <c r="S125" i="59" s="1"/>
  <c r="S126" i="59" s="1"/>
  <c r="S339" i="59"/>
  <c r="S340" i="59" s="1"/>
  <c r="I180" i="60" l="1"/>
  <c r="H208" i="60"/>
  <c r="G311" i="60"/>
  <c r="G335" i="60" s="1"/>
  <c r="G339" i="60" s="1"/>
  <c r="K188" i="60"/>
  <c r="J145" i="60"/>
  <c r="J178" i="60"/>
  <c r="K172" i="60"/>
  <c r="H204" i="60"/>
  <c r="F335" i="60"/>
  <c r="AB126" i="59"/>
  <c r="AB144" i="59" s="1"/>
  <c r="Z339" i="59"/>
  <c r="Z340" i="59" s="1"/>
  <c r="Y126" i="59"/>
  <c r="V126" i="59"/>
  <c r="V340" i="59"/>
  <c r="I208" i="60" l="1"/>
  <c r="I204" i="60"/>
  <c r="G340" i="60"/>
  <c r="L172" i="60"/>
  <c r="K178" i="60"/>
  <c r="J180" i="60"/>
  <c r="H311" i="60"/>
  <c r="H335" i="60" s="1"/>
  <c r="L188" i="60"/>
  <c r="K145" i="60"/>
  <c r="F339" i="60"/>
  <c r="F340" i="60" s="1"/>
  <c r="L178" i="60" l="1"/>
  <c r="M172" i="60"/>
  <c r="J204" i="60"/>
  <c r="M188" i="60"/>
  <c r="L145" i="60"/>
  <c r="J208" i="60"/>
  <c r="J311" i="60"/>
  <c r="K180" i="60"/>
  <c r="H339" i="60"/>
  <c r="H340" i="60" s="1"/>
  <c r="I311" i="60"/>
  <c r="N188" i="60" l="1"/>
  <c r="M145" i="60"/>
  <c r="J335" i="60"/>
  <c r="K204" i="60"/>
  <c r="K311" i="60"/>
  <c r="L180" i="60"/>
  <c r="I335" i="60"/>
  <c r="I339" i="60" s="1"/>
  <c r="N172" i="60"/>
  <c r="M178" i="60"/>
  <c r="K208" i="60"/>
  <c r="M180" i="60" l="1"/>
  <c r="K339" i="60"/>
  <c r="L208" i="60"/>
  <c r="J339" i="60"/>
  <c r="J340" i="60" s="1"/>
  <c r="O172" i="60"/>
  <c r="N178" i="60"/>
  <c r="O188" i="60"/>
  <c r="N145" i="60"/>
  <c r="K335" i="60"/>
  <c r="L204" i="60"/>
  <c r="I340" i="60"/>
  <c r="K340" i="60" l="1"/>
  <c r="O178" i="60"/>
  <c r="P172" i="60"/>
  <c r="M208" i="60"/>
  <c r="M204" i="60"/>
  <c r="M311" i="60"/>
  <c r="N180" i="60"/>
  <c r="P188" i="60"/>
  <c r="O145" i="60"/>
  <c r="L311" i="60"/>
  <c r="L335" i="60" s="1"/>
  <c r="L339" i="60" l="1"/>
  <c r="L340" i="60" s="1"/>
  <c r="N208" i="60"/>
  <c r="O180" i="60"/>
  <c r="M335" i="60"/>
  <c r="N204" i="60"/>
  <c r="N311" i="60" s="1"/>
  <c r="P178" i="60"/>
  <c r="Q172" i="60"/>
  <c r="Q188" i="60"/>
  <c r="P145" i="60"/>
  <c r="P180" i="60" l="1"/>
  <c r="N339" i="60"/>
  <c r="O208" i="60"/>
  <c r="R188" i="60"/>
  <c r="N335" i="60"/>
  <c r="O204" i="60"/>
  <c r="M339" i="60"/>
  <c r="M340" i="60" s="1"/>
  <c r="R172" i="60"/>
  <c r="Q178" i="60"/>
  <c r="N340" i="60" l="1"/>
  <c r="S188" i="60"/>
  <c r="P208" i="60"/>
  <c r="R178" i="60"/>
  <c r="S172" i="60"/>
  <c r="P311" i="60"/>
  <c r="Q180" i="60"/>
  <c r="O311" i="60"/>
  <c r="O335" i="60"/>
  <c r="O339" i="60" s="1"/>
  <c r="P204" i="60"/>
  <c r="T172" i="60" l="1"/>
  <c r="S178" i="60"/>
  <c r="Q208" i="60"/>
  <c r="Q311" i="60"/>
  <c r="R180" i="60"/>
  <c r="P335" i="60"/>
  <c r="Q204" i="60"/>
  <c r="O340" i="60"/>
  <c r="T188" i="60"/>
  <c r="S145" i="60"/>
  <c r="S180" i="60" l="1"/>
  <c r="R208" i="60"/>
  <c r="T145" i="60"/>
  <c r="U188" i="60"/>
  <c r="U172" i="60"/>
  <c r="T178" i="60"/>
  <c r="P339" i="60"/>
  <c r="P340" i="60" s="1"/>
  <c r="Q335" i="60"/>
  <c r="R204" i="60"/>
  <c r="Q339" i="60" l="1"/>
  <c r="Q340" i="60" s="1"/>
  <c r="U145" i="60"/>
  <c r="V188" i="60"/>
  <c r="S208" i="60"/>
  <c r="S204" i="60"/>
  <c r="S311" i="60"/>
  <c r="T180" i="60"/>
  <c r="R311" i="60"/>
  <c r="V172" i="60"/>
  <c r="U178" i="60"/>
  <c r="U180" i="60" l="1"/>
  <c r="R335" i="60"/>
  <c r="S335" i="60"/>
  <c r="T204" i="60"/>
  <c r="S339" i="60"/>
  <c r="T208" i="60"/>
  <c r="W172" i="60"/>
  <c r="V178" i="60"/>
  <c r="V145" i="60"/>
  <c r="W188" i="60"/>
  <c r="S340" i="60" l="1"/>
  <c r="U208" i="60"/>
  <c r="U204" i="60"/>
  <c r="W145" i="60"/>
  <c r="X188" i="60"/>
  <c r="W178" i="60"/>
  <c r="X172" i="60"/>
  <c r="U311" i="60"/>
  <c r="V180" i="60"/>
  <c r="T311" i="60"/>
  <c r="T335" i="60" s="1"/>
  <c r="R339" i="60"/>
  <c r="R340" i="60" s="1"/>
  <c r="Y188" i="60" l="1"/>
  <c r="Z188" i="60" s="1"/>
  <c r="AA188" i="60" s="1"/>
  <c r="X145" i="60"/>
  <c r="U335" i="60"/>
  <c r="V204" i="60"/>
  <c r="V311" i="60" s="1"/>
  <c r="W180" i="60"/>
  <c r="U339" i="60"/>
  <c r="V208" i="60"/>
  <c r="T339" i="60"/>
  <c r="T340" i="60" s="1"/>
  <c r="Y172" i="60"/>
  <c r="X178" i="60"/>
  <c r="U340" i="60" l="1"/>
  <c r="X180" i="60"/>
  <c r="V335" i="60"/>
  <c r="W204" i="60"/>
  <c r="Z172" i="60"/>
  <c r="Y178" i="60"/>
  <c r="V339" i="60"/>
  <c r="W208" i="60"/>
  <c r="AB188" i="60"/>
  <c r="V340" i="60" l="1"/>
  <c r="Z178" i="60"/>
  <c r="AA172" i="60"/>
  <c r="W335" i="60"/>
  <c r="X204" i="60"/>
  <c r="W311" i="60"/>
  <c r="AC188" i="60"/>
  <c r="X311" i="60"/>
  <c r="Y180" i="60"/>
  <c r="X208" i="60"/>
  <c r="W339" i="60" l="1"/>
  <c r="W340" i="60" s="1"/>
  <c r="AA178" i="60"/>
  <c r="AB172" i="60"/>
  <c r="AA145" i="60"/>
  <c r="X335" i="60"/>
  <c r="Y204" i="60"/>
  <c r="X339" i="60"/>
  <c r="Y208" i="60"/>
  <c r="Y311" i="60"/>
  <c r="Z180" i="60"/>
  <c r="X340" i="60" l="1"/>
  <c r="AB178" i="60"/>
  <c r="AC172" i="60"/>
  <c r="AB145" i="60"/>
  <c r="AA180" i="60"/>
  <c r="Z208" i="60"/>
  <c r="Y335" i="60"/>
  <c r="Z204" i="60"/>
  <c r="Y339" i="60" l="1"/>
  <c r="Y340" i="60" s="1"/>
  <c r="AB180" i="60"/>
  <c r="AA208" i="60"/>
  <c r="Z311" i="60"/>
  <c r="Z335" i="60"/>
  <c r="Z339" i="60" s="1"/>
  <c r="AA204" i="60"/>
  <c r="AC178" i="60"/>
  <c r="AC145" i="60"/>
  <c r="Z340" i="60" l="1"/>
  <c r="AB208" i="60"/>
  <c r="AB311" i="60"/>
  <c r="AC180" i="60"/>
  <c r="AB204" i="60"/>
  <c r="AA311" i="60"/>
  <c r="AC208" i="60" l="1"/>
  <c r="AB335" i="60"/>
  <c r="AC204" i="60"/>
  <c r="AA335" i="60"/>
  <c r="AA339" i="60" s="1"/>
  <c r="AA340" i="60" l="1"/>
  <c r="AB340" i="60"/>
  <c r="AB339" i="60"/>
  <c r="AC311" i="60"/>
  <c r="AC335" i="60" l="1"/>
  <c r="AI145" i="60"/>
  <c r="AH145" i="60"/>
  <c r="AC339" i="60" l="1"/>
  <c r="AC340" i="60" s="1"/>
  <c r="O79" i="59" l="1"/>
  <c r="M79" i="59"/>
  <c r="N79" i="59"/>
  <c r="K50" i="59"/>
  <c r="K43" i="59"/>
  <c r="L79" i="59"/>
  <c r="K79" i="59"/>
  <c r="J79" i="59"/>
  <c r="I79" i="59"/>
  <c r="H79" i="59"/>
  <c r="G79" i="59"/>
  <c r="AH155" i="59"/>
  <c r="AI155" i="59"/>
  <c r="AH154" i="59"/>
  <c r="AI154" i="59"/>
  <c r="AH153" i="59"/>
  <c r="AI153" i="59"/>
  <c r="F79" i="59"/>
  <c r="E79" i="59"/>
  <c r="E88" i="59"/>
  <c r="E102" i="59"/>
  <c r="E145" i="59"/>
  <c r="C145" i="59"/>
  <c r="D145" i="59"/>
  <c r="D106" i="59"/>
  <c r="D79" i="59"/>
  <c r="D80" i="59"/>
  <c r="D88" i="59"/>
  <c r="C79" i="59"/>
  <c r="E80" i="59"/>
  <c r="E106" i="59"/>
  <c r="E118" i="59"/>
  <c r="E127" i="59"/>
  <c r="E128" i="59"/>
  <c r="E129" i="59"/>
  <c r="E130" i="59"/>
  <c r="E131" i="59"/>
  <c r="E132" i="59"/>
  <c r="AH110" i="59"/>
  <c r="B79" i="59"/>
  <c r="B80" i="59"/>
  <c r="B88" i="59"/>
  <c r="B102" i="59"/>
  <c r="B106" i="59"/>
  <c r="AM20" i="59" s="1"/>
  <c r="B118" i="59"/>
  <c r="B127" i="59"/>
  <c r="B128" i="59"/>
  <c r="B129" i="59"/>
  <c r="B130" i="59"/>
  <c r="B131" i="59"/>
  <c r="B132" i="59"/>
  <c r="B145" i="59"/>
  <c r="AM18" i="59"/>
  <c r="AH108" i="59"/>
  <c r="AI90" i="59"/>
  <c r="AG339" i="59"/>
  <c r="C338" i="59"/>
  <c r="D338" i="59" s="1"/>
  <c r="E338" i="59" s="1"/>
  <c r="F338" i="59" s="1"/>
  <c r="G338" i="59" s="1"/>
  <c r="H338" i="59" s="1"/>
  <c r="I338" i="59" s="1"/>
  <c r="J338" i="59" s="1"/>
  <c r="K338" i="59" s="1"/>
  <c r="L338" i="59" s="1"/>
  <c r="M338" i="59" s="1"/>
  <c r="N338" i="59" s="1"/>
  <c r="O338" i="59" s="1"/>
  <c r="P338" i="59" s="1"/>
  <c r="Q338" i="59" s="1"/>
  <c r="R338" i="59" s="1"/>
  <c r="AA338" i="59" s="1"/>
  <c r="AB338" i="59" s="1"/>
  <c r="AC338" i="59" s="1"/>
  <c r="AD338" i="59" s="1"/>
  <c r="AE338" i="59" s="1"/>
  <c r="AF338" i="59" s="1"/>
  <c r="C337" i="59"/>
  <c r="D337" i="59" s="1"/>
  <c r="E337" i="59" s="1"/>
  <c r="F337" i="59" s="1"/>
  <c r="G337" i="59" s="1"/>
  <c r="H337" i="59" s="1"/>
  <c r="I337" i="59" s="1"/>
  <c r="J337" i="59" s="1"/>
  <c r="K337" i="59" s="1"/>
  <c r="L337" i="59" s="1"/>
  <c r="M337" i="59" s="1"/>
  <c r="N337" i="59" s="1"/>
  <c r="O337" i="59" s="1"/>
  <c r="P337" i="59" s="1"/>
  <c r="Q337" i="59" s="1"/>
  <c r="R337" i="59" s="1"/>
  <c r="AA337" i="59" s="1"/>
  <c r="AB337" i="59" s="1"/>
  <c r="AC337" i="59" s="1"/>
  <c r="AD337" i="59" s="1"/>
  <c r="AE337" i="59" s="1"/>
  <c r="AF337" i="59" s="1"/>
  <c r="AG335" i="59"/>
  <c r="G334" i="59"/>
  <c r="H334" i="59" s="1"/>
  <c r="I334" i="59" s="1"/>
  <c r="J334" i="59" s="1"/>
  <c r="K334" i="59" s="1"/>
  <c r="L334" i="59" s="1"/>
  <c r="M334" i="59" s="1"/>
  <c r="N334" i="59" s="1"/>
  <c r="O334" i="59" s="1"/>
  <c r="P334" i="59" s="1"/>
  <c r="Q334" i="59" s="1"/>
  <c r="R334" i="59" s="1"/>
  <c r="AA334" i="59" s="1"/>
  <c r="AB334" i="59" s="1"/>
  <c r="AC334" i="59" s="1"/>
  <c r="AD334" i="59" s="1"/>
  <c r="AE334" i="59" s="1"/>
  <c r="AF334" i="59" s="1"/>
  <c r="F334" i="59"/>
  <c r="E334" i="59"/>
  <c r="D334" i="59"/>
  <c r="C334" i="59"/>
  <c r="G333" i="59"/>
  <c r="H333" i="59" s="1"/>
  <c r="I333" i="59" s="1"/>
  <c r="J333" i="59" s="1"/>
  <c r="K333" i="59" s="1"/>
  <c r="L333" i="59" s="1"/>
  <c r="M333" i="59" s="1"/>
  <c r="N333" i="59" s="1"/>
  <c r="O333" i="59" s="1"/>
  <c r="P333" i="59" s="1"/>
  <c r="Q333" i="59" s="1"/>
  <c r="R333" i="59" s="1"/>
  <c r="AA333" i="59" s="1"/>
  <c r="AB333" i="59" s="1"/>
  <c r="AC333" i="59" s="1"/>
  <c r="AD333" i="59" s="1"/>
  <c r="AE333" i="59" s="1"/>
  <c r="AF333" i="59" s="1"/>
  <c r="C333" i="59"/>
  <c r="D333" i="59" s="1"/>
  <c r="E333" i="59" s="1"/>
  <c r="F333" i="59" s="1"/>
  <c r="D332" i="59"/>
  <c r="E332" i="59" s="1"/>
  <c r="F332" i="59" s="1"/>
  <c r="G332" i="59" s="1"/>
  <c r="H332" i="59" s="1"/>
  <c r="I332" i="59" s="1"/>
  <c r="J332" i="59" s="1"/>
  <c r="K332" i="59" s="1"/>
  <c r="L332" i="59" s="1"/>
  <c r="M332" i="59" s="1"/>
  <c r="N332" i="59" s="1"/>
  <c r="O332" i="59" s="1"/>
  <c r="P332" i="59" s="1"/>
  <c r="Q332" i="59" s="1"/>
  <c r="R332" i="59" s="1"/>
  <c r="AA332" i="59" s="1"/>
  <c r="AB332" i="59" s="1"/>
  <c r="AC332" i="59" s="1"/>
  <c r="AD332" i="59" s="1"/>
  <c r="AE332" i="59" s="1"/>
  <c r="AF332" i="59" s="1"/>
  <c r="C332" i="59"/>
  <c r="R331" i="59"/>
  <c r="AA331" i="59" s="1"/>
  <c r="AB331" i="59" s="1"/>
  <c r="AC331" i="59" s="1"/>
  <c r="AD331" i="59" s="1"/>
  <c r="AE331" i="59" s="1"/>
  <c r="AF331" i="59" s="1"/>
  <c r="F331" i="59"/>
  <c r="G331" i="59" s="1"/>
  <c r="H331" i="59" s="1"/>
  <c r="I331" i="59" s="1"/>
  <c r="J331" i="59" s="1"/>
  <c r="K331" i="59" s="1"/>
  <c r="L331" i="59" s="1"/>
  <c r="M331" i="59" s="1"/>
  <c r="N331" i="59" s="1"/>
  <c r="O331" i="59" s="1"/>
  <c r="P331" i="59" s="1"/>
  <c r="Q331" i="59" s="1"/>
  <c r="C331" i="59"/>
  <c r="D331" i="59" s="1"/>
  <c r="E331" i="59" s="1"/>
  <c r="F330" i="59"/>
  <c r="G330" i="59" s="1"/>
  <c r="H330" i="59" s="1"/>
  <c r="I330" i="59" s="1"/>
  <c r="J330" i="59" s="1"/>
  <c r="K330" i="59" s="1"/>
  <c r="L330" i="59" s="1"/>
  <c r="M330" i="59" s="1"/>
  <c r="N330" i="59" s="1"/>
  <c r="O330" i="59" s="1"/>
  <c r="P330" i="59" s="1"/>
  <c r="Q330" i="59" s="1"/>
  <c r="R330" i="59" s="1"/>
  <c r="AA330" i="59" s="1"/>
  <c r="AB330" i="59" s="1"/>
  <c r="AC330" i="59" s="1"/>
  <c r="AD330" i="59" s="1"/>
  <c r="AE330" i="59" s="1"/>
  <c r="AF330" i="59" s="1"/>
  <c r="D330" i="59"/>
  <c r="E330" i="59" s="1"/>
  <c r="C330" i="59"/>
  <c r="D329" i="59"/>
  <c r="E329" i="59" s="1"/>
  <c r="F329" i="59" s="1"/>
  <c r="G329" i="59" s="1"/>
  <c r="H329" i="59" s="1"/>
  <c r="I329" i="59" s="1"/>
  <c r="J329" i="59" s="1"/>
  <c r="K329" i="59" s="1"/>
  <c r="L329" i="59" s="1"/>
  <c r="M329" i="59" s="1"/>
  <c r="N329" i="59" s="1"/>
  <c r="O329" i="59" s="1"/>
  <c r="P329" i="59" s="1"/>
  <c r="Q329" i="59" s="1"/>
  <c r="R329" i="59" s="1"/>
  <c r="AA329" i="59" s="1"/>
  <c r="AB329" i="59" s="1"/>
  <c r="AC329" i="59" s="1"/>
  <c r="AD329" i="59" s="1"/>
  <c r="AE329" i="59" s="1"/>
  <c r="AF329" i="59" s="1"/>
  <c r="C329" i="59"/>
  <c r="L328" i="59"/>
  <c r="M328" i="59" s="1"/>
  <c r="N328" i="59" s="1"/>
  <c r="O328" i="59" s="1"/>
  <c r="P328" i="59" s="1"/>
  <c r="Q328" i="59" s="1"/>
  <c r="R328" i="59" s="1"/>
  <c r="AA328" i="59" s="1"/>
  <c r="AB328" i="59" s="1"/>
  <c r="AC328" i="59" s="1"/>
  <c r="AD328" i="59" s="1"/>
  <c r="AE328" i="59" s="1"/>
  <c r="AF328" i="59" s="1"/>
  <c r="D328" i="59"/>
  <c r="E328" i="59" s="1"/>
  <c r="F328" i="59" s="1"/>
  <c r="G328" i="59" s="1"/>
  <c r="H328" i="59" s="1"/>
  <c r="I328" i="59" s="1"/>
  <c r="J328" i="59" s="1"/>
  <c r="K328" i="59" s="1"/>
  <c r="C328" i="59"/>
  <c r="N327" i="59"/>
  <c r="O327" i="59" s="1"/>
  <c r="P327" i="59" s="1"/>
  <c r="Q327" i="59" s="1"/>
  <c r="R327" i="59" s="1"/>
  <c r="AA327" i="59" s="1"/>
  <c r="AB327" i="59" s="1"/>
  <c r="AC327" i="59" s="1"/>
  <c r="AD327" i="59" s="1"/>
  <c r="AE327" i="59" s="1"/>
  <c r="AF327" i="59" s="1"/>
  <c r="F327" i="59"/>
  <c r="G327" i="59" s="1"/>
  <c r="H327" i="59" s="1"/>
  <c r="I327" i="59" s="1"/>
  <c r="J327" i="59" s="1"/>
  <c r="K327" i="59" s="1"/>
  <c r="L327" i="59" s="1"/>
  <c r="M327" i="59" s="1"/>
  <c r="C327" i="59"/>
  <c r="D327" i="59" s="1"/>
  <c r="E327" i="59" s="1"/>
  <c r="D326" i="59"/>
  <c r="E326" i="59" s="1"/>
  <c r="F326" i="59" s="1"/>
  <c r="G326" i="59" s="1"/>
  <c r="H326" i="59" s="1"/>
  <c r="I326" i="59" s="1"/>
  <c r="J326" i="59" s="1"/>
  <c r="K326" i="59" s="1"/>
  <c r="L326" i="59" s="1"/>
  <c r="M326" i="59" s="1"/>
  <c r="N326" i="59" s="1"/>
  <c r="O326" i="59" s="1"/>
  <c r="P326" i="59" s="1"/>
  <c r="Q326" i="59" s="1"/>
  <c r="R326" i="59" s="1"/>
  <c r="AA326" i="59" s="1"/>
  <c r="AB326" i="59" s="1"/>
  <c r="AC326" i="59" s="1"/>
  <c r="AD326" i="59" s="1"/>
  <c r="AE326" i="59" s="1"/>
  <c r="AF326" i="59" s="1"/>
  <c r="C326" i="59"/>
  <c r="C325" i="59"/>
  <c r="D325" i="59" s="1"/>
  <c r="E325" i="59" s="1"/>
  <c r="F325" i="59" s="1"/>
  <c r="G325" i="59" s="1"/>
  <c r="H325" i="59" s="1"/>
  <c r="I325" i="59" s="1"/>
  <c r="J325" i="59" s="1"/>
  <c r="K325" i="59" s="1"/>
  <c r="L325" i="59" s="1"/>
  <c r="M325" i="59" s="1"/>
  <c r="N325" i="59" s="1"/>
  <c r="O325" i="59" s="1"/>
  <c r="P325" i="59" s="1"/>
  <c r="Q325" i="59" s="1"/>
  <c r="R325" i="59" s="1"/>
  <c r="AA325" i="59" s="1"/>
  <c r="AB325" i="59" s="1"/>
  <c r="AC325" i="59" s="1"/>
  <c r="AD325" i="59" s="1"/>
  <c r="AE325" i="59" s="1"/>
  <c r="AF325" i="59" s="1"/>
  <c r="H324" i="59"/>
  <c r="I324" i="59" s="1"/>
  <c r="J324" i="59" s="1"/>
  <c r="K324" i="59" s="1"/>
  <c r="L324" i="59" s="1"/>
  <c r="M324" i="59" s="1"/>
  <c r="N324" i="59" s="1"/>
  <c r="O324" i="59" s="1"/>
  <c r="P324" i="59" s="1"/>
  <c r="Q324" i="59" s="1"/>
  <c r="R324" i="59" s="1"/>
  <c r="AA324" i="59" s="1"/>
  <c r="AB324" i="59" s="1"/>
  <c r="AC324" i="59" s="1"/>
  <c r="AD324" i="59" s="1"/>
  <c r="AE324" i="59" s="1"/>
  <c r="AF324" i="59" s="1"/>
  <c r="E324" i="59"/>
  <c r="F324" i="59" s="1"/>
  <c r="G324" i="59" s="1"/>
  <c r="D324" i="59"/>
  <c r="C324" i="59"/>
  <c r="C323" i="59"/>
  <c r="D323" i="59" s="1"/>
  <c r="E323" i="59" s="1"/>
  <c r="F323" i="59" s="1"/>
  <c r="G323" i="59" s="1"/>
  <c r="H323" i="59" s="1"/>
  <c r="I323" i="59" s="1"/>
  <c r="J323" i="59" s="1"/>
  <c r="K323" i="59" s="1"/>
  <c r="L323" i="59" s="1"/>
  <c r="M323" i="59" s="1"/>
  <c r="N323" i="59" s="1"/>
  <c r="O323" i="59" s="1"/>
  <c r="P323" i="59" s="1"/>
  <c r="Q323" i="59" s="1"/>
  <c r="R323" i="59" s="1"/>
  <c r="AA323" i="59" s="1"/>
  <c r="AB323" i="59" s="1"/>
  <c r="AC323" i="59" s="1"/>
  <c r="AD323" i="59" s="1"/>
  <c r="AE323" i="59" s="1"/>
  <c r="AF323" i="59" s="1"/>
  <c r="C322" i="59"/>
  <c r="D322" i="59" s="1"/>
  <c r="E322" i="59" s="1"/>
  <c r="F322" i="59" s="1"/>
  <c r="G322" i="59" s="1"/>
  <c r="H322" i="59" s="1"/>
  <c r="I322" i="59" s="1"/>
  <c r="J322" i="59" s="1"/>
  <c r="K322" i="59" s="1"/>
  <c r="L322" i="59" s="1"/>
  <c r="M322" i="59" s="1"/>
  <c r="N322" i="59" s="1"/>
  <c r="O322" i="59" s="1"/>
  <c r="P322" i="59" s="1"/>
  <c r="Q322" i="59" s="1"/>
  <c r="R322" i="59" s="1"/>
  <c r="AA322" i="59" s="1"/>
  <c r="AB322" i="59" s="1"/>
  <c r="AC322" i="59" s="1"/>
  <c r="AD322" i="59" s="1"/>
  <c r="AE322" i="59" s="1"/>
  <c r="AF322" i="59" s="1"/>
  <c r="F321" i="59"/>
  <c r="G321" i="59" s="1"/>
  <c r="H321" i="59" s="1"/>
  <c r="I321" i="59" s="1"/>
  <c r="J321" i="59" s="1"/>
  <c r="K321" i="59" s="1"/>
  <c r="L321" i="59" s="1"/>
  <c r="M321" i="59" s="1"/>
  <c r="N321" i="59" s="1"/>
  <c r="O321" i="59" s="1"/>
  <c r="P321" i="59" s="1"/>
  <c r="Q321" i="59" s="1"/>
  <c r="R321" i="59" s="1"/>
  <c r="AA321" i="59" s="1"/>
  <c r="AB321" i="59" s="1"/>
  <c r="AC321" i="59" s="1"/>
  <c r="AD321" i="59" s="1"/>
  <c r="AE321" i="59" s="1"/>
  <c r="AF321" i="59" s="1"/>
  <c r="E321" i="59"/>
  <c r="C321" i="59"/>
  <c r="D321" i="59" s="1"/>
  <c r="K320" i="59"/>
  <c r="L320" i="59" s="1"/>
  <c r="M320" i="59" s="1"/>
  <c r="N320" i="59" s="1"/>
  <c r="O320" i="59" s="1"/>
  <c r="P320" i="59" s="1"/>
  <c r="Q320" i="59" s="1"/>
  <c r="R320" i="59" s="1"/>
  <c r="AA320" i="59" s="1"/>
  <c r="AB320" i="59" s="1"/>
  <c r="AC320" i="59" s="1"/>
  <c r="AD320" i="59" s="1"/>
  <c r="AE320" i="59" s="1"/>
  <c r="AF320" i="59" s="1"/>
  <c r="D320" i="59"/>
  <c r="E320" i="59" s="1"/>
  <c r="F320" i="59" s="1"/>
  <c r="G320" i="59" s="1"/>
  <c r="H320" i="59" s="1"/>
  <c r="I320" i="59" s="1"/>
  <c r="J320" i="59" s="1"/>
  <c r="C320" i="59"/>
  <c r="G319" i="59"/>
  <c r="H319" i="59" s="1"/>
  <c r="I319" i="59" s="1"/>
  <c r="J319" i="59" s="1"/>
  <c r="K319" i="59" s="1"/>
  <c r="L319" i="59" s="1"/>
  <c r="M319" i="59" s="1"/>
  <c r="N319" i="59" s="1"/>
  <c r="O319" i="59" s="1"/>
  <c r="P319" i="59" s="1"/>
  <c r="Q319" i="59" s="1"/>
  <c r="R319" i="59" s="1"/>
  <c r="AA319" i="59" s="1"/>
  <c r="AB319" i="59" s="1"/>
  <c r="AC319" i="59" s="1"/>
  <c r="AD319" i="59" s="1"/>
  <c r="AE319" i="59" s="1"/>
  <c r="AF319" i="59" s="1"/>
  <c r="C319" i="59"/>
  <c r="D319" i="59" s="1"/>
  <c r="E319" i="59" s="1"/>
  <c r="F319" i="59" s="1"/>
  <c r="D318" i="59"/>
  <c r="E318" i="59" s="1"/>
  <c r="F318" i="59" s="1"/>
  <c r="G318" i="59" s="1"/>
  <c r="H318" i="59" s="1"/>
  <c r="I318" i="59" s="1"/>
  <c r="J318" i="59" s="1"/>
  <c r="K318" i="59" s="1"/>
  <c r="L318" i="59" s="1"/>
  <c r="M318" i="59" s="1"/>
  <c r="N318" i="59" s="1"/>
  <c r="O318" i="59" s="1"/>
  <c r="P318" i="59" s="1"/>
  <c r="Q318" i="59" s="1"/>
  <c r="R318" i="59" s="1"/>
  <c r="AA318" i="59" s="1"/>
  <c r="AB318" i="59" s="1"/>
  <c r="AC318" i="59" s="1"/>
  <c r="AD318" i="59" s="1"/>
  <c r="AE318" i="59" s="1"/>
  <c r="AF318" i="59" s="1"/>
  <c r="C318" i="59"/>
  <c r="C317" i="59"/>
  <c r="D317" i="59" s="1"/>
  <c r="E317" i="59" s="1"/>
  <c r="F317" i="59" s="1"/>
  <c r="G317" i="59" s="1"/>
  <c r="H317" i="59" s="1"/>
  <c r="I317" i="59" s="1"/>
  <c r="J317" i="59" s="1"/>
  <c r="K317" i="59" s="1"/>
  <c r="L317" i="59" s="1"/>
  <c r="M317" i="59" s="1"/>
  <c r="N317" i="59" s="1"/>
  <c r="O317" i="59" s="1"/>
  <c r="P317" i="59" s="1"/>
  <c r="Q317" i="59" s="1"/>
  <c r="R317" i="59" s="1"/>
  <c r="AA317" i="59" s="1"/>
  <c r="AB317" i="59" s="1"/>
  <c r="AC317" i="59" s="1"/>
  <c r="AD317" i="59" s="1"/>
  <c r="AE317" i="59" s="1"/>
  <c r="AF317" i="59" s="1"/>
  <c r="C316" i="59"/>
  <c r="D316" i="59" s="1"/>
  <c r="E316" i="59" s="1"/>
  <c r="F316" i="59" s="1"/>
  <c r="G316" i="59" s="1"/>
  <c r="H316" i="59" s="1"/>
  <c r="I316" i="59" s="1"/>
  <c r="J316" i="59" s="1"/>
  <c r="K316" i="59" s="1"/>
  <c r="L316" i="59" s="1"/>
  <c r="M316" i="59" s="1"/>
  <c r="N316" i="59" s="1"/>
  <c r="O316" i="59" s="1"/>
  <c r="P316" i="59" s="1"/>
  <c r="Q316" i="59" s="1"/>
  <c r="R316" i="59" s="1"/>
  <c r="AA316" i="59" s="1"/>
  <c r="AB316" i="59" s="1"/>
  <c r="AC316" i="59" s="1"/>
  <c r="AD316" i="59" s="1"/>
  <c r="AE316" i="59" s="1"/>
  <c r="AF316" i="59" s="1"/>
  <c r="D315" i="59"/>
  <c r="E315" i="59" s="1"/>
  <c r="F315" i="59" s="1"/>
  <c r="G315" i="59" s="1"/>
  <c r="H315" i="59" s="1"/>
  <c r="I315" i="59" s="1"/>
  <c r="J315" i="59" s="1"/>
  <c r="K315" i="59" s="1"/>
  <c r="L315" i="59" s="1"/>
  <c r="M315" i="59" s="1"/>
  <c r="N315" i="59" s="1"/>
  <c r="O315" i="59" s="1"/>
  <c r="P315" i="59" s="1"/>
  <c r="Q315" i="59" s="1"/>
  <c r="R315" i="59" s="1"/>
  <c r="AA315" i="59" s="1"/>
  <c r="AB315" i="59" s="1"/>
  <c r="AC315" i="59" s="1"/>
  <c r="AD315" i="59" s="1"/>
  <c r="AE315" i="59" s="1"/>
  <c r="AF315" i="59" s="1"/>
  <c r="C315" i="59"/>
  <c r="C314" i="59"/>
  <c r="D314" i="59" s="1"/>
  <c r="E314" i="59" s="1"/>
  <c r="F314" i="59" s="1"/>
  <c r="G314" i="59" s="1"/>
  <c r="H314" i="59" s="1"/>
  <c r="I314" i="59" s="1"/>
  <c r="J314" i="59" s="1"/>
  <c r="K314" i="59" s="1"/>
  <c r="L314" i="59" s="1"/>
  <c r="M314" i="59" s="1"/>
  <c r="N314" i="59" s="1"/>
  <c r="O314" i="59" s="1"/>
  <c r="P314" i="59" s="1"/>
  <c r="Q314" i="59" s="1"/>
  <c r="R314" i="59" s="1"/>
  <c r="AA314" i="59" s="1"/>
  <c r="AB314" i="59" s="1"/>
  <c r="AC314" i="59" s="1"/>
  <c r="AD314" i="59" s="1"/>
  <c r="AE314" i="59" s="1"/>
  <c r="AF314" i="59" s="1"/>
  <c r="AA313" i="59"/>
  <c r="AB313" i="59" s="1"/>
  <c r="AC313" i="59" s="1"/>
  <c r="AD313" i="59" s="1"/>
  <c r="AE313" i="59" s="1"/>
  <c r="AF313" i="59" s="1"/>
  <c r="C313" i="59"/>
  <c r="D313" i="59" s="1"/>
  <c r="E313" i="59" s="1"/>
  <c r="F313" i="59" s="1"/>
  <c r="G313" i="59" s="1"/>
  <c r="H313" i="59" s="1"/>
  <c r="I313" i="59" s="1"/>
  <c r="J313" i="59" s="1"/>
  <c r="K313" i="59" s="1"/>
  <c r="L313" i="59" s="1"/>
  <c r="M313" i="59" s="1"/>
  <c r="N313" i="59" s="1"/>
  <c r="O313" i="59" s="1"/>
  <c r="P313" i="59" s="1"/>
  <c r="Q313" i="59" s="1"/>
  <c r="R313" i="59" s="1"/>
  <c r="AG311" i="59"/>
  <c r="AG340" i="59" s="1"/>
  <c r="B311" i="59"/>
  <c r="R310" i="59"/>
  <c r="AA310" i="59" s="1"/>
  <c r="AB310" i="59" s="1"/>
  <c r="AC310" i="59" s="1"/>
  <c r="AD310" i="59" s="1"/>
  <c r="AE310" i="59" s="1"/>
  <c r="AF310" i="59" s="1"/>
  <c r="C310" i="59"/>
  <c r="D310" i="59" s="1"/>
  <c r="E310" i="59" s="1"/>
  <c r="F310" i="59" s="1"/>
  <c r="G310" i="59" s="1"/>
  <c r="H310" i="59" s="1"/>
  <c r="I310" i="59" s="1"/>
  <c r="J310" i="59" s="1"/>
  <c r="K310" i="59" s="1"/>
  <c r="L310" i="59" s="1"/>
  <c r="M310" i="59" s="1"/>
  <c r="N310" i="59" s="1"/>
  <c r="O310" i="59" s="1"/>
  <c r="P310" i="59" s="1"/>
  <c r="Q310" i="59" s="1"/>
  <c r="J309" i="59"/>
  <c r="K309" i="59" s="1"/>
  <c r="L309" i="59" s="1"/>
  <c r="M309" i="59" s="1"/>
  <c r="N309" i="59" s="1"/>
  <c r="O309" i="59" s="1"/>
  <c r="P309" i="59" s="1"/>
  <c r="Q309" i="59" s="1"/>
  <c r="R309" i="59" s="1"/>
  <c r="AA309" i="59" s="1"/>
  <c r="AB309" i="59" s="1"/>
  <c r="AC309" i="59" s="1"/>
  <c r="AD309" i="59" s="1"/>
  <c r="AE309" i="59" s="1"/>
  <c r="AF309" i="59" s="1"/>
  <c r="D309" i="59"/>
  <c r="E309" i="59" s="1"/>
  <c r="F309" i="59" s="1"/>
  <c r="G309" i="59" s="1"/>
  <c r="H309" i="59" s="1"/>
  <c r="I309" i="59" s="1"/>
  <c r="C309" i="59"/>
  <c r="P308" i="59"/>
  <c r="Q308" i="59" s="1"/>
  <c r="R308" i="59" s="1"/>
  <c r="AA308" i="59" s="1"/>
  <c r="AB308" i="59" s="1"/>
  <c r="AC308" i="59" s="1"/>
  <c r="AD308" i="59" s="1"/>
  <c r="AE308" i="59" s="1"/>
  <c r="AF308" i="59" s="1"/>
  <c r="C308" i="59"/>
  <c r="D308" i="59" s="1"/>
  <c r="E308" i="59" s="1"/>
  <c r="F308" i="59" s="1"/>
  <c r="G308" i="59" s="1"/>
  <c r="H308" i="59" s="1"/>
  <c r="I308" i="59" s="1"/>
  <c r="J308" i="59" s="1"/>
  <c r="K308" i="59" s="1"/>
  <c r="L308" i="59" s="1"/>
  <c r="M308" i="59" s="1"/>
  <c r="N308" i="59" s="1"/>
  <c r="O308" i="59" s="1"/>
  <c r="C307" i="59"/>
  <c r="D307" i="59" s="1"/>
  <c r="E307" i="59" s="1"/>
  <c r="F307" i="59" s="1"/>
  <c r="G307" i="59" s="1"/>
  <c r="H307" i="59" s="1"/>
  <c r="I307" i="59" s="1"/>
  <c r="J307" i="59" s="1"/>
  <c r="K307" i="59" s="1"/>
  <c r="L307" i="59" s="1"/>
  <c r="M307" i="59" s="1"/>
  <c r="N307" i="59" s="1"/>
  <c r="O307" i="59" s="1"/>
  <c r="P307" i="59" s="1"/>
  <c r="Q307" i="59" s="1"/>
  <c r="R307" i="59" s="1"/>
  <c r="AA307" i="59" s="1"/>
  <c r="AB307" i="59" s="1"/>
  <c r="AC307" i="59" s="1"/>
  <c r="AD307" i="59" s="1"/>
  <c r="AE307" i="59" s="1"/>
  <c r="AF307" i="59" s="1"/>
  <c r="C306" i="59"/>
  <c r="D306" i="59" s="1"/>
  <c r="E306" i="59" s="1"/>
  <c r="F306" i="59" s="1"/>
  <c r="G306" i="59" s="1"/>
  <c r="H306" i="59" s="1"/>
  <c r="I306" i="59" s="1"/>
  <c r="J306" i="59" s="1"/>
  <c r="K306" i="59" s="1"/>
  <c r="L306" i="59" s="1"/>
  <c r="M306" i="59" s="1"/>
  <c r="N306" i="59" s="1"/>
  <c r="O306" i="59" s="1"/>
  <c r="P306" i="59" s="1"/>
  <c r="Q306" i="59" s="1"/>
  <c r="R306" i="59" s="1"/>
  <c r="AA306" i="59" s="1"/>
  <c r="AB306" i="59" s="1"/>
  <c r="AC306" i="59" s="1"/>
  <c r="AD306" i="59" s="1"/>
  <c r="AE306" i="59" s="1"/>
  <c r="AF306" i="59" s="1"/>
  <c r="R305" i="59"/>
  <c r="AA305" i="59" s="1"/>
  <c r="AB305" i="59" s="1"/>
  <c r="AC305" i="59" s="1"/>
  <c r="AD305" i="59" s="1"/>
  <c r="AE305" i="59" s="1"/>
  <c r="AF305" i="59" s="1"/>
  <c r="C305" i="59"/>
  <c r="D305" i="59" s="1"/>
  <c r="E305" i="59" s="1"/>
  <c r="F305" i="59" s="1"/>
  <c r="G305" i="59" s="1"/>
  <c r="H305" i="59" s="1"/>
  <c r="I305" i="59" s="1"/>
  <c r="J305" i="59" s="1"/>
  <c r="K305" i="59" s="1"/>
  <c r="L305" i="59" s="1"/>
  <c r="M305" i="59" s="1"/>
  <c r="N305" i="59" s="1"/>
  <c r="O305" i="59" s="1"/>
  <c r="P305" i="59" s="1"/>
  <c r="Q305" i="59" s="1"/>
  <c r="H304" i="59"/>
  <c r="I304" i="59" s="1"/>
  <c r="J304" i="59" s="1"/>
  <c r="K304" i="59" s="1"/>
  <c r="L304" i="59" s="1"/>
  <c r="M304" i="59" s="1"/>
  <c r="N304" i="59" s="1"/>
  <c r="O304" i="59" s="1"/>
  <c r="P304" i="59" s="1"/>
  <c r="Q304" i="59" s="1"/>
  <c r="R304" i="59" s="1"/>
  <c r="AA304" i="59" s="1"/>
  <c r="AB304" i="59" s="1"/>
  <c r="AC304" i="59" s="1"/>
  <c r="AD304" i="59" s="1"/>
  <c r="AE304" i="59" s="1"/>
  <c r="AF304" i="59" s="1"/>
  <c r="C304" i="59"/>
  <c r="D304" i="59" s="1"/>
  <c r="E304" i="59" s="1"/>
  <c r="F304" i="59" s="1"/>
  <c r="G304" i="59" s="1"/>
  <c r="N303" i="59"/>
  <c r="O303" i="59" s="1"/>
  <c r="P303" i="59" s="1"/>
  <c r="Q303" i="59" s="1"/>
  <c r="R303" i="59" s="1"/>
  <c r="AA303" i="59" s="1"/>
  <c r="AB303" i="59" s="1"/>
  <c r="AC303" i="59" s="1"/>
  <c r="AD303" i="59" s="1"/>
  <c r="AE303" i="59" s="1"/>
  <c r="AF303" i="59" s="1"/>
  <c r="C303" i="59"/>
  <c r="D303" i="59" s="1"/>
  <c r="E303" i="59" s="1"/>
  <c r="F303" i="59" s="1"/>
  <c r="G303" i="59" s="1"/>
  <c r="H303" i="59" s="1"/>
  <c r="I303" i="59" s="1"/>
  <c r="J303" i="59" s="1"/>
  <c r="K303" i="59" s="1"/>
  <c r="L303" i="59" s="1"/>
  <c r="M303" i="59" s="1"/>
  <c r="E302" i="59"/>
  <c r="F302" i="59" s="1"/>
  <c r="G302" i="59" s="1"/>
  <c r="H302" i="59" s="1"/>
  <c r="I302" i="59" s="1"/>
  <c r="J302" i="59" s="1"/>
  <c r="K302" i="59" s="1"/>
  <c r="L302" i="59" s="1"/>
  <c r="M302" i="59" s="1"/>
  <c r="N302" i="59" s="1"/>
  <c r="O302" i="59" s="1"/>
  <c r="P302" i="59" s="1"/>
  <c r="Q302" i="59" s="1"/>
  <c r="R302" i="59" s="1"/>
  <c r="AA302" i="59" s="1"/>
  <c r="AB302" i="59" s="1"/>
  <c r="AC302" i="59" s="1"/>
  <c r="AD302" i="59" s="1"/>
  <c r="AE302" i="59" s="1"/>
  <c r="AF302" i="59" s="1"/>
  <c r="C302" i="59"/>
  <c r="D302" i="59" s="1"/>
  <c r="D301" i="59"/>
  <c r="E301" i="59" s="1"/>
  <c r="F301" i="59" s="1"/>
  <c r="G301" i="59" s="1"/>
  <c r="H301" i="59" s="1"/>
  <c r="I301" i="59" s="1"/>
  <c r="J301" i="59" s="1"/>
  <c r="K301" i="59" s="1"/>
  <c r="L301" i="59" s="1"/>
  <c r="M301" i="59" s="1"/>
  <c r="N301" i="59" s="1"/>
  <c r="O301" i="59" s="1"/>
  <c r="P301" i="59" s="1"/>
  <c r="Q301" i="59" s="1"/>
  <c r="R301" i="59" s="1"/>
  <c r="AA301" i="59" s="1"/>
  <c r="AB301" i="59" s="1"/>
  <c r="AC301" i="59" s="1"/>
  <c r="AD301" i="59" s="1"/>
  <c r="AE301" i="59" s="1"/>
  <c r="AF301" i="59" s="1"/>
  <c r="C301" i="59"/>
  <c r="M300" i="59"/>
  <c r="N300" i="59" s="1"/>
  <c r="O300" i="59" s="1"/>
  <c r="P300" i="59" s="1"/>
  <c r="Q300" i="59" s="1"/>
  <c r="R300" i="59" s="1"/>
  <c r="AA300" i="59" s="1"/>
  <c r="AB300" i="59" s="1"/>
  <c r="AC300" i="59" s="1"/>
  <c r="AD300" i="59" s="1"/>
  <c r="AE300" i="59" s="1"/>
  <c r="AF300" i="59" s="1"/>
  <c r="J300" i="59"/>
  <c r="K300" i="59" s="1"/>
  <c r="L300" i="59" s="1"/>
  <c r="C300" i="59"/>
  <c r="D300" i="59" s="1"/>
  <c r="E300" i="59" s="1"/>
  <c r="F300" i="59" s="1"/>
  <c r="G300" i="59" s="1"/>
  <c r="H300" i="59" s="1"/>
  <c r="I300" i="59" s="1"/>
  <c r="H299" i="59"/>
  <c r="I299" i="59" s="1"/>
  <c r="J299" i="59" s="1"/>
  <c r="K299" i="59" s="1"/>
  <c r="L299" i="59" s="1"/>
  <c r="M299" i="59" s="1"/>
  <c r="N299" i="59" s="1"/>
  <c r="O299" i="59" s="1"/>
  <c r="P299" i="59" s="1"/>
  <c r="Q299" i="59" s="1"/>
  <c r="R299" i="59" s="1"/>
  <c r="AA299" i="59" s="1"/>
  <c r="AB299" i="59" s="1"/>
  <c r="AC299" i="59" s="1"/>
  <c r="AD299" i="59" s="1"/>
  <c r="AE299" i="59" s="1"/>
  <c r="AF299" i="59" s="1"/>
  <c r="C299" i="59"/>
  <c r="D299" i="59" s="1"/>
  <c r="E299" i="59" s="1"/>
  <c r="F299" i="59" s="1"/>
  <c r="G299" i="59" s="1"/>
  <c r="D298" i="59"/>
  <c r="E298" i="59" s="1"/>
  <c r="F298" i="59" s="1"/>
  <c r="G298" i="59" s="1"/>
  <c r="H298" i="59" s="1"/>
  <c r="I298" i="59" s="1"/>
  <c r="J298" i="59" s="1"/>
  <c r="K298" i="59" s="1"/>
  <c r="L298" i="59" s="1"/>
  <c r="M298" i="59" s="1"/>
  <c r="N298" i="59" s="1"/>
  <c r="O298" i="59" s="1"/>
  <c r="P298" i="59" s="1"/>
  <c r="Q298" i="59" s="1"/>
  <c r="R298" i="59" s="1"/>
  <c r="AA298" i="59" s="1"/>
  <c r="AB298" i="59" s="1"/>
  <c r="AC298" i="59" s="1"/>
  <c r="AD298" i="59" s="1"/>
  <c r="AE298" i="59" s="1"/>
  <c r="AF298" i="59" s="1"/>
  <c r="C298" i="59"/>
  <c r="D297" i="59"/>
  <c r="E297" i="59" s="1"/>
  <c r="F297" i="59" s="1"/>
  <c r="G297" i="59" s="1"/>
  <c r="H297" i="59" s="1"/>
  <c r="I297" i="59" s="1"/>
  <c r="J297" i="59" s="1"/>
  <c r="K297" i="59" s="1"/>
  <c r="L297" i="59" s="1"/>
  <c r="M297" i="59" s="1"/>
  <c r="N297" i="59" s="1"/>
  <c r="O297" i="59" s="1"/>
  <c r="P297" i="59" s="1"/>
  <c r="Q297" i="59" s="1"/>
  <c r="R297" i="59" s="1"/>
  <c r="AA297" i="59" s="1"/>
  <c r="AB297" i="59" s="1"/>
  <c r="AC297" i="59" s="1"/>
  <c r="AD297" i="59" s="1"/>
  <c r="AE297" i="59" s="1"/>
  <c r="AF297" i="59" s="1"/>
  <c r="C297" i="59"/>
  <c r="E296" i="59"/>
  <c r="F296" i="59" s="1"/>
  <c r="G296" i="59" s="1"/>
  <c r="H296" i="59" s="1"/>
  <c r="I296" i="59" s="1"/>
  <c r="J296" i="59" s="1"/>
  <c r="K296" i="59" s="1"/>
  <c r="L296" i="59" s="1"/>
  <c r="M296" i="59" s="1"/>
  <c r="N296" i="59" s="1"/>
  <c r="O296" i="59" s="1"/>
  <c r="P296" i="59" s="1"/>
  <c r="Q296" i="59" s="1"/>
  <c r="R296" i="59" s="1"/>
  <c r="AA296" i="59" s="1"/>
  <c r="AB296" i="59" s="1"/>
  <c r="AC296" i="59" s="1"/>
  <c r="AD296" i="59" s="1"/>
  <c r="AE296" i="59" s="1"/>
  <c r="AF296" i="59" s="1"/>
  <c r="C296" i="59"/>
  <c r="D296" i="59" s="1"/>
  <c r="C295" i="59"/>
  <c r="D295" i="59" s="1"/>
  <c r="E295" i="59" s="1"/>
  <c r="F295" i="59" s="1"/>
  <c r="G295" i="59" s="1"/>
  <c r="H295" i="59" s="1"/>
  <c r="I295" i="59" s="1"/>
  <c r="J295" i="59" s="1"/>
  <c r="K295" i="59" s="1"/>
  <c r="L295" i="59" s="1"/>
  <c r="M295" i="59" s="1"/>
  <c r="N295" i="59" s="1"/>
  <c r="O295" i="59" s="1"/>
  <c r="P295" i="59" s="1"/>
  <c r="Q295" i="59" s="1"/>
  <c r="R295" i="59" s="1"/>
  <c r="AA295" i="59" s="1"/>
  <c r="AB295" i="59" s="1"/>
  <c r="AC295" i="59" s="1"/>
  <c r="AD295" i="59" s="1"/>
  <c r="AE295" i="59" s="1"/>
  <c r="AF295" i="59" s="1"/>
  <c r="AA294" i="59"/>
  <c r="AB294" i="59" s="1"/>
  <c r="AC294" i="59" s="1"/>
  <c r="AD294" i="59" s="1"/>
  <c r="AE294" i="59" s="1"/>
  <c r="AF294" i="59" s="1"/>
  <c r="L294" i="59"/>
  <c r="M294" i="59" s="1"/>
  <c r="N294" i="59" s="1"/>
  <c r="O294" i="59" s="1"/>
  <c r="P294" i="59" s="1"/>
  <c r="Q294" i="59" s="1"/>
  <c r="R294" i="59" s="1"/>
  <c r="I294" i="59"/>
  <c r="J294" i="59" s="1"/>
  <c r="K294" i="59" s="1"/>
  <c r="C294" i="59"/>
  <c r="D294" i="59" s="1"/>
  <c r="E294" i="59" s="1"/>
  <c r="F294" i="59" s="1"/>
  <c r="G294" i="59" s="1"/>
  <c r="H294" i="59" s="1"/>
  <c r="G293" i="59"/>
  <c r="H293" i="59" s="1"/>
  <c r="I293" i="59" s="1"/>
  <c r="J293" i="59" s="1"/>
  <c r="K293" i="59" s="1"/>
  <c r="L293" i="59" s="1"/>
  <c r="M293" i="59" s="1"/>
  <c r="N293" i="59" s="1"/>
  <c r="O293" i="59" s="1"/>
  <c r="P293" i="59" s="1"/>
  <c r="Q293" i="59" s="1"/>
  <c r="R293" i="59" s="1"/>
  <c r="AA293" i="59" s="1"/>
  <c r="AB293" i="59" s="1"/>
  <c r="AC293" i="59" s="1"/>
  <c r="AD293" i="59" s="1"/>
  <c r="AE293" i="59" s="1"/>
  <c r="AF293" i="59" s="1"/>
  <c r="D293" i="59"/>
  <c r="E293" i="59" s="1"/>
  <c r="F293" i="59" s="1"/>
  <c r="C293" i="59"/>
  <c r="H292" i="59"/>
  <c r="I292" i="59" s="1"/>
  <c r="J292" i="59" s="1"/>
  <c r="K292" i="59" s="1"/>
  <c r="L292" i="59" s="1"/>
  <c r="M292" i="59" s="1"/>
  <c r="N292" i="59" s="1"/>
  <c r="O292" i="59" s="1"/>
  <c r="P292" i="59" s="1"/>
  <c r="Q292" i="59" s="1"/>
  <c r="R292" i="59" s="1"/>
  <c r="AA292" i="59" s="1"/>
  <c r="AB292" i="59" s="1"/>
  <c r="AC292" i="59" s="1"/>
  <c r="AD292" i="59" s="1"/>
  <c r="AE292" i="59" s="1"/>
  <c r="AF292" i="59" s="1"/>
  <c r="E292" i="59"/>
  <c r="F292" i="59" s="1"/>
  <c r="G292" i="59" s="1"/>
  <c r="C292" i="59"/>
  <c r="D292" i="59" s="1"/>
  <c r="E291" i="59"/>
  <c r="F291" i="59" s="1"/>
  <c r="G291" i="59" s="1"/>
  <c r="H291" i="59" s="1"/>
  <c r="I291" i="59" s="1"/>
  <c r="J291" i="59" s="1"/>
  <c r="K291" i="59" s="1"/>
  <c r="L291" i="59" s="1"/>
  <c r="M291" i="59" s="1"/>
  <c r="N291" i="59" s="1"/>
  <c r="O291" i="59" s="1"/>
  <c r="P291" i="59" s="1"/>
  <c r="Q291" i="59" s="1"/>
  <c r="R291" i="59" s="1"/>
  <c r="AA291" i="59" s="1"/>
  <c r="AB291" i="59" s="1"/>
  <c r="AC291" i="59" s="1"/>
  <c r="AD291" i="59" s="1"/>
  <c r="AE291" i="59" s="1"/>
  <c r="AF291" i="59" s="1"/>
  <c r="C291" i="59"/>
  <c r="D291" i="59" s="1"/>
  <c r="C290" i="59"/>
  <c r="D290" i="59" s="1"/>
  <c r="E290" i="59" s="1"/>
  <c r="F290" i="59" s="1"/>
  <c r="G290" i="59" s="1"/>
  <c r="H290" i="59" s="1"/>
  <c r="I290" i="59" s="1"/>
  <c r="J290" i="59" s="1"/>
  <c r="K290" i="59" s="1"/>
  <c r="L290" i="59" s="1"/>
  <c r="M290" i="59" s="1"/>
  <c r="N290" i="59" s="1"/>
  <c r="O290" i="59" s="1"/>
  <c r="P290" i="59" s="1"/>
  <c r="Q290" i="59" s="1"/>
  <c r="R290" i="59" s="1"/>
  <c r="AA290" i="59" s="1"/>
  <c r="AB290" i="59" s="1"/>
  <c r="AC290" i="59" s="1"/>
  <c r="AD290" i="59" s="1"/>
  <c r="AE290" i="59" s="1"/>
  <c r="AF290" i="59" s="1"/>
  <c r="D289" i="59"/>
  <c r="E289" i="59" s="1"/>
  <c r="F289" i="59" s="1"/>
  <c r="G289" i="59" s="1"/>
  <c r="H289" i="59" s="1"/>
  <c r="I289" i="59" s="1"/>
  <c r="J289" i="59" s="1"/>
  <c r="K289" i="59" s="1"/>
  <c r="L289" i="59" s="1"/>
  <c r="M289" i="59" s="1"/>
  <c r="N289" i="59" s="1"/>
  <c r="O289" i="59" s="1"/>
  <c r="P289" i="59" s="1"/>
  <c r="Q289" i="59" s="1"/>
  <c r="R289" i="59" s="1"/>
  <c r="AA289" i="59" s="1"/>
  <c r="AB289" i="59" s="1"/>
  <c r="AC289" i="59" s="1"/>
  <c r="AD289" i="59" s="1"/>
  <c r="AE289" i="59" s="1"/>
  <c r="AF289" i="59" s="1"/>
  <c r="C289" i="59"/>
  <c r="D288" i="59"/>
  <c r="E288" i="59" s="1"/>
  <c r="F288" i="59" s="1"/>
  <c r="G288" i="59" s="1"/>
  <c r="H288" i="59" s="1"/>
  <c r="I288" i="59" s="1"/>
  <c r="J288" i="59" s="1"/>
  <c r="K288" i="59" s="1"/>
  <c r="L288" i="59" s="1"/>
  <c r="M288" i="59" s="1"/>
  <c r="N288" i="59" s="1"/>
  <c r="O288" i="59" s="1"/>
  <c r="P288" i="59" s="1"/>
  <c r="Q288" i="59" s="1"/>
  <c r="R288" i="59" s="1"/>
  <c r="AA288" i="59" s="1"/>
  <c r="AB288" i="59" s="1"/>
  <c r="AC288" i="59" s="1"/>
  <c r="AD288" i="59" s="1"/>
  <c r="AE288" i="59" s="1"/>
  <c r="AF288" i="59" s="1"/>
  <c r="C288" i="59"/>
  <c r="D287" i="59"/>
  <c r="E287" i="59" s="1"/>
  <c r="F287" i="59" s="1"/>
  <c r="G287" i="59" s="1"/>
  <c r="H287" i="59" s="1"/>
  <c r="I287" i="59" s="1"/>
  <c r="J287" i="59" s="1"/>
  <c r="K287" i="59" s="1"/>
  <c r="L287" i="59" s="1"/>
  <c r="M287" i="59" s="1"/>
  <c r="N287" i="59" s="1"/>
  <c r="O287" i="59" s="1"/>
  <c r="P287" i="59" s="1"/>
  <c r="Q287" i="59" s="1"/>
  <c r="R287" i="59" s="1"/>
  <c r="AA287" i="59" s="1"/>
  <c r="AB287" i="59" s="1"/>
  <c r="AC287" i="59" s="1"/>
  <c r="AD287" i="59" s="1"/>
  <c r="AE287" i="59" s="1"/>
  <c r="AF287" i="59" s="1"/>
  <c r="C287" i="59"/>
  <c r="P286" i="59"/>
  <c r="Q286" i="59" s="1"/>
  <c r="R286" i="59" s="1"/>
  <c r="AA286" i="59" s="1"/>
  <c r="AB286" i="59" s="1"/>
  <c r="AC286" i="59" s="1"/>
  <c r="AD286" i="59" s="1"/>
  <c r="AE286" i="59" s="1"/>
  <c r="AF286" i="59" s="1"/>
  <c r="C286" i="59"/>
  <c r="D286" i="59" s="1"/>
  <c r="E286" i="59" s="1"/>
  <c r="F286" i="59" s="1"/>
  <c r="G286" i="59" s="1"/>
  <c r="H286" i="59" s="1"/>
  <c r="I286" i="59" s="1"/>
  <c r="J286" i="59" s="1"/>
  <c r="K286" i="59" s="1"/>
  <c r="L286" i="59" s="1"/>
  <c r="M286" i="59" s="1"/>
  <c r="N286" i="59" s="1"/>
  <c r="O286" i="59" s="1"/>
  <c r="F285" i="59"/>
  <c r="G285" i="59" s="1"/>
  <c r="H285" i="59" s="1"/>
  <c r="I285" i="59" s="1"/>
  <c r="J285" i="59" s="1"/>
  <c r="K285" i="59" s="1"/>
  <c r="L285" i="59" s="1"/>
  <c r="M285" i="59" s="1"/>
  <c r="N285" i="59" s="1"/>
  <c r="O285" i="59" s="1"/>
  <c r="P285" i="59" s="1"/>
  <c r="Q285" i="59" s="1"/>
  <c r="R285" i="59" s="1"/>
  <c r="AA285" i="59" s="1"/>
  <c r="AB285" i="59" s="1"/>
  <c r="AC285" i="59" s="1"/>
  <c r="AD285" i="59" s="1"/>
  <c r="AE285" i="59" s="1"/>
  <c r="AF285" i="59" s="1"/>
  <c r="D285" i="59"/>
  <c r="E285" i="59" s="1"/>
  <c r="C285" i="59"/>
  <c r="AA284" i="59"/>
  <c r="AB284" i="59" s="1"/>
  <c r="AC284" i="59" s="1"/>
  <c r="AD284" i="59" s="1"/>
  <c r="AE284" i="59" s="1"/>
  <c r="AF284" i="59" s="1"/>
  <c r="D284" i="59"/>
  <c r="E284" i="59" s="1"/>
  <c r="F284" i="59" s="1"/>
  <c r="G284" i="59" s="1"/>
  <c r="H284" i="59" s="1"/>
  <c r="I284" i="59" s="1"/>
  <c r="J284" i="59" s="1"/>
  <c r="K284" i="59" s="1"/>
  <c r="L284" i="59" s="1"/>
  <c r="M284" i="59" s="1"/>
  <c r="N284" i="59" s="1"/>
  <c r="O284" i="59" s="1"/>
  <c r="P284" i="59" s="1"/>
  <c r="Q284" i="59" s="1"/>
  <c r="R284" i="59" s="1"/>
  <c r="C284" i="59"/>
  <c r="C283" i="59"/>
  <c r="D283" i="59" s="1"/>
  <c r="E283" i="59" s="1"/>
  <c r="F283" i="59" s="1"/>
  <c r="G283" i="59" s="1"/>
  <c r="H283" i="59" s="1"/>
  <c r="I283" i="59" s="1"/>
  <c r="J283" i="59" s="1"/>
  <c r="K283" i="59" s="1"/>
  <c r="L283" i="59" s="1"/>
  <c r="M283" i="59" s="1"/>
  <c r="N283" i="59" s="1"/>
  <c r="O283" i="59" s="1"/>
  <c r="P283" i="59" s="1"/>
  <c r="Q283" i="59" s="1"/>
  <c r="R283" i="59" s="1"/>
  <c r="AA283" i="59" s="1"/>
  <c r="AB283" i="59" s="1"/>
  <c r="AC283" i="59" s="1"/>
  <c r="AD283" i="59" s="1"/>
  <c r="AE283" i="59" s="1"/>
  <c r="AF283" i="59" s="1"/>
  <c r="Q282" i="59"/>
  <c r="R282" i="59" s="1"/>
  <c r="AA282" i="59" s="1"/>
  <c r="AB282" i="59" s="1"/>
  <c r="AC282" i="59" s="1"/>
  <c r="AD282" i="59" s="1"/>
  <c r="AE282" i="59" s="1"/>
  <c r="AF282" i="59" s="1"/>
  <c r="P282" i="59"/>
  <c r="C282" i="59"/>
  <c r="D282" i="59" s="1"/>
  <c r="E282" i="59" s="1"/>
  <c r="F282" i="59" s="1"/>
  <c r="G282" i="59" s="1"/>
  <c r="H282" i="59" s="1"/>
  <c r="I282" i="59" s="1"/>
  <c r="J282" i="59" s="1"/>
  <c r="K282" i="59" s="1"/>
  <c r="L282" i="59" s="1"/>
  <c r="M282" i="59" s="1"/>
  <c r="N282" i="59" s="1"/>
  <c r="O282" i="59" s="1"/>
  <c r="H281" i="59"/>
  <c r="I281" i="59" s="1"/>
  <c r="J281" i="59" s="1"/>
  <c r="K281" i="59" s="1"/>
  <c r="L281" i="59" s="1"/>
  <c r="M281" i="59" s="1"/>
  <c r="N281" i="59" s="1"/>
  <c r="O281" i="59" s="1"/>
  <c r="P281" i="59" s="1"/>
  <c r="Q281" i="59" s="1"/>
  <c r="R281" i="59" s="1"/>
  <c r="AA281" i="59" s="1"/>
  <c r="AB281" i="59" s="1"/>
  <c r="AC281" i="59" s="1"/>
  <c r="AD281" i="59" s="1"/>
  <c r="AE281" i="59" s="1"/>
  <c r="AF281" i="59" s="1"/>
  <c r="F281" i="59"/>
  <c r="G281" i="59" s="1"/>
  <c r="D281" i="59"/>
  <c r="E281" i="59" s="1"/>
  <c r="C281" i="59"/>
  <c r="D280" i="59"/>
  <c r="E280" i="59" s="1"/>
  <c r="F280" i="59" s="1"/>
  <c r="G280" i="59" s="1"/>
  <c r="H280" i="59" s="1"/>
  <c r="I280" i="59" s="1"/>
  <c r="J280" i="59" s="1"/>
  <c r="K280" i="59" s="1"/>
  <c r="L280" i="59" s="1"/>
  <c r="M280" i="59" s="1"/>
  <c r="N280" i="59" s="1"/>
  <c r="O280" i="59" s="1"/>
  <c r="P280" i="59" s="1"/>
  <c r="Q280" i="59" s="1"/>
  <c r="R280" i="59" s="1"/>
  <c r="AA280" i="59" s="1"/>
  <c r="AB280" i="59" s="1"/>
  <c r="AC280" i="59" s="1"/>
  <c r="AD280" i="59" s="1"/>
  <c r="AE280" i="59" s="1"/>
  <c r="AF280" i="59" s="1"/>
  <c r="C280" i="59"/>
  <c r="C279" i="59"/>
  <c r="D279" i="59" s="1"/>
  <c r="E279" i="59" s="1"/>
  <c r="F279" i="59" s="1"/>
  <c r="G279" i="59" s="1"/>
  <c r="H279" i="59" s="1"/>
  <c r="I279" i="59" s="1"/>
  <c r="J279" i="59" s="1"/>
  <c r="K279" i="59" s="1"/>
  <c r="L279" i="59" s="1"/>
  <c r="M279" i="59" s="1"/>
  <c r="N279" i="59" s="1"/>
  <c r="O279" i="59" s="1"/>
  <c r="P279" i="59" s="1"/>
  <c r="Q279" i="59" s="1"/>
  <c r="R279" i="59" s="1"/>
  <c r="AA279" i="59" s="1"/>
  <c r="AB279" i="59" s="1"/>
  <c r="AC279" i="59" s="1"/>
  <c r="AD279" i="59" s="1"/>
  <c r="AE279" i="59" s="1"/>
  <c r="AF279" i="59" s="1"/>
  <c r="C278" i="59"/>
  <c r="D278" i="59" s="1"/>
  <c r="E278" i="59" s="1"/>
  <c r="F278" i="59" s="1"/>
  <c r="G278" i="59" s="1"/>
  <c r="H278" i="59" s="1"/>
  <c r="I278" i="59" s="1"/>
  <c r="J278" i="59" s="1"/>
  <c r="K278" i="59" s="1"/>
  <c r="L278" i="59" s="1"/>
  <c r="M278" i="59" s="1"/>
  <c r="N278" i="59" s="1"/>
  <c r="O278" i="59" s="1"/>
  <c r="P278" i="59" s="1"/>
  <c r="Q278" i="59" s="1"/>
  <c r="R278" i="59" s="1"/>
  <c r="AA278" i="59" s="1"/>
  <c r="AB278" i="59" s="1"/>
  <c r="AC278" i="59" s="1"/>
  <c r="AD278" i="59" s="1"/>
  <c r="AE278" i="59" s="1"/>
  <c r="AF278" i="59" s="1"/>
  <c r="D277" i="59"/>
  <c r="E277" i="59" s="1"/>
  <c r="F277" i="59" s="1"/>
  <c r="G277" i="59" s="1"/>
  <c r="H277" i="59" s="1"/>
  <c r="I277" i="59" s="1"/>
  <c r="J277" i="59" s="1"/>
  <c r="K277" i="59" s="1"/>
  <c r="L277" i="59" s="1"/>
  <c r="M277" i="59" s="1"/>
  <c r="N277" i="59" s="1"/>
  <c r="O277" i="59" s="1"/>
  <c r="P277" i="59" s="1"/>
  <c r="Q277" i="59" s="1"/>
  <c r="R277" i="59" s="1"/>
  <c r="AA277" i="59" s="1"/>
  <c r="AB277" i="59" s="1"/>
  <c r="AC277" i="59" s="1"/>
  <c r="AD277" i="59" s="1"/>
  <c r="AE277" i="59" s="1"/>
  <c r="AF277" i="59" s="1"/>
  <c r="C277" i="59"/>
  <c r="K276" i="59"/>
  <c r="L276" i="59" s="1"/>
  <c r="M276" i="59" s="1"/>
  <c r="N276" i="59" s="1"/>
  <c r="O276" i="59" s="1"/>
  <c r="P276" i="59" s="1"/>
  <c r="Q276" i="59" s="1"/>
  <c r="R276" i="59" s="1"/>
  <c r="AA276" i="59" s="1"/>
  <c r="AB276" i="59" s="1"/>
  <c r="AC276" i="59" s="1"/>
  <c r="AD276" i="59" s="1"/>
  <c r="AE276" i="59" s="1"/>
  <c r="AF276" i="59" s="1"/>
  <c r="C276" i="59"/>
  <c r="D276" i="59" s="1"/>
  <c r="E276" i="59" s="1"/>
  <c r="F276" i="59" s="1"/>
  <c r="G276" i="59" s="1"/>
  <c r="H276" i="59" s="1"/>
  <c r="I276" i="59" s="1"/>
  <c r="J276" i="59" s="1"/>
  <c r="C275" i="59"/>
  <c r="D275" i="59" s="1"/>
  <c r="E275" i="59" s="1"/>
  <c r="F275" i="59" s="1"/>
  <c r="G275" i="59" s="1"/>
  <c r="H275" i="59" s="1"/>
  <c r="I275" i="59" s="1"/>
  <c r="J275" i="59" s="1"/>
  <c r="K275" i="59" s="1"/>
  <c r="L275" i="59" s="1"/>
  <c r="M275" i="59" s="1"/>
  <c r="N275" i="59" s="1"/>
  <c r="O275" i="59" s="1"/>
  <c r="P275" i="59" s="1"/>
  <c r="Q275" i="59" s="1"/>
  <c r="R275" i="59" s="1"/>
  <c r="AA275" i="59" s="1"/>
  <c r="AB275" i="59" s="1"/>
  <c r="AC275" i="59" s="1"/>
  <c r="AD275" i="59" s="1"/>
  <c r="AE275" i="59" s="1"/>
  <c r="AF275" i="59" s="1"/>
  <c r="N274" i="59"/>
  <c r="O274" i="59" s="1"/>
  <c r="P274" i="59" s="1"/>
  <c r="Q274" i="59" s="1"/>
  <c r="R274" i="59" s="1"/>
  <c r="AA274" i="59" s="1"/>
  <c r="AB274" i="59" s="1"/>
  <c r="AC274" i="59" s="1"/>
  <c r="AD274" i="59" s="1"/>
  <c r="AE274" i="59" s="1"/>
  <c r="AF274" i="59" s="1"/>
  <c r="C274" i="59"/>
  <c r="D274" i="59" s="1"/>
  <c r="E274" i="59" s="1"/>
  <c r="F274" i="59" s="1"/>
  <c r="G274" i="59" s="1"/>
  <c r="H274" i="59" s="1"/>
  <c r="I274" i="59" s="1"/>
  <c r="J274" i="59" s="1"/>
  <c r="K274" i="59" s="1"/>
  <c r="L274" i="59" s="1"/>
  <c r="M274" i="59" s="1"/>
  <c r="D273" i="59"/>
  <c r="E273" i="59" s="1"/>
  <c r="F273" i="59" s="1"/>
  <c r="G273" i="59" s="1"/>
  <c r="H273" i="59" s="1"/>
  <c r="I273" i="59" s="1"/>
  <c r="J273" i="59" s="1"/>
  <c r="K273" i="59" s="1"/>
  <c r="L273" i="59" s="1"/>
  <c r="M273" i="59" s="1"/>
  <c r="N273" i="59" s="1"/>
  <c r="O273" i="59" s="1"/>
  <c r="P273" i="59" s="1"/>
  <c r="Q273" i="59" s="1"/>
  <c r="R273" i="59" s="1"/>
  <c r="AA273" i="59" s="1"/>
  <c r="AB273" i="59" s="1"/>
  <c r="AC273" i="59" s="1"/>
  <c r="AD273" i="59" s="1"/>
  <c r="AE273" i="59" s="1"/>
  <c r="AF273" i="59" s="1"/>
  <c r="C273" i="59"/>
  <c r="C272" i="59"/>
  <c r="D272" i="59" s="1"/>
  <c r="E272" i="59" s="1"/>
  <c r="F272" i="59" s="1"/>
  <c r="G272" i="59" s="1"/>
  <c r="H272" i="59" s="1"/>
  <c r="I272" i="59" s="1"/>
  <c r="J272" i="59" s="1"/>
  <c r="K272" i="59" s="1"/>
  <c r="L272" i="59" s="1"/>
  <c r="M272" i="59" s="1"/>
  <c r="N272" i="59" s="1"/>
  <c r="O272" i="59" s="1"/>
  <c r="P272" i="59" s="1"/>
  <c r="Q272" i="59" s="1"/>
  <c r="R272" i="59" s="1"/>
  <c r="AA272" i="59" s="1"/>
  <c r="AB272" i="59" s="1"/>
  <c r="AC272" i="59" s="1"/>
  <c r="AD272" i="59" s="1"/>
  <c r="AE272" i="59" s="1"/>
  <c r="AF272" i="59" s="1"/>
  <c r="L271" i="59"/>
  <c r="M271" i="59" s="1"/>
  <c r="N271" i="59" s="1"/>
  <c r="O271" i="59" s="1"/>
  <c r="P271" i="59" s="1"/>
  <c r="Q271" i="59" s="1"/>
  <c r="R271" i="59" s="1"/>
  <c r="AA271" i="59" s="1"/>
  <c r="AB271" i="59" s="1"/>
  <c r="AC271" i="59" s="1"/>
  <c r="AD271" i="59" s="1"/>
  <c r="AE271" i="59" s="1"/>
  <c r="AF271" i="59" s="1"/>
  <c r="K271" i="59"/>
  <c r="C271" i="59"/>
  <c r="D271" i="59" s="1"/>
  <c r="E271" i="59" s="1"/>
  <c r="F271" i="59" s="1"/>
  <c r="G271" i="59" s="1"/>
  <c r="H271" i="59" s="1"/>
  <c r="I271" i="59" s="1"/>
  <c r="J271" i="59" s="1"/>
  <c r="C270" i="59"/>
  <c r="D270" i="59" s="1"/>
  <c r="E270" i="59" s="1"/>
  <c r="F270" i="59" s="1"/>
  <c r="G270" i="59" s="1"/>
  <c r="H270" i="59" s="1"/>
  <c r="I270" i="59" s="1"/>
  <c r="J270" i="59" s="1"/>
  <c r="K270" i="59" s="1"/>
  <c r="L270" i="59" s="1"/>
  <c r="M270" i="59" s="1"/>
  <c r="N270" i="59" s="1"/>
  <c r="O270" i="59" s="1"/>
  <c r="P270" i="59" s="1"/>
  <c r="Q270" i="59" s="1"/>
  <c r="R270" i="59" s="1"/>
  <c r="AA270" i="59" s="1"/>
  <c r="AB270" i="59" s="1"/>
  <c r="AC270" i="59" s="1"/>
  <c r="AD270" i="59" s="1"/>
  <c r="AE270" i="59" s="1"/>
  <c r="AF270" i="59" s="1"/>
  <c r="H269" i="59"/>
  <c r="I269" i="59" s="1"/>
  <c r="J269" i="59" s="1"/>
  <c r="K269" i="59" s="1"/>
  <c r="L269" i="59" s="1"/>
  <c r="M269" i="59" s="1"/>
  <c r="N269" i="59" s="1"/>
  <c r="O269" i="59" s="1"/>
  <c r="P269" i="59" s="1"/>
  <c r="Q269" i="59" s="1"/>
  <c r="R269" i="59" s="1"/>
  <c r="AA269" i="59" s="1"/>
  <c r="AB269" i="59" s="1"/>
  <c r="AC269" i="59" s="1"/>
  <c r="AD269" i="59" s="1"/>
  <c r="AE269" i="59" s="1"/>
  <c r="AF269" i="59" s="1"/>
  <c r="D269" i="59"/>
  <c r="E269" i="59" s="1"/>
  <c r="F269" i="59" s="1"/>
  <c r="G269" i="59" s="1"/>
  <c r="C269" i="59"/>
  <c r="J268" i="59"/>
  <c r="K268" i="59" s="1"/>
  <c r="L268" i="59" s="1"/>
  <c r="M268" i="59" s="1"/>
  <c r="N268" i="59" s="1"/>
  <c r="O268" i="59" s="1"/>
  <c r="P268" i="59" s="1"/>
  <c r="Q268" i="59" s="1"/>
  <c r="R268" i="59" s="1"/>
  <c r="AA268" i="59" s="1"/>
  <c r="AB268" i="59" s="1"/>
  <c r="AC268" i="59" s="1"/>
  <c r="AD268" i="59" s="1"/>
  <c r="AE268" i="59" s="1"/>
  <c r="AF268" i="59" s="1"/>
  <c r="C268" i="59"/>
  <c r="D268" i="59" s="1"/>
  <c r="E268" i="59" s="1"/>
  <c r="F268" i="59" s="1"/>
  <c r="G268" i="59" s="1"/>
  <c r="H268" i="59" s="1"/>
  <c r="I268" i="59" s="1"/>
  <c r="H267" i="59"/>
  <c r="I267" i="59" s="1"/>
  <c r="J267" i="59" s="1"/>
  <c r="K267" i="59" s="1"/>
  <c r="L267" i="59" s="1"/>
  <c r="M267" i="59" s="1"/>
  <c r="N267" i="59" s="1"/>
  <c r="O267" i="59" s="1"/>
  <c r="P267" i="59" s="1"/>
  <c r="Q267" i="59" s="1"/>
  <c r="R267" i="59" s="1"/>
  <c r="AA267" i="59" s="1"/>
  <c r="AB267" i="59" s="1"/>
  <c r="AC267" i="59" s="1"/>
  <c r="AD267" i="59" s="1"/>
  <c r="AE267" i="59" s="1"/>
  <c r="AF267" i="59" s="1"/>
  <c r="D267" i="59"/>
  <c r="E267" i="59" s="1"/>
  <c r="F267" i="59" s="1"/>
  <c r="G267" i="59" s="1"/>
  <c r="C267" i="59"/>
  <c r="G266" i="59"/>
  <c r="H266" i="59" s="1"/>
  <c r="I266" i="59" s="1"/>
  <c r="J266" i="59" s="1"/>
  <c r="K266" i="59" s="1"/>
  <c r="L266" i="59" s="1"/>
  <c r="M266" i="59" s="1"/>
  <c r="N266" i="59" s="1"/>
  <c r="O266" i="59" s="1"/>
  <c r="P266" i="59" s="1"/>
  <c r="Q266" i="59" s="1"/>
  <c r="R266" i="59" s="1"/>
  <c r="AA266" i="59" s="1"/>
  <c r="AB266" i="59" s="1"/>
  <c r="AC266" i="59" s="1"/>
  <c r="AD266" i="59" s="1"/>
  <c r="AE266" i="59" s="1"/>
  <c r="AF266" i="59" s="1"/>
  <c r="F266" i="59"/>
  <c r="C266" i="59"/>
  <c r="D266" i="59" s="1"/>
  <c r="E266" i="59" s="1"/>
  <c r="F265" i="59"/>
  <c r="G265" i="59" s="1"/>
  <c r="H265" i="59" s="1"/>
  <c r="I265" i="59" s="1"/>
  <c r="J265" i="59" s="1"/>
  <c r="K265" i="59" s="1"/>
  <c r="L265" i="59" s="1"/>
  <c r="M265" i="59" s="1"/>
  <c r="N265" i="59" s="1"/>
  <c r="O265" i="59" s="1"/>
  <c r="P265" i="59" s="1"/>
  <c r="Q265" i="59" s="1"/>
  <c r="R265" i="59" s="1"/>
  <c r="AA265" i="59" s="1"/>
  <c r="AB265" i="59" s="1"/>
  <c r="AC265" i="59" s="1"/>
  <c r="AD265" i="59" s="1"/>
  <c r="AE265" i="59" s="1"/>
  <c r="AF265" i="59" s="1"/>
  <c r="E265" i="59"/>
  <c r="D265" i="59"/>
  <c r="C265" i="59"/>
  <c r="L264" i="59"/>
  <c r="M264" i="59" s="1"/>
  <c r="N264" i="59" s="1"/>
  <c r="O264" i="59" s="1"/>
  <c r="P264" i="59" s="1"/>
  <c r="Q264" i="59" s="1"/>
  <c r="R264" i="59" s="1"/>
  <c r="AA264" i="59" s="1"/>
  <c r="AB264" i="59" s="1"/>
  <c r="AC264" i="59" s="1"/>
  <c r="AD264" i="59" s="1"/>
  <c r="AE264" i="59" s="1"/>
  <c r="AF264" i="59" s="1"/>
  <c r="D264" i="59"/>
  <c r="E264" i="59" s="1"/>
  <c r="F264" i="59" s="1"/>
  <c r="G264" i="59" s="1"/>
  <c r="H264" i="59" s="1"/>
  <c r="I264" i="59" s="1"/>
  <c r="J264" i="59" s="1"/>
  <c r="K264" i="59" s="1"/>
  <c r="C264" i="59"/>
  <c r="C263" i="59"/>
  <c r="D263" i="59" s="1"/>
  <c r="E263" i="59" s="1"/>
  <c r="F263" i="59" s="1"/>
  <c r="G263" i="59" s="1"/>
  <c r="H263" i="59" s="1"/>
  <c r="I263" i="59" s="1"/>
  <c r="J263" i="59" s="1"/>
  <c r="K263" i="59" s="1"/>
  <c r="L263" i="59" s="1"/>
  <c r="M263" i="59" s="1"/>
  <c r="N263" i="59" s="1"/>
  <c r="O263" i="59" s="1"/>
  <c r="P263" i="59" s="1"/>
  <c r="Q263" i="59" s="1"/>
  <c r="R263" i="59" s="1"/>
  <c r="AA263" i="59" s="1"/>
  <c r="AB263" i="59" s="1"/>
  <c r="AC263" i="59" s="1"/>
  <c r="AD263" i="59" s="1"/>
  <c r="AE263" i="59" s="1"/>
  <c r="AF263" i="59" s="1"/>
  <c r="D262" i="59"/>
  <c r="E262" i="59" s="1"/>
  <c r="F262" i="59" s="1"/>
  <c r="G262" i="59" s="1"/>
  <c r="H262" i="59" s="1"/>
  <c r="I262" i="59" s="1"/>
  <c r="J262" i="59" s="1"/>
  <c r="K262" i="59" s="1"/>
  <c r="L262" i="59" s="1"/>
  <c r="M262" i="59" s="1"/>
  <c r="N262" i="59" s="1"/>
  <c r="O262" i="59" s="1"/>
  <c r="P262" i="59" s="1"/>
  <c r="Q262" i="59" s="1"/>
  <c r="R262" i="59" s="1"/>
  <c r="AA262" i="59" s="1"/>
  <c r="AB262" i="59" s="1"/>
  <c r="AC262" i="59" s="1"/>
  <c r="AD262" i="59" s="1"/>
  <c r="AE262" i="59" s="1"/>
  <c r="AF262" i="59" s="1"/>
  <c r="C262" i="59"/>
  <c r="P261" i="59"/>
  <c r="Q261" i="59" s="1"/>
  <c r="R261" i="59" s="1"/>
  <c r="AA261" i="59" s="1"/>
  <c r="AB261" i="59" s="1"/>
  <c r="AC261" i="59" s="1"/>
  <c r="AD261" i="59" s="1"/>
  <c r="AE261" i="59" s="1"/>
  <c r="AF261" i="59" s="1"/>
  <c r="E261" i="59"/>
  <c r="F261" i="59" s="1"/>
  <c r="G261" i="59" s="1"/>
  <c r="H261" i="59" s="1"/>
  <c r="I261" i="59" s="1"/>
  <c r="J261" i="59" s="1"/>
  <c r="K261" i="59" s="1"/>
  <c r="L261" i="59" s="1"/>
  <c r="M261" i="59" s="1"/>
  <c r="N261" i="59" s="1"/>
  <c r="O261" i="59" s="1"/>
  <c r="D261" i="59"/>
  <c r="C261" i="59"/>
  <c r="J260" i="59"/>
  <c r="K260" i="59" s="1"/>
  <c r="L260" i="59" s="1"/>
  <c r="M260" i="59" s="1"/>
  <c r="N260" i="59" s="1"/>
  <c r="O260" i="59" s="1"/>
  <c r="P260" i="59" s="1"/>
  <c r="Q260" i="59" s="1"/>
  <c r="R260" i="59" s="1"/>
  <c r="AA260" i="59" s="1"/>
  <c r="AB260" i="59" s="1"/>
  <c r="AC260" i="59" s="1"/>
  <c r="AD260" i="59" s="1"/>
  <c r="AE260" i="59" s="1"/>
  <c r="AF260" i="59" s="1"/>
  <c r="C260" i="59"/>
  <c r="D260" i="59" s="1"/>
  <c r="E260" i="59" s="1"/>
  <c r="F260" i="59" s="1"/>
  <c r="G260" i="59" s="1"/>
  <c r="H260" i="59" s="1"/>
  <c r="I260" i="59" s="1"/>
  <c r="D259" i="59"/>
  <c r="E259" i="59" s="1"/>
  <c r="F259" i="59" s="1"/>
  <c r="G259" i="59" s="1"/>
  <c r="H259" i="59" s="1"/>
  <c r="I259" i="59" s="1"/>
  <c r="J259" i="59" s="1"/>
  <c r="K259" i="59" s="1"/>
  <c r="L259" i="59" s="1"/>
  <c r="M259" i="59" s="1"/>
  <c r="N259" i="59" s="1"/>
  <c r="O259" i="59" s="1"/>
  <c r="P259" i="59" s="1"/>
  <c r="Q259" i="59" s="1"/>
  <c r="R259" i="59" s="1"/>
  <c r="AA259" i="59" s="1"/>
  <c r="AB259" i="59" s="1"/>
  <c r="AC259" i="59" s="1"/>
  <c r="AD259" i="59" s="1"/>
  <c r="AE259" i="59" s="1"/>
  <c r="AF259" i="59" s="1"/>
  <c r="C259" i="59"/>
  <c r="C258" i="59"/>
  <c r="D258" i="59" s="1"/>
  <c r="E258" i="59" s="1"/>
  <c r="F258" i="59" s="1"/>
  <c r="G258" i="59" s="1"/>
  <c r="H258" i="59" s="1"/>
  <c r="I258" i="59" s="1"/>
  <c r="J258" i="59" s="1"/>
  <c r="K258" i="59" s="1"/>
  <c r="L258" i="59" s="1"/>
  <c r="M258" i="59" s="1"/>
  <c r="N258" i="59" s="1"/>
  <c r="O258" i="59" s="1"/>
  <c r="P258" i="59" s="1"/>
  <c r="Q258" i="59" s="1"/>
  <c r="R258" i="59" s="1"/>
  <c r="AA258" i="59" s="1"/>
  <c r="AB258" i="59" s="1"/>
  <c r="AC258" i="59" s="1"/>
  <c r="AD258" i="59" s="1"/>
  <c r="AE258" i="59" s="1"/>
  <c r="AF258" i="59" s="1"/>
  <c r="C257" i="59"/>
  <c r="D257" i="59" s="1"/>
  <c r="E257" i="59" s="1"/>
  <c r="F257" i="59" s="1"/>
  <c r="G257" i="59" s="1"/>
  <c r="H257" i="59" s="1"/>
  <c r="I257" i="59" s="1"/>
  <c r="J257" i="59" s="1"/>
  <c r="K257" i="59" s="1"/>
  <c r="L257" i="59" s="1"/>
  <c r="M257" i="59" s="1"/>
  <c r="N257" i="59" s="1"/>
  <c r="O257" i="59" s="1"/>
  <c r="P257" i="59" s="1"/>
  <c r="Q257" i="59" s="1"/>
  <c r="R257" i="59" s="1"/>
  <c r="AA257" i="59" s="1"/>
  <c r="AB257" i="59" s="1"/>
  <c r="AC257" i="59" s="1"/>
  <c r="AD257" i="59" s="1"/>
  <c r="AE257" i="59" s="1"/>
  <c r="AF257" i="59" s="1"/>
  <c r="D256" i="59"/>
  <c r="E256" i="59" s="1"/>
  <c r="F256" i="59" s="1"/>
  <c r="G256" i="59" s="1"/>
  <c r="H256" i="59" s="1"/>
  <c r="I256" i="59" s="1"/>
  <c r="J256" i="59" s="1"/>
  <c r="K256" i="59" s="1"/>
  <c r="L256" i="59" s="1"/>
  <c r="M256" i="59" s="1"/>
  <c r="N256" i="59" s="1"/>
  <c r="O256" i="59" s="1"/>
  <c r="P256" i="59" s="1"/>
  <c r="Q256" i="59" s="1"/>
  <c r="R256" i="59" s="1"/>
  <c r="AA256" i="59" s="1"/>
  <c r="AB256" i="59" s="1"/>
  <c r="AC256" i="59" s="1"/>
  <c r="AD256" i="59" s="1"/>
  <c r="AE256" i="59" s="1"/>
  <c r="AF256" i="59" s="1"/>
  <c r="C256" i="59"/>
  <c r="C255" i="59"/>
  <c r="D255" i="59" s="1"/>
  <c r="E255" i="59" s="1"/>
  <c r="F255" i="59" s="1"/>
  <c r="G255" i="59" s="1"/>
  <c r="H255" i="59" s="1"/>
  <c r="I255" i="59" s="1"/>
  <c r="J255" i="59" s="1"/>
  <c r="K255" i="59" s="1"/>
  <c r="L255" i="59" s="1"/>
  <c r="M255" i="59" s="1"/>
  <c r="N255" i="59" s="1"/>
  <c r="O255" i="59" s="1"/>
  <c r="P255" i="59" s="1"/>
  <c r="Q255" i="59" s="1"/>
  <c r="R255" i="59" s="1"/>
  <c r="AA255" i="59" s="1"/>
  <c r="AB255" i="59" s="1"/>
  <c r="AC255" i="59" s="1"/>
  <c r="AD255" i="59" s="1"/>
  <c r="AE255" i="59" s="1"/>
  <c r="AF255" i="59" s="1"/>
  <c r="C254" i="59"/>
  <c r="D254" i="59" s="1"/>
  <c r="E254" i="59" s="1"/>
  <c r="F254" i="59" s="1"/>
  <c r="G254" i="59" s="1"/>
  <c r="H254" i="59" s="1"/>
  <c r="I254" i="59" s="1"/>
  <c r="J254" i="59" s="1"/>
  <c r="K254" i="59" s="1"/>
  <c r="L254" i="59" s="1"/>
  <c r="M254" i="59" s="1"/>
  <c r="N254" i="59" s="1"/>
  <c r="O254" i="59" s="1"/>
  <c r="P254" i="59" s="1"/>
  <c r="Q254" i="59" s="1"/>
  <c r="R254" i="59" s="1"/>
  <c r="AA254" i="59" s="1"/>
  <c r="AB254" i="59" s="1"/>
  <c r="AC254" i="59" s="1"/>
  <c r="AD254" i="59" s="1"/>
  <c r="AE254" i="59" s="1"/>
  <c r="AF254" i="59" s="1"/>
  <c r="C253" i="59"/>
  <c r="D253" i="59" s="1"/>
  <c r="E253" i="59" s="1"/>
  <c r="F253" i="59" s="1"/>
  <c r="G253" i="59" s="1"/>
  <c r="H253" i="59" s="1"/>
  <c r="I253" i="59" s="1"/>
  <c r="J253" i="59" s="1"/>
  <c r="K253" i="59" s="1"/>
  <c r="L253" i="59" s="1"/>
  <c r="M253" i="59" s="1"/>
  <c r="N253" i="59" s="1"/>
  <c r="O253" i="59" s="1"/>
  <c r="P253" i="59" s="1"/>
  <c r="Q253" i="59" s="1"/>
  <c r="R253" i="59" s="1"/>
  <c r="AA253" i="59" s="1"/>
  <c r="AB253" i="59" s="1"/>
  <c r="AC253" i="59" s="1"/>
  <c r="AD253" i="59" s="1"/>
  <c r="AE253" i="59" s="1"/>
  <c r="AF253" i="59" s="1"/>
  <c r="D252" i="59"/>
  <c r="E252" i="59" s="1"/>
  <c r="F252" i="59" s="1"/>
  <c r="G252" i="59" s="1"/>
  <c r="H252" i="59" s="1"/>
  <c r="I252" i="59" s="1"/>
  <c r="J252" i="59" s="1"/>
  <c r="K252" i="59" s="1"/>
  <c r="L252" i="59" s="1"/>
  <c r="M252" i="59" s="1"/>
  <c r="N252" i="59" s="1"/>
  <c r="O252" i="59" s="1"/>
  <c r="P252" i="59" s="1"/>
  <c r="Q252" i="59" s="1"/>
  <c r="R252" i="59" s="1"/>
  <c r="AA252" i="59" s="1"/>
  <c r="AB252" i="59" s="1"/>
  <c r="AC252" i="59" s="1"/>
  <c r="AD252" i="59" s="1"/>
  <c r="AE252" i="59" s="1"/>
  <c r="AF252" i="59" s="1"/>
  <c r="C252" i="59"/>
  <c r="J251" i="59"/>
  <c r="K251" i="59" s="1"/>
  <c r="L251" i="59" s="1"/>
  <c r="M251" i="59" s="1"/>
  <c r="N251" i="59" s="1"/>
  <c r="O251" i="59" s="1"/>
  <c r="P251" i="59" s="1"/>
  <c r="Q251" i="59" s="1"/>
  <c r="R251" i="59" s="1"/>
  <c r="AA251" i="59" s="1"/>
  <c r="AB251" i="59" s="1"/>
  <c r="AC251" i="59" s="1"/>
  <c r="AD251" i="59" s="1"/>
  <c r="AE251" i="59" s="1"/>
  <c r="AF251" i="59" s="1"/>
  <c r="C251" i="59"/>
  <c r="D251" i="59" s="1"/>
  <c r="E251" i="59" s="1"/>
  <c r="F251" i="59" s="1"/>
  <c r="G251" i="59" s="1"/>
  <c r="H251" i="59" s="1"/>
  <c r="I251" i="59" s="1"/>
  <c r="C250" i="59"/>
  <c r="D250" i="59" s="1"/>
  <c r="E250" i="59" s="1"/>
  <c r="F250" i="59" s="1"/>
  <c r="G250" i="59" s="1"/>
  <c r="H250" i="59" s="1"/>
  <c r="I250" i="59" s="1"/>
  <c r="J250" i="59" s="1"/>
  <c r="K250" i="59" s="1"/>
  <c r="L250" i="59" s="1"/>
  <c r="M250" i="59" s="1"/>
  <c r="N250" i="59" s="1"/>
  <c r="O250" i="59" s="1"/>
  <c r="P250" i="59" s="1"/>
  <c r="Q250" i="59" s="1"/>
  <c r="R250" i="59" s="1"/>
  <c r="AA250" i="59" s="1"/>
  <c r="AB250" i="59" s="1"/>
  <c r="AC250" i="59" s="1"/>
  <c r="AD250" i="59" s="1"/>
  <c r="AE250" i="59" s="1"/>
  <c r="AF250" i="59" s="1"/>
  <c r="G249" i="59"/>
  <c r="H249" i="59" s="1"/>
  <c r="I249" i="59" s="1"/>
  <c r="J249" i="59" s="1"/>
  <c r="K249" i="59" s="1"/>
  <c r="L249" i="59" s="1"/>
  <c r="M249" i="59" s="1"/>
  <c r="N249" i="59" s="1"/>
  <c r="O249" i="59" s="1"/>
  <c r="P249" i="59" s="1"/>
  <c r="Q249" i="59" s="1"/>
  <c r="R249" i="59" s="1"/>
  <c r="AA249" i="59" s="1"/>
  <c r="AB249" i="59" s="1"/>
  <c r="AC249" i="59" s="1"/>
  <c r="AD249" i="59" s="1"/>
  <c r="AE249" i="59" s="1"/>
  <c r="AF249" i="59" s="1"/>
  <c r="F249" i="59"/>
  <c r="C249" i="59"/>
  <c r="D249" i="59" s="1"/>
  <c r="E249" i="59" s="1"/>
  <c r="E248" i="59"/>
  <c r="F248" i="59" s="1"/>
  <c r="G248" i="59" s="1"/>
  <c r="H248" i="59" s="1"/>
  <c r="I248" i="59" s="1"/>
  <c r="J248" i="59" s="1"/>
  <c r="K248" i="59" s="1"/>
  <c r="L248" i="59" s="1"/>
  <c r="M248" i="59" s="1"/>
  <c r="N248" i="59" s="1"/>
  <c r="O248" i="59" s="1"/>
  <c r="P248" i="59" s="1"/>
  <c r="Q248" i="59" s="1"/>
  <c r="R248" i="59" s="1"/>
  <c r="AA248" i="59" s="1"/>
  <c r="AB248" i="59" s="1"/>
  <c r="AC248" i="59" s="1"/>
  <c r="AD248" i="59" s="1"/>
  <c r="AE248" i="59" s="1"/>
  <c r="AF248" i="59" s="1"/>
  <c r="D248" i="59"/>
  <c r="C248" i="59"/>
  <c r="J247" i="59"/>
  <c r="K247" i="59" s="1"/>
  <c r="L247" i="59" s="1"/>
  <c r="M247" i="59" s="1"/>
  <c r="N247" i="59" s="1"/>
  <c r="O247" i="59" s="1"/>
  <c r="P247" i="59" s="1"/>
  <c r="Q247" i="59" s="1"/>
  <c r="R247" i="59" s="1"/>
  <c r="AA247" i="59" s="1"/>
  <c r="AB247" i="59" s="1"/>
  <c r="AC247" i="59" s="1"/>
  <c r="AD247" i="59" s="1"/>
  <c r="AE247" i="59" s="1"/>
  <c r="AF247" i="59" s="1"/>
  <c r="C247" i="59"/>
  <c r="D247" i="59" s="1"/>
  <c r="E247" i="59" s="1"/>
  <c r="F247" i="59" s="1"/>
  <c r="G247" i="59" s="1"/>
  <c r="H247" i="59" s="1"/>
  <c r="I247" i="59" s="1"/>
  <c r="I246" i="59"/>
  <c r="J246" i="59" s="1"/>
  <c r="K246" i="59" s="1"/>
  <c r="L246" i="59" s="1"/>
  <c r="M246" i="59" s="1"/>
  <c r="N246" i="59" s="1"/>
  <c r="O246" i="59" s="1"/>
  <c r="P246" i="59" s="1"/>
  <c r="Q246" i="59" s="1"/>
  <c r="R246" i="59" s="1"/>
  <c r="AA246" i="59" s="1"/>
  <c r="AB246" i="59" s="1"/>
  <c r="AC246" i="59" s="1"/>
  <c r="AD246" i="59" s="1"/>
  <c r="AE246" i="59" s="1"/>
  <c r="AF246" i="59" s="1"/>
  <c r="H246" i="59"/>
  <c r="C246" i="59"/>
  <c r="D246" i="59" s="1"/>
  <c r="E246" i="59" s="1"/>
  <c r="F246" i="59" s="1"/>
  <c r="G246" i="59" s="1"/>
  <c r="C245" i="59"/>
  <c r="D245" i="59" s="1"/>
  <c r="E245" i="59" s="1"/>
  <c r="F245" i="59" s="1"/>
  <c r="G245" i="59" s="1"/>
  <c r="H245" i="59" s="1"/>
  <c r="I245" i="59" s="1"/>
  <c r="J245" i="59" s="1"/>
  <c r="K245" i="59" s="1"/>
  <c r="L245" i="59" s="1"/>
  <c r="M245" i="59" s="1"/>
  <c r="N245" i="59" s="1"/>
  <c r="O245" i="59" s="1"/>
  <c r="P245" i="59" s="1"/>
  <c r="Q245" i="59" s="1"/>
  <c r="R245" i="59" s="1"/>
  <c r="AA245" i="59" s="1"/>
  <c r="AB245" i="59" s="1"/>
  <c r="AC245" i="59" s="1"/>
  <c r="AD245" i="59" s="1"/>
  <c r="AE245" i="59" s="1"/>
  <c r="AF245" i="59" s="1"/>
  <c r="E244" i="59"/>
  <c r="F244" i="59" s="1"/>
  <c r="G244" i="59" s="1"/>
  <c r="H244" i="59" s="1"/>
  <c r="I244" i="59" s="1"/>
  <c r="J244" i="59" s="1"/>
  <c r="K244" i="59" s="1"/>
  <c r="L244" i="59" s="1"/>
  <c r="M244" i="59" s="1"/>
  <c r="N244" i="59" s="1"/>
  <c r="O244" i="59" s="1"/>
  <c r="P244" i="59" s="1"/>
  <c r="Q244" i="59" s="1"/>
  <c r="R244" i="59" s="1"/>
  <c r="AA244" i="59" s="1"/>
  <c r="AB244" i="59" s="1"/>
  <c r="AC244" i="59" s="1"/>
  <c r="AD244" i="59" s="1"/>
  <c r="AE244" i="59" s="1"/>
  <c r="AF244" i="59" s="1"/>
  <c r="D244" i="59"/>
  <c r="C244" i="59"/>
  <c r="C243" i="59"/>
  <c r="D243" i="59" s="1"/>
  <c r="E243" i="59" s="1"/>
  <c r="F243" i="59" s="1"/>
  <c r="G243" i="59" s="1"/>
  <c r="H243" i="59" s="1"/>
  <c r="I243" i="59" s="1"/>
  <c r="J243" i="59" s="1"/>
  <c r="K243" i="59" s="1"/>
  <c r="L243" i="59" s="1"/>
  <c r="M243" i="59" s="1"/>
  <c r="N243" i="59" s="1"/>
  <c r="O243" i="59" s="1"/>
  <c r="P243" i="59" s="1"/>
  <c r="Q243" i="59" s="1"/>
  <c r="R243" i="59" s="1"/>
  <c r="AA243" i="59" s="1"/>
  <c r="AB243" i="59" s="1"/>
  <c r="AC243" i="59" s="1"/>
  <c r="AD243" i="59" s="1"/>
  <c r="AE243" i="59" s="1"/>
  <c r="AF243" i="59" s="1"/>
  <c r="C242" i="59"/>
  <c r="D242" i="59" s="1"/>
  <c r="E242" i="59" s="1"/>
  <c r="F242" i="59" s="1"/>
  <c r="G242" i="59" s="1"/>
  <c r="H242" i="59" s="1"/>
  <c r="I242" i="59" s="1"/>
  <c r="J242" i="59" s="1"/>
  <c r="K242" i="59" s="1"/>
  <c r="L242" i="59" s="1"/>
  <c r="M242" i="59" s="1"/>
  <c r="N242" i="59" s="1"/>
  <c r="O242" i="59" s="1"/>
  <c r="P242" i="59" s="1"/>
  <c r="Q242" i="59" s="1"/>
  <c r="R242" i="59" s="1"/>
  <c r="C241" i="59"/>
  <c r="D241" i="59" s="1"/>
  <c r="E241" i="59" s="1"/>
  <c r="F241" i="59" s="1"/>
  <c r="G241" i="59" s="1"/>
  <c r="H241" i="59" s="1"/>
  <c r="I241" i="59" s="1"/>
  <c r="J241" i="59" s="1"/>
  <c r="K241" i="59" s="1"/>
  <c r="L241" i="59" s="1"/>
  <c r="M241" i="59" s="1"/>
  <c r="N241" i="59" s="1"/>
  <c r="O241" i="59" s="1"/>
  <c r="P241" i="59" s="1"/>
  <c r="Q241" i="59" s="1"/>
  <c r="R241" i="59" s="1"/>
  <c r="AA241" i="59" s="1"/>
  <c r="AB241" i="59" s="1"/>
  <c r="AC241" i="59" s="1"/>
  <c r="AD241" i="59" s="1"/>
  <c r="AE241" i="59" s="1"/>
  <c r="AF241" i="59" s="1"/>
  <c r="D240" i="59"/>
  <c r="E240" i="59" s="1"/>
  <c r="F240" i="59" s="1"/>
  <c r="G240" i="59" s="1"/>
  <c r="H240" i="59" s="1"/>
  <c r="I240" i="59" s="1"/>
  <c r="J240" i="59" s="1"/>
  <c r="K240" i="59" s="1"/>
  <c r="L240" i="59" s="1"/>
  <c r="M240" i="59" s="1"/>
  <c r="N240" i="59" s="1"/>
  <c r="O240" i="59" s="1"/>
  <c r="P240" i="59" s="1"/>
  <c r="Q240" i="59" s="1"/>
  <c r="R240" i="59" s="1"/>
  <c r="AA240" i="59" s="1"/>
  <c r="AB240" i="59" s="1"/>
  <c r="AC240" i="59" s="1"/>
  <c r="AD240" i="59" s="1"/>
  <c r="AE240" i="59" s="1"/>
  <c r="AF240" i="59" s="1"/>
  <c r="C240" i="59"/>
  <c r="N239" i="59"/>
  <c r="O239" i="59" s="1"/>
  <c r="P239" i="59" s="1"/>
  <c r="Q239" i="59" s="1"/>
  <c r="R239" i="59" s="1"/>
  <c r="AA239" i="59" s="1"/>
  <c r="AB239" i="59" s="1"/>
  <c r="AC239" i="59" s="1"/>
  <c r="AD239" i="59" s="1"/>
  <c r="AE239" i="59" s="1"/>
  <c r="AF239" i="59" s="1"/>
  <c r="C239" i="59"/>
  <c r="D239" i="59" s="1"/>
  <c r="E239" i="59" s="1"/>
  <c r="F239" i="59" s="1"/>
  <c r="G239" i="59" s="1"/>
  <c r="H239" i="59" s="1"/>
  <c r="I239" i="59" s="1"/>
  <c r="J239" i="59" s="1"/>
  <c r="K239" i="59" s="1"/>
  <c r="L239" i="59" s="1"/>
  <c r="M239" i="59" s="1"/>
  <c r="P238" i="59"/>
  <c r="Q238" i="59" s="1"/>
  <c r="R238" i="59" s="1"/>
  <c r="AA238" i="59" s="1"/>
  <c r="AB238" i="59" s="1"/>
  <c r="AC238" i="59" s="1"/>
  <c r="AD238" i="59" s="1"/>
  <c r="AE238" i="59" s="1"/>
  <c r="AF238" i="59" s="1"/>
  <c r="C238" i="59"/>
  <c r="D238" i="59" s="1"/>
  <c r="E238" i="59" s="1"/>
  <c r="F238" i="59" s="1"/>
  <c r="G238" i="59" s="1"/>
  <c r="H238" i="59" s="1"/>
  <c r="I238" i="59" s="1"/>
  <c r="J238" i="59" s="1"/>
  <c r="K238" i="59" s="1"/>
  <c r="L238" i="59" s="1"/>
  <c r="M238" i="59" s="1"/>
  <c r="N238" i="59" s="1"/>
  <c r="O238" i="59" s="1"/>
  <c r="C237" i="59"/>
  <c r="D237" i="59" s="1"/>
  <c r="E237" i="59" s="1"/>
  <c r="F237" i="59" s="1"/>
  <c r="G237" i="59" s="1"/>
  <c r="H237" i="59" s="1"/>
  <c r="I237" i="59" s="1"/>
  <c r="J237" i="59" s="1"/>
  <c r="K237" i="59" s="1"/>
  <c r="L237" i="59" s="1"/>
  <c r="M237" i="59" s="1"/>
  <c r="N237" i="59" s="1"/>
  <c r="O237" i="59" s="1"/>
  <c r="P237" i="59" s="1"/>
  <c r="Q237" i="59" s="1"/>
  <c r="R237" i="59" s="1"/>
  <c r="AA237" i="59" s="1"/>
  <c r="AB237" i="59" s="1"/>
  <c r="AC237" i="59" s="1"/>
  <c r="AD237" i="59" s="1"/>
  <c r="AE237" i="59" s="1"/>
  <c r="AF237" i="59" s="1"/>
  <c r="D236" i="59"/>
  <c r="E236" i="59" s="1"/>
  <c r="F236" i="59" s="1"/>
  <c r="G236" i="59" s="1"/>
  <c r="H236" i="59" s="1"/>
  <c r="I236" i="59" s="1"/>
  <c r="J236" i="59" s="1"/>
  <c r="K236" i="59" s="1"/>
  <c r="L236" i="59" s="1"/>
  <c r="M236" i="59" s="1"/>
  <c r="N236" i="59" s="1"/>
  <c r="O236" i="59" s="1"/>
  <c r="P236" i="59" s="1"/>
  <c r="Q236" i="59" s="1"/>
  <c r="R236" i="59" s="1"/>
  <c r="AA236" i="59" s="1"/>
  <c r="AB236" i="59" s="1"/>
  <c r="AC236" i="59" s="1"/>
  <c r="AD236" i="59" s="1"/>
  <c r="AE236" i="59" s="1"/>
  <c r="AF236" i="59" s="1"/>
  <c r="C236" i="59"/>
  <c r="R235" i="59"/>
  <c r="AA235" i="59" s="1"/>
  <c r="AB235" i="59" s="1"/>
  <c r="AC235" i="59" s="1"/>
  <c r="AD235" i="59" s="1"/>
  <c r="AE235" i="59" s="1"/>
  <c r="AF235" i="59" s="1"/>
  <c r="D235" i="59"/>
  <c r="E235" i="59" s="1"/>
  <c r="F235" i="59" s="1"/>
  <c r="G235" i="59" s="1"/>
  <c r="H235" i="59" s="1"/>
  <c r="I235" i="59" s="1"/>
  <c r="J235" i="59" s="1"/>
  <c r="K235" i="59" s="1"/>
  <c r="L235" i="59" s="1"/>
  <c r="M235" i="59" s="1"/>
  <c r="N235" i="59" s="1"/>
  <c r="O235" i="59" s="1"/>
  <c r="P235" i="59" s="1"/>
  <c r="Q235" i="59" s="1"/>
  <c r="C235" i="59"/>
  <c r="H234" i="59"/>
  <c r="I234" i="59" s="1"/>
  <c r="J234" i="59" s="1"/>
  <c r="K234" i="59" s="1"/>
  <c r="L234" i="59" s="1"/>
  <c r="M234" i="59" s="1"/>
  <c r="N234" i="59" s="1"/>
  <c r="O234" i="59" s="1"/>
  <c r="P234" i="59" s="1"/>
  <c r="Q234" i="59" s="1"/>
  <c r="R234" i="59" s="1"/>
  <c r="AA234" i="59" s="1"/>
  <c r="AB234" i="59" s="1"/>
  <c r="AC234" i="59" s="1"/>
  <c r="AD234" i="59" s="1"/>
  <c r="AE234" i="59" s="1"/>
  <c r="AF234" i="59" s="1"/>
  <c r="D234" i="59"/>
  <c r="E234" i="59" s="1"/>
  <c r="F234" i="59" s="1"/>
  <c r="G234" i="59" s="1"/>
  <c r="C234" i="59"/>
  <c r="C233" i="59"/>
  <c r="D233" i="59" s="1"/>
  <c r="E233" i="59" s="1"/>
  <c r="F233" i="59" s="1"/>
  <c r="G233" i="59" s="1"/>
  <c r="H233" i="59" s="1"/>
  <c r="I233" i="59" s="1"/>
  <c r="J233" i="59" s="1"/>
  <c r="K233" i="59" s="1"/>
  <c r="L233" i="59" s="1"/>
  <c r="M233" i="59" s="1"/>
  <c r="N233" i="59" s="1"/>
  <c r="O233" i="59" s="1"/>
  <c r="P233" i="59" s="1"/>
  <c r="Q233" i="59" s="1"/>
  <c r="R233" i="59" s="1"/>
  <c r="AA233" i="59" s="1"/>
  <c r="AB233" i="59" s="1"/>
  <c r="AC233" i="59" s="1"/>
  <c r="AD233" i="59" s="1"/>
  <c r="AE233" i="59" s="1"/>
  <c r="AF233" i="59" s="1"/>
  <c r="P232" i="59"/>
  <c r="Q232" i="59" s="1"/>
  <c r="R232" i="59" s="1"/>
  <c r="AA232" i="59" s="1"/>
  <c r="AB232" i="59" s="1"/>
  <c r="AC232" i="59" s="1"/>
  <c r="AD232" i="59" s="1"/>
  <c r="AE232" i="59" s="1"/>
  <c r="AF232" i="59" s="1"/>
  <c r="E232" i="59"/>
  <c r="F232" i="59" s="1"/>
  <c r="G232" i="59" s="1"/>
  <c r="H232" i="59" s="1"/>
  <c r="I232" i="59" s="1"/>
  <c r="J232" i="59" s="1"/>
  <c r="K232" i="59" s="1"/>
  <c r="L232" i="59" s="1"/>
  <c r="M232" i="59" s="1"/>
  <c r="N232" i="59" s="1"/>
  <c r="O232" i="59" s="1"/>
  <c r="D232" i="59"/>
  <c r="C232" i="59"/>
  <c r="K231" i="59"/>
  <c r="L231" i="59" s="1"/>
  <c r="M231" i="59" s="1"/>
  <c r="N231" i="59" s="1"/>
  <c r="O231" i="59" s="1"/>
  <c r="P231" i="59" s="1"/>
  <c r="Q231" i="59" s="1"/>
  <c r="R231" i="59" s="1"/>
  <c r="AA231" i="59" s="1"/>
  <c r="AB231" i="59" s="1"/>
  <c r="AC231" i="59" s="1"/>
  <c r="AD231" i="59" s="1"/>
  <c r="AE231" i="59" s="1"/>
  <c r="AF231" i="59" s="1"/>
  <c r="C231" i="59"/>
  <c r="D231" i="59" s="1"/>
  <c r="E231" i="59" s="1"/>
  <c r="F231" i="59" s="1"/>
  <c r="G231" i="59" s="1"/>
  <c r="H231" i="59" s="1"/>
  <c r="I231" i="59" s="1"/>
  <c r="J231" i="59" s="1"/>
  <c r="I230" i="59"/>
  <c r="J230" i="59" s="1"/>
  <c r="K230" i="59" s="1"/>
  <c r="L230" i="59" s="1"/>
  <c r="M230" i="59" s="1"/>
  <c r="N230" i="59" s="1"/>
  <c r="O230" i="59" s="1"/>
  <c r="P230" i="59" s="1"/>
  <c r="Q230" i="59" s="1"/>
  <c r="R230" i="59" s="1"/>
  <c r="AA230" i="59" s="1"/>
  <c r="AB230" i="59" s="1"/>
  <c r="AC230" i="59" s="1"/>
  <c r="AD230" i="59" s="1"/>
  <c r="AE230" i="59" s="1"/>
  <c r="AF230" i="59" s="1"/>
  <c r="C230" i="59"/>
  <c r="D230" i="59" s="1"/>
  <c r="E230" i="59" s="1"/>
  <c r="F230" i="59" s="1"/>
  <c r="G230" i="59" s="1"/>
  <c r="H230" i="59" s="1"/>
  <c r="J229" i="59"/>
  <c r="K229" i="59" s="1"/>
  <c r="L229" i="59" s="1"/>
  <c r="M229" i="59" s="1"/>
  <c r="N229" i="59" s="1"/>
  <c r="O229" i="59" s="1"/>
  <c r="P229" i="59" s="1"/>
  <c r="Q229" i="59" s="1"/>
  <c r="R229" i="59" s="1"/>
  <c r="AA229" i="59" s="1"/>
  <c r="AB229" i="59" s="1"/>
  <c r="AC229" i="59" s="1"/>
  <c r="AD229" i="59" s="1"/>
  <c r="AE229" i="59" s="1"/>
  <c r="AF229" i="59" s="1"/>
  <c r="C229" i="59"/>
  <c r="D229" i="59" s="1"/>
  <c r="E229" i="59" s="1"/>
  <c r="F229" i="59" s="1"/>
  <c r="G229" i="59" s="1"/>
  <c r="H229" i="59" s="1"/>
  <c r="I229" i="59" s="1"/>
  <c r="F228" i="59"/>
  <c r="G228" i="59" s="1"/>
  <c r="H228" i="59" s="1"/>
  <c r="I228" i="59" s="1"/>
  <c r="J228" i="59" s="1"/>
  <c r="K228" i="59" s="1"/>
  <c r="L228" i="59" s="1"/>
  <c r="M228" i="59" s="1"/>
  <c r="N228" i="59" s="1"/>
  <c r="O228" i="59" s="1"/>
  <c r="P228" i="59" s="1"/>
  <c r="Q228" i="59" s="1"/>
  <c r="R228" i="59" s="1"/>
  <c r="AA228" i="59" s="1"/>
  <c r="AB228" i="59" s="1"/>
  <c r="AC228" i="59" s="1"/>
  <c r="AD228" i="59" s="1"/>
  <c r="AE228" i="59" s="1"/>
  <c r="AF228" i="59" s="1"/>
  <c r="E228" i="59"/>
  <c r="D228" i="59"/>
  <c r="C228" i="59"/>
  <c r="L227" i="59"/>
  <c r="M227" i="59" s="1"/>
  <c r="N227" i="59" s="1"/>
  <c r="O227" i="59" s="1"/>
  <c r="P227" i="59" s="1"/>
  <c r="Q227" i="59" s="1"/>
  <c r="R227" i="59" s="1"/>
  <c r="AA227" i="59" s="1"/>
  <c r="AB227" i="59" s="1"/>
  <c r="AC227" i="59" s="1"/>
  <c r="AD227" i="59" s="1"/>
  <c r="AE227" i="59" s="1"/>
  <c r="AF227" i="59" s="1"/>
  <c r="D227" i="59"/>
  <c r="E227" i="59" s="1"/>
  <c r="F227" i="59" s="1"/>
  <c r="G227" i="59" s="1"/>
  <c r="H227" i="59" s="1"/>
  <c r="I227" i="59" s="1"/>
  <c r="J227" i="59" s="1"/>
  <c r="K227" i="59" s="1"/>
  <c r="C227" i="59"/>
  <c r="C226" i="59"/>
  <c r="D226" i="59" s="1"/>
  <c r="E226" i="59" s="1"/>
  <c r="F226" i="59" s="1"/>
  <c r="G226" i="59" s="1"/>
  <c r="H226" i="59" s="1"/>
  <c r="I226" i="59" s="1"/>
  <c r="J226" i="59" s="1"/>
  <c r="K226" i="59" s="1"/>
  <c r="L226" i="59" s="1"/>
  <c r="M226" i="59" s="1"/>
  <c r="N226" i="59" s="1"/>
  <c r="O226" i="59" s="1"/>
  <c r="P226" i="59" s="1"/>
  <c r="Q226" i="59" s="1"/>
  <c r="R226" i="59" s="1"/>
  <c r="AA226" i="59" s="1"/>
  <c r="AB226" i="59" s="1"/>
  <c r="AC226" i="59" s="1"/>
  <c r="AD226" i="59" s="1"/>
  <c r="AE226" i="59" s="1"/>
  <c r="AF226" i="59" s="1"/>
  <c r="G225" i="59"/>
  <c r="H225" i="59" s="1"/>
  <c r="I225" i="59" s="1"/>
  <c r="J225" i="59" s="1"/>
  <c r="K225" i="59" s="1"/>
  <c r="L225" i="59" s="1"/>
  <c r="M225" i="59" s="1"/>
  <c r="N225" i="59" s="1"/>
  <c r="O225" i="59" s="1"/>
  <c r="P225" i="59" s="1"/>
  <c r="Q225" i="59" s="1"/>
  <c r="R225" i="59" s="1"/>
  <c r="AA225" i="59" s="1"/>
  <c r="AB225" i="59" s="1"/>
  <c r="AC225" i="59" s="1"/>
  <c r="AD225" i="59" s="1"/>
  <c r="AE225" i="59" s="1"/>
  <c r="AF225" i="59" s="1"/>
  <c r="C225" i="59"/>
  <c r="D225" i="59" s="1"/>
  <c r="E225" i="59" s="1"/>
  <c r="F225" i="59" s="1"/>
  <c r="N224" i="59"/>
  <c r="O224" i="59" s="1"/>
  <c r="P224" i="59" s="1"/>
  <c r="Q224" i="59" s="1"/>
  <c r="R224" i="59" s="1"/>
  <c r="AA224" i="59" s="1"/>
  <c r="AB224" i="59" s="1"/>
  <c r="AC224" i="59" s="1"/>
  <c r="AD224" i="59" s="1"/>
  <c r="AE224" i="59" s="1"/>
  <c r="AF224" i="59" s="1"/>
  <c r="F224" i="59"/>
  <c r="G224" i="59" s="1"/>
  <c r="H224" i="59" s="1"/>
  <c r="I224" i="59" s="1"/>
  <c r="J224" i="59" s="1"/>
  <c r="K224" i="59" s="1"/>
  <c r="L224" i="59" s="1"/>
  <c r="M224" i="59" s="1"/>
  <c r="E224" i="59"/>
  <c r="D224" i="59"/>
  <c r="C224" i="59"/>
  <c r="L223" i="59"/>
  <c r="M223" i="59" s="1"/>
  <c r="N223" i="59" s="1"/>
  <c r="O223" i="59" s="1"/>
  <c r="P223" i="59" s="1"/>
  <c r="Q223" i="59" s="1"/>
  <c r="R223" i="59" s="1"/>
  <c r="AA223" i="59" s="1"/>
  <c r="AB223" i="59" s="1"/>
  <c r="AC223" i="59" s="1"/>
  <c r="AD223" i="59" s="1"/>
  <c r="AE223" i="59" s="1"/>
  <c r="AF223" i="59" s="1"/>
  <c r="D223" i="59"/>
  <c r="E223" i="59" s="1"/>
  <c r="F223" i="59" s="1"/>
  <c r="G223" i="59" s="1"/>
  <c r="H223" i="59" s="1"/>
  <c r="I223" i="59" s="1"/>
  <c r="J223" i="59" s="1"/>
  <c r="K223" i="59" s="1"/>
  <c r="C223" i="59"/>
  <c r="J222" i="59"/>
  <c r="K222" i="59" s="1"/>
  <c r="L222" i="59" s="1"/>
  <c r="M222" i="59" s="1"/>
  <c r="N222" i="59" s="1"/>
  <c r="O222" i="59" s="1"/>
  <c r="P222" i="59" s="1"/>
  <c r="Q222" i="59" s="1"/>
  <c r="R222" i="59" s="1"/>
  <c r="AA222" i="59" s="1"/>
  <c r="AB222" i="59" s="1"/>
  <c r="AC222" i="59" s="1"/>
  <c r="AD222" i="59" s="1"/>
  <c r="AE222" i="59" s="1"/>
  <c r="AF222" i="59" s="1"/>
  <c r="D222" i="59"/>
  <c r="E222" i="59" s="1"/>
  <c r="F222" i="59" s="1"/>
  <c r="G222" i="59" s="1"/>
  <c r="H222" i="59" s="1"/>
  <c r="I222" i="59" s="1"/>
  <c r="C222" i="59"/>
  <c r="P221" i="59"/>
  <c r="Q221" i="59" s="1"/>
  <c r="R221" i="59" s="1"/>
  <c r="AA221" i="59" s="1"/>
  <c r="AB221" i="59" s="1"/>
  <c r="AC221" i="59" s="1"/>
  <c r="AD221" i="59" s="1"/>
  <c r="AE221" i="59" s="1"/>
  <c r="AF221" i="59" s="1"/>
  <c r="C221" i="59"/>
  <c r="D221" i="59" s="1"/>
  <c r="E221" i="59" s="1"/>
  <c r="F221" i="59" s="1"/>
  <c r="G221" i="59" s="1"/>
  <c r="H221" i="59" s="1"/>
  <c r="I221" i="59" s="1"/>
  <c r="J221" i="59" s="1"/>
  <c r="K221" i="59" s="1"/>
  <c r="L221" i="59" s="1"/>
  <c r="M221" i="59" s="1"/>
  <c r="N221" i="59" s="1"/>
  <c r="O221" i="59" s="1"/>
  <c r="E220" i="59"/>
  <c r="F220" i="59" s="1"/>
  <c r="G220" i="59" s="1"/>
  <c r="H220" i="59" s="1"/>
  <c r="I220" i="59" s="1"/>
  <c r="J220" i="59" s="1"/>
  <c r="K220" i="59" s="1"/>
  <c r="L220" i="59" s="1"/>
  <c r="M220" i="59" s="1"/>
  <c r="N220" i="59" s="1"/>
  <c r="O220" i="59" s="1"/>
  <c r="P220" i="59" s="1"/>
  <c r="Q220" i="59" s="1"/>
  <c r="R220" i="59" s="1"/>
  <c r="AA220" i="59" s="1"/>
  <c r="AB220" i="59" s="1"/>
  <c r="AC220" i="59" s="1"/>
  <c r="AD220" i="59" s="1"/>
  <c r="AE220" i="59" s="1"/>
  <c r="AF220" i="59" s="1"/>
  <c r="D220" i="59"/>
  <c r="C220" i="59"/>
  <c r="C219" i="59"/>
  <c r="D219" i="59" s="1"/>
  <c r="E219" i="59" s="1"/>
  <c r="F219" i="59" s="1"/>
  <c r="G219" i="59" s="1"/>
  <c r="H219" i="59" s="1"/>
  <c r="I219" i="59" s="1"/>
  <c r="J219" i="59" s="1"/>
  <c r="K219" i="59" s="1"/>
  <c r="L219" i="59" s="1"/>
  <c r="M219" i="59" s="1"/>
  <c r="N219" i="59" s="1"/>
  <c r="O219" i="59" s="1"/>
  <c r="P219" i="59" s="1"/>
  <c r="Q219" i="59" s="1"/>
  <c r="R219" i="59" s="1"/>
  <c r="AA219" i="59" s="1"/>
  <c r="AB219" i="59" s="1"/>
  <c r="AC219" i="59" s="1"/>
  <c r="AD219" i="59" s="1"/>
  <c r="AE219" i="59" s="1"/>
  <c r="AF219" i="59" s="1"/>
  <c r="D218" i="59"/>
  <c r="E218" i="59" s="1"/>
  <c r="F218" i="59" s="1"/>
  <c r="G218" i="59" s="1"/>
  <c r="H218" i="59" s="1"/>
  <c r="I218" i="59" s="1"/>
  <c r="J218" i="59" s="1"/>
  <c r="K218" i="59" s="1"/>
  <c r="L218" i="59" s="1"/>
  <c r="M218" i="59" s="1"/>
  <c r="N218" i="59" s="1"/>
  <c r="O218" i="59" s="1"/>
  <c r="P218" i="59" s="1"/>
  <c r="Q218" i="59" s="1"/>
  <c r="R218" i="59" s="1"/>
  <c r="AA218" i="59" s="1"/>
  <c r="AB218" i="59" s="1"/>
  <c r="AC218" i="59" s="1"/>
  <c r="AD218" i="59" s="1"/>
  <c r="AE218" i="59" s="1"/>
  <c r="AF218" i="59" s="1"/>
  <c r="C218" i="59"/>
  <c r="G217" i="59"/>
  <c r="H217" i="59" s="1"/>
  <c r="I217" i="59" s="1"/>
  <c r="J217" i="59" s="1"/>
  <c r="K217" i="59" s="1"/>
  <c r="L217" i="59" s="1"/>
  <c r="M217" i="59" s="1"/>
  <c r="N217" i="59" s="1"/>
  <c r="O217" i="59" s="1"/>
  <c r="P217" i="59" s="1"/>
  <c r="Q217" i="59" s="1"/>
  <c r="R217" i="59" s="1"/>
  <c r="AA217" i="59" s="1"/>
  <c r="AB217" i="59" s="1"/>
  <c r="AC217" i="59" s="1"/>
  <c r="AD217" i="59" s="1"/>
  <c r="AE217" i="59" s="1"/>
  <c r="AF217" i="59" s="1"/>
  <c r="C217" i="59"/>
  <c r="D217" i="59" s="1"/>
  <c r="E217" i="59" s="1"/>
  <c r="F217" i="59" s="1"/>
  <c r="F216" i="59"/>
  <c r="G216" i="59" s="1"/>
  <c r="H216" i="59" s="1"/>
  <c r="I216" i="59" s="1"/>
  <c r="J216" i="59" s="1"/>
  <c r="K216" i="59" s="1"/>
  <c r="L216" i="59" s="1"/>
  <c r="M216" i="59" s="1"/>
  <c r="N216" i="59" s="1"/>
  <c r="O216" i="59" s="1"/>
  <c r="P216" i="59" s="1"/>
  <c r="Q216" i="59" s="1"/>
  <c r="R216" i="59" s="1"/>
  <c r="AA216" i="59" s="1"/>
  <c r="AB216" i="59" s="1"/>
  <c r="AC216" i="59" s="1"/>
  <c r="AD216" i="59" s="1"/>
  <c r="AE216" i="59" s="1"/>
  <c r="AF216" i="59" s="1"/>
  <c r="E216" i="59"/>
  <c r="D216" i="59"/>
  <c r="C216" i="59"/>
  <c r="L215" i="59"/>
  <c r="M215" i="59" s="1"/>
  <c r="N215" i="59" s="1"/>
  <c r="O215" i="59" s="1"/>
  <c r="P215" i="59" s="1"/>
  <c r="Q215" i="59" s="1"/>
  <c r="R215" i="59" s="1"/>
  <c r="AA215" i="59" s="1"/>
  <c r="AB215" i="59" s="1"/>
  <c r="AC215" i="59" s="1"/>
  <c r="AD215" i="59" s="1"/>
  <c r="AE215" i="59" s="1"/>
  <c r="AF215" i="59" s="1"/>
  <c r="D215" i="59"/>
  <c r="E215" i="59" s="1"/>
  <c r="F215" i="59" s="1"/>
  <c r="G215" i="59" s="1"/>
  <c r="H215" i="59" s="1"/>
  <c r="I215" i="59" s="1"/>
  <c r="J215" i="59" s="1"/>
  <c r="K215" i="59" s="1"/>
  <c r="C215" i="59"/>
  <c r="J214" i="59"/>
  <c r="K214" i="59" s="1"/>
  <c r="L214" i="59" s="1"/>
  <c r="M214" i="59" s="1"/>
  <c r="N214" i="59" s="1"/>
  <c r="O214" i="59" s="1"/>
  <c r="P214" i="59" s="1"/>
  <c r="Q214" i="59" s="1"/>
  <c r="R214" i="59" s="1"/>
  <c r="AA214" i="59" s="1"/>
  <c r="AB214" i="59" s="1"/>
  <c r="AC214" i="59" s="1"/>
  <c r="AD214" i="59" s="1"/>
  <c r="AE214" i="59" s="1"/>
  <c r="AF214" i="59" s="1"/>
  <c r="D214" i="59"/>
  <c r="E214" i="59" s="1"/>
  <c r="F214" i="59" s="1"/>
  <c r="G214" i="59" s="1"/>
  <c r="H214" i="59" s="1"/>
  <c r="I214" i="59" s="1"/>
  <c r="C214" i="59"/>
  <c r="G213" i="59"/>
  <c r="H213" i="59" s="1"/>
  <c r="I213" i="59" s="1"/>
  <c r="J213" i="59" s="1"/>
  <c r="K213" i="59" s="1"/>
  <c r="L213" i="59" s="1"/>
  <c r="M213" i="59" s="1"/>
  <c r="N213" i="59" s="1"/>
  <c r="O213" i="59" s="1"/>
  <c r="P213" i="59" s="1"/>
  <c r="Q213" i="59" s="1"/>
  <c r="R213" i="59" s="1"/>
  <c r="AA213" i="59" s="1"/>
  <c r="AB213" i="59" s="1"/>
  <c r="AC213" i="59" s="1"/>
  <c r="AD213" i="59" s="1"/>
  <c r="AE213" i="59" s="1"/>
  <c r="AF213" i="59" s="1"/>
  <c r="C213" i="59"/>
  <c r="D213" i="59" s="1"/>
  <c r="E213" i="59" s="1"/>
  <c r="F213" i="59" s="1"/>
  <c r="E212" i="59"/>
  <c r="F212" i="59" s="1"/>
  <c r="G212" i="59" s="1"/>
  <c r="H212" i="59" s="1"/>
  <c r="I212" i="59" s="1"/>
  <c r="J212" i="59" s="1"/>
  <c r="K212" i="59" s="1"/>
  <c r="L212" i="59" s="1"/>
  <c r="M212" i="59" s="1"/>
  <c r="N212" i="59" s="1"/>
  <c r="O212" i="59" s="1"/>
  <c r="P212" i="59" s="1"/>
  <c r="Q212" i="59" s="1"/>
  <c r="R212" i="59" s="1"/>
  <c r="AA212" i="59" s="1"/>
  <c r="AB212" i="59" s="1"/>
  <c r="AD212" i="59" s="1"/>
  <c r="AE212" i="59" s="1"/>
  <c r="AF212" i="59" s="1"/>
  <c r="D212" i="59"/>
  <c r="C212" i="59"/>
  <c r="C211" i="59"/>
  <c r="D211" i="59" s="1"/>
  <c r="E211" i="59" s="1"/>
  <c r="F211" i="59" s="1"/>
  <c r="G211" i="59" s="1"/>
  <c r="H211" i="59" s="1"/>
  <c r="I211" i="59" s="1"/>
  <c r="J211" i="59" s="1"/>
  <c r="K211" i="59" s="1"/>
  <c r="L211" i="59" s="1"/>
  <c r="M211" i="59" s="1"/>
  <c r="N211" i="59" s="1"/>
  <c r="O211" i="59" s="1"/>
  <c r="P211" i="59" s="1"/>
  <c r="Q211" i="59" s="1"/>
  <c r="R211" i="59" s="1"/>
  <c r="AA211" i="59" s="1"/>
  <c r="AB211" i="59" s="1"/>
  <c r="AD211" i="59" s="1"/>
  <c r="AE211" i="59" s="1"/>
  <c r="AF211" i="59" s="1"/>
  <c r="Q210" i="59"/>
  <c r="R210" i="59" s="1"/>
  <c r="AA210" i="59" s="1"/>
  <c r="AB210" i="59" s="1"/>
  <c r="AD210" i="59" s="1"/>
  <c r="AE210" i="59" s="1"/>
  <c r="AF210" i="59" s="1"/>
  <c r="C210" i="59"/>
  <c r="D210" i="59" s="1"/>
  <c r="E210" i="59" s="1"/>
  <c r="F210" i="59" s="1"/>
  <c r="G210" i="59" s="1"/>
  <c r="H210" i="59" s="1"/>
  <c r="I210" i="59" s="1"/>
  <c r="J210" i="59" s="1"/>
  <c r="K210" i="59" s="1"/>
  <c r="L210" i="59" s="1"/>
  <c r="M210" i="59" s="1"/>
  <c r="N210" i="59" s="1"/>
  <c r="O210" i="59" s="1"/>
  <c r="P210" i="59" s="1"/>
  <c r="G209" i="59"/>
  <c r="H209" i="59" s="1"/>
  <c r="I209" i="59" s="1"/>
  <c r="J209" i="59" s="1"/>
  <c r="K209" i="59" s="1"/>
  <c r="L209" i="59" s="1"/>
  <c r="M209" i="59" s="1"/>
  <c r="N209" i="59" s="1"/>
  <c r="O209" i="59" s="1"/>
  <c r="P209" i="59" s="1"/>
  <c r="Q209" i="59" s="1"/>
  <c r="R209" i="59" s="1"/>
  <c r="AA209" i="59" s="1"/>
  <c r="AB209" i="59" s="1"/>
  <c r="AD209" i="59" s="1"/>
  <c r="AE209" i="59" s="1"/>
  <c r="AF209" i="59" s="1"/>
  <c r="C209" i="59"/>
  <c r="D209" i="59" s="1"/>
  <c r="E209" i="59" s="1"/>
  <c r="F209" i="59" s="1"/>
  <c r="F208" i="59"/>
  <c r="E208" i="59"/>
  <c r="D208" i="59"/>
  <c r="C208" i="59"/>
  <c r="D207" i="59"/>
  <c r="E207" i="59" s="1"/>
  <c r="F207" i="59" s="1"/>
  <c r="G207" i="59" s="1"/>
  <c r="H207" i="59" s="1"/>
  <c r="I207" i="59" s="1"/>
  <c r="J207" i="59" s="1"/>
  <c r="K207" i="59" s="1"/>
  <c r="L207" i="59" s="1"/>
  <c r="M207" i="59" s="1"/>
  <c r="N207" i="59" s="1"/>
  <c r="O207" i="59" s="1"/>
  <c r="P207" i="59" s="1"/>
  <c r="Q207" i="59" s="1"/>
  <c r="R207" i="59" s="1"/>
  <c r="AA207" i="59" s="1"/>
  <c r="AB207" i="59" s="1"/>
  <c r="AD207" i="59" s="1"/>
  <c r="AE207" i="59" s="1"/>
  <c r="AF207" i="59" s="1"/>
  <c r="C207" i="59"/>
  <c r="L206" i="59"/>
  <c r="M206" i="59" s="1"/>
  <c r="N206" i="59" s="1"/>
  <c r="O206" i="59" s="1"/>
  <c r="P206" i="59" s="1"/>
  <c r="Q206" i="59" s="1"/>
  <c r="R206" i="59" s="1"/>
  <c r="AA206" i="59" s="1"/>
  <c r="AB206" i="59" s="1"/>
  <c r="AD206" i="59" s="1"/>
  <c r="AE206" i="59" s="1"/>
  <c r="AF206" i="59" s="1"/>
  <c r="D206" i="59"/>
  <c r="E206" i="59" s="1"/>
  <c r="F206" i="59" s="1"/>
  <c r="G206" i="59" s="1"/>
  <c r="H206" i="59" s="1"/>
  <c r="I206" i="59" s="1"/>
  <c r="J206" i="59" s="1"/>
  <c r="K206" i="59" s="1"/>
  <c r="C206" i="59"/>
  <c r="C205" i="59"/>
  <c r="D205" i="59" s="1"/>
  <c r="E205" i="59" s="1"/>
  <c r="F205" i="59" s="1"/>
  <c r="G205" i="59" s="1"/>
  <c r="H205" i="59" s="1"/>
  <c r="I205" i="59" s="1"/>
  <c r="J205" i="59" s="1"/>
  <c r="K205" i="59" s="1"/>
  <c r="L205" i="59" s="1"/>
  <c r="M205" i="59" s="1"/>
  <c r="N205" i="59" s="1"/>
  <c r="O205" i="59" s="1"/>
  <c r="P205" i="59" s="1"/>
  <c r="Q205" i="59" s="1"/>
  <c r="R205" i="59" s="1"/>
  <c r="AA205" i="59" s="1"/>
  <c r="AB205" i="59" s="1"/>
  <c r="AD205" i="59" s="1"/>
  <c r="AE205" i="59" s="1"/>
  <c r="AF205" i="59" s="1"/>
  <c r="F204" i="59"/>
  <c r="E204" i="59"/>
  <c r="D204" i="59"/>
  <c r="C204" i="59"/>
  <c r="F203" i="59"/>
  <c r="G203" i="59" s="1"/>
  <c r="H203" i="59" s="1"/>
  <c r="I203" i="59" s="1"/>
  <c r="J203" i="59" s="1"/>
  <c r="K203" i="59" s="1"/>
  <c r="L203" i="59" s="1"/>
  <c r="M203" i="59" s="1"/>
  <c r="N203" i="59" s="1"/>
  <c r="O203" i="59" s="1"/>
  <c r="P203" i="59" s="1"/>
  <c r="Q203" i="59" s="1"/>
  <c r="R203" i="59" s="1"/>
  <c r="AA203" i="59" s="1"/>
  <c r="AB203" i="59" s="1"/>
  <c r="AD203" i="59" s="1"/>
  <c r="AE203" i="59" s="1"/>
  <c r="AF203" i="59" s="1"/>
  <c r="D203" i="59"/>
  <c r="E203" i="59" s="1"/>
  <c r="C203" i="59"/>
  <c r="K202" i="59"/>
  <c r="L202" i="59" s="1"/>
  <c r="M202" i="59" s="1"/>
  <c r="N202" i="59" s="1"/>
  <c r="O202" i="59" s="1"/>
  <c r="P202" i="59" s="1"/>
  <c r="Q202" i="59" s="1"/>
  <c r="R202" i="59" s="1"/>
  <c r="AA202" i="59" s="1"/>
  <c r="AB202" i="59" s="1"/>
  <c r="AD202" i="59" s="1"/>
  <c r="AE202" i="59" s="1"/>
  <c r="AF202" i="59" s="1"/>
  <c r="D202" i="59"/>
  <c r="E202" i="59" s="1"/>
  <c r="F202" i="59" s="1"/>
  <c r="G202" i="59" s="1"/>
  <c r="H202" i="59" s="1"/>
  <c r="I202" i="59" s="1"/>
  <c r="J202" i="59" s="1"/>
  <c r="C202" i="59"/>
  <c r="P201" i="59"/>
  <c r="Q201" i="59" s="1"/>
  <c r="R201" i="59" s="1"/>
  <c r="AA201" i="59" s="1"/>
  <c r="AB201" i="59" s="1"/>
  <c r="AD201" i="59" s="1"/>
  <c r="AE201" i="59" s="1"/>
  <c r="AF201" i="59" s="1"/>
  <c r="G201" i="59"/>
  <c r="H201" i="59" s="1"/>
  <c r="I201" i="59" s="1"/>
  <c r="J201" i="59" s="1"/>
  <c r="K201" i="59" s="1"/>
  <c r="L201" i="59" s="1"/>
  <c r="M201" i="59" s="1"/>
  <c r="N201" i="59" s="1"/>
  <c r="O201" i="59" s="1"/>
  <c r="C201" i="59"/>
  <c r="D201" i="59" s="1"/>
  <c r="E201" i="59" s="1"/>
  <c r="F201" i="59" s="1"/>
  <c r="E200" i="59"/>
  <c r="F200" i="59" s="1"/>
  <c r="G200" i="59" s="1"/>
  <c r="H200" i="59" s="1"/>
  <c r="I200" i="59" s="1"/>
  <c r="J200" i="59" s="1"/>
  <c r="K200" i="59" s="1"/>
  <c r="L200" i="59" s="1"/>
  <c r="M200" i="59" s="1"/>
  <c r="N200" i="59" s="1"/>
  <c r="O200" i="59" s="1"/>
  <c r="P200" i="59" s="1"/>
  <c r="Q200" i="59" s="1"/>
  <c r="R200" i="59" s="1"/>
  <c r="AA200" i="59" s="1"/>
  <c r="AB200" i="59" s="1"/>
  <c r="AD200" i="59" s="1"/>
  <c r="AE200" i="59" s="1"/>
  <c r="AF200" i="59" s="1"/>
  <c r="D200" i="59"/>
  <c r="C200" i="59"/>
  <c r="C199" i="59"/>
  <c r="D199" i="59" s="1"/>
  <c r="E199" i="59" s="1"/>
  <c r="F199" i="59" s="1"/>
  <c r="G199" i="59" s="1"/>
  <c r="H199" i="59" s="1"/>
  <c r="I199" i="59" s="1"/>
  <c r="J199" i="59" s="1"/>
  <c r="K199" i="59" s="1"/>
  <c r="L199" i="59" s="1"/>
  <c r="M199" i="59" s="1"/>
  <c r="N199" i="59" s="1"/>
  <c r="O199" i="59" s="1"/>
  <c r="P199" i="59" s="1"/>
  <c r="Q199" i="59" s="1"/>
  <c r="R199" i="59" s="1"/>
  <c r="AA199" i="59" s="1"/>
  <c r="AB199" i="59" s="1"/>
  <c r="AD199" i="59" s="1"/>
  <c r="AE199" i="59" s="1"/>
  <c r="AF199" i="59" s="1"/>
  <c r="D198" i="59"/>
  <c r="E198" i="59" s="1"/>
  <c r="F198" i="59" s="1"/>
  <c r="G198" i="59" s="1"/>
  <c r="H198" i="59" s="1"/>
  <c r="I198" i="59" s="1"/>
  <c r="J198" i="59" s="1"/>
  <c r="K198" i="59" s="1"/>
  <c r="L198" i="59" s="1"/>
  <c r="M198" i="59" s="1"/>
  <c r="N198" i="59" s="1"/>
  <c r="O198" i="59" s="1"/>
  <c r="P198" i="59" s="1"/>
  <c r="Q198" i="59" s="1"/>
  <c r="R198" i="59" s="1"/>
  <c r="AA198" i="59" s="1"/>
  <c r="AB198" i="59" s="1"/>
  <c r="AD198" i="59" s="1"/>
  <c r="AE198" i="59" s="1"/>
  <c r="AF198" i="59" s="1"/>
  <c r="C198" i="59"/>
  <c r="F197" i="59"/>
  <c r="G197" i="59" s="1"/>
  <c r="H197" i="59" s="1"/>
  <c r="I197" i="59" s="1"/>
  <c r="J197" i="59" s="1"/>
  <c r="K197" i="59" s="1"/>
  <c r="L197" i="59" s="1"/>
  <c r="M197" i="59" s="1"/>
  <c r="N197" i="59" s="1"/>
  <c r="O197" i="59" s="1"/>
  <c r="P197" i="59" s="1"/>
  <c r="Q197" i="59" s="1"/>
  <c r="R197" i="59" s="1"/>
  <c r="AA197" i="59" s="1"/>
  <c r="AB197" i="59" s="1"/>
  <c r="AD197" i="59" s="1"/>
  <c r="AE197" i="59" s="1"/>
  <c r="AF197" i="59" s="1"/>
  <c r="D197" i="59"/>
  <c r="E197" i="59" s="1"/>
  <c r="C197" i="59"/>
  <c r="D196" i="59"/>
  <c r="E196" i="59" s="1"/>
  <c r="F196" i="59" s="1"/>
  <c r="G196" i="59" s="1"/>
  <c r="H196" i="59" s="1"/>
  <c r="I196" i="59" s="1"/>
  <c r="J196" i="59" s="1"/>
  <c r="K196" i="59" s="1"/>
  <c r="L196" i="59" s="1"/>
  <c r="M196" i="59" s="1"/>
  <c r="N196" i="59" s="1"/>
  <c r="O196" i="59" s="1"/>
  <c r="P196" i="59" s="1"/>
  <c r="Q196" i="59" s="1"/>
  <c r="R196" i="59" s="1"/>
  <c r="AA196" i="59" s="1"/>
  <c r="AB196" i="59" s="1"/>
  <c r="AD196" i="59" s="1"/>
  <c r="AE196" i="59" s="1"/>
  <c r="AF196" i="59" s="1"/>
  <c r="C196" i="59"/>
  <c r="D195" i="59"/>
  <c r="E195" i="59" s="1"/>
  <c r="F195" i="59" s="1"/>
  <c r="G195" i="59" s="1"/>
  <c r="H195" i="59" s="1"/>
  <c r="I195" i="59" s="1"/>
  <c r="J195" i="59" s="1"/>
  <c r="K195" i="59" s="1"/>
  <c r="L195" i="59" s="1"/>
  <c r="M195" i="59" s="1"/>
  <c r="N195" i="59" s="1"/>
  <c r="O195" i="59" s="1"/>
  <c r="P195" i="59" s="1"/>
  <c r="Q195" i="59" s="1"/>
  <c r="R195" i="59" s="1"/>
  <c r="AA195" i="59" s="1"/>
  <c r="AD195" i="59" s="1"/>
  <c r="AE195" i="59" s="1"/>
  <c r="AF195" i="59" s="1"/>
  <c r="C195" i="59"/>
  <c r="H194" i="59"/>
  <c r="I194" i="59" s="1"/>
  <c r="J194" i="59" s="1"/>
  <c r="K194" i="59" s="1"/>
  <c r="L194" i="59" s="1"/>
  <c r="M194" i="59" s="1"/>
  <c r="N194" i="59" s="1"/>
  <c r="O194" i="59" s="1"/>
  <c r="P194" i="59" s="1"/>
  <c r="Q194" i="59" s="1"/>
  <c r="R194" i="59" s="1"/>
  <c r="AA194" i="59" s="1"/>
  <c r="AD194" i="59" s="1"/>
  <c r="AE194" i="59" s="1"/>
  <c r="AF194" i="59" s="1"/>
  <c r="D194" i="59"/>
  <c r="E194" i="59" s="1"/>
  <c r="F194" i="59" s="1"/>
  <c r="G194" i="59" s="1"/>
  <c r="C194" i="59"/>
  <c r="F193" i="59"/>
  <c r="G193" i="59" s="1"/>
  <c r="H193" i="59" s="1"/>
  <c r="I193" i="59" s="1"/>
  <c r="J193" i="59" s="1"/>
  <c r="K193" i="59" s="1"/>
  <c r="L193" i="59" s="1"/>
  <c r="M193" i="59" s="1"/>
  <c r="N193" i="59" s="1"/>
  <c r="O193" i="59" s="1"/>
  <c r="P193" i="59" s="1"/>
  <c r="Q193" i="59" s="1"/>
  <c r="R193" i="59" s="1"/>
  <c r="AA193" i="59" s="1"/>
  <c r="AD193" i="59" s="1"/>
  <c r="AE193" i="59" s="1"/>
  <c r="AF193" i="59" s="1"/>
  <c r="D193" i="59"/>
  <c r="E193" i="59" s="1"/>
  <c r="C193" i="59"/>
  <c r="L192" i="59"/>
  <c r="M192" i="59" s="1"/>
  <c r="N192" i="59" s="1"/>
  <c r="O192" i="59" s="1"/>
  <c r="P192" i="59" s="1"/>
  <c r="Q192" i="59" s="1"/>
  <c r="R192" i="59" s="1"/>
  <c r="AA192" i="59" s="1"/>
  <c r="AD192" i="59" s="1"/>
  <c r="AE192" i="59" s="1"/>
  <c r="AF192" i="59" s="1"/>
  <c r="F192" i="59"/>
  <c r="G192" i="59" s="1"/>
  <c r="H192" i="59" s="1"/>
  <c r="I192" i="59" s="1"/>
  <c r="J192" i="59" s="1"/>
  <c r="K192" i="59" s="1"/>
  <c r="D192" i="59"/>
  <c r="E192" i="59" s="1"/>
  <c r="C192" i="59"/>
  <c r="L191" i="59"/>
  <c r="M191" i="59" s="1"/>
  <c r="N191" i="59" s="1"/>
  <c r="O191" i="59" s="1"/>
  <c r="P191" i="59" s="1"/>
  <c r="Q191" i="59" s="1"/>
  <c r="R191" i="59" s="1"/>
  <c r="AA191" i="59" s="1"/>
  <c r="AD191" i="59" s="1"/>
  <c r="AE191" i="59" s="1"/>
  <c r="AF191" i="59" s="1"/>
  <c r="J191" i="59"/>
  <c r="K191" i="59" s="1"/>
  <c r="D191" i="59"/>
  <c r="E191" i="59" s="1"/>
  <c r="F191" i="59" s="1"/>
  <c r="G191" i="59" s="1"/>
  <c r="H191" i="59" s="1"/>
  <c r="I191" i="59" s="1"/>
  <c r="C191" i="59"/>
  <c r="D190" i="59"/>
  <c r="E190" i="59" s="1"/>
  <c r="F190" i="59" s="1"/>
  <c r="G190" i="59" s="1"/>
  <c r="H190" i="59" s="1"/>
  <c r="I190" i="59" s="1"/>
  <c r="J190" i="59" s="1"/>
  <c r="K190" i="59" s="1"/>
  <c r="L190" i="59" s="1"/>
  <c r="M190" i="59" s="1"/>
  <c r="N190" i="59" s="1"/>
  <c r="O190" i="59" s="1"/>
  <c r="P190" i="59" s="1"/>
  <c r="Q190" i="59" s="1"/>
  <c r="R190" i="59" s="1"/>
  <c r="AA190" i="59" s="1"/>
  <c r="AD190" i="59" s="1"/>
  <c r="AE190" i="59" s="1"/>
  <c r="AF190" i="59" s="1"/>
  <c r="C190" i="59"/>
  <c r="F189" i="59"/>
  <c r="G189" i="59" s="1"/>
  <c r="H189" i="59" s="1"/>
  <c r="I189" i="59" s="1"/>
  <c r="J189" i="59" s="1"/>
  <c r="K189" i="59" s="1"/>
  <c r="L189" i="59" s="1"/>
  <c r="M189" i="59" s="1"/>
  <c r="N189" i="59" s="1"/>
  <c r="O189" i="59" s="1"/>
  <c r="P189" i="59" s="1"/>
  <c r="Q189" i="59" s="1"/>
  <c r="R189" i="59" s="1"/>
  <c r="AA189" i="59" s="1"/>
  <c r="AD189" i="59" s="1"/>
  <c r="AE189" i="59" s="1"/>
  <c r="AF189" i="59" s="1"/>
  <c r="D189" i="59"/>
  <c r="E189" i="59" s="1"/>
  <c r="C189" i="59"/>
  <c r="F188" i="59"/>
  <c r="G188" i="59" s="1"/>
  <c r="H188" i="59" s="1"/>
  <c r="I188" i="59" s="1"/>
  <c r="J188" i="59" s="1"/>
  <c r="K188" i="59" s="1"/>
  <c r="E188" i="59"/>
  <c r="D188" i="59"/>
  <c r="C188" i="59"/>
  <c r="C187" i="59"/>
  <c r="D187" i="59" s="1"/>
  <c r="E187" i="59" s="1"/>
  <c r="F187" i="59" s="1"/>
  <c r="G187" i="59" s="1"/>
  <c r="H187" i="59" s="1"/>
  <c r="I187" i="59" s="1"/>
  <c r="J187" i="59" s="1"/>
  <c r="K187" i="59" s="1"/>
  <c r="L187" i="59" s="1"/>
  <c r="M187" i="59" s="1"/>
  <c r="N187" i="59" s="1"/>
  <c r="O187" i="59" s="1"/>
  <c r="P187" i="59" s="1"/>
  <c r="Q187" i="59" s="1"/>
  <c r="R187" i="59" s="1"/>
  <c r="AA187" i="59" s="1"/>
  <c r="AD187" i="59" s="1"/>
  <c r="AE187" i="59" s="1"/>
  <c r="AF187" i="59" s="1"/>
  <c r="I186" i="59"/>
  <c r="J186" i="59" s="1"/>
  <c r="K186" i="59" s="1"/>
  <c r="L186" i="59" s="1"/>
  <c r="M186" i="59" s="1"/>
  <c r="N186" i="59" s="1"/>
  <c r="O186" i="59" s="1"/>
  <c r="P186" i="59" s="1"/>
  <c r="Q186" i="59" s="1"/>
  <c r="R186" i="59" s="1"/>
  <c r="AA186" i="59" s="1"/>
  <c r="AD186" i="59" s="1"/>
  <c r="AF186" i="59" s="1"/>
  <c r="C186" i="59"/>
  <c r="D186" i="59" s="1"/>
  <c r="E186" i="59" s="1"/>
  <c r="F186" i="59" s="1"/>
  <c r="G186" i="59" s="1"/>
  <c r="H186" i="59" s="1"/>
  <c r="AN185" i="59"/>
  <c r="AM185" i="59"/>
  <c r="D185" i="59"/>
  <c r="E185" i="59" s="1"/>
  <c r="F185" i="59" s="1"/>
  <c r="G185" i="59" s="1"/>
  <c r="H185" i="59" s="1"/>
  <c r="I185" i="59" s="1"/>
  <c r="J185" i="59" s="1"/>
  <c r="K185" i="59" s="1"/>
  <c r="L185" i="59" s="1"/>
  <c r="M185" i="59" s="1"/>
  <c r="N185" i="59" s="1"/>
  <c r="O185" i="59" s="1"/>
  <c r="P185" i="59" s="1"/>
  <c r="Q185" i="59" s="1"/>
  <c r="R185" i="59" s="1"/>
  <c r="AA185" i="59" s="1"/>
  <c r="AD185" i="59" s="1"/>
  <c r="AF185" i="59" s="1"/>
  <c r="C185" i="59"/>
  <c r="AO184" i="59"/>
  <c r="J184" i="59"/>
  <c r="K184" i="59" s="1"/>
  <c r="L184" i="59" s="1"/>
  <c r="M184" i="59" s="1"/>
  <c r="N184" i="59" s="1"/>
  <c r="O184" i="59" s="1"/>
  <c r="P184" i="59" s="1"/>
  <c r="Q184" i="59" s="1"/>
  <c r="R184" i="59" s="1"/>
  <c r="AA184" i="59" s="1"/>
  <c r="AD184" i="59" s="1"/>
  <c r="AF184" i="59" s="1"/>
  <c r="I184" i="59"/>
  <c r="C184" i="59"/>
  <c r="D184" i="59" s="1"/>
  <c r="E184" i="59" s="1"/>
  <c r="F184" i="59" s="1"/>
  <c r="G184" i="59" s="1"/>
  <c r="H184" i="59" s="1"/>
  <c r="AO183" i="59"/>
  <c r="D183" i="59"/>
  <c r="E183" i="59" s="1"/>
  <c r="F183" i="59" s="1"/>
  <c r="G183" i="59" s="1"/>
  <c r="H183" i="59" s="1"/>
  <c r="I183" i="59" s="1"/>
  <c r="J183" i="59" s="1"/>
  <c r="K183" i="59" s="1"/>
  <c r="L183" i="59" s="1"/>
  <c r="M183" i="59" s="1"/>
  <c r="N183" i="59" s="1"/>
  <c r="O183" i="59" s="1"/>
  <c r="P183" i="59" s="1"/>
  <c r="Q183" i="59" s="1"/>
  <c r="R183" i="59" s="1"/>
  <c r="AA183" i="59" s="1"/>
  <c r="AD183" i="59" s="1"/>
  <c r="AF183" i="59" s="1"/>
  <c r="C183" i="59"/>
  <c r="AO182" i="59"/>
  <c r="AO185" i="59" s="1"/>
  <c r="C182" i="59"/>
  <c r="D182" i="59" s="1"/>
  <c r="E182" i="59" s="1"/>
  <c r="F182" i="59" s="1"/>
  <c r="G182" i="59" s="1"/>
  <c r="H182" i="59" s="1"/>
  <c r="I182" i="59" s="1"/>
  <c r="J182" i="59" s="1"/>
  <c r="K182" i="59" s="1"/>
  <c r="L182" i="59" s="1"/>
  <c r="M182" i="59" s="1"/>
  <c r="N182" i="59" s="1"/>
  <c r="O182" i="59" s="1"/>
  <c r="P182" i="59" s="1"/>
  <c r="Q182" i="59" s="1"/>
  <c r="R182" i="59" s="1"/>
  <c r="AA182" i="59" s="1"/>
  <c r="AD182" i="59" s="1"/>
  <c r="AF182" i="59" s="1"/>
  <c r="E181" i="59"/>
  <c r="F181" i="59" s="1"/>
  <c r="G181" i="59" s="1"/>
  <c r="H181" i="59" s="1"/>
  <c r="I181" i="59" s="1"/>
  <c r="J181" i="59" s="1"/>
  <c r="K181" i="59" s="1"/>
  <c r="L181" i="59" s="1"/>
  <c r="M181" i="59" s="1"/>
  <c r="N181" i="59" s="1"/>
  <c r="O181" i="59" s="1"/>
  <c r="P181" i="59" s="1"/>
  <c r="Q181" i="59" s="1"/>
  <c r="R181" i="59" s="1"/>
  <c r="C181" i="59"/>
  <c r="D181" i="59" s="1"/>
  <c r="D180" i="59"/>
  <c r="C180" i="59"/>
  <c r="AM178" i="59"/>
  <c r="AG178" i="59"/>
  <c r="AN177" i="59"/>
  <c r="AO177" i="59" s="1"/>
  <c r="E177" i="59"/>
  <c r="F177" i="59" s="1"/>
  <c r="G177" i="59" s="1"/>
  <c r="H177" i="59" s="1"/>
  <c r="I177" i="59" s="1"/>
  <c r="J177" i="59" s="1"/>
  <c r="K177" i="59" s="1"/>
  <c r="L177" i="59" s="1"/>
  <c r="M177" i="59" s="1"/>
  <c r="N177" i="59" s="1"/>
  <c r="O177" i="59" s="1"/>
  <c r="P177" i="59" s="1"/>
  <c r="Q177" i="59" s="1"/>
  <c r="R177" i="59" s="1"/>
  <c r="AA177" i="59" s="1"/>
  <c r="AD177" i="59" s="1"/>
  <c r="AF177" i="59" s="1"/>
  <c r="C177" i="59"/>
  <c r="D177" i="59" s="1"/>
  <c r="AN176" i="59"/>
  <c r="AO176" i="59" s="1"/>
  <c r="E176" i="59"/>
  <c r="F176" i="59" s="1"/>
  <c r="G176" i="59" s="1"/>
  <c r="H176" i="59" s="1"/>
  <c r="I176" i="59" s="1"/>
  <c r="J176" i="59" s="1"/>
  <c r="K176" i="59" s="1"/>
  <c r="L176" i="59" s="1"/>
  <c r="M176" i="59" s="1"/>
  <c r="N176" i="59" s="1"/>
  <c r="O176" i="59" s="1"/>
  <c r="P176" i="59" s="1"/>
  <c r="Q176" i="59" s="1"/>
  <c r="R176" i="59" s="1"/>
  <c r="AA176" i="59" s="1"/>
  <c r="AD176" i="59" s="1"/>
  <c r="AF176" i="59" s="1"/>
  <c r="C176" i="59"/>
  <c r="D176" i="59" s="1"/>
  <c r="AN175" i="59"/>
  <c r="AO175" i="59" s="1"/>
  <c r="E175" i="59"/>
  <c r="F175" i="59" s="1"/>
  <c r="G175" i="59" s="1"/>
  <c r="H175" i="59" s="1"/>
  <c r="I175" i="59" s="1"/>
  <c r="J175" i="59" s="1"/>
  <c r="K175" i="59" s="1"/>
  <c r="L175" i="59" s="1"/>
  <c r="M175" i="59" s="1"/>
  <c r="N175" i="59" s="1"/>
  <c r="O175" i="59" s="1"/>
  <c r="P175" i="59" s="1"/>
  <c r="Q175" i="59" s="1"/>
  <c r="R175" i="59" s="1"/>
  <c r="AA175" i="59" s="1"/>
  <c r="AD175" i="59" s="1"/>
  <c r="AF175" i="59" s="1"/>
  <c r="C175" i="59"/>
  <c r="D175" i="59" s="1"/>
  <c r="AN174" i="59"/>
  <c r="AO174" i="59" s="1"/>
  <c r="C174" i="59"/>
  <c r="D174" i="59" s="1"/>
  <c r="E174" i="59" s="1"/>
  <c r="F174" i="59" s="1"/>
  <c r="G174" i="59" s="1"/>
  <c r="H174" i="59" s="1"/>
  <c r="I174" i="59" s="1"/>
  <c r="J174" i="59" s="1"/>
  <c r="K174" i="59" s="1"/>
  <c r="L174" i="59" s="1"/>
  <c r="M174" i="59" s="1"/>
  <c r="N174" i="59" s="1"/>
  <c r="O174" i="59" s="1"/>
  <c r="P174" i="59" s="1"/>
  <c r="Q174" i="59" s="1"/>
  <c r="R174" i="59" s="1"/>
  <c r="AA174" i="59" s="1"/>
  <c r="AD174" i="59" s="1"/>
  <c r="AF174" i="59" s="1"/>
  <c r="AN173" i="59"/>
  <c r="AO173" i="59" s="1"/>
  <c r="E173" i="59"/>
  <c r="F173" i="59" s="1"/>
  <c r="G173" i="59" s="1"/>
  <c r="H173" i="59" s="1"/>
  <c r="I173" i="59" s="1"/>
  <c r="J173" i="59" s="1"/>
  <c r="K173" i="59" s="1"/>
  <c r="L173" i="59" s="1"/>
  <c r="M173" i="59" s="1"/>
  <c r="N173" i="59" s="1"/>
  <c r="O173" i="59" s="1"/>
  <c r="P173" i="59" s="1"/>
  <c r="Q173" i="59" s="1"/>
  <c r="R173" i="59" s="1"/>
  <c r="AA173" i="59" s="1"/>
  <c r="AD173" i="59" s="1"/>
  <c r="AF173" i="59" s="1"/>
  <c r="C173" i="59"/>
  <c r="D173" i="59" s="1"/>
  <c r="AN172" i="59"/>
  <c r="AO172" i="59" s="1"/>
  <c r="E172" i="59"/>
  <c r="F172" i="59" s="1"/>
  <c r="C172" i="59"/>
  <c r="D172" i="59" s="1"/>
  <c r="AN171" i="59"/>
  <c r="AO171" i="59" s="1"/>
  <c r="AN170" i="59"/>
  <c r="AO170" i="59" s="1"/>
  <c r="AF170" i="59" a="1"/>
  <c r="AF170" i="59" s="1"/>
  <c r="AD170" i="59" a="1"/>
  <c r="AD170" i="59" s="1"/>
  <c r="AA170" i="59" a="1"/>
  <c r="AA170" i="59" s="1"/>
  <c r="R170" i="59" a="1"/>
  <c r="R170" i="59" s="1"/>
  <c r="Q170" i="59" a="1"/>
  <c r="Q170" i="59" s="1"/>
  <c r="P170" i="59" a="1"/>
  <c r="P170" i="59" s="1"/>
  <c r="O170" i="59" a="1"/>
  <c r="O170" i="59" s="1"/>
  <c r="N170" i="59" a="1"/>
  <c r="N170" i="59" s="1"/>
  <c r="M170" i="59" a="1"/>
  <c r="M170" i="59" s="1"/>
  <c r="L170" i="59" a="1"/>
  <c r="L170" i="59" s="1"/>
  <c r="K170" i="59" a="1"/>
  <c r="K170" i="59" s="1"/>
  <c r="J170" i="59" a="1"/>
  <c r="J170" i="59" s="1"/>
  <c r="I170" i="59" a="1"/>
  <c r="I170" i="59" s="1"/>
  <c r="H170" i="59" a="1"/>
  <c r="H170" i="59" s="1"/>
  <c r="G170" i="59" a="1"/>
  <c r="G170" i="59" s="1"/>
  <c r="F170" i="59" a="1"/>
  <c r="F170" i="59" s="1"/>
  <c r="E170" i="59" a="1"/>
  <c r="E170" i="59" s="1"/>
  <c r="D170" i="59" a="1"/>
  <c r="D170" i="59" s="1"/>
  <c r="C170" i="59" a="1"/>
  <c r="C170" i="59" s="1"/>
  <c r="B170" i="59" a="1"/>
  <c r="B170" i="59" s="1"/>
  <c r="AN169" i="59"/>
  <c r="AF169" i="59"/>
  <c r="AD169" i="59"/>
  <c r="AA169" i="59"/>
  <c r="R169" i="59"/>
  <c r="Q169" i="59"/>
  <c r="P169" i="59"/>
  <c r="O169" i="59"/>
  <c r="N169" i="59"/>
  <c r="M169" i="59"/>
  <c r="L169" i="59"/>
  <c r="K169" i="59"/>
  <c r="J169" i="59"/>
  <c r="I169" i="59"/>
  <c r="H169" i="59"/>
  <c r="G169" i="59"/>
  <c r="F169" i="59"/>
  <c r="E169" i="59"/>
  <c r="D169" i="59"/>
  <c r="C169" i="59"/>
  <c r="B169" i="59"/>
  <c r="AI168" i="59"/>
  <c r="AH168" i="59"/>
  <c r="A168" i="59" a="1"/>
  <c r="A168" i="59" s="1"/>
  <c r="AI167" i="59"/>
  <c r="AH167" i="59"/>
  <c r="AI166" i="59"/>
  <c r="AH166" i="59"/>
  <c r="AM165" i="59"/>
  <c r="AN165" i="59" s="1"/>
  <c r="AI165" i="59"/>
  <c r="AH165" i="59"/>
  <c r="AO164" i="59"/>
  <c r="AN164" i="59"/>
  <c r="AI164" i="59"/>
  <c r="AH164" i="59"/>
  <c r="AN163" i="59"/>
  <c r="AO163" i="59" s="1"/>
  <c r="AI163" i="59"/>
  <c r="AH163" i="59"/>
  <c r="A163" i="59" a="1"/>
  <c r="A163" i="59" s="1"/>
  <c r="AO162" i="59"/>
  <c r="AN162" i="59"/>
  <c r="AI162" i="59"/>
  <c r="AH162" i="59"/>
  <c r="AO161" i="59"/>
  <c r="AN161" i="59"/>
  <c r="AI161" i="59"/>
  <c r="AH161" i="59"/>
  <c r="AI160" i="59"/>
  <c r="AH160" i="59"/>
  <c r="AI159" i="59"/>
  <c r="AH159" i="59"/>
  <c r="AI158" i="59"/>
  <c r="AH158" i="59"/>
  <c r="AM157" i="59"/>
  <c r="AI157" i="59"/>
  <c r="AH157" i="59"/>
  <c r="AO156" i="59"/>
  <c r="AN156" i="59"/>
  <c r="AI156" i="59"/>
  <c r="AH156" i="59"/>
  <c r="AN155" i="59"/>
  <c r="AN157" i="59" s="1"/>
  <c r="AN154" i="59"/>
  <c r="AO154" i="59" s="1"/>
  <c r="AN153" i="59"/>
  <c r="AO153" i="59" s="1"/>
  <c r="AI152" i="59"/>
  <c r="AH152" i="59"/>
  <c r="AI151" i="59"/>
  <c r="AH151" i="59"/>
  <c r="AI150" i="59"/>
  <c r="AH150" i="59"/>
  <c r="AN149" i="59"/>
  <c r="AO149" i="59" s="1"/>
  <c r="AM149" i="59"/>
  <c r="AI149" i="59"/>
  <c r="AH149" i="59"/>
  <c r="AO148" i="59"/>
  <c r="AN148" i="59"/>
  <c r="AI148" i="59"/>
  <c r="AH148" i="59"/>
  <c r="AO147" i="59"/>
  <c r="AN147" i="59"/>
  <c r="AI147" i="59"/>
  <c r="AH147" i="59"/>
  <c r="AO146" i="59"/>
  <c r="AN146" i="59"/>
  <c r="AI146" i="59"/>
  <c r="AH146" i="59"/>
  <c r="AO145" i="59"/>
  <c r="AN145" i="59"/>
  <c r="F145" i="59"/>
  <c r="AI144" i="59"/>
  <c r="AH144" i="59"/>
  <c r="AI143" i="59"/>
  <c r="AH143" i="59"/>
  <c r="AI142" i="59"/>
  <c r="AH142" i="59"/>
  <c r="AI141" i="59"/>
  <c r="AH141" i="59"/>
  <c r="AI140" i="59"/>
  <c r="AH140" i="59"/>
  <c r="AI139" i="59"/>
  <c r="AH139" i="59"/>
  <c r="AF132" i="59"/>
  <c r="AD132" i="59"/>
  <c r="R132" i="59"/>
  <c r="Q132" i="59"/>
  <c r="P132" i="59"/>
  <c r="O132" i="59"/>
  <c r="N132" i="59"/>
  <c r="M132" i="59"/>
  <c r="L132" i="59"/>
  <c r="K132" i="59"/>
  <c r="J132" i="59"/>
  <c r="I132" i="59"/>
  <c r="H132" i="59"/>
  <c r="G132" i="59"/>
  <c r="F132" i="59"/>
  <c r="D132" i="59"/>
  <c r="C132" i="59"/>
  <c r="AF131" i="59"/>
  <c r="AD131" i="59"/>
  <c r="R131" i="59"/>
  <c r="Q131" i="59"/>
  <c r="P131" i="59"/>
  <c r="O131" i="59"/>
  <c r="N131" i="59"/>
  <c r="M131" i="59"/>
  <c r="L131" i="59"/>
  <c r="K131" i="59"/>
  <c r="J131" i="59"/>
  <c r="I131" i="59"/>
  <c r="H131" i="59"/>
  <c r="G131" i="59"/>
  <c r="F131" i="59"/>
  <c r="D131" i="59"/>
  <c r="C131" i="59"/>
  <c r="AF130" i="59"/>
  <c r="AD130" i="59"/>
  <c r="BE23" i="59"/>
  <c r="R130" i="59"/>
  <c r="Q130" i="59"/>
  <c r="P130" i="59"/>
  <c r="O130" i="59"/>
  <c r="N130" i="59"/>
  <c r="M130" i="59"/>
  <c r="L130" i="59"/>
  <c r="K130" i="59"/>
  <c r="J130" i="59"/>
  <c r="I130" i="59"/>
  <c r="H130" i="59"/>
  <c r="G130" i="59"/>
  <c r="F130" i="59"/>
  <c r="D130" i="59"/>
  <c r="C130" i="59"/>
  <c r="AF129" i="59"/>
  <c r="AD129" i="59"/>
  <c r="BB23" i="59"/>
  <c r="R129" i="59"/>
  <c r="Q129" i="59"/>
  <c r="P129" i="59"/>
  <c r="O129" i="59"/>
  <c r="N129" i="59"/>
  <c r="M129" i="59"/>
  <c r="L129" i="59"/>
  <c r="K129" i="59"/>
  <c r="J129" i="59"/>
  <c r="I129" i="59"/>
  <c r="H129" i="59"/>
  <c r="G129" i="59"/>
  <c r="F129" i="59"/>
  <c r="D129" i="59"/>
  <c r="C129" i="59"/>
  <c r="AF128" i="59"/>
  <c r="AD128" i="59"/>
  <c r="R128" i="59"/>
  <c r="Q128" i="59"/>
  <c r="P128" i="59"/>
  <c r="O128" i="59"/>
  <c r="N128" i="59"/>
  <c r="M128" i="59"/>
  <c r="L128" i="59"/>
  <c r="K128" i="59"/>
  <c r="J128" i="59"/>
  <c r="I128" i="59"/>
  <c r="H128" i="59"/>
  <c r="G128" i="59"/>
  <c r="F128" i="59"/>
  <c r="D128" i="59"/>
  <c r="C128" i="59"/>
  <c r="AF127" i="59"/>
  <c r="AF133" i="59" s="1"/>
  <c r="BJ23" i="59" s="1"/>
  <c r="BI23" i="59"/>
  <c r="AD127" i="59"/>
  <c r="BG23" i="59"/>
  <c r="R127" i="59"/>
  <c r="Q127" i="59"/>
  <c r="Q133" i="59" s="1"/>
  <c r="P127" i="59"/>
  <c r="O127" i="59"/>
  <c r="N127" i="59"/>
  <c r="M127" i="59"/>
  <c r="L127" i="59"/>
  <c r="K127" i="59"/>
  <c r="J127" i="59"/>
  <c r="I127" i="59"/>
  <c r="H127" i="59"/>
  <c r="G127" i="59"/>
  <c r="F127" i="59"/>
  <c r="D127" i="59"/>
  <c r="C127" i="59"/>
  <c r="AI124" i="59"/>
  <c r="AH124" i="59"/>
  <c r="U7" i="59"/>
  <c r="AI122" i="59"/>
  <c r="AH122" i="59"/>
  <c r="AG122" i="59"/>
  <c r="AI121" i="59"/>
  <c r="AH121" i="59"/>
  <c r="AI120" i="59"/>
  <c r="AH120" i="59"/>
  <c r="AI119" i="59"/>
  <c r="AH119" i="59"/>
  <c r="AG118" i="59"/>
  <c r="AF118" i="59"/>
  <c r="BJ19" i="59" s="1"/>
  <c r="AD118" i="59"/>
  <c r="AA5" i="59"/>
  <c r="Y5" i="59"/>
  <c r="S5" i="59"/>
  <c r="BA19" i="59"/>
  <c r="R118" i="59"/>
  <c r="Q118" i="59"/>
  <c r="P5" i="59" s="1"/>
  <c r="P118" i="59"/>
  <c r="O118" i="59"/>
  <c r="N5" i="59" s="1"/>
  <c r="N118" i="59"/>
  <c r="M118" i="59"/>
  <c r="L118" i="59"/>
  <c r="K5" i="59" s="1"/>
  <c r="K118" i="59"/>
  <c r="J118" i="59"/>
  <c r="I5" i="59" s="1"/>
  <c r="I118" i="59"/>
  <c r="AS19" i="59" s="1"/>
  <c r="H118" i="59"/>
  <c r="G118" i="59"/>
  <c r="F118" i="59"/>
  <c r="AQ19" i="59" s="1"/>
  <c r="D118" i="59"/>
  <c r="AO19" i="59" s="1"/>
  <c r="C118" i="59"/>
  <c r="B5" i="59" s="1"/>
  <c r="AI117" i="59"/>
  <c r="AH117" i="59"/>
  <c r="AI116" i="59"/>
  <c r="AH116" i="59"/>
  <c r="AI115" i="59"/>
  <c r="AH115" i="59"/>
  <c r="AI114" i="59"/>
  <c r="AH114" i="59"/>
  <c r="AI113" i="59"/>
  <c r="AH113" i="59"/>
  <c r="AI112" i="59"/>
  <c r="AH112" i="59"/>
  <c r="AI111" i="59"/>
  <c r="AH111" i="59"/>
  <c r="AI110" i="59"/>
  <c r="AI109" i="59"/>
  <c r="AH109" i="59"/>
  <c r="AI108" i="59"/>
  <c r="AI107" i="59"/>
  <c r="AH107" i="59"/>
  <c r="AG106" i="59"/>
  <c r="AF106" i="59"/>
  <c r="AD106" i="59"/>
  <c r="BH20" i="59" s="1"/>
  <c r="BG20" i="59"/>
  <c r="BD20" i="59"/>
  <c r="R106" i="59"/>
  <c r="AZ20" i="59" s="1"/>
  <c r="Q106" i="59"/>
  <c r="AY20" i="59" s="1"/>
  <c r="P106" i="59"/>
  <c r="AX20" i="59" s="1"/>
  <c r="O106" i="59"/>
  <c r="N106" i="59"/>
  <c r="AV20" i="59" s="1"/>
  <c r="M106" i="59"/>
  <c r="L106" i="59"/>
  <c r="K106" i="59"/>
  <c r="AT20" i="59" s="1"/>
  <c r="J106" i="59"/>
  <c r="I106" i="59"/>
  <c r="H106" i="59"/>
  <c r="G106" i="59"/>
  <c r="F106" i="59"/>
  <c r="AQ20" i="59" s="1"/>
  <c r="C106" i="59"/>
  <c r="AI105" i="59"/>
  <c r="AH105" i="59"/>
  <c r="AI104" i="59"/>
  <c r="AH104" i="59"/>
  <c r="AI103" i="59"/>
  <c r="AH103" i="59"/>
  <c r="AG102" i="59"/>
  <c r="AG125" i="59" s="1"/>
  <c r="AF102" i="59"/>
  <c r="BJ18" i="59" s="1"/>
  <c r="AD102" i="59"/>
  <c r="BG18" i="59"/>
  <c r="BC18" i="59"/>
  <c r="R102" i="59"/>
  <c r="Q102" i="59"/>
  <c r="AY18" i="59" s="1"/>
  <c r="P102" i="59"/>
  <c r="O102" i="59"/>
  <c r="AW18" i="59" s="1"/>
  <c r="N102" i="59"/>
  <c r="M102" i="59"/>
  <c r="AU18" i="59" s="1"/>
  <c r="L102" i="59"/>
  <c r="K102" i="59"/>
  <c r="AT18" i="59" s="1"/>
  <c r="J102" i="59"/>
  <c r="I102" i="59"/>
  <c r="H102" i="59"/>
  <c r="G102" i="59"/>
  <c r="AR18" i="59" s="1"/>
  <c r="F102" i="59"/>
  <c r="AQ18" i="59" s="1"/>
  <c r="D102" i="59"/>
  <c r="AO18" i="59" s="1"/>
  <c r="C102" i="59"/>
  <c r="AN18" i="59" s="1"/>
  <c r="BV101" i="59"/>
  <c r="BN101" i="59"/>
  <c r="BF101" i="59"/>
  <c r="BE101" i="59"/>
  <c r="BC101" i="59"/>
  <c r="AI101" i="59"/>
  <c r="AH101" i="59"/>
  <c r="AG101" i="59"/>
  <c r="BQ100" i="59"/>
  <c r="BP100" i="59"/>
  <c r="BM100" i="59"/>
  <c r="BI100" i="59"/>
  <c r="BE100" i="59"/>
  <c r="BA100" i="59"/>
  <c r="AZ100" i="59"/>
  <c r="AI100" i="59"/>
  <c r="AH100" i="59"/>
  <c r="BT99" i="59"/>
  <c r="BR99" i="59"/>
  <c r="BO99" i="59"/>
  <c r="BK99" i="59"/>
  <c r="BG99" i="59"/>
  <c r="BD99" i="59"/>
  <c r="BC99" i="59"/>
  <c r="AI99" i="59"/>
  <c r="AH99" i="59"/>
  <c r="BV98" i="59"/>
  <c r="BT98" i="59"/>
  <c r="BE98" i="59"/>
  <c r="BD98" i="59"/>
  <c r="AI98" i="59"/>
  <c r="AH98" i="59"/>
  <c r="BO97" i="59"/>
  <c r="BG97" i="59"/>
  <c r="BD97" i="59"/>
  <c r="BC97" i="59"/>
  <c r="AI97" i="59"/>
  <c r="AH97" i="59"/>
  <c r="BR96" i="59"/>
  <c r="BP96" i="59"/>
  <c r="BA96" i="59"/>
  <c r="AI96" i="59"/>
  <c r="AH96" i="59"/>
  <c r="AI95" i="59"/>
  <c r="AH95" i="59"/>
  <c r="BW94" i="59"/>
  <c r="BW101" i="59" s="1"/>
  <c r="BV94" i="59"/>
  <c r="BU94" i="59"/>
  <c r="BU101" i="59" s="1"/>
  <c r="BT94" i="59"/>
  <c r="BT101" i="59" s="1"/>
  <c r="BS94" i="59"/>
  <c r="BS101" i="59" s="1"/>
  <c r="BR94" i="59"/>
  <c r="BR101" i="59" s="1"/>
  <c r="BQ94" i="59"/>
  <c r="BQ101" i="59" s="1"/>
  <c r="BP94" i="59"/>
  <c r="BP101" i="59" s="1"/>
  <c r="BO94" i="59"/>
  <c r="BO101" i="59" s="1"/>
  <c r="BN94" i="59"/>
  <c r="BM94" i="59"/>
  <c r="BM101" i="59" s="1"/>
  <c r="BL94" i="59"/>
  <c r="BL101" i="59" s="1"/>
  <c r="BK94" i="59"/>
  <c r="BK101" i="59" s="1"/>
  <c r="BJ94" i="59"/>
  <c r="BJ101" i="59" s="1"/>
  <c r="BI94" i="59"/>
  <c r="BI101" i="59" s="1"/>
  <c r="BH94" i="59"/>
  <c r="BH101" i="59" s="1"/>
  <c r="BG94" i="59"/>
  <c r="BG101" i="59" s="1"/>
  <c r="BF94" i="59"/>
  <c r="BE94" i="59"/>
  <c r="BD94" i="59"/>
  <c r="BD101" i="59" s="1"/>
  <c r="BC94" i="59"/>
  <c r="BB94" i="59"/>
  <c r="BB101" i="59" s="1"/>
  <c r="BA94" i="59"/>
  <c r="BA101" i="59" s="1"/>
  <c r="AZ94" i="59"/>
  <c r="AZ101" i="59" s="1"/>
  <c r="AI94" i="59"/>
  <c r="AH94" i="59"/>
  <c r="BW93" i="59"/>
  <c r="BW100" i="59" s="1"/>
  <c r="BV93" i="59"/>
  <c r="BV100" i="59" s="1"/>
  <c r="BU93" i="59"/>
  <c r="BU100" i="59" s="1"/>
  <c r="BT93" i="59"/>
  <c r="BT100" i="59" s="1"/>
  <c r="BS93" i="59"/>
  <c r="BS100" i="59" s="1"/>
  <c r="BR93" i="59"/>
  <c r="BR100" i="59" s="1"/>
  <c r="BQ93" i="59"/>
  <c r="BP93" i="59"/>
  <c r="BO93" i="59"/>
  <c r="BO100" i="59" s="1"/>
  <c r="BN93" i="59"/>
  <c r="BN100" i="59" s="1"/>
  <c r="BM93" i="59"/>
  <c r="BL93" i="59"/>
  <c r="BL100" i="59" s="1"/>
  <c r="BK93" i="59"/>
  <c r="BK100" i="59" s="1"/>
  <c r="BJ93" i="59"/>
  <c r="BJ100" i="59" s="1"/>
  <c r="BI93" i="59"/>
  <c r="BH93" i="59"/>
  <c r="BH100" i="59" s="1"/>
  <c r="BG93" i="59"/>
  <c r="BG100" i="59" s="1"/>
  <c r="BF93" i="59"/>
  <c r="BF100" i="59" s="1"/>
  <c r="BE93" i="59"/>
  <c r="BD93" i="59"/>
  <c r="BD100" i="59" s="1"/>
  <c r="BC93" i="59"/>
  <c r="BC100" i="59" s="1"/>
  <c r="BB93" i="59"/>
  <c r="BB100" i="59" s="1"/>
  <c r="BA93" i="59"/>
  <c r="AZ93" i="59"/>
  <c r="AI93" i="59"/>
  <c r="AH93" i="59"/>
  <c r="BW92" i="59"/>
  <c r="BW99" i="59" s="1"/>
  <c r="BV92" i="59"/>
  <c r="BV99" i="59" s="1"/>
  <c r="BU92" i="59"/>
  <c r="BU99" i="59" s="1"/>
  <c r="BT92" i="59"/>
  <c r="BS92" i="59"/>
  <c r="BS99" i="59" s="1"/>
  <c r="BR92" i="59"/>
  <c r="BQ92" i="59"/>
  <c r="BQ99" i="59" s="1"/>
  <c r="BP92" i="59"/>
  <c r="BP99" i="59" s="1"/>
  <c r="BO92" i="59"/>
  <c r="BN92" i="59"/>
  <c r="BN99" i="59" s="1"/>
  <c r="BM92" i="59"/>
  <c r="BM99" i="59" s="1"/>
  <c r="BL92" i="59"/>
  <c r="BL99" i="59" s="1"/>
  <c r="BK92" i="59"/>
  <c r="BJ92" i="59"/>
  <c r="BJ99" i="59" s="1"/>
  <c r="BI92" i="59"/>
  <c r="BI99" i="59" s="1"/>
  <c r="BH92" i="59"/>
  <c r="BH99" i="59" s="1"/>
  <c r="BG92" i="59"/>
  <c r="BF92" i="59"/>
  <c r="BF99" i="59" s="1"/>
  <c r="BE92" i="59"/>
  <c r="BE99" i="59" s="1"/>
  <c r="BD92" i="59"/>
  <c r="BC92" i="59"/>
  <c r="BB92" i="59"/>
  <c r="BB99" i="59" s="1"/>
  <c r="BA92" i="59"/>
  <c r="BA99" i="59" s="1"/>
  <c r="AZ92" i="59"/>
  <c r="AZ99" i="59" s="1"/>
  <c r="AI92" i="59"/>
  <c r="AH92" i="59"/>
  <c r="BW91" i="59"/>
  <c r="BW98" i="59" s="1"/>
  <c r="BV91" i="59"/>
  <c r="BU91" i="59"/>
  <c r="BU98" i="59" s="1"/>
  <c r="BT91" i="59"/>
  <c r="BS91" i="59"/>
  <c r="BS98" i="59" s="1"/>
  <c r="BR91" i="59"/>
  <c r="BR98" i="59" s="1"/>
  <c r="BQ91" i="59"/>
  <c r="BQ98" i="59" s="1"/>
  <c r="BP91" i="59"/>
  <c r="BP98" i="59" s="1"/>
  <c r="BO91" i="59"/>
  <c r="BO98" i="59" s="1"/>
  <c r="BN91" i="59"/>
  <c r="BN98" i="59" s="1"/>
  <c r="BM91" i="59"/>
  <c r="BM98" i="59" s="1"/>
  <c r="BL91" i="59"/>
  <c r="BL98" i="59" s="1"/>
  <c r="BK91" i="59"/>
  <c r="BK98" i="59" s="1"/>
  <c r="BJ91" i="59"/>
  <c r="BJ98" i="59" s="1"/>
  <c r="BI91" i="59"/>
  <c r="BI98" i="59" s="1"/>
  <c r="BH91" i="59"/>
  <c r="BH98" i="59" s="1"/>
  <c r="BG91" i="59"/>
  <c r="BG98" i="59" s="1"/>
  <c r="BF91" i="59"/>
  <c r="BF98" i="59" s="1"/>
  <c r="BE91" i="59"/>
  <c r="BD91" i="59"/>
  <c r="BC91" i="59"/>
  <c r="BC98" i="59" s="1"/>
  <c r="BB91" i="59"/>
  <c r="BB98" i="59" s="1"/>
  <c r="BA91" i="59"/>
  <c r="BA98" i="59" s="1"/>
  <c r="AZ91" i="59"/>
  <c r="AZ98" i="59" s="1"/>
  <c r="AI91" i="59"/>
  <c r="AH91" i="59"/>
  <c r="BW90" i="59"/>
  <c r="BW97" i="59" s="1"/>
  <c r="BV90" i="59"/>
  <c r="BV97" i="59" s="1"/>
  <c r="BU90" i="59"/>
  <c r="BU97" i="59" s="1"/>
  <c r="BT90" i="59"/>
  <c r="BT97" i="59" s="1"/>
  <c r="BS90" i="59"/>
  <c r="BS97" i="59" s="1"/>
  <c r="BR90" i="59"/>
  <c r="BR97" i="59" s="1"/>
  <c r="BQ90" i="59"/>
  <c r="BQ97" i="59" s="1"/>
  <c r="BP90" i="59"/>
  <c r="BP97" i="59" s="1"/>
  <c r="BO90" i="59"/>
  <c r="BN90" i="59"/>
  <c r="BN97" i="59" s="1"/>
  <c r="BM90" i="59"/>
  <c r="BM97" i="59" s="1"/>
  <c r="BL90" i="59"/>
  <c r="BL97" i="59" s="1"/>
  <c r="BK90" i="59"/>
  <c r="BK97" i="59" s="1"/>
  <c r="BJ90" i="59"/>
  <c r="BJ97" i="59" s="1"/>
  <c r="BI90" i="59"/>
  <c r="BI97" i="59" s="1"/>
  <c r="BH90" i="59"/>
  <c r="BH97" i="59" s="1"/>
  <c r="BG90" i="59"/>
  <c r="BF90" i="59"/>
  <c r="BF97" i="59" s="1"/>
  <c r="BE90" i="59"/>
  <c r="BE97" i="59" s="1"/>
  <c r="BD90" i="59"/>
  <c r="BC90" i="59"/>
  <c r="BB90" i="59"/>
  <c r="BB97" i="59" s="1"/>
  <c r="BA90" i="59"/>
  <c r="BA97" i="59" s="1"/>
  <c r="AZ90" i="59"/>
  <c r="AZ97" i="59" s="1"/>
  <c r="BW89" i="59"/>
  <c r="BW96" i="59" s="1"/>
  <c r="BV89" i="59"/>
  <c r="BV96" i="59" s="1"/>
  <c r="BU89" i="59"/>
  <c r="BU96" i="59" s="1"/>
  <c r="BT89" i="59"/>
  <c r="BT96" i="59" s="1"/>
  <c r="BS89" i="59"/>
  <c r="BS96" i="59" s="1"/>
  <c r="BR89" i="59"/>
  <c r="BQ89" i="59"/>
  <c r="BQ96" i="59" s="1"/>
  <c r="BP89" i="59"/>
  <c r="BO89" i="59"/>
  <c r="BO96" i="59" s="1"/>
  <c r="BN89" i="59"/>
  <c r="BN96" i="59" s="1"/>
  <c r="BM89" i="59"/>
  <c r="BM96" i="59" s="1"/>
  <c r="BL89" i="59"/>
  <c r="BL96" i="59" s="1"/>
  <c r="BK89" i="59"/>
  <c r="BK96" i="59" s="1"/>
  <c r="BJ89" i="59"/>
  <c r="BJ96" i="59" s="1"/>
  <c r="BI89" i="59"/>
  <c r="BI96" i="59" s="1"/>
  <c r="BH89" i="59"/>
  <c r="BH96" i="59" s="1"/>
  <c r="BG89" i="59"/>
  <c r="BG96" i="59" s="1"/>
  <c r="BF89" i="59"/>
  <c r="BF96" i="59" s="1"/>
  <c r="BE89" i="59"/>
  <c r="BE96" i="59" s="1"/>
  <c r="BD89" i="59"/>
  <c r="BD96" i="59" s="1"/>
  <c r="BC89" i="59"/>
  <c r="BC96" i="59" s="1"/>
  <c r="BB89" i="59"/>
  <c r="BB96" i="59" s="1"/>
  <c r="BA89" i="59"/>
  <c r="AZ89" i="59"/>
  <c r="AZ96" i="59" s="1"/>
  <c r="AI89" i="59"/>
  <c r="AH89" i="59"/>
  <c r="AG88" i="59"/>
  <c r="AF88" i="59"/>
  <c r="BG17" i="59"/>
  <c r="BF17" i="59"/>
  <c r="BE17" i="59"/>
  <c r="R88" i="59"/>
  <c r="AZ17" i="59" s="1"/>
  <c r="Q88" i="59"/>
  <c r="P88" i="59"/>
  <c r="O88" i="59"/>
  <c r="N88" i="59"/>
  <c r="AV17" i="59" s="1"/>
  <c r="M88" i="59"/>
  <c r="AU17" i="59" s="1"/>
  <c r="L88" i="59"/>
  <c r="K88" i="59"/>
  <c r="J88" i="59"/>
  <c r="J123" i="59" s="1"/>
  <c r="J125" i="59" s="1"/>
  <c r="I88" i="59"/>
  <c r="AS17" i="59" s="1"/>
  <c r="H88" i="59"/>
  <c r="G88" i="59"/>
  <c r="AR17" i="59" s="1"/>
  <c r="F88" i="59"/>
  <c r="AO17" i="59"/>
  <c r="C88" i="59"/>
  <c r="AI87" i="59"/>
  <c r="AH87" i="59"/>
  <c r="AI86" i="59"/>
  <c r="AH86" i="59"/>
  <c r="AI85" i="59"/>
  <c r="AH85" i="59"/>
  <c r="AI84" i="59"/>
  <c r="AH84" i="59"/>
  <c r="AI83" i="59"/>
  <c r="AH83" i="59"/>
  <c r="AI82" i="59"/>
  <c r="AH82" i="59"/>
  <c r="AI81" i="59"/>
  <c r="AH81" i="59"/>
  <c r="AG80" i="59"/>
  <c r="AG2" i="59" s="1"/>
  <c r="AF80" i="59"/>
  <c r="AD80" i="59"/>
  <c r="AC7" i="59"/>
  <c r="Z7" i="59"/>
  <c r="X7" i="59"/>
  <c r="BC16" i="59"/>
  <c r="R80" i="59"/>
  <c r="AZ16" i="59" s="1"/>
  <c r="Q80" i="59"/>
  <c r="AY16" i="59" s="1"/>
  <c r="P80" i="59"/>
  <c r="O80" i="59"/>
  <c r="N80" i="59"/>
  <c r="M80" i="59"/>
  <c r="AU16" i="59" s="1"/>
  <c r="L80" i="59"/>
  <c r="K80" i="59"/>
  <c r="AT16" i="59" s="1"/>
  <c r="J80" i="59"/>
  <c r="I80" i="59"/>
  <c r="AS16" i="59" s="1"/>
  <c r="H80" i="59"/>
  <c r="G80" i="59"/>
  <c r="AR16" i="59" s="1"/>
  <c r="F80" i="59"/>
  <c r="AQ16" i="59" s="1"/>
  <c r="C80" i="59"/>
  <c r="AI79" i="59"/>
  <c r="AH79" i="59"/>
  <c r="AI78" i="59"/>
  <c r="AH78" i="59"/>
  <c r="AG78" i="59"/>
  <c r="AI77" i="59"/>
  <c r="AH77" i="59"/>
  <c r="AI76" i="59"/>
  <c r="AH76" i="59"/>
  <c r="AI75" i="59"/>
  <c r="AH75" i="59"/>
  <c r="AI74" i="59"/>
  <c r="AH74" i="59"/>
  <c r="AI73" i="59"/>
  <c r="AH73" i="59"/>
  <c r="AI72" i="59"/>
  <c r="AH72" i="59"/>
  <c r="AI71" i="59"/>
  <c r="AH71" i="59"/>
  <c r="AI70" i="59"/>
  <c r="AH70" i="59"/>
  <c r="AI69" i="59"/>
  <c r="AH69" i="59"/>
  <c r="AI68" i="59"/>
  <c r="AH68" i="59"/>
  <c r="AI67" i="59"/>
  <c r="AH67" i="59"/>
  <c r="AI66" i="59"/>
  <c r="AH66" i="59"/>
  <c r="AI65" i="59"/>
  <c r="AH65" i="59"/>
  <c r="AI64" i="59"/>
  <c r="AH64" i="59"/>
  <c r="AI63" i="59"/>
  <c r="AH63" i="59"/>
  <c r="AI62" i="59"/>
  <c r="AH62" i="59"/>
  <c r="AI61" i="59"/>
  <c r="AH61" i="59"/>
  <c r="AI60" i="59"/>
  <c r="AH60" i="59"/>
  <c r="AI59" i="59"/>
  <c r="AH59" i="59"/>
  <c r="AI58" i="59"/>
  <c r="AH58" i="59"/>
  <c r="AI57" i="59"/>
  <c r="AH57" i="59"/>
  <c r="AI56" i="59"/>
  <c r="AH56" i="59"/>
  <c r="AI55" i="59"/>
  <c r="AH55" i="59"/>
  <c r="AI54" i="59"/>
  <c r="AH54" i="59"/>
  <c r="AI53" i="59"/>
  <c r="AH53" i="59"/>
  <c r="AI52" i="59"/>
  <c r="AH52" i="59"/>
  <c r="AI51" i="59"/>
  <c r="AH51" i="59"/>
  <c r="AI50" i="59"/>
  <c r="AH50" i="59"/>
  <c r="AI49" i="59"/>
  <c r="AH49" i="59"/>
  <c r="AI48" i="59"/>
  <c r="AH48" i="59"/>
  <c r="AI47" i="59"/>
  <c r="AH47" i="59"/>
  <c r="AI46" i="59"/>
  <c r="AH46" i="59"/>
  <c r="AI45" i="59"/>
  <c r="AH45" i="59"/>
  <c r="AI44" i="59"/>
  <c r="AH44" i="59"/>
  <c r="AI43" i="59"/>
  <c r="AH43" i="59"/>
  <c r="AI42" i="59"/>
  <c r="AH42" i="59"/>
  <c r="AI41" i="59"/>
  <c r="AH41" i="59"/>
  <c r="AI40" i="59"/>
  <c r="AH40" i="59"/>
  <c r="AI39" i="59"/>
  <c r="AH39" i="59"/>
  <c r="AI38" i="59"/>
  <c r="AH38" i="59"/>
  <c r="AI37" i="59"/>
  <c r="AH37" i="59"/>
  <c r="AI36" i="59"/>
  <c r="AH36" i="59"/>
  <c r="AI35" i="59"/>
  <c r="AH35" i="59"/>
  <c r="AI34" i="59"/>
  <c r="AH34" i="59"/>
  <c r="AI33" i="59"/>
  <c r="AH33" i="59"/>
  <c r="AI32" i="59"/>
  <c r="AH32" i="59"/>
  <c r="AI31" i="59"/>
  <c r="AH31" i="59"/>
  <c r="AI30" i="59"/>
  <c r="AH30" i="59"/>
  <c r="AI29" i="59"/>
  <c r="AH29" i="59"/>
  <c r="AI28" i="59"/>
  <c r="AH28" i="59"/>
  <c r="AI27" i="59"/>
  <c r="AH27" i="59"/>
  <c r="AI26" i="59"/>
  <c r="AH26" i="59"/>
  <c r="AI25" i="59"/>
  <c r="AH25" i="59"/>
  <c r="AI24" i="59"/>
  <c r="AH24" i="59"/>
  <c r="BF23" i="59"/>
  <c r="AI23" i="59"/>
  <c r="AH23" i="59"/>
  <c r="AI22" i="59"/>
  <c r="AH22" i="59"/>
  <c r="BJ21" i="59"/>
  <c r="BI21" i="59"/>
  <c r="BH21" i="59"/>
  <c r="BG21" i="59"/>
  <c r="BF21" i="59"/>
  <c r="BE21" i="59"/>
  <c r="BD21" i="59"/>
  <c r="BC21" i="59"/>
  <c r="BB21" i="59"/>
  <c r="BA21" i="59"/>
  <c r="AZ21" i="59"/>
  <c r="AY21" i="59"/>
  <c r="AX21" i="59"/>
  <c r="AW21" i="59"/>
  <c r="AV21" i="59"/>
  <c r="AU21" i="59"/>
  <c r="AT21" i="59"/>
  <c r="AS21" i="59"/>
  <c r="AR21" i="59"/>
  <c r="AQ21" i="59"/>
  <c r="AP21" i="59"/>
  <c r="AO21" i="59"/>
  <c r="AN21" i="59"/>
  <c r="AM21" i="59"/>
  <c r="AI21" i="59"/>
  <c r="AH21" i="59"/>
  <c r="BJ20" i="59"/>
  <c r="BI20" i="59"/>
  <c r="BF20" i="59"/>
  <c r="BE20" i="59"/>
  <c r="BC20" i="59"/>
  <c r="BB20" i="59"/>
  <c r="AW20" i="59"/>
  <c r="AU20" i="59"/>
  <c r="AS20" i="59"/>
  <c r="AR20" i="59"/>
  <c r="AP20" i="59"/>
  <c r="AO20" i="59"/>
  <c r="AN20" i="59"/>
  <c r="AI20" i="59"/>
  <c r="AH20" i="59"/>
  <c r="BG19" i="59"/>
  <c r="BD19" i="59"/>
  <c r="BC19" i="59"/>
  <c r="BB19" i="59"/>
  <c r="AX19" i="59"/>
  <c r="AU19" i="59"/>
  <c r="AT19" i="59"/>
  <c r="AR19" i="59"/>
  <c r="AP19" i="59"/>
  <c r="AI19" i="59"/>
  <c r="AH19" i="59"/>
  <c r="BI18" i="59"/>
  <c r="BH18" i="59"/>
  <c r="BF18" i="59"/>
  <c r="BE18" i="59"/>
  <c r="BD18" i="59"/>
  <c r="BB18" i="59"/>
  <c r="BA18" i="59"/>
  <c r="AZ18" i="59"/>
  <c r="AX18" i="59"/>
  <c r="AV18" i="59"/>
  <c r="AP18" i="59"/>
  <c r="AI18" i="59"/>
  <c r="AH18" i="59"/>
  <c r="BJ17" i="59"/>
  <c r="BI17" i="59"/>
  <c r="BH17" i="59"/>
  <c r="BD17" i="59"/>
  <c r="BC17" i="59"/>
  <c r="BB17" i="59"/>
  <c r="BA17" i="59"/>
  <c r="AY17" i="59"/>
  <c r="AX17" i="59"/>
  <c r="AW17" i="59"/>
  <c r="AT17" i="59"/>
  <c r="AQ17" i="59"/>
  <c r="AP17" i="59"/>
  <c r="AN17" i="59"/>
  <c r="AI17" i="59"/>
  <c r="AH17" i="59"/>
  <c r="BI16" i="59"/>
  <c r="BF16" i="59"/>
  <c r="BD16" i="59"/>
  <c r="BB16" i="59"/>
  <c r="BA16" i="59"/>
  <c r="AW16" i="59"/>
  <c r="AV16" i="59"/>
  <c r="AO16" i="59"/>
  <c r="AN16" i="59"/>
  <c r="AI16" i="59"/>
  <c r="AH16" i="59"/>
  <c r="AI15" i="59"/>
  <c r="AH15" i="59"/>
  <c r="AI14" i="59"/>
  <c r="AH14" i="59"/>
  <c r="AI13" i="59"/>
  <c r="AH13" i="59"/>
  <c r="AL12" i="59"/>
  <c r="AI12" i="59"/>
  <c r="AH12" i="59"/>
  <c r="AI11" i="59"/>
  <c r="AH11" i="59"/>
  <c r="K6" i="59"/>
  <c r="AD5" i="59"/>
  <c r="AB5" i="59"/>
  <c r="X5" i="59"/>
  <c r="V5" i="59"/>
  <c r="U5" i="59"/>
  <c r="T5" i="59"/>
  <c r="L5" i="59"/>
  <c r="J5" i="59"/>
  <c r="H5" i="59"/>
  <c r="F5" i="59"/>
  <c r="D5" i="59"/>
  <c r="AG4" i="59"/>
  <c r="K4" i="59"/>
  <c r="E4" i="59"/>
  <c r="H4" i="59" s="1"/>
  <c r="B4" i="59"/>
  <c r="AL13" i="59" s="1"/>
  <c r="AF79" i="58"/>
  <c r="AE79" i="58"/>
  <c r="AF123" i="59" l="1"/>
  <c r="AF125" i="59" s="1"/>
  <c r="AF126" i="59" s="1"/>
  <c r="AF7" i="59" s="1"/>
  <c r="AD133" i="59"/>
  <c r="BH23" i="59" s="1"/>
  <c r="AD123" i="59"/>
  <c r="AD125" i="59" s="1"/>
  <c r="BH16" i="59"/>
  <c r="BB22" i="59"/>
  <c r="BB25" i="59" s="1"/>
  <c r="AA242" i="59"/>
  <c r="AB242" i="59" s="1"/>
  <c r="AC242" i="59" s="1"/>
  <c r="AD242" i="59" s="1"/>
  <c r="AE242" i="59" s="1"/>
  <c r="AF242" i="59" s="1"/>
  <c r="R133" i="59"/>
  <c r="AZ23" i="59" s="1"/>
  <c r="AY19" i="59"/>
  <c r="Q134" i="59"/>
  <c r="P133" i="59"/>
  <c r="AX23" i="59" s="1"/>
  <c r="P123" i="59"/>
  <c r="P125" i="59" s="1"/>
  <c r="P126" i="59" s="1"/>
  <c r="P7" i="59" s="1"/>
  <c r="O133" i="59"/>
  <c r="AW23" i="59" s="1"/>
  <c r="M123" i="59"/>
  <c r="M125" i="59" s="1"/>
  <c r="N133" i="59"/>
  <c r="AV23" i="59" s="1"/>
  <c r="AV19" i="59"/>
  <c r="N123" i="59"/>
  <c r="N125" i="59" s="1"/>
  <c r="M5" i="59"/>
  <c r="M133" i="59"/>
  <c r="AU23" i="59" s="1"/>
  <c r="L133" i="59"/>
  <c r="L134" i="59" s="1"/>
  <c r="AT22" i="59"/>
  <c r="J133" i="59"/>
  <c r="J126" i="59" s="1"/>
  <c r="J7" i="59" s="1"/>
  <c r="I133" i="59"/>
  <c r="H133" i="59"/>
  <c r="H123" i="59"/>
  <c r="H125" i="59" s="1"/>
  <c r="H126" i="59" s="1"/>
  <c r="H7" i="59" s="1"/>
  <c r="G133" i="59"/>
  <c r="AR23" i="59" s="1"/>
  <c r="AR22" i="59"/>
  <c r="AI132" i="59"/>
  <c r="F133" i="59"/>
  <c r="E123" i="59"/>
  <c r="E125" i="59" s="1"/>
  <c r="E133" i="59"/>
  <c r="E134" i="59" s="1"/>
  <c r="AH132" i="59"/>
  <c r="AO22" i="59"/>
  <c r="C123" i="59"/>
  <c r="C125" i="59" s="1"/>
  <c r="B133" i="59"/>
  <c r="B134" i="59"/>
  <c r="B123" i="59"/>
  <c r="B125" i="59" s="1"/>
  <c r="B126" i="59" s="1"/>
  <c r="AJ118" i="59" a="1"/>
  <c r="AJ118" i="59" s="1"/>
  <c r="AI131" i="59"/>
  <c r="AI138" i="59"/>
  <c r="AH138" i="59"/>
  <c r="AI137" i="59"/>
  <c r="AH137" i="59"/>
  <c r="AF5" i="59"/>
  <c r="AI135" i="59"/>
  <c r="AH135" i="59"/>
  <c r="AH136" i="59"/>
  <c r="AI136" i="59"/>
  <c r="AI128" i="59"/>
  <c r="AI127" i="59"/>
  <c r="AH90" i="59"/>
  <c r="AI129" i="59"/>
  <c r="AH130" i="59"/>
  <c r="AH129" i="59"/>
  <c r="AI102" i="59"/>
  <c r="Y7" i="59"/>
  <c r="AV22" i="59"/>
  <c r="BD22" i="59"/>
  <c r="BD25" i="59" s="1"/>
  <c r="AS23" i="59"/>
  <c r="I134" i="59"/>
  <c r="BC23" i="59"/>
  <c r="AD126" i="59"/>
  <c r="AD7" i="59" s="1"/>
  <c r="AA7" i="59"/>
  <c r="F134" i="59"/>
  <c r="AQ23" i="59"/>
  <c r="BD23" i="59"/>
  <c r="F178" i="59"/>
  <c r="G172" i="59"/>
  <c r="I123" i="59"/>
  <c r="I125" i="59" s="1"/>
  <c r="I126" i="59" s="1"/>
  <c r="I7" i="59" s="1"/>
  <c r="AH118" i="59"/>
  <c r="AO155" i="59"/>
  <c r="BF19" i="59"/>
  <c r="BF22" i="59" s="1"/>
  <c r="BF25" i="59" s="1"/>
  <c r="AH80" i="59"/>
  <c r="AI106" i="59"/>
  <c r="AI118" i="59"/>
  <c r="K123" i="59"/>
  <c r="K125" i="59" s="1"/>
  <c r="J134" i="59"/>
  <c r="AS18" i="59"/>
  <c r="AS22" i="59" s="1"/>
  <c r="AM19" i="59"/>
  <c r="AO165" i="59"/>
  <c r="E5" i="59"/>
  <c r="Z5" i="59"/>
  <c r="AP16" i="59"/>
  <c r="AP22" i="59" s="1"/>
  <c r="AN19" i="59"/>
  <c r="AN22" i="59" s="1"/>
  <c r="BH19" i="59"/>
  <c r="BH22" i="59" s="1"/>
  <c r="BH25" i="59" s="1"/>
  <c r="BA20" i="59"/>
  <c r="BA22" i="59" s="1"/>
  <c r="D123" i="59"/>
  <c r="D125" i="59" s="1"/>
  <c r="L123" i="59"/>
  <c r="L125" i="59" s="1"/>
  <c r="T7" i="59"/>
  <c r="AB7" i="59"/>
  <c r="BG16" i="59"/>
  <c r="BG22" i="59" s="1"/>
  <c r="BG25" i="59" s="1"/>
  <c r="BG105" i="59" a="1"/>
  <c r="AH128" i="59"/>
  <c r="V7" i="59"/>
  <c r="D133" i="59"/>
  <c r="AO23" i="59" s="1"/>
  <c r="AO25" i="59" s="1"/>
  <c r="AO157" i="59"/>
  <c r="AO186" i="59" s="1"/>
  <c r="AY22" i="59"/>
  <c r="AI88" i="59"/>
  <c r="AH88" i="59"/>
  <c r="AH102" i="59"/>
  <c r="AH106" i="59"/>
  <c r="AX16" i="59"/>
  <c r="AX22" i="59" s="1"/>
  <c r="AX25" i="59" s="1"/>
  <c r="AI80" i="59"/>
  <c r="AM16" i="59"/>
  <c r="BJ16" i="59"/>
  <c r="BJ22" i="59" s="1"/>
  <c r="BJ25" i="59" s="1"/>
  <c r="AG3" i="59"/>
  <c r="AG6" i="59" s="1"/>
  <c r="BC22" i="59"/>
  <c r="BC25" i="59" s="1"/>
  <c r="AY23" i="59"/>
  <c r="AQ22" i="59"/>
  <c r="G123" i="59"/>
  <c r="G125" i="59" s="1"/>
  <c r="G126" i="59" s="1"/>
  <c r="G7" i="59" s="1"/>
  <c r="O123" i="59"/>
  <c r="O125" i="59" s="1"/>
  <c r="O126" i="59" s="1"/>
  <c r="O7" i="59" s="1"/>
  <c r="W7" i="59"/>
  <c r="AE7" i="59"/>
  <c r="AW19" i="59"/>
  <c r="AW22" i="59" s="1"/>
  <c r="AW25" i="59" s="1"/>
  <c r="O134" i="59"/>
  <c r="BI19" i="59"/>
  <c r="BI22" i="59" s="1"/>
  <c r="BI25" i="59" s="1"/>
  <c r="R123" i="59"/>
  <c r="R125" i="59" s="1"/>
  <c r="R126" i="59" s="1"/>
  <c r="R7" i="59" s="1"/>
  <c r="C133" i="59"/>
  <c r="AN23" i="59" s="1"/>
  <c r="K133" i="59"/>
  <c r="AT23" i="59" s="1"/>
  <c r="AT25" i="59" s="1"/>
  <c r="Q5" i="59"/>
  <c r="AU22" i="59"/>
  <c r="Q123" i="59"/>
  <c r="Q125" i="59" s="1"/>
  <c r="Q126" i="59" s="1"/>
  <c r="Q7" i="59" s="1"/>
  <c r="AH127" i="59"/>
  <c r="R5" i="59"/>
  <c r="AC5" i="59"/>
  <c r="AM17" i="59"/>
  <c r="AZ19" i="59"/>
  <c r="AZ22" i="59" s="1"/>
  <c r="AZ25" i="59" s="1"/>
  <c r="BE16" i="59"/>
  <c r="H134" i="59"/>
  <c r="G5" i="59"/>
  <c r="P134" i="59"/>
  <c r="O5" i="59"/>
  <c r="BE19" i="59"/>
  <c r="W5" i="59"/>
  <c r="AF134" i="59"/>
  <c r="AE5" i="59"/>
  <c r="F123" i="59"/>
  <c r="F125" i="59" s="1"/>
  <c r="F126" i="59" s="1"/>
  <c r="F7" i="59" s="1"/>
  <c r="AG123" i="59"/>
  <c r="AI130" i="59"/>
  <c r="AH131" i="59"/>
  <c r="AA181" i="59"/>
  <c r="AD181" i="59" s="1"/>
  <c r="AF181" i="59" s="1"/>
  <c r="D311" i="59"/>
  <c r="E178" i="59"/>
  <c r="E180" i="59"/>
  <c r="G145" i="59"/>
  <c r="AN178" i="59"/>
  <c r="AO169" i="59"/>
  <c r="AO178" i="59" s="1"/>
  <c r="D178" i="59"/>
  <c r="L188" i="59"/>
  <c r="C5" i="59"/>
  <c r="C311" i="59"/>
  <c r="G204" i="59"/>
  <c r="G208" i="59"/>
  <c r="C178" i="59"/>
  <c r="D335" i="59"/>
  <c r="D339" i="59" s="1"/>
  <c r="B335" i="59"/>
  <c r="B339" i="59" s="1"/>
  <c r="B340" i="59" s="1"/>
  <c r="AD134" i="59" l="1"/>
  <c r="BE22" i="59"/>
  <c r="BE25" i="59" s="1"/>
  <c r="R134" i="59"/>
  <c r="AY25" i="59"/>
  <c r="N126" i="59"/>
  <c r="N7" i="59" s="1"/>
  <c r="AV25" i="59"/>
  <c r="N134" i="59"/>
  <c r="M126" i="59"/>
  <c r="M7" i="59" s="1"/>
  <c r="M134" i="59"/>
  <c r="AU25" i="59"/>
  <c r="L126" i="59"/>
  <c r="L7" i="59" s="1"/>
  <c r="K134" i="59"/>
  <c r="K126" i="59"/>
  <c r="K7" i="59" s="1"/>
  <c r="AS25" i="59"/>
  <c r="G134" i="59"/>
  <c r="AR25" i="59"/>
  <c r="AQ25" i="59"/>
  <c r="AP23" i="59"/>
  <c r="E126" i="59"/>
  <c r="E7" i="59" s="1"/>
  <c r="AN25" i="59"/>
  <c r="AP25" i="59"/>
  <c r="H172" i="59"/>
  <c r="G178" i="59"/>
  <c r="C134" i="59"/>
  <c r="AH123" i="59"/>
  <c r="AI123" i="59"/>
  <c r="BA23" i="59"/>
  <c r="BA25" i="59" s="1"/>
  <c r="AM22" i="59"/>
  <c r="S7" i="59"/>
  <c r="AI125" i="59"/>
  <c r="AH125" i="59"/>
  <c r="C126" i="59"/>
  <c r="C7" i="59" s="1"/>
  <c r="E311" i="59"/>
  <c r="F180" i="59"/>
  <c r="AJ133" i="59" a="1"/>
  <c r="AJ133" i="59" s="1"/>
  <c r="AI133" i="59"/>
  <c r="AM23" i="59"/>
  <c r="AH133" i="59"/>
  <c r="D126" i="59"/>
  <c r="D7" i="59" s="1"/>
  <c r="BH128" i="59"/>
  <c r="BL126" i="59"/>
  <c r="BJ125" i="59"/>
  <c r="BH124" i="59"/>
  <c r="BL122" i="59"/>
  <c r="BJ121" i="59"/>
  <c r="BH120" i="59"/>
  <c r="BL118" i="59"/>
  <c r="BJ117" i="59"/>
  <c r="BH116" i="59"/>
  <c r="BL114" i="59"/>
  <c r="BJ113" i="59"/>
  <c r="BH112" i="59"/>
  <c r="BL110" i="59"/>
  <c r="BJ109" i="59"/>
  <c r="BH108" i="59"/>
  <c r="BL106" i="59"/>
  <c r="BJ105" i="59"/>
  <c r="BG128" i="59"/>
  <c r="BK126" i="59"/>
  <c r="BI125" i="59"/>
  <c r="BL128" i="59"/>
  <c r="BJ127" i="59"/>
  <c r="BH126" i="59"/>
  <c r="BL124" i="59"/>
  <c r="BJ123" i="59"/>
  <c r="BH122" i="59"/>
  <c r="BL120" i="59"/>
  <c r="BJ119" i="59"/>
  <c r="BH118" i="59"/>
  <c r="BL116" i="59"/>
  <c r="BJ115" i="59"/>
  <c r="BH114" i="59"/>
  <c r="BL112" i="59"/>
  <c r="BJ111" i="59"/>
  <c r="BH110" i="59"/>
  <c r="BL108" i="59"/>
  <c r="BJ107" i="59"/>
  <c r="BH106" i="59"/>
  <c r="BJ128" i="59"/>
  <c r="BI126" i="59"/>
  <c r="BI124" i="59"/>
  <c r="BJ122" i="59"/>
  <c r="BK120" i="59"/>
  <c r="BG119" i="59"/>
  <c r="BH117" i="59"/>
  <c r="BI115" i="59"/>
  <c r="BK113" i="59"/>
  <c r="BL111" i="59"/>
  <c r="BG110" i="59"/>
  <c r="BI108" i="59"/>
  <c r="BJ106" i="59"/>
  <c r="BL125" i="59"/>
  <c r="BL123" i="59"/>
  <c r="BG122" i="59"/>
  <c r="BI120" i="59"/>
  <c r="BJ118" i="59"/>
  <c r="BK116" i="59"/>
  <c r="BG115" i="59"/>
  <c r="BH113" i="59"/>
  <c r="BI111" i="59"/>
  <c r="BK109" i="59"/>
  <c r="BL107" i="59"/>
  <c r="BG106" i="59"/>
  <c r="BI127" i="59"/>
  <c r="BI123" i="59"/>
  <c r="BL119" i="59"/>
  <c r="BI116" i="59"/>
  <c r="BK112" i="59"/>
  <c r="BI107" i="59"/>
  <c r="BI128" i="59"/>
  <c r="BG126" i="59"/>
  <c r="BG124" i="59"/>
  <c r="BI122" i="59"/>
  <c r="BJ120" i="59"/>
  <c r="BK118" i="59"/>
  <c r="BG117" i="59"/>
  <c r="BH115" i="59"/>
  <c r="BI113" i="59"/>
  <c r="BK111" i="59"/>
  <c r="BL109" i="59"/>
  <c r="BG108" i="59"/>
  <c r="BI106" i="59"/>
  <c r="BL127" i="59"/>
  <c r="BH109" i="59"/>
  <c r="BI114" i="59"/>
  <c r="BH107" i="59"/>
  <c r="BG127" i="59"/>
  <c r="BK124" i="59"/>
  <c r="BG123" i="59"/>
  <c r="BH121" i="59"/>
  <c r="BI119" i="59"/>
  <c r="BK117" i="59"/>
  <c r="BL115" i="59"/>
  <c r="BG114" i="59"/>
  <c r="BI112" i="59"/>
  <c r="BJ110" i="59"/>
  <c r="BK108" i="59"/>
  <c r="BG107" i="59"/>
  <c r="BH105" i="59"/>
  <c r="BK122" i="59"/>
  <c r="BI117" i="59"/>
  <c r="BK115" i="59"/>
  <c r="BL113" i="59"/>
  <c r="BI110" i="59"/>
  <c r="BK106" i="59"/>
  <c r="BK127" i="59"/>
  <c r="BK125" i="59"/>
  <c r="BK123" i="59"/>
  <c r="BL121" i="59"/>
  <c r="BG120" i="59"/>
  <c r="BI118" i="59"/>
  <c r="BJ116" i="59"/>
  <c r="BK114" i="59"/>
  <c r="BG113" i="59"/>
  <c r="BH111" i="59"/>
  <c r="BI109" i="59"/>
  <c r="BK107" i="59"/>
  <c r="BL105" i="59"/>
  <c r="BH125" i="59"/>
  <c r="BK121" i="59"/>
  <c r="BG118" i="59"/>
  <c r="BJ114" i="59"/>
  <c r="BG111" i="59"/>
  <c r="BK105" i="59"/>
  <c r="BH127" i="59"/>
  <c r="BG125" i="59"/>
  <c r="BH123" i="59"/>
  <c r="BI121" i="59"/>
  <c r="BK119" i="59"/>
  <c r="BL117" i="59"/>
  <c r="BG116" i="59"/>
  <c r="BJ112" i="59"/>
  <c r="BK110" i="59"/>
  <c r="BG109" i="59"/>
  <c r="BI105" i="59"/>
  <c r="BK128" i="59"/>
  <c r="BJ126" i="59"/>
  <c r="BJ124" i="59"/>
  <c r="BG121" i="59"/>
  <c r="BH119" i="59"/>
  <c r="BG112" i="59"/>
  <c r="BJ108" i="59"/>
  <c r="BG105" i="59"/>
  <c r="D340" i="59"/>
  <c r="C335" i="59"/>
  <c r="C339" i="59" s="1"/>
  <c r="C340" i="59" s="1"/>
  <c r="H208" i="59"/>
  <c r="H204" i="59"/>
  <c r="M188" i="59"/>
  <c r="D134" i="59"/>
  <c r="N188" i="59" l="1"/>
  <c r="I204" i="59"/>
  <c r="I208" i="59"/>
  <c r="AI126" i="59"/>
  <c r="AH126" i="59"/>
  <c r="B7" i="59"/>
  <c r="A7" i="59" s="1"/>
  <c r="AI134" i="59"/>
  <c r="AH134" i="59"/>
  <c r="F311" i="59"/>
  <c r="G180" i="59"/>
  <c r="I172" i="59"/>
  <c r="H178" i="59"/>
  <c r="H145" i="59"/>
  <c r="E335" i="59"/>
  <c r="E340" i="59" s="1"/>
  <c r="E339" i="59"/>
  <c r="AT8" i="59"/>
  <c r="AM25" i="59"/>
  <c r="AT9" i="59" s="1"/>
  <c r="J208" i="59" l="1"/>
  <c r="F335" i="59"/>
  <c r="F340" i="59" s="1"/>
  <c r="F339" i="59"/>
  <c r="J204" i="59"/>
  <c r="J172" i="59"/>
  <c r="I178" i="59"/>
  <c r="I145" i="59"/>
  <c r="G311" i="59"/>
  <c r="H180" i="59"/>
  <c r="O188" i="59"/>
  <c r="K204" i="59" l="1"/>
  <c r="H311" i="59"/>
  <c r="I180" i="59"/>
  <c r="G335" i="59"/>
  <c r="P188" i="59"/>
  <c r="K172" i="59"/>
  <c r="J178" i="59"/>
  <c r="J145" i="59"/>
  <c r="K208" i="59"/>
  <c r="L208" i="59" l="1"/>
  <c r="G339" i="59"/>
  <c r="G340" i="59" s="1"/>
  <c r="I311" i="59"/>
  <c r="J180" i="59"/>
  <c r="L204" i="59"/>
  <c r="L172" i="59"/>
  <c r="K178" i="59"/>
  <c r="K145" i="59"/>
  <c r="H335" i="59"/>
  <c r="H340" i="59" s="1"/>
  <c r="H339" i="59"/>
  <c r="Q188" i="59"/>
  <c r="R188" i="59" l="1"/>
  <c r="M204" i="59"/>
  <c r="J311" i="59"/>
  <c r="K180" i="59"/>
  <c r="I339" i="59"/>
  <c r="I340" i="59" s="1"/>
  <c r="I335" i="59"/>
  <c r="M208" i="59"/>
  <c r="L178" i="59"/>
  <c r="M172" i="59"/>
  <c r="L145" i="59"/>
  <c r="K311" i="59" l="1"/>
  <c r="L180" i="59"/>
  <c r="N204" i="59"/>
  <c r="M178" i="59"/>
  <c r="N172" i="59"/>
  <c r="M145" i="59"/>
  <c r="J335" i="59"/>
  <c r="J339" i="59" s="1"/>
  <c r="J340" i="59" s="1"/>
  <c r="N208" i="59"/>
  <c r="N178" i="59" l="1"/>
  <c r="O172" i="59"/>
  <c r="N145" i="59"/>
  <c r="O208" i="59"/>
  <c r="O204" i="59"/>
  <c r="L311" i="59"/>
  <c r="M180" i="59"/>
  <c r="K335" i="59"/>
  <c r="M311" i="59" l="1"/>
  <c r="N180" i="59"/>
  <c r="P208" i="59"/>
  <c r="K339" i="59"/>
  <c r="K340" i="59" s="1"/>
  <c r="L335" i="59"/>
  <c r="P172" i="59"/>
  <c r="O178" i="59"/>
  <c r="O145" i="59"/>
  <c r="P204" i="59"/>
  <c r="Q204" i="59" l="1"/>
  <c r="M335" i="59"/>
  <c r="N311" i="59"/>
  <c r="O180" i="59"/>
  <c r="Q172" i="59"/>
  <c r="P178" i="59"/>
  <c r="P145" i="59"/>
  <c r="L339" i="59"/>
  <c r="L340" i="59" s="1"/>
  <c r="Q208" i="59"/>
  <c r="N335" i="59" l="1"/>
  <c r="N340" i="59" s="1"/>
  <c r="N339" i="59"/>
  <c r="R208" i="59"/>
  <c r="O311" i="59"/>
  <c r="P180" i="59"/>
  <c r="R204" i="59"/>
  <c r="M339" i="59"/>
  <c r="M340" i="59" s="1"/>
  <c r="R172" i="59"/>
  <c r="Q178" i="59"/>
  <c r="Q145" i="59"/>
  <c r="O335" i="59" l="1"/>
  <c r="O340" i="59" s="1"/>
  <c r="O339" i="59"/>
  <c r="P311" i="59"/>
  <c r="Q180" i="59"/>
  <c r="R178" i="59"/>
  <c r="R145" i="59"/>
  <c r="P335" i="59" l="1"/>
  <c r="P340" i="59" s="1"/>
  <c r="P339" i="59"/>
  <c r="AA188" i="59"/>
  <c r="Q311" i="59"/>
  <c r="R180" i="59"/>
  <c r="Q335" i="59" l="1"/>
  <c r="R311" i="59"/>
  <c r="Q339" i="59" l="1"/>
  <c r="Q340" i="59" s="1"/>
  <c r="R335" i="59"/>
  <c r="R339" i="59" s="1"/>
  <c r="R340" i="59" s="1"/>
  <c r="AD188" i="59" l="1"/>
  <c r="AE188" i="59" l="1"/>
  <c r="AF188" i="59" l="1"/>
  <c r="U340" i="59" l="1"/>
  <c r="AA172" i="59" l="1"/>
  <c r="AA204" i="59"/>
  <c r="AA208" i="59"/>
  <c r="AB204" i="59" l="1"/>
  <c r="AB208" i="59"/>
  <c r="AA178" i="59"/>
  <c r="AA180" i="59" l="1"/>
  <c r="AD208" i="59" l="1"/>
  <c r="AD204" i="59"/>
  <c r="AD172" i="59"/>
  <c r="AA311" i="59"/>
  <c r="AA335" i="59" l="1"/>
  <c r="AA339" i="59" s="1"/>
  <c r="AE204" i="59"/>
  <c r="AE208" i="59"/>
  <c r="AD178" i="59"/>
  <c r="AD145" i="59"/>
  <c r="AB311" i="59"/>
  <c r="AA340" i="59" l="1"/>
  <c r="AB335" i="59"/>
  <c r="AF172" i="59"/>
  <c r="AC311" i="59"/>
  <c r="AD180" i="59"/>
  <c r="AF204" i="59"/>
  <c r="AF208" i="59"/>
  <c r="AD311" i="59" l="1"/>
  <c r="AF178" i="59"/>
  <c r="AF145" i="59"/>
  <c r="AC335" i="59"/>
  <c r="AB339" i="59"/>
  <c r="AB340" i="59" s="1"/>
  <c r="AE311" i="59" l="1"/>
  <c r="AF180" i="59"/>
  <c r="AF311" i="59" s="1"/>
  <c r="AC339" i="59"/>
  <c r="AC340" i="59" s="1"/>
  <c r="AD335" i="59"/>
  <c r="AI145" i="59"/>
  <c r="AH145" i="59"/>
  <c r="AD339" i="59" l="1"/>
  <c r="AD340" i="59" s="1"/>
  <c r="AE335" i="59"/>
  <c r="AE339" i="59" s="1"/>
  <c r="AF335" i="59"/>
  <c r="AE340" i="59" l="1"/>
  <c r="AF339" i="59"/>
  <c r="AF340" i="59" s="1"/>
  <c r="AD79" i="58" l="1"/>
  <c r="AD80" i="58"/>
  <c r="AD88" i="58"/>
  <c r="AD102" i="58"/>
  <c r="AD106" i="58"/>
  <c r="AD118" i="58"/>
  <c r="AD127" i="58"/>
  <c r="AD128" i="58"/>
  <c r="AD129" i="58"/>
  <c r="AD130" i="58"/>
  <c r="AD131" i="58"/>
  <c r="AD132" i="58"/>
  <c r="AD145" i="58"/>
  <c r="AC79" i="58"/>
  <c r="AB79" i="58"/>
  <c r="AA132" i="58"/>
  <c r="AA131" i="58"/>
  <c r="AA130" i="58"/>
  <c r="AA129" i="58"/>
  <c r="AA133" i="58" s="1"/>
  <c r="AA128" i="58"/>
  <c r="AA127" i="58"/>
  <c r="AA118" i="58"/>
  <c r="AA134" i="58" s="1"/>
  <c r="AA106" i="58"/>
  <c r="AA123" i="58" s="1"/>
  <c r="AA125" i="58" s="1"/>
  <c r="AA102" i="58"/>
  <c r="AA88" i="58"/>
  <c r="AA80" i="58"/>
  <c r="AA79" i="58"/>
  <c r="Z132" i="58"/>
  <c r="Z131" i="58"/>
  <c r="Z130" i="58"/>
  <c r="Z129" i="58"/>
  <c r="Z128" i="58"/>
  <c r="Z127" i="58"/>
  <c r="Z133" i="58" s="1"/>
  <c r="Z118" i="58"/>
  <c r="Z134" i="58" s="1"/>
  <c r="Z106" i="58"/>
  <c r="Z102" i="58"/>
  <c r="Z88" i="58"/>
  <c r="Z80" i="58"/>
  <c r="Z123" i="58" s="1"/>
  <c r="Z125" i="58" s="1"/>
  <c r="Z126" i="58" s="1"/>
  <c r="Z79" i="58"/>
  <c r="Z169" i="58"/>
  <c r="Z170" i="58" a="1"/>
  <c r="Z170" i="58" s="1"/>
  <c r="Z172" i="58"/>
  <c r="Z173" i="58"/>
  <c r="Z174" i="58"/>
  <c r="Z175" i="58"/>
  <c r="Z176" i="58"/>
  <c r="Z177" i="58"/>
  <c r="Z178" i="58"/>
  <c r="Z180" i="58"/>
  <c r="Z181" i="58"/>
  <c r="Z182" i="58"/>
  <c r="Z183" i="58"/>
  <c r="Z184" i="58"/>
  <c r="Z311" i="58" s="1"/>
  <c r="Z185" i="58"/>
  <c r="Z186" i="58"/>
  <c r="Z187" i="58"/>
  <c r="Z188" i="58"/>
  <c r="Z189" i="58"/>
  <c r="Z190" i="58"/>
  <c r="Z191" i="58"/>
  <c r="Z192" i="58"/>
  <c r="Z193" i="58"/>
  <c r="Z194" i="58"/>
  <c r="Z145" i="58" s="1"/>
  <c r="Z195" i="58"/>
  <c r="Z196" i="58"/>
  <c r="Z197" i="58"/>
  <c r="Z198" i="58"/>
  <c r="Z199" i="58"/>
  <c r="Z200" i="58"/>
  <c r="Z201" i="58"/>
  <c r="Z202" i="58"/>
  <c r="Z203" i="58"/>
  <c r="Z204" i="58"/>
  <c r="Z335" i="58" s="1"/>
  <c r="Z205" i="58"/>
  <c r="Z206" i="58"/>
  <c r="Z207" i="58"/>
  <c r="Z208" i="58"/>
  <c r="Z209" i="58"/>
  <c r="Z210" i="58"/>
  <c r="Z339" i="58" s="1"/>
  <c r="Z211" i="58"/>
  <c r="Z212" i="58"/>
  <c r="Z213" i="58"/>
  <c r="Z214" i="58"/>
  <c r="Z215" i="58"/>
  <c r="Z216" i="58"/>
  <c r="Z217" i="58"/>
  <c r="Z218" i="58"/>
  <c r="Z219" i="58"/>
  <c r="Z220" i="58"/>
  <c r="Z221" i="58"/>
  <c r="Z222" i="58"/>
  <c r="Z223" i="58"/>
  <c r="Z224" i="58"/>
  <c r="Z225" i="58"/>
  <c r="Z226" i="58"/>
  <c r="Z227" i="58"/>
  <c r="Z228" i="58"/>
  <c r="Z229" i="58"/>
  <c r="Z230" i="58"/>
  <c r="Z231" i="58"/>
  <c r="Z232" i="58"/>
  <c r="Z233" i="58"/>
  <c r="Z234" i="58"/>
  <c r="Z235" i="58"/>
  <c r="Z236" i="58"/>
  <c r="Z237" i="58"/>
  <c r="Z238" i="58"/>
  <c r="Z239" i="58"/>
  <c r="Z240" i="58"/>
  <c r="Z241" i="58"/>
  <c r="Z242" i="58"/>
  <c r="Z243" i="58"/>
  <c r="Z244" i="58"/>
  <c r="Z245" i="58"/>
  <c r="Z246" i="58"/>
  <c r="Z247" i="58"/>
  <c r="Z248" i="58"/>
  <c r="Z249" i="58"/>
  <c r="Z250" i="58"/>
  <c r="Z251" i="58"/>
  <c r="Z252" i="58"/>
  <c r="Z253" i="58"/>
  <c r="Z254" i="58"/>
  <c r="Z255" i="58"/>
  <c r="Z256" i="58"/>
  <c r="Z257" i="58"/>
  <c r="Z258" i="58"/>
  <c r="Z259" i="58"/>
  <c r="Z260" i="58"/>
  <c r="Z261" i="58"/>
  <c r="Z262" i="58"/>
  <c r="Z263" i="58"/>
  <c r="Z264" i="58"/>
  <c r="Z265" i="58"/>
  <c r="Z266" i="58"/>
  <c r="Z267" i="58"/>
  <c r="Z268" i="58"/>
  <c r="Z269" i="58"/>
  <c r="Z270" i="58"/>
  <c r="Z271" i="58"/>
  <c r="Z272" i="58"/>
  <c r="Z273" i="58"/>
  <c r="Z274" i="58"/>
  <c r="Z275" i="58"/>
  <c r="Z276" i="58"/>
  <c r="Z277" i="58"/>
  <c r="Z278" i="58"/>
  <c r="Z279" i="58"/>
  <c r="Z280" i="58"/>
  <c r="Z281" i="58"/>
  <c r="Z282" i="58"/>
  <c r="Z283" i="58"/>
  <c r="Z284" i="58"/>
  <c r="Z285" i="58"/>
  <c r="Z286" i="58"/>
  <c r="Z287" i="58"/>
  <c r="Z288" i="58"/>
  <c r="Z289" i="58"/>
  <c r="Z290" i="58"/>
  <c r="Z291" i="58"/>
  <c r="Z292" i="58"/>
  <c r="Z293" i="58"/>
  <c r="Z294" i="58"/>
  <c r="Z295" i="58"/>
  <c r="Z296" i="58"/>
  <c r="Z297" i="58"/>
  <c r="Z298" i="58"/>
  <c r="Z299" i="58"/>
  <c r="Z300" i="58"/>
  <c r="Z301" i="58"/>
  <c r="Z302" i="58"/>
  <c r="Z303" i="58"/>
  <c r="Z304" i="58"/>
  <c r="Z305" i="58"/>
  <c r="Z306" i="58"/>
  <c r="Z307" i="58"/>
  <c r="Z308" i="58"/>
  <c r="Z309" i="58"/>
  <c r="Z310" i="58"/>
  <c r="Z313" i="58"/>
  <c r="Z314" i="58"/>
  <c r="Z315" i="58"/>
  <c r="Z316" i="58"/>
  <c r="Z317" i="58"/>
  <c r="Z318" i="58"/>
  <c r="Z319" i="58"/>
  <c r="Z320" i="58"/>
  <c r="Z321" i="58"/>
  <c r="Z322" i="58"/>
  <c r="Z323" i="58"/>
  <c r="Z324" i="58"/>
  <c r="Z325" i="58"/>
  <c r="Z326" i="58"/>
  <c r="Z327" i="58"/>
  <c r="Z328" i="58"/>
  <c r="Z329" i="58"/>
  <c r="Z330" i="58"/>
  <c r="Z331" i="58"/>
  <c r="Z332" i="58"/>
  <c r="Z333" i="58"/>
  <c r="Z334" i="58"/>
  <c r="Z337" i="58"/>
  <c r="Z338" i="58"/>
  <c r="Y79" i="58"/>
  <c r="Y80" i="58"/>
  <c r="Y88" i="58"/>
  <c r="Y102" i="58"/>
  <c r="Y106" i="58"/>
  <c r="Y118" i="58"/>
  <c r="Y123" i="58" s="1"/>
  <c r="Y125" i="58" s="1"/>
  <c r="Y127" i="58"/>
  <c r="Y128" i="58"/>
  <c r="Y133" i="58" s="1"/>
  <c r="Y129" i="58"/>
  <c r="Y130" i="58"/>
  <c r="Y131" i="58"/>
  <c r="Y132" i="58"/>
  <c r="Y169" i="58"/>
  <c r="Y170" i="58" a="1"/>
  <c r="Y170" i="58" s="1"/>
  <c r="Y172" i="58"/>
  <c r="Y173" i="58"/>
  <c r="Y174" i="58"/>
  <c r="Y178" i="58" s="1"/>
  <c r="Y175" i="58"/>
  <c r="Y176" i="58"/>
  <c r="Y177" i="58"/>
  <c r="Y180" i="58"/>
  <c r="Y181" i="58"/>
  <c r="Y182" i="58"/>
  <c r="Y183" i="58"/>
  <c r="Y184" i="58"/>
  <c r="Y185" i="58"/>
  <c r="Y186" i="58"/>
  <c r="Y187" i="58"/>
  <c r="Y188" i="58"/>
  <c r="Y189" i="58"/>
  <c r="Y190" i="58"/>
  <c r="Y191" i="58"/>
  <c r="Y192" i="58"/>
  <c r="Y193" i="58"/>
  <c r="Y194" i="58"/>
  <c r="Y145" i="58" s="1"/>
  <c r="Y195" i="58"/>
  <c r="Y196" i="58"/>
  <c r="Y197" i="58"/>
  <c r="Y198" i="58"/>
  <c r="Y199" i="58"/>
  <c r="Y200" i="58"/>
  <c r="Y201" i="58"/>
  <c r="Y202" i="58"/>
  <c r="Y203" i="58"/>
  <c r="Y204" i="58"/>
  <c r="Y205" i="58"/>
  <c r="Y206" i="58"/>
  <c r="Y207" i="58"/>
  <c r="Y335" i="58" s="1"/>
  <c r="Y208" i="58"/>
  <c r="Y339" i="58" s="1"/>
  <c r="Y209" i="58"/>
  <c r="Y210" i="58"/>
  <c r="Y211" i="58"/>
  <c r="Y212" i="58"/>
  <c r="Y213" i="58"/>
  <c r="Y214" i="58"/>
  <c r="Y215" i="58"/>
  <c r="Y216" i="58"/>
  <c r="Y217" i="58"/>
  <c r="Y218" i="58"/>
  <c r="Y219" i="58"/>
  <c r="Y220" i="58"/>
  <c r="Y221" i="58"/>
  <c r="Y222" i="58"/>
  <c r="Y223" i="58"/>
  <c r="Y224" i="58"/>
  <c r="Y225" i="58"/>
  <c r="Y226" i="58"/>
  <c r="Y227" i="58"/>
  <c r="Y228" i="58"/>
  <c r="Y229" i="58"/>
  <c r="Y230" i="58"/>
  <c r="Y231" i="58"/>
  <c r="Y232" i="58"/>
  <c r="Y233" i="58"/>
  <c r="Y234" i="58"/>
  <c r="Y235" i="58"/>
  <c r="Y236" i="58"/>
  <c r="Y237" i="58"/>
  <c r="Y238" i="58"/>
  <c r="Y239" i="58"/>
  <c r="Y240" i="58"/>
  <c r="Y241" i="58"/>
  <c r="Y242" i="58"/>
  <c r="Y243" i="58"/>
  <c r="Y244" i="58"/>
  <c r="Y245" i="58"/>
  <c r="Y246" i="58"/>
  <c r="Y247" i="58"/>
  <c r="Y248" i="58"/>
  <c r="Y249" i="58"/>
  <c r="Y250" i="58"/>
  <c r="Y251" i="58"/>
  <c r="Y252" i="58"/>
  <c r="Y253" i="58"/>
  <c r="Y254" i="58"/>
  <c r="Y255" i="58"/>
  <c r="Y256" i="58"/>
  <c r="Y257" i="58"/>
  <c r="Y258" i="58"/>
  <c r="Y259" i="58"/>
  <c r="Y260" i="58"/>
  <c r="Y261" i="58"/>
  <c r="Y262" i="58"/>
  <c r="Y263" i="58"/>
  <c r="Y264" i="58"/>
  <c r="Y265" i="58"/>
  <c r="Y266" i="58"/>
  <c r="Y267" i="58"/>
  <c r="Y268" i="58"/>
  <c r="Y269" i="58"/>
  <c r="Y270" i="58"/>
  <c r="Y271" i="58"/>
  <c r="Y272" i="58"/>
  <c r="Y273" i="58"/>
  <c r="Y274" i="58"/>
  <c r="Y275" i="58"/>
  <c r="Y276" i="58"/>
  <c r="Y277" i="58"/>
  <c r="Y278" i="58"/>
  <c r="Y279" i="58"/>
  <c r="Y280" i="58"/>
  <c r="Y281" i="58"/>
  <c r="Y282" i="58"/>
  <c r="Y283" i="58"/>
  <c r="Y284" i="58"/>
  <c r="Y285" i="58"/>
  <c r="Y286" i="58"/>
  <c r="Y287" i="58"/>
  <c r="Y288" i="58"/>
  <c r="Y289" i="58"/>
  <c r="Y290" i="58"/>
  <c r="Y291" i="58"/>
  <c r="Y292" i="58"/>
  <c r="Y293" i="58"/>
  <c r="Y294" i="58"/>
  <c r="Y295" i="58"/>
  <c r="Y296" i="58"/>
  <c r="Y297" i="58"/>
  <c r="Y298" i="58"/>
  <c r="Y299" i="58"/>
  <c r="Y300" i="58"/>
  <c r="Y301" i="58"/>
  <c r="Y302" i="58"/>
  <c r="Y303" i="58"/>
  <c r="Y304" i="58"/>
  <c r="Y305" i="58"/>
  <c r="Y306" i="58"/>
  <c r="Y307" i="58"/>
  <c r="Y308" i="58"/>
  <c r="Y309" i="58"/>
  <c r="Y310" i="58"/>
  <c r="Y311" i="58"/>
  <c r="Y313" i="58"/>
  <c r="Y314" i="58"/>
  <c r="Y315" i="58"/>
  <c r="Y316" i="58"/>
  <c r="Y317" i="58"/>
  <c r="Y318" i="58"/>
  <c r="Y319" i="58"/>
  <c r="Y320" i="58"/>
  <c r="Y321" i="58"/>
  <c r="Y322" i="58"/>
  <c r="Y323" i="58"/>
  <c r="Y324" i="58"/>
  <c r="Y325" i="58"/>
  <c r="Y326" i="58"/>
  <c r="Y327" i="58"/>
  <c r="Y328" i="58"/>
  <c r="Y329" i="58"/>
  <c r="Y330" i="58"/>
  <c r="Y331" i="58"/>
  <c r="Y332" i="58"/>
  <c r="Y333" i="58"/>
  <c r="Y334" i="58"/>
  <c r="Y337" i="58"/>
  <c r="Y338" i="58"/>
  <c r="X79" i="58"/>
  <c r="X80" i="58"/>
  <c r="X88" i="58"/>
  <c r="X102" i="58"/>
  <c r="X106" i="58"/>
  <c r="X118" i="58"/>
  <c r="X127" i="58"/>
  <c r="X128" i="58"/>
  <c r="X129" i="58"/>
  <c r="X130" i="58"/>
  <c r="X131" i="58"/>
  <c r="X132" i="58"/>
  <c r="X169" i="58"/>
  <c r="X170" i="58" a="1"/>
  <c r="X170" i="58" s="1"/>
  <c r="X172" i="58"/>
  <c r="X173" i="58"/>
  <c r="X174" i="58"/>
  <c r="X175" i="58"/>
  <c r="X176" i="58"/>
  <c r="X177" i="58"/>
  <c r="X178" i="58"/>
  <c r="X180" i="58"/>
  <c r="X181" i="58"/>
  <c r="X182" i="58"/>
  <c r="X183" i="58"/>
  <c r="X184" i="58"/>
  <c r="X185" i="58"/>
  <c r="X186" i="58"/>
  <c r="X187" i="58"/>
  <c r="X311" i="58" s="1"/>
  <c r="X188" i="58"/>
  <c r="X145" i="58" s="1"/>
  <c r="X189" i="58"/>
  <c r="X190" i="58"/>
  <c r="X191" i="58"/>
  <c r="X192" i="58"/>
  <c r="X193" i="58"/>
  <c r="X194" i="58"/>
  <c r="X195" i="58"/>
  <c r="X196" i="58"/>
  <c r="X197" i="58"/>
  <c r="X198" i="58"/>
  <c r="X199" i="58"/>
  <c r="X200" i="58"/>
  <c r="X201" i="58"/>
  <c r="X202" i="58"/>
  <c r="X203" i="58"/>
  <c r="X204" i="58"/>
  <c r="X205" i="58"/>
  <c r="X206" i="58"/>
  <c r="X207" i="58"/>
  <c r="X208" i="58"/>
  <c r="X209" i="58"/>
  <c r="X210" i="58"/>
  <c r="X211" i="58"/>
  <c r="X212" i="58"/>
  <c r="X213" i="58"/>
  <c r="X214" i="58"/>
  <c r="X215" i="58"/>
  <c r="X216" i="58"/>
  <c r="X217" i="58"/>
  <c r="X218" i="58"/>
  <c r="X219" i="58"/>
  <c r="X220" i="58"/>
  <c r="X221" i="58"/>
  <c r="X222" i="58"/>
  <c r="X223" i="58"/>
  <c r="X224" i="58"/>
  <c r="X225" i="58"/>
  <c r="X226" i="58"/>
  <c r="X227" i="58"/>
  <c r="X228" i="58"/>
  <c r="X229" i="58"/>
  <c r="X230" i="58"/>
  <c r="X231" i="58"/>
  <c r="X232" i="58"/>
  <c r="X233" i="58"/>
  <c r="X234" i="58"/>
  <c r="X235" i="58"/>
  <c r="X236" i="58"/>
  <c r="X237" i="58"/>
  <c r="X238" i="58"/>
  <c r="X239" i="58"/>
  <c r="X240" i="58"/>
  <c r="X241" i="58"/>
  <c r="X242" i="58"/>
  <c r="X243" i="58"/>
  <c r="X244" i="58"/>
  <c r="X245" i="58"/>
  <c r="X246" i="58"/>
  <c r="X247" i="58"/>
  <c r="X248" i="58"/>
  <c r="X249" i="58"/>
  <c r="X250" i="58"/>
  <c r="X251" i="58"/>
  <c r="X252" i="58"/>
  <c r="X253" i="58"/>
  <c r="X254" i="58"/>
  <c r="X255" i="58"/>
  <c r="X256" i="58"/>
  <c r="X257" i="58"/>
  <c r="X258" i="58"/>
  <c r="X259" i="58"/>
  <c r="X260" i="58"/>
  <c r="X261" i="58"/>
  <c r="X262" i="58"/>
  <c r="X263" i="58"/>
  <c r="X264" i="58"/>
  <c r="X265" i="58"/>
  <c r="X266" i="58"/>
  <c r="X267" i="58"/>
  <c r="X268" i="58"/>
  <c r="X269" i="58"/>
  <c r="X270" i="58"/>
  <c r="X271" i="58"/>
  <c r="X272" i="58"/>
  <c r="X273" i="58"/>
  <c r="X274" i="58"/>
  <c r="X275" i="58"/>
  <c r="X276" i="58"/>
  <c r="X277" i="58"/>
  <c r="X278" i="58"/>
  <c r="X279" i="58"/>
  <c r="X280" i="58"/>
  <c r="X281" i="58"/>
  <c r="X282" i="58"/>
  <c r="X283" i="58"/>
  <c r="X284" i="58"/>
  <c r="X285" i="58"/>
  <c r="X286" i="58"/>
  <c r="X287" i="58"/>
  <c r="X288" i="58"/>
  <c r="X289" i="58"/>
  <c r="X290" i="58"/>
  <c r="X291" i="58"/>
  <c r="X292" i="58"/>
  <c r="X293" i="58"/>
  <c r="X294" i="58"/>
  <c r="X295" i="58"/>
  <c r="X296" i="58"/>
  <c r="X297" i="58"/>
  <c r="X298" i="58"/>
  <c r="X299" i="58"/>
  <c r="X300" i="58"/>
  <c r="X301" i="58"/>
  <c r="X302" i="58"/>
  <c r="X303" i="58"/>
  <c r="X304" i="58"/>
  <c r="X305" i="58"/>
  <c r="X306" i="58"/>
  <c r="X307" i="58"/>
  <c r="X308" i="58"/>
  <c r="X309" i="58"/>
  <c r="X310" i="58"/>
  <c r="X313" i="58"/>
  <c r="X314" i="58"/>
  <c r="X315" i="58"/>
  <c r="X316" i="58"/>
  <c r="X317" i="58"/>
  <c r="X318" i="58"/>
  <c r="X319" i="58"/>
  <c r="X320" i="58"/>
  <c r="X321" i="58"/>
  <c r="X322" i="58"/>
  <c r="X323" i="58"/>
  <c r="X324" i="58"/>
  <c r="X325" i="58"/>
  <c r="X326" i="58"/>
  <c r="X327" i="58"/>
  <c r="X328" i="58"/>
  <c r="X329" i="58"/>
  <c r="X330" i="58"/>
  <c r="X331" i="58"/>
  <c r="X332" i="58"/>
  <c r="X333" i="58"/>
  <c r="X334" i="58"/>
  <c r="X337" i="58"/>
  <c r="X338" i="58"/>
  <c r="W79" i="58"/>
  <c r="W80" i="58"/>
  <c r="W88" i="58"/>
  <c r="W102" i="58"/>
  <c r="W106" i="58"/>
  <c r="W118" i="58"/>
  <c r="W134" i="58" s="1"/>
  <c r="W127" i="58"/>
  <c r="W128" i="58"/>
  <c r="W129" i="58"/>
  <c r="W130" i="58"/>
  <c r="W131" i="58"/>
  <c r="W132" i="58"/>
  <c r="W133" i="58"/>
  <c r="W169" i="58"/>
  <c r="W170" i="58" a="1"/>
  <c r="W170" i="58" s="1"/>
  <c r="W172" i="58"/>
  <c r="W173" i="58"/>
  <c r="W174" i="58"/>
  <c r="W175" i="58"/>
  <c r="W176" i="58"/>
  <c r="W177" i="58"/>
  <c r="W178" i="58"/>
  <c r="W180" i="58"/>
  <c r="W181" i="58"/>
  <c r="W182" i="58"/>
  <c r="W183" i="58"/>
  <c r="W184" i="58"/>
  <c r="W311" i="58" s="1"/>
  <c r="W185" i="58"/>
  <c r="W186" i="58"/>
  <c r="W187" i="58"/>
  <c r="W188" i="58"/>
  <c r="W189" i="58"/>
  <c r="W190" i="58"/>
  <c r="W191" i="58"/>
  <c r="W192" i="58"/>
  <c r="W193" i="58"/>
  <c r="W194" i="58"/>
  <c r="W145" i="58" s="1"/>
  <c r="W195" i="58"/>
  <c r="W196" i="58"/>
  <c r="W197" i="58"/>
  <c r="W198" i="58"/>
  <c r="W199" i="58"/>
  <c r="W200" i="58"/>
  <c r="W201" i="58"/>
  <c r="W202" i="58"/>
  <c r="W203" i="58"/>
  <c r="W204" i="58"/>
  <c r="W205" i="58"/>
  <c r="W206" i="58"/>
  <c r="W207" i="58"/>
  <c r="W208" i="58"/>
  <c r="W209" i="58"/>
  <c r="W210" i="58"/>
  <c r="W211" i="58"/>
  <c r="W212" i="58"/>
  <c r="W213" i="58"/>
  <c r="W214" i="58"/>
  <c r="W215" i="58"/>
  <c r="W216" i="58"/>
  <c r="W217" i="58"/>
  <c r="W218" i="58"/>
  <c r="W219" i="58"/>
  <c r="W220" i="58"/>
  <c r="W221" i="58"/>
  <c r="W222" i="58"/>
  <c r="W223" i="58"/>
  <c r="W224" i="58"/>
  <c r="W225" i="58"/>
  <c r="W226" i="58"/>
  <c r="W227" i="58"/>
  <c r="W228" i="58"/>
  <c r="W229" i="58"/>
  <c r="W230" i="58"/>
  <c r="W231" i="58"/>
  <c r="W232" i="58"/>
  <c r="W233" i="58"/>
  <c r="W234" i="58"/>
  <c r="W235" i="58"/>
  <c r="W236" i="58"/>
  <c r="W237" i="58"/>
  <c r="W238" i="58"/>
  <c r="W239" i="58"/>
  <c r="W240" i="58"/>
  <c r="W241" i="58"/>
  <c r="W242" i="58"/>
  <c r="W243" i="58"/>
  <c r="W244" i="58"/>
  <c r="W245" i="58"/>
  <c r="W246" i="58"/>
  <c r="W247" i="58"/>
  <c r="W248" i="58"/>
  <c r="W249" i="58"/>
  <c r="W250" i="58"/>
  <c r="W251" i="58"/>
  <c r="W252" i="58"/>
  <c r="W253" i="58"/>
  <c r="W254" i="58"/>
  <c r="W255" i="58"/>
  <c r="W256" i="58"/>
  <c r="W257" i="58"/>
  <c r="W258" i="58"/>
  <c r="W259" i="58"/>
  <c r="W260" i="58"/>
  <c r="W261" i="58"/>
  <c r="W262" i="58"/>
  <c r="W263" i="58"/>
  <c r="W264" i="58"/>
  <c r="W265" i="58"/>
  <c r="W266" i="58"/>
  <c r="W267" i="58"/>
  <c r="W268" i="58"/>
  <c r="W269" i="58"/>
  <c r="W270" i="58"/>
  <c r="W271" i="58"/>
  <c r="W272" i="58"/>
  <c r="W273" i="58"/>
  <c r="W274" i="58"/>
  <c r="W275" i="58"/>
  <c r="W276" i="58"/>
  <c r="W277" i="58"/>
  <c r="W278" i="58"/>
  <c r="W279" i="58"/>
  <c r="W280" i="58"/>
  <c r="W281" i="58"/>
  <c r="W282" i="58"/>
  <c r="W283" i="58"/>
  <c r="W284" i="58"/>
  <c r="W285" i="58"/>
  <c r="W286" i="58"/>
  <c r="W287" i="58"/>
  <c r="W288" i="58"/>
  <c r="W289" i="58"/>
  <c r="W290" i="58"/>
  <c r="W291" i="58"/>
  <c r="W292" i="58"/>
  <c r="W293" i="58"/>
  <c r="W294" i="58"/>
  <c r="W295" i="58"/>
  <c r="W296" i="58"/>
  <c r="W297" i="58"/>
  <c r="W298" i="58"/>
  <c r="W299" i="58"/>
  <c r="W300" i="58"/>
  <c r="W301" i="58"/>
  <c r="W302" i="58"/>
  <c r="W303" i="58"/>
  <c r="W304" i="58"/>
  <c r="W305" i="58"/>
  <c r="W306" i="58"/>
  <c r="W307" i="58"/>
  <c r="W308" i="58"/>
  <c r="W309" i="58"/>
  <c r="W310" i="58"/>
  <c r="W313" i="58"/>
  <c r="W314" i="58"/>
  <c r="W315" i="58"/>
  <c r="W316" i="58"/>
  <c r="W317" i="58"/>
  <c r="W318" i="58"/>
  <c r="W319" i="58"/>
  <c r="W320" i="58"/>
  <c r="W321" i="58"/>
  <c r="W322" i="58"/>
  <c r="W323" i="58"/>
  <c r="W324" i="58"/>
  <c r="W325" i="58"/>
  <c r="W326" i="58"/>
  <c r="W327" i="58"/>
  <c r="W328" i="58"/>
  <c r="W329" i="58"/>
  <c r="W330" i="58"/>
  <c r="W331" i="58"/>
  <c r="W332" i="58"/>
  <c r="W333" i="58"/>
  <c r="W334" i="58"/>
  <c r="W337" i="58"/>
  <c r="W338" i="58"/>
  <c r="V79" i="58"/>
  <c r="V80" i="58"/>
  <c r="V88" i="58"/>
  <c r="V102" i="58"/>
  <c r="V106" i="58"/>
  <c r="V118" i="58"/>
  <c r="V127" i="58"/>
  <c r="V128" i="58"/>
  <c r="V133" i="58" s="1"/>
  <c r="V129" i="58"/>
  <c r="V130" i="58"/>
  <c r="V131" i="58"/>
  <c r="V132" i="58"/>
  <c r="V169" i="58"/>
  <c r="V170" i="58" a="1"/>
  <c r="V170" i="58" s="1"/>
  <c r="V172" i="58"/>
  <c r="V173" i="58"/>
  <c r="V174" i="58"/>
  <c r="V178" i="58" s="1"/>
  <c r="V175" i="58"/>
  <c r="V176" i="58"/>
  <c r="V177" i="58"/>
  <c r="V180" i="58"/>
  <c r="V181" i="58"/>
  <c r="V182" i="58"/>
  <c r="V183" i="58"/>
  <c r="V184" i="58"/>
  <c r="V311" i="58" s="1"/>
  <c r="V185" i="58"/>
  <c r="V186" i="58"/>
  <c r="V187" i="58"/>
  <c r="V188" i="58"/>
  <c r="V189" i="58"/>
  <c r="V190" i="58"/>
  <c r="V191" i="58"/>
  <c r="V192" i="58"/>
  <c r="V193" i="58"/>
  <c r="V194" i="58"/>
  <c r="V145" i="58" s="1"/>
  <c r="V195" i="58"/>
  <c r="V196" i="58"/>
  <c r="V197" i="58"/>
  <c r="V198" i="58"/>
  <c r="V199" i="58"/>
  <c r="V200" i="58"/>
  <c r="V201" i="58"/>
  <c r="V202" i="58"/>
  <c r="V203" i="58"/>
  <c r="V204" i="58"/>
  <c r="V205" i="58"/>
  <c r="V206" i="58"/>
  <c r="V207" i="58"/>
  <c r="V208" i="58"/>
  <c r="V209" i="58"/>
  <c r="V210" i="58"/>
  <c r="V211" i="58"/>
  <c r="V212" i="58"/>
  <c r="V213" i="58"/>
  <c r="V214" i="58"/>
  <c r="V215" i="58"/>
  <c r="V216" i="58"/>
  <c r="V217" i="58"/>
  <c r="V218" i="58"/>
  <c r="V219" i="58"/>
  <c r="V220" i="58"/>
  <c r="V221" i="58"/>
  <c r="V222" i="58"/>
  <c r="V223" i="58"/>
  <c r="V224" i="58"/>
  <c r="V225" i="58"/>
  <c r="V226" i="58"/>
  <c r="V227" i="58"/>
  <c r="V228" i="58"/>
  <c r="V229" i="58"/>
  <c r="V230" i="58"/>
  <c r="V231" i="58"/>
  <c r="V232" i="58"/>
  <c r="V233" i="58"/>
  <c r="V234" i="58"/>
  <c r="V235" i="58"/>
  <c r="V236" i="58"/>
  <c r="V237" i="58"/>
  <c r="V238" i="58"/>
  <c r="V239" i="58"/>
  <c r="V240" i="58"/>
  <c r="V241" i="58"/>
  <c r="V242" i="58"/>
  <c r="V243" i="58"/>
  <c r="V244" i="58"/>
  <c r="V245" i="58"/>
  <c r="V246" i="58"/>
  <c r="V247" i="58"/>
  <c r="V248" i="58"/>
  <c r="V249" i="58"/>
  <c r="V250" i="58"/>
  <c r="V251" i="58"/>
  <c r="V252" i="58"/>
  <c r="V253" i="58"/>
  <c r="V254" i="58"/>
  <c r="V255" i="58"/>
  <c r="V256" i="58"/>
  <c r="V257" i="58"/>
  <c r="V258" i="58"/>
  <c r="V259" i="58"/>
  <c r="V260" i="58"/>
  <c r="V261" i="58"/>
  <c r="V262" i="58"/>
  <c r="V263" i="58"/>
  <c r="V264" i="58"/>
  <c r="V265" i="58"/>
  <c r="V266" i="58"/>
  <c r="V267" i="58"/>
  <c r="V268" i="58"/>
  <c r="V269" i="58"/>
  <c r="V270" i="58"/>
  <c r="V271" i="58"/>
  <c r="V272" i="58"/>
  <c r="V273" i="58"/>
  <c r="V274" i="58"/>
  <c r="V275" i="58"/>
  <c r="V276" i="58"/>
  <c r="V277" i="58"/>
  <c r="V278" i="58"/>
  <c r="V279" i="58"/>
  <c r="V280" i="58"/>
  <c r="V281" i="58"/>
  <c r="V282" i="58"/>
  <c r="V283" i="58"/>
  <c r="V284" i="58"/>
  <c r="V285" i="58"/>
  <c r="V286" i="58"/>
  <c r="V287" i="58"/>
  <c r="V288" i="58"/>
  <c r="V289" i="58"/>
  <c r="V290" i="58"/>
  <c r="V291" i="58"/>
  <c r="V292" i="58"/>
  <c r="V293" i="58"/>
  <c r="V294" i="58"/>
  <c r="V295" i="58"/>
  <c r="V296" i="58"/>
  <c r="V297" i="58"/>
  <c r="V298" i="58"/>
  <c r="V299" i="58"/>
  <c r="V300" i="58"/>
  <c r="V301" i="58"/>
  <c r="V302" i="58"/>
  <c r="V303" i="58"/>
  <c r="V304" i="58"/>
  <c r="V305" i="58"/>
  <c r="V306" i="58"/>
  <c r="V307" i="58"/>
  <c r="V308" i="58"/>
  <c r="V309" i="58"/>
  <c r="V310" i="58"/>
  <c r="V313" i="58"/>
  <c r="V314" i="58"/>
  <c r="V315" i="58"/>
  <c r="V316" i="58"/>
  <c r="V317" i="58"/>
  <c r="V318" i="58"/>
  <c r="V319" i="58"/>
  <c r="V320" i="58"/>
  <c r="V321" i="58"/>
  <c r="V322" i="58"/>
  <c r="V323" i="58"/>
  <c r="V324" i="58"/>
  <c r="V325" i="58"/>
  <c r="V326" i="58"/>
  <c r="V327" i="58"/>
  <c r="V328" i="58"/>
  <c r="V329" i="58"/>
  <c r="V330" i="58"/>
  <c r="V331" i="58"/>
  <c r="V332" i="58"/>
  <c r="V333" i="58"/>
  <c r="V334" i="58"/>
  <c r="V337" i="58"/>
  <c r="V338" i="58"/>
  <c r="U79" i="58"/>
  <c r="U80" i="58"/>
  <c r="U88" i="58"/>
  <c r="U102" i="58"/>
  <c r="U106" i="58"/>
  <c r="U118" i="58"/>
  <c r="U123" i="58" s="1"/>
  <c r="U125" i="58" s="1"/>
  <c r="U127" i="58"/>
  <c r="U128" i="58"/>
  <c r="U129" i="58"/>
  <c r="U130" i="58"/>
  <c r="U131" i="58"/>
  <c r="U132" i="58"/>
  <c r="U169" i="58"/>
  <c r="U170" i="58" a="1"/>
  <c r="U170" i="58" s="1"/>
  <c r="U172" i="58"/>
  <c r="U178" i="58" s="1"/>
  <c r="U173" i="58"/>
  <c r="U174" i="58"/>
  <c r="U175" i="58"/>
  <c r="U176" i="58"/>
  <c r="U177" i="58"/>
  <c r="U180" i="58"/>
  <c r="U181" i="58"/>
  <c r="U182" i="58"/>
  <c r="U183" i="58"/>
  <c r="U184" i="58"/>
  <c r="U185" i="58"/>
  <c r="U186" i="58"/>
  <c r="U187" i="58"/>
  <c r="U188" i="58"/>
  <c r="U145" i="58" s="1"/>
  <c r="U189" i="58"/>
  <c r="U190" i="58"/>
  <c r="U191" i="58"/>
  <c r="U192" i="58"/>
  <c r="U193" i="58"/>
  <c r="U194" i="58"/>
  <c r="U195" i="58"/>
  <c r="U196" i="58"/>
  <c r="U197" i="58"/>
  <c r="U198" i="58"/>
  <c r="U199" i="58"/>
  <c r="U200" i="58"/>
  <c r="U201" i="58"/>
  <c r="U202" i="58"/>
  <c r="U203" i="58"/>
  <c r="U204" i="58"/>
  <c r="U205" i="58"/>
  <c r="U206" i="58"/>
  <c r="U207" i="58"/>
  <c r="U335" i="58" s="1"/>
  <c r="U208" i="58"/>
  <c r="U339" i="58" s="1"/>
  <c r="U209" i="58"/>
  <c r="U210" i="58"/>
  <c r="U211" i="58"/>
  <c r="U212" i="58"/>
  <c r="U213" i="58"/>
  <c r="U214" i="58"/>
  <c r="U215" i="58"/>
  <c r="U216" i="58"/>
  <c r="U217" i="58"/>
  <c r="U218" i="58"/>
  <c r="U219" i="58"/>
  <c r="U220" i="58"/>
  <c r="U221" i="58"/>
  <c r="U222" i="58"/>
  <c r="U223" i="58"/>
  <c r="U224" i="58"/>
  <c r="U225" i="58"/>
  <c r="U226" i="58"/>
  <c r="U227" i="58"/>
  <c r="U228" i="58"/>
  <c r="U229" i="58"/>
  <c r="U230" i="58"/>
  <c r="U231" i="58"/>
  <c r="U232" i="58"/>
  <c r="U233" i="58"/>
  <c r="U234" i="58"/>
  <c r="U235" i="58"/>
  <c r="U236" i="58"/>
  <c r="U237" i="58"/>
  <c r="U238" i="58"/>
  <c r="U239" i="58"/>
  <c r="U240" i="58"/>
  <c r="U241" i="58"/>
  <c r="U242" i="58"/>
  <c r="U243" i="58"/>
  <c r="U244" i="58"/>
  <c r="U245" i="58"/>
  <c r="U246" i="58"/>
  <c r="U247" i="58"/>
  <c r="U248" i="58"/>
  <c r="U249" i="58"/>
  <c r="U250" i="58"/>
  <c r="U251" i="58"/>
  <c r="U252" i="58"/>
  <c r="U253" i="58"/>
  <c r="U254" i="58"/>
  <c r="U255" i="58"/>
  <c r="U256" i="58"/>
  <c r="U257" i="58"/>
  <c r="U258" i="58"/>
  <c r="U259" i="58"/>
  <c r="U260" i="58"/>
  <c r="U261" i="58"/>
  <c r="U262" i="58"/>
  <c r="U263" i="58"/>
  <c r="U264" i="58"/>
  <c r="U265" i="58"/>
  <c r="U266" i="58"/>
  <c r="U267" i="58"/>
  <c r="U268" i="58"/>
  <c r="U269" i="58"/>
  <c r="U270" i="58"/>
  <c r="U271" i="58"/>
  <c r="U272" i="58"/>
  <c r="U273" i="58"/>
  <c r="U274" i="58"/>
  <c r="U275" i="58"/>
  <c r="U276" i="58"/>
  <c r="U277" i="58"/>
  <c r="U278" i="58"/>
  <c r="U279" i="58"/>
  <c r="U280" i="58"/>
  <c r="U281" i="58"/>
  <c r="U282" i="58"/>
  <c r="U283" i="58"/>
  <c r="U284" i="58"/>
  <c r="U285" i="58"/>
  <c r="U286" i="58"/>
  <c r="U287" i="58"/>
  <c r="U288" i="58"/>
  <c r="U289" i="58"/>
  <c r="U290" i="58"/>
  <c r="U291" i="58"/>
  <c r="U292" i="58"/>
  <c r="U293" i="58"/>
  <c r="U294" i="58"/>
  <c r="U295" i="58"/>
  <c r="U296" i="58"/>
  <c r="U297" i="58"/>
  <c r="U298" i="58"/>
  <c r="U299" i="58"/>
  <c r="U300" i="58"/>
  <c r="U301" i="58"/>
  <c r="U302" i="58"/>
  <c r="U303" i="58"/>
  <c r="U304" i="58"/>
  <c r="U305" i="58"/>
  <c r="U306" i="58"/>
  <c r="U307" i="58"/>
  <c r="U308" i="58"/>
  <c r="U309" i="58"/>
  <c r="U310" i="58"/>
  <c r="U311" i="58"/>
  <c r="U313" i="58"/>
  <c r="U314" i="58"/>
  <c r="U315" i="58"/>
  <c r="U316" i="58"/>
  <c r="U317" i="58"/>
  <c r="U318" i="58"/>
  <c r="U319" i="58"/>
  <c r="U320" i="58"/>
  <c r="U321" i="58"/>
  <c r="U322" i="58"/>
  <c r="U323" i="58"/>
  <c r="U324" i="58"/>
  <c r="U325" i="58"/>
  <c r="U326" i="58"/>
  <c r="U327" i="58"/>
  <c r="U328" i="58"/>
  <c r="U329" i="58"/>
  <c r="U330" i="58"/>
  <c r="U331" i="58"/>
  <c r="U332" i="58"/>
  <c r="U333" i="58"/>
  <c r="U334" i="58"/>
  <c r="U337" i="58"/>
  <c r="U338" i="58"/>
  <c r="T79" i="58"/>
  <c r="T80" i="58"/>
  <c r="T88" i="58"/>
  <c r="T102" i="58"/>
  <c r="T106" i="58"/>
  <c r="T118" i="58"/>
  <c r="T127" i="58"/>
  <c r="T128" i="58"/>
  <c r="T129" i="58"/>
  <c r="T130" i="58"/>
  <c r="T131" i="58"/>
  <c r="T132" i="58"/>
  <c r="T169" i="58"/>
  <c r="T170" i="58" a="1"/>
  <c r="T170" i="58" s="1"/>
  <c r="T172" i="58"/>
  <c r="T178" i="58" s="1"/>
  <c r="T173" i="58"/>
  <c r="T174" i="58"/>
  <c r="T175" i="58"/>
  <c r="T176" i="58"/>
  <c r="T177" i="58"/>
  <c r="T180" i="58"/>
  <c r="T311" i="58" s="1"/>
  <c r="T181" i="58"/>
  <c r="T182" i="58"/>
  <c r="T183" i="58"/>
  <c r="T184" i="58"/>
  <c r="T185" i="58"/>
  <c r="T186" i="58"/>
  <c r="T187" i="58"/>
  <c r="T188" i="58"/>
  <c r="T145" i="58" s="1"/>
  <c r="T189" i="58"/>
  <c r="T190" i="58"/>
  <c r="T191" i="58"/>
  <c r="T192" i="58"/>
  <c r="T193" i="58"/>
  <c r="T194" i="58"/>
  <c r="T195" i="58"/>
  <c r="T196" i="58"/>
  <c r="T197" i="58"/>
  <c r="T198" i="58"/>
  <c r="T199" i="58"/>
  <c r="T200" i="58"/>
  <c r="T201" i="58"/>
  <c r="T202" i="58"/>
  <c r="T203" i="58"/>
  <c r="T204" i="58"/>
  <c r="T335" i="58" s="1"/>
  <c r="T205" i="58"/>
  <c r="T206" i="58"/>
  <c r="T207" i="58"/>
  <c r="T208" i="58"/>
  <c r="T209" i="58"/>
  <c r="T210" i="58"/>
  <c r="T339" i="58" s="1"/>
  <c r="T211" i="58"/>
  <c r="T212" i="58"/>
  <c r="T213" i="58"/>
  <c r="T214" i="58"/>
  <c r="T215" i="58"/>
  <c r="T216" i="58"/>
  <c r="T217" i="58"/>
  <c r="T218" i="58"/>
  <c r="T219" i="58"/>
  <c r="T220" i="58"/>
  <c r="T221" i="58"/>
  <c r="T222" i="58"/>
  <c r="T223" i="58"/>
  <c r="T224" i="58"/>
  <c r="T225" i="58"/>
  <c r="T226" i="58"/>
  <c r="T227" i="58"/>
  <c r="T228" i="58"/>
  <c r="T229" i="58"/>
  <c r="T230" i="58"/>
  <c r="T231" i="58"/>
  <c r="T232" i="58"/>
  <c r="T233" i="58"/>
  <c r="T234" i="58"/>
  <c r="T235" i="58"/>
  <c r="T236" i="58"/>
  <c r="T237" i="58"/>
  <c r="T238" i="58"/>
  <c r="T239" i="58"/>
  <c r="T240" i="58"/>
  <c r="T241" i="58"/>
  <c r="T242" i="58"/>
  <c r="T243" i="58"/>
  <c r="T244" i="58"/>
  <c r="T245" i="58"/>
  <c r="T246" i="58"/>
  <c r="T247" i="58"/>
  <c r="T248" i="58"/>
  <c r="T249" i="58"/>
  <c r="T250" i="58"/>
  <c r="T251" i="58"/>
  <c r="T252" i="58"/>
  <c r="T253" i="58"/>
  <c r="T254" i="58"/>
  <c r="T255" i="58"/>
  <c r="T256" i="58"/>
  <c r="T257" i="58"/>
  <c r="T258" i="58"/>
  <c r="T259" i="58"/>
  <c r="T260" i="58"/>
  <c r="T261" i="58"/>
  <c r="T262" i="58"/>
  <c r="T263" i="58"/>
  <c r="T264" i="58"/>
  <c r="T265" i="58"/>
  <c r="T266" i="58"/>
  <c r="T267" i="58"/>
  <c r="T268" i="58"/>
  <c r="T269" i="58"/>
  <c r="T270" i="58"/>
  <c r="T271" i="58"/>
  <c r="T272" i="58"/>
  <c r="T273" i="58"/>
  <c r="T274" i="58"/>
  <c r="T275" i="58"/>
  <c r="T276" i="58"/>
  <c r="T277" i="58"/>
  <c r="T278" i="58"/>
  <c r="T279" i="58"/>
  <c r="T280" i="58"/>
  <c r="T281" i="58"/>
  <c r="T282" i="58"/>
  <c r="T283" i="58"/>
  <c r="T284" i="58"/>
  <c r="T285" i="58"/>
  <c r="T286" i="58"/>
  <c r="T287" i="58"/>
  <c r="T288" i="58"/>
  <c r="T289" i="58"/>
  <c r="T290" i="58"/>
  <c r="T291" i="58"/>
  <c r="T292" i="58"/>
  <c r="T293" i="58"/>
  <c r="T294" i="58"/>
  <c r="T295" i="58"/>
  <c r="T296" i="58"/>
  <c r="T297" i="58"/>
  <c r="T298" i="58"/>
  <c r="T299" i="58"/>
  <c r="T300" i="58"/>
  <c r="T301" i="58"/>
  <c r="T302" i="58"/>
  <c r="T303" i="58"/>
  <c r="T304" i="58"/>
  <c r="T305" i="58"/>
  <c r="T306" i="58"/>
  <c r="T307" i="58"/>
  <c r="T308" i="58"/>
  <c r="T309" i="58"/>
  <c r="T310" i="58"/>
  <c r="T313" i="58"/>
  <c r="T314" i="58"/>
  <c r="T315" i="58"/>
  <c r="T316" i="58"/>
  <c r="T317" i="58"/>
  <c r="T318" i="58"/>
  <c r="T319" i="58"/>
  <c r="T320" i="58"/>
  <c r="T321" i="58"/>
  <c r="T322" i="58"/>
  <c r="T323" i="58"/>
  <c r="T324" i="58"/>
  <c r="T325" i="58"/>
  <c r="T326" i="58"/>
  <c r="T327" i="58"/>
  <c r="T328" i="58"/>
  <c r="T329" i="58"/>
  <c r="T330" i="58"/>
  <c r="T331" i="58"/>
  <c r="T332" i="58"/>
  <c r="T333" i="58"/>
  <c r="T334" i="58"/>
  <c r="T337" i="58"/>
  <c r="T338" i="58"/>
  <c r="S79" i="58"/>
  <c r="R80" i="58"/>
  <c r="R88" i="58"/>
  <c r="R102" i="58"/>
  <c r="R106" i="58"/>
  <c r="R118" i="58"/>
  <c r="R127" i="58"/>
  <c r="R128" i="58"/>
  <c r="R129" i="58"/>
  <c r="R130" i="58"/>
  <c r="R131" i="58"/>
  <c r="R132" i="58"/>
  <c r="R145" i="58"/>
  <c r="R169" i="58"/>
  <c r="R170" i="58" a="1"/>
  <c r="R170" i="58" s="1"/>
  <c r="R172" i="58"/>
  <c r="R173" i="58"/>
  <c r="R174" i="58"/>
  <c r="R175" i="58"/>
  <c r="R176" i="58"/>
  <c r="AD133" i="58" l="1"/>
  <c r="AD134" i="58" s="1"/>
  <c r="AD123" i="58"/>
  <c r="AD125" i="58" s="1"/>
  <c r="AD126" i="58" s="1"/>
  <c r="AA126" i="58"/>
  <c r="AA144" i="58" s="1"/>
  <c r="Z340" i="58"/>
  <c r="Y126" i="58"/>
  <c r="Y134" i="58"/>
  <c r="Y340" i="58"/>
  <c r="X133" i="58"/>
  <c r="X134" i="58"/>
  <c r="W123" i="58"/>
  <c r="W125" i="58" s="1"/>
  <c r="W126" i="58" s="1"/>
  <c r="X335" i="58"/>
  <c r="X339" i="58" s="1"/>
  <c r="X123" i="58"/>
  <c r="X125" i="58" s="1"/>
  <c r="W335" i="58"/>
  <c r="W339" i="58" s="1"/>
  <c r="W340" i="58" s="1"/>
  <c r="V134" i="58"/>
  <c r="V123" i="58"/>
  <c r="V125" i="58" s="1"/>
  <c r="V126" i="58" s="1"/>
  <c r="V339" i="58"/>
  <c r="V340" i="58" s="1"/>
  <c r="V335" i="58"/>
  <c r="U133" i="58"/>
  <c r="U126" i="58"/>
  <c r="U134" i="58"/>
  <c r="U340" i="58"/>
  <c r="T133" i="58"/>
  <c r="T123" i="58"/>
  <c r="T125" i="58" s="1"/>
  <c r="T126" i="58" s="1"/>
  <c r="T134" i="58"/>
  <c r="T340" i="58"/>
  <c r="R133" i="58"/>
  <c r="R134" i="58"/>
  <c r="R123" i="58"/>
  <c r="R125" i="58" s="1"/>
  <c r="R126" i="58" s="1"/>
  <c r="Q80" i="58"/>
  <c r="Q88" i="58"/>
  <c r="Q102" i="58"/>
  <c r="Q106" i="58"/>
  <c r="Q118" i="58"/>
  <c r="Q127" i="58"/>
  <c r="Q128" i="58"/>
  <c r="Q129" i="58"/>
  <c r="Q130" i="58"/>
  <c r="Q131" i="58"/>
  <c r="Q132" i="58"/>
  <c r="Q145" i="58"/>
  <c r="P145" i="58"/>
  <c r="P80" i="58"/>
  <c r="P102" i="58"/>
  <c r="P106" i="58"/>
  <c r="X126" i="58" l="1"/>
  <c r="X340" i="58"/>
  <c r="Q133" i="58"/>
  <c r="Q123" i="58"/>
  <c r="Q125" i="58" s="1"/>
  <c r="Q126" i="58" s="1"/>
  <c r="Q134" i="58"/>
  <c r="O80" i="58" l="1"/>
  <c r="O88" i="58"/>
  <c r="O102" i="58"/>
  <c r="O106" i="58"/>
  <c r="O118" i="58"/>
  <c r="O127" i="58"/>
  <c r="O128" i="58"/>
  <c r="O129" i="58"/>
  <c r="O130" i="58"/>
  <c r="O131" i="58"/>
  <c r="O132" i="58"/>
  <c r="O145" i="58"/>
  <c r="O133" i="58" l="1"/>
  <c r="O123" i="58"/>
  <c r="O125" i="58" s="1"/>
  <c r="O126" i="58" s="1"/>
  <c r="O134" i="58"/>
  <c r="M229" i="58" l="1"/>
  <c r="N229" i="58" s="1"/>
  <c r="M228" i="58"/>
  <c r="N228" i="58" s="1"/>
  <c r="M227" i="58"/>
  <c r="N227" i="58" s="1"/>
  <c r="M226" i="58"/>
  <c r="N226" i="58" s="1"/>
  <c r="M225" i="58"/>
  <c r="N225" i="58" s="1"/>
  <c r="M224" i="58"/>
  <c r="N224" i="58" s="1"/>
  <c r="M223" i="58"/>
  <c r="N223" i="58" s="1"/>
  <c r="M222" i="58"/>
  <c r="N222" i="58" s="1"/>
  <c r="M221" i="58"/>
  <c r="N221" i="58" s="1"/>
  <c r="M220" i="58"/>
  <c r="N220" i="58" s="1"/>
  <c r="M219" i="58"/>
  <c r="N219" i="58" s="1"/>
  <c r="M218" i="58"/>
  <c r="N218" i="58" s="1"/>
  <c r="M217" i="58"/>
  <c r="N217" i="58" s="1"/>
  <c r="M216" i="58"/>
  <c r="N216" i="58" s="1"/>
  <c r="M215" i="58"/>
  <c r="N215" i="58" s="1"/>
  <c r="M214" i="58"/>
  <c r="N214" i="58" s="1"/>
  <c r="M213" i="58"/>
  <c r="N213" i="58" s="1"/>
  <c r="M212" i="58"/>
  <c r="N212" i="58" s="1"/>
  <c r="M211" i="58"/>
  <c r="N211" i="58" s="1"/>
  <c r="M210" i="58"/>
  <c r="N210" i="58" s="1"/>
  <c r="M209" i="58"/>
  <c r="N209" i="58" s="1"/>
  <c r="M208" i="58"/>
  <c r="N208" i="58" s="1"/>
  <c r="M207" i="58"/>
  <c r="N207" i="58" s="1"/>
  <c r="M206" i="58"/>
  <c r="N206" i="58" s="1"/>
  <c r="M205" i="58"/>
  <c r="N205" i="58" s="1"/>
  <c r="M204" i="58"/>
  <c r="N204" i="58" s="1"/>
  <c r="M203" i="58"/>
  <c r="N203" i="58" s="1"/>
  <c r="M202" i="58"/>
  <c r="N202" i="58" s="1"/>
  <c r="N201" i="58"/>
  <c r="M201" i="58"/>
  <c r="M200" i="58"/>
  <c r="N200" i="58" s="1"/>
  <c r="M199" i="58"/>
  <c r="N199" i="58" s="1"/>
  <c r="M198" i="58"/>
  <c r="N198" i="58" s="1"/>
  <c r="N197" i="58"/>
  <c r="M197" i="58"/>
  <c r="M196" i="58"/>
  <c r="N196" i="58" s="1"/>
  <c r="M195" i="58"/>
  <c r="N195" i="58" s="1"/>
  <c r="M194" i="58"/>
  <c r="M145" i="58" s="1"/>
  <c r="N193" i="58"/>
  <c r="M193" i="58"/>
  <c r="M192" i="58"/>
  <c r="N192" i="58" s="1"/>
  <c r="M191" i="58"/>
  <c r="N191" i="58" s="1"/>
  <c r="M190" i="58"/>
  <c r="N190" i="58" s="1"/>
  <c r="N189" i="58"/>
  <c r="M189" i="58"/>
  <c r="M188" i="58"/>
  <c r="N188" i="58" s="1"/>
  <c r="M187" i="58"/>
  <c r="N187" i="58" s="1"/>
  <c r="M186" i="58"/>
  <c r="N186" i="58" s="1"/>
  <c r="N185" i="58"/>
  <c r="M185" i="58"/>
  <c r="M184" i="58"/>
  <c r="N184" i="58" s="1"/>
  <c r="M183" i="58"/>
  <c r="N183" i="58" s="1"/>
  <c r="M182" i="58"/>
  <c r="N182" i="58" s="1"/>
  <c r="N181" i="58"/>
  <c r="M181" i="58"/>
  <c r="M180" i="58"/>
  <c r="N180" i="58" s="1"/>
  <c r="M177" i="58"/>
  <c r="N177" i="58" s="1"/>
  <c r="N176" i="58"/>
  <c r="M176" i="58"/>
  <c r="M175" i="58"/>
  <c r="N175" i="58" s="1"/>
  <c r="M174" i="58"/>
  <c r="N174" i="58" s="1"/>
  <c r="M173" i="58"/>
  <c r="M178" i="58" s="1"/>
  <c r="N172" i="58"/>
  <c r="M172" i="58"/>
  <c r="N170" i="58" a="1"/>
  <c r="N170" i="58" s="1"/>
  <c r="M170" i="58" a="1"/>
  <c r="M170" i="58" s="1"/>
  <c r="N169" i="58"/>
  <c r="M169" i="58"/>
  <c r="N132" i="58"/>
  <c r="M132" i="58"/>
  <c r="N131" i="58"/>
  <c r="M131" i="58"/>
  <c r="N130" i="58"/>
  <c r="M130" i="58"/>
  <c r="N129" i="58"/>
  <c r="M129" i="58"/>
  <c r="N128" i="58"/>
  <c r="M128" i="58"/>
  <c r="N127" i="58"/>
  <c r="M127" i="58"/>
  <c r="N118" i="58"/>
  <c r="M118" i="58"/>
  <c r="N106" i="58"/>
  <c r="M106" i="58"/>
  <c r="N102" i="58"/>
  <c r="M102" i="58"/>
  <c r="N88" i="58"/>
  <c r="M88" i="58"/>
  <c r="N80" i="58"/>
  <c r="M80" i="58"/>
  <c r="N133" i="58" l="1"/>
  <c r="N134" i="58"/>
  <c r="N123" i="58"/>
  <c r="N125" i="58" s="1"/>
  <c r="N126" i="58" s="1"/>
  <c r="M123" i="58"/>
  <c r="M125" i="58" s="1"/>
  <c r="M133" i="58"/>
  <c r="M134" i="58"/>
  <c r="N145" i="58"/>
  <c r="N173" i="58"/>
  <c r="N178" i="58" s="1"/>
  <c r="N194" i="58"/>
  <c r="L80" i="58"/>
  <c r="L88" i="58"/>
  <c r="L102" i="58"/>
  <c r="K80" i="58"/>
  <c r="K88" i="58"/>
  <c r="K102" i="58"/>
  <c r="J80" i="58"/>
  <c r="J88" i="58"/>
  <c r="J102" i="58"/>
  <c r="H145" i="58"/>
  <c r="I80" i="58"/>
  <c r="I88" i="58"/>
  <c r="I102" i="58"/>
  <c r="H80" i="58"/>
  <c r="H88" i="58"/>
  <c r="H102" i="58"/>
  <c r="G80" i="58"/>
  <c r="G88" i="58"/>
  <c r="G102" i="58"/>
  <c r="AH155" i="58"/>
  <c r="AI155" i="58"/>
  <c r="AH154" i="58"/>
  <c r="AI154" i="58"/>
  <c r="AH153" i="58"/>
  <c r="AI153" i="58"/>
  <c r="C145" i="58"/>
  <c r="D145" i="58"/>
  <c r="E145" i="58"/>
  <c r="F145" i="58"/>
  <c r="G145" i="58"/>
  <c r="M126" i="58" l="1"/>
  <c r="C333" i="58"/>
  <c r="D333" i="58" s="1"/>
  <c r="E333" i="58" s="1"/>
  <c r="F333" i="58" s="1"/>
  <c r="G333" i="58" s="1"/>
  <c r="H333" i="58" s="1"/>
  <c r="I333" i="58" s="1"/>
  <c r="J333" i="58" s="1"/>
  <c r="K333" i="58" s="1"/>
  <c r="L333" i="58" s="1"/>
  <c r="M333" i="58" s="1"/>
  <c r="N333" i="58" s="1"/>
  <c r="O333" i="58" s="1"/>
  <c r="P333" i="58" s="1"/>
  <c r="Q333" i="58" s="1"/>
  <c r="R333" i="58" s="1"/>
  <c r="S333" i="58" s="1"/>
  <c r="AA333" i="58" s="1"/>
  <c r="AB333" i="58" s="1"/>
  <c r="AC333" i="58" s="1"/>
  <c r="AD333" i="58" s="1"/>
  <c r="AE333" i="58" s="1"/>
  <c r="AF333" i="58" s="1"/>
  <c r="C332" i="58"/>
  <c r="D332" i="58" s="1"/>
  <c r="E332" i="58" s="1"/>
  <c r="F332" i="58" s="1"/>
  <c r="G332" i="58" s="1"/>
  <c r="H332" i="58" s="1"/>
  <c r="I332" i="58" s="1"/>
  <c r="J332" i="58" s="1"/>
  <c r="K332" i="58" s="1"/>
  <c r="L332" i="58" s="1"/>
  <c r="M332" i="58" s="1"/>
  <c r="N332" i="58" s="1"/>
  <c r="O332" i="58" s="1"/>
  <c r="P332" i="58" s="1"/>
  <c r="Q332" i="58" s="1"/>
  <c r="R332" i="58" s="1"/>
  <c r="S332" i="58" s="1"/>
  <c r="AA332" i="58" s="1"/>
  <c r="AB332" i="58" s="1"/>
  <c r="AC332" i="58" s="1"/>
  <c r="AD332" i="58" s="1"/>
  <c r="AE332" i="58" s="1"/>
  <c r="AF332" i="58" s="1"/>
  <c r="C325" i="58"/>
  <c r="D325" i="58" s="1"/>
  <c r="E325" i="58" s="1"/>
  <c r="F325" i="58" s="1"/>
  <c r="G325" i="58" s="1"/>
  <c r="H325" i="58" s="1"/>
  <c r="I325" i="58" s="1"/>
  <c r="J325" i="58" s="1"/>
  <c r="K325" i="58" s="1"/>
  <c r="L325" i="58" s="1"/>
  <c r="M325" i="58" s="1"/>
  <c r="N325" i="58" s="1"/>
  <c r="O325" i="58" s="1"/>
  <c r="P325" i="58" s="1"/>
  <c r="Q325" i="58" s="1"/>
  <c r="R325" i="58" s="1"/>
  <c r="S325" i="58" s="1"/>
  <c r="AA325" i="58" s="1"/>
  <c r="AB325" i="58" s="1"/>
  <c r="AC325" i="58" s="1"/>
  <c r="AD325" i="58" s="1"/>
  <c r="AE325" i="58" s="1"/>
  <c r="AF325" i="58" s="1"/>
  <c r="C324" i="58"/>
  <c r="D324" i="58" s="1"/>
  <c r="E324" i="58" s="1"/>
  <c r="F324" i="58" s="1"/>
  <c r="G324" i="58" s="1"/>
  <c r="H324" i="58" s="1"/>
  <c r="I324" i="58" s="1"/>
  <c r="J324" i="58" s="1"/>
  <c r="K324" i="58" s="1"/>
  <c r="L324" i="58" s="1"/>
  <c r="M324" i="58" s="1"/>
  <c r="N324" i="58" s="1"/>
  <c r="O324" i="58" s="1"/>
  <c r="P324" i="58" s="1"/>
  <c r="Q324" i="58" s="1"/>
  <c r="R324" i="58" s="1"/>
  <c r="S324" i="58" s="1"/>
  <c r="AA324" i="58" s="1"/>
  <c r="AB324" i="58" s="1"/>
  <c r="AC324" i="58" s="1"/>
  <c r="AD324" i="58" s="1"/>
  <c r="AE324" i="58" s="1"/>
  <c r="AF324" i="58" s="1"/>
  <c r="C317" i="58"/>
  <c r="D317" i="58" s="1"/>
  <c r="E317" i="58" s="1"/>
  <c r="F317" i="58" s="1"/>
  <c r="G317" i="58" s="1"/>
  <c r="H317" i="58" s="1"/>
  <c r="I317" i="58" s="1"/>
  <c r="J317" i="58" s="1"/>
  <c r="K317" i="58" s="1"/>
  <c r="L317" i="58" s="1"/>
  <c r="M317" i="58" s="1"/>
  <c r="N317" i="58" s="1"/>
  <c r="O317" i="58" s="1"/>
  <c r="P317" i="58" s="1"/>
  <c r="Q317" i="58" s="1"/>
  <c r="R317" i="58" s="1"/>
  <c r="S317" i="58" s="1"/>
  <c r="AA317" i="58" s="1"/>
  <c r="AB317" i="58" s="1"/>
  <c r="AC317" i="58" s="1"/>
  <c r="AD317" i="58" s="1"/>
  <c r="AE317" i="58" s="1"/>
  <c r="AF317" i="58" s="1"/>
  <c r="C316" i="58"/>
  <c r="D316" i="58" s="1"/>
  <c r="E316" i="58" s="1"/>
  <c r="F316" i="58" s="1"/>
  <c r="G316" i="58" s="1"/>
  <c r="H316" i="58" s="1"/>
  <c r="I316" i="58" s="1"/>
  <c r="J316" i="58" s="1"/>
  <c r="K316" i="58" s="1"/>
  <c r="L316" i="58" s="1"/>
  <c r="M316" i="58" s="1"/>
  <c r="N316" i="58" s="1"/>
  <c r="O316" i="58" s="1"/>
  <c r="P316" i="58" s="1"/>
  <c r="Q316" i="58" s="1"/>
  <c r="R316" i="58" s="1"/>
  <c r="S316" i="58" s="1"/>
  <c r="AA316" i="58" s="1"/>
  <c r="AB316" i="58" s="1"/>
  <c r="AC316" i="58" s="1"/>
  <c r="AD316" i="58" s="1"/>
  <c r="AE316" i="58" s="1"/>
  <c r="AF316" i="58" s="1"/>
  <c r="C307" i="58"/>
  <c r="D307" i="58" s="1"/>
  <c r="E307" i="58" s="1"/>
  <c r="F307" i="58" s="1"/>
  <c r="G307" i="58" s="1"/>
  <c r="H307" i="58" s="1"/>
  <c r="I307" i="58" s="1"/>
  <c r="J307" i="58" s="1"/>
  <c r="K307" i="58" s="1"/>
  <c r="L307" i="58" s="1"/>
  <c r="M307" i="58" s="1"/>
  <c r="N307" i="58" s="1"/>
  <c r="O307" i="58" s="1"/>
  <c r="P307" i="58" s="1"/>
  <c r="Q307" i="58" s="1"/>
  <c r="R307" i="58" s="1"/>
  <c r="S307" i="58" s="1"/>
  <c r="AA307" i="58" s="1"/>
  <c r="AB307" i="58" s="1"/>
  <c r="AC307" i="58" s="1"/>
  <c r="AD307" i="58" s="1"/>
  <c r="AE307" i="58" s="1"/>
  <c r="AF307" i="58" s="1"/>
  <c r="C300" i="58"/>
  <c r="D300" i="58" s="1"/>
  <c r="E300" i="58" s="1"/>
  <c r="F300" i="58" s="1"/>
  <c r="G300" i="58" s="1"/>
  <c r="H300" i="58" s="1"/>
  <c r="I300" i="58" s="1"/>
  <c r="J300" i="58" s="1"/>
  <c r="K300" i="58" s="1"/>
  <c r="L300" i="58" s="1"/>
  <c r="M300" i="58" s="1"/>
  <c r="N300" i="58" s="1"/>
  <c r="O300" i="58" s="1"/>
  <c r="P300" i="58" s="1"/>
  <c r="Q300" i="58" s="1"/>
  <c r="R300" i="58" s="1"/>
  <c r="S300" i="58" s="1"/>
  <c r="AA300" i="58" s="1"/>
  <c r="AB300" i="58" s="1"/>
  <c r="AC300" i="58" s="1"/>
  <c r="AD300" i="58" s="1"/>
  <c r="AE300" i="58" s="1"/>
  <c r="AF300" i="58" s="1"/>
  <c r="C299" i="58"/>
  <c r="D299" i="58" s="1"/>
  <c r="E299" i="58" s="1"/>
  <c r="F299" i="58" s="1"/>
  <c r="G299" i="58" s="1"/>
  <c r="H299" i="58" s="1"/>
  <c r="I299" i="58" s="1"/>
  <c r="J299" i="58" s="1"/>
  <c r="K299" i="58" s="1"/>
  <c r="L299" i="58" s="1"/>
  <c r="M299" i="58" s="1"/>
  <c r="N299" i="58" s="1"/>
  <c r="O299" i="58" s="1"/>
  <c r="P299" i="58" s="1"/>
  <c r="Q299" i="58" s="1"/>
  <c r="R299" i="58" s="1"/>
  <c r="S299" i="58" s="1"/>
  <c r="AA299" i="58" s="1"/>
  <c r="AB299" i="58" s="1"/>
  <c r="AC299" i="58" s="1"/>
  <c r="AD299" i="58" s="1"/>
  <c r="AE299" i="58" s="1"/>
  <c r="AF299" i="58" s="1"/>
  <c r="C292" i="58"/>
  <c r="D292" i="58" s="1"/>
  <c r="E292" i="58" s="1"/>
  <c r="F292" i="58" s="1"/>
  <c r="G292" i="58" s="1"/>
  <c r="H292" i="58" s="1"/>
  <c r="I292" i="58" s="1"/>
  <c r="J292" i="58" s="1"/>
  <c r="K292" i="58" s="1"/>
  <c r="L292" i="58" s="1"/>
  <c r="M292" i="58" s="1"/>
  <c r="N292" i="58" s="1"/>
  <c r="O292" i="58" s="1"/>
  <c r="P292" i="58" s="1"/>
  <c r="Q292" i="58" s="1"/>
  <c r="R292" i="58" s="1"/>
  <c r="S292" i="58" s="1"/>
  <c r="AA292" i="58" s="1"/>
  <c r="AB292" i="58" s="1"/>
  <c r="AC292" i="58" s="1"/>
  <c r="AD292" i="58" s="1"/>
  <c r="AE292" i="58" s="1"/>
  <c r="AF292" i="58" s="1"/>
  <c r="C291" i="58"/>
  <c r="D291" i="58" s="1"/>
  <c r="E291" i="58" s="1"/>
  <c r="F291" i="58" s="1"/>
  <c r="G291" i="58" s="1"/>
  <c r="H291" i="58" s="1"/>
  <c r="I291" i="58" s="1"/>
  <c r="J291" i="58" s="1"/>
  <c r="K291" i="58" s="1"/>
  <c r="L291" i="58" s="1"/>
  <c r="M291" i="58" s="1"/>
  <c r="N291" i="58" s="1"/>
  <c r="O291" i="58" s="1"/>
  <c r="P291" i="58" s="1"/>
  <c r="Q291" i="58" s="1"/>
  <c r="R291" i="58" s="1"/>
  <c r="S291" i="58" s="1"/>
  <c r="AA291" i="58" s="1"/>
  <c r="AB291" i="58" s="1"/>
  <c r="AC291" i="58" s="1"/>
  <c r="AD291" i="58" s="1"/>
  <c r="AE291" i="58" s="1"/>
  <c r="AF291" i="58" s="1"/>
  <c r="C284" i="58"/>
  <c r="D284" i="58" s="1"/>
  <c r="E284" i="58" s="1"/>
  <c r="F284" i="58" s="1"/>
  <c r="G284" i="58" s="1"/>
  <c r="H284" i="58" s="1"/>
  <c r="I284" i="58" s="1"/>
  <c r="J284" i="58" s="1"/>
  <c r="K284" i="58" s="1"/>
  <c r="L284" i="58" s="1"/>
  <c r="M284" i="58" s="1"/>
  <c r="N284" i="58" s="1"/>
  <c r="O284" i="58" s="1"/>
  <c r="P284" i="58" s="1"/>
  <c r="Q284" i="58" s="1"/>
  <c r="R284" i="58" s="1"/>
  <c r="S284" i="58" s="1"/>
  <c r="AA284" i="58" s="1"/>
  <c r="AB284" i="58" s="1"/>
  <c r="AC284" i="58" s="1"/>
  <c r="AD284" i="58" s="1"/>
  <c r="AE284" i="58" s="1"/>
  <c r="AF284" i="58" s="1"/>
  <c r="C283" i="58"/>
  <c r="D283" i="58" s="1"/>
  <c r="E283" i="58" s="1"/>
  <c r="F283" i="58" s="1"/>
  <c r="G283" i="58" s="1"/>
  <c r="H283" i="58" s="1"/>
  <c r="I283" i="58" s="1"/>
  <c r="J283" i="58" s="1"/>
  <c r="K283" i="58" s="1"/>
  <c r="L283" i="58" s="1"/>
  <c r="M283" i="58" s="1"/>
  <c r="N283" i="58" s="1"/>
  <c r="O283" i="58" s="1"/>
  <c r="P283" i="58" s="1"/>
  <c r="Q283" i="58" s="1"/>
  <c r="R283" i="58" s="1"/>
  <c r="S283" i="58" s="1"/>
  <c r="AA283" i="58" s="1"/>
  <c r="AB283" i="58" s="1"/>
  <c r="AC283" i="58" s="1"/>
  <c r="AD283" i="58" s="1"/>
  <c r="AE283" i="58" s="1"/>
  <c r="AF283" i="58" s="1"/>
  <c r="C276" i="58"/>
  <c r="D276" i="58" s="1"/>
  <c r="E276" i="58" s="1"/>
  <c r="F276" i="58" s="1"/>
  <c r="G276" i="58" s="1"/>
  <c r="H276" i="58" s="1"/>
  <c r="I276" i="58" s="1"/>
  <c r="J276" i="58" s="1"/>
  <c r="K276" i="58" s="1"/>
  <c r="L276" i="58" s="1"/>
  <c r="M276" i="58" s="1"/>
  <c r="N276" i="58" s="1"/>
  <c r="O276" i="58" s="1"/>
  <c r="P276" i="58" s="1"/>
  <c r="Q276" i="58" s="1"/>
  <c r="R276" i="58" s="1"/>
  <c r="S276" i="58" s="1"/>
  <c r="AA276" i="58" s="1"/>
  <c r="AB276" i="58" s="1"/>
  <c r="AC276" i="58" s="1"/>
  <c r="AD276" i="58" s="1"/>
  <c r="AE276" i="58" s="1"/>
  <c r="AF276" i="58" s="1"/>
  <c r="C268" i="58"/>
  <c r="D268" i="58" s="1"/>
  <c r="E268" i="58" s="1"/>
  <c r="F268" i="58" s="1"/>
  <c r="G268" i="58" s="1"/>
  <c r="H268" i="58" s="1"/>
  <c r="I268" i="58" s="1"/>
  <c r="J268" i="58" s="1"/>
  <c r="K268" i="58" s="1"/>
  <c r="L268" i="58" s="1"/>
  <c r="M268" i="58" s="1"/>
  <c r="N268" i="58" s="1"/>
  <c r="O268" i="58" s="1"/>
  <c r="P268" i="58" s="1"/>
  <c r="Q268" i="58" s="1"/>
  <c r="R268" i="58" s="1"/>
  <c r="S268" i="58" s="1"/>
  <c r="AA268" i="58" s="1"/>
  <c r="AB268" i="58" s="1"/>
  <c r="AC268" i="58" s="1"/>
  <c r="AD268" i="58" s="1"/>
  <c r="AE268" i="58" s="1"/>
  <c r="AF268" i="58" s="1"/>
  <c r="C267" i="58"/>
  <c r="D267" i="58" s="1"/>
  <c r="E267" i="58" s="1"/>
  <c r="F267" i="58" s="1"/>
  <c r="G267" i="58" s="1"/>
  <c r="H267" i="58" s="1"/>
  <c r="I267" i="58" s="1"/>
  <c r="J267" i="58" s="1"/>
  <c r="K267" i="58" s="1"/>
  <c r="L267" i="58" s="1"/>
  <c r="M267" i="58" s="1"/>
  <c r="N267" i="58" s="1"/>
  <c r="O267" i="58" s="1"/>
  <c r="P267" i="58" s="1"/>
  <c r="Q267" i="58" s="1"/>
  <c r="R267" i="58" s="1"/>
  <c r="S267" i="58" s="1"/>
  <c r="AA267" i="58" s="1"/>
  <c r="AB267" i="58" s="1"/>
  <c r="AC267" i="58" s="1"/>
  <c r="AD267" i="58" s="1"/>
  <c r="AE267" i="58" s="1"/>
  <c r="AF267" i="58" s="1"/>
  <c r="C260" i="58"/>
  <c r="D260" i="58" s="1"/>
  <c r="E260" i="58" s="1"/>
  <c r="F260" i="58" s="1"/>
  <c r="G260" i="58" s="1"/>
  <c r="H260" i="58" s="1"/>
  <c r="I260" i="58" s="1"/>
  <c r="J260" i="58" s="1"/>
  <c r="K260" i="58" s="1"/>
  <c r="L260" i="58" s="1"/>
  <c r="M260" i="58" s="1"/>
  <c r="N260" i="58" s="1"/>
  <c r="O260" i="58" s="1"/>
  <c r="P260" i="58" s="1"/>
  <c r="Q260" i="58" s="1"/>
  <c r="R260" i="58" s="1"/>
  <c r="S260" i="58" s="1"/>
  <c r="AA260" i="58" s="1"/>
  <c r="AB260" i="58" s="1"/>
  <c r="AC260" i="58" s="1"/>
  <c r="AD260" i="58" s="1"/>
  <c r="AE260" i="58" s="1"/>
  <c r="AF260" i="58" s="1"/>
  <c r="C252" i="58"/>
  <c r="D252" i="58" s="1"/>
  <c r="E252" i="58" s="1"/>
  <c r="F252" i="58" s="1"/>
  <c r="G252" i="58" s="1"/>
  <c r="H252" i="58" s="1"/>
  <c r="I252" i="58" s="1"/>
  <c r="J252" i="58" s="1"/>
  <c r="K252" i="58" s="1"/>
  <c r="L252" i="58" s="1"/>
  <c r="M252" i="58" s="1"/>
  <c r="N252" i="58" s="1"/>
  <c r="O252" i="58" s="1"/>
  <c r="P252" i="58" s="1"/>
  <c r="Q252" i="58" s="1"/>
  <c r="R252" i="58" s="1"/>
  <c r="S252" i="58" s="1"/>
  <c r="AA252" i="58" s="1"/>
  <c r="AB252" i="58" s="1"/>
  <c r="AC252" i="58" s="1"/>
  <c r="AD252" i="58" s="1"/>
  <c r="AE252" i="58" s="1"/>
  <c r="AF252" i="58" s="1"/>
  <c r="C251" i="58"/>
  <c r="D251" i="58" s="1"/>
  <c r="E251" i="58" s="1"/>
  <c r="F251" i="58" s="1"/>
  <c r="G251" i="58" s="1"/>
  <c r="H251" i="58" s="1"/>
  <c r="I251" i="58" s="1"/>
  <c r="J251" i="58" s="1"/>
  <c r="K251" i="58" s="1"/>
  <c r="L251" i="58" s="1"/>
  <c r="M251" i="58" s="1"/>
  <c r="N251" i="58" s="1"/>
  <c r="O251" i="58" s="1"/>
  <c r="P251" i="58" s="1"/>
  <c r="Q251" i="58" s="1"/>
  <c r="R251" i="58" s="1"/>
  <c r="S251" i="58" s="1"/>
  <c r="AA251" i="58" s="1"/>
  <c r="AB251" i="58" s="1"/>
  <c r="AC251" i="58" s="1"/>
  <c r="AD251" i="58" s="1"/>
  <c r="AE251" i="58" s="1"/>
  <c r="AF251" i="58" s="1"/>
  <c r="C244" i="58"/>
  <c r="D244" i="58" s="1"/>
  <c r="E244" i="58" s="1"/>
  <c r="F244" i="58" s="1"/>
  <c r="G244" i="58" s="1"/>
  <c r="H244" i="58" s="1"/>
  <c r="I244" i="58" s="1"/>
  <c r="J244" i="58" s="1"/>
  <c r="K244" i="58" s="1"/>
  <c r="L244" i="58" s="1"/>
  <c r="M244" i="58" s="1"/>
  <c r="N244" i="58" s="1"/>
  <c r="O244" i="58" s="1"/>
  <c r="P244" i="58" s="1"/>
  <c r="Q244" i="58" s="1"/>
  <c r="R244" i="58" s="1"/>
  <c r="S244" i="58" s="1"/>
  <c r="AA244" i="58" s="1"/>
  <c r="AB244" i="58" s="1"/>
  <c r="AC244" i="58" s="1"/>
  <c r="AD244" i="58" s="1"/>
  <c r="AE244" i="58" s="1"/>
  <c r="AF244" i="58" s="1"/>
  <c r="C243" i="58"/>
  <c r="D243" i="58" s="1"/>
  <c r="E243" i="58" s="1"/>
  <c r="F243" i="58" s="1"/>
  <c r="G243" i="58" s="1"/>
  <c r="H243" i="58" s="1"/>
  <c r="I243" i="58" s="1"/>
  <c r="J243" i="58" s="1"/>
  <c r="K243" i="58" s="1"/>
  <c r="L243" i="58" s="1"/>
  <c r="M243" i="58" s="1"/>
  <c r="N243" i="58" s="1"/>
  <c r="O243" i="58" s="1"/>
  <c r="P243" i="58" s="1"/>
  <c r="Q243" i="58" s="1"/>
  <c r="R243" i="58" s="1"/>
  <c r="S243" i="58" s="1"/>
  <c r="AA243" i="58" s="1"/>
  <c r="AB243" i="58" s="1"/>
  <c r="AC243" i="58" s="1"/>
  <c r="AD243" i="58" s="1"/>
  <c r="AE243" i="58" s="1"/>
  <c r="AF243" i="58" s="1"/>
  <c r="C236" i="58"/>
  <c r="D236" i="58" s="1"/>
  <c r="E236" i="58" s="1"/>
  <c r="F236" i="58" s="1"/>
  <c r="G236" i="58" s="1"/>
  <c r="H236" i="58" s="1"/>
  <c r="I236" i="58" s="1"/>
  <c r="J236" i="58" s="1"/>
  <c r="K236" i="58" s="1"/>
  <c r="L236" i="58" s="1"/>
  <c r="M236" i="58" s="1"/>
  <c r="N236" i="58" s="1"/>
  <c r="O236" i="58" s="1"/>
  <c r="P236" i="58" s="1"/>
  <c r="Q236" i="58" s="1"/>
  <c r="R236" i="58" s="1"/>
  <c r="S236" i="58" s="1"/>
  <c r="AA236" i="58" s="1"/>
  <c r="AB236" i="58" s="1"/>
  <c r="AC236" i="58" s="1"/>
  <c r="AD236" i="58" s="1"/>
  <c r="AE236" i="58" s="1"/>
  <c r="AF236" i="58" s="1"/>
  <c r="C235" i="58"/>
  <c r="D235" i="58" s="1"/>
  <c r="E235" i="58" s="1"/>
  <c r="F235" i="58" s="1"/>
  <c r="G235" i="58" s="1"/>
  <c r="H235" i="58" s="1"/>
  <c r="I235" i="58" s="1"/>
  <c r="J235" i="58" s="1"/>
  <c r="K235" i="58" s="1"/>
  <c r="L235" i="58" s="1"/>
  <c r="M235" i="58" s="1"/>
  <c r="N235" i="58" s="1"/>
  <c r="O235" i="58" s="1"/>
  <c r="P235" i="58" s="1"/>
  <c r="Q235" i="58" s="1"/>
  <c r="R235" i="58" s="1"/>
  <c r="S235" i="58" s="1"/>
  <c r="AA235" i="58" s="1"/>
  <c r="AB235" i="58" s="1"/>
  <c r="AC235" i="58" s="1"/>
  <c r="AD235" i="58" s="1"/>
  <c r="AE235" i="58" s="1"/>
  <c r="AF235" i="58" s="1"/>
  <c r="C227" i="58"/>
  <c r="D227" i="58" s="1"/>
  <c r="E227" i="58" s="1"/>
  <c r="F227" i="58" s="1"/>
  <c r="G227" i="58" s="1"/>
  <c r="H227" i="58" s="1"/>
  <c r="I227" i="58" s="1"/>
  <c r="J227" i="58" s="1"/>
  <c r="K227" i="58" s="1"/>
  <c r="L227" i="58" s="1"/>
  <c r="O227" i="58" s="1"/>
  <c r="P227" i="58" s="1"/>
  <c r="Q227" i="58" s="1"/>
  <c r="R227" i="58" s="1"/>
  <c r="S227" i="58" s="1"/>
  <c r="AA227" i="58" s="1"/>
  <c r="AB227" i="58" s="1"/>
  <c r="AC227" i="58" s="1"/>
  <c r="AD227" i="58" s="1"/>
  <c r="AE227" i="58" s="1"/>
  <c r="AF227" i="58" s="1"/>
  <c r="C220" i="58"/>
  <c r="D220" i="58" s="1"/>
  <c r="E220" i="58" s="1"/>
  <c r="F220" i="58" s="1"/>
  <c r="G220" i="58" s="1"/>
  <c r="H220" i="58" s="1"/>
  <c r="I220" i="58" s="1"/>
  <c r="J220" i="58" s="1"/>
  <c r="K220" i="58" s="1"/>
  <c r="L220" i="58" s="1"/>
  <c r="O220" i="58" s="1"/>
  <c r="P220" i="58" s="1"/>
  <c r="Q220" i="58" s="1"/>
  <c r="R220" i="58" s="1"/>
  <c r="S220" i="58" s="1"/>
  <c r="AA220" i="58" s="1"/>
  <c r="AB220" i="58" s="1"/>
  <c r="AC220" i="58" s="1"/>
  <c r="AD220" i="58" s="1"/>
  <c r="AE220" i="58" s="1"/>
  <c r="AF220" i="58" s="1"/>
  <c r="C219" i="58"/>
  <c r="D219" i="58" s="1"/>
  <c r="E219" i="58" s="1"/>
  <c r="F219" i="58" s="1"/>
  <c r="G219" i="58" s="1"/>
  <c r="H219" i="58" s="1"/>
  <c r="I219" i="58" s="1"/>
  <c r="J219" i="58" s="1"/>
  <c r="K219" i="58" s="1"/>
  <c r="L219" i="58" s="1"/>
  <c r="O219" i="58" s="1"/>
  <c r="P219" i="58" s="1"/>
  <c r="Q219" i="58" s="1"/>
  <c r="R219" i="58" s="1"/>
  <c r="S219" i="58" s="1"/>
  <c r="AA219" i="58" s="1"/>
  <c r="AB219" i="58" s="1"/>
  <c r="AC219" i="58" s="1"/>
  <c r="AD219" i="58" s="1"/>
  <c r="AE219" i="58" s="1"/>
  <c r="AF219" i="58" s="1"/>
  <c r="C212" i="58"/>
  <c r="D212" i="58" s="1"/>
  <c r="E212" i="58" s="1"/>
  <c r="F212" i="58" s="1"/>
  <c r="G212" i="58" s="1"/>
  <c r="H212" i="58" s="1"/>
  <c r="I212" i="58" s="1"/>
  <c r="J212" i="58" s="1"/>
  <c r="K212" i="58" s="1"/>
  <c r="L212" i="58" s="1"/>
  <c r="O212" i="58" s="1"/>
  <c r="P212" i="58" s="1"/>
  <c r="Q212" i="58" s="1"/>
  <c r="R212" i="58" s="1"/>
  <c r="S212" i="58" s="1"/>
  <c r="AA212" i="58" s="1"/>
  <c r="AB212" i="58" s="1"/>
  <c r="AC212" i="58" s="1"/>
  <c r="AD212" i="58" s="1"/>
  <c r="AE212" i="58" s="1"/>
  <c r="AF212" i="58" s="1"/>
  <c r="C211" i="58"/>
  <c r="D211" i="58" s="1"/>
  <c r="E211" i="58" s="1"/>
  <c r="F211" i="58" s="1"/>
  <c r="G211" i="58" s="1"/>
  <c r="H211" i="58" s="1"/>
  <c r="I211" i="58" s="1"/>
  <c r="J211" i="58" s="1"/>
  <c r="K211" i="58" s="1"/>
  <c r="L211" i="58" s="1"/>
  <c r="O211" i="58" s="1"/>
  <c r="P211" i="58" s="1"/>
  <c r="Q211" i="58" s="1"/>
  <c r="R211" i="58" s="1"/>
  <c r="S211" i="58" s="1"/>
  <c r="AA211" i="58" s="1"/>
  <c r="AB211" i="58" s="1"/>
  <c r="AC211" i="58" s="1"/>
  <c r="AD211" i="58" s="1"/>
  <c r="AE211" i="58" s="1"/>
  <c r="AF211" i="58" s="1"/>
  <c r="C204" i="58"/>
  <c r="C203" i="58"/>
  <c r="D203" i="58" s="1"/>
  <c r="E203" i="58" s="1"/>
  <c r="F203" i="58" s="1"/>
  <c r="G203" i="58" s="1"/>
  <c r="H203" i="58" s="1"/>
  <c r="I203" i="58" s="1"/>
  <c r="J203" i="58" s="1"/>
  <c r="K203" i="58" s="1"/>
  <c r="L203" i="58" s="1"/>
  <c r="O203" i="58" s="1"/>
  <c r="P203" i="58" s="1"/>
  <c r="Q203" i="58" s="1"/>
  <c r="R203" i="58" s="1"/>
  <c r="S203" i="58" s="1"/>
  <c r="AA203" i="58" s="1"/>
  <c r="AB203" i="58" s="1"/>
  <c r="AC203" i="58" s="1"/>
  <c r="AD203" i="58" s="1"/>
  <c r="AE203" i="58" s="1"/>
  <c r="AF203" i="58" s="1"/>
  <c r="C196" i="58"/>
  <c r="D196" i="58" s="1"/>
  <c r="E196" i="58" s="1"/>
  <c r="F196" i="58" s="1"/>
  <c r="G196" i="58" s="1"/>
  <c r="H196" i="58" s="1"/>
  <c r="I196" i="58" s="1"/>
  <c r="J196" i="58" s="1"/>
  <c r="K196" i="58" s="1"/>
  <c r="L196" i="58" s="1"/>
  <c r="O196" i="58" s="1"/>
  <c r="P196" i="58" s="1"/>
  <c r="Q196" i="58" s="1"/>
  <c r="R196" i="58" s="1"/>
  <c r="S196" i="58" s="1"/>
  <c r="AA196" i="58" s="1"/>
  <c r="AB196" i="58" s="1"/>
  <c r="AC196" i="58" s="1"/>
  <c r="AD196" i="58" s="1"/>
  <c r="AE196" i="58" s="1"/>
  <c r="AF196" i="58" s="1"/>
  <c r="C195" i="58"/>
  <c r="D195" i="58" s="1"/>
  <c r="E195" i="58" s="1"/>
  <c r="F195" i="58" s="1"/>
  <c r="G195" i="58" s="1"/>
  <c r="H195" i="58" s="1"/>
  <c r="I195" i="58" s="1"/>
  <c r="J195" i="58" s="1"/>
  <c r="K195" i="58" s="1"/>
  <c r="L195" i="58" s="1"/>
  <c r="O195" i="58" s="1"/>
  <c r="P195" i="58" s="1"/>
  <c r="Q195" i="58" s="1"/>
  <c r="R195" i="58" s="1"/>
  <c r="S195" i="58" s="1"/>
  <c r="AA195" i="58" s="1"/>
  <c r="AB195" i="58" s="1"/>
  <c r="AC195" i="58" s="1"/>
  <c r="AD195" i="58" s="1"/>
  <c r="AE195" i="58" s="1"/>
  <c r="AF195" i="58" s="1"/>
  <c r="C188" i="58"/>
  <c r="C187" i="58"/>
  <c r="D187" i="58" s="1"/>
  <c r="E187" i="58" s="1"/>
  <c r="F187" i="58" s="1"/>
  <c r="G187" i="58" s="1"/>
  <c r="H187" i="58" s="1"/>
  <c r="I187" i="58" s="1"/>
  <c r="J187" i="58" s="1"/>
  <c r="K187" i="58" s="1"/>
  <c r="L187" i="58" s="1"/>
  <c r="O187" i="58" s="1"/>
  <c r="P187" i="58" s="1"/>
  <c r="Q187" i="58" s="1"/>
  <c r="R187" i="58" s="1"/>
  <c r="S187" i="58" s="1"/>
  <c r="AA187" i="58" s="1"/>
  <c r="AB187" i="58" s="1"/>
  <c r="AC187" i="58" s="1"/>
  <c r="AD187" i="58" s="1"/>
  <c r="AE187" i="58" s="1"/>
  <c r="AF187" i="58" s="1"/>
  <c r="C180" i="58"/>
  <c r="D180" i="58" s="1"/>
  <c r="B170" i="58" a="1"/>
  <c r="B170" i="58" s="1"/>
  <c r="B169" i="58"/>
  <c r="B132" i="58"/>
  <c r="B131" i="58"/>
  <c r="B130" i="58"/>
  <c r="B129" i="58"/>
  <c r="B128" i="58"/>
  <c r="B127" i="58"/>
  <c r="B118" i="58"/>
  <c r="B106" i="58"/>
  <c r="AM20" i="58" s="1"/>
  <c r="B102" i="58"/>
  <c r="B88" i="58"/>
  <c r="B80" i="58"/>
  <c r="AG339" i="58"/>
  <c r="C338" i="58"/>
  <c r="D338" i="58" s="1"/>
  <c r="E338" i="58" s="1"/>
  <c r="F338" i="58" s="1"/>
  <c r="G338" i="58" s="1"/>
  <c r="H338" i="58" s="1"/>
  <c r="I338" i="58" s="1"/>
  <c r="J338" i="58" s="1"/>
  <c r="K338" i="58" s="1"/>
  <c r="L338" i="58" s="1"/>
  <c r="M338" i="58" s="1"/>
  <c r="N338" i="58" s="1"/>
  <c r="O338" i="58" s="1"/>
  <c r="P338" i="58" s="1"/>
  <c r="Q338" i="58" s="1"/>
  <c r="R338" i="58" s="1"/>
  <c r="S338" i="58" s="1"/>
  <c r="AA338" i="58" s="1"/>
  <c r="AB338" i="58" s="1"/>
  <c r="AC338" i="58" s="1"/>
  <c r="AD338" i="58" s="1"/>
  <c r="AE338" i="58" s="1"/>
  <c r="AF338" i="58" s="1"/>
  <c r="C337" i="58"/>
  <c r="D337" i="58" s="1"/>
  <c r="E337" i="58" s="1"/>
  <c r="F337" i="58" s="1"/>
  <c r="G337" i="58" s="1"/>
  <c r="H337" i="58" s="1"/>
  <c r="I337" i="58" s="1"/>
  <c r="J337" i="58" s="1"/>
  <c r="K337" i="58" s="1"/>
  <c r="L337" i="58" s="1"/>
  <c r="M337" i="58" s="1"/>
  <c r="N337" i="58" s="1"/>
  <c r="O337" i="58" s="1"/>
  <c r="P337" i="58" s="1"/>
  <c r="Q337" i="58" s="1"/>
  <c r="R337" i="58" s="1"/>
  <c r="S337" i="58" s="1"/>
  <c r="AA337" i="58" s="1"/>
  <c r="AB337" i="58" s="1"/>
  <c r="AC337" i="58" s="1"/>
  <c r="AD337" i="58" s="1"/>
  <c r="AE337" i="58" s="1"/>
  <c r="AF337" i="58" s="1"/>
  <c r="AG335" i="58"/>
  <c r="E334" i="58"/>
  <c r="F334" i="58" s="1"/>
  <c r="G334" i="58" s="1"/>
  <c r="H334" i="58" s="1"/>
  <c r="I334" i="58" s="1"/>
  <c r="J334" i="58" s="1"/>
  <c r="K334" i="58" s="1"/>
  <c r="L334" i="58" s="1"/>
  <c r="M334" i="58" s="1"/>
  <c r="N334" i="58" s="1"/>
  <c r="O334" i="58" s="1"/>
  <c r="P334" i="58" s="1"/>
  <c r="Q334" i="58" s="1"/>
  <c r="R334" i="58" s="1"/>
  <c r="S334" i="58" s="1"/>
  <c r="AA334" i="58" s="1"/>
  <c r="AB334" i="58" s="1"/>
  <c r="AC334" i="58" s="1"/>
  <c r="AD334" i="58" s="1"/>
  <c r="AE334" i="58" s="1"/>
  <c r="AF334" i="58" s="1"/>
  <c r="C334" i="58"/>
  <c r="D334" i="58" s="1"/>
  <c r="C331" i="58"/>
  <c r="D331" i="58" s="1"/>
  <c r="E331" i="58" s="1"/>
  <c r="F331" i="58" s="1"/>
  <c r="G331" i="58" s="1"/>
  <c r="H331" i="58" s="1"/>
  <c r="I331" i="58" s="1"/>
  <c r="J331" i="58" s="1"/>
  <c r="K331" i="58" s="1"/>
  <c r="L331" i="58" s="1"/>
  <c r="M331" i="58" s="1"/>
  <c r="N331" i="58" s="1"/>
  <c r="O331" i="58" s="1"/>
  <c r="P331" i="58" s="1"/>
  <c r="Q331" i="58" s="1"/>
  <c r="R331" i="58" s="1"/>
  <c r="S331" i="58" s="1"/>
  <c r="AA331" i="58" s="1"/>
  <c r="AB331" i="58" s="1"/>
  <c r="AC331" i="58" s="1"/>
  <c r="AD331" i="58" s="1"/>
  <c r="AE331" i="58" s="1"/>
  <c r="AF331" i="58" s="1"/>
  <c r="C330" i="58"/>
  <c r="D330" i="58" s="1"/>
  <c r="E330" i="58" s="1"/>
  <c r="F330" i="58" s="1"/>
  <c r="G330" i="58" s="1"/>
  <c r="H330" i="58" s="1"/>
  <c r="I330" i="58" s="1"/>
  <c r="J330" i="58" s="1"/>
  <c r="K330" i="58" s="1"/>
  <c r="L330" i="58" s="1"/>
  <c r="M330" i="58" s="1"/>
  <c r="N330" i="58" s="1"/>
  <c r="O330" i="58" s="1"/>
  <c r="P330" i="58" s="1"/>
  <c r="Q330" i="58" s="1"/>
  <c r="R330" i="58" s="1"/>
  <c r="S330" i="58" s="1"/>
  <c r="AA330" i="58" s="1"/>
  <c r="AB330" i="58" s="1"/>
  <c r="AC330" i="58" s="1"/>
  <c r="AD330" i="58" s="1"/>
  <c r="AE330" i="58" s="1"/>
  <c r="AF330" i="58" s="1"/>
  <c r="C329" i="58"/>
  <c r="D329" i="58" s="1"/>
  <c r="E329" i="58" s="1"/>
  <c r="F329" i="58" s="1"/>
  <c r="G329" i="58" s="1"/>
  <c r="H329" i="58" s="1"/>
  <c r="I329" i="58" s="1"/>
  <c r="J329" i="58" s="1"/>
  <c r="K329" i="58" s="1"/>
  <c r="L329" i="58" s="1"/>
  <c r="M329" i="58" s="1"/>
  <c r="N329" i="58" s="1"/>
  <c r="O329" i="58" s="1"/>
  <c r="P329" i="58" s="1"/>
  <c r="Q329" i="58" s="1"/>
  <c r="R329" i="58" s="1"/>
  <c r="S329" i="58" s="1"/>
  <c r="AA329" i="58" s="1"/>
  <c r="AB329" i="58" s="1"/>
  <c r="AC329" i="58" s="1"/>
  <c r="AD329" i="58" s="1"/>
  <c r="AE329" i="58" s="1"/>
  <c r="AF329" i="58" s="1"/>
  <c r="C328" i="58"/>
  <c r="D328" i="58" s="1"/>
  <c r="E328" i="58" s="1"/>
  <c r="F328" i="58" s="1"/>
  <c r="G328" i="58" s="1"/>
  <c r="H328" i="58" s="1"/>
  <c r="I328" i="58" s="1"/>
  <c r="J328" i="58" s="1"/>
  <c r="K328" i="58" s="1"/>
  <c r="L328" i="58" s="1"/>
  <c r="M328" i="58" s="1"/>
  <c r="N328" i="58" s="1"/>
  <c r="O328" i="58" s="1"/>
  <c r="P328" i="58" s="1"/>
  <c r="Q328" i="58" s="1"/>
  <c r="R328" i="58" s="1"/>
  <c r="S328" i="58" s="1"/>
  <c r="AA328" i="58" s="1"/>
  <c r="AB328" i="58" s="1"/>
  <c r="AC328" i="58" s="1"/>
  <c r="AD328" i="58" s="1"/>
  <c r="AE328" i="58" s="1"/>
  <c r="AF328" i="58" s="1"/>
  <c r="C327" i="58"/>
  <c r="D327" i="58" s="1"/>
  <c r="E327" i="58" s="1"/>
  <c r="F327" i="58" s="1"/>
  <c r="G327" i="58" s="1"/>
  <c r="H327" i="58" s="1"/>
  <c r="I327" i="58" s="1"/>
  <c r="J327" i="58" s="1"/>
  <c r="K327" i="58" s="1"/>
  <c r="L327" i="58" s="1"/>
  <c r="M327" i="58" s="1"/>
  <c r="N327" i="58" s="1"/>
  <c r="O327" i="58" s="1"/>
  <c r="P327" i="58" s="1"/>
  <c r="Q327" i="58" s="1"/>
  <c r="R327" i="58" s="1"/>
  <c r="S327" i="58" s="1"/>
  <c r="AA327" i="58" s="1"/>
  <c r="AB327" i="58" s="1"/>
  <c r="AC327" i="58" s="1"/>
  <c r="AD327" i="58" s="1"/>
  <c r="AE327" i="58" s="1"/>
  <c r="AF327" i="58" s="1"/>
  <c r="C326" i="58"/>
  <c r="D326" i="58" s="1"/>
  <c r="E326" i="58" s="1"/>
  <c r="F326" i="58" s="1"/>
  <c r="G326" i="58" s="1"/>
  <c r="H326" i="58" s="1"/>
  <c r="I326" i="58" s="1"/>
  <c r="J326" i="58" s="1"/>
  <c r="K326" i="58" s="1"/>
  <c r="L326" i="58" s="1"/>
  <c r="M326" i="58" s="1"/>
  <c r="N326" i="58" s="1"/>
  <c r="O326" i="58" s="1"/>
  <c r="P326" i="58" s="1"/>
  <c r="Q326" i="58" s="1"/>
  <c r="R326" i="58" s="1"/>
  <c r="S326" i="58" s="1"/>
  <c r="AA326" i="58" s="1"/>
  <c r="AB326" i="58" s="1"/>
  <c r="AC326" i="58" s="1"/>
  <c r="AD326" i="58" s="1"/>
  <c r="AE326" i="58" s="1"/>
  <c r="AF326" i="58" s="1"/>
  <c r="C323" i="58"/>
  <c r="D323" i="58" s="1"/>
  <c r="E323" i="58" s="1"/>
  <c r="F323" i="58" s="1"/>
  <c r="G323" i="58" s="1"/>
  <c r="H323" i="58" s="1"/>
  <c r="I323" i="58" s="1"/>
  <c r="J323" i="58" s="1"/>
  <c r="K323" i="58" s="1"/>
  <c r="L323" i="58" s="1"/>
  <c r="M323" i="58" s="1"/>
  <c r="N323" i="58" s="1"/>
  <c r="O323" i="58" s="1"/>
  <c r="P323" i="58" s="1"/>
  <c r="Q323" i="58" s="1"/>
  <c r="R323" i="58" s="1"/>
  <c r="S323" i="58" s="1"/>
  <c r="AA323" i="58" s="1"/>
  <c r="AB323" i="58" s="1"/>
  <c r="AC323" i="58" s="1"/>
  <c r="AD323" i="58" s="1"/>
  <c r="AE323" i="58" s="1"/>
  <c r="AF323" i="58" s="1"/>
  <c r="C322" i="58"/>
  <c r="D322" i="58" s="1"/>
  <c r="E322" i="58" s="1"/>
  <c r="F322" i="58" s="1"/>
  <c r="G322" i="58" s="1"/>
  <c r="H322" i="58" s="1"/>
  <c r="I322" i="58" s="1"/>
  <c r="J322" i="58" s="1"/>
  <c r="K322" i="58" s="1"/>
  <c r="L322" i="58" s="1"/>
  <c r="M322" i="58" s="1"/>
  <c r="N322" i="58" s="1"/>
  <c r="O322" i="58" s="1"/>
  <c r="P322" i="58" s="1"/>
  <c r="Q322" i="58" s="1"/>
  <c r="R322" i="58" s="1"/>
  <c r="S322" i="58" s="1"/>
  <c r="AA322" i="58" s="1"/>
  <c r="AB322" i="58" s="1"/>
  <c r="AC322" i="58" s="1"/>
  <c r="AD322" i="58" s="1"/>
  <c r="AE322" i="58" s="1"/>
  <c r="AF322" i="58" s="1"/>
  <c r="C321" i="58"/>
  <c r="D321" i="58" s="1"/>
  <c r="E321" i="58" s="1"/>
  <c r="F321" i="58" s="1"/>
  <c r="G321" i="58" s="1"/>
  <c r="H321" i="58" s="1"/>
  <c r="I321" i="58" s="1"/>
  <c r="J321" i="58" s="1"/>
  <c r="K321" i="58" s="1"/>
  <c r="L321" i="58" s="1"/>
  <c r="M321" i="58" s="1"/>
  <c r="N321" i="58" s="1"/>
  <c r="O321" i="58" s="1"/>
  <c r="P321" i="58" s="1"/>
  <c r="Q321" i="58" s="1"/>
  <c r="R321" i="58" s="1"/>
  <c r="S321" i="58" s="1"/>
  <c r="AA321" i="58" s="1"/>
  <c r="AB321" i="58" s="1"/>
  <c r="AC321" i="58" s="1"/>
  <c r="AD321" i="58" s="1"/>
  <c r="AE321" i="58" s="1"/>
  <c r="AF321" i="58" s="1"/>
  <c r="C320" i="58"/>
  <c r="D320" i="58" s="1"/>
  <c r="E320" i="58" s="1"/>
  <c r="F320" i="58" s="1"/>
  <c r="G320" i="58" s="1"/>
  <c r="H320" i="58" s="1"/>
  <c r="I320" i="58" s="1"/>
  <c r="J320" i="58" s="1"/>
  <c r="K320" i="58" s="1"/>
  <c r="L320" i="58" s="1"/>
  <c r="M320" i="58" s="1"/>
  <c r="N320" i="58" s="1"/>
  <c r="O320" i="58" s="1"/>
  <c r="P320" i="58" s="1"/>
  <c r="Q320" i="58" s="1"/>
  <c r="R320" i="58" s="1"/>
  <c r="S320" i="58" s="1"/>
  <c r="AA320" i="58" s="1"/>
  <c r="AB320" i="58" s="1"/>
  <c r="AC320" i="58" s="1"/>
  <c r="AD320" i="58" s="1"/>
  <c r="AE320" i="58" s="1"/>
  <c r="AF320" i="58" s="1"/>
  <c r="C319" i="58"/>
  <c r="D319" i="58" s="1"/>
  <c r="E319" i="58" s="1"/>
  <c r="F319" i="58" s="1"/>
  <c r="G319" i="58" s="1"/>
  <c r="H319" i="58" s="1"/>
  <c r="I319" i="58" s="1"/>
  <c r="J319" i="58" s="1"/>
  <c r="K319" i="58" s="1"/>
  <c r="L319" i="58" s="1"/>
  <c r="M319" i="58" s="1"/>
  <c r="N319" i="58" s="1"/>
  <c r="O319" i="58" s="1"/>
  <c r="P319" i="58" s="1"/>
  <c r="Q319" i="58" s="1"/>
  <c r="R319" i="58" s="1"/>
  <c r="S319" i="58" s="1"/>
  <c r="AA319" i="58" s="1"/>
  <c r="AB319" i="58" s="1"/>
  <c r="AC319" i="58" s="1"/>
  <c r="AD319" i="58" s="1"/>
  <c r="AE319" i="58" s="1"/>
  <c r="AF319" i="58" s="1"/>
  <c r="C318" i="58"/>
  <c r="D318" i="58" s="1"/>
  <c r="E318" i="58" s="1"/>
  <c r="F318" i="58" s="1"/>
  <c r="G318" i="58" s="1"/>
  <c r="H318" i="58" s="1"/>
  <c r="I318" i="58" s="1"/>
  <c r="J318" i="58" s="1"/>
  <c r="K318" i="58" s="1"/>
  <c r="L318" i="58" s="1"/>
  <c r="M318" i="58" s="1"/>
  <c r="N318" i="58" s="1"/>
  <c r="O318" i="58" s="1"/>
  <c r="P318" i="58" s="1"/>
  <c r="Q318" i="58" s="1"/>
  <c r="R318" i="58" s="1"/>
  <c r="S318" i="58" s="1"/>
  <c r="AA318" i="58" s="1"/>
  <c r="AB318" i="58" s="1"/>
  <c r="AC318" i="58" s="1"/>
  <c r="AD318" i="58" s="1"/>
  <c r="AE318" i="58" s="1"/>
  <c r="AF318" i="58" s="1"/>
  <c r="C315" i="58"/>
  <c r="D315" i="58" s="1"/>
  <c r="E315" i="58" s="1"/>
  <c r="F315" i="58" s="1"/>
  <c r="G315" i="58" s="1"/>
  <c r="H315" i="58" s="1"/>
  <c r="I315" i="58" s="1"/>
  <c r="J315" i="58" s="1"/>
  <c r="K315" i="58" s="1"/>
  <c r="L315" i="58" s="1"/>
  <c r="M315" i="58" s="1"/>
  <c r="N315" i="58" s="1"/>
  <c r="O315" i="58" s="1"/>
  <c r="P315" i="58" s="1"/>
  <c r="Q315" i="58" s="1"/>
  <c r="R315" i="58" s="1"/>
  <c r="S315" i="58" s="1"/>
  <c r="AA315" i="58" s="1"/>
  <c r="AB315" i="58" s="1"/>
  <c r="AC315" i="58" s="1"/>
  <c r="AD315" i="58" s="1"/>
  <c r="AE315" i="58" s="1"/>
  <c r="AF315" i="58" s="1"/>
  <c r="C314" i="58"/>
  <c r="D314" i="58" s="1"/>
  <c r="E314" i="58" s="1"/>
  <c r="F314" i="58" s="1"/>
  <c r="G314" i="58" s="1"/>
  <c r="H314" i="58" s="1"/>
  <c r="I314" i="58" s="1"/>
  <c r="J314" i="58" s="1"/>
  <c r="K314" i="58" s="1"/>
  <c r="L314" i="58" s="1"/>
  <c r="M314" i="58" s="1"/>
  <c r="N314" i="58" s="1"/>
  <c r="O314" i="58" s="1"/>
  <c r="P314" i="58" s="1"/>
  <c r="Q314" i="58" s="1"/>
  <c r="R314" i="58" s="1"/>
  <c r="S314" i="58" s="1"/>
  <c r="AA314" i="58" s="1"/>
  <c r="AB314" i="58" s="1"/>
  <c r="AC314" i="58" s="1"/>
  <c r="AD314" i="58" s="1"/>
  <c r="AE314" i="58" s="1"/>
  <c r="AF314" i="58" s="1"/>
  <c r="C313" i="58"/>
  <c r="D313" i="58" s="1"/>
  <c r="E313" i="58" s="1"/>
  <c r="F313" i="58" s="1"/>
  <c r="G313" i="58" s="1"/>
  <c r="H313" i="58" s="1"/>
  <c r="I313" i="58" s="1"/>
  <c r="J313" i="58" s="1"/>
  <c r="K313" i="58" s="1"/>
  <c r="L313" i="58" s="1"/>
  <c r="M313" i="58" s="1"/>
  <c r="N313" i="58" s="1"/>
  <c r="O313" i="58" s="1"/>
  <c r="P313" i="58" s="1"/>
  <c r="Q313" i="58" s="1"/>
  <c r="R313" i="58" s="1"/>
  <c r="S313" i="58" s="1"/>
  <c r="AA313" i="58" s="1"/>
  <c r="AB313" i="58" s="1"/>
  <c r="AC313" i="58" s="1"/>
  <c r="AD313" i="58" s="1"/>
  <c r="AE313" i="58" s="1"/>
  <c r="AF313" i="58" s="1"/>
  <c r="AG311" i="58"/>
  <c r="C310" i="58"/>
  <c r="D310" i="58" s="1"/>
  <c r="E310" i="58" s="1"/>
  <c r="F310" i="58" s="1"/>
  <c r="G310" i="58" s="1"/>
  <c r="H310" i="58" s="1"/>
  <c r="I310" i="58" s="1"/>
  <c r="J310" i="58" s="1"/>
  <c r="K310" i="58" s="1"/>
  <c r="L310" i="58" s="1"/>
  <c r="M310" i="58" s="1"/>
  <c r="N310" i="58" s="1"/>
  <c r="O310" i="58" s="1"/>
  <c r="P310" i="58" s="1"/>
  <c r="Q310" i="58" s="1"/>
  <c r="R310" i="58" s="1"/>
  <c r="S310" i="58" s="1"/>
  <c r="AA310" i="58" s="1"/>
  <c r="AB310" i="58" s="1"/>
  <c r="AC310" i="58" s="1"/>
  <c r="AD310" i="58" s="1"/>
  <c r="AE310" i="58" s="1"/>
  <c r="AF310" i="58" s="1"/>
  <c r="C309" i="58"/>
  <c r="D309" i="58" s="1"/>
  <c r="E309" i="58" s="1"/>
  <c r="F309" i="58" s="1"/>
  <c r="G309" i="58" s="1"/>
  <c r="H309" i="58" s="1"/>
  <c r="I309" i="58" s="1"/>
  <c r="J309" i="58" s="1"/>
  <c r="K309" i="58" s="1"/>
  <c r="L309" i="58" s="1"/>
  <c r="M309" i="58" s="1"/>
  <c r="N309" i="58" s="1"/>
  <c r="O309" i="58" s="1"/>
  <c r="P309" i="58" s="1"/>
  <c r="Q309" i="58" s="1"/>
  <c r="R309" i="58" s="1"/>
  <c r="S309" i="58" s="1"/>
  <c r="AA309" i="58" s="1"/>
  <c r="AB309" i="58" s="1"/>
  <c r="AC309" i="58" s="1"/>
  <c r="AD309" i="58" s="1"/>
  <c r="AE309" i="58" s="1"/>
  <c r="AF309" i="58" s="1"/>
  <c r="C308" i="58"/>
  <c r="D308" i="58" s="1"/>
  <c r="E308" i="58" s="1"/>
  <c r="F308" i="58" s="1"/>
  <c r="G308" i="58" s="1"/>
  <c r="H308" i="58" s="1"/>
  <c r="I308" i="58" s="1"/>
  <c r="J308" i="58" s="1"/>
  <c r="K308" i="58" s="1"/>
  <c r="L308" i="58" s="1"/>
  <c r="M308" i="58" s="1"/>
  <c r="N308" i="58" s="1"/>
  <c r="O308" i="58" s="1"/>
  <c r="P308" i="58" s="1"/>
  <c r="Q308" i="58" s="1"/>
  <c r="R308" i="58" s="1"/>
  <c r="S308" i="58" s="1"/>
  <c r="AA308" i="58" s="1"/>
  <c r="AB308" i="58" s="1"/>
  <c r="AC308" i="58" s="1"/>
  <c r="AD308" i="58" s="1"/>
  <c r="AE308" i="58" s="1"/>
  <c r="AF308" i="58" s="1"/>
  <c r="D306" i="58"/>
  <c r="E306" i="58" s="1"/>
  <c r="F306" i="58" s="1"/>
  <c r="G306" i="58" s="1"/>
  <c r="H306" i="58" s="1"/>
  <c r="I306" i="58" s="1"/>
  <c r="J306" i="58" s="1"/>
  <c r="K306" i="58" s="1"/>
  <c r="L306" i="58" s="1"/>
  <c r="M306" i="58" s="1"/>
  <c r="N306" i="58" s="1"/>
  <c r="O306" i="58" s="1"/>
  <c r="P306" i="58" s="1"/>
  <c r="Q306" i="58" s="1"/>
  <c r="R306" i="58" s="1"/>
  <c r="S306" i="58" s="1"/>
  <c r="AA306" i="58" s="1"/>
  <c r="AB306" i="58" s="1"/>
  <c r="AC306" i="58" s="1"/>
  <c r="AD306" i="58" s="1"/>
  <c r="AE306" i="58" s="1"/>
  <c r="AF306" i="58" s="1"/>
  <c r="C306" i="58"/>
  <c r="C305" i="58"/>
  <c r="D305" i="58" s="1"/>
  <c r="E305" i="58" s="1"/>
  <c r="F305" i="58" s="1"/>
  <c r="G305" i="58" s="1"/>
  <c r="H305" i="58" s="1"/>
  <c r="I305" i="58" s="1"/>
  <c r="J305" i="58" s="1"/>
  <c r="K305" i="58" s="1"/>
  <c r="L305" i="58" s="1"/>
  <c r="M305" i="58" s="1"/>
  <c r="N305" i="58" s="1"/>
  <c r="O305" i="58" s="1"/>
  <c r="P305" i="58" s="1"/>
  <c r="Q305" i="58" s="1"/>
  <c r="R305" i="58" s="1"/>
  <c r="S305" i="58" s="1"/>
  <c r="AA305" i="58" s="1"/>
  <c r="AB305" i="58" s="1"/>
  <c r="AC305" i="58" s="1"/>
  <c r="AD305" i="58" s="1"/>
  <c r="AE305" i="58" s="1"/>
  <c r="AF305" i="58" s="1"/>
  <c r="C304" i="58"/>
  <c r="D304" i="58" s="1"/>
  <c r="E304" i="58" s="1"/>
  <c r="F304" i="58" s="1"/>
  <c r="G304" i="58" s="1"/>
  <c r="H304" i="58" s="1"/>
  <c r="I304" i="58" s="1"/>
  <c r="J304" i="58" s="1"/>
  <c r="K304" i="58" s="1"/>
  <c r="L304" i="58" s="1"/>
  <c r="M304" i="58" s="1"/>
  <c r="N304" i="58" s="1"/>
  <c r="O304" i="58" s="1"/>
  <c r="P304" i="58" s="1"/>
  <c r="Q304" i="58" s="1"/>
  <c r="R304" i="58" s="1"/>
  <c r="S304" i="58" s="1"/>
  <c r="AA304" i="58" s="1"/>
  <c r="AB304" i="58" s="1"/>
  <c r="AC304" i="58" s="1"/>
  <c r="AD304" i="58" s="1"/>
  <c r="AE304" i="58" s="1"/>
  <c r="AF304" i="58" s="1"/>
  <c r="D303" i="58"/>
  <c r="E303" i="58" s="1"/>
  <c r="F303" i="58" s="1"/>
  <c r="G303" i="58" s="1"/>
  <c r="H303" i="58" s="1"/>
  <c r="I303" i="58" s="1"/>
  <c r="J303" i="58" s="1"/>
  <c r="K303" i="58" s="1"/>
  <c r="L303" i="58" s="1"/>
  <c r="M303" i="58" s="1"/>
  <c r="N303" i="58" s="1"/>
  <c r="O303" i="58" s="1"/>
  <c r="P303" i="58" s="1"/>
  <c r="Q303" i="58" s="1"/>
  <c r="R303" i="58" s="1"/>
  <c r="S303" i="58" s="1"/>
  <c r="AA303" i="58" s="1"/>
  <c r="AB303" i="58" s="1"/>
  <c r="AC303" i="58" s="1"/>
  <c r="AD303" i="58" s="1"/>
  <c r="AE303" i="58" s="1"/>
  <c r="AF303" i="58" s="1"/>
  <c r="C303" i="58"/>
  <c r="C302" i="58"/>
  <c r="D302" i="58" s="1"/>
  <c r="E302" i="58" s="1"/>
  <c r="F302" i="58" s="1"/>
  <c r="G302" i="58" s="1"/>
  <c r="H302" i="58" s="1"/>
  <c r="I302" i="58" s="1"/>
  <c r="J302" i="58" s="1"/>
  <c r="K302" i="58" s="1"/>
  <c r="L302" i="58" s="1"/>
  <c r="M302" i="58" s="1"/>
  <c r="N302" i="58" s="1"/>
  <c r="O302" i="58" s="1"/>
  <c r="P302" i="58" s="1"/>
  <c r="Q302" i="58" s="1"/>
  <c r="R302" i="58" s="1"/>
  <c r="S302" i="58" s="1"/>
  <c r="AA302" i="58" s="1"/>
  <c r="AB302" i="58" s="1"/>
  <c r="AC302" i="58" s="1"/>
  <c r="AD302" i="58" s="1"/>
  <c r="AE302" i="58" s="1"/>
  <c r="AF302" i="58" s="1"/>
  <c r="F301" i="58"/>
  <c r="G301" i="58" s="1"/>
  <c r="H301" i="58" s="1"/>
  <c r="I301" i="58" s="1"/>
  <c r="J301" i="58" s="1"/>
  <c r="K301" i="58" s="1"/>
  <c r="L301" i="58" s="1"/>
  <c r="M301" i="58" s="1"/>
  <c r="N301" i="58" s="1"/>
  <c r="O301" i="58" s="1"/>
  <c r="P301" i="58" s="1"/>
  <c r="Q301" i="58" s="1"/>
  <c r="R301" i="58" s="1"/>
  <c r="S301" i="58" s="1"/>
  <c r="AA301" i="58" s="1"/>
  <c r="AB301" i="58" s="1"/>
  <c r="AC301" i="58" s="1"/>
  <c r="AD301" i="58" s="1"/>
  <c r="AE301" i="58" s="1"/>
  <c r="AF301" i="58" s="1"/>
  <c r="C301" i="58"/>
  <c r="D301" i="58" s="1"/>
  <c r="E301" i="58" s="1"/>
  <c r="C298" i="58"/>
  <c r="D298" i="58" s="1"/>
  <c r="E298" i="58" s="1"/>
  <c r="F298" i="58" s="1"/>
  <c r="G298" i="58" s="1"/>
  <c r="H298" i="58" s="1"/>
  <c r="I298" i="58" s="1"/>
  <c r="J298" i="58" s="1"/>
  <c r="K298" i="58" s="1"/>
  <c r="L298" i="58" s="1"/>
  <c r="M298" i="58" s="1"/>
  <c r="N298" i="58" s="1"/>
  <c r="O298" i="58" s="1"/>
  <c r="P298" i="58" s="1"/>
  <c r="Q298" i="58" s="1"/>
  <c r="R298" i="58" s="1"/>
  <c r="S298" i="58" s="1"/>
  <c r="AA298" i="58" s="1"/>
  <c r="AB298" i="58" s="1"/>
  <c r="AC298" i="58" s="1"/>
  <c r="AD298" i="58" s="1"/>
  <c r="AE298" i="58" s="1"/>
  <c r="AF298" i="58" s="1"/>
  <c r="C297" i="58"/>
  <c r="D297" i="58" s="1"/>
  <c r="E297" i="58" s="1"/>
  <c r="F297" i="58" s="1"/>
  <c r="G297" i="58" s="1"/>
  <c r="H297" i="58" s="1"/>
  <c r="I297" i="58" s="1"/>
  <c r="J297" i="58" s="1"/>
  <c r="K297" i="58" s="1"/>
  <c r="L297" i="58" s="1"/>
  <c r="M297" i="58" s="1"/>
  <c r="N297" i="58" s="1"/>
  <c r="O297" i="58" s="1"/>
  <c r="P297" i="58" s="1"/>
  <c r="Q297" i="58" s="1"/>
  <c r="R297" i="58" s="1"/>
  <c r="S297" i="58" s="1"/>
  <c r="AA297" i="58" s="1"/>
  <c r="AB297" i="58" s="1"/>
  <c r="AC297" i="58" s="1"/>
  <c r="AD297" i="58" s="1"/>
  <c r="AE297" i="58" s="1"/>
  <c r="AF297" i="58" s="1"/>
  <c r="C296" i="58"/>
  <c r="D296" i="58" s="1"/>
  <c r="E296" i="58" s="1"/>
  <c r="F296" i="58" s="1"/>
  <c r="G296" i="58" s="1"/>
  <c r="H296" i="58" s="1"/>
  <c r="I296" i="58" s="1"/>
  <c r="J296" i="58" s="1"/>
  <c r="K296" i="58" s="1"/>
  <c r="L296" i="58" s="1"/>
  <c r="M296" i="58" s="1"/>
  <c r="N296" i="58" s="1"/>
  <c r="O296" i="58" s="1"/>
  <c r="P296" i="58" s="1"/>
  <c r="Q296" i="58" s="1"/>
  <c r="R296" i="58" s="1"/>
  <c r="S296" i="58" s="1"/>
  <c r="AA296" i="58" s="1"/>
  <c r="AB296" i="58" s="1"/>
  <c r="AC296" i="58" s="1"/>
  <c r="AD296" i="58" s="1"/>
  <c r="AE296" i="58" s="1"/>
  <c r="AF296" i="58" s="1"/>
  <c r="C295" i="58"/>
  <c r="D295" i="58" s="1"/>
  <c r="E295" i="58" s="1"/>
  <c r="F295" i="58" s="1"/>
  <c r="G295" i="58" s="1"/>
  <c r="H295" i="58" s="1"/>
  <c r="I295" i="58" s="1"/>
  <c r="J295" i="58" s="1"/>
  <c r="K295" i="58" s="1"/>
  <c r="L295" i="58" s="1"/>
  <c r="M295" i="58" s="1"/>
  <c r="N295" i="58" s="1"/>
  <c r="O295" i="58" s="1"/>
  <c r="P295" i="58" s="1"/>
  <c r="Q295" i="58" s="1"/>
  <c r="R295" i="58" s="1"/>
  <c r="S295" i="58" s="1"/>
  <c r="AA295" i="58" s="1"/>
  <c r="AB295" i="58" s="1"/>
  <c r="AC295" i="58" s="1"/>
  <c r="AD295" i="58" s="1"/>
  <c r="AE295" i="58" s="1"/>
  <c r="AF295" i="58" s="1"/>
  <c r="C294" i="58"/>
  <c r="D294" i="58" s="1"/>
  <c r="E294" i="58" s="1"/>
  <c r="F294" i="58" s="1"/>
  <c r="G294" i="58" s="1"/>
  <c r="H294" i="58" s="1"/>
  <c r="I294" i="58" s="1"/>
  <c r="J294" i="58" s="1"/>
  <c r="K294" i="58" s="1"/>
  <c r="L294" i="58" s="1"/>
  <c r="M294" i="58" s="1"/>
  <c r="N294" i="58" s="1"/>
  <c r="O294" i="58" s="1"/>
  <c r="P294" i="58" s="1"/>
  <c r="Q294" i="58" s="1"/>
  <c r="R294" i="58" s="1"/>
  <c r="S294" i="58" s="1"/>
  <c r="AA294" i="58" s="1"/>
  <c r="AB294" i="58" s="1"/>
  <c r="AC294" i="58" s="1"/>
  <c r="AD294" i="58" s="1"/>
  <c r="AE294" i="58" s="1"/>
  <c r="AF294" i="58" s="1"/>
  <c r="C293" i="58"/>
  <c r="D293" i="58" s="1"/>
  <c r="E293" i="58" s="1"/>
  <c r="F293" i="58" s="1"/>
  <c r="G293" i="58" s="1"/>
  <c r="H293" i="58" s="1"/>
  <c r="I293" i="58" s="1"/>
  <c r="J293" i="58" s="1"/>
  <c r="K293" i="58" s="1"/>
  <c r="L293" i="58" s="1"/>
  <c r="M293" i="58" s="1"/>
  <c r="N293" i="58" s="1"/>
  <c r="O293" i="58" s="1"/>
  <c r="P293" i="58" s="1"/>
  <c r="Q293" i="58" s="1"/>
  <c r="R293" i="58" s="1"/>
  <c r="S293" i="58" s="1"/>
  <c r="AA293" i="58" s="1"/>
  <c r="AB293" i="58" s="1"/>
  <c r="AC293" i="58" s="1"/>
  <c r="AD293" i="58" s="1"/>
  <c r="AE293" i="58" s="1"/>
  <c r="AF293" i="58" s="1"/>
  <c r="C290" i="58"/>
  <c r="D290" i="58" s="1"/>
  <c r="E290" i="58" s="1"/>
  <c r="F290" i="58" s="1"/>
  <c r="G290" i="58" s="1"/>
  <c r="H290" i="58" s="1"/>
  <c r="I290" i="58" s="1"/>
  <c r="J290" i="58" s="1"/>
  <c r="K290" i="58" s="1"/>
  <c r="L290" i="58" s="1"/>
  <c r="M290" i="58" s="1"/>
  <c r="N290" i="58" s="1"/>
  <c r="O290" i="58" s="1"/>
  <c r="P290" i="58" s="1"/>
  <c r="Q290" i="58" s="1"/>
  <c r="R290" i="58" s="1"/>
  <c r="S290" i="58" s="1"/>
  <c r="AA290" i="58" s="1"/>
  <c r="AB290" i="58" s="1"/>
  <c r="AC290" i="58" s="1"/>
  <c r="AD290" i="58" s="1"/>
  <c r="AE290" i="58" s="1"/>
  <c r="AF290" i="58" s="1"/>
  <c r="C289" i="58"/>
  <c r="D289" i="58" s="1"/>
  <c r="E289" i="58" s="1"/>
  <c r="F289" i="58" s="1"/>
  <c r="G289" i="58" s="1"/>
  <c r="H289" i="58" s="1"/>
  <c r="I289" i="58" s="1"/>
  <c r="J289" i="58" s="1"/>
  <c r="K289" i="58" s="1"/>
  <c r="L289" i="58" s="1"/>
  <c r="M289" i="58" s="1"/>
  <c r="N289" i="58" s="1"/>
  <c r="O289" i="58" s="1"/>
  <c r="P289" i="58" s="1"/>
  <c r="Q289" i="58" s="1"/>
  <c r="R289" i="58" s="1"/>
  <c r="S289" i="58" s="1"/>
  <c r="AA289" i="58" s="1"/>
  <c r="AB289" i="58" s="1"/>
  <c r="AC289" i="58" s="1"/>
  <c r="AD289" i="58" s="1"/>
  <c r="AE289" i="58" s="1"/>
  <c r="AF289" i="58" s="1"/>
  <c r="C288" i="58"/>
  <c r="D288" i="58" s="1"/>
  <c r="E288" i="58" s="1"/>
  <c r="F288" i="58" s="1"/>
  <c r="G288" i="58" s="1"/>
  <c r="H288" i="58" s="1"/>
  <c r="I288" i="58" s="1"/>
  <c r="J288" i="58" s="1"/>
  <c r="K288" i="58" s="1"/>
  <c r="L288" i="58" s="1"/>
  <c r="M288" i="58" s="1"/>
  <c r="N288" i="58" s="1"/>
  <c r="O288" i="58" s="1"/>
  <c r="P288" i="58" s="1"/>
  <c r="Q288" i="58" s="1"/>
  <c r="R288" i="58" s="1"/>
  <c r="S288" i="58" s="1"/>
  <c r="AA288" i="58" s="1"/>
  <c r="AB288" i="58" s="1"/>
  <c r="AC288" i="58" s="1"/>
  <c r="AD288" i="58" s="1"/>
  <c r="AE288" i="58" s="1"/>
  <c r="AF288" i="58" s="1"/>
  <c r="C287" i="58"/>
  <c r="D287" i="58" s="1"/>
  <c r="E287" i="58" s="1"/>
  <c r="F287" i="58" s="1"/>
  <c r="G287" i="58" s="1"/>
  <c r="H287" i="58" s="1"/>
  <c r="I287" i="58" s="1"/>
  <c r="J287" i="58" s="1"/>
  <c r="K287" i="58" s="1"/>
  <c r="L287" i="58" s="1"/>
  <c r="M287" i="58" s="1"/>
  <c r="N287" i="58" s="1"/>
  <c r="O287" i="58" s="1"/>
  <c r="P287" i="58" s="1"/>
  <c r="Q287" i="58" s="1"/>
  <c r="R287" i="58" s="1"/>
  <c r="S287" i="58" s="1"/>
  <c r="AA287" i="58" s="1"/>
  <c r="AB287" i="58" s="1"/>
  <c r="AC287" i="58" s="1"/>
  <c r="AD287" i="58" s="1"/>
  <c r="AE287" i="58" s="1"/>
  <c r="AF287" i="58" s="1"/>
  <c r="C286" i="58"/>
  <c r="D286" i="58" s="1"/>
  <c r="E286" i="58" s="1"/>
  <c r="F286" i="58" s="1"/>
  <c r="G286" i="58" s="1"/>
  <c r="H286" i="58" s="1"/>
  <c r="I286" i="58" s="1"/>
  <c r="J286" i="58" s="1"/>
  <c r="K286" i="58" s="1"/>
  <c r="L286" i="58" s="1"/>
  <c r="M286" i="58" s="1"/>
  <c r="N286" i="58" s="1"/>
  <c r="O286" i="58" s="1"/>
  <c r="P286" i="58" s="1"/>
  <c r="Q286" i="58" s="1"/>
  <c r="R286" i="58" s="1"/>
  <c r="S286" i="58" s="1"/>
  <c r="AA286" i="58" s="1"/>
  <c r="AB286" i="58" s="1"/>
  <c r="AC286" i="58" s="1"/>
  <c r="AD286" i="58" s="1"/>
  <c r="AE286" i="58" s="1"/>
  <c r="AF286" i="58" s="1"/>
  <c r="C285" i="58"/>
  <c r="D285" i="58" s="1"/>
  <c r="E285" i="58" s="1"/>
  <c r="F285" i="58" s="1"/>
  <c r="G285" i="58" s="1"/>
  <c r="H285" i="58" s="1"/>
  <c r="I285" i="58" s="1"/>
  <c r="J285" i="58" s="1"/>
  <c r="K285" i="58" s="1"/>
  <c r="L285" i="58" s="1"/>
  <c r="M285" i="58" s="1"/>
  <c r="N285" i="58" s="1"/>
  <c r="O285" i="58" s="1"/>
  <c r="P285" i="58" s="1"/>
  <c r="Q285" i="58" s="1"/>
  <c r="R285" i="58" s="1"/>
  <c r="S285" i="58" s="1"/>
  <c r="AA285" i="58" s="1"/>
  <c r="AB285" i="58" s="1"/>
  <c r="AC285" i="58" s="1"/>
  <c r="AD285" i="58" s="1"/>
  <c r="AE285" i="58" s="1"/>
  <c r="AF285" i="58" s="1"/>
  <c r="C282" i="58"/>
  <c r="D282" i="58" s="1"/>
  <c r="E282" i="58" s="1"/>
  <c r="F282" i="58" s="1"/>
  <c r="G282" i="58" s="1"/>
  <c r="H282" i="58" s="1"/>
  <c r="I282" i="58" s="1"/>
  <c r="J282" i="58" s="1"/>
  <c r="K282" i="58" s="1"/>
  <c r="L282" i="58" s="1"/>
  <c r="M282" i="58" s="1"/>
  <c r="N282" i="58" s="1"/>
  <c r="O282" i="58" s="1"/>
  <c r="P282" i="58" s="1"/>
  <c r="Q282" i="58" s="1"/>
  <c r="R282" i="58" s="1"/>
  <c r="S282" i="58" s="1"/>
  <c r="AA282" i="58" s="1"/>
  <c r="AB282" i="58" s="1"/>
  <c r="AC282" i="58" s="1"/>
  <c r="AD282" i="58" s="1"/>
  <c r="AE282" i="58" s="1"/>
  <c r="AF282" i="58" s="1"/>
  <c r="C281" i="58"/>
  <c r="D281" i="58" s="1"/>
  <c r="E281" i="58" s="1"/>
  <c r="F281" i="58" s="1"/>
  <c r="G281" i="58" s="1"/>
  <c r="H281" i="58" s="1"/>
  <c r="I281" i="58" s="1"/>
  <c r="J281" i="58" s="1"/>
  <c r="K281" i="58" s="1"/>
  <c r="L281" i="58" s="1"/>
  <c r="M281" i="58" s="1"/>
  <c r="N281" i="58" s="1"/>
  <c r="O281" i="58" s="1"/>
  <c r="P281" i="58" s="1"/>
  <c r="Q281" i="58" s="1"/>
  <c r="R281" i="58" s="1"/>
  <c r="S281" i="58" s="1"/>
  <c r="AA281" i="58" s="1"/>
  <c r="AB281" i="58" s="1"/>
  <c r="AC281" i="58" s="1"/>
  <c r="AD281" i="58" s="1"/>
  <c r="AE281" i="58" s="1"/>
  <c r="AF281" i="58" s="1"/>
  <c r="C280" i="58"/>
  <c r="D280" i="58" s="1"/>
  <c r="E280" i="58" s="1"/>
  <c r="F280" i="58" s="1"/>
  <c r="G280" i="58" s="1"/>
  <c r="H280" i="58" s="1"/>
  <c r="I280" i="58" s="1"/>
  <c r="J280" i="58" s="1"/>
  <c r="K280" i="58" s="1"/>
  <c r="L280" i="58" s="1"/>
  <c r="M280" i="58" s="1"/>
  <c r="N280" i="58" s="1"/>
  <c r="O280" i="58" s="1"/>
  <c r="P280" i="58" s="1"/>
  <c r="Q280" i="58" s="1"/>
  <c r="R280" i="58" s="1"/>
  <c r="S280" i="58" s="1"/>
  <c r="AA280" i="58" s="1"/>
  <c r="AB280" i="58" s="1"/>
  <c r="AC280" i="58" s="1"/>
  <c r="AD280" i="58" s="1"/>
  <c r="AE280" i="58" s="1"/>
  <c r="AF280" i="58" s="1"/>
  <c r="C279" i="58"/>
  <c r="D279" i="58" s="1"/>
  <c r="E279" i="58" s="1"/>
  <c r="F279" i="58" s="1"/>
  <c r="G279" i="58" s="1"/>
  <c r="H279" i="58" s="1"/>
  <c r="I279" i="58" s="1"/>
  <c r="J279" i="58" s="1"/>
  <c r="K279" i="58" s="1"/>
  <c r="L279" i="58" s="1"/>
  <c r="M279" i="58" s="1"/>
  <c r="N279" i="58" s="1"/>
  <c r="O279" i="58" s="1"/>
  <c r="P279" i="58" s="1"/>
  <c r="Q279" i="58" s="1"/>
  <c r="R279" i="58" s="1"/>
  <c r="S279" i="58" s="1"/>
  <c r="AA279" i="58" s="1"/>
  <c r="AB279" i="58" s="1"/>
  <c r="AC279" i="58" s="1"/>
  <c r="AD279" i="58" s="1"/>
  <c r="AE279" i="58" s="1"/>
  <c r="AF279" i="58" s="1"/>
  <c r="C278" i="58"/>
  <c r="D278" i="58" s="1"/>
  <c r="E278" i="58" s="1"/>
  <c r="F278" i="58" s="1"/>
  <c r="G278" i="58" s="1"/>
  <c r="H278" i="58" s="1"/>
  <c r="I278" i="58" s="1"/>
  <c r="J278" i="58" s="1"/>
  <c r="K278" i="58" s="1"/>
  <c r="L278" i="58" s="1"/>
  <c r="M278" i="58" s="1"/>
  <c r="N278" i="58" s="1"/>
  <c r="O278" i="58" s="1"/>
  <c r="P278" i="58" s="1"/>
  <c r="Q278" i="58" s="1"/>
  <c r="R278" i="58" s="1"/>
  <c r="S278" i="58" s="1"/>
  <c r="AA278" i="58" s="1"/>
  <c r="AB278" i="58" s="1"/>
  <c r="AC278" i="58" s="1"/>
  <c r="AD278" i="58" s="1"/>
  <c r="AE278" i="58" s="1"/>
  <c r="AF278" i="58" s="1"/>
  <c r="C277" i="58"/>
  <c r="D277" i="58" s="1"/>
  <c r="E277" i="58" s="1"/>
  <c r="F277" i="58" s="1"/>
  <c r="G277" i="58" s="1"/>
  <c r="H277" i="58" s="1"/>
  <c r="I277" i="58" s="1"/>
  <c r="J277" i="58" s="1"/>
  <c r="K277" i="58" s="1"/>
  <c r="L277" i="58" s="1"/>
  <c r="M277" i="58" s="1"/>
  <c r="N277" i="58" s="1"/>
  <c r="O277" i="58" s="1"/>
  <c r="P277" i="58" s="1"/>
  <c r="Q277" i="58" s="1"/>
  <c r="R277" i="58" s="1"/>
  <c r="S277" i="58" s="1"/>
  <c r="AA277" i="58" s="1"/>
  <c r="AB277" i="58" s="1"/>
  <c r="AC277" i="58" s="1"/>
  <c r="AD277" i="58" s="1"/>
  <c r="AE277" i="58" s="1"/>
  <c r="AF277" i="58" s="1"/>
  <c r="C275" i="58"/>
  <c r="D275" i="58" s="1"/>
  <c r="E275" i="58" s="1"/>
  <c r="F275" i="58" s="1"/>
  <c r="G275" i="58" s="1"/>
  <c r="H275" i="58" s="1"/>
  <c r="I275" i="58" s="1"/>
  <c r="J275" i="58" s="1"/>
  <c r="K275" i="58" s="1"/>
  <c r="L275" i="58" s="1"/>
  <c r="M275" i="58" s="1"/>
  <c r="N275" i="58" s="1"/>
  <c r="O275" i="58" s="1"/>
  <c r="P275" i="58" s="1"/>
  <c r="Q275" i="58" s="1"/>
  <c r="R275" i="58" s="1"/>
  <c r="S275" i="58" s="1"/>
  <c r="AA275" i="58" s="1"/>
  <c r="AB275" i="58" s="1"/>
  <c r="AC275" i="58" s="1"/>
  <c r="AD275" i="58" s="1"/>
  <c r="AE275" i="58" s="1"/>
  <c r="AF275" i="58" s="1"/>
  <c r="M274" i="58"/>
  <c r="N274" i="58" s="1"/>
  <c r="O274" i="58" s="1"/>
  <c r="P274" i="58" s="1"/>
  <c r="Q274" i="58" s="1"/>
  <c r="R274" i="58" s="1"/>
  <c r="S274" i="58" s="1"/>
  <c r="AA274" i="58" s="1"/>
  <c r="AB274" i="58" s="1"/>
  <c r="AC274" i="58" s="1"/>
  <c r="AD274" i="58" s="1"/>
  <c r="AE274" i="58" s="1"/>
  <c r="AF274" i="58" s="1"/>
  <c r="C274" i="58"/>
  <c r="D274" i="58" s="1"/>
  <c r="E274" i="58" s="1"/>
  <c r="F274" i="58" s="1"/>
  <c r="G274" i="58" s="1"/>
  <c r="H274" i="58" s="1"/>
  <c r="I274" i="58" s="1"/>
  <c r="J274" i="58" s="1"/>
  <c r="K274" i="58" s="1"/>
  <c r="L274" i="58" s="1"/>
  <c r="C273" i="58"/>
  <c r="D273" i="58" s="1"/>
  <c r="E273" i="58" s="1"/>
  <c r="F273" i="58" s="1"/>
  <c r="G273" i="58" s="1"/>
  <c r="H273" i="58" s="1"/>
  <c r="I273" i="58" s="1"/>
  <c r="J273" i="58" s="1"/>
  <c r="K273" i="58" s="1"/>
  <c r="L273" i="58" s="1"/>
  <c r="M273" i="58" s="1"/>
  <c r="N273" i="58" s="1"/>
  <c r="O273" i="58" s="1"/>
  <c r="P273" i="58" s="1"/>
  <c r="Q273" i="58" s="1"/>
  <c r="R273" i="58" s="1"/>
  <c r="S273" i="58" s="1"/>
  <c r="AA273" i="58" s="1"/>
  <c r="AB273" i="58" s="1"/>
  <c r="AC273" i="58" s="1"/>
  <c r="AD273" i="58" s="1"/>
  <c r="AE273" i="58" s="1"/>
  <c r="AF273" i="58" s="1"/>
  <c r="C272" i="58"/>
  <c r="D272" i="58" s="1"/>
  <c r="E272" i="58" s="1"/>
  <c r="F272" i="58" s="1"/>
  <c r="G272" i="58" s="1"/>
  <c r="H272" i="58" s="1"/>
  <c r="I272" i="58" s="1"/>
  <c r="J272" i="58" s="1"/>
  <c r="K272" i="58" s="1"/>
  <c r="L272" i="58" s="1"/>
  <c r="M272" i="58" s="1"/>
  <c r="N272" i="58" s="1"/>
  <c r="O272" i="58" s="1"/>
  <c r="P272" i="58" s="1"/>
  <c r="Q272" i="58" s="1"/>
  <c r="R272" i="58" s="1"/>
  <c r="S272" i="58" s="1"/>
  <c r="AA272" i="58" s="1"/>
  <c r="AB272" i="58" s="1"/>
  <c r="AC272" i="58" s="1"/>
  <c r="AD272" i="58" s="1"/>
  <c r="AE272" i="58" s="1"/>
  <c r="AF272" i="58" s="1"/>
  <c r="C271" i="58"/>
  <c r="D271" i="58" s="1"/>
  <c r="E271" i="58" s="1"/>
  <c r="F271" i="58" s="1"/>
  <c r="G271" i="58" s="1"/>
  <c r="H271" i="58" s="1"/>
  <c r="I271" i="58" s="1"/>
  <c r="J271" i="58" s="1"/>
  <c r="K271" i="58" s="1"/>
  <c r="L271" i="58" s="1"/>
  <c r="M271" i="58" s="1"/>
  <c r="N271" i="58" s="1"/>
  <c r="O271" i="58" s="1"/>
  <c r="P271" i="58" s="1"/>
  <c r="Q271" i="58" s="1"/>
  <c r="R271" i="58" s="1"/>
  <c r="S271" i="58" s="1"/>
  <c r="AA271" i="58" s="1"/>
  <c r="AB271" i="58" s="1"/>
  <c r="AC271" i="58" s="1"/>
  <c r="AD271" i="58" s="1"/>
  <c r="AE271" i="58" s="1"/>
  <c r="AF271" i="58" s="1"/>
  <c r="C270" i="58"/>
  <c r="D270" i="58" s="1"/>
  <c r="E270" i="58" s="1"/>
  <c r="F270" i="58" s="1"/>
  <c r="G270" i="58" s="1"/>
  <c r="H270" i="58" s="1"/>
  <c r="I270" i="58" s="1"/>
  <c r="J270" i="58" s="1"/>
  <c r="K270" i="58" s="1"/>
  <c r="L270" i="58" s="1"/>
  <c r="M270" i="58" s="1"/>
  <c r="N270" i="58" s="1"/>
  <c r="O270" i="58" s="1"/>
  <c r="P270" i="58" s="1"/>
  <c r="Q270" i="58" s="1"/>
  <c r="R270" i="58" s="1"/>
  <c r="S270" i="58" s="1"/>
  <c r="AA270" i="58" s="1"/>
  <c r="AB270" i="58" s="1"/>
  <c r="AC270" i="58" s="1"/>
  <c r="AD270" i="58" s="1"/>
  <c r="AE270" i="58" s="1"/>
  <c r="AF270" i="58" s="1"/>
  <c r="C269" i="58"/>
  <c r="D269" i="58" s="1"/>
  <c r="E269" i="58" s="1"/>
  <c r="F269" i="58" s="1"/>
  <c r="G269" i="58" s="1"/>
  <c r="H269" i="58" s="1"/>
  <c r="I269" i="58" s="1"/>
  <c r="J269" i="58" s="1"/>
  <c r="K269" i="58" s="1"/>
  <c r="L269" i="58" s="1"/>
  <c r="M269" i="58" s="1"/>
  <c r="N269" i="58" s="1"/>
  <c r="O269" i="58" s="1"/>
  <c r="P269" i="58" s="1"/>
  <c r="Q269" i="58" s="1"/>
  <c r="R269" i="58" s="1"/>
  <c r="S269" i="58" s="1"/>
  <c r="AA269" i="58" s="1"/>
  <c r="AB269" i="58" s="1"/>
  <c r="AC269" i="58" s="1"/>
  <c r="AD269" i="58" s="1"/>
  <c r="AE269" i="58" s="1"/>
  <c r="AF269" i="58" s="1"/>
  <c r="C266" i="58"/>
  <c r="D266" i="58" s="1"/>
  <c r="E266" i="58" s="1"/>
  <c r="F266" i="58" s="1"/>
  <c r="G266" i="58" s="1"/>
  <c r="H266" i="58" s="1"/>
  <c r="I266" i="58" s="1"/>
  <c r="J266" i="58" s="1"/>
  <c r="K266" i="58" s="1"/>
  <c r="L266" i="58" s="1"/>
  <c r="M266" i="58" s="1"/>
  <c r="N266" i="58" s="1"/>
  <c r="O266" i="58" s="1"/>
  <c r="P266" i="58" s="1"/>
  <c r="Q266" i="58" s="1"/>
  <c r="R266" i="58" s="1"/>
  <c r="S266" i="58" s="1"/>
  <c r="AA266" i="58" s="1"/>
  <c r="AB266" i="58" s="1"/>
  <c r="AC266" i="58" s="1"/>
  <c r="AD266" i="58" s="1"/>
  <c r="AE266" i="58" s="1"/>
  <c r="AF266" i="58" s="1"/>
  <c r="C265" i="58"/>
  <c r="D265" i="58" s="1"/>
  <c r="E265" i="58" s="1"/>
  <c r="F265" i="58" s="1"/>
  <c r="G265" i="58" s="1"/>
  <c r="H265" i="58" s="1"/>
  <c r="I265" i="58" s="1"/>
  <c r="J265" i="58" s="1"/>
  <c r="K265" i="58" s="1"/>
  <c r="L265" i="58" s="1"/>
  <c r="M265" i="58" s="1"/>
  <c r="N265" i="58" s="1"/>
  <c r="O265" i="58" s="1"/>
  <c r="P265" i="58" s="1"/>
  <c r="Q265" i="58" s="1"/>
  <c r="R265" i="58" s="1"/>
  <c r="S265" i="58" s="1"/>
  <c r="AA265" i="58" s="1"/>
  <c r="AB265" i="58" s="1"/>
  <c r="AC265" i="58" s="1"/>
  <c r="AD265" i="58" s="1"/>
  <c r="AE265" i="58" s="1"/>
  <c r="AF265" i="58" s="1"/>
  <c r="D264" i="58"/>
  <c r="E264" i="58" s="1"/>
  <c r="F264" i="58" s="1"/>
  <c r="G264" i="58" s="1"/>
  <c r="H264" i="58" s="1"/>
  <c r="I264" i="58" s="1"/>
  <c r="J264" i="58" s="1"/>
  <c r="K264" i="58" s="1"/>
  <c r="L264" i="58" s="1"/>
  <c r="M264" i="58" s="1"/>
  <c r="N264" i="58" s="1"/>
  <c r="O264" i="58" s="1"/>
  <c r="P264" i="58" s="1"/>
  <c r="Q264" i="58" s="1"/>
  <c r="R264" i="58" s="1"/>
  <c r="S264" i="58" s="1"/>
  <c r="AA264" i="58" s="1"/>
  <c r="AB264" i="58" s="1"/>
  <c r="AC264" i="58" s="1"/>
  <c r="AD264" i="58" s="1"/>
  <c r="AE264" i="58" s="1"/>
  <c r="AF264" i="58" s="1"/>
  <c r="C264" i="58"/>
  <c r="C263" i="58"/>
  <c r="D263" i="58" s="1"/>
  <c r="E263" i="58" s="1"/>
  <c r="F263" i="58" s="1"/>
  <c r="G263" i="58" s="1"/>
  <c r="H263" i="58" s="1"/>
  <c r="I263" i="58" s="1"/>
  <c r="J263" i="58" s="1"/>
  <c r="K263" i="58" s="1"/>
  <c r="L263" i="58" s="1"/>
  <c r="M263" i="58" s="1"/>
  <c r="N263" i="58" s="1"/>
  <c r="O263" i="58" s="1"/>
  <c r="P263" i="58" s="1"/>
  <c r="Q263" i="58" s="1"/>
  <c r="R263" i="58" s="1"/>
  <c r="S263" i="58" s="1"/>
  <c r="AA263" i="58" s="1"/>
  <c r="AB263" i="58" s="1"/>
  <c r="AC263" i="58" s="1"/>
  <c r="AD263" i="58" s="1"/>
  <c r="AE263" i="58" s="1"/>
  <c r="AF263" i="58" s="1"/>
  <c r="C262" i="58"/>
  <c r="D262" i="58" s="1"/>
  <c r="E262" i="58" s="1"/>
  <c r="F262" i="58" s="1"/>
  <c r="G262" i="58" s="1"/>
  <c r="H262" i="58" s="1"/>
  <c r="I262" i="58" s="1"/>
  <c r="J262" i="58" s="1"/>
  <c r="K262" i="58" s="1"/>
  <c r="L262" i="58" s="1"/>
  <c r="M262" i="58" s="1"/>
  <c r="N262" i="58" s="1"/>
  <c r="O262" i="58" s="1"/>
  <c r="P262" i="58" s="1"/>
  <c r="Q262" i="58" s="1"/>
  <c r="R262" i="58" s="1"/>
  <c r="S262" i="58" s="1"/>
  <c r="AA262" i="58" s="1"/>
  <c r="AB262" i="58" s="1"/>
  <c r="AC262" i="58" s="1"/>
  <c r="AD262" i="58" s="1"/>
  <c r="AE262" i="58" s="1"/>
  <c r="AF262" i="58" s="1"/>
  <c r="C261" i="58"/>
  <c r="D261" i="58" s="1"/>
  <c r="E261" i="58" s="1"/>
  <c r="F261" i="58" s="1"/>
  <c r="G261" i="58" s="1"/>
  <c r="H261" i="58" s="1"/>
  <c r="I261" i="58" s="1"/>
  <c r="J261" i="58" s="1"/>
  <c r="K261" i="58" s="1"/>
  <c r="L261" i="58" s="1"/>
  <c r="M261" i="58" s="1"/>
  <c r="N261" i="58" s="1"/>
  <c r="O261" i="58" s="1"/>
  <c r="P261" i="58" s="1"/>
  <c r="Q261" i="58" s="1"/>
  <c r="R261" i="58" s="1"/>
  <c r="S261" i="58" s="1"/>
  <c r="AA261" i="58" s="1"/>
  <c r="AB261" i="58" s="1"/>
  <c r="AC261" i="58" s="1"/>
  <c r="AD261" i="58" s="1"/>
  <c r="AE261" i="58" s="1"/>
  <c r="AF261" i="58" s="1"/>
  <c r="C259" i="58"/>
  <c r="D259" i="58" s="1"/>
  <c r="E259" i="58" s="1"/>
  <c r="F259" i="58" s="1"/>
  <c r="G259" i="58" s="1"/>
  <c r="H259" i="58" s="1"/>
  <c r="I259" i="58" s="1"/>
  <c r="J259" i="58" s="1"/>
  <c r="K259" i="58" s="1"/>
  <c r="L259" i="58" s="1"/>
  <c r="M259" i="58" s="1"/>
  <c r="N259" i="58" s="1"/>
  <c r="O259" i="58" s="1"/>
  <c r="P259" i="58" s="1"/>
  <c r="Q259" i="58" s="1"/>
  <c r="R259" i="58" s="1"/>
  <c r="S259" i="58" s="1"/>
  <c r="AA259" i="58" s="1"/>
  <c r="AB259" i="58" s="1"/>
  <c r="AC259" i="58" s="1"/>
  <c r="AD259" i="58" s="1"/>
  <c r="AE259" i="58" s="1"/>
  <c r="AF259" i="58" s="1"/>
  <c r="C258" i="58"/>
  <c r="D258" i="58" s="1"/>
  <c r="E258" i="58" s="1"/>
  <c r="F258" i="58" s="1"/>
  <c r="G258" i="58" s="1"/>
  <c r="H258" i="58" s="1"/>
  <c r="I258" i="58" s="1"/>
  <c r="J258" i="58" s="1"/>
  <c r="K258" i="58" s="1"/>
  <c r="L258" i="58" s="1"/>
  <c r="M258" i="58" s="1"/>
  <c r="N258" i="58" s="1"/>
  <c r="O258" i="58" s="1"/>
  <c r="P258" i="58" s="1"/>
  <c r="Q258" i="58" s="1"/>
  <c r="R258" i="58" s="1"/>
  <c r="S258" i="58" s="1"/>
  <c r="AA258" i="58" s="1"/>
  <c r="AB258" i="58" s="1"/>
  <c r="AC258" i="58" s="1"/>
  <c r="AD258" i="58" s="1"/>
  <c r="AE258" i="58" s="1"/>
  <c r="AF258" i="58" s="1"/>
  <c r="C257" i="58"/>
  <c r="D257" i="58" s="1"/>
  <c r="E257" i="58" s="1"/>
  <c r="F257" i="58" s="1"/>
  <c r="G257" i="58" s="1"/>
  <c r="H257" i="58" s="1"/>
  <c r="I257" i="58" s="1"/>
  <c r="J257" i="58" s="1"/>
  <c r="K257" i="58" s="1"/>
  <c r="L257" i="58" s="1"/>
  <c r="M257" i="58" s="1"/>
  <c r="N257" i="58" s="1"/>
  <c r="O257" i="58" s="1"/>
  <c r="P257" i="58" s="1"/>
  <c r="Q257" i="58" s="1"/>
  <c r="R257" i="58" s="1"/>
  <c r="S257" i="58" s="1"/>
  <c r="AA257" i="58" s="1"/>
  <c r="AB257" i="58" s="1"/>
  <c r="AC257" i="58" s="1"/>
  <c r="AD257" i="58" s="1"/>
  <c r="AE257" i="58" s="1"/>
  <c r="AF257" i="58" s="1"/>
  <c r="D256" i="58"/>
  <c r="E256" i="58" s="1"/>
  <c r="F256" i="58" s="1"/>
  <c r="G256" i="58" s="1"/>
  <c r="H256" i="58" s="1"/>
  <c r="I256" i="58" s="1"/>
  <c r="J256" i="58" s="1"/>
  <c r="K256" i="58" s="1"/>
  <c r="L256" i="58" s="1"/>
  <c r="M256" i="58" s="1"/>
  <c r="N256" i="58" s="1"/>
  <c r="O256" i="58" s="1"/>
  <c r="P256" i="58" s="1"/>
  <c r="Q256" i="58" s="1"/>
  <c r="R256" i="58" s="1"/>
  <c r="S256" i="58" s="1"/>
  <c r="AA256" i="58" s="1"/>
  <c r="AB256" i="58" s="1"/>
  <c r="AC256" i="58" s="1"/>
  <c r="AD256" i="58" s="1"/>
  <c r="AE256" i="58" s="1"/>
  <c r="AF256" i="58" s="1"/>
  <c r="C256" i="58"/>
  <c r="C255" i="58"/>
  <c r="D255" i="58" s="1"/>
  <c r="E255" i="58" s="1"/>
  <c r="F255" i="58" s="1"/>
  <c r="G255" i="58" s="1"/>
  <c r="H255" i="58" s="1"/>
  <c r="I255" i="58" s="1"/>
  <c r="J255" i="58" s="1"/>
  <c r="K255" i="58" s="1"/>
  <c r="L255" i="58" s="1"/>
  <c r="M255" i="58" s="1"/>
  <c r="N255" i="58" s="1"/>
  <c r="O255" i="58" s="1"/>
  <c r="P255" i="58" s="1"/>
  <c r="Q255" i="58" s="1"/>
  <c r="R255" i="58" s="1"/>
  <c r="S255" i="58" s="1"/>
  <c r="AA255" i="58" s="1"/>
  <c r="AB255" i="58" s="1"/>
  <c r="AC255" i="58" s="1"/>
  <c r="AD255" i="58" s="1"/>
  <c r="AE255" i="58" s="1"/>
  <c r="AF255" i="58" s="1"/>
  <c r="C254" i="58"/>
  <c r="D254" i="58" s="1"/>
  <c r="E254" i="58" s="1"/>
  <c r="F254" i="58" s="1"/>
  <c r="G254" i="58" s="1"/>
  <c r="H254" i="58" s="1"/>
  <c r="I254" i="58" s="1"/>
  <c r="J254" i="58" s="1"/>
  <c r="K254" i="58" s="1"/>
  <c r="L254" i="58" s="1"/>
  <c r="M254" i="58" s="1"/>
  <c r="N254" i="58" s="1"/>
  <c r="O254" i="58" s="1"/>
  <c r="P254" i="58" s="1"/>
  <c r="Q254" i="58" s="1"/>
  <c r="R254" i="58" s="1"/>
  <c r="S254" i="58" s="1"/>
  <c r="AA254" i="58" s="1"/>
  <c r="AB254" i="58" s="1"/>
  <c r="AC254" i="58" s="1"/>
  <c r="AD254" i="58" s="1"/>
  <c r="AE254" i="58" s="1"/>
  <c r="AF254" i="58" s="1"/>
  <c r="C253" i="58"/>
  <c r="D253" i="58" s="1"/>
  <c r="E253" i="58" s="1"/>
  <c r="F253" i="58" s="1"/>
  <c r="G253" i="58" s="1"/>
  <c r="H253" i="58" s="1"/>
  <c r="I253" i="58" s="1"/>
  <c r="J253" i="58" s="1"/>
  <c r="K253" i="58" s="1"/>
  <c r="L253" i="58" s="1"/>
  <c r="M253" i="58" s="1"/>
  <c r="N253" i="58" s="1"/>
  <c r="O253" i="58" s="1"/>
  <c r="P253" i="58" s="1"/>
  <c r="Q253" i="58" s="1"/>
  <c r="R253" i="58" s="1"/>
  <c r="S253" i="58" s="1"/>
  <c r="AA253" i="58" s="1"/>
  <c r="AB253" i="58" s="1"/>
  <c r="AC253" i="58" s="1"/>
  <c r="AD253" i="58" s="1"/>
  <c r="AE253" i="58" s="1"/>
  <c r="AF253" i="58" s="1"/>
  <c r="C250" i="58"/>
  <c r="D250" i="58" s="1"/>
  <c r="E250" i="58" s="1"/>
  <c r="F250" i="58" s="1"/>
  <c r="G250" i="58" s="1"/>
  <c r="H250" i="58" s="1"/>
  <c r="I250" i="58" s="1"/>
  <c r="J250" i="58" s="1"/>
  <c r="K250" i="58" s="1"/>
  <c r="L250" i="58" s="1"/>
  <c r="M250" i="58" s="1"/>
  <c r="N250" i="58" s="1"/>
  <c r="O250" i="58" s="1"/>
  <c r="P250" i="58" s="1"/>
  <c r="Q250" i="58" s="1"/>
  <c r="R250" i="58" s="1"/>
  <c r="S250" i="58" s="1"/>
  <c r="AA250" i="58" s="1"/>
  <c r="AB250" i="58" s="1"/>
  <c r="AC250" i="58" s="1"/>
  <c r="AD250" i="58" s="1"/>
  <c r="AE250" i="58" s="1"/>
  <c r="AF250" i="58" s="1"/>
  <c r="C249" i="58"/>
  <c r="D249" i="58" s="1"/>
  <c r="E249" i="58" s="1"/>
  <c r="F249" i="58" s="1"/>
  <c r="G249" i="58" s="1"/>
  <c r="H249" i="58" s="1"/>
  <c r="I249" i="58" s="1"/>
  <c r="J249" i="58" s="1"/>
  <c r="K249" i="58" s="1"/>
  <c r="L249" i="58" s="1"/>
  <c r="M249" i="58" s="1"/>
  <c r="N249" i="58" s="1"/>
  <c r="O249" i="58" s="1"/>
  <c r="P249" i="58" s="1"/>
  <c r="Q249" i="58" s="1"/>
  <c r="R249" i="58" s="1"/>
  <c r="S249" i="58" s="1"/>
  <c r="AA249" i="58" s="1"/>
  <c r="AB249" i="58" s="1"/>
  <c r="AC249" i="58" s="1"/>
  <c r="AD249" i="58" s="1"/>
  <c r="AE249" i="58" s="1"/>
  <c r="AF249" i="58" s="1"/>
  <c r="C248" i="58"/>
  <c r="D248" i="58" s="1"/>
  <c r="E248" i="58" s="1"/>
  <c r="F248" i="58" s="1"/>
  <c r="G248" i="58" s="1"/>
  <c r="H248" i="58" s="1"/>
  <c r="I248" i="58" s="1"/>
  <c r="J248" i="58" s="1"/>
  <c r="K248" i="58" s="1"/>
  <c r="L248" i="58" s="1"/>
  <c r="M248" i="58" s="1"/>
  <c r="N248" i="58" s="1"/>
  <c r="O248" i="58" s="1"/>
  <c r="P248" i="58" s="1"/>
  <c r="Q248" i="58" s="1"/>
  <c r="R248" i="58" s="1"/>
  <c r="S248" i="58" s="1"/>
  <c r="AA248" i="58" s="1"/>
  <c r="AB248" i="58" s="1"/>
  <c r="AC248" i="58" s="1"/>
  <c r="AD248" i="58" s="1"/>
  <c r="AE248" i="58" s="1"/>
  <c r="AF248" i="58" s="1"/>
  <c r="C247" i="58"/>
  <c r="D247" i="58" s="1"/>
  <c r="E247" i="58" s="1"/>
  <c r="F247" i="58" s="1"/>
  <c r="G247" i="58" s="1"/>
  <c r="H247" i="58" s="1"/>
  <c r="I247" i="58" s="1"/>
  <c r="J247" i="58" s="1"/>
  <c r="K247" i="58" s="1"/>
  <c r="L247" i="58" s="1"/>
  <c r="M247" i="58" s="1"/>
  <c r="N247" i="58" s="1"/>
  <c r="O247" i="58" s="1"/>
  <c r="P247" i="58" s="1"/>
  <c r="Q247" i="58" s="1"/>
  <c r="R247" i="58" s="1"/>
  <c r="S247" i="58" s="1"/>
  <c r="AA247" i="58" s="1"/>
  <c r="AB247" i="58" s="1"/>
  <c r="AC247" i="58" s="1"/>
  <c r="AD247" i="58" s="1"/>
  <c r="AE247" i="58" s="1"/>
  <c r="AF247" i="58" s="1"/>
  <c r="C246" i="58"/>
  <c r="D246" i="58" s="1"/>
  <c r="E246" i="58" s="1"/>
  <c r="F246" i="58" s="1"/>
  <c r="G246" i="58" s="1"/>
  <c r="H246" i="58" s="1"/>
  <c r="I246" i="58" s="1"/>
  <c r="J246" i="58" s="1"/>
  <c r="K246" i="58" s="1"/>
  <c r="L246" i="58" s="1"/>
  <c r="M246" i="58" s="1"/>
  <c r="N246" i="58" s="1"/>
  <c r="O246" i="58" s="1"/>
  <c r="P246" i="58" s="1"/>
  <c r="Q246" i="58" s="1"/>
  <c r="R246" i="58" s="1"/>
  <c r="S246" i="58" s="1"/>
  <c r="AA246" i="58" s="1"/>
  <c r="AB246" i="58" s="1"/>
  <c r="AC246" i="58" s="1"/>
  <c r="AD246" i="58" s="1"/>
  <c r="AE246" i="58" s="1"/>
  <c r="AF246" i="58" s="1"/>
  <c r="C245" i="58"/>
  <c r="D245" i="58" s="1"/>
  <c r="E245" i="58" s="1"/>
  <c r="F245" i="58" s="1"/>
  <c r="G245" i="58" s="1"/>
  <c r="H245" i="58" s="1"/>
  <c r="I245" i="58" s="1"/>
  <c r="J245" i="58" s="1"/>
  <c r="K245" i="58" s="1"/>
  <c r="L245" i="58" s="1"/>
  <c r="M245" i="58" s="1"/>
  <c r="N245" i="58" s="1"/>
  <c r="O245" i="58" s="1"/>
  <c r="P245" i="58" s="1"/>
  <c r="Q245" i="58" s="1"/>
  <c r="R245" i="58" s="1"/>
  <c r="S245" i="58" s="1"/>
  <c r="AA245" i="58" s="1"/>
  <c r="AB245" i="58" s="1"/>
  <c r="AC245" i="58" s="1"/>
  <c r="AD245" i="58" s="1"/>
  <c r="AE245" i="58" s="1"/>
  <c r="AF245" i="58" s="1"/>
  <c r="C242" i="58"/>
  <c r="D242" i="58" s="1"/>
  <c r="E242" i="58" s="1"/>
  <c r="F242" i="58" s="1"/>
  <c r="G242" i="58" s="1"/>
  <c r="H242" i="58" s="1"/>
  <c r="I242" i="58" s="1"/>
  <c r="J242" i="58" s="1"/>
  <c r="K242" i="58" s="1"/>
  <c r="L242" i="58" s="1"/>
  <c r="M242" i="58" s="1"/>
  <c r="N242" i="58" s="1"/>
  <c r="O242" i="58" s="1"/>
  <c r="P242" i="58" s="1"/>
  <c r="Q242" i="58" s="1"/>
  <c r="R242" i="58" s="1"/>
  <c r="S242" i="58" s="1"/>
  <c r="AA242" i="58" s="1"/>
  <c r="AB242" i="58" s="1"/>
  <c r="AC242" i="58" s="1"/>
  <c r="AD242" i="58" s="1"/>
  <c r="AE242" i="58" s="1"/>
  <c r="AF242" i="58" s="1"/>
  <c r="C241" i="58"/>
  <c r="D241" i="58" s="1"/>
  <c r="E241" i="58" s="1"/>
  <c r="F241" i="58" s="1"/>
  <c r="G241" i="58" s="1"/>
  <c r="H241" i="58" s="1"/>
  <c r="I241" i="58" s="1"/>
  <c r="J241" i="58" s="1"/>
  <c r="K241" i="58" s="1"/>
  <c r="L241" i="58" s="1"/>
  <c r="M241" i="58" s="1"/>
  <c r="N241" i="58" s="1"/>
  <c r="O241" i="58" s="1"/>
  <c r="P241" i="58" s="1"/>
  <c r="Q241" i="58" s="1"/>
  <c r="R241" i="58" s="1"/>
  <c r="S241" i="58" s="1"/>
  <c r="AA241" i="58" s="1"/>
  <c r="AB241" i="58" s="1"/>
  <c r="AC241" i="58" s="1"/>
  <c r="AD241" i="58" s="1"/>
  <c r="AE241" i="58" s="1"/>
  <c r="AF241" i="58" s="1"/>
  <c r="C240" i="58"/>
  <c r="D240" i="58" s="1"/>
  <c r="E240" i="58" s="1"/>
  <c r="F240" i="58" s="1"/>
  <c r="G240" i="58" s="1"/>
  <c r="H240" i="58" s="1"/>
  <c r="I240" i="58" s="1"/>
  <c r="J240" i="58" s="1"/>
  <c r="K240" i="58" s="1"/>
  <c r="L240" i="58" s="1"/>
  <c r="M240" i="58" s="1"/>
  <c r="N240" i="58" s="1"/>
  <c r="O240" i="58" s="1"/>
  <c r="P240" i="58" s="1"/>
  <c r="Q240" i="58" s="1"/>
  <c r="R240" i="58" s="1"/>
  <c r="S240" i="58" s="1"/>
  <c r="AA240" i="58" s="1"/>
  <c r="AB240" i="58" s="1"/>
  <c r="AC240" i="58" s="1"/>
  <c r="AD240" i="58" s="1"/>
  <c r="AE240" i="58" s="1"/>
  <c r="AF240" i="58" s="1"/>
  <c r="E239" i="58"/>
  <c r="F239" i="58" s="1"/>
  <c r="G239" i="58" s="1"/>
  <c r="H239" i="58" s="1"/>
  <c r="I239" i="58" s="1"/>
  <c r="J239" i="58" s="1"/>
  <c r="K239" i="58" s="1"/>
  <c r="L239" i="58" s="1"/>
  <c r="M239" i="58" s="1"/>
  <c r="N239" i="58" s="1"/>
  <c r="O239" i="58" s="1"/>
  <c r="P239" i="58" s="1"/>
  <c r="Q239" i="58" s="1"/>
  <c r="R239" i="58" s="1"/>
  <c r="S239" i="58" s="1"/>
  <c r="AA239" i="58" s="1"/>
  <c r="AB239" i="58" s="1"/>
  <c r="AC239" i="58" s="1"/>
  <c r="AD239" i="58" s="1"/>
  <c r="AE239" i="58" s="1"/>
  <c r="AF239" i="58" s="1"/>
  <c r="C239" i="58"/>
  <c r="D239" i="58" s="1"/>
  <c r="C238" i="58"/>
  <c r="D238" i="58" s="1"/>
  <c r="E238" i="58" s="1"/>
  <c r="F238" i="58" s="1"/>
  <c r="G238" i="58" s="1"/>
  <c r="H238" i="58" s="1"/>
  <c r="I238" i="58" s="1"/>
  <c r="J238" i="58" s="1"/>
  <c r="K238" i="58" s="1"/>
  <c r="L238" i="58" s="1"/>
  <c r="M238" i="58" s="1"/>
  <c r="N238" i="58" s="1"/>
  <c r="O238" i="58" s="1"/>
  <c r="P238" i="58" s="1"/>
  <c r="Q238" i="58" s="1"/>
  <c r="R238" i="58" s="1"/>
  <c r="S238" i="58" s="1"/>
  <c r="AA238" i="58" s="1"/>
  <c r="AB238" i="58" s="1"/>
  <c r="AC238" i="58" s="1"/>
  <c r="AD238" i="58" s="1"/>
  <c r="AE238" i="58" s="1"/>
  <c r="AF238" i="58" s="1"/>
  <c r="C237" i="58"/>
  <c r="D237" i="58" s="1"/>
  <c r="E237" i="58" s="1"/>
  <c r="F237" i="58" s="1"/>
  <c r="G237" i="58" s="1"/>
  <c r="H237" i="58" s="1"/>
  <c r="I237" i="58" s="1"/>
  <c r="J237" i="58" s="1"/>
  <c r="K237" i="58" s="1"/>
  <c r="L237" i="58" s="1"/>
  <c r="M237" i="58" s="1"/>
  <c r="N237" i="58" s="1"/>
  <c r="O237" i="58" s="1"/>
  <c r="P237" i="58" s="1"/>
  <c r="Q237" i="58" s="1"/>
  <c r="R237" i="58" s="1"/>
  <c r="S237" i="58" s="1"/>
  <c r="AA237" i="58" s="1"/>
  <c r="AB237" i="58" s="1"/>
  <c r="AC237" i="58" s="1"/>
  <c r="AD237" i="58" s="1"/>
  <c r="AE237" i="58" s="1"/>
  <c r="AF237" i="58" s="1"/>
  <c r="C234" i="58"/>
  <c r="D234" i="58" s="1"/>
  <c r="E234" i="58" s="1"/>
  <c r="F234" i="58" s="1"/>
  <c r="G234" i="58" s="1"/>
  <c r="H234" i="58" s="1"/>
  <c r="I234" i="58" s="1"/>
  <c r="J234" i="58" s="1"/>
  <c r="K234" i="58" s="1"/>
  <c r="L234" i="58" s="1"/>
  <c r="M234" i="58" s="1"/>
  <c r="N234" i="58" s="1"/>
  <c r="O234" i="58" s="1"/>
  <c r="P234" i="58" s="1"/>
  <c r="Q234" i="58" s="1"/>
  <c r="R234" i="58" s="1"/>
  <c r="S234" i="58" s="1"/>
  <c r="AA234" i="58" s="1"/>
  <c r="AB234" i="58" s="1"/>
  <c r="AC234" i="58" s="1"/>
  <c r="AD234" i="58" s="1"/>
  <c r="AE234" i="58" s="1"/>
  <c r="AF234" i="58" s="1"/>
  <c r="D233" i="58"/>
  <c r="E233" i="58" s="1"/>
  <c r="F233" i="58" s="1"/>
  <c r="G233" i="58" s="1"/>
  <c r="H233" i="58" s="1"/>
  <c r="I233" i="58" s="1"/>
  <c r="J233" i="58" s="1"/>
  <c r="K233" i="58" s="1"/>
  <c r="L233" i="58" s="1"/>
  <c r="M233" i="58" s="1"/>
  <c r="N233" i="58" s="1"/>
  <c r="O233" i="58" s="1"/>
  <c r="P233" i="58" s="1"/>
  <c r="Q233" i="58" s="1"/>
  <c r="R233" i="58" s="1"/>
  <c r="S233" i="58" s="1"/>
  <c r="AA233" i="58" s="1"/>
  <c r="AB233" i="58" s="1"/>
  <c r="AC233" i="58" s="1"/>
  <c r="AD233" i="58" s="1"/>
  <c r="AE233" i="58" s="1"/>
  <c r="AF233" i="58" s="1"/>
  <c r="C233" i="58"/>
  <c r="C232" i="58"/>
  <c r="D232" i="58" s="1"/>
  <c r="E232" i="58" s="1"/>
  <c r="F232" i="58" s="1"/>
  <c r="G232" i="58" s="1"/>
  <c r="H232" i="58" s="1"/>
  <c r="I232" i="58" s="1"/>
  <c r="J232" i="58" s="1"/>
  <c r="K232" i="58" s="1"/>
  <c r="L232" i="58" s="1"/>
  <c r="M232" i="58" s="1"/>
  <c r="N232" i="58" s="1"/>
  <c r="O232" i="58" s="1"/>
  <c r="P232" i="58" s="1"/>
  <c r="Q232" i="58" s="1"/>
  <c r="R232" i="58" s="1"/>
  <c r="S232" i="58" s="1"/>
  <c r="AA232" i="58" s="1"/>
  <c r="AB232" i="58" s="1"/>
  <c r="AC232" i="58" s="1"/>
  <c r="AD232" i="58" s="1"/>
  <c r="AE232" i="58" s="1"/>
  <c r="AF232" i="58" s="1"/>
  <c r="C231" i="58"/>
  <c r="D231" i="58" s="1"/>
  <c r="E231" i="58" s="1"/>
  <c r="F231" i="58" s="1"/>
  <c r="G231" i="58" s="1"/>
  <c r="H231" i="58" s="1"/>
  <c r="I231" i="58" s="1"/>
  <c r="J231" i="58" s="1"/>
  <c r="K231" i="58" s="1"/>
  <c r="L231" i="58" s="1"/>
  <c r="M231" i="58" s="1"/>
  <c r="N231" i="58" s="1"/>
  <c r="O231" i="58" s="1"/>
  <c r="P231" i="58" s="1"/>
  <c r="Q231" i="58" s="1"/>
  <c r="R231" i="58" s="1"/>
  <c r="S231" i="58" s="1"/>
  <c r="AA231" i="58" s="1"/>
  <c r="AB231" i="58" s="1"/>
  <c r="AC231" i="58" s="1"/>
  <c r="AD231" i="58" s="1"/>
  <c r="AE231" i="58" s="1"/>
  <c r="AF231" i="58" s="1"/>
  <c r="C230" i="58"/>
  <c r="D230" i="58" s="1"/>
  <c r="E230" i="58" s="1"/>
  <c r="F230" i="58" s="1"/>
  <c r="G230" i="58" s="1"/>
  <c r="H230" i="58" s="1"/>
  <c r="I230" i="58" s="1"/>
  <c r="J230" i="58" s="1"/>
  <c r="K230" i="58" s="1"/>
  <c r="L230" i="58" s="1"/>
  <c r="M230" i="58" s="1"/>
  <c r="N230" i="58" s="1"/>
  <c r="O230" i="58" s="1"/>
  <c r="P230" i="58" s="1"/>
  <c r="Q230" i="58" s="1"/>
  <c r="R230" i="58" s="1"/>
  <c r="S230" i="58" s="1"/>
  <c r="AA230" i="58" s="1"/>
  <c r="AB230" i="58" s="1"/>
  <c r="AC230" i="58" s="1"/>
  <c r="AD230" i="58" s="1"/>
  <c r="AE230" i="58" s="1"/>
  <c r="AF230" i="58" s="1"/>
  <c r="C229" i="58"/>
  <c r="D229" i="58" s="1"/>
  <c r="E229" i="58" s="1"/>
  <c r="F229" i="58" s="1"/>
  <c r="G229" i="58" s="1"/>
  <c r="H229" i="58" s="1"/>
  <c r="I229" i="58" s="1"/>
  <c r="J229" i="58" s="1"/>
  <c r="K229" i="58" s="1"/>
  <c r="L229" i="58" s="1"/>
  <c r="O229" i="58" s="1"/>
  <c r="P229" i="58" s="1"/>
  <c r="Q229" i="58" s="1"/>
  <c r="R229" i="58" s="1"/>
  <c r="S229" i="58" s="1"/>
  <c r="AA229" i="58" s="1"/>
  <c r="AB229" i="58" s="1"/>
  <c r="AC229" i="58" s="1"/>
  <c r="AD229" i="58" s="1"/>
  <c r="AE229" i="58" s="1"/>
  <c r="AF229" i="58" s="1"/>
  <c r="C228" i="58"/>
  <c r="D228" i="58" s="1"/>
  <c r="E228" i="58" s="1"/>
  <c r="F228" i="58" s="1"/>
  <c r="G228" i="58" s="1"/>
  <c r="H228" i="58" s="1"/>
  <c r="I228" i="58" s="1"/>
  <c r="J228" i="58" s="1"/>
  <c r="K228" i="58" s="1"/>
  <c r="L228" i="58" s="1"/>
  <c r="O228" i="58" s="1"/>
  <c r="P228" i="58" s="1"/>
  <c r="Q228" i="58" s="1"/>
  <c r="R228" i="58" s="1"/>
  <c r="S228" i="58" s="1"/>
  <c r="AA228" i="58" s="1"/>
  <c r="AB228" i="58" s="1"/>
  <c r="AC228" i="58" s="1"/>
  <c r="AD228" i="58" s="1"/>
  <c r="AE228" i="58" s="1"/>
  <c r="AF228" i="58" s="1"/>
  <c r="C226" i="58"/>
  <c r="D226" i="58" s="1"/>
  <c r="E226" i="58" s="1"/>
  <c r="F226" i="58" s="1"/>
  <c r="G226" i="58" s="1"/>
  <c r="H226" i="58" s="1"/>
  <c r="I226" i="58" s="1"/>
  <c r="J226" i="58" s="1"/>
  <c r="K226" i="58" s="1"/>
  <c r="L226" i="58" s="1"/>
  <c r="O226" i="58" s="1"/>
  <c r="P226" i="58" s="1"/>
  <c r="Q226" i="58" s="1"/>
  <c r="R226" i="58" s="1"/>
  <c r="S226" i="58" s="1"/>
  <c r="AA226" i="58" s="1"/>
  <c r="AB226" i="58" s="1"/>
  <c r="AC226" i="58" s="1"/>
  <c r="AD226" i="58" s="1"/>
  <c r="AE226" i="58" s="1"/>
  <c r="AF226" i="58" s="1"/>
  <c r="C225" i="58"/>
  <c r="D225" i="58" s="1"/>
  <c r="E225" i="58" s="1"/>
  <c r="F225" i="58" s="1"/>
  <c r="G225" i="58" s="1"/>
  <c r="H225" i="58" s="1"/>
  <c r="I225" i="58" s="1"/>
  <c r="J225" i="58" s="1"/>
  <c r="K225" i="58" s="1"/>
  <c r="L225" i="58" s="1"/>
  <c r="O225" i="58" s="1"/>
  <c r="P225" i="58" s="1"/>
  <c r="Q225" i="58" s="1"/>
  <c r="R225" i="58" s="1"/>
  <c r="S225" i="58" s="1"/>
  <c r="AA225" i="58" s="1"/>
  <c r="AB225" i="58" s="1"/>
  <c r="AC225" i="58" s="1"/>
  <c r="AD225" i="58" s="1"/>
  <c r="AE225" i="58" s="1"/>
  <c r="AF225" i="58" s="1"/>
  <c r="C224" i="58"/>
  <c r="D224" i="58" s="1"/>
  <c r="E224" i="58" s="1"/>
  <c r="F224" i="58" s="1"/>
  <c r="G224" i="58" s="1"/>
  <c r="H224" i="58" s="1"/>
  <c r="I224" i="58" s="1"/>
  <c r="J224" i="58" s="1"/>
  <c r="K224" i="58" s="1"/>
  <c r="L224" i="58" s="1"/>
  <c r="O224" i="58" s="1"/>
  <c r="P224" i="58" s="1"/>
  <c r="Q224" i="58" s="1"/>
  <c r="R224" i="58" s="1"/>
  <c r="S224" i="58" s="1"/>
  <c r="AA224" i="58" s="1"/>
  <c r="AB224" i="58" s="1"/>
  <c r="AC224" i="58" s="1"/>
  <c r="AD224" i="58" s="1"/>
  <c r="AE224" i="58" s="1"/>
  <c r="AF224" i="58" s="1"/>
  <c r="F223" i="58"/>
  <c r="G223" i="58" s="1"/>
  <c r="H223" i="58" s="1"/>
  <c r="I223" i="58" s="1"/>
  <c r="J223" i="58" s="1"/>
  <c r="K223" i="58" s="1"/>
  <c r="L223" i="58" s="1"/>
  <c r="O223" i="58" s="1"/>
  <c r="P223" i="58" s="1"/>
  <c r="Q223" i="58" s="1"/>
  <c r="R223" i="58" s="1"/>
  <c r="S223" i="58" s="1"/>
  <c r="AA223" i="58" s="1"/>
  <c r="AB223" i="58" s="1"/>
  <c r="AC223" i="58" s="1"/>
  <c r="AD223" i="58" s="1"/>
  <c r="AE223" i="58" s="1"/>
  <c r="AF223" i="58" s="1"/>
  <c r="C223" i="58"/>
  <c r="D223" i="58" s="1"/>
  <c r="E223" i="58" s="1"/>
  <c r="C222" i="58"/>
  <c r="D222" i="58" s="1"/>
  <c r="E222" i="58" s="1"/>
  <c r="F222" i="58" s="1"/>
  <c r="G222" i="58" s="1"/>
  <c r="H222" i="58" s="1"/>
  <c r="I222" i="58" s="1"/>
  <c r="J222" i="58" s="1"/>
  <c r="K222" i="58" s="1"/>
  <c r="L222" i="58" s="1"/>
  <c r="O222" i="58" s="1"/>
  <c r="P222" i="58" s="1"/>
  <c r="Q222" i="58" s="1"/>
  <c r="R222" i="58" s="1"/>
  <c r="S222" i="58" s="1"/>
  <c r="AA222" i="58" s="1"/>
  <c r="AB222" i="58" s="1"/>
  <c r="AC222" i="58" s="1"/>
  <c r="AD222" i="58" s="1"/>
  <c r="AE222" i="58" s="1"/>
  <c r="AF222" i="58" s="1"/>
  <c r="C221" i="58"/>
  <c r="D221" i="58" s="1"/>
  <c r="E221" i="58" s="1"/>
  <c r="F221" i="58" s="1"/>
  <c r="G221" i="58" s="1"/>
  <c r="H221" i="58" s="1"/>
  <c r="I221" i="58" s="1"/>
  <c r="J221" i="58" s="1"/>
  <c r="K221" i="58" s="1"/>
  <c r="L221" i="58" s="1"/>
  <c r="O221" i="58" s="1"/>
  <c r="P221" i="58" s="1"/>
  <c r="Q221" i="58" s="1"/>
  <c r="R221" i="58" s="1"/>
  <c r="S221" i="58" s="1"/>
  <c r="AA221" i="58" s="1"/>
  <c r="AB221" i="58" s="1"/>
  <c r="AC221" i="58" s="1"/>
  <c r="AD221" i="58" s="1"/>
  <c r="AE221" i="58" s="1"/>
  <c r="AF221" i="58" s="1"/>
  <c r="D218" i="58"/>
  <c r="E218" i="58" s="1"/>
  <c r="F218" i="58" s="1"/>
  <c r="G218" i="58" s="1"/>
  <c r="H218" i="58" s="1"/>
  <c r="I218" i="58" s="1"/>
  <c r="J218" i="58" s="1"/>
  <c r="K218" i="58" s="1"/>
  <c r="L218" i="58" s="1"/>
  <c r="O218" i="58" s="1"/>
  <c r="P218" i="58" s="1"/>
  <c r="Q218" i="58" s="1"/>
  <c r="R218" i="58" s="1"/>
  <c r="S218" i="58" s="1"/>
  <c r="AA218" i="58" s="1"/>
  <c r="AB218" i="58" s="1"/>
  <c r="AC218" i="58" s="1"/>
  <c r="AD218" i="58" s="1"/>
  <c r="AE218" i="58" s="1"/>
  <c r="AF218" i="58" s="1"/>
  <c r="C218" i="58"/>
  <c r="C217" i="58"/>
  <c r="D217" i="58" s="1"/>
  <c r="E217" i="58" s="1"/>
  <c r="F217" i="58" s="1"/>
  <c r="G217" i="58" s="1"/>
  <c r="H217" i="58" s="1"/>
  <c r="I217" i="58" s="1"/>
  <c r="J217" i="58" s="1"/>
  <c r="K217" i="58" s="1"/>
  <c r="L217" i="58" s="1"/>
  <c r="O217" i="58" s="1"/>
  <c r="P217" i="58" s="1"/>
  <c r="Q217" i="58" s="1"/>
  <c r="R217" i="58" s="1"/>
  <c r="S217" i="58" s="1"/>
  <c r="AA217" i="58" s="1"/>
  <c r="AB217" i="58" s="1"/>
  <c r="AC217" i="58" s="1"/>
  <c r="AD217" i="58" s="1"/>
  <c r="AE217" i="58" s="1"/>
  <c r="AF217" i="58" s="1"/>
  <c r="C216" i="58"/>
  <c r="D216" i="58" s="1"/>
  <c r="E216" i="58" s="1"/>
  <c r="F216" i="58" s="1"/>
  <c r="G216" i="58" s="1"/>
  <c r="H216" i="58" s="1"/>
  <c r="I216" i="58" s="1"/>
  <c r="J216" i="58" s="1"/>
  <c r="K216" i="58" s="1"/>
  <c r="L216" i="58" s="1"/>
  <c r="O216" i="58" s="1"/>
  <c r="P216" i="58" s="1"/>
  <c r="Q216" i="58" s="1"/>
  <c r="R216" i="58" s="1"/>
  <c r="S216" i="58" s="1"/>
  <c r="AA216" i="58" s="1"/>
  <c r="AB216" i="58" s="1"/>
  <c r="AC216" i="58" s="1"/>
  <c r="AD216" i="58" s="1"/>
  <c r="AE216" i="58" s="1"/>
  <c r="AF216" i="58" s="1"/>
  <c r="C215" i="58"/>
  <c r="D215" i="58" s="1"/>
  <c r="E215" i="58" s="1"/>
  <c r="F215" i="58" s="1"/>
  <c r="G215" i="58" s="1"/>
  <c r="H215" i="58" s="1"/>
  <c r="I215" i="58" s="1"/>
  <c r="J215" i="58" s="1"/>
  <c r="K215" i="58" s="1"/>
  <c r="L215" i="58" s="1"/>
  <c r="O215" i="58" s="1"/>
  <c r="P215" i="58" s="1"/>
  <c r="Q215" i="58" s="1"/>
  <c r="R215" i="58" s="1"/>
  <c r="S215" i="58" s="1"/>
  <c r="AA215" i="58" s="1"/>
  <c r="AB215" i="58" s="1"/>
  <c r="AC215" i="58" s="1"/>
  <c r="AD215" i="58" s="1"/>
  <c r="AE215" i="58" s="1"/>
  <c r="AF215" i="58" s="1"/>
  <c r="C214" i="58"/>
  <c r="D214" i="58" s="1"/>
  <c r="E214" i="58" s="1"/>
  <c r="F214" i="58" s="1"/>
  <c r="G214" i="58" s="1"/>
  <c r="H214" i="58" s="1"/>
  <c r="I214" i="58" s="1"/>
  <c r="J214" i="58" s="1"/>
  <c r="K214" i="58" s="1"/>
  <c r="L214" i="58" s="1"/>
  <c r="O214" i="58" s="1"/>
  <c r="P214" i="58" s="1"/>
  <c r="Q214" i="58" s="1"/>
  <c r="R214" i="58" s="1"/>
  <c r="S214" i="58" s="1"/>
  <c r="AA214" i="58" s="1"/>
  <c r="AB214" i="58" s="1"/>
  <c r="AC214" i="58" s="1"/>
  <c r="AD214" i="58" s="1"/>
  <c r="AE214" i="58" s="1"/>
  <c r="AF214" i="58" s="1"/>
  <c r="C213" i="58"/>
  <c r="D213" i="58" s="1"/>
  <c r="E213" i="58" s="1"/>
  <c r="F213" i="58" s="1"/>
  <c r="G213" i="58" s="1"/>
  <c r="H213" i="58" s="1"/>
  <c r="I213" i="58" s="1"/>
  <c r="J213" i="58" s="1"/>
  <c r="K213" i="58" s="1"/>
  <c r="L213" i="58" s="1"/>
  <c r="O213" i="58" s="1"/>
  <c r="P213" i="58" s="1"/>
  <c r="Q213" i="58" s="1"/>
  <c r="R213" i="58" s="1"/>
  <c r="S213" i="58" s="1"/>
  <c r="AA213" i="58" s="1"/>
  <c r="AB213" i="58" s="1"/>
  <c r="AC213" i="58" s="1"/>
  <c r="AD213" i="58" s="1"/>
  <c r="AE213" i="58" s="1"/>
  <c r="AF213" i="58" s="1"/>
  <c r="C210" i="58"/>
  <c r="D210" i="58" s="1"/>
  <c r="E210" i="58" s="1"/>
  <c r="F210" i="58" s="1"/>
  <c r="G210" i="58" s="1"/>
  <c r="H210" i="58" s="1"/>
  <c r="I210" i="58" s="1"/>
  <c r="J210" i="58" s="1"/>
  <c r="K210" i="58" s="1"/>
  <c r="L210" i="58" s="1"/>
  <c r="O210" i="58" s="1"/>
  <c r="P210" i="58" s="1"/>
  <c r="Q210" i="58" s="1"/>
  <c r="R210" i="58" s="1"/>
  <c r="S210" i="58" s="1"/>
  <c r="AA210" i="58" s="1"/>
  <c r="AB210" i="58" s="1"/>
  <c r="AC210" i="58" s="1"/>
  <c r="AD210" i="58" s="1"/>
  <c r="AE210" i="58" s="1"/>
  <c r="AF210" i="58" s="1"/>
  <c r="C209" i="58"/>
  <c r="D209" i="58" s="1"/>
  <c r="E209" i="58" s="1"/>
  <c r="F209" i="58" s="1"/>
  <c r="G209" i="58" s="1"/>
  <c r="H209" i="58" s="1"/>
  <c r="I209" i="58" s="1"/>
  <c r="J209" i="58" s="1"/>
  <c r="K209" i="58" s="1"/>
  <c r="L209" i="58" s="1"/>
  <c r="O209" i="58" s="1"/>
  <c r="P209" i="58" s="1"/>
  <c r="Q209" i="58" s="1"/>
  <c r="R209" i="58" s="1"/>
  <c r="S209" i="58" s="1"/>
  <c r="AA209" i="58" s="1"/>
  <c r="AB209" i="58" s="1"/>
  <c r="AC209" i="58" s="1"/>
  <c r="AD209" i="58" s="1"/>
  <c r="AE209" i="58" s="1"/>
  <c r="AF209" i="58" s="1"/>
  <c r="C208" i="58"/>
  <c r="C207" i="58"/>
  <c r="D207" i="58" s="1"/>
  <c r="E207" i="58" s="1"/>
  <c r="F207" i="58" s="1"/>
  <c r="G207" i="58" s="1"/>
  <c r="H207" i="58" s="1"/>
  <c r="I207" i="58" s="1"/>
  <c r="J207" i="58" s="1"/>
  <c r="K207" i="58" s="1"/>
  <c r="L207" i="58" s="1"/>
  <c r="O207" i="58" s="1"/>
  <c r="P207" i="58" s="1"/>
  <c r="Q207" i="58" s="1"/>
  <c r="R207" i="58" s="1"/>
  <c r="S207" i="58" s="1"/>
  <c r="AA207" i="58" s="1"/>
  <c r="AB207" i="58" s="1"/>
  <c r="AC207" i="58" s="1"/>
  <c r="AD207" i="58" s="1"/>
  <c r="AE207" i="58" s="1"/>
  <c r="AF207" i="58" s="1"/>
  <c r="C206" i="58"/>
  <c r="D206" i="58" s="1"/>
  <c r="E206" i="58" s="1"/>
  <c r="F206" i="58" s="1"/>
  <c r="G206" i="58" s="1"/>
  <c r="H206" i="58" s="1"/>
  <c r="I206" i="58" s="1"/>
  <c r="J206" i="58" s="1"/>
  <c r="K206" i="58" s="1"/>
  <c r="L206" i="58" s="1"/>
  <c r="O206" i="58" s="1"/>
  <c r="P206" i="58" s="1"/>
  <c r="Q206" i="58" s="1"/>
  <c r="R206" i="58" s="1"/>
  <c r="S206" i="58" s="1"/>
  <c r="AA206" i="58" s="1"/>
  <c r="AB206" i="58" s="1"/>
  <c r="AC206" i="58" s="1"/>
  <c r="AD206" i="58" s="1"/>
  <c r="AE206" i="58" s="1"/>
  <c r="AF206" i="58" s="1"/>
  <c r="C205" i="58"/>
  <c r="D205" i="58" s="1"/>
  <c r="E205" i="58" s="1"/>
  <c r="F205" i="58" s="1"/>
  <c r="G205" i="58" s="1"/>
  <c r="H205" i="58" s="1"/>
  <c r="I205" i="58" s="1"/>
  <c r="J205" i="58" s="1"/>
  <c r="K205" i="58" s="1"/>
  <c r="L205" i="58" s="1"/>
  <c r="O205" i="58" s="1"/>
  <c r="P205" i="58" s="1"/>
  <c r="Q205" i="58" s="1"/>
  <c r="R205" i="58" s="1"/>
  <c r="S205" i="58" s="1"/>
  <c r="AA205" i="58" s="1"/>
  <c r="AB205" i="58" s="1"/>
  <c r="AC205" i="58" s="1"/>
  <c r="AD205" i="58" s="1"/>
  <c r="AE205" i="58" s="1"/>
  <c r="AF205" i="58" s="1"/>
  <c r="C202" i="58"/>
  <c r="D202" i="58" s="1"/>
  <c r="E202" i="58" s="1"/>
  <c r="F202" i="58" s="1"/>
  <c r="G202" i="58" s="1"/>
  <c r="H202" i="58" s="1"/>
  <c r="I202" i="58" s="1"/>
  <c r="J202" i="58" s="1"/>
  <c r="K202" i="58" s="1"/>
  <c r="L202" i="58" s="1"/>
  <c r="O202" i="58" s="1"/>
  <c r="P202" i="58" s="1"/>
  <c r="Q202" i="58" s="1"/>
  <c r="R202" i="58" s="1"/>
  <c r="S202" i="58" s="1"/>
  <c r="AA202" i="58" s="1"/>
  <c r="AB202" i="58" s="1"/>
  <c r="AC202" i="58" s="1"/>
  <c r="AD202" i="58" s="1"/>
  <c r="AE202" i="58" s="1"/>
  <c r="AF202" i="58" s="1"/>
  <c r="C201" i="58"/>
  <c r="D201" i="58" s="1"/>
  <c r="E201" i="58" s="1"/>
  <c r="F201" i="58" s="1"/>
  <c r="G201" i="58" s="1"/>
  <c r="H201" i="58" s="1"/>
  <c r="I201" i="58" s="1"/>
  <c r="J201" i="58" s="1"/>
  <c r="K201" i="58" s="1"/>
  <c r="L201" i="58" s="1"/>
  <c r="O201" i="58" s="1"/>
  <c r="P201" i="58" s="1"/>
  <c r="Q201" i="58" s="1"/>
  <c r="R201" i="58" s="1"/>
  <c r="S201" i="58" s="1"/>
  <c r="AA201" i="58" s="1"/>
  <c r="AB201" i="58" s="1"/>
  <c r="AC201" i="58" s="1"/>
  <c r="AD201" i="58" s="1"/>
  <c r="AE201" i="58" s="1"/>
  <c r="AF201" i="58" s="1"/>
  <c r="C200" i="58"/>
  <c r="D200" i="58" s="1"/>
  <c r="E200" i="58" s="1"/>
  <c r="F200" i="58" s="1"/>
  <c r="G200" i="58" s="1"/>
  <c r="H200" i="58" s="1"/>
  <c r="I200" i="58" s="1"/>
  <c r="J200" i="58" s="1"/>
  <c r="K200" i="58" s="1"/>
  <c r="L200" i="58" s="1"/>
  <c r="O200" i="58" s="1"/>
  <c r="P200" i="58" s="1"/>
  <c r="Q200" i="58" s="1"/>
  <c r="R200" i="58" s="1"/>
  <c r="S200" i="58" s="1"/>
  <c r="AA200" i="58" s="1"/>
  <c r="AB200" i="58" s="1"/>
  <c r="AC200" i="58" s="1"/>
  <c r="AD200" i="58" s="1"/>
  <c r="AE200" i="58" s="1"/>
  <c r="AF200" i="58" s="1"/>
  <c r="C199" i="58"/>
  <c r="D199" i="58" s="1"/>
  <c r="E199" i="58" s="1"/>
  <c r="F199" i="58" s="1"/>
  <c r="G199" i="58" s="1"/>
  <c r="H199" i="58" s="1"/>
  <c r="I199" i="58" s="1"/>
  <c r="J199" i="58" s="1"/>
  <c r="K199" i="58" s="1"/>
  <c r="L199" i="58" s="1"/>
  <c r="O199" i="58" s="1"/>
  <c r="P199" i="58" s="1"/>
  <c r="Q199" i="58" s="1"/>
  <c r="R199" i="58" s="1"/>
  <c r="S199" i="58" s="1"/>
  <c r="AA199" i="58" s="1"/>
  <c r="AB199" i="58" s="1"/>
  <c r="AC199" i="58" s="1"/>
  <c r="AD199" i="58" s="1"/>
  <c r="AE199" i="58" s="1"/>
  <c r="AF199" i="58" s="1"/>
  <c r="C198" i="58"/>
  <c r="D198" i="58" s="1"/>
  <c r="E198" i="58" s="1"/>
  <c r="F198" i="58" s="1"/>
  <c r="G198" i="58" s="1"/>
  <c r="H198" i="58" s="1"/>
  <c r="I198" i="58" s="1"/>
  <c r="J198" i="58" s="1"/>
  <c r="K198" i="58" s="1"/>
  <c r="L198" i="58" s="1"/>
  <c r="O198" i="58" s="1"/>
  <c r="P198" i="58" s="1"/>
  <c r="Q198" i="58" s="1"/>
  <c r="R198" i="58" s="1"/>
  <c r="S198" i="58" s="1"/>
  <c r="AA198" i="58" s="1"/>
  <c r="AB198" i="58" s="1"/>
  <c r="AC198" i="58" s="1"/>
  <c r="AD198" i="58" s="1"/>
  <c r="AE198" i="58" s="1"/>
  <c r="AF198" i="58" s="1"/>
  <c r="C197" i="58"/>
  <c r="D197" i="58" s="1"/>
  <c r="E197" i="58" s="1"/>
  <c r="F197" i="58" s="1"/>
  <c r="G197" i="58" s="1"/>
  <c r="H197" i="58" s="1"/>
  <c r="I197" i="58" s="1"/>
  <c r="J197" i="58" s="1"/>
  <c r="K197" i="58" s="1"/>
  <c r="L197" i="58" s="1"/>
  <c r="O197" i="58" s="1"/>
  <c r="P197" i="58" s="1"/>
  <c r="Q197" i="58" s="1"/>
  <c r="R197" i="58" s="1"/>
  <c r="S197" i="58" s="1"/>
  <c r="AA197" i="58" s="1"/>
  <c r="AB197" i="58" s="1"/>
  <c r="AC197" i="58" s="1"/>
  <c r="AD197" i="58" s="1"/>
  <c r="AE197" i="58" s="1"/>
  <c r="AF197" i="58" s="1"/>
  <c r="C194" i="58"/>
  <c r="D194" i="58" s="1"/>
  <c r="E194" i="58" s="1"/>
  <c r="F194" i="58" s="1"/>
  <c r="G194" i="58" s="1"/>
  <c r="H194" i="58" s="1"/>
  <c r="I194" i="58" s="1"/>
  <c r="J194" i="58" s="1"/>
  <c r="K194" i="58" s="1"/>
  <c r="L194" i="58" s="1"/>
  <c r="O194" i="58" s="1"/>
  <c r="P194" i="58" s="1"/>
  <c r="Q194" i="58" s="1"/>
  <c r="R194" i="58" s="1"/>
  <c r="S194" i="58" s="1"/>
  <c r="AA194" i="58" s="1"/>
  <c r="AB194" i="58" s="1"/>
  <c r="AC194" i="58" s="1"/>
  <c r="AD194" i="58" s="1"/>
  <c r="AE194" i="58" s="1"/>
  <c r="AF194" i="58" s="1"/>
  <c r="C193" i="58"/>
  <c r="D193" i="58" s="1"/>
  <c r="E193" i="58" s="1"/>
  <c r="F193" i="58" s="1"/>
  <c r="G193" i="58" s="1"/>
  <c r="H193" i="58" s="1"/>
  <c r="I193" i="58" s="1"/>
  <c r="J193" i="58" s="1"/>
  <c r="K193" i="58" s="1"/>
  <c r="L193" i="58" s="1"/>
  <c r="O193" i="58" s="1"/>
  <c r="P193" i="58" s="1"/>
  <c r="Q193" i="58" s="1"/>
  <c r="R193" i="58" s="1"/>
  <c r="S193" i="58" s="1"/>
  <c r="AA193" i="58" s="1"/>
  <c r="AB193" i="58" s="1"/>
  <c r="AC193" i="58" s="1"/>
  <c r="AD193" i="58" s="1"/>
  <c r="AE193" i="58" s="1"/>
  <c r="AF193" i="58" s="1"/>
  <c r="C192" i="58"/>
  <c r="D192" i="58" s="1"/>
  <c r="E192" i="58" s="1"/>
  <c r="F192" i="58" s="1"/>
  <c r="G192" i="58" s="1"/>
  <c r="H192" i="58" s="1"/>
  <c r="I192" i="58" s="1"/>
  <c r="J192" i="58" s="1"/>
  <c r="K192" i="58" s="1"/>
  <c r="L192" i="58" s="1"/>
  <c r="O192" i="58" s="1"/>
  <c r="P192" i="58" s="1"/>
  <c r="Q192" i="58" s="1"/>
  <c r="R192" i="58" s="1"/>
  <c r="S192" i="58" s="1"/>
  <c r="AA192" i="58" s="1"/>
  <c r="AB192" i="58" s="1"/>
  <c r="AC192" i="58" s="1"/>
  <c r="AD192" i="58" s="1"/>
  <c r="AE192" i="58" s="1"/>
  <c r="AF192" i="58" s="1"/>
  <c r="C191" i="58"/>
  <c r="D191" i="58" s="1"/>
  <c r="E191" i="58" s="1"/>
  <c r="F191" i="58" s="1"/>
  <c r="G191" i="58" s="1"/>
  <c r="H191" i="58" s="1"/>
  <c r="I191" i="58" s="1"/>
  <c r="J191" i="58" s="1"/>
  <c r="K191" i="58" s="1"/>
  <c r="L191" i="58" s="1"/>
  <c r="O191" i="58" s="1"/>
  <c r="P191" i="58" s="1"/>
  <c r="Q191" i="58" s="1"/>
  <c r="R191" i="58" s="1"/>
  <c r="S191" i="58" s="1"/>
  <c r="AA191" i="58" s="1"/>
  <c r="AB191" i="58" s="1"/>
  <c r="AC191" i="58" s="1"/>
  <c r="AD191" i="58" s="1"/>
  <c r="AE191" i="58" s="1"/>
  <c r="AF191" i="58" s="1"/>
  <c r="C190" i="58"/>
  <c r="D190" i="58" s="1"/>
  <c r="E190" i="58" s="1"/>
  <c r="F190" i="58" s="1"/>
  <c r="G190" i="58" s="1"/>
  <c r="H190" i="58" s="1"/>
  <c r="I190" i="58" s="1"/>
  <c r="J190" i="58" s="1"/>
  <c r="K190" i="58" s="1"/>
  <c r="L190" i="58" s="1"/>
  <c r="O190" i="58" s="1"/>
  <c r="P190" i="58" s="1"/>
  <c r="Q190" i="58" s="1"/>
  <c r="R190" i="58" s="1"/>
  <c r="S190" i="58" s="1"/>
  <c r="AA190" i="58" s="1"/>
  <c r="AB190" i="58" s="1"/>
  <c r="AC190" i="58" s="1"/>
  <c r="AD190" i="58" s="1"/>
  <c r="AE190" i="58" s="1"/>
  <c r="AF190" i="58" s="1"/>
  <c r="C189" i="58"/>
  <c r="D189" i="58" s="1"/>
  <c r="E189" i="58" s="1"/>
  <c r="F189" i="58" s="1"/>
  <c r="G189" i="58" s="1"/>
  <c r="H189" i="58" s="1"/>
  <c r="I189" i="58" s="1"/>
  <c r="J189" i="58" s="1"/>
  <c r="K189" i="58" s="1"/>
  <c r="L189" i="58" s="1"/>
  <c r="O189" i="58" s="1"/>
  <c r="P189" i="58" s="1"/>
  <c r="Q189" i="58" s="1"/>
  <c r="R189" i="58" s="1"/>
  <c r="S189" i="58" s="1"/>
  <c r="AA189" i="58" s="1"/>
  <c r="AB189" i="58" s="1"/>
  <c r="AC189" i="58" s="1"/>
  <c r="AD189" i="58" s="1"/>
  <c r="AE189" i="58" s="1"/>
  <c r="AF189" i="58" s="1"/>
  <c r="C186" i="58"/>
  <c r="D186" i="58" s="1"/>
  <c r="E186" i="58" s="1"/>
  <c r="F186" i="58" s="1"/>
  <c r="G186" i="58" s="1"/>
  <c r="H186" i="58" s="1"/>
  <c r="I186" i="58" s="1"/>
  <c r="J186" i="58" s="1"/>
  <c r="K186" i="58" s="1"/>
  <c r="L186" i="58" s="1"/>
  <c r="O186" i="58" s="1"/>
  <c r="P186" i="58" s="1"/>
  <c r="Q186" i="58" s="1"/>
  <c r="R186" i="58" s="1"/>
  <c r="S186" i="58" s="1"/>
  <c r="AA186" i="58" s="1"/>
  <c r="AB186" i="58" s="1"/>
  <c r="AC186" i="58" s="1"/>
  <c r="AD186" i="58" s="1"/>
  <c r="AE186" i="58" s="1"/>
  <c r="AF186" i="58" s="1"/>
  <c r="AN185" i="58"/>
  <c r="AM185" i="58"/>
  <c r="C185" i="58"/>
  <c r="D185" i="58" s="1"/>
  <c r="E185" i="58" s="1"/>
  <c r="F185" i="58" s="1"/>
  <c r="G185" i="58" s="1"/>
  <c r="H185" i="58" s="1"/>
  <c r="I185" i="58" s="1"/>
  <c r="J185" i="58" s="1"/>
  <c r="K185" i="58" s="1"/>
  <c r="L185" i="58" s="1"/>
  <c r="O185" i="58" s="1"/>
  <c r="P185" i="58" s="1"/>
  <c r="Q185" i="58" s="1"/>
  <c r="R185" i="58" s="1"/>
  <c r="S185" i="58" s="1"/>
  <c r="AA185" i="58" s="1"/>
  <c r="AB185" i="58" s="1"/>
  <c r="AC185" i="58" s="1"/>
  <c r="AD185" i="58" s="1"/>
  <c r="AE185" i="58" s="1"/>
  <c r="AF185" i="58" s="1"/>
  <c r="AO184" i="58"/>
  <c r="D184" i="58"/>
  <c r="E184" i="58" s="1"/>
  <c r="F184" i="58" s="1"/>
  <c r="G184" i="58" s="1"/>
  <c r="H184" i="58" s="1"/>
  <c r="I184" i="58" s="1"/>
  <c r="J184" i="58" s="1"/>
  <c r="K184" i="58" s="1"/>
  <c r="L184" i="58" s="1"/>
  <c r="O184" i="58" s="1"/>
  <c r="P184" i="58" s="1"/>
  <c r="Q184" i="58" s="1"/>
  <c r="R184" i="58" s="1"/>
  <c r="S184" i="58" s="1"/>
  <c r="AA184" i="58" s="1"/>
  <c r="AB184" i="58" s="1"/>
  <c r="AC184" i="58" s="1"/>
  <c r="AD184" i="58" s="1"/>
  <c r="AE184" i="58" s="1"/>
  <c r="AF184" i="58" s="1"/>
  <c r="C184" i="58"/>
  <c r="AO183" i="58"/>
  <c r="AO185" i="58" s="1"/>
  <c r="C183" i="58"/>
  <c r="D183" i="58" s="1"/>
  <c r="E183" i="58" s="1"/>
  <c r="F183" i="58" s="1"/>
  <c r="G183" i="58" s="1"/>
  <c r="H183" i="58" s="1"/>
  <c r="I183" i="58" s="1"/>
  <c r="J183" i="58" s="1"/>
  <c r="K183" i="58" s="1"/>
  <c r="L183" i="58" s="1"/>
  <c r="O183" i="58" s="1"/>
  <c r="P183" i="58" s="1"/>
  <c r="Q183" i="58" s="1"/>
  <c r="R183" i="58" s="1"/>
  <c r="S183" i="58" s="1"/>
  <c r="AA183" i="58" s="1"/>
  <c r="AB183" i="58" s="1"/>
  <c r="AC183" i="58" s="1"/>
  <c r="AD183" i="58" s="1"/>
  <c r="AE183" i="58" s="1"/>
  <c r="AF183" i="58" s="1"/>
  <c r="AO182" i="58"/>
  <c r="C182" i="58"/>
  <c r="D182" i="58" s="1"/>
  <c r="E182" i="58" s="1"/>
  <c r="F182" i="58" s="1"/>
  <c r="G182" i="58" s="1"/>
  <c r="H182" i="58" s="1"/>
  <c r="I182" i="58" s="1"/>
  <c r="J182" i="58" s="1"/>
  <c r="K182" i="58" s="1"/>
  <c r="L182" i="58" s="1"/>
  <c r="O182" i="58" s="1"/>
  <c r="P182" i="58" s="1"/>
  <c r="Q182" i="58" s="1"/>
  <c r="R182" i="58" s="1"/>
  <c r="S182" i="58" s="1"/>
  <c r="AA182" i="58" s="1"/>
  <c r="AB182" i="58" s="1"/>
  <c r="AC182" i="58" s="1"/>
  <c r="AD182" i="58" s="1"/>
  <c r="AE182" i="58" s="1"/>
  <c r="AF182" i="58" s="1"/>
  <c r="C181" i="58"/>
  <c r="D181" i="58" s="1"/>
  <c r="E181" i="58" s="1"/>
  <c r="F181" i="58" s="1"/>
  <c r="G181" i="58" s="1"/>
  <c r="H181" i="58" s="1"/>
  <c r="I181" i="58" s="1"/>
  <c r="J181" i="58" s="1"/>
  <c r="K181" i="58" s="1"/>
  <c r="L181" i="58" s="1"/>
  <c r="O181" i="58" s="1"/>
  <c r="P181" i="58" s="1"/>
  <c r="Q181" i="58" s="1"/>
  <c r="R181" i="58" s="1"/>
  <c r="S181" i="58" s="1"/>
  <c r="AM178" i="58"/>
  <c r="AG178" i="58"/>
  <c r="AN177" i="58"/>
  <c r="AO177" i="58" s="1"/>
  <c r="C177" i="58"/>
  <c r="D177" i="58" s="1"/>
  <c r="E177" i="58" s="1"/>
  <c r="F177" i="58" s="1"/>
  <c r="G177" i="58" s="1"/>
  <c r="H177" i="58" s="1"/>
  <c r="I177" i="58" s="1"/>
  <c r="J177" i="58" s="1"/>
  <c r="K177" i="58" s="1"/>
  <c r="L177" i="58" s="1"/>
  <c r="O177" i="58" s="1"/>
  <c r="P177" i="58" s="1"/>
  <c r="Q177" i="58" s="1"/>
  <c r="R177" i="58" s="1"/>
  <c r="S177" i="58" s="1"/>
  <c r="AA177" i="58" s="1"/>
  <c r="AB177" i="58" s="1"/>
  <c r="AC177" i="58" s="1"/>
  <c r="AD177" i="58" s="1"/>
  <c r="AE177" i="58" s="1"/>
  <c r="AF177" i="58" s="1"/>
  <c r="AN176" i="58"/>
  <c r="AO176" i="58" s="1"/>
  <c r="C176" i="58"/>
  <c r="D176" i="58" s="1"/>
  <c r="E176" i="58" s="1"/>
  <c r="F176" i="58" s="1"/>
  <c r="G176" i="58" s="1"/>
  <c r="H176" i="58" s="1"/>
  <c r="I176" i="58" s="1"/>
  <c r="J176" i="58" s="1"/>
  <c r="K176" i="58" s="1"/>
  <c r="L176" i="58" s="1"/>
  <c r="O176" i="58" s="1"/>
  <c r="P176" i="58" s="1"/>
  <c r="Q176" i="58" s="1"/>
  <c r="S176" i="58" s="1"/>
  <c r="AA176" i="58" s="1"/>
  <c r="AB176" i="58" s="1"/>
  <c r="AC176" i="58" s="1"/>
  <c r="AD176" i="58" s="1"/>
  <c r="AE176" i="58" s="1"/>
  <c r="AF176" i="58" s="1"/>
  <c r="AN175" i="58"/>
  <c r="AO175" i="58" s="1"/>
  <c r="C175" i="58"/>
  <c r="AN174" i="58"/>
  <c r="AO174" i="58" s="1"/>
  <c r="C174" i="58"/>
  <c r="D174" i="58" s="1"/>
  <c r="E174" i="58" s="1"/>
  <c r="F174" i="58" s="1"/>
  <c r="G174" i="58" s="1"/>
  <c r="H174" i="58" s="1"/>
  <c r="I174" i="58" s="1"/>
  <c r="J174" i="58" s="1"/>
  <c r="K174" i="58" s="1"/>
  <c r="L174" i="58" s="1"/>
  <c r="O174" i="58" s="1"/>
  <c r="P174" i="58" s="1"/>
  <c r="Q174" i="58" s="1"/>
  <c r="S174" i="58" s="1"/>
  <c r="AA174" i="58" s="1"/>
  <c r="AB174" i="58" s="1"/>
  <c r="AC174" i="58" s="1"/>
  <c r="AD174" i="58" s="1"/>
  <c r="AE174" i="58" s="1"/>
  <c r="AF174" i="58" s="1"/>
  <c r="AN173" i="58"/>
  <c r="AO173" i="58" s="1"/>
  <c r="C173" i="58"/>
  <c r="D173" i="58" s="1"/>
  <c r="E173" i="58" s="1"/>
  <c r="F173" i="58" s="1"/>
  <c r="G173" i="58" s="1"/>
  <c r="H173" i="58" s="1"/>
  <c r="I173" i="58" s="1"/>
  <c r="J173" i="58" s="1"/>
  <c r="K173" i="58" s="1"/>
  <c r="L173" i="58" s="1"/>
  <c r="O173" i="58" s="1"/>
  <c r="P173" i="58" s="1"/>
  <c r="Q173" i="58" s="1"/>
  <c r="S173" i="58" s="1"/>
  <c r="AA173" i="58" s="1"/>
  <c r="AB173" i="58" s="1"/>
  <c r="AC173" i="58" s="1"/>
  <c r="AD173" i="58" s="1"/>
  <c r="AE173" i="58" s="1"/>
  <c r="AF173" i="58" s="1"/>
  <c r="AN172" i="58"/>
  <c r="AO172" i="58" s="1"/>
  <c r="C172" i="58"/>
  <c r="D172" i="58" s="1"/>
  <c r="AN171" i="58"/>
  <c r="AO171" i="58" s="1"/>
  <c r="AO170" i="58"/>
  <c r="AN170" i="58"/>
  <c r="AF170" i="58" a="1"/>
  <c r="AF170" i="58" s="1"/>
  <c r="AE170" i="58" a="1"/>
  <c r="AE170" i="58" s="1"/>
  <c r="AD170" i="58" a="1"/>
  <c r="AD170" i="58" s="1"/>
  <c r="AC170" i="58" a="1"/>
  <c r="AC170" i="58" s="1"/>
  <c r="AB170" i="58" a="1"/>
  <c r="AB170" i="58" s="1"/>
  <c r="AA170" i="58" a="1"/>
  <c r="AA170" i="58" s="1"/>
  <c r="S170" i="58" a="1"/>
  <c r="S170" i="58" s="1"/>
  <c r="Q170" i="58" a="1"/>
  <c r="Q170" i="58" s="1"/>
  <c r="P170" i="58" a="1"/>
  <c r="P170" i="58" s="1"/>
  <c r="O170" i="58" a="1"/>
  <c r="O170" i="58" s="1"/>
  <c r="L170" i="58" a="1"/>
  <c r="L170" i="58" s="1"/>
  <c r="K170" i="58" a="1"/>
  <c r="K170" i="58" s="1"/>
  <c r="J170" i="58" a="1"/>
  <c r="J170" i="58" s="1"/>
  <c r="I170" i="58" a="1"/>
  <c r="I170" i="58" s="1"/>
  <c r="H170" i="58" a="1"/>
  <c r="H170" i="58" s="1"/>
  <c r="G170" i="58" a="1"/>
  <c r="G170" i="58" s="1"/>
  <c r="F170" i="58" a="1"/>
  <c r="F170" i="58" s="1"/>
  <c r="E170" i="58" a="1"/>
  <c r="E170" i="58" s="1"/>
  <c r="D170" i="58" a="1"/>
  <c r="D170" i="58" s="1"/>
  <c r="C170" i="58" a="1"/>
  <c r="C170" i="58" s="1"/>
  <c r="AN169" i="58"/>
  <c r="AF169" i="58"/>
  <c r="AE169" i="58"/>
  <c r="AD169" i="58"/>
  <c r="AC169" i="58"/>
  <c r="AB169" i="58"/>
  <c r="AA169" i="58"/>
  <c r="S169" i="58"/>
  <c r="Q169" i="58"/>
  <c r="P169" i="58"/>
  <c r="O169" i="58"/>
  <c r="L169" i="58"/>
  <c r="K169" i="58"/>
  <c r="J169" i="58"/>
  <c r="I169" i="58"/>
  <c r="H169" i="58"/>
  <c r="G169" i="58"/>
  <c r="F169" i="58"/>
  <c r="E169" i="58"/>
  <c r="D169" i="58"/>
  <c r="C169" i="58"/>
  <c r="AI168" i="58"/>
  <c r="AH168" i="58"/>
  <c r="A168" i="58" a="1"/>
  <c r="A168" i="58" s="1"/>
  <c r="AI167" i="58"/>
  <c r="AH167" i="58"/>
  <c r="AI166" i="58"/>
  <c r="AH166" i="58"/>
  <c r="AM165" i="58"/>
  <c r="AI165" i="58"/>
  <c r="AH165" i="58"/>
  <c r="AN164" i="58"/>
  <c r="AI164" i="58"/>
  <c r="AH164" i="58"/>
  <c r="AN163" i="58"/>
  <c r="AO163" i="58" s="1"/>
  <c r="AI163" i="58"/>
  <c r="AH163" i="58"/>
  <c r="A163" i="58" a="1"/>
  <c r="A163" i="58" s="1"/>
  <c r="AN162" i="58"/>
  <c r="AO162" i="58" s="1"/>
  <c r="AI162" i="58"/>
  <c r="AH162" i="58"/>
  <c r="AN161" i="58"/>
  <c r="AO161" i="58" s="1"/>
  <c r="AI161" i="58"/>
  <c r="AH161" i="58"/>
  <c r="AI160" i="58"/>
  <c r="AH160" i="58"/>
  <c r="AI159" i="58"/>
  <c r="AH159" i="58"/>
  <c r="AI158" i="58"/>
  <c r="AH158" i="58"/>
  <c r="AM157" i="58"/>
  <c r="AO157" i="58" s="1"/>
  <c r="AI157" i="58"/>
  <c r="AH157" i="58"/>
  <c r="AO156" i="58"/>
  <c r="AN156" i="58"/>
  <c r="AI156" i="58"/>
  <c r="AH156" i="58"/>
  <c r="AO155" i="58"/>
  <c r="AN155" i="58"/>
  <c r="AO154" i="58"/>
  <c r="AN154" i="58"/>
  <c r="AO153" i="58"/>
  <c r="AN153" i="58"/>
  <c r="AN157" i="58" s="1"/>
  <c r="AI152" i="58"/>
  <c r="AH152" i="58"/>
  <c r="AI151" i="58"/>
  <c r="AH151" i="58"/>
  <c r="AI150" i="58"/>
  <c r="AH150" i="58"/>
  <c r="AM149" i="58"/>
  <c r="AI149" i="58"/>
  <c r="AH149" i="58"/>
  <c r="AN148" i="58"/>
  <c r="AO148" i="58" s="1"/>
  <c r="AI148" i="58"/>
  <c r="AH148" i="58"/>
  <c r="AO147" i="58"/>
  <c r="AN147" i="58"/>
  <c r="AI147" i="58"/>
  <c r="AH147" i="58"/>
  <c r="AN146" i="58"/>
  <c r="AO146" i="58" s="1"/>
  <c r="AI146" i="58"/>
  <c r="AH146" i="58"/>
  <c r="AN145" i="58"/>
  <c r="AO145" i="58" s="1"/>
  <c r="AI144" i="58"/>
  <c r="AH144" i="58"/>
  <c r="AI143" i="58"/>
  <c r="AH143" i="58"/>
  <c r="AI142" i="58"/>
  <c r="AH142" i="58"/>
  <c r="AI141" i="58"/>
  <c r="AH141" i="58"/>
  <c r="AI140" i="58"/>
  <c r="AH140" i="58"/>
  <c r="AI139" i="58"/>
  <c r="AH139" i="58"/>
  <c r="AI138" i="58"/>
  <c r="AH138" i="58"/>
  <c r="AI137" i="58"/>
  <c r="AH137" i="58"/>
  <c r="AI136" i="58"/>
  <c r="AH136" i="58"/>
  <c r="AI135" i="58"/>
  <c r="AH135" i="58"/>
  <c r="BD23" i="58"/>
  <c r="D133" i="58"/>
  <c r="AF132" i="58"/>
  <c r="AE132" i="58"/>
  <c r="AC132" i="58"/>
  <c r="AB132" i="58"/>
  <c r="S132" i="58"/>
  <c r="P132" i="58"/>
  <c r="L132" i="58"/>
  <c r="K132" i="58"/>
  <c r="J132" i="58"/>
  <c r="I132" i="58"/>
  <c r="H132" i="58"/>
  <c r="G132" i="58"/>
  <c r="F132" i="58"/>
  <c r="E132" i="58"/>
  <c r="D132" i="58"/>
  <c r="C132" i="58"/>
  <c r="AF131" i="58"/>
  <c r="AE131" i="58"/>
  <c r="AC131" i="58"/>
  <c r="AB131" i="58"/>
  <c r="S131" i="58"/>
  <c r="P131" i="58"/>
  <c r="L131" i="58"/>
  <c r="K131" i="58"/>
  <c r="J131" i="58"/>
  <c r="I131" i="58"/>
  <c r="H131" i="58"/>
  <c r="G131" i="58"/>
  <c r="F131" i="58"/>
  <c r="E131" i="58"/>
  <c r="D131" i="58"/>
  <c r="C131" i="58"/>
  <c r="AF130" i="58"/>
  <c r="AE130" i="58"/>
  <c r="AC130" i="58"/>
  <c r="AB130" i="58"/>
  <c r="S130" i="58"/>
  <c r="P130" i="58"/>
  <c r="L130" i="58"/>
  <c r="K130" i="58"/>
  <c r="J130" i="58"/>
  <c r="I130" i="58"/>
  <c r="H130" i="58"/>
  <c r="G130" i="58"/>
  <c r="F130" i="58"/>
  <c r="E130" i="58"/>
  <c r="D130" i="58"/>
  <c r="C130" i="58"/>
  <c r="AF129" i="58"/>
  <c r="AE129" i="58"/>
  <c r="AC129" i="58"/>
  <c r="AB129" i="58"/>
  <c r="S129" i="58"/>
  <c r="P129" i="58"/>
  <c r="L129" i="58"/>
  <c r="K129" i="58"/>
  <c r="J129" i="58"/>
  <c r="I129" i="58"/>
  <c r="H129" i="58"/>
  <c r="G129" i="58"/>
  <c r="F129" i="58"/>
  <c r="E129" i="58"/>
  <c r="D129" i="58"/>
  <c r="C129" i="58"/>
  <c r="AH129" i="58" s="1"/>
  <c r="AF128" i="58"/>
  <c r="AE128" i="58"/>
  <c r="AC128" i="58"/>
  <c r="AB128" i="58"/>
  <c r="BE23" i="58"/>
  <c r="S128" i="58"/>
  <c r="P128" i="58"/>
  <c r="P133" i="58" s="1"/>
  <c r="AX23" i="58" s="1"/>
  <c r="L128" i="58"/>
  <c r="L133" i="58" s="1"/>
  <c r="L134" i="58" s="1"/>
  <c r="K128" i="58"/>
  <c r="J128" i="58"/>
  <c r="I128" i="58"/>
  <c r="H128" i="58"/>
  <c r="G128" i="58"/>
  <c r="F128" i="58"/>
  <c r="E128" i="58"/>
  <c r="D128" i="58"/>
  <c r="C128" i="58"/>
  <c r="AF127" i="58"/>
  <c r="AE127" i="58"/>
  <c r="AC127" i="58"/>
  <c r="AB127" i="58"/>
  <c r="S127" i="58"/>
  <c r="AY23" i="58"/>
  <c r="P127" i="58"/>
  <c r="AW23" i="58"/>
  <c r="AU23" i="58"/>
  <c r="L127" i="58"/>
  <c r="K127" i="58"/>
  <c r="J127" i="58"/>
  <c r="I127" i="58"/>
  <c r="H127" i="58"/>
  <c r="G127" i="58"/>
  <c r="F127" i="58"/>
  <c r="E127" i="58"/>
  <c r="D127" i="58"/>
  <c r="C127" i="58"/>
  <c r="X7" i="58"/>
  <c r="AI124" i="58"/>
  <c r="AH124" i="58"/>
  <c r="AI122" i="58"/>
  <c r="AH122" i="58"/>
  <c r="AG122" i="58"/>
  <c r="AI121" i="58"/>
  <c r="AH121" i="58"/>
  <c r="AI120" i="58"/>
  <c r="AH120" i="58"/>
  <c r="AI119" i="58"/>
  <c r="AH119" i="58"/>
  <c r="AG118" i="58"/>
  <c r="AF118" i="58"/>
  <c r="AE5" i="58" s="1"/>
  <c r="AE118" i="58"/>
  <c r="BI19" i="58" s="1"/>
  <c r="AC5" i="58"/>
  <c r="AC118" i="58"/>
  <c r="AB5" i="58" s="1"/>
  <c r="AB118" i="58"/>
  <c r="Z5" i="58"/>
  <c r="X5" i="58"/>
  <c r="BE19" i="58"/>
  <c r="BD19" i="58"/>
  <c r="S118" i="58"/>
  <c r="R5" i="58" s="1"/>
  <c r="P118" i="58"/>
  <c r="AV19" i="58"/>
  <c r="L118" i="58"/>
  <c r="K118" i="58"/>
  <c r="J5" i="58" s="1"/>
  <c r="J118" i="58"/>
  <c r="I5" i="58" s="1"/>
  <c r="I118" i="58"/>
  <c r="AS19" i="58" s="1"/>
  <c r="H118" i="58"/>
  <c r="G5" i="58" s="1"/>
  <c r="G118" i="58"/>
  <c r="AR19" i="58" s="1"/>
  <c r="F118" i="58"/>
  <c r="E118" i="58"/>
  <c r="AP19" i="58" s="1"/>
  <c r="D118" i="58"/>
  <c r="C5" i="58" s="1"/>
  <c r="C118" i="58"/>
  <c r="AI117" i="58"/>
  <c r="AH117" i="58"/>
  <c r="AI116" i="58"/>
  <c r="AH116" i="58"/>
  <c r="AI115" i="58"/>
  <c r="AH115" i="58"/>
  <c r="AI114" i="58"/>
  <c r="AH114" i="58"/>
  <c r="AI113" i="58"/>
  <c r="AH113" i="58"/>
  <c r="AI112" i="58"/>
  <c r="AH112" i="58"/>
  <c r="AI111" i="58"/>
  <c r="AH111" i="58"/>
  <c r="AI110" i="58"/>
  <c r="AH110" i="58"/>
  <c r="AI109" i="58"/>
  <c r="AH109" i="58"/>
  <c r="AI108" i="58"/>
  <c r="AH108" i="58"/>
  <c r="AI107" i="58"/>
  <c r="AH107" i="58"/>
  <c r="AG106" i="58"/>
  <c r="AG4" i="58" s="1"/>
  <c r="AF106" i="58"/>
  <c r="BJ20" i="58" s="1"/>
  <c r="AE106" i="58"/>
  <c r="BI20" i="58" s="1"/>
  <c r="AD7" i="58"/>
  <c r="AC106" i="58"/>
  <c r="AB106" i="58"/>
  <c r="BE20" i="58"/>
  <c r="BD20" i="58"/>
  <c r="S106" i="58"/>
  <c r="BA20" i="58" s="1"/>
  <c r="Q7" i="58"/>
  <c r="AW20" i="58"/>
  <c r="AV20" i="58"/>
  <c r="L106" i="58"/>
  <c r="K106" i="58"/>
  <c r="AT20" i="58" s="1"/>
  <c r="J106" i="58"/>
  <c r="I106" i="58"/>
  <c r="AS20" i="58" s="1"/>
  <c r="H106" i="58"/>
  <c r="G106" i="58"/>
  <c r="F106" i="58"/>
  <c r="E106" i="58"/>
  <c r="AP20" i="58" s="1"/>
  <c r="D106" i="58"/>
  <c r="C106" i="58"/>
  <c r="AN20" i="58" s="1"/>
  <c r="AI105" i="58"/>
  <c r="AH105" i="58"/>
  <c r="AI104" i="58"/>
  <c r="AH104" i="58"/>
  <c r="AI103" i="58"/>
  <c r="AH103" i="58"/>
  <c r="AG102" i="58"/>
  <c r="AG3" i="58" s="1"/>
  <c r="AF102" i="58"/>
  <c r="BJ18" i="58" s="1"/>
  <c r="AE102" i="58"/>
  <c r="BI18" i="58" s="1"/>
  <c r="AC102" i="58"/>
  <c r="AB102" i="58"/>
  <c r="BF18" i="58"/>
  <c r="S102" i="58"/>
  <c r="BA18" i="58" s="1"/>
  <c r="AZ18" i="58"/>
  <c r="AY18" i="58"/>
  <c r="AX18" i="58"/>
  <c r="AT18" i="58"/>
  <c r="AS18" i="58"/>
  <c r="F102" i="58"/>
  <c r="E102" i="58"/>
  <c r="D102" i="58"/>
  <c r="C102" i="58"/>
  <c r="BI101" i="58"/>
  <c r="BF101" i="58"/>
  <c r="BD101" i="58"/>
  <c r="BB101" i="58"/>
  <c r="AI101" i="58"/>
  <c r="AH101" i="58"/>
  <c r="AG101" i="58"/>
  <c r="BU100" i="58"/>
  <c r="BL100" i="58"/>
  <c r="BK100" i="58"/>
  <c r="BE100" i="58"/>
  <c r="BD100" i="58"/>
  <c r="BC100" i="58"/>
  <c r="BB100" i="58"/>
  <c r="AI100" i="58"/>
  <c r="AH100" i="58"/>
  <c r="BV99" i="58"/>
  <c r="BU99" i="58"/>
  <c r="BO99" i="58"/>
  <c r="BM99" i="58"/>
  <c r="BF99" i="58"/>
  <c r="BE99" i="58"/>
  <c r="BD99" i="58"/>
  <c r="BC99" i="58"/>
  <c r="AI99" i="58"/>
  <c r="AH99" i="58"/>
  <c r="BW98" i="58"/>
  <c r="BV98" i="58"/>
  <c r="BU98" i="58"/>
  <c r="BO98" i="58"/>
  <c r="BN98" i="58"/>
  <c r="BM98" i="58"/>
  <c r="BF98" i="58"/>
  <c r="BE98" i="58"/>
  <c r="BA98" i="58"/>
  <c r="AZ98" i="58"/>
  <c r="AI98" i="58"/>
  <c r="AH98" i="58"/>
  <c r="BI97" i="58"/>
  <c r="BA97" i="58"/>
  <c r="AI97" i="58"/>
  <c r="AH97" i="58"/>
  <c r="BT96" i="58"/>
  <c r="BD96" i="58"/>
  <c r="BC96" i="58"/>
  <c r="BB96" i="58"/>
  <c r="BA96" i="58"/>
  <c r="AI96" i="58"/>
  <c r="AH96" i="58"/>
  <c r="AI95" i="58"/>
  <c r="AH95" i="58"/>
  <c r="BW94" i="58"/>
  <c r="BW101" i="58" s="1"/>
  <c r="BV94" i="58"/>
  <c r="BV101" i="58" s="1"/>
  <c r="BU94" i="58"/>
  <c r="BU101" i="58" s="1"/>
  <c r="BT94" i="58"/>
  <c r="BT101" i="58" s="1"/>
  <c r="BS94" i="58"/>
  <c r="BS101" i="58" s="1"/>
  <c r="BR94" i="58"/>
  <c r="BR101" i="58" s="1"/>
  <c r="BQ94" i="58"/>
  <c r="BQ101" i="58" s="1"/>
  <c r="BP94" i="58"/>
  <c r="BP101" i="58" s="1"/>
  <c r="BO94" i="58"/>
  <c r="BO101" i="58" s="1"/>
  <c r="BN94" i="58"/>
  <c r="BN101" i="58" s="1"/>
  <c r="BM94" i="58"/>
  <c r="BM101" i="58" s="1"/>
  <c r="BL94" i="58"/>
  <c r="BL101" i="58" s="1"/>
  <c r="BK94" i="58"/>
  <c r="BK101" i="58" s="1"/>
  <c r="BJ94" i="58"/>
  <c r="BJ101" i="58" s="1"/>
  <c r="BI94" i="58"/>
  <c r="BH94" i="58"/>
  <c r="BH101" i="58" s="1"/>
  <c r="BG94" i="58"/>
  <c r="BG101" i="58" s="1"/>
  <c r="BF94" i="58"/>
  <c r="BE94" i="58"/>
  <c r="BE101" i="58" s="1"/>
  <c r="BD94" i="58"/>
  <c r="BC94" i="58"/>
  <c r="BC101" i="58" s="1"/>
  <c r="BB94" i="58"/>
  <c r="BA94" i="58"/>
  <c r="BA101" i="58" s="1"/>
  <c r="AZ94" i="58"/>
  <c r="AZ101" i="58" s="1"/>
  <c r="AI94" i="58"/>
  <c r="AH94" i="58"/>
  <c r="BW93" i="58"/>
  <c r="BW100" i="58" s="1"/>
  <c r="BV93" i="58"/>
  <c r="BV100" i="58" s="1"/>
  <c r="BU93" i="58"/>
  <c r="BT93" i="58"/>
  <c r="BT100" i="58" s="1"/>
  <c r="BS93" i="58"/>
  <c r="BS100" i="58" s="1"/>
  <c r="BR93" i="58"/>
  <c r="BR100" i="58" s="1"/>
  <c r="BQ93" i="58"/>
  <c r="BQ100" i="58" s="1"/>
  <c r="BP93" i="58"/>
  <c r="BP100" i="58" s="1"/>
  <c r="BO93" i="58"/>
  <c r="BO100" i="58" s="1"/>
  <c r="BN93" i="58"/>
  <c r="BN100" i="58" s="1"/>
  <c r="BM93" i="58"/>
  <c r="BM100" i="58" s="1"/>
  <c r="BL93" i="58"/>
  <c r="BK93" i="58"/>
  <c r="BJ93" i="58"/>
  <c r="BJ100" i="58" s="1"/>
  <c r="BI93" i="58"/>
  <c r="BI100" i="58" s="1"/>
  <c r="BH93" i="58"/>
  <c r="BH100" i="58" s="1"/>
  <c r="BG93" i="58"/>
  <c r="BG100" i="58" s="1"/>
  <c r="BF93" i="58"/>
  <c r="BF100" i="58" s="1"/>
  <c r="BE93" i="58"/>
  <c r="BD93" i="58"/>
  <c r="BC93" i="58"/>
  <c r="BB93" i="58"/>
  <c r="BA93" i="58"/>
  <c r="BA100" i="58" s="1"/>
  <c r="AZ93" i="58"/>
  <c r="AZ100" i="58" s="1"/>
  <c r="AI93" i="58"/>
  <c r="AH93" i="58"/>
  <c r="BW92" i="58"/>
  <c r="BW99" i="58" s="1"/>
  <c r="BV92" i="58"/>
  <c r="BU92" i="58"/>
  <c r="BT92" i="58"/>
  <c r="BT99" i="58" s="1"/>
  <c r="BS92" i="58"/>
  <c r="BS99" i="58" s="1"/>
  <c r="BR92" i="58"/>
  <c r="BR99" i="58" s="1"/>
  <c r="BQ92" i="58"/>
  <c r="BQ99" i="58" s="1"/>
  <c r="BP92" i="58"/>
  <c r="BP99" i="58" s="1"/>
  <c r="BO92" i="58"/>
  <c r="BN92" i="58"/>
  <c r="BN99" i="58" s="1"/>
  <c r="BM92" i="58"/>
  <c r="BL92" i="58"/>
  <c r="BL99" i="58" s="1"/>
  <c r="BK92" i="58"/>
  <c r="BK99" i="58" s="1"/>
  <c r="BJ92" i="58"/>
  <c r="BJ99" i="58" s="1"/>
  <c r="BI92" i="58"/>
  <c r="BI99" i="58" s="1"/>
  <c r="BH92" i="58"/>
  <c r="BH99" i="58" s="1"/>
  <c r="BG92" i="58"/>
  <c r="BG99" i="58" s="1"/>
  <c r="BF92" i="58"/>
  <c r="BE92" i="58"/>
  <c r="BD92" i="58"/>
  <c r="BC92" i="58"/>
  <c r="BB92" i="58"/>
  <c r="BB99" i="58" s="1"/>
  <c r="BA92" i="58"/>
  <c r="BA99" i="58" s="1"/>
  <c r="AZ92" i="58"/>
  <c r="AZ99" i="58" s="1"/>
  <c r="AI92" i="58"/>
  <c r="AH92" i="58"/>
  <c r="BW91" i="58"/>
  <c r="BV91" i="58"/>
  <c r="BU91" i="58"/>
  <c r="BT91" i="58"/>
  <c r="BT98" i="58" s="1"/>
  <c r="BS91" i="58"/>
  <c r="BS98" i="58" s="1"/>
  <c r="BR91" i="58"/>
  <c r="BR98" i="58" s="1"/>
  <c r="BQ91" i="58"/>
  <c r="BQ98" i="58" s="1"/>
  <c r="BP91" i="58"/>
  <c r="BP98" i="58" s="1"/>
  <c r="BO91" i="58"/>
  <c r="BN91" i="58"/>
  <c r="BM91" i="58"/>
  <c r="BL91" i="58"/>
  <c r="BL98" i="58" s="1"/>
  <c r="BK91" i="58"/>
  <c r="BK98" i="58" s="1"/>
  <c r="BJ91" i="58"/>
  <c r="BJ98" i="58" s="1"/>
  <c r="BI91" i="58"/>
  <c r="BI98" i="58" s="1"/>
  <c r="BH91" i="58"/>
  <c r="BH98" i="58" s="1"/>
  <c r="BG91" i="58"/>
  <c r="BG98" i="58" s="1"/>
  <c r="BF91" i="58"/>
  <c r="BE91" i="58"/>
  <c r="BD91" i="58"/>
  <c r="BD98" i="58" s="1"/>
  <c r="BC91" i="58"/>
  <c r="BC98" i="58" s="1"/>
  <c r="BB91" i="58"/>
  <c r="BB98" i="58" s="1"/>
  <c r="BA91" i="58"/>
  <c r="AZ91" i="58"/>
  <c r="AI91" i="58"/>
  <c r="AH91" i="58"/>
  <c r="BW90" i="58"/>
  <c r="BW97" i="58" s="1"/>
  <c r="BV90" i="58"/>
  <c r="BV97" i="58" s="1"/>
  <c r="BU90" i="58"/>
  <c r="BU97" i="58" s="1"/>
  <c r="BT90" i="58"/>
  <c r="BT97" i="58" s="1"/>
  <c r="BS90" i="58"/>
  <c r="BS97" i="58" s="1"/>
  <c r="BR90" i="58"/>
  <c r="BR97" i="58" s="1"/>
  <c r="BQ90" i="58"/>
  <c r="BQ97" i="58" s="1"/>
  <c r="BP90" i="58"/>
  <c r="BP97" i="58" s="1"/>
  <c r="BO90" i="58"/>
  <c r="BO97" i="58" s="1"/>
  <c r="BN90" i="58"/>
  <c r="BN97" i="58" s="1"/>
  <c r="BM90" i="58"/>
  <c r="BM97" i="58" s="1"/>
  <c r="BL90" i="58"/>
  <c r="BL97" i="58" s="1"/>
  <c r="BK90" i="58"/>
  <c r="BK97" i="58" s="1"/>
  <c r="BJ90" i="58"/>
  <c r="BJ97" i="58" s="1"/>
  <c r="BI90" i="58"/>
  <c r="BH90" i="58"/>
  <c r="BH97" i="58" s="1"/>
  <c r="BG90" i="58"/>
  <c r="BG97" i="58" s="1"/>
  <c r="BF90" i="58"/>
  <c r="BF97" i="58" s="1"/>
  <c r="BE90" i="58"/>
  <c r="BE97" i="58" s="1"/>
  <c r="BD90" i="58"/>
  <c r="BD97" i="58" s="1"/>
  <c r="BC90" i="58"/>
  <c r="BC97" i="58" s="1"/>
  <c r="BB90" i="58"/>
  <c r="BB97" i="58" s="1"/>
  <c r="BA90" i="58"/>
  <c r="AZ90" i="58"/>
  <c r="AZ97" i="58" s="1"/>
  <c r="AI90" i="58"/>
  <c r="AH90" i="58"/>
  <c r="BW89" i="58"/>
  <c r="BW96" i="58" s="1"/>
  <c r="BV89" i="58"/>
  <c r="BV96" i="58" s="1"/>
  <c r="BU89" i="58"/>
  <c r="BU96" i="58" s="1"/>
  <c r="BT89" i="58"/>
  <c r="BS89" i="58"/>
  <c r="BS96" i="58" s="1"/>
  <c r="BR89" i="58"/>
  <c r="BR96" i="58" s="1"/>
  <c r="BQ89" i="58"/>
  <c r="BQ96" i="58" s="1"/>
  <c r="BP89" i="58"/>
  <c r="BP96" i="58" s="1"/>
  <c r="BO89" i="58"/>
  <c r="BO96" i="58" s="1"/>
  <c r="BN89" i="58"/>
  <c r="BN96" i="58" s="1"/>
  <c r="BM89" i="58"/>
  <c r="BM96" i="58" s="1"/>
  <c r="BL89" i="58"/>
  <c r="BL96" i="58" s="1"/>
  <c r="BK89" i="58"/>
  <c r="BK96" i="58" s="1"/>
  <c r="BJ89" i="58"/>
  <c r="BJ96" i="58" s="1"/>
  <c r="BI89" i="58"/>
  <c r="BI96" i="58" s="1"/>
  <c r="BH89" i="58"/>
  <c r="BH96" i="58" s="1"/>
  <c r="BG89" i="58"/>
  <c r="BG96" i="58" s="1"/>
  <c r="BF89" i="58"/>
  <c r="BF96" i="58" s="1"/>
  <c r="BE89" i="58"/>
  <c r="BE96" i="58" s="1"/>
  <c r="BD89" i="58"/>
  <c r="BC89" i="58"/>
  <c r="BB89" i="58"/>
  <c r="BA89" i="58"/>
  <c r="AZ89" i="58"/>
  <c r="AZ96" i="58" s="1"/>
  <c r="AI89" i="58"/>
  <c r="AH89" i="58"/>
  <c r="AG88" i="58"/>
  <c r="AF88" i="58"/>
  <c r="BJ17" i="58" s="1"/>
  <c r="AE88" i="58"/>
  <c r="BH17" i="58"/>
  <c r="AC88" i="58"/>
  <c r="AB88" i="58"/>
  <c r="BG17" i="58" s="1"/>
  <c r="BD17" i="58"/>
  <c r="BC17" i="58"/>
  <c r="BB17" i="58"/>
  <c r="S88" i="58"/>
  <c r="BA17" i="58" s="1"/>
  <c r="P88" i="58"/>
  <c r="P123" i="58" s="1"/>
  <c r="P125" i="58" s="1"/>
  <c r="AV17" i="58"/>
  <c r="AU17" i="58"/>
  <c r="AR17" i="58"/>
  <c r="F88" i="58"/>
  <c r="E88" i="58"/>
  <c r="AP17" i="58" s="1"/>
  <c r="D88" i="58"/>
  <c r="C88" i="58"/>
  <c r="AN17" i="58" s="1"/>
  <c r="AI87" i="58"/>
  <c r="AH87" i="58"/>
  <c r="AI86" i="58"/>
  <c r="AH86" i="58"/>
  <c r="AI85" i="58"/>
  <c r="AH85" i="58"/>
  <c r="AI84" i="58"/>
  <c r="AH84" i="58"/>
  <c r="AI83" i="58"/>
  <c r="AH83" i="58"/>
  <c r="AI82" i="58"/>
  <c r="AH82" i="58"/>
  <c r="AI81" i="58"/>
  <c r="AH81" i="58"/>
  <c r="AF80" i="58"/>
  <c r="AE80" i="58"/>
  <c r="BI16" i="58" s="1"/>
  <c r="AC80" i="58"/>
  <c r="AB80" i="58"/>
  <c r="AA7" i="58"/>
  <c r="Y7" i="58"/>
  <c r="BD16" i="58"/>
  <c r="S80" i="58"/>
  <c r="BA16" i="58" s="1"/>
  <c r="AY16" i="58"/>
  <c r="AS16" i="58"/>
  <c r="F80" i="58"/>
  <c r="E80" i="58"/>
  <c r="D80" i="58"/>
  <c r="AO16" i="58" s="1"/>
  <c r="C80" i="58"/>
  <c r="AI79" i="58"/>
  <c r="AH79" i="58"/>
  <c r="AI78" i="58"/>
  <c r="AH78" i="58"/>
  <c r="AI77" i="58"/>
  <c r="AH77" i="58"/>
  <c r="AI76" i="58"/>
  <c r="AH76" i="58"/>
  <c r="AI75" i="58"/>
  <c r="AH75" i="58"/>
  <c r="AI74" i="58"/>
  <c r="AH74" i="58"/>
  <c r="AI73" i="58"/>
  <c r="AH73" i="58"/>
  <c r="AI72" i="58"/>
  <c r="AH72" i="58"/>
  <c r="AI71" i="58"/>
  <c r="AH71" i="58"/>
  <c r="AI70" i="58"/>
  <c r="AH70" i="58"/>
  <c r="AI69" i="58"/>
  <c r="AH69" i="58"/>
  <c r="AI68" i="58"/>
  <c r="AH68" i="58"/>
  <c r="AI67" i="58"/>
  <c r="AH67" i="58"/>
  <c r="AI66" i="58"/>
  <c r="AH66" i="58"/>
  <c r="AI65" i="58"/>
  <c r="AH65" i="58"/>
  <c r="AI64" i="58"/>
  <c r="AH64" i="58"/>
  <c r="AI63" i="58"/>
  <c r="AH63" i="58"/>
  <c r="AI62" i="58"/>
  <c r="AH62" i="58"/>
  <c r="AI61" i="58"/>
  <c r="AH61" i="58"/>
  <c r="AI60" i="58"/>
  <c r="AH60" i="58"/>
  <c r="AI59" i="58"/>
  <c r="AH59" i="58"/>
  <c r="AI58" i="58"/>
  <c r="AH58" i="58"/>
  <c r="AI57" i="58"/>
  <c r="AH57" i="58"/>
  <c r="AI56" i="58"/>
  <c r="AH56" i="58"/>
  <c r="AI55" i="58"/>
  <c r="AH55" i="58"/>
  <c r="AI54" i="58"/>
  <c r="AH54" i="58"/>
  <c r="AI53" i="58"/>
  <c r="AH53" i="58"/>
  <c r="AI52" i="58"/>
  <c r="AH52" i="58"/>
  <c r="AI51" i="58"/>
  <c r="AH51" i="58"/>
  <c r="AI50" i="58"/>
  <c r="AH50" i="58"/>
  <c r="AI49" i="58"/>
  <c r="AH49" i="58"/>
  <c r="AI48" i="58"/>
  <c r="AH48" i="58"/>
  <c r="AI47" i="58"/>
  <c r="AH47" i="58"/>
  <c r="AI46" i="58"/>
  <c r="AH46" i="58"/>
  <c r="AI45" i="58"/>
  <c r="AH45" i="58"/>
  <c r="AI44" i="58"/>
  <c r="AH44" i="58"/>
  <c r="AI43" i="58"/>
  <c r="AH43" i="58"/>
  <c r="AI42" i="58"/>
  <c r="AH42" i="58"/>
  <c r="AI41" i="58"/>
  <c r="AH41" i="58"/>
  <c r="AI40" i="58"/>
  <c r="AH40" i="58"/>
  <c r="AI39" i="58"/>
  <c r="AH39" i="58"/>
  <c r="AI38" i="58"/>
  <c r="AH38" i="58"/>
  <c r="AI37" i="58"/>
  <c r="AH37" i="58"/>
  <c r="AI36" i="58"/>
  <c r="AH36" i="58"/>
  <c r="AI35" i="58"/>
  <c r="AH35" i="58"/>
  <c r="AI34" i="58"/>
  <c r="AH34" i="58"/>
  <c r="AI33" i="58"/>
  <c r="AH33" i="58"/>
  <c r="AI32" i="58"/>
  <c r="AH32" i="58"/>
  <c r="AI31" i="58"/>
  <c r="AH31" i="58"/>
  <c r="AI30" i="58"/>
  <c r="AH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BH23" i="58"/>
  <c r="BC23" i="58"/>
  <c r="AI23" i="58"/>
  <c r="AH23" i="58"/>
  <c r="AI22" i="58"/>
  <c r="AH22" i="58"/>
  <c r="BJ21" i="58"/>
  <c r="BI21" i="58"/>
  <c r="BH21" i="58"/>
  <c r="BG21" i="58"/>
  <c r="BF21" i="58"/>
  <c r="BE21" i="58"/>
  <c r="BD21" i="58"/>
  <c r="BC21" i="58"/>
  <c r="BB21" i="58"/>
  <c r="BA21" i="58"/>
  <c r="AZ21" i="58"/>
  <c r="AY21" i="58"/>
  <c r="AX21" i="58"/>
  <c r="AW21" i="58"/>
  <c r="AV21" i="58"/>
  <c r="AU21" i="58"/>
  <c r="AT21" i="58"/>
  <c r="AS21" i="58"/>
  <c r="AR21" i="58"/>
  <c r="AQ21" i="58"/>
  <c r="AP21" i="58"/>
  <c r="AO21" i="58"/>
  <c r="AN21" i="58"/>
  <c r="AM21" i="58"/>
  <c r="AI21" i="58"/>
  <c r="AH21" i="58"/>
  <c r="BH20" i="58"/>
  <c r="BG20" i="58"/>
  <c r="BF20" i="58"/>
  <c r="BC20" i="58"/>
  <c r="BB20" i="58"/>
  <c r="AZ20" i="58"/>
  <c r="AX20" i="58"/>
  <c r="AU20" i="58"/>
  <c r="AR20" i="58"/>
  <c r="AQ20" i="58"/>
  <c r="AO20" i="58"/>
  <c r="AI20" i="58"/>
  <c r="AH20" i="58"/>
  <c r="BH19" i="58"/>
  <c r="BG19" i="58"/>
  <c r="BF19" i="58"/>
  <c r="BC19" i="58"/>
  <c r="BB19" i="58"/>
  <c r="AZ19" i="58"/>
  <c r="AY19" i="58"/>
  <c r="AX19" i="58"/>
  <c r="AU19" i="58"/>
  <c r="AQ19" i="58"/>
  <c r="AM19" i="58"/>
  <c r="AI19" i="58"/>
  <c r="AH19" i="58"/>
  <c r="BH18" i="58"/>
  <c r="BG18" i="58"/>
  <c r="BE18" i="58"/>
  <c r="BD18" i="58"/>
  <c r="BC18" i="58"/>
  <c r="BB18" i="58"/>
  <c r="AW18" i="58"/>
  <c r="AV18" i="58"/>
  <c r="AU18" i="58"/>
  <c r="AR18" i="58"/>
  <c r="AQ18" i="58"/>
  <c r="AP18" i="58"/>
  <c r="AO18" i="58"/>
  <c r="AN18" i="58"/>
  <c r="AI18" i="58"/>
  <c r="AH18" i="58"/>
  <c r="BI17" i="58"/>
  <c r="BF17" i="58"/>
  <c r="BE17" i="58"/>
  <c r="AZ17" i="58"/>
  <c r="AY17" i="58"/>
  <c r="AX17" i="58"/>
  <c r="AW17" i="58"/>
  <c r="AT17" i="58"/>
  <c r="AS17" i="58"/>
  <c r="AQ17" i="58"/>
  <c r="AQ22" i="58" s="1"/>
  <c r="AO17" i="58"/>
  <c r="AM17" i="58"/>
  <c r="AI17" i="58"/>
  <c r="AH17" i="58"/>
  <c r="BH16" i="58"/>
  <c r="BF16" i="58"/>
  <c r="BE16" i="58"/>
  <c r="AZ16" i="58"/>
  <c r="AX16" i="58"/>
  <c r="AW16" i="58"/>
  <c r="AV16" i="58"/>
  <c r="AR16" i="58"/>
  <c r="AQ16" i="58"/>
  <c r="AI16" i="58"/>
  <c r="AH16" i="58"/>
  <c r="AI15" i="58"/>
  <c r="AH15" i="58"/>
  <c r="AI14" i="58"/>
  <c r="AH14" i="58"/>
  <c r="AI13" i="58"/>
  <c r="AH13" i="58"/>
  <c r="AL12" i="58"/>
  <c r="AI12" i="58"/>
  <c r="AH12" i="58"/>
  <c r="AI11" i="58"/>
  <c r="AH11" i="58"/>
  <c r="K6" i="58"/>
  <c r="AF5" i="58"/>
  <c r="AD5" i="58"/>
  <c r="AA5" i="58"/>
  <c r="Y5" i="58"/>
  <c r="W5" i="58"/>
  <c r="V5" i="58"/>
  <c r="T5" i="58"/>
  <c r="S5" i="58"/>
  <c r="Q5" i="58"/>
  <c r="P5" i="58"/>
  <c r="O5" i="58"/>
  <c r="N5" i="58"/>
  <c r="L5" i="58"/>
  <c r="K5" i="58"/>
  <c r="F5" i="58"/>
  <c r="E5" i="58"/>
  <c r="D5" i="58"/>
  <c r="K4" i="58"/>
  <c r="E4" i="58"/>
  <c r="H4" i="58" s="1"/>
  <c r="B4" i="58"/>
  <c r="AL13" i="58" s="1"/>
  <c r="BJ19" i="58" l="1"/>
  <c r="AF133" i="58"/>
  <c r="BJ23" i="58" s="1"/>
  <c r="AE133" i="58"/>
  <c r="BI23" i="58" s="1"/>
  <c r="BI22" i="58"/>
  <c r="BI25" i="58" s="1"/>
  <c r="BH22" i="58"/>
  <c r="BH25" i="58" s="1"/>
  <c r="AC133" i="58"/>
  <c r="AB123" i="58"/>
  <c r="AB125" i="58" s="1"/>
  <c r="AB133" i="58"/>
  <c r="BG16" i="58"/>
  <c r="BG22" i="58" s="1"/>
  <c r="BF22" i="58"/>
  <c r="BE22" i="58"/>
  <c r="BE25" i="58" s="1"/>
  <c r="BA19" i="58"/>
  <c r="BA22" i="58"/>
  <c r="AZ22" i="58"/>
  <c r="P126" i="58"/>
  <c r="P7" i="58" s="1"/>
  <c r="AI129" i="58"/>
  <c r="AI130" i="58"/>
  <c r="AH131" i="58"/>
  <c r="AV22" i="58"/>
  <c r="AT19" i="58"/>
  <c r="J123" i="58"/>
  <c r="J125" i="58" s="1"/>
  <c r="H5" i="58"/>
  <c r="H133" i="58"/>
  <c r="H123" i="58"/>
  <c r="H125" i="58" s="1"/>
  <c r="H126" i="58" s="1"/>
  <c r="H7" i="58" s="1"/>
  <c r="AI128" i="58"/>
  <c r="G133" i="58"/>
  <c r="AR23" i="58" s="1"/>
  <c r="AR22" i="58"/>
  <c r="F123" i="58"/>
  <c r="F125" i="58" s="1"/>
  <c r="F133" i="58"/>
  <c r="AQ23" i="58" s="1"/>
  <c r="AQ25" i="58" s="1"/>
  <c r="E123" i="58"/>
  <c r="E125" i="58" s="1"/>
  <c r="E126" i="58" s="1"/>
  <c r="E7" i="58" s="1"/>
  <c r="E133" i="58"/>
  <c r="AP23" i="58" s="1"/>
  <c r="AO19" i="58"/>
  <c r="D134" i="58"/>
  <c r="AO22" i="58"/>
  <c r="AI132" i="58"/>
  <c r="AI88" i="58"/>
  <c r="B123" i="58"/>
  <c r="B125" i="58" s="1"/>
  <c r="B133" i="58"/>
  <c r="B134" i="58" s="1"/>
  <c r="AI80" i="58"/>
  <c r="AM16" i="58"/>
  <c r="C178" i="58"/>
  <c r="D188" i="58"/>
  <c r="D175" i="58"/>
  <c r="E175" i="58" s="1"/>
  <c r="F175" i="58" s="1"/>
  <c r="G175" i="58" s="1"/>
  <c r="H175" i="58" s="1"/>
  <c r="I175" i="58" s="1"/>
  <c r="J175" i="58" s="1"/>
  <c r="K175" i="58" s="1"/>
  <c r="L175" i="58" s="1"/>
  <c r="O175" i="58" s="1"/>
  <c r="P175" i="58" s="1"/>
  <c r="Q175" i="58" s="1"/>
  <c r="S175" i="58" s="1"/>
  <c r="AA175" i="58" s="1"/>
  <c r="AB175" i="58" s="1"/>
  <c r="AC175" i="58" s="1"/>
  <c r="AD175" i="58" s="1"/>
  <c r="AE175" i="58" s="1"/>
  <c r="AF175" i="58" s="1"/>
  <c r="AI102" i="58"/>
  <c r="B145" i="58"/>
  <c r="AB134" i="58"/>
  <c r="AS22" i="58"/>
  <c r="AV23" i="58"/>
  <c r="L123" i="58"/>
  <c r="L125" i="58" s="1"/>
  <c r="L126" i="58" s="1"/>
  <c r="L7" i="58" s="1"/>
  <c r="BB16" i="58"/>
  <c r="BB22" i="58" s="1"/>
  <c r="AM18" i="58"/>
  <c r="AH102" i="58"/>
  <c r="BG105" i="58" a="1"/>
  <c r="C123" i="58"/>
  <c r="C125" i="58" s="1"/>
  <c r="C126" i="58" s="1"/>
  <c r="C7" i="58" s="1"/>
  <c r="R7" i="58"/>
  <c r="AH130" i="58"/>
  <c r="AI131" i="58"/>
  <c r="AH132" i="58"/>
  <c r="C133" i="58"/>
  <c r="M7" i="58"/>
  <c r="AU16" i="58"/>
  <c r="AU22" i="58" s="1"/>
  <c r="AU25" i="58" s="1"/>
  <c r="D123" i="58"/>
  <c r="D125" i="58" s="1"/>
  <c r="D126" i="58" s="1"/>
  <c r="D7" i="58" s="1"/>
  <c r="AH127" i="58"/>
  <c r="AX22" i="58"/>
  <c r="AX25" i="58" s="1"/>
  <c r="BD22" i="58"/>
  <c r="BD25" i="58" s="1"/>
  <c r="U5" i="58"/>
  <c r="AN16" i="58"/>
  <c r="AI106" i="58"/>
  <c r="AW19" i="58"/>
  <c r="AW22" i="58" s="1"/>
  <c r="AW25" i="58" s="1"/>
  <c r="AE134" i="58"/>
  <c r="Z7" i="58"/>
  <c r="K133" i="58"/>
  <c r="AO164" i="58"/>
  <c r="AN165" i="58"/>
  <c r="F134" i="58"/>
  <c r="S133" i="58"/>
  <c r="M5" i="58"/>
  <c r="AY20" i="58"/>
  <c r="AY22" i="58" s="1"/>
  <c r="AY25" i="58" s="1"/>
  <c r="AO23" i="58"/>
  <c r="BJ16" i="58"/>
  <c r="BJ22" i="58" s="1"/>
  <c r="BJ25" i="58" s="1"/>
  <c r="AF123" i="58"/>
  <c r="AF125" i="58" s="1"/>
  <c r="AF126" i="58" s="1"/>
  <c r="AF7" i="58" s="1"/>
  <c r="H134" i="58"/>
  <c r="P134" i="58"/>
  <c r="I123" i="58"/>
  <c r="I125" i="58" s="1"/>
  <c r="AH128" i="58"/>
  <c r="AN149" i="58"/>
  <c r="AO149" i="58" s="1"/>
  <c r="AT16" i="58"/>
  <c r="AT22" i="58" s="1"/>
  <c r="K123" i="58"/>
  <c r="K125" i="58" s="1"/>
  <c r="U7" i="58"/>
  <c r="BC16" i="58"/>
  <c r="BC22" i="58" s="1"/>
  <c r="BC25" i="58" s="1"/>
  <c r="S123" i="58"/>
  <c r="S125" i="58" s="1"/>
  <c r="I133" i="58"/>
  <c r="AS23" i="58" s="1"/>
  <c r="AO165" i="58"/>
  <c r="AP16" i="58"/>
  <c r="AP22" i="58" s="1"/>
  <c r="AP25" i="58" s="1"/>
  <c r="AH88" i="58"/>
  <c r="AG125" i="58"/>
  <c r="N7" i="58"/>
  <c r="AH80" i="58"/>
  <c r="AJ118" i="58" a="1"/>
  <c r="AJ118" i="58" s="1"/>
  <c r="AI118" i="58"/>
  <c r="E172" i="58"/>
  <c r="AC123" i="58"/>
  <c r="AC125" i="58" s="1"/>
  <c r="AC126" i="58" s="1"/>
  <c r="AC7" i="58" s="1"/>
  <c r="AH106" i="58"/>
  <c r="AN19" i="58"/>
  <c r="B5" i="58"/>
  <c r="J133" i="58"/>
  <c r="J134" i="58" s="1"/>
  <c r="AI127" i="58"/>
  <c r="V7" i="58"/>
  <c r="G123" i="58"/>
  <c r="G125" i="58" s="1"/>
  <c r="O7" i="58"/>
  <c r="W7" i="58"/>
  <c r="AE123" i="58"/>
  <c r="AE125" i="58" s="1"/>
  <c r="AE126" i="58" s="1"/>
  <c r="AE7" i="58" s="1"/>
  <c r="E134" i="58"/>
  <c r="AC134" i="58"/>
  <c r="AN178" i="58"/>
  <c r="AO169" i="58"/>
  <c r="AO178" i="58" s="1"/>
  <c r="AO186" i="58"/>
  <c r="AA181" i="58"/>
  <c r="AB181" i="58" s="1"/>
  <c r="AC181" i="58" s="1"/>
  <c r="AD181" i="58" s="1"/>
  <c r="AE181" i="58" s="1"/>
  <c r="AF181" i="58" s="1"/>
  <c r="E180" i="58"/>
  <c r="AH118" i="58"/>
  <c r="C311" i="58"/>
  <c r="C335" i="58" s="1"/>
  <c r="D204" i="58"/>
  <c r="D208" i="58"/>
  <c r="D311" i="58" s="1"/>
  <c r="AG340" i="58"/>
  <c r="AG78" i="58" s="1"/>
  <c r="AG80" i="58" s="1"/>
  <c r="Z88" i="57"/>
  <c r="W88" i="57"/>
  <c r="X88" i="57"/>
  <c r="Y88" i="57"/>
  <c r="W102" i="57"/>
  <c r="X102" i="57"/>
  <c r="Y102" i="57"/>
  <c r="W106" i="57"/>
  <c r="X106" i="57"/>
  <c r="Y106" i="57"/>
  <c r="W118" i="57"/>
  <c r="X118" i="57"/>
  <c r="Y118" i="57"/>
  <c r="W127" i="57"/>
  <c r="X127" i="57"/>
  <c r="Y127" i="57"/>
  <c r="W128" i="57"/>
  <c r="X128" i="57"/>
  <c r="Y128" i="57"/>
  <c r="W129" i="57"/>
  <c r="X129" i="57"/>
  <c r="Y129" i="57"/>
  <c r="W130" i="57"/>
  <c r="X130" i="57"/>
  <c r="Y130" i="57"/>
  <c r="W131" i="57"/>
  <c r="X131" i="57"/>
  <c r="Y131" i="57"/>
  <c r="W132" i="57"/>
  <c r="X132" i="57"/>
  <c r="Y132" i="57"/>
  <c r="V88" i="57"/>
  <c r="V102" i="57"/>
  <c r="V106" i="57"/>
  <c r="U88" i="57"/>
  <c r="U102" i="57"/>
  <c r="T80" i="57"/>
  <c r="T88" i="57"/>
  <c r="T102" i="57"/>
  <c r="T106" i="57"/>
  <c r="S88" i="57"/>
  <c r="S102" i="57"/>
  <c r="R80" i="57"/>
  <c r="R88" i="57"/>
  <c r="R102" i="57"/>
  <c r="R106" i="57"/>
  <c r="R118" i="57"/>
  <c r="R127" i="57"/>
  <c r="R128" i="57"/>
  <c r="R129" i="57"/>
  <c r="R130" i="57"/>
  <c r="R131" i="57"/>
  <c r="R132" i="57"/>
  <c r="R169" i="57"/>
  <c r="R170" i="57" a="1"/>
  <c r="R170" i="57" s="1"/>
  <c r="AF134" i="58" l="1"/>
  <c r="AB126" i="58"/>
  <c r="AB7" i="58" s="1"/>
  <c r="BG23" i="58"/>
  <c r="BG25" i="58" s="1"/>
  <c r="S126" i="58"/>
  <c r="S7" i="58" s="1"/>
  <c r="AV25" i="58"/>
  <c r="G126" i="58"/>
  <c r="G7" i="58" s="1"/>
  <c r="G134" i="58"/>
  <c r="AR25" i="58"/>
  <c r="F126" i="58"/>
  <c r="F7" i="58" s="1"/>
  <c r="AO25" i="58"/>
  <c r="B126" i="58"/>
  <c r="AM22" i="58"/>
  <c r="D178" i="58"/>
  <c r="E188" i="58"/>
  <c r="F188" i="58" s="1"/>
  <c r="G188" i="58" s="1"/>
  <c r="H188" i="58" s="1"/>
  <c r="C339" i="58"/>
  <c r="C340" i="58" s="1"/>
  <c r="I134" i="58"/>
  <c r="BF23" i="58"/>
  <c r="BF25" i="58" s="1"/>
  <c r="K134" i="58"/>
  <c r="AT23" i="58"/>
  <c r="AT25" i="58" s="1"/>
  <c r="AN22" i="58"/>
  <c r="F180" i="58"/>
  <c r="BB23" i="58"/>
  <c r="BG128" i="58"/>
  <c r="BK126" i="58"/>
  <c r="BI125" i="58"/>
  <c r="BG124" i="58"/>
  <c r="BK122" i="58"/>
  <c r="BI121" i="58"/>
  <c r="BG120" i="58"/>
  <c r="BK118" i="58"/>
  <c r="BI117" i="58"/>
  <c r="BG116" i="58"/>
  <c r="BK114" i="58"/>
  <c r="BI113" i="58"/>
  <c r="BG112" i="58"/>
  <c r="BK110" i="58"/>
  <c r="BI109" i="58"/>
  <c r="BG108" i="58"/>
  <c r="BK106" i="58"/>
  <c r="BI105" i="58"/>
  <c r="BK127" i="58"/>
  <c r="BI126" i="58"/>
  <c r="BG125" i="58"/>
  <c r="BK123" i="58"/>
  <c r="BI122" i="58"/>
  <c r="BG121" i="58"/>
  <c r="BK119" i="58"/>
  <c r="BI118" i="58"/>
  <c r="BG117" i="58"/>
  <c r="BK115" i="58"/>
  <c r="BI114" i="58"/>
  <c r="BG113" i="58"/>
  <c r="BK111" i="58"/>
  <c r="BL127" i="58"/>
  <c r="BG126" i="58"/>
  <c r="BI124" i="58"/>
  <c r="BJ122" i="58"/>
  <c r="BK120" i="58"/>
  <c r="BG119" i="58"/>
  <c r="BH117" i="58"/>
  <c r="BI115" i="58"/>
  <c r="BK113" i="58"/>
  <c r="BL111" i="58"/>
  <c r="BH110" i="58"/>
  <c r="BK108" i="58"/>
  <c r="BH107" i="58"/>
  <c r="BK105" i="58"/>
  <c r="BJ127" i="58"/>
  <c r="BL125" i="58"/>
  <c r="BH124" i="58"/>
  <c r="BH122" i="58"/>
  <c r="BJ120" i="58"/>
  <c r="BL118" i="58"/>
  <c r="BL116" i="58"/>
  <c r="BH115" i="58"/>
  <c r="BJ113" i="58"/>
  <c r="BG110" i="58"/>
  <c r="BJ108" i="58"/>
  <c r="BG107" i="58"/>
  <c r="BJ105" i="58"/>
  <c r="BI127" i="58"/>
  <c r="BK125" i="58"/>
  <c r="BL123" i="58"/>
  <c r="BG122" i="58"/>
  <c r="BI120" i="58"/>
  <c r="BJ118" i="58"/>
  <c r="BK116" i="58"/>
  <c r="BG115" i="58"/>
  <c r="BH113" i="58"/>
  <c r="BI111" i="58"/>
  <c r="BL109" i="58"/>
  <c r="BI108" i="58"/>
  <c r="BL106" i="58"/>
  <c r="BH105" i="58"/>
  <c r="BJ111" i="58"/>
  <c r="BK128" i="58"/>
  <c r="BH126" i="58"/>
  <c r="BH123" i="58"/>
  <c r="BH120" i="58"/>
  <c r="BK117" i="58"/>
  <c r="BJ114" i="58"/>
  <c r="BH112" i="58"/>
  <c r="BH109" i="58"/>
  <c r="BJ106" i="58"/>
  <c r="BJ128" i="58"/>
  <c r="BJ125" i="58"/>
  <c r="BG123" i="58"/>
  <c r="BL119" i="58"/>
  <c r="BJ117" i="58"/>
  <c r="BH114" i="58"/>
  <c r="BH111" i="58"/>
  <c r="BG109" i="58"/>
  <c r="BI106" i="58"/>
  <c r="BL115" i="58"/>
  <c r="BI110" i="58"/>
  <c r="BG105" i="58"/>
  <c r="BL128" i="58"/>
  <c r="BJ126" i="58"/>
  <c r="BI123" i="58"/>
  <c r="BL120" i="58"/>
  <c r="BL117" i="58"/>
  <c r="BL114" i="58"/>
  <c r="BI112" i="58"/>
  <c r="BJ109" i="58"/>
  <c r="BI107" i="58"/>
  <c r="BI128" i="58"/>
  <c r="BH125" i="58"/>
  <c r="BL122" i="58"/>
  <c r="BJ119" i="58"/>
  <c r="BJ116" i="58"/>
  <c r="BG114" i="58"/>
  <c r="BG111" i="58"/>
  <c r="BL108" i="58"/>
  <c r="BH106" i="58"/>
  <c r="BK124" i="58"/>
  <c r="BH119" i="58"/>
  <c r="BJ110" i="58"/>
  <c r="BL105" i="58"/>
  <c r="BH128" i="58"/>
  <c r="BL124" i="58"/>
  <c r="BL121" i="58"/>
  <c r="BI119" i="58"/>
  <c r="BI116" i="58"/>
  <c r="BL113" i="58"/>
  <c r="BL110" i="58"/>
  <c r="BH108" i="58"/>
  <c r="BG106" i="58"/>
  <c r="BH127" i="58"/>
  <c r="BK121" i="58"/>
  <c r="BH116" i="58"/>
  <c r="BL112" i="58"/>
  <c r="BL107" i="58"/>
  <c r="BG127" i="58"/>
  <c r="BJ124" i="58"/>
  <c r="BJ121" i="58"/>
  <c r="BH118" i="58"/>
  <c r="BK112" i="58"/>
  <c r="BK107" i="58"/>
  <c r="BL126" i="58"/>
  <c r="BJ123" i="58"/>
  <c r="BH121" i="58"/>
  <c r="BG118" i="58"/>
  <c r="BJ115" i="58"/>
  <c r="BJ112" i="58"/>
  <c r="BK109" i="58"/>
  <c r="BJ107" i="58"/>
  <c r="F172" i="58"/>
  <c r="E178" i="58"/>
  <c r="E208" i="58"/>
  <c r="AI133" i="58"/>
  <c r="AM23" i="58"/>
  <c r="AM25" i="58" s="1"/>
  <c r="AH133" i="58"/>
  <c r="AJ133" i="58" a="1"/>
  <c r="AJ133" i="58" s="1"/>
  <c r="AZ23" i="58"/>
  <c r="AZ25" i="58" s="1"/>
  <c r="BA23" i="58"/>
  <c r="BA25" i="58" s="1"/>
  <c r="S134" i="58"/>
  <c r="I188" i="58"/>
  <c r="J126" i="58"/>
  <c r="J7" i="58" s="1"/>
  <c r="D335" i="58"/>
  <c r="E204" i="58"/>
  <c r="K126" i="58"/>
  <c r="K7" i="58" s="1"/>
  <c r="AN23" i="58"/>
  <c r="C134" i="58"/>
  <c r="AH123" i="58"/>
  <c r="AI123" i="58"/>
  <c r="AS25" i="58"/>
  <c r="I126" i="58"/>
  <c r="I7" i="58" s="1"/>
  <c r="AG123" i="58"/>
  <c r="AG2" i="58"/>
  <c r="AG6" i="58" s="1"/>
  <c r="T7" i="58"/>
  <c r="BB25" i="58"/>
  <c r="Y133" i="57"/>
  <c r="Y134" i="57" s="1"/>
  <c r="X133" i="57"/>
  <c r="X134" i="57" s="1"/>
  <c r="W133" i="57"/>
  <c r="W134" i="57" s="1"/>
  <c r="R133" i="57"/>
  <c r="R123" i="57"/>
  <c r="R125" i="57" s="1"/>
  <c r="R126" i="57" s="1"/>
  <c r="R134" i="57"/>
  <c r="E311" i="58" l="1"/>
  <c r="E335" i="58" s="1"/>
  <c r="E339" i="58" s="1"/>
  <c r="D339" i="58"/>
  <c r="D340" i="58" s="1"/>
  <c r="AN25" i="58"/>
  <c r="AI125" i="58"/>
  <c r="AH125" i="58"/>
  <c r="AT9" i="58"/>
  <c r="AH134" i="58"/>
  <c r="AI134" i="58"/>
  <c r="AT8" i="58"/>
  <c r="J188" i="58"/>
  <c r="F208" i="58"/>
  <c r="F204" i="58"/>
  <c r="G172" i="58"/>
  <c r="F178" i="58"/>
  <c r="G180" i="58"/>
  <c r="O169" i="57"/>
  <c r="P169" i="57"/>
  <c r="O170" i="57" a="1"/>
  <c r="O170" i="57" s="1"/>
  <c r="P170" i="57" a="1"/>
  <c r="P170" i="57" s="1"/>
  <c r="Q80" i="57"/>
  <c r="Q88" i="57"/>
  <c r="Q102" i="57"/>
  <c r="Q106" i="57"/>
  <c r="Q118" i="57"/>
  <c r="Q127" i="57"/>
  <c r="Q128" i="57"/>
  <c r="Q129" i="57"/>
  <c r="Q130" i="57"/>
  <c r="Q131" i="57"/>
  <c r="Q132" i="57"/>
  <c r="Q169" i="57"/>
  <c r="Q170" i="57" a="1"/>
  <c r="Q170" i="57" s="1"/>
  <c r="E340" i="58" l="1"/>
  <c r="G208" i="58"/>
  <c r="F311" i="58"/>
  <c r="AH126" i="58"/>
  <c r="B7" i="58"/>
  <c r="A7" i="58" s="1"/>
  <c r="AI126" i="58"/>
  <c r="K188" i="58"/>
  <c r="H172" i="58"/>
  <c r="G178" i="58"/>
  <c r="H180" i="58"/>
  <c r="F335" i="58"/>
  <c r="G204" i="58"/>
  <c r="Q133" i="57"/>
  <c r="Q134" i="57"/>
  <c r="Q123" i="57"/>
  <c r="Q125" i="57" s="1"/>
  <c r="Q126" i="57" s="1"/>
  <c r="H204" i="58" l="1"/>
  <c r="L188" i="58"/>
  <c r="G311" i="58"/>
  <c r="H208" i="58"/>
  <c r="I180" i="58"/>
  <c r="I172" i="58"/>
  <c r="H178" i="58"/>
  <c r="F339" i="58"/>
  <c r="F340" i="58" s="1"/>
  <c r="I208" i="58" l="1"/>
  <c r="J172" i="58"/>
  <c r="I178" i="58"/>
  <c r="I145" i="58"/>
  <c r="J180" i="58"/>
  <c r="I204" i="58"/>
  <c r="H311" i="58"/>
  <c r="G335" i="58"/>
  <c r="G339" i="58" s="1"/>
  <c r="AH155" i="57"/>
  <c r="AI155" i="57"/>
  <c r="AH154" i="57"/>
  <c r="AI154" i="57"/>
  <c r="AH153" i="57"/>
  <c r="AI153" i="57"/>
  <c r="C334" i="57"/>
  <c r="D334" i="57" s="1"/>
  <c r="E334" i="57" s="1"/>
  <c r="F334" i="57" s="1"/>
  <c r="G334" i="57" s="1"/>
  <c r="H334" i="57" s="1"/>
  <c r="I334" i="57" s="1"/>
  <c r="J334" i="57" s="1"/>
  <c r="K334" i="57" s="1"/>
  <c r="L334" i="57" s="1"/>
  <c r="M334" i="57" s="1"/>
  <c r="N334" i="57" s="1"/>
  <c r="O334" i="57" s="1"/>
  <c r="P334" i="57" s="1"/>
  <c r="Q334" i="57" s="1"/>
  <c r="R334" i="57" s="1"/>
  <c r="S334" i="57" s="1"/>
  <c r="T334" i="57" s="1"/>
  <c r="U334" i="57" s="1"/>
  <c r="V334" i="57" s="1"/>
  <c r="W334" i="57" s="1"/>
  <c r="X334" i="57" s="1"/>
  <c r="Y334" i="57" s="1"/>
  <c r="Z334" i="57" s="1"/>
  <c r="AA334" i="57" s="1"/>
  <c r="AB334" i="57" s="1"/>
  <c r="AC334" i="57" s="1"/>
  <c r="AD334" i="57" s="1"/>
  <c r="AE334" i="57" s="1"/>
  <c r="AF334" i="57" s="1"/>
  <c r="C332" i="57"/>
  <c r="D332" i="57" s="1"/>
  <c r="E332" i="57" s="1"/>
  <c r="F332" i="57" s="1"/>
  <c r="G332" i="57" s="1"/>
  <c r="H332" i="57" s="1"/>
  <c r="I332" i="57" s="1"/>
  <c r="J332" i="57" s="1"/>
  <c r="K332" i="57" s="1"/>
  <c r="L332" i="57" s="1"/>
  <c r="M332" i="57" s="1"/>
  <c r="N332" i="57" s="1"/>
  <c r="O332" i="57" s="1"/>
  <c r="P332" i="57" s="1"/>
  <c r="Q332" i="57" s="1"/>
  <c r="R332" i="57" s="1"/>
  <c r="S332" i="57" s="1"/>
  <c r="T332" i="57" s="1"/>
  <c r="U332" i="57" s="1"/>
  <c r="V332" i="57" s="1"/>
  <c r="W332" i="57" s="1"/>
  <c r="X332" i="57" s="1"/>
  <c r="Y332" i="57" s="1"/>
  <c r="Z332" i="57" s="1"/>
  <c r="AA332" i="57" s="1"/>
  <c r="AB332" i="57" s="1"/>
  <c r="AC332" i="57" s="1"/>
  <c r="AD332" i="57" s="1"/>
  <c r="AE332" i="57" s="1"/>
  <c r="AF332" i="57" s="1"/>
  <c r="C326" i="57"/>
  <c r="D326" i="57" s="1"/>
  <c r="E326" i="57" s="1"/>
  <c r="F326" i="57" s="1"/>
  <c r="G326" i="57" s="1"/>
  <c r="H326" i="57" s="1"/>
  <c r="I326" i="57" s="1"/>
  <c r="J326" i="57" s="1"/>
  <c r="K326" i="57" s="1"/>
  <c r="L326" i="57" s="1"/>
  <c r="M326" i="57" s="1"/>
  <c r="N326" i="57" s="1"/>
  <c r="O326" i="57" s="1"/>
  <c r="P326" i="57" s="1"/>
  <c r="Q326" i="57" s="1"/>
  <c r="R326" i="57" s="1"/>
  <c r="S326" i="57" s="1"/>
  <c r="T326" i="57" s="1"/>
  <c r="U326" i="57" s="1"/>
  <c r="V326" i="57" s="1"/>
  <c r="W326" i="57" s="1"/>
  <c r="X326" i="57" s="1"/>
  <c r="Y326" i="57" s="1"/>
  <c r="Z326" i="57" s="1"/>
  <c r="AA326" i="57" s="1"/>
  <c r="AB326" i="57" s="1"/>
  <c r="AC326" i="57" s="1"/>
  <c r="AD326" i="57" s="1"/>
  <c r="AE326" i="57" s="1"/>
  <c r="AF326" i="57" s="1"/>
  <c r="C325" i="57"/>
  <c r="D325" i="57" s="1"/>
  <c r="E325" i="57" s="1"/>
  <c r="F325" i="57" s="1"/>
  <c r="G325" i="57" s="1"/>
  <c r="H325" i="57" s="1"/>
  <c r="I325" i="57" s="1"/>
  <c r="J325" i="57" s="1"/>
  <c r="K325" i="57" s="1"/>
  <c r="L325" i="57" s="1"/>
  <c r="M325" i="57" s="1"/>
  <c r="N325" i="57" s="1"/>
  <c r="O325" i="57" s="1"/>
  <c r="P325" i="57" s="1"/>
  <c r="Q325" i="57" s="1"/>
  <c r="R325" i="57" s="1"/>
  <c r="S325" i="57" s="1"/>
  <c r="T325" i="57" s="1"/>
  <c r="U325" i="57" s="1"/>
  <c r="V325" i="57" s="1"/>
  <c r="W325" i="57" s="1"/>
  <c r="X325" i="57" s="1"/>
  <c r="Y325" i="57" s="1"/>
  <c r="Z325" i="57" s="1"/>
  <c r="AA325" i="57" s="1"/>
  <c r="AB325" i="57" s="1"/>
  <c r="AC325" i="57" s="1"/>
  <c r="AD325" i="57" s="1"/>
  <c r="AE325" i="57" s="1"/>
  <c r="AF325" i="57" s="1"/>
  <c r="C318" i="57"/>
  <c r="D318" i="57" s="1"/>
  <c r="E318" i="57" s="1"/>
  <c r="F318" i="57" s="1"/>
  <c r="G318" i="57" s="1"/>
  <c r="H318" i="57" s="1"/>
  <c r="I318" i="57" s="1"/>
  <c r="J318" i="57" s="1"/>
  <c r="K318" i="57" s="1"/>
  <c r="L318" i="57" s="1"/>
  <c r="M318" i="57" s="1"/>
  <c r="N318" i="57" s="1"/>
  <c r="O318" i="57" s="1"/>
  <c r="P318" i="57" s="1"/>
  <c r="Q318" i="57" s="1"/>
  <c r="R318" i="57" s="1"/>
  <c r="S318" i="57" s="1"/>
  <c r="T318" i="57" s="1"/>
  <c r="U318" i="57" s="1"/>
  <c r="V318" i="57" s="1"/>
  <c r="W318" i="57" s="1"/>
  <c r="X318" i="57" s="1"/>
  <c r="Y318" i="57" s="1"/>
  <c r="Z318" i="57" s="1"/>
  <c r="AA318" i="57" s="1"/>
  <c r="AB318" i="57" s="1"/>
  <c r="AC318" i="57" s="1"/>
  <c r="AD318" i="57" s="1"/>
  <c r="AE318" i="57" s="1"/>
  <c r="AF318" i="57" s="1"/>
  <c r="C316" i="57"/>
  <c r="D316" i="57" s="1"/>
  <c r="E316" i="57" s="1"/>
  <c r="F316" i="57" s="1"/>
  <c r="G316" i="57" s="1"/>
  <c r="H316" i="57" s="1"/>
  <c r="I316" i="57" s="1"/>
  <c r="J316" i="57" s="1"/>
  <c r="K316" i="57" s="1"/>
  <c r="L316" i="57" s="1"/>
  <c r="M316" i="57" s="1"/>
  <c r="N316" i="57" s="1"/>
  <c r="O316" i="57" s="1"/>
  <c r="P316" i="57" s="1"/>
  <c r="Q316" i="57" s="1"/>
  <c r="R316" i="57" s="1"/>
  <c r="S316" i="57" s="1"/>
  <c r="T316" i="57" s="1"/>
  <c r="U316" i="57" s="1"/>
  <c r="V316" i="57" s="1"/>
  <c r="W316" i="57" s="1"/>
  <c r="X316" i="57" s="1"/>
  <c r="Y316" i="57" s="1"/>
  <c r="Z316" i="57" s="1"/>
  <c r="AA316" i="57" s="1"/>
  <c r="AB316" i="57" s="1"/>
  <c r="AC316" i="57" s="1"/>
  <c r="AD316" i="57" s="1"/>
  <c r="AE316" i="57" s="1"/>
  <c r="AF316" i="57" s="1"/>
  <c r="C309" i="57"/>
  <c r="D309" i="57" s="1"/>
  <c r="E309" i="57" s="1"/>
  <c r="F309" i="57" s="1"/>
  <c r="G309" i="57" s="1"/>
  <c r="H309" i="57" s="1"/>
  <c r="I309" i="57" s="1"/>
  <c r="J309" i="57" s="1"/>
  <c r="K309" i="57" s="1"/>
  <c r="L309" i="57" s="1"/>
  <c r="M309" i="57" s="1"/>
  <c r="N309" i="57" s="1"/>
  <c r="O309" i="57" s="1"/>
  <c r="P309" i="57" s="1"/>
  <c r="Q309" i="57" s="1"/>
  <c r="R309" i="57" s="1"/>
  <c r="S309" i="57" s="1"/>
  <c r="T309" i="57" s="1"/>
  <c r="U309" i="57" s="1"/>
  <c r="V309" i="57" s="1"/>
  <c r="W309" i="57" s="1"/>
  <c r="X309" i="57" s="1"/>
  <c r="Y309" i="57" s="1"/>
  <c r="Z309" i="57" s="1"/>
  <c r="AA309" i="57" s="1"/>
  <c r="AB309" i="57" s="1"/>
  <c r="AC309" i="57" s="1"/>
  <c r="AD309" i="57" s="1"/>
  <c r="AE309" i="57" s="1"/>
  <c r="AF309" i="57" s="1"/>
  <c r="C299" i="57"/>
  <c r="D299" i="57" s="1"/>
  <c r="E299" i="57" s="1"/>
  <c r="F299" i="57" s="1"/>
  <c r="G299" i="57" s="1"/>
  <c r="H299" i="57" s="1"/>
  <c r="I299" i="57" s="1"/>
  <c r="J299" i="57" s="1"/>
  <c r="K299" i="57" s="1"/>
  <c r="L299" i="57" s="1"/>
  <c r="M299" i="57" s="1"/>
  <c r="N299" i="57" s="1"/>
  <c r="O299" i="57" s="1"/>
  <c r="P299" i="57" s="1"/>
  <c r="Q299" i="57" s="1"/>
  <c r="R299" i="57" s="1"/>
  <c r="S299" i="57" s="1"/>
  <c r="T299" i="57" s="1"/>
  <c r="U299" i="57" s="1"/>
  <c r="V299" i="57" s="1"/>
  <c r="W299" i="57" s="1"/>
  <c r="X299" i="57" s="1"/>
  <c r="Y299" i="57" s="1"/>
  <c r="Z299" i="57" s="1"/>
  <c r="AA299" i="57" s="1"/>
  <c r="AB299" i="57" s="1"/>
  <c r="AC299" i="57" s="1"/>
  <c r="AD299" i="57" s="1"/>
  <c r="AE299" i="57" s="1"/>
  <c r="AF299" i="57" s="1"/>
  <c r="C293" i="57"/>
  <c r="D293" i="57" s="1"/>
  <c r="E293" i="57" s="1"/>
  <c r="F293" i="57" s="1"/>
  <c r="G293" i="57" s="1"/>
  <c r="H293" i="57" s="1"/>
  <c r="I293" i="57" s="1"/>
  <c r="J293" i="57" s="1"/>
  <c r="K293" i="57" s="1"/>
  <c r="L293" i="57" s="1"/>
  <c r="M293" i="57" s="1"/>
  <c r="N293" i="57" s="1"/>
  <c r="O293" i="57" s="1"/>
  <c r="P293" i="57" s="1"/>
  <c r="Q293" i="57" s="1"/>
  <c r="R293" i="57" s="1"/>
  <c r="S293" i="57" s="1"/>
  <c r="T293" i="57" s="1"/>
  <c r="U293" i="57" s="1"/>
  <c r="V293" i="57" s="1"/>
  <c r="W293" i="57" s="1"/>
  <c r="X293" i="57" s="1"/>
  <c r="Y293" i="57" s="1"/>
  <c r="Z293" i="57" s="1"/>
  <c r="AA293" i="57" s="1"/>
  <c r="AB293" i="57" s="1"/>
  <c r="AC293" i="57" s="1"/>
  <c r="AD293" i="57" s="1"/>
  <c r="AE293" i="57" s="1"/>
  <c r="AF293" i="57" s="1"/>
  <c r="C276" i="57"/>
  <c r="D276" i="57" s="1"/>
  <c r="E276" i="57" s="1"/>
  <c r="F276" i="57" s="1"/>
  <c r="G276" i="57" s="1"/>
  <c r="H276" i="57" s="1"/>
  <c r="I276" i="57" s="1"/>
  <c r="J276" i="57" s="1"/>
  <c r="K276" i="57" s="1"/>
  <c r="L276" i="57" s="1"/>
  <c r="M276" i="57" s="1"/>
  <c r="N276" i="57" s="1"/>
  <c r="O276" i="57" s="1"/>
  <c r="P276" i="57" s="1"/>
  <c r="Q276" i="57" s="1"/>
  <c r="R276" i="57" s="1"/>
  <c r="S276" i="57" s="1"/>
  <c r="T276" i="57" s="1"/>
  <c r="U276" i="57" s="1"/>
  <c r="V276" i="57" s="1"/>
  <c r="W276" i="57" s="1"/>
  <c r="X276" i="57" s="1"/>
  <c r="Y276" i="57" s="1"/>
  <c r="Z276" i="57" s="1"/>
  <c r="AA276" i="57" s="1"/>
  <c r="AB276" i="57" s="1"/>
  <c r="AC276" i="57" s="1"/>
  <c r="AD276" i="57" s="1"/>
  <c r="AE276" i="57" s="1"/>
  <c r="AF276" i="57" s="1"/>
  <c r="C267" i="57"/>
  <c r="D267" i="57" s="1"/>
  <c r="E267" i="57" s="1"/>
  <c r="F267" i="57" s="1"/>
  <c r="G267" i="57" s="1"/>
  <c r="H267" i="57" s="1"/>
  <c r="I267" i="57" s="1"/>
  <c r="J267" i="57" s="1"/>
  <c r="K267" i="57" s="1"/>
  <c r="L267" i="57" s="1"/>
  <c r="M267" i="57" s="1"/>
  <c r="N267" i="57" s="1"/>
  <c r="O267" i="57" s="1"/>
  <c r="P267" i="57" s="1"/>
  <c r="Q267" i="57" s="1"/>
  <c r="R267" i="57" s="1"/>
  <c r="S267" i="57" s="1"/>
  <c r="T267" i="57" s="1"/>
  <c r="U267" i="57" s="1"/>
  <c r="V267" i="57" s="1"/>
  <c r="W267" i="57" s="1"/>
  <c r="X267" i="57" s="1"/>
  <c r="Y267" i="57" s="1"/>
  <c r="Z267" i="57" s="1"/>
  <c r="AA267" i="57" s="1"/>
  <c r="AB267" i="57" s="1"/>
  <c r="AC267" i="57" s="1"/>
  <c r="AD267" i="57" s="1"/>
  <c r="AE267" i="57" s="1"/>
  <c r="AF267" i="57" s="1"/>
  <c r="C261" i="57"/>
  <c r="D261" i="57" s="1"/>
  <c r="E261" i="57" s="1"/>
  <c r="F261" i="57" s="1"/>
  <c r="G261" i="57" s="1"/>
  <c r="H261" i="57" s="1"/>
  <c r="I261" i="57" s="1"/>
  <c r="J261" i="57" s="1"/>
  <c r="K261" i="57" s="1"/>
  <c r="L261" i="57" s="1"/>
  <c r="M261" i="57" s="1"/>
  <c r="N261" i="57" s="1"/>
  <c r="O261" i="57" s="1"/>
  <c r="P261" i="57" s="1"/>
  <c r="Q261" i="57" s="1"/>
  <c r="R261" i="57" s="1"/>
  <c r="S261" i="57" s="1"/>
  <c r="T261" i="57" s="1"/>
  <c r="U261" i="57" s="1"/>
  <c r="V261" i="57" s="1"/>
  <c r="W261" i="57" s="1"/>
  <c r="X261" i="57" s="1"/>
  <c r="Y261" i="57" s="1"/>
  <c r="Z261" i="57" s="1"/>
  <c r="AA261" i="57" s="1"/>
  <c r="AB261" i="57" s="1"/>
  <c r="AC261" i="57" s="1"/>
  <c r="AD261" i="57" s="1"/>
  <c r="AE261" i="57" s="1"/>
  <c r="AF261" i="57" s="1"/>
  <c r="C245" i="57"/>
  <c r="D245" i="57" s="1"/>
  <c r="E245" i="57" s="1"/>
  <c r="F245" i="57" s="1"/>
  <c r="G245" i="57" s="1"/>
  <c r="H245" i="57" s="1"/>
  <c r="I245" i="57" s="1"/>
  <c r="J245" i="57" s="1"/>
  <c r="K245" i="57" s="1"/>
  <c r="L245" i="57" s="1"/>
  <c r="M245" i="57" s="1"/>
  <c r="N245" i="57" s="1"/>
  <c r="O245" i="57" s="1"/>
  <c r="P245" i="57" s="1"/>
  <c r="Q245" i="57" s="1"/>
  <c r="R245" i="57" s="1"/>
  <c r="S245" i="57" s="1"/>
  <c r="T245" i="57" s="1"/>
  <c r="U245" i="57" s="1"/>
  <c r="V245" i="57" s="1"/>
  <c r="W245" i="57" s="1"/>
  <c r="X245" i="57" s="1"/>
  <c r="Y245" i="57" s="1"/>
  <c r="Z245" i="57" s="1"/>
  <c r="AA245" i="57" s="1"/>
  <c r="AB245" i="57" s="1"/>
  <c r="AC245" i="57" s="1"/>
  <c r="AD245" i="57" s="1"/>
  <c r="AE245" i="57" s="1"/>
  <c r="AF245" i="57" s="1"/>
  <c r="C237" i="57"/>
  <c r="D237" i="57" s="1"/>
  <c r="E237" i="57" s="1"/>
  <c r="F237" i="57" s="1"/>
  <c r="G237" i="57" s="1"/>
  <c r="H237" i="57" s="1"/>
  <c r="I237" i="57" s="1"/>
  <c r="J237" i="57" s="1"/>
  <c r="K237" i="57" s="1"/>
  <c r="L237" i="57" s="1"/>
  <c r="M237" i="57" s="1"/>
  <c r="N237" i="57" s="1"/>
  <c r="O237" i="57" s="1"/>
  <c r="P237" i="57" s="1"/>
  <c r="Q237" i="57" s="1"/>
  <c r="R237" i="57" s="1"/>
  <c r="S237" i="57" s="1"/>
  <c r="T237" i="57" s="1"/>
  <c r="U237" i="57" s="1"/>
  <c r="V237" i="57" s="1"/>
  <c r="W237" i="57" s="1"/>
  <c r="X237" i="57" s="1"/>
  <c r="Y237" i="57" s="1"/>
  <c r="Z237" i="57" s="1"/>
  <c r="AA237" i="57" s="1"/>
  <c r="AB237" i="57" s="1"/>
  <c r="AC237" i="57" s="1"/>
  <c r="AD237" i="57" s="1"/>
  <c r="AE237" i="57" s="1"/>
  <c r="AF237" i="57" s="1"/>
  <c r="C235" i="57"/>
  <c r="C229" i="57"/>
  <c r="D229" i="57" s="1"/>
  <c r="E229" i="57" s="1"/>
  <c r="F229" i="57" s="1"/>
  <c r="G229" i="57" s="1"/>
  <c r="H229" i="57" s="1"/>
  <c r="I229" i="57" s="1"/>
  <c r="J229" i="57" s="1"/>
  <c r="K229" i="57" s="1"/>
  <c r="L229" i="57" s="1"/>
  <c r="M229" i="57" s="1"/>
  <c r="N229" i="57" s="1"/>
  <c r="O229" i="57" s="1"/>
  <c r="P229" i="57" s="1"/>
  <c r="Q229" i="57" s="1"/>
  <c r="R229" i="57" s="1"/>
  <c r="S229" i="57" s="1"/>
  <c r="T229" i="57" s="1"/>
  <c r="U229" i="57" s="1"/>
  <c r="V229" i="57" s="1"/>
  <c r="W229" i="57" s="1"/>
  <c r="X229" i="57" s="1"/>
  <c r="Y229" i="57" s="1"/>
  <c r="Z229" i="57" s="1"/>
  <c r="AA229" i="57" s="1"/>
  <c r="AB229" i="57" s="1"/>
  <c r="AC229" i="57" s="1"/>
  <c r="AD229" i="57" s="1"/>
  <c r="AE229" i="57" s="1"/>
  <c r="AF229" i="57" s="1"/>
  <c r="C221" i="57"/>
  <c r="D221" i="57" s="1"/>
  <c r="E221" i="57" s="1"/>
  <c r="F221" i="57" s="1"/>
  <c r="G221" i="57" s="1"/>
  <c r="H221" i="57" s="1"/>
  <c r="I221" i="57" s="1"/>
  <c r="J221" i="57" s="1"/>
  <c r="K221" i="57" s="1"/>
  <c r="L221" i="57" s="1"/>
  <c r="M221" i="57" s="1"/>
  <c r="N221" i="57" s="1"/>
  <c r="O221" i="57" s="1"/>
  <c r="P221" i="57" s="1"/>
  <c r="Q221" i="57" s="1"/>
  <c r="R221" i="57" s="1"/>
  <c r="S221" i="57" s="1"/>
  <c r="T221" i="57" s="1"/>
  <c r="U221" i="57" s="1"/>
  <c r="V221" i="57" s="1"/>
  <c r="W221" i="57" s="1"/>
  <c r="X221" i="57" s="1"/>
  <c r="Y221" i="57" s="1"/>
  <c r="Z221" i="57" s="1"/>
  <c r="AA221" i="57" s="1"/>
  <c r="AB221" i="57" s="1"/>
  <c r="AC221" i="57" s="1"/>
  <c r="AD221" i="57" s="1"/>
  <c r="AE221" i="57" s="1"/>
  <c r="AF221" i="57" s="1"/>
  <c r="C213" i="57"/>
  <c r="D213" i="57" s="1"/>
  <c r="E213" i="57" s="1"/>
  <c r="F213" i="57" s="1"/>
  <c r="G213" i="57" s="1"/>
  <c r="H213" i="57" s="1"/>
  <c r="I213" i="57" s="1"/>
  <c r="J213" i="57" s="1"/>
  <c r="K213" i="57" s="1"/>
  <c r="L213" i="57" s="1"/>
  <c r="M213" i="57" s="1"/>
  <c r="N213" i="57" s="1"/>
  <c r="O213" i="57" s="1"/>
  <c r="P213" i="57" s="1"/>
  <c r="Q213" i="57" s="1"/>
  <c r="R213" i="57" s="1"/>
  <c r="S213" i="57" s="1"/>
  <c r="T213" i="57" s="1"/>
  <c r="U213" i="57" s="1"/>
  <c r="V213" i="57" s="1"/>
  <c r="W213" i="57" s="1"/>
  <c r="X213" i="57" s="1"/>
  <c r="Y213" i="57" s="1"/>
  <c r="Z213" i="57" s="1"/>
  <c r="AA213" i="57" s="1"/>
  <c r="AB213" i="57" s="1"/>
  <c r="AC213" i="57" s="1"/>
  <c r="AD213" i="57" s="1"/>
  <c r="AE213" i="57" s="1"/>
  <c r="AF213" i="57" s="1"/>
  <c r="C205" i="57"/>
  <c r="D205" i="57" s="1"/>
  <c r="E205" i="57" s="1"/>
  <c r="F205" i="57" s="1"/>
  <c r="G205" i="57" s="1"/>
  <c r="H205" i="57" s="1"/>
  <c r="I205" i="57" s="1"/>
  <c r="J205" i="57" s="1"/>
  <c r="K205" i="57" s="1"/>
  <c r="L205" i="57" s="1"/>
  <c r="M205" i="57" s="1"/>
  <c r="N205" i="57" s="1"/>
  <c r="O205" i="57" s="1"/>
  <c r="P205" i="57" s="1"/>
  <c r="Q205" i="57" s="1"/>
  <c r="R205" i="57" s="1"/>
  <c r="S205" i="57" s="1"/>
  <c r="T205" i="57" s="1"/>
  <c r="U205" i="57" s="1"/>
  <c r="V205" i="57" s="1"/>
  <c r="W205" i="57" s="1"/>
  <c r="X205" i="57" s="1"/>
  <c r="Y205" i="57" s="1"/>
  <c r="Z205" i="57" s="1"/>
  <c r="AA205" i="57" s="1"/>
  <c r="AB205" i="57" s="1"/>
  <c r="AC205" i="57" s="1"/>
  <c r="AD205" i="57" s="1"/>
  <c r="AE205" i="57" s="1"/>
  <c r="AF205" i="57" s="1"/>
  <c r="C197" i="57"/>
  <c r="D197" i="57" s="1"/>
  <c r="E197" i="57" s="1"/>
  <c r="F197" i="57" s="1"/>
  <c r="G197" i="57" s="1"/>
  <c r="H197" i="57" s="1"/>
  <c r="I197" i="57" s="1"/>
  <c r="J197" i="57" s="1"/>
  <c r="K197" i="57" s="1"/>
  <c r="L197" i="57" s="1"/>
  <c r="M197" i="57" s="1"/>
  <c r="N197" i="57" s="1"/>
  <c r="O197" i="57" s="1"/>
  <c r="P197" i="57" s="1"/>
  <c r="Q197" i="57" s="1"/>
  <c r="R197" i="57" s="1"/>
  <c r="S197" i="57" s="1"/>
  <c r="T197" i="57" s="1"/>
  <c r="U197" i="57" s="1"/>
  <c r="V197" i="57" s="1"/>
  <c r="W197" i="57" s="1"/>
  <c r="X197" i="57" s="1"/>
  <c r="Y197" i="57" s="1"/>
  <c r="Z197" i="57" s="1"/>
  <c r="AA197" i="57" s="1"/>
  <c r="AB197" i="57" s="1"/>
  <c r="AC197" i="57" s="1"/>
  <c r="AD197" i="57" s="1"/>
  <c r="AE197" i="57" s="1"/>
  <c r="AF197" i="57" s="1"/>
  <c r="C189" i="57"/>
  <c r="D189" i="57" s="1"/>
  <c r="E189" i="57" s="1"/>
  <c r="F189" i="57" s="1"/>
  <c r="G189" i="57" s="1"/>
  <c r="H189" i="57" s="1"/>
  <c r="I189" i="57" s="1"/>
  <c r="J189" i="57" s="1"/>
  <c r="K189" i="57" s="1"/>
  <c r="L189" i="57" s="1"/>
  <c r="M189" i="57" s="1"/>
  <c r="N189" i="57" s="1"/>
  <c r="O189" i="57" s="1"/>
  <c r="P189" i="57" s="1"/>
  <c r="Q189" i="57" s="1"/>
  <c r="R189" i="57" s="1"/>
  <c r="S189" i="57" s="1"/>
  <c r="T189" i="57" s="1"/>
  <c r="U189" i="57" s="1"/>
  <c r="V189" i="57" s="1"/>
  <c r="W189" i="57" s="1"/>
  <c r="X189" i="57" s="1"/>
  <c r="Y189" i="57" s="1"/>
  <c r="Z189" i="57" s="1"/>
  <c r="AA189" i="57" s="1"/>
  <c r="AB189" i="57" s="1"/>
  <c r="AC189" i="57" s="1"/>
  <c r="AD189" i="57" s="1"/>
  <c r="AE189" i="57" s="1"/>
  <c r="AF189" i="57" s="1"/>
  <c r="B145" i="57"/>
  <c r="C187" i="57"/>
  <c r="D187" i="57" s="1"/>
  <c r="E187" i="57" s="1"/>
  <c r="F187" i="57" s="1"/>
  <c r="G187" i="57" s="1"/>
  <c r="H187" i="57" s="1"/>
  <c r="I187" i="57" s="1"/>
  <c r="J187" i="57" s="1"/>
  <c r="K187" i="57" s="1"/>
  <c r="L187" i="57" s="1"/>
  <c r="M187" i="57" s="1"/>
  <c r="N187" i="57" s="1"/>
  <c r="O187" i="57" s="1"/>
  <c r="P187" i="57" s="1"/>
  <c r="Q187" i="57" s="1"/>
  <c r="R187" i="57" s="1"/>
  <c r="S187" i="57" s="1"/>
  <c r="T187" i="57" s="1"/>
  <c r="U187" i="57" s="1"/>
  <c r="V187" i="57" s="1"/>
  <c r="W187" i="57" s="1"/>
  <c r="X187" i="57" s="1"/>
  <c r="Y187" i="57" s="1"/>
  <c r="Z187" i="57" s="1"/>
  <c r="AA187" i="57" s="1"/>
  <c r="AB187" i="57" s="1"/>
  <c r="AC187" i="57" s="1"/>
  <c r="AD187" i="57" s="1"/>
  <c r="AE187" i="57" s="1"/>
  <c r="AF187" i="57" s="1"/>
  <c r="C172" i="57"/>
  <c r="B170" i="57" a="1"/>
  <c r="B170" i="57" s="1"/>
  <c r="B169" i="57"/>
  <c r="B132" i="57"/>
  <c r="B131" i="57"/>
  <c r="B130" i="57"/>
  <c r="B129" i="57"/>
  <c r="B128" i="57"/>
  <c r="B127" i="57"/>
  <c r="B118" i="57"/>
  <c r="B106" i="57"/>
  <c r="B102" i="57"/>
  <c r="AM18" i="57" s="1"/>
  <c r="B88" i="57"/>
  <c r="B80" i="57"/>
  <c r="AM16" i="57" s="1"/>
  <c r="AG339" i="57"/>
  <c r="C338" i="57"/>
  <c r="D338" i="57" s="1"/>
  <c r="E338" i="57" s="1"/>
  <c r="F338" i="57" s="1"/>
  <c r="G338" i="57" s="1"/>
  <c r="H338" i="57" s="1"/>
  <c r="I338" i="57" s="1"/>
  <c r="J338" i="57" s="1"/>
  <c r="K338" i="57" s="1"/>
  <c r="L338" i="57" s="1"/>
  <c r="M338" i="57" s="1"/>
  <c r="N338" i="57" s="1"/>
  <c r="O338" i="57" s="1"/>
  <c r="P338" i="57" s="1"/>
  <c r="Q338" i="57" s="1"/>
  <c r="R338" i="57" s="1"/>
  <c r="S338" i="57" s="1"/>
  <c r="T338" i="57" s="1"/>
  <c r="U338" i="57" s="1"/>
  <c r="V338" i="57" s="1"/>
  <c r="W338" i="57" s="1"/>
  <c r="X338" i="57" s="1"/>
  <c r="Y338" i="57" s="1"/>
  <c r="Z338" i="57" s="1"/>
  <c r="AA338" i="57" s="1"/>
  <c r="AB338" i="57" s="1"/>
  <c r="AC338" i="57" s="1"/>
  <c r="AD338" i="57" s="1"/>
  <c r="AE338" i="57" s="1"/>
  <c r="AF338" i="57" s="1"/>
  <c r="C337" i="57"/>
  <c r="D337" i="57" s="1"/>
  <c r="E337" i="57" s="1"/>
  <c r="F337" i="57" s="1"/>
  <c r="G337" i="57" s="1"/>
  <c r="H337" i="57" s="1"/>
  <c r="I337" i="57" s="1"/>
  <c r="J337" i="57" s="1"/>
  <c r="K337" i="57" s="1"/>
  <c r="L337" i="57" s="1"/>
  <c r="M337" i="57" s="1"/>
  <c r="N337" i="57" s="1"/>
  <c r="O337" i="57" s="1"/>
  <c r="P337" i="57" s="1"/>
  <c r="Q337" i="57" s="1"/>
  <c r="R337" i="57" s="1"/>
  <c r="S337" i="57" s="1"/>
  <c r="T337" i="57" s="1"/>
  <c r="U337" i="57" s="1"/>
  <c r="V337" i="57" s="1"/>
  <c r="W337" i="57" s="1"/>
  <c r="X337" i="57" s="1"/>
  <c r="Y337" i="57" s="1"/>
  <c r="Z337" i="57" s="1"/>
  <c r="AA337" i="57" s="1"/>
  <c r="AB337" i="57" s="1"/>
  <c r="AC337" i="57" s="1"/>
  <c r="AD337" i="57" s="1"/>
  <c r="AE337" i="57" s="1"/>
  <c r="AF337" i="57" s="1"/>
  <c r="AG335" i="57"/>
  <c r="C333" i="57"/>
  <c r="D333" i="57" s="1"/>
  <c r="E333" i="57" s="1"/>
  <c r="F333" i="57" s="1"/>
  <c r="G333" i="57" s="1"/>
  <c r="H333" i="57" s="1"/>
  <c r="I333" i="57" s="1"/>
  <c r="J333" i="57" s="1"/>
  <c r="K333" i="57" s="1"/>
  <c r="L333" i="57" s="1"/>
  <c r="M333" i="57" s="1"/>
  <c r="N333" i="57" s="1"/>
  <c r="O333" i="57" s="1"/>
  <c r="P333" i="57" s="1"/>
  <c r="Q333" i="57" s="1"/>
  <c r="R333" i="57" s="1"/>
  <c r="S333" i="57" s="1"/>
  <c r="T333" i="57" s="1"/>
  <c r="U333" i="57" s="1"/>
  <c r="V333" i="57" s="1"/>
  <c r="W333" i="57" s="1"/>
  <c r="X333" i="57" s="1"/>
  <c r="Y333" i="57" s="1"/>
  <c r="Z333" i="57" s="1"/>
  <c r="AA333" i="57" s="1"/>
  <c r="AB333" i="57" s="1"/>
  <c r="AC333" i="57" s="1"/>
  <c r="AD333" i="57" s="1"/>
  <c r="AE333" i="57" s="1"/>
  <c r="AF333" i="57" s="1"/>
  <c r="C331" i="57"/>
  <c r="D331" i="57" s="1"/>
  <c r="E331" i="57" s="1"/>
  <c r="F331" i="57" s="1"/>
  <c r="G331" i="57" s="1"/>
  <c r="H331" i="57" s="1"/>
  <c r="I331" i="57" s="1"/>
  <c r="J331" i="57" s="1"/>
  <c r="K331" i="57" s="1"/>
  <c r="L331" i="57" s="1"/>
  <c r="M331" i="57" s="1"/>
  <c r="N331" i="57" s="1"/>
  <c r="O331" i="57" s="1"/>
  <c r="P331" i="57" s="1"/>
  <c r="Q331" i="57" s="1"/>
  <c r="R331" i="57" s="1"/>
  <c r="S331" i="57" s="1"/>
  <c r="T331" i="57" s="1"/>
  <c r="U331" i="57" s="1"/>
  <c r="V331" i="57" s="1"/>
  <c r="W331" i="57" s="1"/>
  <c r="X331" i="57" s="1"/>
  <c r="Y331" i="57" s="1"/>
  <c r="Z331" i="57" s="1"/>
  <c r="AA331" i="57" s="1"/>
  <c r="AB331" i="57" s="1"/>
  <c r="AC331" i="57" s="1"/>
  <c r="AD331" i="57" s="1"/>
  <c r="AE331" i="57" s="1"/>
  <c r="AF331" i="57" s="1"/>
  <c r="C330" i="57"/>
  <c r="D330" i="57" s="1"/>
  <c r="E330" i="57" s="1"/>
  <c r="F330" i="57" s="1"/>
  <c r="G330" i="57" s="1"/>
  <c r="H330" i="57" s="1"/>
  <c r="I330" i="57" s="1"/>
  <c r="J330" i="57" s="1"/>
  <c r="K330" i="57" s="1"/>
  <c r="L330" i="57" s="1"/>
  <c r="M330" i="57" s="1"/>
  <c r="N330" i="57" s="1"/>
  <c r="O330" i="57" s="1"/>
  <c r="P330" i="57" s="1"/>
  <c r="Q330" i="57" s="1"/>
  <c r="R330" i="57" s="1"/>
  <c r="S330" i="57" s="1"/>
  <c r="T330" i="57" s="1"/>
  <c r="U330" i="57" s="1"/>
  <c r="V330" i="57" s="1"/>
  <c r="W330" i="57" s="1"/>
  <c r="X330" i="57" s="1"/>
  <c r="Y330" i="57" s="1"/>
  <c r="Z330" i="57" s="1"/>
  <c r="AA330" i="57" s="1"/>
  <c r="AB330" i="57" s="1"/>
  <c r="AC330" i="57" s="1"/>
  <c r="AD330" i="57" s="1"/>
  <c r="AE330" i="57" s="1"/>
  <c r="AF330" i="57" s="1"/>
  <c r="C329" i="57"/>
  <c r="D329" i="57" s="1"/>
  <c r="E329" i="57" s="1"/>
  <c r="F329" i="57" s="1"/>
  <c r="G329" i="57" s="1"/>
  <c r="H329" i="57" s="1"/>
  <c r="I329" i="57" s="1"/>
  <c r="J329" i="57" s="1"/>
  <c r="K329" i="57" s="1"/>
  <c r="L329" i="57" s="1"/>
  <c r="M329" i="57" s="1"/>
  <c r="N329" i="57" s="1"/>
  <c r="O329" i="57" s="1"/>
  <c r="P329" i="57" s="1"/>
  <c r="Q329" i="57" s="1"/>
  <c r="R329" i="57" s="1"/>
  <c r="S329" i="57" s="1"/>
  <c r="T329" i="57" s="1"/>
  <c r="U329" i="57" s="1"/>
  <c r="V329" i="57" s="1"/>
  <c r="W329" i="57" s="1"/>
  <c r="X329" i="57" s="1"/>
  <c r="Y329" i="57" s="1"/>
  <c r="Z329" i="57" s="1"/>
  <c r="AA329" i="57" s="1"/>
  <c r="AB329" i="57" s="1"/>
  <c r="AC329" i="57" s="1"/>
  <c r="AD329" i="57" s="1"/>
  <c r="AE329" i="57" s="1"/>
  <c r="AF329" i="57" s="1"/>
  <c r="C328" i="57"/>
  <c r="D328" i="57" s="1"/>
  <c r="E328" i="57" s="1"/>
  <c r="F328" i="57" s="1"/>
  <c r="G328" i="57" s="1"/>
  <c r="H328" i="57" s="1"/>
  <c r="I328" i="57" s="1"/>
  <c r="J328" i="57" s="1"/>
  <c r="K328" i="57" s="1"/>
  <c r="L328" i="57" s="1"/>
  <c r="M328" i="57" s="1"/>
  <c r="N328" i="57" s="1"/>
  <c r="O328" i="57" s="1"/>
  <c r="P328" i="57" s="1"/>
  <c r="Q328" i="57" s="1"/>
  <c r="R328" i="57" s="1"/>
  <c r="S328" i="57" s="1"/>
  <c r="T328" i="57" s="1"/>
  <c r="U328" i="57" s="1"/>
  <c r="V328" i="57" s="1"/>
  <c r="W328" i="57" s="1"/>
  <c r="X328" i="57" s="1"/>
  <c r="Y328" i="57" s="1"/>
  <c r="Z328" i="57" s="1"/>
  <c r="AA328" i="57" s="1"/>
  <c r="AB328" i="57" s="1"/>
  <c r="AC328" i="57" s="1"/>
  <c r="AD328" i="57" s="1"/>
  <c r="AE328" i="57" s="1"/>
  <c r="AF328" i="57" s="1"/>
  <c r="C327" i="57"/>
  <c r="D327" i="57" s="1"/>
  <c r="E327" i="57" s="1"/>
  <c r="F327" i="57" s="1"/>
  <c r="G327" i="57" s="1"/>
  <c r="H327" i="57" s="1"/>
  <c r="I327" i="57" s="1"/>
  <c r="J327" i="57" s="1"/>
  <c r="K327" i="57" s="1"/>
  <c r="L327" i="57" s="1"/>
  <c r="M327" i="57" s="1"/>
  <c r="N327" i="57" s="1"/>
  <c r="O327" i="57" s="1"/>
  <c r="P327" i="57" s="1"/>
  <c r="Q327" i="57" s="1"/>
  <c r="R327" i="57" s="1"/>
  <c r="S327" i="57" s="1"/>
  <c r="T327" i="57" s="1"/>
  <c r="U327" i="57" s="1"/>
  <c r="V327" i="57" s="1"/>
  <c r="W327" i="57" s="1"/>
  <c r="X327" i="57" s="1"/>
  <c r="Y327" i="57" s="1"/>
  <c r="Z327" i="57" s="1"/>
  <c r="AA327" i="57" s="1"/>
  <c r="AB327" i="57" s="1"/>
  <c r="AC327" i="57" s="1"/>
  <c r="AD327" i="57" s="1"/>
  <c r="AE327" i="57" s="1"/>
  <c r="AF327" i="57" s="1"/>
  <c r="C324" i="57"/>
  <c r="D324" i="57" s="1"/>
  <c r="E324" i="57" s="1"/>
  <c r="F324" i="57" s="1"/>
  <c r="G324" i="57" s="1"/>
  <c r="H324" i="57" s="1"/>
  <c r="I324" i="57" s="1"/>
  <c r="J324" i="57" s="1"/>
  <c r="K324" i="57" s="1"/>
  <c r="L324" i="57" s="1"/>
  <c r="M324" i="57" s="1"/>
  <c r="N324" i="57" s="1"/>
  <c r="O324" i="57" s="1"/>
  <c r="P324" i="57" s="1"/>
  <c r="Q324" i="57" s="1"/>
  <c r="R324" i="57" s="1"/>
  <c r="S324" i="57" s="1"/>
  <c r="T324" i="57" s="1"/>
  <c r="U324" i="57" s="1"/>
  <c r="V324" i="57" s="1"/>
  <c r="W324" i="57" s="1"/>
  <c r="X324" i="57" s="1"/>
  <c r="Y324" i="57" s="1"/>
  <c r="Z324" i="57" s="1"/>
  <c r="AA324" i="57" s="1"/>
  <c r="AB324" i="57" s="1"/>
  <c r="AC324" i="57" s="1"/>
  <c r="AD324" i="57" s="1"/>
  <c r="AE324" i="57" s="1"/>
  <c r="AF324" i="57" s="1"/>
  <c r="C323" i="57"/>
  <c r="D323" i="57" s="1"/>
  <c r="E323" i="57" s="1"/>
  <c r="F323" i="57" s="1"/>
  <c r="G323" i="57" s="1"/>
  <c r="H323" i="57" s="1"/>
  <c r="I323" i="57" s="1"/>
  <c r="J323" i="57" s="1"/>
  <c r="K323" i="57" s="1"/>
  <c r="L323" i="57" s="1"/>
  <c r="M323" i="57" s="1"/>
  <c r="N323" i="57" s="1"/>
  <c r="O323" i="57" s="1"/>
  <c r="P323" i="57" s="1"/>
  <c r="Q323" i="57" s="1"/>
  <c r="R323" i="57" s="1"/>
  <c r="S323" i="57" s="1"/>
  <c r="T323" i="57" s="1"/>
  <c r="U323" i="57" s="1"/>
  <c r="V323" i="57" s="1"/>
  <c r="W323" i="57" s="1"/>
  <c r="X323" i="57" s="1"/>
  <c r="Y323" i="57" s="1"/>
  <c r="Z323" i="57" s="1"/>
  <c r="AA323" i="57" s="1"/>
  <c r="AB323" i="57" s="1"/>
  <c r="AC323" i="57" s="1"/>
  <c r="AD323" i="57" s="1"/>
  <c r="AE323" i="57" s="1"/>
  <c r="AF323" i="57" s="1"/>
  <c r="C322" i="57"/>
  <c r="D322" i="57" s="1"/>
  <c r="E322" i="57" s="1"/>
  <c r="F322" i="57" s="1"/>
  <c r="G322" i="57" s="1"/>
  <c r="H322" i="57" s="1"/>
  <c r="I322" i="57" s="1"/>
  <c r="J322" i="57" s="1"/>
  <c r="K322" i="57" s="1"/>
  <c r="L322" i="57" s="1"/>
  <c r="M322" i="57" s="1"/>
  <c r="N322" i="57" s="1"/>
  <c r="O322" i="57" s="1"/>
  <c r="P322" i="57" s="1"/>
  <c r="Q322" i="57" s="1"/>
  <c r="R322" i="57" s="1"/>
  <c r="S322" i="57" s="1"/>
  <c r="T322" i="57" s="1"/>
  <c r="U322" i="57" s="1"/>
  <c r="V322" i="57" s="1"/>
  <c r="W322" i="57" s="1"/>
  <c r="X322" i="57" s="1"/>
  <c r="Y322" i="57" s="1"/>
  <c r="Z322" i="57" s="1"/>
  <c r="AA322" i="57" s="1"/>
  <c r="AB322" i="57" s="1"/>
  <c r="AC322" i="57" s="1"/>
  <c r="AD322" i="57" s="1"/>
  <c r="AE322" i="57" s="1"/>
  <c r="AF322" i="57" s="1"/>
  <c r="C321" i="57"/>
  <c r="D321" i="57" s="1"/>
  <c r="E321" i="57" s="1"/>
  <c r="F321" i="57" s="1"/>
  <c r="G321" i="57" s="1"/>
  <c r="H321" i="57" s="1"/>
  <c r="I321" i="57" s="1"/>
  <c r="J321" i="57" s="1"/>
  <c r="K321" i="57" s="1"/>
  <c r="L321" i="57" s="1"/>
  <c r="M321" i="57" s="1"/>
  <c r="N321" i="57" s="1"/>
  <c r="O321" i="57" s="1"/>
  <c r="P321" i="57" s="1"/>
  <c r="Q321" i="57" s="1"/>
  <c r="R321" i="57" s="1"/>
  <c r="S321" i="57" s="1"/>
  <c r="T321" i="57" s="1"/>
  <c r="U321" i="57" s="1"/>
  <c r="V321" i="57" s="1"/>
  <c r="W321" i="57" s="1"/>
  <c r="X321" i="57" s="1"/>
  <c r="Y321" i="57" s="1"/>
  <c r="Z321" i="57" s="1"/>
  <c r="AA321" i="57" s="1"/>
  <c r="AB321" i="57" s="1"/>
  <c r="AC321" i="57" s="1"/>
  <c r="AD321" i="57" s="1"/>
  <c r="AE321" i="57" s="1"/>
  <c r="AF321" i="57" s="1"/>
  <c r="C320" i="57"/>
  <c r="D320" i="57" s="1"/>
  <c r="E320" i="57" s="1"/>
  <c r="F320" i="57" s="1"/>
  <c r="G320" i="57" s="1"/>
  <c r="H320" i="57" s="1"/>
  <c r="I320" i="57" s="1"/>
  <c r="J320" i="57" s="1"/>
  <c r="K320" i="57" s="1"/>
  <c r="L320" i="57" s="1"/>
  <c r="M320" i="57" s="1"/>
  <c r="N320" i="57" s="1"/>
  <c r="O320" i="57" s="1"/>
  <c r="P320" i="57" s="1"/>
  <c r="Q320" i="57" s="1"/>
  <c r="R320" i="57" s="1"/>
  <c r="S320" i="57" s="1"/>
  <c r="T320" i="57" s="1"/>
  <c r="U320" i="57" s="1"/>
  <c r="V320" i="57" s="1"/>
  <c r="W320" i="57" s="1"/>
  <c r="X320" i="57" s="1"/>
  <c r="Y320" i="57" s="1"/>
  <c r="Z320" i="57" s="1"/>
  <c r="AA320" i="57" s="1"/>
  <c r="AB320" i="57" s="1"/>
  <c r="AC320" i="57" s="1"/>
  <c r="AD320" i="57" s="1"/>
  <c r="AE320" i="57" s="1"/>
  <c r="AF320" i="57" s="1"/>
  <c r="C319" i="57"/>
  <c r="D319" i="57" s="1"/>
  <c r="E319" i="57" s="1"/>
  <c r="F319" i="57" s="1"/>
  <c r="G319" i="57" s="1"/>
  <c r="H319" i="57" s="1"/>
  <c r="I319" i="57" s="1"/>
  <c r="J319" i="57" s="1"/>
  <c r="K319" i="57" s="1"/>
  <c r="L319" i="57" s="1"/>
  <c r="M319" i="57" s="1"/>
  <c r="N319" i="57" s="1"/>
  <c r="O319" i="57" s="1"/>
  <c r="P319" i="57" s="1"/>
  <c r="Q319" i="57" s="1"/>
  <c r="R319" i="57" s="1"/>
  <c r="S319" i="57" s="1"/>
  <c r="T319" i="57" s="1"/>
  <c r="U319" i="57" s="1"/>
  <c r="V319" i="57" s="1"/>
  <c r="W319" i="57" s="1"/>
  <c r="X319" i="57" s="1"/>
  <c r="Y319" i="57" s="1"/>
  <c r="Z319" i="57" s="1"/>
  <c r="AA319" i="57" s="1"/>
  <c r="AB319" i="57" s="1"/>
  <c r="AC319" i="57" s="1"/>
  <c r="AD319" i="57" s="1"/>
  <c r="AE319" i="57" s="1"/>
  <c r="AF319" i="57" s="1"/>
  <c r="C317" i="57"/>
  <c r="D317" i="57" s="1"/>
  <c r="E317" i="57" s="1"/>
  <c r="F317" i="57" s="1"/>
  <c r="G317" i="57" s="1"/>
  <c r="H317" i="57" s="1"/>
  <c r="I317" i="57" s="1"/>
  <c r="J317" i="57" s="1"/>
  <c r="K317" i="57" s="1"/>
  <c r="L317" i="57" s="1"/>
  <c r="M317" i="57" s="1"/>
  <c r="N317" i="57" s="1"/>
  <c r="O317" i="57" s="1"/>
  <c r="P317" i="57" s="1"/>
  <c r="Q317" i="57" s="1"/>
  <c r="R317" i="57" s="1"/>
  <c r="S317" i="57" s="1"/>
  <c r="T317" i="57" s="1"/>
  <c r="U317" i="57" s="1"/>
  <c r="V317" i="57" s="1"/>
  <c r="W317" i="57" s="1"/>
  <c r="X317" i="57" s="1"/>
  <c r="Y317" i="57" s="1"/>
  <c r="Z317" i="57" s="1"/>
  <c r="AA317" i="57" s="1"/>
  <c r="AB317" i="57" s="1"/>
  <c r="AC317" i="57" s="1"/>
  <c r="AD317" i="57" s="1"/>
  <c r="AE317" i="57" s="1"/>
  <c r="AF317" i="57" s="1"/>
  <c r="C315" i="57"/>
  <c r="D315" i="57" s="1"/>
  <c r="E315" i="57" s="1"/>
  <c r="F315" i="57" s="1"/>
  <c r="G315" i="57" s="1"/>
  <c r="H315" i="57" s="1"/>
  <c r="I315" i="57" s="1"/>
  <c r="J315" i="57" s="1"/>
  <c r="K315" i="57" s="1"/>
  <c r="L315" i="57" s="1"/>
  <c r="M315" i="57" s="1"/>
  <c r="N315" i="57" s="1"/>
  <c r="O315" i="57" s="1"/>
  <c r="P315" i="57" s="1"/>
  <c r="Q315" i="57" s="1"/>
  <c r="R315" i="57" s="1"/>
  <c r="S315" i="57" s="1"/>
  <c r="T315" i="57" s="1"/>
  <c r="U315" i="57" s="1"/>
  <c r="V315" i="57" s="1"/>
  <c r="W315" i="57" s="1"/>
  <c r="X315" i="57" s="1"/>
  <c r="Y315" i="57" s="1"/>
  <c r="Z315" i="57" s="1"/>
  <c r="AA315" i="57" s="1"/>
  <c r="AB315" i="57" s="1"/>
  <c r="AC315" i="57" s="1"/>
  <c r="AD315" i="57" s="1"/>
  <c r="AE315" i="57" s="1"/>
  <c r="AF315" i="57" s="1"/>
  <c r="C314" i="57"/>
  <c r="D314" i="57" s="1"/>
  <c r="E314" i="57" s="1"/>
  <c r="F314" i="57" s="1"/>
  <c r="G314" i="57" s="1"/>
  <c r="H314" i="57" s="1"/>
  <c r="I314" i="57" s="1"/>
  <c r="J314" i="57" s="1"/>
  <c r="K314" i="57" s="1"/>
  <c r="L314" i="57" s="1"/>
  <c r="M314" i="57" s="1"/>
  <c r="N314" i="57" s="1"/>
  <c r="O314" i="57" s="1"/>
  <c r="P314" i="57" s="1"/>
  <c r="Q314" i="57" s="1"/>
  <c r="R314" i="57" s="1"/>
  <c r="S314" i="57" s="1"/>
  <c r="T314" i="57" s="1"/>
  <c r="U314" i="57" s="1"/>
  <c r="V314" i="57" s="1"/>
  <c r="W314" i="57" s="1"/>
  <c r="X314" i="57" s="1"/>
  <c r="Y314" i="57" s="1"/>
  <c r="Z314" i="57" s="1"/>
  <c r="AA314" i="57" s="1"/>
  <c r="AB314" i="57" s="1"/>
  <c r="AC314" i="57" s="1"/>
  <c r="AD314" i="57" s="1"/>
  <c r="AE314" i="57" s="1"/>
  <c r="AF314" i="57" s="1"/>
  <c r="C313" i="57"/>
  <c r="D313" i="57" s="1"/>
  <c r="E313" i="57" s="1"/>
  <c r="F313" i="57" s="1"/>
  <c r="G313" i="57" s="1"/>
  <c r="H313" i="57" s="1"/>
  <c r="I313" i="57" s="1"/>
  <c r="J313" i="57" s="1"/>
  <c r="K313" i="57" s="1"/>
  <c r="L313" i="57" s="1"/>
  <c r="M313" i="57" s="1"/>
  <c r="N313" i="57" s="1"/>
  <c r="O313" i="57" s="1"/>
  <c r="P313" i="57" s="1"/>
  <c r="Q313" i="57" s="1"/>
  <c r="R313" i="57" s="1"/>
  <c r="S313" i="57" s="1"/>
  <c r="T313" i="57" s="1"/>
  <c r="U313" i="57" s="1"/>
  <c r="V313" i="57" s="1"/>
  <c r="W313" i="57" s="1"/>
  <c r="X313" i="57" s="1"/>
  <c r="Y313" i="57" s="1"/>
  <c r="Z313" i="57" s="1"/>
  <c r="AA313" i="57" s="1"/>
  <c r="AB313" i="57" s="1"/>
  <c r="AC313" i="57" s="1"/>
  <c r="AD313" i="57" s="1"/>
  <c r="AE313" i="57" s="1"/>
  <c r="AF313" i="57" s="1"/>
  <c r="AG311" i="57"/>
  <c r="C310" i="57"/>
  <c r="D310" i="57" s="1"/>
  <c r="E310" i="57" s="1"/>
  <c r="F310" i="57" s="1"/>
  <c r="G310" i="57" s="1"/>
  <c r="H310" i="57" s="1"/>
  <c r="I310" i="57" s="1"/>
  <c r="J310" i="57" s="1"/>
  <c r="K310" i="57" s="1"/>
  <c r="L310" i="57" s="1"/>
  <c r="M310" i="57" s="1"/>
  <c r="N310" i="57" s="1"/>
  <c r="O310" i="57" s="1"/>
  <c r="P310" i="57" s="1"/>
  <c r="Q310" i="57" s="1"/>
  <c r="R310" i="57" s="1"/>
  <c r="S310" i="57" s="1"/>
  <c r="T310" i="57" s="1"/>
  <c r="U310" i="57" s="1"/>
  <c r="V310" i="57" s="1"/>
  <c r="W310" i="57" s="1"/>
  <c r="X310" i="57" s="1"/>
  <c r="Y310" i="57" s="1"/>
  <c r="Z310" i="57" s="1"/>
  <c r="AA310" i="57" s="1"/>
  <c r="AB310" i="57" s="1"/>
  <c r="AC310" i="57" s="1"/>
  <c r="AD310" i="57" s="1"/>
  <c r="AE310" i="57" s="1"/>
  <c r="AF310" i="57" s="1"/>
  <c r="C308" i="57"/>
  <c r="D308" i="57" s="1"/>
  <c r="E308" i="57" s="1"/>
  <c r="F308" i="57" s="1"/>
  <c r="G308" i="57" s="1"/>
  <c r="H308" i="57" s="1"/>
  <c r="I308" i="57" s="1"/>
  <c r="J308" i="57" s="1"/>
  <c r="K308" i="57" s="1"/>
  <c r="L308" i="57" s="1"/>
  <c r="M308" i="57" s="1"/>
  <c r="N308" i="57" s="1"/>
  <c r="O308" i="57" s="1"/>
  <c r="P308" i="57" s="1"/>
  <c r="Q308" i="57" s="1"/>
  <c r="R308" i="57" s="1"/>
  <c r="S308" i="57" s="1"/>
  <c r="T308" i="57" s="1"/>
  <c r="U308" i="57" s="1"/>
  <c r="V308" i="57" s="1"/>
  <c r="W308" i="57" s="1"/>
  <c r="X308" i="57" s="1"/>
  <c r="Y308" i="57" s="1"/>
  <c r="Z308" i="57" s="1"/>
  <c r="AA308" i="57" s="1"/>
  <c r="AB308" i="57" s="1"/>
  <c r="AC308" i="57" s="1"/>
  <c r="AD308" i="57" s="1"/>
  <c r="AE308" i="57" s="1"/>
  <c r="AF308" i="57" s="1"/>
  <c r="C307" i="57"/>
  <c r="D307" i="57" s="1"/>
  <c r="E307" i="57" s="1"/>
  <c r="F307" i="57" s="1"/>
  <c r="G307" i="57" s="1"/>
  <c r="H307" i="57" s="1"/>
  <c r="I307" i="57" s="1"/>
  <c r="J307" i="57" s="1"/>
  <c r="K307" i="57" s="1"/>
  <c r="L307" i="57" s="1"/>
  <c r="M307" i="57" s="1"/>
  <c r="N307" i="57" s="1"/>
  <c r="O307" i="57" s="1"/>
  <c r="P307" i="57" s="1"/>
  <c r="Q307" i="57" s="1"/>
  <c r="R307" i="57" s="1"/>
  <c r="S307" i="57" s="1"/>
  <c r="T307" i="57" s="1"/>
  <c r="U307" i="57" s="1"/>
  <c r="V307" i="57" s="1"/>
  <c r="W307" i="57" s="1"/>
  <c r="X307" i="57" s="1"/>
  <c r="Y307" i="57" s="1"/>
  <c r="Z307" i="57" s="1"/>
  <c r="AA307" i="57" s="1"/>
  <c r="AB307" i="57" s="1"/>
  <c r="AC307" i="57" s="1"/>
  <c r="AD307" i="57" s="1"/>
  <c r="AE307" i="57" s="1"/>
  <c r="AF307" i="57" s="1"/>
  <c r="C306" i="57"/>
  <c r="D306" i="57" s="1"/>
  <c r="E306" i="57" s="1"/>
  <c r="F306" i="57" s="1"/>
  <c r="G306" i="57" s="1"/>
  <c r="H306" i="57" s="1"/>
  <c r="I306" i="57" s="1"/>
  <c r="J306" i="57" s="1"/>
  <c r="K306" i="57" s="1"/>
  <c r="L306" i="57" s="1"/>
  <c r="M306" i="57" s="1"/>
  <c r="N306" i="57" s="1"/>
  <c r="O306" i="57" s="1"/>
  <c r="P306" i="57" s="1"/>
  <c r="Q306" i="57" s="1"/>
  <c r="R306" i="57" s="1"/>
  <c r="S306" i="57" s="1"/>
  <c r="T306" i="57" s="1"/>
  <c r="U306" i="57" s="1"/>
  <c r="V306" i="57" s="1"/>
  <c r="W306" i="57" s="1"/>
  <c r="X306" i="57" s="1"/>
  <c r="Y306" i="57" s="1"/>
  <c r="Z306" i="57" s="1"/>
  <c r="AA306" i="57" s="1"/>
  <c r="AB306" i="57" s="1"/>
  <c r="AC306" i="57" s="1"/>
  <c r="AD306" i="57" s="1"/>
  <c r="AE306" i="57" s="1"/>
  <c r="AF306" i="57" s="1"/>
  <c r="C305" i="57"/>
  <c r="D305" i="57" s="1"/>
  <c r="E305" i="57" s="1"/>
  <c r="F305" i="57" s="1"/>
  <c r="G305" i="57" s="1"/>
  <c r="H305" i="57" s="1"/>
  <c r="I305" i="57" s="1"/>
  <c r="J305" i="57" s="1"/>
  <c r="K305" i="57" s="1"/>
  <c r="L305" i="57" s="1"/>
  <c r="M305" i="57" s="1"/>
  <c r="N305" i="57" s="1"/>
  <c r="O305" i="57" s="1"/>
  <c r="P305" i="57" s="1"/>
  <c r="Q305" i="57" s="1"/>
  <c r="R305" i="57" s="1"/>
  <c r="S305" i="57" s="1"/>
  <c r="T305" i="57" s="1"/>
  <c r="U305" i="57" s="1"/>
  <c r="V305" i="57" s="1"/>
  <c r="W305" i="57" s="1"/>
  <c r="X305" i="57" s="1"/>
  <c r="Y305" i="57" s="1"/>
  <c r="Z305" i="57" s="1"/>
  <c r="AA305" i="57" s="1"/>
  <c r="AB305" i="57" s="1"/>
  <c r="AC305" i="57" s="1"/>
  <c r="AD305" i="57" s="1"/>
  <c r="AE305" i="57" s="1"/>
  <c r="AF305" i="57" s="1"/>
  <c r="C304" i="57"/>
  <c r="D304" i="57" s="1"/>
  <c r="E304" i="57" s="1"/>
  <c r="F304" i="57" s="1"/>
  <c r="G304" i="57" s="1"/>
  <c r="H304" i="57" s="1"/>
  <c r="I304" i="57" s="1"/>
  <c r="J304" i="57" s="1"/>
  <c r="K304" i="57" s="1"/>
  <c r="L304" i="57" s="1"/>
  <c r="M304" i="57" s="1"/>
  <c r="N304" i="57" s="1"/>
  <c r="O304" i="57" s="1"/>
  <c r="P304" i="57" s="1"/>
  <c r="Q304" i="57" s="1"/>
  <c r="R304" i="57" s="1"/>
  <c r="S304" i="57" s="1"/>
  <c r="T304" i="57" s="1"/>
  <c r="U304" i="57" s="1"/>
  <c r="V304" i="57" s="1"/>
  <c r="W304" i="57" s="1"/>
  <c r="X304" i="57" s="1"/>
  <c r="Y304" i="57" s="1"/>
  <c r="Z304" i="57" s="1"/>
  <c r="AA304" i="57" s="1"/>
  <c r="AB304" i="57" s="1"/>
  <c r="AC304" i="57" s="1"/>
  <c r="AD304" i="57" s="1"/>
  <c r="AE304" i="57" s="1"/>
  <c r="AF304" i="57" s="1"/>
  <c r="F303" i="57"/>
  <c r="G303" i="57" s="1"/>
  <c r="H303" i="57" s="1"/>
  <c r="I303" i="57" s="1"/>
  <c r="J303" i="57" s="1"/>
  <c r="K303" i="57" s="1"/>
  <c r="L303" i="57" s="1"/>
  <c r="M303" i="57" s="1"/>
  <c r="N303" i="57" s="1"/>
  <c r="O303" i="57" s="1"/>
  <c r="P303" i="57" s="1"/>
  <c r="Q303" i="57" s="1"/>
  <c r="R303" i="57" s="1"/>
  <c r="S303" i="57" s="1"/>
  <c r="T303" i="57" s="1"/>
  <c r="U303" i="57" s="1"/>
  <c r="V303" i="57" s="1"/>
  <c r="W303" i="57" s="1"/>
  <c r="X303" i="57" s="1"/>
  <c r="Y303" i="57" s="1"/>
  <c r="Z303" i="57" s="1"/>
  <c r="AA303" i="57" s="1"/>
  <c r="AB303" i="57" s="1"/>
  <c r="AC303" i="57" s="1"/>
  <c r="AD303" i="57" s="1"/>
  <c r="AE303" i="57" s="1"/>
  <c r="AF303" i="57" s="1"/>
  <c r="C303" i="57"/>
  <c r="D303" i="57" s="1"/>
  <c r="E303" i="57" s="1"/>
  <c r="C302" i="57"/>
  <c r="D302" i="57" s="1"/>
  <c r="E302" i="57" s="1"/>
  <c r="F302" i="57" s="1"/>
  <c r="G302" i="57" s="1"/>
  <c r="H302" i="57" s="1"/>
  <c r="I302" i="57" s="1"/>
  <c r="J302" i="57" s="1"/>
  <c r="K302" i="57" s="1"/>
  <c r="L302" i="57" s="1"/>
  <c r="M302" i="57" s="1"/>
  <c r="N302" i="57" s="1"/>
  <c r="O302" i="57" s="1"/>
  <c r="P302" i="57" s="1"/>
  <c r="Q302" i="57" s="1"/>
  <c r="R302" i="57" s="1"/>
  <c r="S302" i="57" s="1"/>
  <c r="T302" i="57" s="1"/>
  <c r="U302" i="57" s="1"/>
  <c r="V302" i="57" s="1"/>
  <c r="W302" i="57" s="1"/>
  <c r="X302" i="57" s="1"/>
  <c r="Y302" i="57" s="1"/>
  <c r="Z302" i="57" s="1"/>
  <c r="AA302" i="57" s="1"/>
  <c r="AB302" i="57" s="1"/>
  <c r="AC302" i="57" s="1"/>
  <c r="AD302" i="57" s="1"/>
  <c r="AE302" i="57" s="1"/>
  <c r="AF302" i="57" s="1"/>
  <c r="C301" i="57"/>
  <c r="D301" i="57" s="1"/>
  <c r="E301" i="57" s="1"/>
  <c r="F301" i="57" s="1"/>
  <c r="G301" i="57" s="1"/>
  <c r="H301" i="57" s="1"/>
  <c r="I301" i="57" s="1"/>
  <c r="J301" i="57" s="1"/>
  <c r="K301" i="57" s="1"/>
  <c r="L301" i="57" s="1"/>
  <c r="M301" i="57" s="1"/>
  <c r="N301" i="57" s="1"/>
  <c r="O301" i="57" s="1"/>
  <c r="P301" i="57" s="1"/>
  <c r="Q301" i="57" s="1"/>
  <c r="R301" i="57" s="1"/>
  <c r="S301" i="57" s="1"/>
  <c r="T301" i="57" s="1"/>
  <c r="U301" i="57" s="1"/>
  <c r="V301" i="57" s="1"/>
  <c r="W301" i="57" s="1"/>
  <c r="X301" i="57" s="1"/>
  <c r="Y301" i="57" s="1"/>
  <c r="Z301" i="57" s="1"/>
  <c r="AA301" i="57" s="1"/>
  <c r="AB301" i="57" s="1"/>
  <c r="AC301" i="57" s="1"/>
  <c r="AD301" i="57" s="1"/>
  <c r="AE301" i="57" s="1"/>
  <c r="AF301" i="57" s="1"/>
  <c r="C300" i="57"/>
  <c r="D300" i="57" s="1"/>
  <c r="E300" i="57" s="1"/>
  <c r="F300" i="57" s="1"/>
  <c r="G300" i="57" s="1"/>
  <c r="H300" i="57" s="1"/>
  <c r="I300" i="57" s="1"/>
  <c r="J300" i="57" s="1"/>
  <c r="K300" i="57" s="1"/>
  <c r="L300" i="57" s="1"/>
  <c r="M300" i="57" s="1"/>
  <c r="N300" i="57" s="1"/>
  <c r="O300" i="57" s="1"/>
  <c r="P300" i="57" s="1"/>
  <c r="Q300" i="57" s="1"/>
  <c r="R300" i="57" s="1"/>
  <c r="S300" i="57" s="1"/>
  <c r="T300" i="57" s="1"/>
  <c r="U300" i="57" s="1"/>
  <c r="V300" i="57" s="1"/>
  <c r="W300" i="57" s="1"/>
  <c r="X300" i="57" s="1"/>
  <c r="Y300" i="57" s="1"/>
  <c r="Z300" i="57" s="1"/>
  <c r="AA300" i="57" s="1"/>
  <c r="AB300" i="57" s="1"/>
  <c r="AC300" i="57" s="1"/>
  <c r="AD300" i="57" s="1"/>
  <c r="AE300" i="57" s="1"/>
  <c r="AF300" i="57" s="1"/>
  <c r="C298" i="57"/>
  <c r="D298" i="57" s="1"/>
  <c r="E298" i="57" s="1"/>
  <c r="F298" i="57" s="1"/>
  <c r="G298" i="57" s="1"/>
  <c r="H298" i="57" s="1"/>
  <c r="I298" i="57" s="1"/>
  <c r="J298" i="57" s="1"/>
  <c r="K298" i="57" s="1"/>
  <c r="L298" i="57" s="1"/>
  <c r="M298" i="57" s="1"/>
  <c r="N298" i="57" s="1"/>
  <c r="O298" i="57" s="1"/>
  <c r="P298" i="57" s="1"/>
  <c r="Q298" i="57" s="1"/>
  <c r="R298" i="57" s="1"/>
  <c r="S298" i="57" s="1"/>
  <c r="T298" i="57" s="1"/>
  <c r="U298" i="57" s="1"/>
  <c r="V298" i="57" s="1"/>
  <c r="W298" i="57" s="1"/>
  <c r="X298" i="57" s="1"/>
  <c r="Y298" i="57" s="1"/>
  <c r="Z298" i="57" s="1"/>
  <c r="AA298" i="57" s="1"/>
  <c r="AB298" i="57" s="1"/>
  <c r="AC298" i="57" s="1"/>
  <c r="AD298" i="57" s="1"/>
  <c r="AE298" i="57" s="1"/>
  <c r="AF298" i="57" s="1"/>
  <c r="C297" i="57"/>
  <c r="D297" i="57" s="1"/>
  <c r="E297" i="57" s="1"/>
  <c r="F297" i="57" s="1"/>
  <c r="G297" i="57" s="1"/>
  <c r="H297" i="57" s="1"/>
  <c r="I297" i="57" s="1"/>
  <c r="J297" i="57" s="1"/>
  <c r="K297" i="57" s="1"/>
  <c r="L297" i="57" s="1"/>
  <c r="M297" i="57" s="1"/>
  <c r="N297" i="57" s="1"/>
  <c r="O297" i="57" s="1"/>
  <c r="P297" i="57" s="1"/>
  <c r="Q297" i="57" s="1"/>
  <c r="R297" i="57" s="1"/>
  <c r="S297" i="57" s="1"/>
  <c r="T297" i="57" s="1"/>
  <c r="U297" i="57" s="1"/>
  <c r="V297" i="57" s="1"/>
  <c r="W297" i="57" s="1"/>
  <c r="X297" i="57" s="1"/>
  <c r="Y297" i="57" s="1"/>
  <c r="Z297" i="57" s="1"/>
  <c r="AA297" i="57" s="1"/>
  <c r="AB297" i="57" s="1"/>
  <c r="AC297" i="57" s="1"/>
  <c r="AD297" i="57" s="1"/>
  <c r="AE297" i="57" s="1"/>
  <c r="AF297" i="57" s="1"/>
  <c r="C296" i="57"/>
  <c r="D296" i="57" s="1"/>
  <c r="E296" i="57" s="1"/>
  <c r="F296" i="57" s="1"/>
  <c r="G296" i="57" s="1"/>
  <c r="H296" i="57" s="1"/>
  <c r="I296" i="57" s="1"/>
  <c r="J296" i="57" s="1"/>
  <c r="K296" i="57" s="1"/>
  <c r="L296" i="57" s="1"/>
  <c r="M296" i="57" s="1"/>
  <c r="N296" i="57" s="1"/>
  <c r="O296" i="57" s="1"/>
  <c r="P296" i="57" s="1"/>
  <c r="Q296" i="57" s="1"/>
  <c r="R296" i="57" s="1"/>
  <c r="S296" i="57" s="1"/>
  <c r="T296" i="57" s="1"/>
  <c r="U296" i="57" s="1"/>
  <c r="V296" i="57" s="1"/>
  <c r="W296" i="57" s="1"/>
  <c r="X296" i="57" s="1"/>
  <c r="Y296" i="57" s="1"/>
  <c r="Z296" i="57" s="1"/>
  <c r="AA296" i="57" s="1"/>
  <c r="AB296" i="57" s="1"/>
  <c r="AC296" i="57" s="1"/>
  <c r="AD296" i="57" s="1"/>
  <c r="AE296" i="57" s="1"/>
  <c r="AF296" i="57" s="1"/>
  <c r="C295" i="57"/>
  <c r="D295" i="57" s="1"/>
  <c r="E295" i="57" s="1"/>
  <c r="F295" i="57" s="1"/>
  <c r="G295" i="57" s="1"/>
  <c r="H295" i="57" s="1"/>
  <c r="I295" i="57" s="1"/>
  <c r="J295" i="57" s="1"/>
  <c r="K295" i="57" s="1"/>
  <c r="L295" i="57" s="1"/>
  <c r="M295" i="57" s="1"/>
  <c r="N295" i="57" s="1"/>
  <c r="O295" i="57" s="1"/>
  <c r="P295" i="57" s="1"/>
  <c r="Q295" i="57" s="1"/>
  <c r="R295" i="57" s="1"/>
  <c r="S295" i="57" s="1"/>
  <c r="T295" i="57" s="1"/>
  <c r="U295" i="57" s="1"/>
  <c r="V295" i="57" s="1"/>
  <c r="W295" i="57" s="1"/>
  <c r="X295" i="57" s="1"/>
  <c r="Y295" i="57" s="1"/>
  <c r="Z295" i="57" s="1"/>
  <c r="AA295" i="57" s="1"/>
  <c r="AB295" i="57" s="1"/>
  <c r="AC295" i="57" s="1"/>
  <c r="AD295" i="57" s="1"/>
  <c r="AE295" i="57" s="1"/>
  <c r="AF295" i="57" s="1"/>
  <c r="C294" i="57"/>
  <c r="D294" i="57" s="1"/>
  <c r="E294" i="57" s="1"/>
  <c r="F294" i="57" s="1"/>
  <c r="G294" i="57" s="1"/>
  <c r="H294" i="57" s="1"/>
  <c r="I294" i="57" s="1"/>
  <c r="J294" i="57" s="1"/>
  <c r="K294" i="57" s="1"/>
  <c r="L294" i="57" s="1"/>
  <c r="M294" i="57" s="1"/>
  <c r="N294" i="57" s="1"/>
  <c r="O294" i="57" s="1"/>
  <c r="P294" i="57" s="1"/>
  <c r="Q294" i="57" s="1"/>
  <c r="R294" i="57" s="1"/>
  <c r="S294" i="57" s="1"/>
  <c r="T294" i="57" s="1"/>
  <c r="U294" i="57" s="1"/>
  <c r="V294" i="57" s="1"/>
  <c r="W294" i="57" s="1"/>
  <c r="X294" i="57" s="1"/>
  <c r="Y294" i="57" s="1"/>
  <c r="Z294" i="57" s="1"/>
  <c r="AA294" i="57" s="1"/>
  <c r="AB294" i="57" s="1"/>
  <c r="AC294" i="57" s="1"/>
  <c r="AD294" i="57" s="1"/>
  <c r="AE294" i="57" s="1"/>
  <c r="AF294" i="57" s="1"/>
  <c r="C292" i="57"/>
  <c r="D292" i="57" s="1"/>
  <c r="E292" i="57" s="1"/>
  <c r="F292" i="57" s="1"/>
  <c r="G292" i="57" s="1"/>
  <c r="H292" i="57" s="1"/>
  <c r="I292" i="57" s="1"/>
  <c r="J292" i="57" s="1"/>
  <c r="K292" i="57" s="1"/>
  <c r="L292" i="57" s="1"/>
  <c r="M292" i="57" s="1"/>
  <c r="N292" i="57" s="1"/>
  <c r="O292" i="57" s="1"/>
  <c r="P292" i="57" s="1"/>
  <c r="Q292" i="57" s="1"/>
  <c r="R292" i="57" s="1"/>
  <c r="S292" i="57" s="1"/>
  <c r="T292" i="57" s="1"/>
  <c r="U292" i="57" s="1"/>
  <c r="V292" i="57" s="1"/>
  <c r="W292" i="57" s="1"/>
  <c r="X292" i="57" s="1"/>
  <c r="Y292" i="57" s="1"/>
  <c r="Z292" i="57" s="1"/>
  <c r="AA292" i="57" s="1"/>
  <c r="AB292" i="57" s="1"/>
  <c r="AC292" i="57" s="1"/>
  <c r="AD292" i="57" s="1"/>
  <c r="AE292" i="57" s="1"/>
  <c r="AF292" i="57" s="1"/>
  <c r="C291" i="57"/>
  <c r="D291" i="57" s="1"/>
  <c r="E291" i="57" s="1"/>
  <c r="F291" i="57" s="1"/>
  <c r="G291" i="57" s="1"/>
  <c r="H291" i="57" s="1"/>
  <c r="I291" i="57" s="1"/>
  <c r="J291" i="57" s="1"/>
  <c r="K291" i="57" s="1"/>
  <c r="L291" i="57" s="1"/>
  <c r="M291" i="57" s="1"/>
  <c r="N291" i="57" s="1"/>
  <c r="O291" i="57" s="1"/>
  <c r="P291" i="57" s="1"/>
  <c r="Q291" i="57" s="1"/>
  <c r="R291" i="57" s="1"/>
  <c r="S291" i="57" s="1"/>
  <c r="T291" i="57" s="1"/>
  <c r="U291" i="57" s="1"/>
  <c r="V291" i="57" s="1"/>
  <c r="W291" i="57" s="1"/>
  <c r="X291" i="57" s="1"/>
  <c r="Y291" i="57" s="1"/>
  <c r="Z291" i="57" s="1"/>
  <c r="AA291" i="57" s="1"/>
  <c r="AB291" i="57" s="1"/>
  <c r="AC291" i="57" s="1"/>
  <c r="AD291" i="57" s="1"/>
  <c r="AE291" i="57" s="1"/>
  <c r="AF291" i="57" s="1"/>
  <c r="C290" i="57"/>
  <c r="D290" i="57" s="1"/>
  <c r="E290" i="57" s="1"/>
  <c r="F290" i="57" s="1"/>
  <c r="G290" i="57" s="1"/>
  <c r="H290" i="57" s="1"/>
  <c r="I290" i="57" s="1"/>
  <c r="J290" i="57" s="1"/>
  <c r="K290" i="57" s="1"/>
  <c r="L290" i="57" s="1"/>
  <c r="M290" i="57" s="1"/>
  <c r="N290" i="57" s="1"/>
  <c r="O290" i="57" s="1"/>
  <c r="P290" i="57" s="1"/>
  <c r="Q290" i="57" s="1"/>
  <c r="R290" i="57" s="1"/>
  <c r="S290" i="57" s="1"/>
  <c r="T290" i="57" s="1"/>
  <c r="U290" i="57" s="1"/>
  <c r="V290" i="57" s="1"/>
  <c r="W290" i="57" s="1"/>
  <c r="X290" i="57" s="1"/>
  <c r="Y290" i="57" s="1"/>
  <c r="Z290" i="57" s="1"/>
  <c r="AA290" i="57" s="1"/>
  <c r="AB290" i="57" s="1"/>
  <c r="AC290" i="57" s="1"/>
  <c r="AD290" i="57" s="1"/>
  <c r="AE290" i="57" s="1"/>
  <c r="AF290" i="57" s="1"/>
  <c r="C289" i="57"/>
  <c r="D289" i="57" s="1"/>
  <c r="E289" i="57" s="1"/>
  <c r="F289" i="57" s="1"/>
  <c r="G289" i="57" s="1"/>
  <c r="H289" i="57" s="1"/>
  <c r="I289" i="57" s="1"/>
  <c r="J289" i="57" s="1"/>
  <c r="K289" i="57" s="1"/>
  <c r="L289" i="57" s="1"/>
  <c r="M289" i="57" s="1"/>
  <c r="N289" i="57" s="1"/>
  <c r="O289" i="57" s="1"/>
  <c r="P289" i="57" s="1"/>
  <c r="Q289" i="57" s="1"/>
  <c r="R289" i="57" s="1"/>
  <c r="S289" i="57" s="1"/>
  <c r="T289" i="57" s="1"/>
  <c r="U289" i="57" s="1"/>
  <c r="V289" i="57" s="1"/>
  <c r="W289" i="57" s="1"/>
  <c r="X289" i="57" s="1"/>
  <c r="Y289" i="57" s="1"/>
  <c r="Z289" i="57" s="1"/>
  <c r="AA289" i="57" s="1"/>
  <c r="AB289" i="57" s="1"/>
  <c r="AC289" i="57" s="1"/>
  <c r="AD289" i="57" s="1"/>
  <c r="AE289" i="57" s="1"/>
  <c r="AF289" i="57" s="1"/>
  <c r="C288" i="57"/>
  <c r="D288" i="57" s="1"/>
  <c r="E288" i="57" s="1"/>
  <c r="F288" i="57" s="1"/>
  <c r="G288" i="57" s="1"/>
  <c r="H288" i="57" s="1"/>
  <c r="I288" i="57" s="1"/>
  <c r="J288" i="57" s="1"/>
  <c r="K288" i="57" s="1"/>
  <c r="L288" i="57" s="1"/>
  <c r="M288" i="57" s="1"/>
  <c r="N288" i="57" s="1"/>
  <c r="O288" i="57" s="1"/>
  <c r="P288" i="57" s="1"/>
  <c r="Q288" i="57" s="1"/>
  <c r="R288" i="57" s="1"/>
  <c r="S288" i="57" s="1"/>
  <c r="T288" i="57" s="1"/>
  <c r="U288" i="57" s="1"/>
  <c r="V288" i="57" s="1"/>
  <c r="W288" i="57" s="1"/>
  <c r="X288" i="57" s="1"/>
  <c r="Y288" i="57" s="1"/>
  <c r="Z288" i="57" s="1"/>
  <c r="AA288" i="57" s="1"/>
  <c r="AB288" i="57" s="1"/>
  <c r="AC288" i="57" s="1"/>
  <c r="AD288" i="57" s="1"/>
  <c r="AE288" i="57" s="1"/>
  <c r="AF288" i="57" s="1"/>
  <c r="C287" i="57"/>
  <c r="D287" i="57" s="1"/>
  <c r="E287" i="57" s="1"/>
  <c r="F287" i="57" s="1"/>
  <c r="G287" i="57" s="1"/>
  <c r="H287" i="57" s="1"/>
  <c r="I287" i="57" s="1"/>
  <c r="J287" i="57" s="1"/>
  <c r="K287" i="57" s="1"/>
  <c r="L287" i="57" s="1"/>
  <c r="M287" i="57" s="1"/>
  <c r="N287" i="57" s="1"/>
  <c r="O287" i="57" s="1"/>
  <c r="P287" i="57" s="1"/>
  <c r="Q287" i="57" s="1"/>
  <c r="R287" i="57" s="1"/>
  <c r="S287" i="57" s="1"/>
  <c r="T287" i="57" s="1"/>
  <c r="U287" i="57" s="1"/>
  <c r="V287" i="57" s="1"/>
  <c r="W287" i="57" s="1"/>
  <c r="X287" i="57" s="1"/>
  <c r="Y287" i="57" s="1"/>
  <c r="Z287" i="57" s="1"/>
  <c r="AA287" i="57" s="1"/>
  <c r="AB287" i="57" s="1"/>
  <c r="AC287" i="57" s="1"/>
  <c r="AD287" i="57" s="1"/>
  <c r="AE287" i="57" s="1"/>
  <c r="AF287" i="57" s="1"/>
  <c r="C286" i="57"/>
  <c r="D286" i="57" s="1"/>
  <c r="E286" i="57" s="1"/>
  <c r="F286" i="57" s="1"/>
  <c r="G286" i="57" s="1"/>
  <c r="H286" i="57" s="1"/>
  <c r="I286" i="57" s="1"/>
  <c r="J286" i="57" s="1"/>
  <c r="K286" i="57" s="1"/>
  <c r="L286" i="57" s="1"/>
  <c r="M286" i="57" s="1"/>
  <c r="N286" i="57" s="1"/>
  <c r="O286" i="57" s="1"/>
  <c r="P286" i="57" s="1"/>
  <c r="Q286" i="57" s="1"/>
  <c r="R286" i="57" s="1"/>
  <c r="S286" i="57" s="1"/>
  <c r="T286" i="57" s="1"/>
  <c r="U286" i="57" s="1"/>
  <c r="V286" i="57" s="1"/>
  <c r="W286" i="57" s="1"/>
  <c r="X286" i="57" s="1"/>
  <c r="Y286" i="57" s="1"/>
  <c r="Z286" i="57" s="1"/>
  <c r="AA286" i="57" s="1"/>
  <c r="AB286" i="57" s="1"/>
  <c r="AC286" i="57" s="1"/>
  <c r="AD286" i="57" s="1"/>
  <c r="AE286" i="57" s="1"/>
  <c r="AF286" i="57" s="1"/>
  <c r="C285" i="57"/>
  <c r="D285" i="57" s="1"/>
  <c r="E285" i="57" s="1"/>
  <c r="F285" i="57" s="1"/>
  <c r="G285" i="57" s="1"/>
  <c r="H285" i="57" s="1"/>
  <c r="I285" i="57" s="1"/>
  <c r="J285" i="57" s="1"/>
  <c r="K285" i="57" s="1"/>
  <c r="L285" i="57" s="1"/>
  <c r="M285" i="57" s="1"/>
  <c r="N285" i="57" s="1"/>
  <c r="O285" i="57" s="1"/>
  <c r="P285" i="57" s="1"/>
  <c r="Q285" i="57" s="1"/>
  <c r="R285" i="57" s="1"/>
  <c r="S285" i="57" s="1"/>
  <c r="T285" i="57" s="1"/>
  <c r="U285" i="57" s="1"/>
  <c r="V285" i="57" s="1"/>
  <c r="W285" i="57" s="1"/>
  <c r="X285" i="57" s="1"/>
  <c r="Y285" i="57" s="1"/>
  <c r="Z285" i="57" s="1"/>
  <c r="AA285" i="57" s="1"/>
  <c r="AB285" i="57" s="1"/>
  <c r="AC285" i="57" s="1"/>
  <c r="AD285" i="57" s="1"/>
  <c r="AE285" i="57" s="1"/>
  <c r="AF285" i="57" s="1"/>
  <c r="C284" i="57"/>
  <c r="D284" i="57" s="1"/>
  <c r="E284" i="57" s="1"/>
  <c r="F284" i="57" s="1"/>
  <c r="G284" i="57" s="1"/>
  <c r="H284" i="57" s="1"/>
  <c r="I284" i="57" s="1"/>
  <c r="J284" i="57" s="1"/>
  <c r="K284" i="57" s="1"/>
  <c r="L284" i="57" s="1"/>
  <c r="M284" i="57" s="1"/>
  <c r="N284" i="57" s="1"/>
  <c r="O284" i="57" s="1"/>
  <c r="P284" i="57" s="1"/>
  <c r="Q284" i="57" s="1"/>
  <c r="R284" i="57" s="1"/>
  <c r="S284" i="57" s="1"/>
  <c r="T284" i="57" s="1"/>
  <c r="U284" i="57" s="1"/>
  <c r="V284" i="57" s="1"/>
  <c r="W284" i="57" s="1"/>
  <c r="X284" i="57" s="1"/>
  <c r="Y284" i="57" s="1"/>
  <c r="Z284" i="57" s="1"/>
  <c r="AA284" i="57" s="1"/>
  <c r="AB284" i="57" s="1"/>
  <c r="AC284" i="57" s="1"/>
  <c r="AD284" i="57" s="1"/>
  <c r="AE284" i="57" s="1"/>
  <c r="AF284" i="57" s="1"/>
  <c r="C283" i="57"/>
  <c r="D283" i="57" s="1"/>
  <c r="E283" i="57" s="1"/>
  <c r="F283" i="57" s="1"/>
  <c r="G283" i="57" s="1"/>
  <c r="H283" i="57" s="1"/>
  <c r="I283" i="57" s="1"/>
  <c r="J283" i="57" s="1"/>
  <c r="K283" i="57" s="1"/>
  <c r="L283" i="57" s="1"/>
  <c r="M283" i="57" s="1"/>
  <c r="N283" i="57" s="1"/>
  <c r="O283" i="57" s="1"/>
  <c r="P283" i="57" s="1"/>
  <c r="Q283" i="57" s="1"/>
  <c r="R283" i="57" s="1"/>
  <c r="S283" i="57" s="1"/>
  <c r="T283" i="57" s="1"/>
  <c r="U283" i="57" s="1"/>
  <c r="V283" i="57" s="1"/>
  <c r="W283" i="57" s="1"/>
  <c r="X283" i="57" s="1"/>
  <c r="Y283" i="57" s="1"/>
  <c r="Z283" i="57" s="1"/>
  <c r="AA283" i="57" s="1"/>
  <c r="AB283" i="57" s="1"/>
  <c r="AC283" i="57" s="1"/>
  <c r="AD283" i="57" s="1"/>
  <c r="AE283" i="57" s="1"/>
  <c r="AF283" i="57" s="1"/>
  <c r="C282" i="57"/>
  <c r="D282" i="57" s="1"/>
  <c r="E282" i="57" s="1"/>
  <c r="F282" i="57" s="1"/>
  <c r="G282" i="57" s="1"/>
  <c r="H282" i="57" s="1"/>
  <c r="I282" i="57" s="1"/>
  <c r="J282" i="57" s="1"/>
  <c r="K282" i="57" s="1"/>
  <c r="L282" i="57" s="1"/>
  <c r="M282" i="57" s="1"/>
  <c r="N282" i="57" s="1"/>
  <c r="O282" i="57" s="1"/>
  <c r="P282" i="57" s="1"/>
  <c r="Q282" i="57" s="1"/>
  <c r="R282" i="57" s="1"/>
  <c r="S282" i="57" s="1"/>
  <c r="T282" i="57" s="1"/>
  <c r="U282" i="57" s="1"/>
  <c r="V282" i="57" s="1"/>
  <c r="W282" i="57" s="1"/>
  <c r="X282" i="57" s="1"/>
  <c r="Y282" i="57" s="1"/>
  <c r="Z282" i="57" s="1"/>
  <c r="AA282" i="57" s="1"/>
  <c r="AB282" i="57" s="1"/>
  <c r="AC282" i="57" s="1"/>
  <c r="AD282" i="57" s="1"/>
  <c r="AE282" i="57" s="1"/>
  <c r="AF282" i="57" s="1"/>
  <c r="C281" i="57"/>
  <c r="D281" i="57" s="1"/>
  <c r="E281" i="57" s="1"/>
  <c r="F281" i="57" s="1"/>
  <c r="G281" i="57" s="1"/>
  <c r="H281" i="57" s="1"/>
  <c r="I281" i="57" s="1"/>
  <c r="J281" i="57" s="1"/>
  <c r="K281" i="57" s="1"/>
  <c r="L281" i="57" s="1"/>
  <c r="M281" i="57" s="1"/>
  <c r="N281" i="57" s="1"/>
  <c r="O281" i="57" s="1"/>
  <c r="P281" i="57" s="1"/>
  <c r="Q281" i="57" s="1"/>
  <c r="R281" i="57" s="1"/>
  <c r="S281" i="57" s="1"/>
  <c r="T281" i="57" s="1"/>
  <c r="U281" i="57" s="1"/>
  <c r="V281" i="57" s="1"/>
  <c r="W281" i="57" s="1"/>
  <c r="X281" i="57" s="1"/>
  <c r="Y281" i="57" s="1"/>
  <c r="Z281" i="57" s="1"/>
  <c r="AA281" i="57" s="1"/>
  <c r="AB281" i="57" s="1"/>
  <c r="AC281" i="57" s="1"/>
  <c r="AD281" i="57" s="1"/>
  <c r="AE281" i="57" s="1"/>
  <c r="AF281" i="57" s="1"/>
  <c r="C280" i="57"/>
  <c r="D280" i="57" s="1"/>
  <c r="E280" i="57" s="1"/>
  <c r="F280" i="57" s="1"/>
  <c r="G280" i="57" s="1"/>
  <c r="H280" i="57" s="1"/>
  <c r="I280" i="57" s="1"/>
  <c r="J280" i="57" s="1"/>
  <c r="K280" i="57" s="1"/>
  <c r="L280" i="57" s="1"/>
  <c r="M280" i="57" s="1"/>
  <c r="N280" i="57" s="1"/>
  <c r="O280" i="57" s="1"/>
  <c r="P280" i="57" s="1"/>
  <c r="Q280" i="57" s="1"/>
  <c r="R280" i="57" s="1"/>
  <c r="S280" i="57" s="1"/>
  <c r="T280" i="57" s="1"/>
  <c r="U280" i="57" s="1"/>
  <c r="V280" i="57" s="1"/>
  <c r="W280" i="57" s="1"/>
  <c r="X280" i="57" s="1"/>
  <c r="Y280" i="57" s="1"/>
  <c r="Z280" i="57" s="1"/>
  <c r="AA280" i="57" s="1"/>
  <c r="AB280" i="57" s="1"/>
  <c r="AC280" i="57" s="1"/>
  <c r="AD280" i="57" s="1"/>
  <c r="AE280" i="57" s="1"/>
  <c r="AF280" i="57" s="1"/>
  <c r="C279" i="57"/>
  <c r="D279" i="57" s="1"/>
  <c r="E279" i="57" s="1"/>
  <c r="F279" i="57" s="1"/>
  <c r="G279" i="57" s="1"/>
  <c r="H279" i="57" s="1"/>
  <c r="I279" i="57" s="1"/>
  <c r="J279" i="57" s="1"/>
  <c r="K279" i="57" s="1"/>
  <c r="L279" i="57" s="1"/>
  <c r="M279" i="57" s="1"/>
  <c r="N279" i="57" s="1"/>
  <c r="O279" i="57" s="1"/>
  <c r="P279" i="57" s="1"/>
  <c r="Q279" i="57" s="1"/>
  <c r="R279" i="57" s="1"/>
  <c r="S279" i="57" s="1"/>
  <c r="T279" i="57" s="1"/>
  <c r="U279" i="57" s="1"/>
  <c r="V279" i="57" s="1"/>
  <c r="W279" i="57" s="1"/>
  <c r="X279" i="57" s="1"/>
  <c r="Y279" i="57" s="1"/>
  <c r="Z279" i="57" s="1"/>
  <c r="AA279" i="57" s="1"/>
  <c r="AB279" i="57" s="1"/>
  <c r="AC279" i="57" s="1"/>
  <c r="AD279" i="57" s="1"/>
  <c r="AE279" i="57" s="1"/>
  <c r="AF279" i="57" s="1"/>
  <c r="C278" i="57"/>
  <c r="D278" i="57" s="1"/>
  <c r="E278" i="57" s="1"/>
  <c r="F278" i="57" s="1"/>
  <c r="G278" i="57" s="1"/>
  <c r="H278" i="57" s="1"/>
  <c r="I278" i="57" s="1"/>
  <c r="J278" i="57" s="1"/>
  <c r="K278" i="57" s="1"/>
  <c r="L278" i="57" s="1"/>
  <c r="M278" i="57" s="1"/>
  <c r="N278" i="57" s="1"/>
  <c r="O278" i="57" s="1"/>
  <c r="P278" i="57" s="1"/>
  <c r="Q278" i="57" s="1"/>
  <c r="R278" i="57" s="1"/>
  <c r="S278" i="57" s="1"/>
  <c r="T278" i="57" s="1"/>
  <c r="U278" i="57" s="1"/>
  <c r="V278" i="57" s="1"/>
  <c r="W278" i="57" s="1"/>
  <c r="X278" i="57" s="1"/>
  <c r="Y278" i="57" s="1"/>
  <c r="Z278" i="57" s="1"/>
  <c r="AA278" i="57" s="1"/>
  <c r="AB278" i="57" s="1"/>
  <c r="AC278" i="57" s="1"/>
  <c r="AD278" i="57" s="1"/>
  <c r="AE278" i="57" s="1"/>
  <c r="AF278" i="57" s="1"/>
  <c r="C277" i="57"/>
  <c r="D277" i="57" s="1"/>
  <c r="E277" i="57" s="1"/>
  <c r="F277" i="57" s="1"/>
  <c r="G277" i="57" s="1"/>
  <c r="H277" i="57" s="1"/>
  <c r="I277" i="57" s="1"/>
  <c r="J277" i="57" s="1"/>
  <c r="K277" i="57" s="1"/>
  <c r="L277" i="57" s="1"/>
  <c r="M277" i="57" s="1"/>
  <c r="N277" i="57" s="1"/>
  <c r="O277" i="57" s="1"/>
  <c r="P277" i="57" s="1"/>
  <c r="Q277" i="57" s="1"/>
  <c r="R277" i="57" s="1"/>
  <c r="S277" i="57" s="1"/>
  <c r="T277" i="57" s="1"/>
  <c r="U277" i="57" s="1"/>
  <c r="V277" i="57" s="1"/>
  <c r="W277" i="57" s="1"/>
  <c r="X277" i="57" s="1"/>
  <c r="Y277" i="57" s="1"/>
  <c r="Z277" i="57" s="1"/>
  <c r="AA277" i="57" s="1"/>
  <c r="AB277" i="57" s="1"/>
  <c r="AC277" i="57" s="1"/>
  <c r="AD277" i="57" s="1"/>
  <c r="AE277" i="57" s="1"/>
  <c r="AF277" i="57" s="1"/>
  <c r="C275" i="57"/>
  <c r="D275" i="57" s="1"/>
  <c r="E275" i="57" s="1"/>
  <c r="F275" i="57" s="1"/>
  <c r="G275" i="57" s="1"/>
  <c r="H275" i="57" s="1"/>
  <c r="I275" i="57" s="1"/>
  <c r="J275" i="57" s="1"/>
  <c r="K275" i="57" s="1"/>
  <c r="L275" i="57" s="1"/>
  <c r="M275" i="57" s="1"/>
  <c r="N275" i="57" s="1"/>
  <c r="O275" i="57" s="1"/>
  <c r="P275" i="57" s="1"/>
  <c r="Q275" i="57" s="1"/>
  <c r="R275" i="57" s="1"/>
  <c r="S275" i="57" s="1"/>
  <c r="T275" i="57" s="1"/>
  <c r="U275" i="57" s="1"/>
  <c r="V275" i="57" s="1"/>
  <c r="W275" i="57" s="1"/>
  <c r="X275" i="57" s="1"/>
  <c r="Y275" i="57" s="1"/>
  <c r="Z275" i="57" s="1"/>
  <c r="AA275" i="57" s="1"/>
  <c r="AB275" i="57" s="1"/>
  <c r="AC275" i="57" s="1"/>
  <c r="AD275" i="57" s="1"/>
  <c r="AE275" i="57" s="1"/>
  <c r="AF275" i="57" s="1"/>
  <c r="C274" i="57"/>
  <c r="D274" i="57" s="1"/>
  <c r="E274" i="57" s="1"/>
  <c r="F274" i="57" s="1"/>
  <c r="G274" i="57" s="1"/>
  <c r="H274" i="57" s="1"/>
  <c r="I274" i="57" s="1"/>
  <c r="J274" i="57" s="1"/>
  <c r="K274" i="57" s="1"/>
  <c r="L274" i="57" s="1"/>
  <c r="M274" i="57" s="1"/>
  <c r="N274" i="57" s="1"/>
  <c r="O274" i="57" s="1"/>
  <c r="P274" i="57" s="1"/>
  <c r="Q274" i="57" s="1"/>
  <c r="R274" i="57" s="1"/>
  <c r="S274" i="57" s="1"/>
  <c r="T274" i="57" s="1"/>
  <c r="U274" i="57" s="1"/>
  <c r="V274" i="57" s="1"/>
  <c r="W274" i="57" s="1"/>
  <c r="X274" i="57" s="1"/>
  <c r="Y274" i="57" s="1"/>
  <c r="Z274" i="57" s="1"/>
  <c r="AA274" i="57" s="1"/>
  <c r="AB274" i="57" s="1"/>
  <c r="AC274" i="57" s="1"/>
  <c r="AD274" i="57" s="1"/>
  <c r="AE274" i="57" s="1"/>
  <c r="AF274" i="57" s="1"/>
  <c r="C273" i="57"/>
  <c r="D273" i="57" s="1"/>
  <c r="E273" i="57" s="1"/>
  <c r="F273" i="57" s="1"/>
  <c r="G273" i="57" s="1"/>
  <c r="H273" i="57" s="1"/>
  <c r="I273" i="57" s="1"/>
  <c r="J273" i="57" s="1"/>
  <c r="K273" i="57" s="1"/>
  <c r="L273" i="57" s="1"/>
  <c r="M273" i="57" s="1"/>
  <c r="N273" i="57" s="1"/>
  <c r="O273" i="57" s="1"/>
  <c r="P273" i="57" s="1"/>
  <c r="Q273" i="57" s="1"/>
  <c r="R273" i="57" s="1"/>
  <c r="S273" i="57" s="1"/>
  <c r="T273" i="57" s="1"/>
  <c r="U273" i="57" s="1"/>
  <c r="V273" i="57" s="1"/>
  <c r="W273" i="57" s="1"/>
  <c r="X273" i="57" s="1"/>
  <c r="Y273" i="57" s="1"/>
  <c r="Z273" i="57" s="1"/>
  <c r="AA273" i="57" s="1"/>
  <c r="AB273" i="57" s="1"/>
  <c r="AC273" i="57" s="1"/>
  <c r="AD273" i="57" s="1"/>
  <c r="AE273" i="57" s="1"/>
  <c r="AF273" i="57" s="1"/>
  <c r="C272" i="57"/>
  <c r="D272" i="57" s="1"/>
  <c r="E272" i="57" s="1"/>
  <c r="F272" i="57" s="1"/>
  <c r="G272" i="57" s="1"/>
  <c r="H272" i="57" s="1"/>
  <c r="I272" i="57" s="1"/>
  <c r="J272" i="57" s="1"/>
  <c r="K272" i="57" s="1"/>
  <c r="L272" i="57" s="1"/>
  <c r="M272" i="57" s="1"/>
  <c r="N272" i="57" s="1"/>
  <c r="O272" i="57" s="1"/>
  <c r="P272" i="57" s="1"/>
  <c r="Q272" i="57" s="1"/>
  <c r="R272" i="57" s="1"/>
  <c r="S272" i="57" s="1"/>
  <c r="T272" i="57" s="1"/>
  <c r="U272" i="57" s="1"/>
  <c r="V272" i="57" s="1"/>
  <c r="W272" i="57" s="1"/>
  <c r="X272" i="57" s="1"/>
  <c r="Y272" i="57" s="1"/>
  <c r="Z272" i="57" s="1"/>
  <c r="AA272" i="57" s="1"/>
  <c r="AB272" i="57" s="1"/>
  <c r="AC272" i="57" s="1"/>
  <c r="AD272" i="57" s="1"/>
  <c r="AE272" i="57" s="1"/>
  <c r="AF272" i="57" s="1"/>
  <c r="C271" i="57"/>
  <c r="D271" i="57" s="1"/>
  <c r="E271" i="57" s="1"/>
  <c r="F271" i="57" s="1"/>
  <c r="G271" i="57" s="1"/>
  <c r="H271" i="57" s="1"/>
  <c r="I271" i="57" s="1"/>
  <c r="J271" i="57" s="1"/>
  <c r="K271" i="57" s="1"/>
  <c r="L271" i="57" s="1"/>
  <c r="M271" i="57" s="1"/>
  <c r="N271" i="57" s="1"/>
  <c r="O271" i="57" s="1"/>
  <c r="P271" i="57" s="1"/>
  <c r="Q271" i="57" s="1"/>
  <c r="R271" i="57" s="1"/>
  <c r="S271" i="57" s="1"/>
  <c r="T271" i="57" s="1"/>
  <c r="U271" i="57" s="1"/>
  <c r="V271" i="57" s="1"/>
  <c r="W271" i="57" s="1"/>
  <c r="X271" i="57" s="1"/>
  <c r="Y271" i="57" s="1"/>
  <c r="Z271" i="57" s="1"/>
  <c r="AA271" i="57" s="1"/>
  <c r="AB271" i="57" s="1"/>
  <c r="AC271" i="57" s="1"/>
  <c r="AD271" i="57" s="1"/>
  <c r="AE271" i="57" s="1"/>
  <c r="AF271" i="57" s="1"/>
  <c r="C270" i="57"/>
  <c r="D270" i="57" s="1"/>
  <c r="E270" i="57" s="1"/>
  <c r="F270" i="57" s="1"/>
  <c r="G270" i="57" s="1"/>
  <c r="H270" i="57" s="1"/>
  <c r="I270" i="57" s="1"/>
  <c r="J270" i="57" s="1"/>
  <c r="K270" i="57" s="1"/>
  <c r="L270" i="57" s="1"/>
  <c r="M270" i="57" s="1"/>
  <c r="N270" i="57" s="1"/>
  <c r="O270" i="57" s="1"/>
  <c r="P270" i="57" s="1"/>
  <c r="Q270" i="57" s="1"/>
  <c r="R270" i="57" s="1"/>
  <c r="S270" i="57" s="1"/>
  <c r="T270" i="57" s="1"/>
  <c r="U270" i="57" s="1"/>
  <c r="V270" i="57" s="1"/>
  <c r="W270" i="57" s="1"/>
  <c r="X270" i="57" s="1"/>
  <c r="Y270" i="57" s="1"/>
  <c r="Z270" i="57" s="1"/>
  <c r="AA270" i="57" s="1"/>
  <c r="AB270" i="57" s="1"/>
  <c r="AC270" i="57" s="1"/>
  <c r="AD270" i="57" s="1"/>
  <c r="AE270" i="57" s="1"/>
  <c r="AF270" i="57" s="1"/>
  <c r="C269" i="57"/>
  <c r="D269" i="57" s="1"/>
  <c r="E269" i="57" s="1"/>
  <c r="F269" i="57" s="1"/>
  <c r="G269" i="57" s="1"/>
  <c r="H269" i="57" s="1"/>
  <c r="I269" i="57" s="1"/>
  <c r="J269" i="57" s="1"/>
  <c r="K269" i="57" s="1"/>
  <c r="L269" i="57" s="1"/>
  <c r="M269" i="57" s="1"/>
  <c r="N269" i="57" s="1"/>
  <c r="O269" i="57" s="1"/>
  <c r="P269" i="57" s="1"/>
  <c r="Q269" i="57" s="1"/>
  <c r="R269" i="57" s="1"/>
  <c r="S269" i="57" s="1"/>
  <c r="T269" i="57" s="1"/>
  <c r="U269" i="57" s="1"/>
  <c r="V269" i="57" s="1"/>
  <c r="W269" i="57" s="1"/>
  <c r="X269" i="57" s="1"/>
  <c r="Y269" i="57" s="1"/>
  <c r="Z269" i="57" s="1"/>
  <c r="AA269" i="57" s="1"/>
  <c r="AB269" i="57" s="1"/>
  <c r="AC269" i="57" s="1"/>
  <c r="AD269" i="57" s="1"/>
  <c r="AE269" i="57" s="1"/>
  <c r="AF269" i="57" s="1"/>
  <c r="C268" i="57"/>
  <c r="D268" i="57" s="1"/>
  <c r="E268" i="57" s="1"/>
  <c r="F268" i="57" s="1"/>
  <c r="G268" i="57" s="1"/>
  <c r="H268" i="57" s="1"/>
  <c r="I268" i="57" s="1"/>
  <c r="J268" i="57" s="1"/>
  <c r="K268" i="57" s="1"/>
  <c r="L268" i="57" s="1"/>
  <c r="M268" i="57" s="1"/>
  <c r="N268" i="57" s="1"/>
  <c r="O268" i="57" s="1"/>
  <c r="P268" i="57" s="1"/>
  <c r="Q268" i="57" s="1"/>
  <c r="R268" i="57" s="1"/>
  <c r="S268" i="57" s="1"/>
  <c r="T268" i="57" s="1"/>
  <c r="U268" i="57" s="1"/>
  <c r="V268" i="57" s="1"/>
  <c r="W268" i="57" s="1"/>
  <c r="X268" i="57" s="1"/>
  <c r="Y268" i="57" s="1"/>
  <c r="Z268" i="57" s="1"/>
  <c r="AA268" i="57" s="1"/>
  <c r="AB268" i="57" s="1"/>
  <c r="AC268" i="57" s="1"/>
  <c r="AD268" i="57" s="1"/>
  <c r="AE268" i="57" s="1"/>
  <c r="AF268" i="57" s="1"/>
  <c r="C266" i="57"/>
  <c r="D266" i="57" s="1"/>
  <c r="E266" i="57" s="1"/>
  <c r="F266" i="57" s="1"/>
  <c r="G266" i="57" s="1"/>
  <c r="H266" i="57" s="1"/>
  <c r="I266" i="57" s="1"/>
  <c r="J266" i="57" s="1"/>
  <c r="K266" i="57" s="1"/>
  <c r="L266" i="57" s="1"/>
  <c r="M266" i="57" s="1"/>
  <c r="N266" i="57" s="1"/>
  <c r="O266" i="57" s="1"/>
  <c r="P266" i="57" s="1"/>
  <c r="Q266" i="57" s="1"/>
  <c r="R266" i="57" s="1"/>
  <c r="S266" i="57" s="1"/>
  <c r="T266" i="57" s="1"/>
  <c r="U266" i="57" s="1"/>
  <c r="V266" i="57" s="1"/>
  <c r="W266" i="57" s="1"/>
  <c r="X266" i="57" s="1"/>
  <c r="Y266" i="57" s="1"/>
  <c r="Z266" i="57" s="1"/>
  <c r="AA266" i="57" s="1"/>
  <c r="AB266" i="57" s="1"/>
  <c r="AC266" i="57" s="1"/>
  <c r="AD266" i="57" s="1"/>
  <c r="AE266" i="57" s="1"/>
  <c r="AF266" i="57" s="1"/>
  <c r="C265" i="57"/>
  <c r="D265" i="57" s="1"/>
  <c r="E265" i="57" s="1"/>
  <c r="F265" i="57" s="1"/>
  <c r="G265" i="57" s="1"/>
  <c r="H265" i="57" s="1"/>
  <c r="I265" i="57" s="1"/>
  <c r="J265" i="57" s="1"/>
  <c r="K265" i="57" s="1"/>
  <c r="L265" i="57" s="1"/>
  <c r="M265" i="57" s="1"/>
  <c r="N265" i="57" s="1"/>
  <c r="O265" i="57" s="1"/>
  <c r="P265" i="57" s="1"/>
  <c r="Q265" i="57" s="1"/>
  <c r="R265" i="57" s="1"/>
  <c r="S265" i="57" s="1"/>
  <c r="T265" i="57" s="1"/>
  <c r="U265" i="57" s="1"/>
  <c r="V265" i="57" s="1"/>
  <c r="W265" i="57" s="1"/>
  <c r="X265" i="57" s="1"/>
  <c r="Y265" i="57" s="1"/>
  <c r="Z265" i="57" s="1"/>
  <c r="AA265" i="57" s="1"/>
  <c r="AB265" i="57" s="1"/>
  <c r="AC265" i="57" s="1"/>
  <c r="AD265" i="57" s="1"/>
  <c r="AE265" i="57" s="1"/>
  <c r="AF265" i="57" s="1"/>
  <c r="C264" i="57"/>
  <c r="D264" i="57" s="1"/>
  <c r="E264" i="57" s="1"/>
  <c r="F264" i="57" s="1"/>
  <c r="G264" i="57" s="1"/>
  <c r="H264" i="57" s="1"/>
  <c r="I264" i="57" s="1"/>
  <c r="J264" i="57" s="1"/>
  <c r="K264" i="57" s="1"/>
  <c r="L264" i="57" s="1"/>
  <c r="M264" i="57" s="1"/>
  <c r="N264" i="57" s="1"/>
  <c r="O264" i="57" s="1"/>
  <c r="P264" i="57" s="1"/>
  <c r="Q264" i="57" s="1"/>
  <c r="R264" i="57" s="1"/>
  <c r="S264" i="57" s="1"/>
  <c r="T264" i="57" s="1"/>
  <c r="U264" i="57" s="1"/>
  <c r="V264" i="57" s="1"/>
  <c r="W264" i="57" s="1"/>
  <c r="X264" i="57" s="1"/>
  <c r="Y264" i="57" s="1"/>
  <c r="Z264" i="57" s="1"/>
  <c r="AA264" i="57" s="1"/>
  <c r="AB264" i="57" s="1"/>
  <c r="AC264" i="57" s="1"/>
  <c r="AD264" i="57" s="1"/>
  <c r="AE264" i="57" s="1"/>
  <c r="AF264" i="57" s="1"/>
  <c r="C263" i="57"/>
  <c r="D263" i="57" s="1"/>
  <c r="E263" i="57" s="1"/>
  <c r="F263" i="57" s="1"/>
  <c r="G263" i="57" s="1"/>
  <c r="H263" i="57" s="1"/>
  <c r="I263" i="57" s="1"/>
  <c r="J263" i="57" s="1"/>
  <c r="K263" i="57" s="1"/>
  <c r="L263" i="57" s="1"/>
  <c r="M263" i="57" s="1"/>
  <c r="N263" i="57" s="1"/>
  <c r="O263" i="57" s="1"/>
  <c r="P263" i="57" s="1"/>
  <c r="Q263" i="57" s="1"/>
  <c r="R263" i="57" s="1"/>
  <c r="S263" i="57" s="1"/>
  <c r="T263" i="57" s="1"/>
  <c r="U263" i="57" s="1"/>
  <c r="V263" i="57" s="1"/>
  <c r="W263" i="57" s="1"/>
  <c r="X263" i="57" s="1"/>
  <c r="Y263" i="57" s="1"/>
  <c r="Z263" i="57" s="1"/>
  <c r="AA263" i="57" s="1"/>
  <c r="AB263" i="57" s="1"/>
  <c r="AC263" i="57" s="1"/>
  <c r="AD263" i="57" s="1"/>
  <c r="AE263" i="57" s="1"/>
  <c r="AF263" i="57" s="1"/>
  <c r="C262" i="57"/>
  <c r="D262" i="57" s="1"/>
  <c r="E262" i="57" s="1"/>
  <c r="F262" i="57" s="1"/>
  <c r="G262" i="57" s="1"/>
  <c r="H262" i="57" s="1"/>
  <c r="I262" i="57" s="1"/>
  <c r="J262" i="57" s="1"/>
  <c r="K262" i="57" s="1"/>
  <c r="L262" i="57" s="1"/>
  <c r="M262" i="57" s="1"/>
  <c r="N262" i="57" s="1"/>
  <c r="O262" i="57" s="1"/>
  <c r="P262" i="57" s="1"/>
  <c r="Q262" i="57" s="1"/>
  <c r="R262" i="57" s="1"/>
  <c r="S262" i="57" s="1"/>
  <c r="T262" i="57" s="1"/>
  <c r="U262" i="57" s="1"/>
  <c r="V262" i="57" s="1"/>
  <c r="W262" i="57" s="1"/>
  <c r="X262" i="57" s="1"/>
  <c r="Y262" i="57" s="1"/>
  <c r="Z262" i="57" s="1"/>
  <c r="AA262" i="57" s="1"/>
  <c r="AB262" i="57" s="1"/>
  <c r="AC262" i="57" s="1"/>
  <c r="AD262" i="57" s="1"/>
  <c r="AE262" i="57" s="1"/>
  <c r="AF262" i="57" s="1"/>
  <c r="C260" i="57"/>
  <c r="D260" i="57" s="1"/>
  <c r="E260" i="57" s="1"/>
  <c r="F260" i="57" s="1"/>
  <c r="G260" i="57" s="1"/>
  <c r="H260" i="57" s="1"/>
  <c r="I260" i="57" s="1"/>
  <c r="J260" i="57" s="1"/>
  <c r="K260" i="57" s="1"/>
  <c r="L260" i="57" s="1"/>
  <c r="M260" i="57" s="1"/>
  <c r="N260" i="57" s="1"/>
  <c r="O260" i="57" s="1"/>
  <c r="P260" i="57" s="1"/>
  <c r="Q260" i="57" s="1"/>
  <c r="R260" i="57" s="1"/>
  <c r="S260" i="57" s="1"/>
  <c r="T260" i="57" s="1"/>
  <c r="U260" i="57" s="1"/>
  <c r="V260" i="57" s="1"/>
  <c r="W260" i="57" s="1"/>
  <c r="X260" i="57" s="1"/>
  <c r="Y260" i="57" s="1"/>
  <c r="Z260" i="57" s="1"/>
  <c r="AA260" i="57" s="1"/>
  <c r="AB260" i="57" s="1"/>
  <c r="AC260" i="57" s="1"/>
  <c r="AD260" i="57" s="1"/>
  <c r="AE260" i="57" s="1"/>
  <c r="AF260" i="57" s="1"/>
  <c r="C259" i="57"/>
  <c r="D259" i="57" s="1"/>
  <c r="E259" i="57" s="1"/>
  <c r="F259" i="57" s="1"/>
  <c r="G259" i="57" s="1"/>
  <c r="H259" i="57" s="1"/>
  <c r="I259" i="57" s="1"/>
  <c r="J259" i="57" s="1"/>
  <c r="K259" i="57" s="1"/>
  <c r="L259" i="57" s="1"/>
  <c r="M259" i="57" s="1"/>
  <c r="N259" i="57" s="1"/>
  <c r="O259" i="57" s="1"/>
  <c r="P259" i="57" s="1"/>
  <c r="Q259" i="57" s="1"/>
  <c r="R259" i="57" s="1"/>
  <c r="S259" i="57" s="1"/>
  <c r="T259" i="57" s="1"/>
  <c r="U259" i="57" s="1"/>
  <c r="V259" i="57" s="1"/>
  <c r="W259" i="57" s="1"/>
  <c r="X259" i="57" s="1"/>
  <c r="Y259" i="57" s="1"/>
  <c r="Z259" i="57" s="1"/>
  <c r="AA259" i="57" s="1"/>
  <c r="AB259" i="57" s="1"/>
  <c r="AC259" i="57" s="1"/>
  <c r="AD259" i="57" s="1"/>
  <c r="AE259" i="57" s="1"/>
  <c r="AF259" i="57" s="1"/>
  <c r="C258" i="57"/>
  <c r="D258" i="57" s="1"/>
  <c r="E258" i="57" s="1"/>
  <c r="F258" i="57" s="1"/>
  <c r="G258" i="57" s="1"/>
  <c r="H258" i="57" s="1"/>
  <c r="I258" i="57" s="1"/>
  <c r="J258" i="57" s="1"/>
  <c r="K258" i="57" s="1"/>
  <c r="L258" i="57" s="1"/>
  <c r="M258" i="57" s="1"/>
  <c r="N258" i="57" s="1"/>
  <c r="O258" i="57" s="1"/>
  <c r="P258" i="57" s="1"/>
  <c r="Q258" i="57" s="1"/>
  <c r="R258" i="57" s="1"/>
  <c r="S258" i="57" s="1"/>
  <c r="T258" i="57" s="1"/>
  <c r="U258" i="57" s="1"/>
  <c r="V258" i="57" s="1"/>
  <c r="W258" i="57" s="1"/>
  <c r="X258" i="57" s="1"/>
  <c r="Y258" i="57" s="1"/>
  <c r="Z258" i="57" s="1"/>
  <c r="AA258" i="57" s="1"/>
  <c r="AB258" i="57" s="1"/>
  <c r="AC258" i="57" s="1"/>
  <c r="AD258" i="57" s="1"/>
  <c r="AE258" i="57" s="1"/>
  <c r="AF258" i="57" s="1"/>
  <c r="C257" i="57"/>
  <c r="D257" i="57" s="1"/>
  <c r="E257" i="57" s="1"/>
  <c r="F257" i="57" s="1"/>
  <c r="G257" i="57" s="1"/>
  <c r="H257" i="57" s="1"/>
  <c r="I257" i="57" s="1"/>
  <c r="J257" i="57" s="1"/>
  <c r="K257" i="57" s="1"/>
  <c r="L257" i="57" s="1"/>
  <c r="M257" i="57" s="1"/>
  <c r="N257" i="57" s="1"/>
  <c r="O257" i="57" s="1"/>
  <c r="P257" i="57" s="1"/>
  <c r="Q257" i="57" s="1"/>
  <c r="R257" i="57" s="1"/>
  <c r="S257" i="57" s="1"/>
  <c r="T257" i="57" s="1"/>
  <c r="U257" i="57" s="1"/>
  <c r="V257" i="57" s="1"/>
  <c r="W257" i="57" s="1"/>
  <c r="X257" i="57" s="1"/>
  <c r="Y257" i="57" s="1"/>
  <c r="Z257" i="57" s="1"/>
  <c r="AA257" i="57" s="1"/>
  <c r="AB257" i="57" s="1"/>
  <c r="AC257" i="57" s="1"/>
  <c r="AD257" i="57" s="1"/>
  <c r="AE257" i="57" s="1"/>
  <c r="AF257" i="57" s="1"/>
  <c r="C256" i="57"/>
  <c r="D256" i="57" s="1"/>
  <c r="E256" i="57" s="1"/>
  <c r="F256" i="57" s="1"/>
  <c r="G256" i="57" s="1"/>
  <c r="H256" i="57" s="1"/>
  <c r="I256" i="57" s="1"/>
  <c r="J256" i="57" s="1"/>
  <c r="K256" i="57" s="1"/>
  <c r="L256" i="57" s="1"/>
  <c r="M256" i="57" s="1"/>
  <c r="N256" i="57" s="1"/>
  <c r="O256" i="57" s="1"/>
  <c r="P256" i="57" s="1"/>
  <c r="Q256" i="57" s="1"/>
  <c r="R256" i="57" s="1"/>
  <c r="S256" i="57" s="1"/>
  <c r="T256" i="57" s="1"/>
  <c r="U256" i="57" s="1"/>
  <c r="V256" i="57" s="1"/>
  <c r="W256" i="57" s="1"/>
  <c r="X256" i="57" s="1"/>
  <c r="Y256" i="57" s="1"/>
  <c r="Z256" i="57" s="1"/>
  <c r="AA256" i="57" s="1"/>
  <c r="AB256" i="57" s="1"/>
  <c r="AC256" i="57" s="1"/>
  <c r="AD256" i="57" s="1"/>
  <c r="AE256" i="57" s="1"/>
  <c r="AF256" i="57" s="1"/>
  <c r="C255" i="57"/>
  <c r="D255" i="57" s="1"/>
  <c r="E255" i="57" s="1"/>
  <c r="F255" i="57" s="1"/>
  <c r="G255" i="57" s="1"/>
  <c r="H255" i="57" s="1"/>
  <c r="I255" i="57" s="1"/>
  <c r="J255" i="57" s="1"/>
  <c r="K255" i="57" s="1"/>
  <c r="L255" i="57" s="1"/>
  <c r="M255" i="57" s="1"/>
  <c r="N255" i="57" s="1"/>
  <c r="O255" i="57" s="1"/>
  <c r="P255" i="57" s="1"/>
  <c r="Q255" i="57" s="1"/>
  <c r="R255" i="57" s="1"/>
  <c r="S255" i="57" s="1"/>
  <c r="T255" i="57" s="1"/>
  <c r="U255" i="57" s="1"/>
  <c r="V255" i="57" s="1"/>
  <c r="W255" i="57" s="1"/>
  <c r="X255" i="57" s="1"/>
  <c r="Y255" i="57" s="1"/>
  <c r="Z255" i="57" s="1"/>
  <c r="AA255" i="57" s="1"/>
  <c r="AB255" i="57" s="1"/>
  <c r="AC255" i="57" s="1"/>
  <c r="AD255" i="57" s="1"/>
  <c r="AE255" i="57" s="1"/>
  <c r="AF255" i="57" s="1"/>
  <c r="C254" i="57"/>
  <c r="D254" i="57" s="1"/>
  <c r="E254" i="57" s="1"/>
  <c r="F254" i="57" s="1"/>
  <c r="G254" i="57" s="1"/>
  <c r="H254" i="57" s="1"/>
  <c r="I254" i="57" s="1"/>
  <c r="J254" i="57" s="1"/>
  <c r="K254" i="57" s="1"/>
  <c r="L254" i="57" s="1"/>
  <c r="M254" i="57" s="1"/>
  <c r="N254" i="57" s="1"/>
  <c r="O254" i="57" s="1"/>
  <c r="P254" i="57" s="1"/>
  <c r="Q254" i="57" s="1"/>
  <c r="R254" i="57" s="1"/>
  <c r="S254" i="57" s="1"/>
  <c r="T254" i="57" s="1"/>
  <c r="U254" i="57" s="1"/>
  <c r="V254" i="57" s="1"/>
  <c r="W254" i="57" s="1"/>
  <c r="X254" i="57" s="1"/>
  <c r="Y254" i="57" s="1"/>
  <c r="Z254" i="57" s="1"/>
  <c r="AA254" i="57" s="1"/>
  <c r="AB254" i="57" s="1"/>
  <c r="AC254" i="57" s="1"/>
  <c r="AD254" i="57" s="1"/>
  <c r="AE254" i="57" s="1"/>
  <c r="AF254" i="57" s="1"/>
  <c r="C253" i="57"/>
  <c r="D253" i="57" s="1"/>
  <c r="E253" i="57" s="1"/>
  <c r="F253" i="57" s="1"/>
  <c r="G253" i="57" s="1"/>
  <c r="H253" i="57" s="1"/>
  <c r="I253" i="57" s="1"/>
  <c r="J253" i="57" s="1"/>
  <c r="K253" i="57" s="1"/>
  <c r="L253" i="57" s="1"/>
  <c r="M253" i="57" s="1"/>
  <c r="N253" i="57" s="1"/>
  <c r="O253" i="57" s="1"/>
  <c r="P253" i="57" s="1"/>
  <c r="Q253" i="57" s="1"/>
  <c r="R253" i="57" s="1"/>
  <c r="S253" i="57" s="1"/>
  <c r="T253" i="57" s="1"/>
  <c r="U253" i="57" s="1"/>
  <c r="V253" i="57" s="1"/>
  <c r="W253" i="57" s="1"/>
  <c r="X253" i="57" s="1"/>
  <c r="Y253" i="57" s="1"/>
  <c r="Z253" i="57" s="1"/>
  <c r="AA253" i="57" s="1"/>
  <c r="AB253" i="57" s="1"/>
  <c r="AC253" i="57" s="1"/>
  <c r="AD253" i="57" s="1"/>
  <c r="AE253" i="57" s="1"/>
  <c r="AF253" i="57" s="1"/>
  <c r="C252" i="57"/>
  <c r="D252" i="57" s="1"/>
  <c r="E252" i="57" s="1"/>
  <c r="F252" i="57" s="1"/>
  <c r="G252" i="57" s="1"/>
  <c r="H252" i="57" s="1"/>
  <c r="I252" i="57" s="1"/>
  <c r="J252" i="57" s="1"/>
  <c r="K252" i="57" s="1"/>
  <c r="L252" i="57" s="1"/>
  <c r="M252" i="57" s="1"/>
  <c r="N252" i="57" s="1"/>
  <c r="O252" i="57" s="1"/>
  <c r="P252" i="57" s="1"/>
  <c r="Q252" i="57" s="1"/>
  <c r="R252" i="57" s="1"/>
  <c r="S252" i="57" s="1"/>
  <c r="T252" i="57" s="1"/>
  <c r="U252" i="57" s="1"/>
  <c r="V252" i="57" s="1"/>
  <c r="W252" i="57" s="1"/>
  <c r="X252" i="57" s="1"/>
  <c r="Y252" i="57" s="1"/>
  <c r="Z252" i="57" s="1"/>
  <c r="AA252" i="57" s="1"/>
  <c r="AB252" i="57" s="1"/>
  <c r="AC252" i="57" s="1"/>
  <c r="AD252" i="57" s="1"/>
  <c r="AE252" i="57" s="1"/>
  <c r="AF252" i="57" s="1"/>
  <c r="C251" i="57"/>
  <c r="D251" i="57" s="1"/>
  <c r="E251" i="57" s="1"/>
  <c r="F251" i="57" s="1"/>
  <c r="G251" i="57" s="1"/>
  <c r="H251" i="57" s="1"/>
  <c r="I251" i="57" s="1"/>
  <c r="J251" i="57" s="1"/>
  <c r="K251" i="57" s="1"/>
  <c r="L251" i="57" s="1"/>
  <c r="M251" i="57" s="1"/>
  <c r="N251" i="57" s="1"/>
  <c r="O251" i="57" s="1"/>
  <c r="P251" i="57" s="1"/>
  <c r="Q251" i="57" s="1"/>
  <c r="R251" i="57" s="1"/>
  <c r="S251" i="57" s="1"/>
  <c r="T251" i="57" s="1"/>
  <c r="U251" i="57" s="1"/>
  <c r="V251" i="57" s="1"/>
  <c r="W251" i="57" s="1"/>
  <c r="X251" i="57" s="1"/>
  <c r="Y251" i="57" s="1"/>
  <c r="Z251" i="57" s="1"/>
  <c r="AA251" i="57" s="1"/>
  <c r="AB251" i="57" s="1"/>
  <c r="AC251" i="57" s="1"/>
  <c r="AD251" i="57" s="1"/>
  <c r="AE251" i="57" s="1"/>
  <c r="AF251" i="57" s="1"/>
  <c r="D250" i="57"/>
  <c r="E250" i="57" s="1"/>
  <c r="F250" i="57" s="1"/>
  <c r="G250" i="57" s="1"/>
  <c r="H250" i="57" s="1"/>
  <c r="I250" i="57" s="1"/>
  <c r="J250" i="57" s="1"/>
  <c r="K250" i="57" s="1"/>
  <c r="L250" i="57" s="1"/>
  <c r="M250" i="57" s="1"/>
  <c r="N250" i="57" s="1"/>
  <c r="O250" i="57" s="1"/>
  <c r="P250" i="57" s="1"/>
  <c r="Q250" i="57" s="1"/>
  <c r="R250" i="57" s="1"/>
  <c r="S250" i="57" s="1"/>
  <c r="T250" i="57" s="1"/>
  <c r="U250" i="57" s="1"/>
  <c r="V250" i="57" s="1"/>
  <c r="W250" i="57" s="1"/>
  <c r="X250" i="57" s="1"/>
  <c r="Y250" i="57" s="1"/>
  <c r="Z250" i="57" s="1"/>
  <c r="AA250" i="57" s="1"/>
  <c r="AB250" i="57" s="1"/>
  <c r="AC250" i="57" s="1"/>
  <c r="AD250" i="57" s="1"/>
  <c r="AE250" i="57" s="1"/>
  <c r="AF250" i="57" s="1"/>
  <c r="C250" i="57"/>
  <c r="C249" i="57"/>
  <c r="D249" i="57" s="1"/>
  <c r="E249" i="57" s="1"/>
  <c r="F249" i="57" s="1"/>
  <c r="G249" i="57" s="1"/>
  <c r="H249" i="57" s="1"/>
  <c r="I249" i="57" s="1"/>
  <c r="J249" i="57" s="1"/>
  <c r="K249" i="57" s="1"/>
  <c r="L249" i="57" s="1"/>
  <c r="M249" i="57" s="1"/>
  <c r="N249" i="57" s="1"/>
  <c r="O249" i="57" s="1"/>
  <c r="P249" i="57" s="1"/>
  <c r="Q249" i="57" s="1"/>
  <c r="R249" i="57" s="1"/>
  <c r="S249" i="57" s="1"/>
  <c r="T249" i="57" s="1"/>
  <c r="U249" i="57" s="1"/>
  <c r="V249" i="57" s="1"/>
  <c r="W249" i="57" s="1"/>
  <c r="X249" i="57" s="1"/>
  <c r="Y249" i="57" s="1"/>
  <c r="Z249" i="57" s="1"/>
  <c r="AA249" i="57" s="1"/>
  <c r="AB249" i="57" s="1"/>
  <c r="AC249" i="57" s="1"/>
  <c r="AD249" i="57" s="1"/>
  <c r="AE249" i="57" s="1"/>
  <c r="AF249" i="57" s="1"/>
  <c r="C248" i="57"/>
  <c r="D248" i="57" s="1"/>
  <c r="E248" i="57" s="1"/>
  <c r="F248" i="57" s="1"/>
  <c r="G248" i="57" s="1"/>
  <c r="H248" i="57" s="1"/>
  <c r="I248" i="57" s="1"/>
  <c r="J248" i="57" s="1"/>
  <c r="K248" i="57" s="1"/>
  <c r="L248" i="57" s="1"/>
  <c r="M248" i="57" s="1"/>
  <c r="N248" i="57" s="1"/>
  <c r="O248" i="57" s="1"/>
  <c r="P248" i="57" s="1"/>
  <c r="Q248" i="57" s="1"/>
  <c r="R248" i="57" s="1"/>
  <c r="S248" i="57" s="1"/>
  <c r="T248" i="57" s="1"/>
  <c r="U248" i="57" s="1"/>
  <c r="V248" i="57" s="1"/>
  <c r="W248" i="57" s="1"/>
  <c r="X248" i="57" s="1"/>
  <c r="Y248" i="57" s="1"/>
  <c r="Z248" i="57" s="1"/>
  <c r="AA248" i="57" s="1"/>
  <c r="AB248" i="57" s="1"/>
  <c r="AC248" i="57" s="1"/>
  <c r="AD248" i="57" s="1"/>
  <c r="AE248" i="57" s="1"/>
  <c r="AF248" i="57" s="1"/>
  <c r="C247" i="57"/>
  <c r="D247" i="57" s="1"/>
  <c r="E247" i="57" s="1"/>
  <c r="F247" i="57" s="1"/>
  <c r="G247" i="57" s="1"/>
  <c r="H247" i="57" s="1"/>
  <c r="I247" i="57" s="1"/>
  <c r="J247" i="57" s="1"/>
  <c r="K247" i="57" s="1"/>
  <c r="L247" i="57" s="1"/>
  <c r="M247" i="57" s="1"/>
  <c r="N247" i="57" s="1"/>
  <c r="O247" i="57" s="1"/>
  <c r="P247" i="57" s="1"/>
  <c r="Q247" i="57" s="1"/>
  <c r="R247" i="57" s="1"/>
  <c r="S247" i="57" s="1"/>
  <c r="T247" i="57" s="1"/>
  <c r="U247" i="57" s="1"/>
  <c r="V247" i="57" s="1"/>
  <c r="W247" i="57" s="1"/>
  <c r="X247" i="57" s="1"/>
  <c r="Y247" i="57" s="1"/>
  <c r="Z247" i="57" s="1"/>
  <c r="AA247" i="57" s="1"/>
  <c r="AB247" i="57" s="1"/>
  <c r="AC247" i="57" s="1"/>
  <c r="AD247" i="57" s="1"/>
  <c r="AE247" i="57" s="1"/>
  <c r="AF247" i="57" s="1"/>
  <c r="C246" i="57"/>
  <c r="D246" i="57" s="1"/>
  <c r="E246" i="57" s="1"/>
  <c r="F246" i="57" s="1"/>
  <c r="G246" i="57" s="1"/>
  <c r="H246" i="57" s="1"/>
  <c r="I246" i="57" s="1"/>
  <c r="J246" i="57" s="1"/>
  <c r="K246" i="57" s="1"/>
  <c r="L246" i="57" s="1"/>
  <c r="M246" i="57" s="1"/>
  <c r="N246" i="57" s="1"/>
  <c r="O246" i="57" s="1"/>
  <c r="P246" i="57" s="1"/>
  <c r="Q246" i="57" s="1"/>
  <c r="R246" i="57" s="1"/>
  <c r="S246" i="57" s="1"/>
  <c r="T246" i="57" s="1"/>
  <c r="U246" i="57" s="1"/>
  <c r="V246" i="57" s="1"/>
  <c r="W246" i="57" s="1"/>
  <c r="X246" i="57" s="1"/>
  <c r="Y246" i="57" s="1"/>
  <c r="Z246" i="57" s="1"/>
  <c r="AA246" i="57" s="1"/>
  <c r="AB246" i="57" s="1"/>
  <c r="AC246" i="57" s="1"/>
  <c r="AD246" i="57" s="1"/>
  <c r="AE246" i="57" s="1"/>
  <c r="AF246" i="57" s="1"/>
  <c r="C244" i="57"/>
  <c r="D244" i="57" s="1"/>
  <c r="E244" i="57" s="1"/>
  <c r="F244" i="57" s="1"/>
  <c r="G244" i="57" s="1"/>
  <c r="H244" i="57" s="1"/>
  <c r="I244" i="57" s="1"/>
  <c r="J244" i="57" s="1"/>
  <c r="K244" i="57" s="1"/>
  <c r="L244" i="57" s="1"/>
  <c r="M244" i="57" s="1"/>
  <c r="N244" i="57" s="1"/>
  <c r="O244" i="57" s="1"/>
  <c r="P244" i="57" s="1"/>
  <c r="Q244" i="57" s="1"/>
  <c r="R244" i="57" s="1"/>
  <c r="S244" i="57" s="1"/>
  <c r="T244" i="57" s="1"/>
  <c r="U244" i="57" s="1"/>
  <c r="V244" i="57" s="1"/>
  <c r="W244" i="57" s="1"/>
  <c r="X244" i="57" s="1"/>
  <c r="Y244" i="57" s="1"/>
  <c r="Z244" i="57" s="1"/>
  <c r="AA244" i="57" s="1"/>
  <c r="AB244" i="57" s="1"/>
  <c r="AC244" i="57" s="1"/>
  <c r="AD244" i="57" s="1"/>
  <c r="AE244" i="57" s="1"/>
  <c r="AF244" i="57" s="1"/>
  <c r="C243" i="57"/>
  <c r="D243" i="57" s="1"/>
  <c r="E243" i="57" s="1"/>
  <c r="F243" i="57" s="1"/>
  <c r="G243" i="57" s="1"/>
  <c r="H243" i="57" s="1"/>
  <c r="I243" i="57" s="1"/>
  <c r="J243" i="57" s="1"/>
  <c r="K243" i="57" s="1"/>
  <c r="L243" i="57" s="1"/>
  <c r="M243" i="57" s="1"/>
  <c r="N243" i="57" s="1"/>
  <c r="O243" i="57" s="1"/>
  <c r="P243" i="57" s="1"/>
  <c r="Q243" i="57" s="1"/>
  <c r="R243" i="57" s="1"/>
  <c r="S243" i="57" s="1"/>
  <c r="T243" i="57" s="1"/>
  <c r="U243" i="57" s="1"/>
  <c r="V243" i="57" s="1"/>
  <c r="W243" i="57" s="1"/>
  <c r="X243" i="57" s="1"/>
  <c r="Y243" i="57" s="1"/>
  <c r="Z243" i="57" s="1"/>
  <c r="AA243" i="57" s="1"/>
  <c r="AB243" i="57" s="1"/>
  <c r="AC243" i="57" s="1"/>
  <c r="AD243" i="57" s="1"/>
  <c r="AE243" i="57" s="1"/>
  <c r="AF243" i="57" s="1"/>
  <c r="C242" i="57"/>
  <c r="D242" i="57" s="1"/>
  <c r="E242" i="57" s="1"/>
  <c r="F242" i="57" s="1"/>
  <c r="G242" i="57" s="1"/>
  <c r="H242" i="57" s="1"/>
  <c r="I242" i="57" s="1"/>
  <c r="J242" i="57" s="1"/>
  <c r="K242" i="57" s="1"/>
  <c r="L242" i="57" s="1"/>
  <c r="M242" i="57" s="1"/>
  <c r="N242" i="57" s="1"/>
  <c r="O242" i="57" s="1"/>
  <c r="P242" i="57" s="1"/>
  <c r="Q242" i="57" s="1"/>
  <c r="R242" i="57" s="1"/>
  <c r="S242" i="57" s="1"/>
  <c r="T242" i="57" s="1"/>
  <c r="U242" i="57" s="1"/>
  <c r="V242" i="57" s="1"/>
  <c r="W242" i="57" s="1"/>
  <c r="X242" i="57" s="1"/>
  <c r="Y242" i="57" s="1"/>
  <c r="Z242" i="57" s="1"/>
  <c r="AA242" i="57" s="1"/>
  <c r="AB242" i="57" s="1"/>
  <c r="AC242" i="57" s="1"/>
  <c r="AD242" i="57" s="1"/>
  <c r="AE242" i="57" s="1"/>
  <c r="AF242" i="57" s="1"/>
  <c r="C241" i="57"/>
  <c r="D241" i="57" s="1"/>
  <c r="E241" i="57" s="1"/>
  <c r="F241" i="57" s="1"/>
  <c r="G241" i="57" s="1"/>
  <c r="H241" i="57" s="1"/>
  <c r="I241" i="57" s="1"/>
  <c r="J241" i="57" s="1"/>
  <c r="K241" i="57" s="1"/>
  <c r="L241" i="57" s="1"/>
  <c r="M241" i="57" s="1"/>
  <c r="N241" i="57" s="1"/>
  <c r="O241" i="57" s="1"/>
  <c r="P241" i="57" s="1"/>
  <c r="Q241" i="57" s="1"/>
  <c r="R241" i="57" s="1"/>
  <c r="S241" i="57" s="1"/>
  <c r="T241" i="57" s="1"/>
  <c r="U241" i="57" s="1"/>
  <c r="V241" i="57" s="1"/>
  <c r="W241" i="57" s="1"/>
  <c r="X241" i="57" s="1"/>
  <c r="Y241" i="57" s="1"/>
  <c r="Z241" i="57" s="1"/>
  <c r="AA241" i="57" s="1"/>
  <c r="AB241" i="57" s="1"/>
  <c r="AC241" i="57" s="1"/>
  <c r="AD241" i="57" s="1"/>
  <c r="AE241" i="57" s="1"/>
  <c r="AF241" i="57" s="1"/>
  <c r="C240" i="57"/>
  <c r="D240" i="57" s="1"/>
  <c r="E240" i="57" s="1"/>
  <c r="F240" i="57" s="1"/>
  <c r="G240" i="57" s="1"/>
  <c r="H240" i="57" s="1"/>
  <c r="I240" i="57" s="1"/>
  <c r="J240" i="57" s="1"/>
  <c r="K240" i="57" s="1"/>
  <c r="L240" i="57" s="1"/>
  <c r="M240" i="57" s="1"/>
  <c r="N240" i="57" s="1"/>
  <c r="O240" i="57" s="1"/>
  <c r="P240" i="57" s="1"/>
  <c r="Q240" i="57" s="1"/>
  <c r="R240" i="57" s="1"/>
  <c r="S240" i="57" s="1"/>
  <c r="T240" i="57" s="1"/>
  <c r="U240" i="57" s="1"/>
  <c r="V240" i="57" s="1"/>
  <c r="W240" i="57" s="1"/>
  <c r="X240" i="57" s="1"/>
  <c r="Y240" i="57" s="1"/>
  <c r="Z240" i="57" s="1"/>
  <c r="AA240" i="57" s="1"/>
  <c r="AB240" i="57" s="1"/>
  <c r="AC240" i="57" s="1"/>
  <c r="AD240" i="57" s="1"/>
  <c r="AE240" i="57" s="1"/>
  <c r="AF240" i="57" s="1"/>
  <c r="C239" i="57"/>
  <c r="D239" i="57" s="1"/>
  <c r="E239" i="57" s="1"/>
  <c r="F239" i="57" s="1"/>
  <c r="G239" i="57" s="1"/>
  <c r="H239" i="57" s="1"/>
  <c r="I239" i="57" s="1"/>
  <c r="J239" i="57" s="1"/>
  <c r="K239" i="57" s="1"/>
  <c r="L239" i="57" s="1"/>
  <c r="M239" i="57" s="1"/>
  <c r="N239" i="57" s="1"/>
  <c r="O239" i="57" s="1"/>
  <c r="P239" i="57" s="1"/>
  <c r="Q239" i="57" s="1"/>
  <c r="R239" i="57" s="1"/>
  <c r="S239" i="57" s="1"/>
  <c r="T239" i="57" s="1"/>
  <c r="U239" i="57" s="1"/>
  <c r="V239" i="57" s="1"/>
  <c r="W239" i="57" s="1"/>
  <c r="X239" i="57" s="1"/>
  <c r="Y239" i="57" s="1"/>
  <c r="Z239" i="57" s="1"/>
  <c r="AA239" i="57" s="1"/>
  <c r="AB239" i="57" s="1"/>
  <c r="AC239" i="57" s="1"/>
  <c r="AD239" i="57" s="1"/>
  <c r="AE239" i="57" s="1"/>
  <c r="AF239" i="57" s="1"/>
  <c r="D238" i="57"/>
  <c r="E238" i="57" s="1"/>
  <c r="F238" i="57" s="1"/>
  <c r="G238" i="57" s="1"/>
  <c r="H238" i="57" s="1"/>
  <c r="I238" i="57" s="1"/>
  <c r="J238" i="57" s="1"/>
  <c r="K238" i="57" s="1"/>
  <c r="L238" i="57" s="1"/>
  <c r="M238" i="57" s="1"/>
  <c r="N238" i="57" s="1"/>
  <c r="O238" i="57" s="1"/>
  <c r="P238" i="57" s="1"/>
  <c r="Q238" i="57" s="1"/>
  <c r="R238" i="57" s="1"/>
  <c r="S238" i="57" s="1"/>
  <c r="T238" i="57" s="1"/>
  <c r="U238" i="57" s="1"/>
  <c r="V238" i="57" s="1"/>
  <c r="W238" i="57" s="1"/>
  <c r="X238" i="57" s="1"/>
  <c r="Y238" i="57" s="1"/>
  <c r="Z238" i="57" s="1"/>
  <c r="AA238" i="57" s="1"/>
  <c r="AB238" i="57" s="1"/>
  <c r="AC238" i="57" s="1"/>
  <c r="AD238" i="57" s="1"/>
  <c r="AE238" i="57" s="1"/>
  <c r="AF238" i="57" s="1"/>
  <c r="C238" i="57"/>
  <c r="C236" i="57"/>
  <c r="D236" i="57" s="1"/>
  <c r="E236" i="57" s="1"/>
  <c r="F236" i="57" s="1"/>
  <c r="G236" i="57" s="1"/>
  <c r="H236" i="57" s="1"/>
  <c r="I236" i="57" s="1"/>
  <c r="J236" i="57" s="1"/>
  <c r="K236" i="57" s="1"/>
  <c r="L236" i="57" s="1"/>
  <c r="M236" i="57" s="1"/>
  <c r="N236" i="57" s="1"/>
  <c r="O236" i="57" s="1"/>
  <c r="P236" i="57" s="1"/>
  <c r="Q236" i="57" s="1"/>
  <c r="R236" i="57" s="1"/>
  <c r="S236" i="57" s="1"/>
  <c r="T236" i="57" s="1"/>
  <c r="U236" i="57" s="1"/>
  <c r="V236" i="57" s="1"/>
  <c r="W236" i="57" s="1"/>
  <c r="X236" i="57" s="1"/>
  <c r="Y236" i="57" s="1"/>
  <c r="Z236" i="57" s="1"/>
  <c r="AA236" i="57" s="1"/>
  <c r="AB236" i="57" s="1"/>
  <c r="AC236" i="57" s="1"/>
  <c r="AD236" i="57" s="1"/>
  <c r="AE236" i="57" s="1"/>
  <c r="AF236" i="57" s="1"/>
  <c r="C234" i="57"/>
  <c r="D234" i="57" s="1"/>
  <c r="E234" i="57" s="1"/>
  <c r="F234" i="57" s="1"/>
  <c r="G234" i="57" s="1"/>
  <c r="H234" i="57" s="1"/>
  <c r="I234" i="57" s="1"/>
  <c r="J234" i="57" s="1"/>
  <c r="K234" i="57" s="1"/>
  <c r="L234" i="57" s="1"/>
  <c r="M234" i="57" s="1"/>
  <c r="N234" i="57" s="1"/>
  <c r="O234" i="57" s="1"/>
  <c r="P234" i="57" s="1"/>
  <c r="Q234" i="57" s="1"/>
  <c r="R234" i="57" s="1"/>
  <c r="S234" i="57" s="1"/>
  <c r="T234" i="57" s="1"/>
  <c r="U234" i="57" s="1"/>
  <c r="V234" i="57" s="1"/>
  <c r="W234" i="57" s="1"/>
  <c r="X234" i="57" s="1"/>
  <c r="Y234" i="57" s="1"/>
  <c r="Z234" i="57" s="1"/>
  <c r="AA234" i="57" s="1"/>
  <c r="AB234" i="57" s="1"/>
  <c r="AC234" i="57" s="1"/>
  <c r="AD234" i="57" s="1"/>
  <c r="AE234" i="57" s="1"/>
  <c r="AF234" i="57" s="1"/>
  <c r="C233" i="57"/>
  <c r="D233" i="57" s="1"/>
  <c r="E233" i="57" s="1"/>
  <c r="F233" i="57" s="1"/>
  <c r="G233" i="57" s="1"/>
  <c r="H233" i="57" s="1"/>
  <c r="I233" i="57" s="1"/>
  <c r="J233" i="57" s="1"/>
  <c r="K233" i="57" s="1"/>
  <c r="L233" i="57" s="1"/>
  <c r="M233" i="57" s="1"/>
  <c r="N233" i="57" s="1"/>
  <c r="O233" i="57" s="1"/>
  <c r="P233" i="57" s="1"/>
  <c r="Q233" i="57" s="1"/>
  <c r="R233" i="57" s="1"/>
  <c r="S233" i="57" s="1"/>
  <c r="T233" i="57" s="1"/>
  <c r="U233" i="57" s="1"/>
  <c r="V233" i="57" s="1"/>
  <c r="W233" i="57" s="1"/>
  <c r="X233" i="57" s="1"/>
  <c r="Y233" i="57" s="1"/>
  <c r="Z233" i="57" s="1"/>
  <c r="AA233" i="57" s="1"/>
  <c r="AB233" i="57" s="1"/>
  <c r="AC233" i="57" s="1"/>
  <c r="AD233" i="57" s="1"/>
  <c r="AE233" i="57" s="1"/>
  <c r="AF233" i="57" s="1"/>
  <c r="C232" i="57"/>
  <c r="D232" i="57" s="1"/>
  <c r="E232" i="57" s="1"/>
  <c r="F232" i="57" s="1"/>
  <c r="G232" i="57" s="1"/>
  <c r="H232" i="57" s="1"/>
  <c r="I232" i="57" s="1"/>
  <c r="J232" i="57" s="1"/>
  <c r="K232" i="57" s="1"/>
  <c r="L232" i="57" s="1"/>
  <c r="M232" i="57" s="1"/>
  <c r="N232" i="57" s="1"/>
  <c r="O232" i="57" s="1"/>
  <c r="P232" i="57" s="1"/>
  <c r="Q232" i="57" s="1"/>
  <c r="R232" i="57" s="1"/>
  <c r="S232" i="57" s="1"/>
  <c r="T232" i="57" s="1"/>
  <c r="U232" i="57" s="1"/>
  <c r="V232" i="57" s="1"/>
  <c r="W232" i="57" s="1"/>
  <c r="X232" i="57" s="1"/>
  <c r="Y232" i="57" s="1"/>
  <c r="Z232" i="57" s="1"/>
  <c r="AA232" i="57" s="1"/>
  <c r="AB232" i="57" s="1"/>
  <c r="AC232" i="57" s="1"/>
  <c r="AD232" i="57" s="1"/>
  <c r="AE232" i="57" s="1"/>
  <c r="AF232" i="57" s="1"/>
  <c r="C231" i="57"/>
  <c r="D231" i="57" s="1"/>
  <c r="E231" i="57" s="1"/>
  <c r="F231" i="57" s="1"/>
  <c r="G231" i="57" s="1"/>
  <c r="H231" i="57" s="1"/>
  <c r="I231" i="57" s="1"/>
  <c r="J231" i="57" s="1"/>
  <c r="K231" i="57" s="1"/>
  <c r="L231" i="57" s="1"/>
  <c r="M231" i="57" s="1"/>
  <c r="N231" i="57" s="1"/>
  <c r="O231" i="57" s="1"/>
  <c r="P231" i="57" s="1"/>
  <c r="Q231" i="57" s="1"/>
  <c r="R231" i="57" s="1"/>
  <c r="S231" i="57" s="1"/>
  <c r="T231" i="57" s="1"/>
  <c r="U231" i="57" s="1"/>
  <c r="V231" i="57" s="1"/>
  <c r="W231" i="57" s="1"/>
  <c r="X231" i="57" s="1"/>
  <c r="Y231" i="57" s="1"/>
  <c r="Z231" i="57" s="1"/>
  <c r="AA231" i="57" s="1"/>
  <c r="AB231" i="57" s="1"/>
  <c r="AC231" i="57" s="1"/>
  <c r="AD231" i="57" s="1"/>
  <c r="AE231" i="57" s="1"/>
  <c r="AF231" i="57" s="1"/>
  <c r="C230" i="57"/>
  <c r="D230" i="57" s="1"/>
  <c r="E230" i="57" s="1"/>
  <c r="F230" i="57" s="1"/>
  <c r="G230" i="57" s="1"/>
  <c r="H230" i="57" s="1"/>
  <c r="I230" i="57" s="1"/>
  <c r="J230" i="57" s="1"/>
  <c r="K230" i="57" s="1"/>
  <c r="L230" i="57" s="1"/>
  <c r="M230" i="57" s="1"/>
  <c r="N230" i="57" s="1"/>
  <c r="O230" i="57" s="1"/>
  <c r="P230" i="57" s="1"/>
  <c r="Q230" i="57" s="1"/>
  <c r="R230" i="57" s="1"/>
  <c r="S230" i="57" s="1"/>
  <c r="T230" i="57" s="1"/>
  <c r="U230" i="57" s="1"/>
  <c r="V230" i="57" s="1"/>
  <c r="W230" i="57" s="1"/>
  <c r="X230" i="57" s="1"/>
  <c r="Y230" i="57" s="1"/>
  <c r="Z230" i="57" s="1"/>
  <c r="AA230" i="57" s="1"/>
  <c r="AB230" i="57" s="1"/>
  <c r="AC230" i="57" s="1"/>
  <c r="AD230" i="57" s="1"/>
  <c r="AE230" i="57" s="1"/>
  <c r="AF230" i="57" s="1"/>
  <c r="C228" i="57"/>
  <c r="D228" i="57" s="1"/>
  <c r="E228" i="57" s="1"/>
  <c r="F228" i="57" s="1"/>
  <c r="G228" i="57" s="1"/>
  <c r="H228" i="57" s="1"/>
  <c r="I228" i="57" s="1"/>
  <c r="J228" i="57" s="1"/>
  <c r="K228" i="57" s="1"/>
  <c r="L228" i="57" s="1"/>
  <c r="M228" i="57" s="1"/>
  <c r="N228" i="57" s="1"/>
  <c r="O228" i="57" s="1"/>
  <c r="P228" i="57" s="1"/>
  <c r="Q228" i="57" s="1"/>
  <c r="R228" i="57" s="1"/>
  <c r="S228" i="57" s="1"/>
  <c r="T228" i="57" s="1"/>
  <c r="U228" i="57" s="1"/>
  <c r="V228" i="57" s="1"/>
  <c r="W228" i="57" s="1"/>
  <c r="X228" i="57" s="1"/>
  <c r="Y228" i="57" s="1"/>
  <c r="Z228" i="57" s="1"/>
  <c r="AA228" i="57" s="1"/>
  <c r="AB228" i="57" s="1"/>
  <c r="AC228" i="57" s="1"/>
  <c r="AD228" i="57" s="1"/>
  <c r="AE228" i="57" s="1"/>
  <c r="AF228" i="57" s="1"/>
  <c r="C227" i="57"/>
  <c r="D227" i="57" s="1"/>
  <c r="E227" i="57" s="1"/>
  <c r="F227" i="57" s="1"/>
  <c r="G227" i="57" s="1"/>
  <c r="H227" i="57" s="1"/>
  <c r="I227" i="57" s="1"/>
  <c r="J227" i="57" s="1"/>
  <c r="K227" i="57" s="1"/>
  <c r="L227" i="57" s="1"/>
  <c r="M227" i="57" s="1"/>
  <c r="N227" i="57" s="1"/>
  <c r="O227" i="57" s="1"/>
  <c r="P227" i="57" s="1"/>
  <c r="Q227" i="57" s="1"/>
  <c r="R227" i="57" s="1"/>
  <c r="S227" i="57" s="1"/>
  <c r="T227" i="57" s="1"/>
  <c r="U227" i="57" s="1"/>
  <c r="V227" i="57" s="1"/>
  <c r="W227" i="57" s="1"/>
  <c r="X227" i="57" s="1"/>
  <c r="Y227" i="57" s="1"/>
  <c r="Z227" i="57" s="1"/>
  <c r="AA227" i="57" s="1"/>
  <c r="AB227" i="57" s="1"/>
  <c r="AC227" i="57" s="1"/>
  <c r="AD227" i="57" s="1"/>
  <c r="AE227" i="57" s="1"/>
  <c r="AF227" i="57" s="1"/>
  <c r="C226" i="57"/>
  <c r="D226" i="57" s="1"/>
  <c r="E226" i="57" s="1"/>
  <c r="F226" i="57" s="1"/>
  <c r="G226" i="57" s="1"/>
  <c r="H226" i="57" s="1"/>
  <c r="I226" i="57" s="1"/>
  <c r="J226" i="57" s="1"/>
  <c r="K226" i="57" s="1"/>
  <c r="L226" i="57" s="1"/>
  <c r="M226" i="57" s="1"/>
  <c r="N226" i="57" s="1"/>
  <c r="O226" i="57" s="1"/>
  <c r="P226" i="57" s="1"/>
  <c r="Q226" i="57" s="1"/>
  <c r="R226" i="57" s="1"/>
  <c r="S226" i="57" s="1"/>
  <c r="T226" i="57" s="1"/>
  <c r="U226" i="57" s="1"/>
  <c r="V226" i="57" s="1"/>
  <c r="W226" i="57" s="1"/>
  <c r="X226" i="57" s="1"/>
  <c r="Y226" i="57" s="1"/>
  <c r="Z226" i="57" s="1"/>
  <c r="AA226" i="57" s="1"/>
  <c r="AB226" i="57" s="1"/>
  <c r="AC226" i="57" s="1"/>
  <c r="AD226" i="57" s="1"/>
  <c r="AE226" i="57" s="1"/>
  <c r="AF226" i="57" s="1"/>
  <c r="C225" i="57"/>
  <c r="D225" i="57" s="1"/>
  <c r="E225" i="57" s="1"/>
  <c r="F225" i="57" s="1"/>
  <c r="G225" i="57" s="1"/>
  <c r="H225" i="57" s="1"/>
  <c r="I225" i="57" s="1"/>
  <c r="J225" i="57" s="1"/>
  <c r="K225" i="57" s="1"/>
  <c r="L225" i="57" s="1"/>
  <c r="M225" i="57" s="1"/>
  <c r="N225" i="57" s="1"/>
  <c r="O225" i="57" s="1"/>
  <c r="P225" i="57" s="1"/>
  <c r="Q225" i="57" s="1"/>
  <c r="R225" i="57" s="1"/>
  <c r="S225" i="57" s="1"/>
  <c r="T225" i="57" s="1"/>
  <c r="U225" i="57" s="1"/>
  <c r="V225" i="57" s="1"/>
  <c r="W225" i="57" s="1"/>
  <c r="X225" i="57" s="1"/>
  <c r="Y225" i="57" s="1"/>
  <c r="Z225" i="57" s="1"/>
  <c r="AA225" i="57" s="1"/>
  <c r="AB225" i="57" s="1"/>
  <c r="AC225" i="57" s="1"/>
  <c r="AD225" i="57" s="1"/>
  <c r="AE225" i="57" s="1"/>
  <c r="AF225" i="57" s="1"/>
  <c r="C224" i="57"/>
  <c r="D224" i="57" s="1"/>
  <c r="E224" i="57" s="1"/>
  <c r="F224" i="57" s="1"/>
  <c r="G224" i="57" s="1"/>
  <c r="H224" i="57" s="1"/>
  <c r="I224" i="57" s="1"/>
  <c r="J224" i="57" s="1"/>
  <c r="K224" i="57" s="1"/>
  <c r="L224" i="57" s="1"/>
  <c r="M224" i="57" s="1"/>
  <c r="N224" i="57" s="1"/>
  <c r="O224" i="57" s="1"/>
  <c r="P224" i="57" s="1"/>
  <c r="Q224" i="57" s="1"/>
  <c r="R224" i="57" s="1"/>
  <c r="S224" i="57" s="1"/>
  <c r="T224" i="57" s="1"/>
  <c r="U224" i="57" s="1"/>
  <c r="V224" i="57" s="1"/>
  <c r="W224" i="57" s="1"/>
  <c r="X224" i="57" s="1"/>
  <c r="Y224" i="57" s="1"/>
  <c r="Z224" i="57" s="1"/>
  <c r="AA224" i="57" s="1"/>
  <c r="AB224" i="57" s="1"/>
  <c r="AC224" i="57" s="1"/>
  <c r="AD224" i="57" s="1"/>
  <c r="AE224" i="57" s="1"/>
  <c r="AF224" i="57" s="1"/>
  <c r="C223" i="57"/>
  <c r="D223" i="57" s="1"/>
  <c r="E223" i="57" s="1"/>
  <c r="F223" i="57" s="1"/>
  <c r="G223" i="57" s="1"/>
  <c r="H223" i="57" s="1"/>
  <c r="I223" i="57" s="1"/>
  <c r="J223" i="57" s="1"/>
  <c r="K223" i="57" s="1"/>
  <c r="L223" i="57" s="1"/>
  <c r="M223" i="57" s="1"/>
  <c r="N223" i="57" s="1"/>
  <c r="O223" i="57" s="1"/>
  <c r="P223" i="57" s="1"/>
  <c r="Q223" i="57" s="1"/>
  <c r="R223" i="57" s="1"/>
  <c r="S223" i="57" s="1"/>
  <c r="T223" i="57" s="1"/>
  <c r="U223" i="57" s="1"/>
  <c r="V223" i="57" s="1"/>
  <c r="W223" i="57" s="1"/>
  <c r="X223" i="57" s="1"/>
  <c r="Y223" i="57" s="1"/>
  <c r="Z223" i="57" s="1"/>
  <c r="AA223" i="57" s="1"/>
  <c r="AB223" i="57" s="1"/>
  <c r="AC223" i="57" s="1"/>
  <c r="AD223" i="57" s="1"/>
  <c r="AE223" i="57" s="1"/>
  <c r="AF223" i="57" s="1"/>
  <c r="C222" i="57"/>
  <c r="D222" i="57" s="1"/>
  <c r="E222" i="57" s="1"/>
  <c r="F222" i="57" s="1"/>
  <c r="G222" i="57" s="1"/>
  <c r="H222" i="57" s="1"/>
  <c r="I222" i="57" s="1"/>
  <c r="J222" i="57" s="1"/>
  <c r="K222" i="57" s="1"/>
  <c r="L222" i="57" s="1"/>
  <c r="M222" i="57" s="1"/>
  <c r="N222" i="57" s="1"/>
  <c r="O222" i="57" s="1"/>
  <c r="P222" i="57" s="1"/>
  <c r="Q222" i="57" s="1"/>
  <c r="R222" i="57" s="1"/>
  <c r="S222" i="57" s="1"/>
  <c r="T222" i="57" s="1"/>
  <c r="U222" i="57" s="1"/>
  <c r="V222" i="57" s="1"/>
  <c r="W222" i="57" s="1"/>
  <c r="X222" i="57" s="1"/>
  <c r="Y222" i="57" s="1"/>
  <c r="Z222" i="57" s="1"/>
  <c r="AA222" i="57" s="1"/>
  <c r="AB222" i="57" s="1"/>
  <c r="AC222" i="57" s="1"/>
  <c r="AD222" i="57" s="1"/>
  <c r="AE222" i="57" s="1"/>
  <c r="AF222" i="57" s="1"/>
  <c r="C220" i="57"/>
  <c r="D220" i="57" s="1"/>
  <c r="E220" i="57" s="1"/>
  <c r="F220" i="57" s="1"/>
  <c r="G220" i="57" s="1"/>
  <c r="H220" i="57" s="1"/>
  <c r="I220" i="57" s="1"/>
  <c r="J220" i="57" s="1"/>
  <c r="K220" i="57" s="1"/>
  <c r="L220" i="57" s="1"/>
  <c r="M220" i="57" s="1"/>
  <c r="N220" i="57" s="1"/>
  <c r="O220" i="57" s="1"/>
  <c r="P220" i="57" s="1"/>
  <c r="Q220" i="57" s="1"/>
  <c r="R220" i="57" s="1"/>
  <c r="S220" i="57" s="1"/>
  <c r="T220" i="57" s="1"/>
  <c r="U220" i="57" s="1"/>
  <c r="V220" i="57" s="1"/>
  <c r="W220" i="57" s="1"/>
  <c r="X220" i="57" s="1"/>
  <c r="Y220" i="57" s="1"/>
  <c r="Z220" i="57" s="1"/>
  <c r="AA220" i="57" s="1"/>
  <c r="AB220" i="57" s="1"/>
  <c r="AC220" i="57" s="1"/>
  <c r="AD220" i="57" s="1"/>
  <c r="AE220" i="57" s="1"/>
  <c r="AF220" i="57" s="1"/>
  <c r="C219" i="57"/>
  <c r="D219" i="57" s="1"/>
  <c r="E219" i="57" s="1"/>
  <c r="F219" i="57" s="1"/>
  <c r="G219" i="57" s="1"/>
  <c r="H219" i="57" s="1"/>
  <c r="I219" i="57" s="1"/>
  <c r="J219" i="57" s="1"/>
  <c r="K219" i="57" s="1"/>
  <c r="L219" i="57" s="1"/>
  <c r="M219" i="57" s="1"/>
  <c r="N219" i="57" s="1"/>
  <c r="O219" i="57" s="1"/>
  <c r="P219" i="57" s="1"/>
  <c r="Q219" i="57" s="1"/>
  <c r="R219" i="57" s="1"/>
  <c r="S219" i="57" s="1"/>
  <c r="T219" i="57" s="1"/>
  <c r="U219" i="57" s="1"/>
  <c r="V219" i="57" s="1"/>
  <c r="W219" i="57" s="1"/>
  <c r="X219" i="57" s="1"/>
  <c r="Y219" i="57" s="1"/>
  <c r="Z219" i="57" s="1"/>
  <c r="AA219" i="57" s="1"/>
  <c r="AB219" i="57" s="1"/>
  <c r="AC219" i="57" s="1"/>
  <c r="AD219" i="57" s="1"/>
  <c r="AE219" i="57" s="1"/>
  <c r="AF219" i="57" s="1"/>
  <c r="C218" i="57"/>
  <c r="D218" i="57" s="1"/>
  <c r="E218" i="57" s="1"/>
  <c r="F218" i="57" s="1"/>
  <c r="G218" i="57" s="1"/>
  <c r="H218" i="57" s="1"/>
  <c r="I218" i="57" s="1"/>
  <c r="J218" i="57" s="1"/>
  <c r="K218" i="57" s="1"/>
  <c r="L218" i="57" s="1"/>
  <c r="M218" i="57" s="1"/>
  <c r="N218" i="57" s="1"/>
  <c r="O218" i="57" s="1"/>
  <c r="P218" i="57" s="1"/>
  <c r="Q218" i="57" s="1"/>
  <c r="R218" i="57" s="1"/>
  <c r="S218" i="57" s="1"/>
  <c r="T218" i="57" s="1"/>
  <c r="U218" i="57" s="1"/>
  <c r="V218" i="57" s="1"/>
  <c r="W218" i="57" s="1"/>
  <c r="X218" i="57" s="1"/>
  <c r="Y218" i="57" s="1"/>
  <c r="Z218" i="57" s="1"/>
  <c r="AA218" i="57" s="1"/>
  <c r="AB218" i="57" s="1"/>
  <c r="AC218" i="57" s="1"/>
  <c r="AD218" i="57" s="1"/>
  <c r="AE218" i="57" s="1"/>
  <c r="AF218" i="57" s="1"/>
  <c r="C217" i="57"/>
  <c r="D217" i="57" s="1"/>
  <c r="E217" i="57" s="1"/>
  <c r="F217" i="57" s="1"/>
  <c r="G217" i="57" s="1"/>
  <c r="H217" i="57" s="1"/>
  <c r="I217" i="57" s="1"/>
  <c r="J217" i="57" s="1"/>
  <c r="K217" i="57" s="1"/>
  <c r="L217" i="57" s="1"/>
  <c r="M217" i="57" s="1"/>
  <c r="N217" i="57" s="1"/>
  <c r="O217" i="57" s="1"/>
  <c r="P217" i="57" s="1"/>
  <c r="Q217" i="57" s="1"/>
  <c r="R217" i="57" s="1"/>
  <c r="S217" i="57" s="1"/>
  <c r="T217" i="57" s="1"/>
  <c r="U217" i="57" s="1"/>
  <c r="V217" i="57" s="1"/>
  <c r="W217" i="57" s="1"/>
  <c r="X217" i="57" s="1"/>
  <c r="Y217" i="57" s="1"/>
  <c r="Z217" i="57" s="1"/>
  <c r="AA217" i="57" s="1"/>
  <c r="AB217" i="57" s="1"/>
  <c r="AC217" i="57" s="1"/>
  <c r="AD217" i="57" s="1"/>
  <c r="AE217" i="57" s="1"/>
  <c r="AF217" i="57" s="1"/>
  <c r="C216" i="57"/>
  <c r="D216" i="57" s="1"/>
  <c r="E216" i="57" s="1"/>
  <c r="F216" i="57" s="1"/>
  <c r="G216" i="57" s="1"/>
  <c r="H216" i="57" s="1"/>
  <c r="I216" i="57" s="1"/>
  <c r="J216" i="57" s="1"/>
  <c r="K216" i="57" s="1"/>
  <c r="L216" i="57" s="1"/>
  <c r="M216" i="57" s="1"/>
  <c r="N216" i="57" s="1"/>
  <c r="O216" i="57" s="1"/>
  <c r="P216" i="57" s="1"/>
  <c r="Q216" i="57" s="1"/>
  <c r="R216" i="57" s="1"/>
  <c r="S216" i="57" s="1"/>
  <c r="T216" i="57" s="1"/>
  <c r="U216" i="57" s="1"/>
  <c r="V216" i="57" s="1"/>
  <c r="W216" i="57" s="1"/>
  <c r="X216" i="57" s="1"/>
  <c r="Y216" i="57" s="1"/>
  <c r="Z216" i="57" s="1"/>
  <c r="AA216" i="57" s="1"/>
  <c r="AB216" i="57" s="1"/>
  <c r="AC216" i="57" s="1"/>
  <c r="AD216" i="57" s="1"/>
  <c r="AE216" i="57" s="1"/>
  <c r="AF216" i="57" s="1"/>
  <c r="C215" i="57"/>
  <c r="D215" i="57" s="1"/>
  <c r="E215" i="57" s="1"/>
  <c r="F215" i="57" s="1"/>
  <c r="G215" i="57" s="1"/>
  <c r="H215" i="57" s="1"/>
  <c r="I215" i="57" s="1"/>
  <c r="J215" i="57" s="1"/>
  <c r="K215" i="57" s="1"/>
  <c r="L215" i="57" s="1"/>
  <c r="M215" i="57" s="1"/>
  <c r="N215" i="57" s="1"/>
  <c r="O215" i="57" s="1"/>
  <c r="P215" i="57" s="1"/>
  <c r="Q215" i="57" s="1"/>
  <c r="R215" i="57" s="1"/>
  <c r="S215" i="57" s="1"/>
  <c r="T215" i="57" s="1"/>
  <c r="U215" i="57" s="1"/>
  <c r="V215" i="57" s="1"/>
  <c r="W215" i="57" s="1"/>
  <c r="X215" i="57" s="1"/>
  <c r="Y215" i="57" s="1"/>
  <c r="Z215" i="57" s="1"/>
  <c r="AA215" i="57" s="1"/>
  <c r="AB215" i="57" s="1"/>
  <c r="AC215" i="57" s="1"/>
  <c r="AD215" i="57" s="1"/>
  <c r="AE215" i="57" s="1"/>
  <c r="AF215" i="57" s="1"/>
  <c r="C214" i="57"/>
  <c r="D214" i="57" s="1"/>
  <c r="E214" i="57" s="1"/>
  <c r="F214" i="57" s="1"/>
  <c r="G214" i="57" s="1"/>
  <c r="H214" i="57" s="1"/>
  <c r="I214" i="57" s="1"/>
  <c r="J214" i="57" s="1"/>
  <c r="K214" i="57" s="1"/>
  <c r="L214" i="57" s="1"/>
  <c r="M214" i="57" s="1"/>
  <c r="N214" i="57" s="1"/>
  <c r="O214" i="57" s="1"/>
  <c r="P214" i="57" s="1"/>
  <c r="Q214" i="57" s="1"/>
  <c r="R214" i="57" s="1"/>
  <c r="S214" i="57" s="1"/>
  <c r="T214" i="57" s="1"/>
  <c r="U214" i="57" s="1"/>
  <c r="V214" i="57" s="1"/>
  <c r="W214" i="57" s="1"/>
  <c r="X214" i="57" s="1"/>
  <c r="Y214" i="57" s="1"/>
  <c r="Z214" i="57" s="1"/>
  <c r="AA214" i="57" s="1"/>
  <c r="AB214" i="57" s="1"/>
  <c r="AC214" i="57" s="1"/>
  <c r="AD214" i="57" s="1"/>
  <c r="AE214" i="57" s="1"/>
  <c r="AF214" i="57" s="1"/>
  <c r="C212" i="57"/>
  <c r="D212" i="57" s="1"/>
  <c r="E212" i="57" s="1"/>
  <c r="F212" i="57" s="1"/>
  <c r="G212" i="57" s="1"/>
  <c r="H212" i="57" s="1"/>
  <c r="I212" i="57" s="1"/>
  <c r="J212" i="57" s="1"/>
  <c r="K212" i="57" s="1"/>
  <c r="L212" i="57" s="1"/>
  <c r="M212" i="57" s="1"/>
  <c r="N212" i="57" s="1"/>
  <c r="O212" i="57" s="1"/>
  <c r="P212" i="57" s="1"/>
  <c r="Q212" i="57" s="1"/>
  <c r="R212" i="57" s="1"/>
  <c r="S212" i="57" s="1"/>
  <c r="T212" i="57" s="1"/>
  <c r="U212" i="57" s="1"/>
  <c r="V212" i="57" s="1"/>
  <c r="W212" i="57" s="1"/>
  <c r="X212" i="57" s="1"/>
  <c r="Y212" i="57" s="1"/>
  <c r="Z212" i="57" s="1"/>
  <c r="AA212" i="57" s="1"/>
  <c r="AB212" i="57" s="1"/>
  <c r="AC212" i="57" s="1"/>
  <c r="AD212" i="57" s="1"/>
  <c r="AE212" i="57" s="1"/>
  <c r="AF212" i="57" s="1"/>
  <c r="C211" i="57"/>
  <c r="D211" i="57" s="1"/>
  <c r="E211" i="57" s="1"/>
  <c r="F211" i="57" s="1"/>
  <c r="G211" i="57" s="1"/>
  <c r="H211" i="57" s="1"/>
  <c r="I211" i="57" s="1"/>
  <c r="J211" i="57" s="1"/>
  <c r="K211" i="57" s="1"/>
  <c r="L211" i="57" s="1"/>
  <c r="M211" i="57" s="1"/>
  <c r="N211" i="57" s="1"/>
  <c r="O211" i="57" s="1"/>
  <c r="P211" i="57" s="1"/>
  <c r="Q211" i="57" s="1"/>
  <c r="R211" i="57" s="1"/>
  <c r="S211" i="57" s="1"/>
  <c r="T211" i="57" s="1"/>
  <c r="U211" i="57" s="1"/>
  <c r="V211" i="57" s="1"/>
  <c r="W211" i="57" s="1"/>
  <c r="X211" i="57" s="1"/>
  <c r="Y211" i="57" s="1"/>
  <c r="Z211" i="57" s="1"/>
  <c r="AA211" i="57" s="1"/>
  <c r="AB211" i="57" s="1"/>
  <c r="AC211" i="57" s="1"/>
  <c r="AD211" i="57" s="1"/>
  <c r="AE211" i="57" s="1"/>
  <c r="AF211" i="57" s="1"/>
  <c r="C210" i="57"/>
  <c r="D210" i="57" s="1"/>
  <c r="E210" i="57" s="1"/>
  <c r="F210" i="57" s="1"/>
  <c r="G210" i="57" s="1"/>
  <c r="H210" i="57" s="1"/>
  <c r="I210" i="57" s="1"/>
  <c r="J210" i="57" s="1"/>
  <c r="K210" i="57" s="1"/>
  <c r="L210" i="57" s="1"/>
  <c r="M210" i="57" s="1"/>
  <c r="N210" i="57" s="1"/>
  <c r="O210" i="57" s="1"/>
  <c r="P210" i="57" s="1"/>
  <c r="Q210" i="57" s="1"/>
  <c r="R210" i="57" s="1"/>
  <c r="S210" i="57" s="1"/>
  <c r="T210" i="57" s="1"/>
  <c r="U210" i="57" s="1"/>
  <c r="V210" i="57" s="1"/>
  <c r="W210" i="57" s="1"/>
  <c r="X210" i="57" s="1"/>
  <c r="Y210" i="57" s="1"/>
  <c r="Z210" i="57" s="1"/>
  <c r="AA210" i="57" s="1"/>
  <c r="AB210" i="57" s="1"/>
  <c r="AC210" i="57" s="1"/>
  <c r="AD210" i="57" s="1"/>
  <c r="AE210" i="57" s="1"/>
  <c r="AF210" i="57" s="1"/>
  <c r="C209" i="57"/>
  <c r="D209" i="57" s="1"/>
  <c r="E209" i="57" s="1"/>
  <c r="F209" i="57" s="1"/>
  <c r="G209" i="57" s="1"/>
  <c r="H209" i="57" s="1"/>
  <c r="I209" i="57" s="1"/>
  <c r="J209" i="57" s="1"/>
  <c r="K209" i="57" s="1"/>
  <c r="L209" i="57" s="1"/>
  <c r="M209" i="57" s="1"/>
  <c r="N209" i="57" s="1"/>
  <c r="O209" i="57" s="1"/>
  <c r="P209" i="57" s="1"/>
  <c r="Q209" i="57" s="1"/>
  <c r="R209" i="57" s="1"/>
  <c r="S209" i="57" s="1"/>
  <c r="T209" i="57" s="1"/>
  <c r="U209" i="57" s="1"/>
  <c r="V209" i="57" s="1"/>
  <c r="W209" i="57" s="1"/>
  <c r="X209" i="57" s="1"/>
  <c r="Y209" i="57" s="1"/>
  <c r="Z209" i="57" s="1"/>
  <c r="AA209" i="57" s="1"/>
  <c r="AB209" i="57" s="1"/>
  <c r="AC209" i="57" s="1"/>
  <c r="AD209" i="57" s="1"/>
  <c r="AE209" i="57" s="1"/>
  <c r="AF209" i="57" s="1"/>
  <c r="C208" i="57"/>
  <c r="D208" i="57" s="1"/>
  <c r="C207" i="57"/>
  <c r="D207" i="57" s="1"/>
  <c r="E207" i="57" s="1"/>
  <c r="F207" i="57" s="1"/>
  <c r="G207" i="57" s="1"/>
  <c r="H207" i="57" s="1"/>
  <c r="I207" i="57" s="1"/>
  <c r="J207" i="57" s="1"/>
  <c r="K207" i="57" s="1"/>
  <c r="L207" i="57" s="1"/>
  <c r="M207" i="57" s="1"/>
  <c r="N207" i="57" s="1"/>
  <c r="O207" i="57" s="1"/>
  <c r="P207" i="57" s="1"/>
  <c r="Q207" i="57" s="1"/>
  <c r="R207" i="57" s="1"/>
  <c r="S207" i="57" s="1"/>
  <c r="T207" i="57" s="1"/>
  <c r="U207" i="57" s="1"/>
  <c r="V207" i="57" s="1"/>
  <c r="W207" i="57" s="1"/>
  <c r="X207" i="57" s="1"/>
  <c r="Y207" i="57" s="1"/>
  <c r="Z207" i="57" s="1"/>
  <c r="AA207" i="57" s="1"/>
  <c r="AB207" i="57" s="1"/>
  <c r="AC207" i="57" s="1"/>
  <c r="AD207" i="57" s="1"/>
  <c r="AE207" i="57" s="1"/>
  <c r="AF207" i="57" s="1"/>
  <c r="C206" i="57"/>
  <c r="D206" i="57" s="1"/>
  <c r="E206" i="57" s="1"/>
  <c r="F206" i="57" s="1"/>
  <c r="G206" i="57" s="1"/>
  <c r="H206" i="57" s="1"/>
  <c r="I206" i="57" s="1"/>
  <c r="J206" i="57" s="1"/>
  <c r="K206" i="57" s="1"/>
  <c r="L206" i="57" s="1"/>
  <c r="M206" i="57" s="1"/>
  <c r="N206" i="57" s="1"/>
  <c r="O206" i="57" s="1"/>
  <c r="P206" i="57" s="1"/>
  <c r="Q206" i="57" s="1"/>
  <c r="R206" i="57" s="1"/>
  <c r="S206" i="57" s="1"/>
  <c r="T206" i="57" s="1"/>
  <c r="U206" i="57" s="1"/>
  <c r="V206" i="57" s="1"/>
  <c r="W206" i="57" s="1"/>
  <c r="X206" i="57" s="1"/>
  <c r="Y206" i="57" s="1"/>
  <c r="Z206" i="57" s="1"/>
  <c r="AA206" i="57" s="1"/>
  <c r="AB206" i="57" s="1"/>
  <c r="AC206" i="57" s="1"/>
  <c r="AD206" i="57" s="1"/>
  <c r="AE206" i="57" s="1"/>
  <c r="AF206" i="57" s="1"/>
  <c r="C204" i="57"/>
  <c r="D204" i="57" s="1"/>
  <c r="C203" i="57"/>
  <c r="D203" i="57" s="1"/>
  <c r="E203" i="57" s="1"/>
  <c r="F203" i="57" s="1"/>
  <c r="G203" i="57" s="1"/>
  <c r="H203" i="57" s="1"/>
  <c r="I203" i="57" s="1"/>
  <c r="J203" i="57" s="1"/>
  <c r="K203" i="57" s="1"/>
  <c r="L203" i="57" s="1"/>
  <c r="M203" i="57" s="1"/>
  <c r="N203" i="57" s="1"/>
  <c r="O203" i="57" s="1"/>
  <c r="P203" i="57" s="1"/>
  <c r="Q203" i="57" s="1"/>
  <c r="R203" i="57" s="1"/>
  <c r="S203" i="57" s="1"/>
  <c r="T203" i="57" s="1"/>
  <c r="U203" i="57" s="1"/>
  <c r="V203" i="57" s="1"/>
  <c r="W203" i="57" s="1"/>
  <c r="X203" i="57" s="1"/>
  <c r="Y203" i="57" s="1"/>
  <c r="Z203" i="57" s="1"/>
  <c r="AA203" i="57" s="1"/>
  <c r="AB203" i="57" s="1"/>
  <c r="AC203" i="57" s="1"/>
  <c r="AD203" i="57" s="1"/>
  <c r="AE203" i="57" s="1"/>
  <c r="AF203" i="57" s="1"/>
  <c r="C202" i="57"/>
  <c r="D202" i="57" s="1"/>
  <c r="E202" i="57" s="1"/>
  <c r="F202" i="57" s="1"/>
  <c r="G202" i="57" s="1"/>
  <c r="H202" i="57" s="1"/>
  <c r="I202" i="57" s="1"/>
  <c r="J202" i="57" s="1"/>
  <c r="K202" i="57" s="1"/>
  <c r="L202" i="57" s="1"/>
  <c r="M202" i="57" s="1"/>
  <c r="N202" i="57" s="1"/>
  <c r="O202" i="57" s="1"/>
  <c r="P202" i="57" s="1"/>
  <c r="Q202" i="57" s="1"/>
  <c r="R202" i="57" s="1"/>
  <c r="S202" i="57" s="1"/>
  <c r="T202" i="57" s="1"/>
  <c r="U202" i="57" s="1"/>
  <c r="V202" i="57" s="1"/>
  <c r="W202" i="57" s="1"/>
  <c r="X202" i="57" s="1"/>
  <c r="Y202" i="57" s="1"/>
  <c r="Z202" i="57" s="1"/>
  <c r="AA202" i="57" s="1"/>
  <c r="AB202" i="57" s="1"/>
  <c r="AC202" i="57" s="1"/>
  <c r="AD202" i="57" s="1"/>
  <c r="AE202" i="57" s="1"/>
  <c r="AF202" i="57" s="1"/>
  <c r="D201" i="57"/>
  <c r="E201" i="57" s="1"/>
  <c r="F201" i="57" s="1"/>
  <c r="G201" i="57" s="1"/>
  <c r="H201" i="57" s="1"/>
  <c r="I201" i="57" s="1"/>
  <c r="J201" i="57" s="1"/>
  <c r="K201" i="57" s="1"/>
  <c r="L201" i="57" s="1"/>
  <c r="M201" i="57" s="1"/>
  <c r="N201" i="57" s="1"/>
  <c r="O201" i="57" s="1"/>
  <c r="P201" i="57" s="1"/>
  <c r="Q201" i="57" s="1"/>
  <c r="R201" i="57" s="1"/>
  <c r="S201" i="57" s="1"/>
  <c r="T201" i="57" s="1"/>
  <c r="U201" i="57" s="1"/>
  <c r="V201" i="57" s="1"/>
  <c r="W201" i="57" s="1"/>
  <c r="X201" i="57" s="1"/>
  <c r="Y201" i="57" s="1"/>
  <c r="Z201" i="57" s="1"/>
  <c r="AA201" i="57" s="1"/>
  <c r="AB201" i="57" s="1"/>
  <c r="AC201" i="57" s="1"/>
  <c r="AD201" i="57" s="1"/>
  <c r="AE201" i="57" s="1"/>
  <c r="AF201" i="57" s="1"/>
  <c r="C201" i="57"/>
  <c r="C200" i="57"/>
  <c r="D200" i="57" s="1"/>
  <c r="E200" i="57" s="1"/>
  <c r="F200" i="57" s="1"/>
  <c r="G200" i="57" s="1"/>
  <c r="H200" i="57" s="1"/>
  <c r="I200" i="57" s="1"/>
  <c r="J200" i="57" s="1"/>
  <c r="K200" i="57" s="1"/>
  <c r="L200" i="57" s="1"/>
  <c r="M200" i="57" s="1"/>
  <c r="N200" i="57" s="1"/>
  <c r="O200" i="57" s="1"/>
  <c r="P200" i="57" s="1"/>
  <c r="Q200" i="57" s="1"/>
  <c r="R200" i="57" s="1"/>
  <c r="S200" i="57" s="1"/>
  <c r="T200" i="57" s="1"/>
  <c r="U200" i="57" s="1"/>
  <c r="V200" i="57" s="1"/>
  <c r="W200" i="57" s="1"/>
  <c r="X200" i="57" s="1"/>
  <c r="Y200" i="57" s="1"/>
  <c r="Z200" i="57" s="1"/>
  <c r="AA200" i="57" s="1"/>
  <c r="AB200" i="57" s="1"/>
  <c r="AC200" i="57" s="1"/>
  <c r="AD200" i="57" s="1"/>
  <c r="AE200" i="57" s="1"/>
  <c r="AF200" i="57" s="1"/>
  <c r="C199" i="57"/>
  <c r="D199" i="57" s="1"/>
  <c r="E199" i="57" s="1"/>
  <c r="F199" i="57" s="1"/>
  <c r="G199" i="57" s="1"/>
  <c r="H199" i="57" s="1"/>
  <c r="I199" i="57" s="1"/>
  <c r="J199" i="57" s="1"/>
  <c r="K199" i="57" s="1"/>
  <c r="L199" i="57" s="1"/>
  <c r="M199" i="57" s="1"/>
  <c r="N199" i="57" s="1"/>
  <c r="O199" i="57" s="1"/>
  <c r="P199" i="57" s="1"/>
  <c r="Q199" i="57" s="1"/>
  <c r="R199" i="57" s="1"/>
  <c r="S199" i="57" s="1"/>
  <c r="T199" i="57" s="1"/>
  <c r="U199" i="57" s="1"/>
  <c r="V199" i="57" s="1"/>
  <c r="W199" i="57" s="1"/>
  <c r="X199" i="57" s="1"/>
  <c r="Y199" i="57" s="1"/>
  <c r="Z199" i="57" s="1"/>
  <c r="AA199" i="57" s="1"/>
  <c r="AB199" i="57" s="1"/>
  <c r="AC199" i="57" s="1"/>
  <c r="AD199" i="57" s="1"/>
  <c r="AE199" i="57" s="1"/>
  <c r="AF199" i="57" s="1"/>
  <c r="C198" i="57"/>
  <c r="D198" i="57" s="1"/>
  <c r="E198" i="57" s="1"/>
  <c r="F198" i="57" s="1"/>
  <c r="G198" i="57" s="1"/>
  <c r="H198" i="57" s="1"/>
  <c r="I198" i="57" s="1"/>
  <c r="J198" i="57" s="1"/>
  <c r="K198" i="57" s="1"/>
  <c r="L198" i="57" s="1"/>
  <c r="M198" i="57" s="1"/>
  <c r="N198" i="57" s="1"/>
  <c r="O198" i="57" s="1"/>
  <c r="P198" i="57" s="1"/>
  <c r="Q198" i="57" s="1"/>
  <c r="R198" i="57" s="1"/>
  <c r="S198" i="57" s="1"/>
  <c r="T198" i="57" s="1"/>
  <c r="U198" i="57" s="1"/>
  <c r="V198" i="57" s="1"/>
  <c r="W198" i="57" s="1"/>
  <c r="X198" i="57" s="1"/>
  <c r="Y198" i="57" s="1"/>
  <c r="Z198" i="57" s="1"/>
  <c r="AA198" i="57" s="1"/>
  <c r="AB198" i="57" s="1"/>
  <c r="AC198" i="57" s="1"/>
  <c r="AD198" i="57" s="1"/>
  <c r="AE198" i="57" s="1"/>
  <c r="AF198" i="57" s="1"/>
  <c r="C196" i="57"/>
  <c r="D196" i="57" s="1"/>
  <c r="E196" i="57" s="1"/>
  <c r="F196" i="57" s="1"/>
  <c r="G196" i="57" s="1"/>
  <c r="H196" i="57" s="1"/>
  <c r="I196" i="57" s="1"/>
  <c r="J196" i="57" s="1"/>
  <c r="K196" i="57" s="1"/>
  <c r="L196" i="57" s="1"/>
  <c r="M196" i="57" s="1"/>
  <c r="N196" i="57" s="1"/>
  <c r="O196" i="57" s="1"/>
  <c r="P196" i="57" s="1"/>
  <c r="Q196" i="57" s="1"/>
  <c r="R196" i="57" s="1"/>
  <c r="S196" i="57" s="1"/>
  <c r="T196" i="57" s="1"/>
  <c r="U196" i="57" s="1"/>
  <c r="V196" i="57" s="1"/>
  <c r="W196" i="57" s="1"/>
  <c r="X196" i="57" s="1"/>
  <c r="Y196" i="57" s="1"/>
  <c r="Z196" i="57" s="1"/>
  <c r="AA196" i="57" s="1"/>
  <c r="AB196" i="57" s="1"/>
  <c r="AC196" i="57" s="1"/>
  <c r="AD196" i="57" s="1"/>
  <c r="AE196" i="57" s="1"/>
  <c r="AF196" i="57" s="1"/>
  <c r="C195" i="57"/>
  <c r="D195" i="57" s="1"/>
  <c r="E195" i="57" s="1"/>
  <c r="F195" i="57" s="1"/>
  <c r="G195" i="57" s="1"/>
  <c r="H195" i="57" s="1"/>
  <c r="I195" i="57" s="1"/>
  <c r="J195" i="57" s="1"/>
  <c r="K195" i="57" s="1"/>
  <c r="L195" i="57" s="1"/>
  <c r="M195" i="57" s="1"/>
  <c r="N195" i="57" s="1"/>
  <c r="O195" i="57" s="1"/>
  <c r="P195" i="57" s="1"/>
  <c r="Q195" i="57" s="1"/>
  <c r="R195" i="57" s="1"/>
  <c r="S195" i="57" s="1"/>
  <c r="T195" i="57" s="1"/>
  <c r="U195" i="57" s="1"/>
  <c r="V195" i="57" s="1"/>
  <c r="W195" i="57" s="1"/>
  <c r="X195" i="57" s="1"/>
  <c r="Y195" i="57" s="1"/>
  <c r="Z195" i="57" s="1"/>
  <c r="AA195" i="57" s="1"/>
  <c r="AB195" i="57" s="1"/>
  <c r="AC195" i="57" s="1"/>
  <c r="AD195" i="57" s="1"/>
  <c r="AE195" i="57" s="1"/>
  <c r="AF195" i="57" s="1"/>
  <c r="C194" i="57"/>
  <c r="D194" i="57" s="1"/>
  <c r="E194" i="57" s="1"/>
  <c r="F194" i="57" s="1"/>
  <c r="G194" i="57" s="1"/>
  <c r="H194" i="57" s="1"/>
  <c r="I194" i="57" s="1"/>
  <c r="J194" i="57" s="1"/>
  <c r="K194" i="57" s="1"/>
  <c r="L194" i="57" s="1"/>
  <c r="M194" i="57" s="1"/>
  <c r="N194" i="57" s="1"/>
  <c r="O194" i="57" s="1"/>
  <c r="P194" i="57" s="1"/>
  <c r="Q194" i="57" s="1"/>
  <c r="R194" i="57" s="1"/>
  <c r="S194" i="57" s="1"/>
  <c r="T194" i="57" s="1"/>
  <c r="U194" i="57" s="1"/>
  <c r="V194" i="57" s="1"/>
  <c r="W194" i="57" s="1"/>
  <c r="X194" i="57" s="1"/>
  <c r="Y194" i="57" s="1"/>
  <c r="Z194" i="57" s="1"/>
  <c r="AA194" i="57" s="1"/>
  <c r="AB194" i="57" s="1"/>
  <c r="AC194" i="57" s="1"/>
  <c r="AD194" i="57" s="1"/>
  <c r="AE194" i="57" s="1"/>
  <c r="AF194" i="57" s="1"/>
  <c r="C193" i="57"/>
  <c r="D193" i="57" s="1"/>
  <c r="E193" i="57" s="1"/>
  <c r="F193" i="57" s="1"/>
  <c r="G193" i="57" s="1"/>
  <c r="H193" i="57" s="1"/>
  <c r="I193" i="57" s="1"/>
  <c r="J193" i="57" s="1"/>
  <c r="K193" i="57" s="1"/>
  <c r="L193" i="57" s="1"/>
  <c r="M193" i="57" s="1"/>
  <c r="N193" i="57" s="1"/>
  <c r="O193" i="57" s="1"/>
  <c r="P193" i="57" s="1"/>
  <c r="Q193" i="57" s="1"/>
  <c r="R193" i="57" s="1"/>
  <c r="S193" i="57" s="1"/>
  <c r="T193" i="57" s="1"/>
  <c r="U193" i="57" s="1"/>
  <c r="V193" i="57" s="1"/>
  <c r="W193" i="57" s="1"/>
  <c r="X193" i="57" s="1"/>
  <c r="Y193" i="57" s="1"/>
  <c r="Z193" i="57" s="1"/>
  <c r="AA193" i="57" s="1"/>
  <c r="AB193" i="57" s="1"/>
  <c r="AC193" i="57" s="1"/>
  <c r="AD193" i="57" s="1"/>
  <c r="AE193" i="57" s="1"/>
  <c r="AF193" i="57" s="1"/>
  <c r="C192" i="57"/>
  <c r="D192" i="57" s="1"/>
  <c r="E192" i="57" s="1"/>
  <c r="F192" i="57" s="1"/>
  <c r="G192" i="57" s="1"/>
  <c r="H192" i="57" s="1"/>
  <c r="I192" i="57" s="1"/>
  <c r="J192" i="57" s="1"/>
  <c r="K192" i="57" s="1"/>
  <c r="L192" i="57" s="1"/>
  <c r="M192" i="57" s="1"/>
  <c r="N192" i="57" s="1"/>
  <c r="O192" i="57" s="1"/>
  <c r="P192" i="57" s="1"/>
  <c r="Q192" i="57" s="1"/>
  <c r="R192" i="57" s="1"/>
  <c r="S192" i="57" s="1"/>
  <c r="T192" i="57" s="1"/>
  <c r="U192" i="57" s="1"/>
  <c r="V192" i="57" s="1"/>
  <c r="W192" i="57" s="1"/>
  <c r="X192" i="57" s="1"/>
  <c r="Y192" i="57" s="1"/>
  <c r="Z192" i="57" s="1"/>
  <c r="AA192" i="57" s="1"/>
  <c r="AB192" i="57" s="1"/>
  <c r="AC192" i="57" s="1"/>
  <c r="AD192" i="57" s="1"/>
  <c r="AE192" i="57" s="1"/>
  <c r="AF192" i="57" s="1"/>
  <c r="C191" i="57"/>
  <c r="D191" i="57" s="1"/>
  <c r="E191" i="57" s="1"/>
  <c r="F191" i="57" s="1"/>
  <c r="G191" i="57" s="1"/>
  <c r="H191" i="57" s="1"/>
  <c r="I191" i="57" s="1"/>
  <c r="J191" i="57" s="1"/>
  <c r="K191" i="57" s="1"/>
  <c r="L191" i="57" s="1"/>
  <c r="M191" i="57" s="1"/>
  <c r="N191" i="57" s="1"/>
  <c r="O191" i="57" s="1"/>
  <c r="P191" i="57" s="1"/>
  <c r="Q191" i="57" s="1"/>
  <c r="R191" i="57" s="1"/>
  <c r="S191" i="57" s="1"/>
  <c r="T191" i="57" s="1"/>
  <c r="U191" i="57" s="1"/>
  <c r="V191" i="57" s="1"/>
  <c r="W191" i="57" s="1"/>
  <c r="X191" i="57" s="1"/>
  <c r="Y191" i="57" s="1"/>
  <c r="Z191" i="57" s="1"/>
  <c r="AA191" i="57" s="1"/>
  <c r="AB191" i="57" s="1"/>
  <c r="AC191" i="57" s="1"/>
  <c r="AD191" i="57" s="1"/>
  <c r="AE191" i="57" s="1"/>
  <c r="AF191" i="57" s="1"/>
  <c r="C190" i="57"/>
  <c r="D190" i="57" s="1"/>
  <c r="E190" i="57" s="1"/>
  <c r="F190" i="57" s="1"/>
  <c r="G190" i="57" s="1"/>
  <c r="H190" i="57" s="1"/>
  <c r="I190" i="57" s="1"/>
  <c r="J190" i="57" s="1"/>
  <c r="K190" i="57" s="1"/>
  <c r="L190" i="57" s="1"/>
  <c r="M190" i="57" s="1"/>
  <c r="N190" i="57" s="1"/>
  <c r="O190" i="57" s="1"/>
  <c r="P190" i="57" s="1"/>
  <c r="Q190" i="57" s="1"/>
  <c r="R190" i="57" s="1"/>
  <c r="S190" i="57" s="1"/>
  <c r="T190" i="57" s="1"/>
  <c r="U190" i="57" s="1"/>
  <c r="V190" i="57" s="1"/>
  <c r="W190" i="57" s="1"/>
  <c r="X190" i="57" s="1"/>
  <c r="Y190" i="57" s="1"/>
  <c r="Z190" i="57" s="1"/>
  <c r="AA190" i="57" s="1"/>
  <c r="AB190" i="57" s="1"/>
  <c r="AC190" i="57" s="1"/>
  <c r="AD190" i="57" s="1"/>
  <c r="AE190" i="57" s="1"/>
  <c r="AF190" i="57" s="1"/>
  <c r="C188" i="57"/>
  <c r="D188" i="57" s="1"/>
  <c r="C186" i="57"/>
  <c r="D186" i="57" s="1"/>
  <c r="E186" i="57" s="1"/>
  <c r="F186" i="57" s="1"/>
  <c r="G186" i="57" s="1"/>
  <c r="H186" i="57" s="1"/>
  <c r="I186" i="57" s="1"/>
  <c r="J186" i="57" s="1"/>
  <c r="K186" i="57" s="1"/>
  <c r="L186" i="57" s="1"/>
  <c r="M186" i="57" s="1"/>
  <c r="N186" i="57" s="1"/>
  <c r="O186" i="57" s="1"/>
  <c r="P186" i="57" s="1"/>
  <c r="Q186" i="57" s="1"/>
  <c r="R186" i="57" s="1"/>
  <c r="S186" i="57" s="1"/>
  <c r="T186" i="57" s="1"/>
  <c r="U186" i="57" s="1"/>
  <c r="V186" i="57" s="1"/>
  <c r="W186" i="57" s="1"/>
  <c r="X186" i="57" s="1"/>
  <c r="Y186" i="57" s="1"/>
  <c r="Z186" i="57" s="1"/>
  <c r="AA186" i="57" s="1"/>
  <c r="AB186" i="57" s="1"/>
  <c r="AC186" i="57" s="1"/>
  <c r="AD186" i="57" s="1"/>
  <c r="AE186" i="57" s="1"/>
  <c r="AF186" i="57" s="1"/>
  <c r="AN185" i="57"/>
  <c r="AM185" i="57"/>
  <c r="C185" i="57"/>
  <c r="D185" i="57" s="1"/>
  <c r="E185" i="57" s="1"/>
  <c r="F185" i="57" s="1"/>
  <c r="G185" i="57" s="1"/>
  <c r="H185" i="57" s="1"/>
  <c r="I185" i="57" s="1"/>
  <c r="J185" i="57" s="1"/>
  <c r="K185" i="57" s="1"/>
  <c r="L185" i="57" s="1"/>
  <c r="M185" i="57" s="1"/>
  <c r="N185" i="57" s="1"/>
  <c r="O185" i="57" s="1"/>
  <c r="P185" i="57" s="1"/>
  <c r="Q185" i="57" s="1"/>
  <c r="R185" i="57" s="1"/>
  <c r="S185" i="57" s="1"/>
  <c r="T185" i="57" s="1"/>
  <c r="U185" i="57" s="1"/>
  <c r="V185" i="57" s="1"/>
  <c r="W185" i="57" s="1"/>
  <c r="X185" i="57" s="1"/>
  <c r="Y185" i="57" s="1"/>
  <c r="Z185" i="57" s="1"/>
  <c r="AA185" i="57" s="1"/>
  <c r="AB185" i="57" s="1"/>
  <c r="AC185" i="57" s="1"/>
  <c r="AD185" i="57" s="1"/>
  <c r="AE185" i="57" s="1"/>
  <c r="AF185" i="57" s="1"/>
  <c r="AO184" i="57"/>
  <c r="C184" i="57"/>
  <c r="D184" i="57" s="1"/>
  <c r="E184" i="57" s="1"/>
  <c r="F184" i="57" s="1"/>
  <c r="G184" i="57" s="1"/>
  <c r="H184" i="57" s="1"/>
  <c r="I184" i="57" s="1"/>
  <c r="J184" i="57" s="1"/>
  <c r="K184" i="57" s="1"/>
  <c r="L184" i="57" s="1"/>
  <c r="M184" i="57" s="1"/>
  <c r="N184" i="57" s="1"/>
  <c r="O184" i="57" s="1"/>
  <c r="P184" i="57" s="1"/>
  <c r="Q184" i="57" s="1"/>
  <c r="R184" i="57" s="1"/>
  <c r="S184" i="57" s="1"/>
  <c r="T184" i="57" s="1"/>
  <c r="U184" i="57" s="1"/>
  <c r="V184" i="57" s="1"/>
  <c r="W184" i="57" s="1"/>
  <c r="X184" i="57" s="1"/>
  <c r="Y184" i="57" s="1"/>
  <c r="Z184" i="57" s="1"/>
  <c r="AA184" i="57" s="1"/>
  <c r="AB184" i="57" s="1"/>
  <c r="AC184" i="57" s="1"/>
  <c r="AD184" i="57" s="1"/>
  <c r="AE184" i="57" s="1"/>
  <c r="AF184" i="57" s="1"/>
  <c r="AO183" i="57"/>
  <c r="C183" i="57"/>
  <c r="D183" i="57" s="1"/>
  <c r="E183" i="57" s="1"/>
  <c r="F183" i="57" s="1"/>
  <c r="G183" i="57" s="1"/>
  <c r="H183" i="57" s="1"/>
  <c r="I183" i="57" s="1"/>
  <c r="J183" i="57" s="1"/>
  <c r="K183" i="57" s="1"/>
  <c r="L183" i="57" s="1"/>
  <c r="M183" i="57" s="1"/>
  <c r="N183" i="57" s="1"/>
  <c r="O183" i="57" s="1"/>
  <c r="P183" i="57" s="1"/>
  <c r="Q183" i="57" s="1"/>
  <c r="R183" i="57" s="1"/>
  <c r="S183" i="57" s="1"/>
  <c r="T183" i="57" s="1"/>
  <c r="U183" i="57" s="1"/>
  <c r="V183" i="57" s="1"/>
  <c r="W183" i="57" s="1"/>
  <c r="X183" i="57" s="1"/>
  <c r="Y183" i="57" s="1"/>
  <c r="Z183" i="57" s="1"/>
  <c r="AA183" i="57" s="1"/>
  <c r="AB183" i="57" s="1"/>
  <c r="AC183" i="57" s="1"/>
  <c r="AD183" i="57" s="1"/>
  <c r="AE183" i="57" s="1"/>
  <c r="AF183" i="57" s="1"/>
  <c r="AO182" i="57"/>
  <c r="C182" i="57"/>
  <c r="D182" i="57" s="1"/>
  <c r="E182" i="57" s="1"/>
  <c r="F182" i="57" s="1"/>
  <c r="G182" i="57" s="1"/>
  <c r="H182" i="57" s="1"/>
  <c r="I182" i="57" s="1"/>
  <c r="J182" i="57" s="1"/>
  <c r="K182" i="57" s="1"/>
  <c r="L182" i="57" s="1"/>
  <c r="M182" i="57" s="1"/>
  <c r="N182" i="57" s="1"/>
  <c r="O182" i="57" s="1"/>
  <c r="P182" i="57" s="1"/>
  <c r="Q182" i="57" s="1"/>
  <c r="R182" i="57" s="1"/>
  <c r="S182" i="57" s="1"/>
  <c r="T182" i="57" s="1"/>
  <c r="U182" i="57" s="1"/>
  <c r="V182" i="57" s="1"/>
  <c r="W182" i="57" s="1"/>
  <c r="X182" i="57" s="1"/>
  <c r="Y182" i="57" s="1"/>
  <c r="Z182" i="57" s="1"/>
  <c r="AA182" i="57" s="1"/>
  <c r="AB182" i="57" s="1"/>
  <c r="AC182" i="57" s="1"/>
  <c r="AD182" i="57" s="1"/>
  <c r="AE182" i="57" s="1"/>
  <c r="AF182" i="57" s="1"/>
  <c r="C181" i="57"/>
  <c r="D181" i="57" s="1"/>
  <c r="E181" i="57" s="1"/>
  <c r="F181" i="57" s="1"/>
  <c r="G181" i="57" s="1"/>
  <c r="H181" i="57" s="1"/>
  <c r="I181" i="57" s="1"/>
  <c r="J181" i="57" s="1"/>
  <c r="K181" i="57" s="1"/>
  <c r="L181" i="57" s="1"/>
  <c r="M181" i="57" s="1"/>
  <c r="N181" i="57" s="1"/>
  <c r="O181" i="57" s="1"/>
  <c r="P181" i="57" s="1"/>
  <c r="Q181" i="57" s="1"/>
  <c r="R181" i="57" s="1"/>
  <c r="S181" i="57" s="1"/>
  <c r="T181" i="57" s="1"/>
  <c r="U181" i="57" s="1"/>
  <c r="V181" i="57" s="1"/>
  <c r="W181" i="57" s="1"/>
  <c r="X181" i="57" s="1"/>
  <c r="Y181" i="57" s="1"/>
  <c r="C180" i="57"/>
  <c r="AM178" i="57"/>
  <c r="AG178" i="57"/>
  <c r="AN177" i="57"/>
  <c r="AO177" i="57" s="1"/>
  <c r="D177" i="57"/>
  <c r="E177" i="57" s="1"/>
  <c r="F177" i="57" s="1"/>
  <c r="G177" i="57" s="1"/>
  <c r="H177" i="57" s="1"/>
  <c r="I177" i="57" s="1"/>
  <c r="J177" i="57" s="1"/>
  <c r="K177" i="57" s="1"/>
  <c r="L177" i="57" s="1"/>
  <c r="M177" i="57" s="1"/>
  <c r="N177" i="57" s="1"/>
  <c r="O177" i="57" s="1"/>
  <c r="P177" i="57" s="1"/>
  <c r="Q177" i="57" s="1"/>
  <c r="R177" i="57" s="1"/>
  <c r="S177" i="57" s="1"/>
  <c r="T177" i="57" s="1"/>
  <c r="U177" i="57" s="1"/>
  <c r="V177" i="57" s="1"/>
  <c r="W177" i="57" s="1"/>
  <c r="X177" i="57" s="1"/>
  <c r="Y177" i="57" s="1"/>
  <c r="Z177" i="57" s="1"/>
  <c r="AA177" i="57" s="1"/>
  <c r="AB177" i="57" s="1"/>
  <c r="AC177" i="57" s="1"/>
  <c r="AD177" i="57" s="1"/>
  <c r="AE177" i="57" s="1"/>
  <c r="AF177" i="57" s="1"/>
  <c r="C177" i="57"/>
  <c r="AN176" i="57"/>
  <c r="AO176" i="57" s="1"/>
  <c r="C176" i="57"/>
  <c r="D176" i="57" s="1"/>
  <c r="E176" i="57" s="1"/>
  <c r="F176" i="57" s="1"/>
  <c r="G176" i="57" s="1"/>
  <c r="H176" i="57" s="1"/>
  <c r="I176" i="57" s="1"/>
  <c r="J176" i="57" s="1"/>
  <c r="K176" i="57" s="1"/>
  <c r="L176" i="57" s="1"/>
  <c r="M176" i="57" s="1"/>
  <c r="N176" i="57" s="1"/>
  <c r="O176" i="57" s="1"/>
  <c r="P176" i="57" s="1"/>
  <c r="Q176" i="57" s="1"/>
  <c r="R176" i="57" s="1"/>
  <c r="S176" i="57" s="1"/>
  <c r="T176" i="57" s="1"/>
  <c r="U176" i="57" s="1"/>
  <c r="V176" i="57" s="1"/>
  <c r="W176" i="57" s="1"/>
  <c r="X176" i="57" s="1"/>
  <c r="Y176" i="57" s="1"/>
  <c r="Z176" i="57" s="1"/>
  <c r="AA176" i="57" s="1"/>
  <c r="AB176" i="57" s="1"/>
  <c r="AC176" i="57" s="1"/>
  <c r="AD176" i="57" s="1"/>
  <c r="AE176" i="57" s="1"/>
  <c r="AF176" i="57" s="1"/>
  <c r="AN175" i="57"/>
  <c r="AO175" i="57" s="1"/>
  <c r="C175" i="57"/>
  <c r="D175" i="57" s="1"/>
  <c r="E175" i="57" s="1"/>
  <c r="F175" i="57" s="1"/>
  <c r="G175" i="57" s="1"/>
  <c r="H175" i="57" s="1"/>
  <c r="I175" i="57" s="1"/>
  <c r="J175" i="57" s="1"/>
  <c r="K175" i="57" s="1"/>
  <c r="L175" i="57" s="1"/>
  <c r="M175" i="57" s="1"/>
  <c r="N175" i="57" s="1"/>
  <c r="O175" i="57" s="1"/>
  <c r="P175" i="57" s="1"/>
  <c r="Q175" i="57" s="1"/>
  <c r="R175" i="57" s="1"/>
  <c r="S175" i="57" s="1"/>
  <c r="T175" i="57" s="1"/>
  <c r="U175" i="57" s="1"/>
  <c r="V175" i="57" s="1"/>
  <c r="W175" i="57" s="1"/>
  <c r="X175" i="57" s="1"/>
  <c r="Y175" i="57" s="1"/>
  <c r="Z175" i="57" s="1"/>
  <c r="AA175" i="57" s="1"/>
  <c r="AB175" i="57" s="1"/>
  <c r="AC175" i="57" s="1"/>
  <c r="AD175" i="57" s="1"/>
  <c r="AE175" i="57" s="1"/>
  <c r="AF175" i="57" s="1"/>
  <c r="AN174" i="57"/>
  <c r="AO174" i="57" s="1"/>
  <c r="C174" i="57"/>
  <c r="D174" i="57" s="1"/>
  <c r="E174" i="57" s="1"/>
  <c r="F174" i="57" s="1"/>
  <c r="G174" i="57" s="1"/>
  <c r="H174" i="57" s="1"/>
  <c r="I174" i="57" s="1"/>
  <c r="J174" i="57" s="1"/>
  <c r="K174" i="57" s="1"/>
  <c r="L174" i="57" s="1"/>
  <c r="M174" i="57" s="1"/>
  <c r="N174" i="57" s="1"/>
  <c r="O174" i="57" s="1"/>
  <c r="P174" i="57" s="1"/>
  <c r="Q174" i="57" s="1"/>
  <c r="R174" i="57" s="1"/>
  <c r="S174" i="57" s="1"/>
  <c r="T174" i="57" s="1"/>
  <c r="U174" i="57" s="1"/>
  <c r="V174" i="57" s="1"/>
  <c r="W174" i="57" s="1"/>
  <c r="X174" i="57" s="1"/>
  <c r="Y174" i="57" s="1"/>
  <c r="Z174" i="57" s="1"/>
  <c r="AA174" i="57" s="1"/>
  <c r="AB174" i="57" s="1"/>
  <c r="AC174" i="57" s="1"/>
  <c r="AD174" i="57" s="1"/>
  <c r="AE174" i="57" s="1"/>
  <c r="AF174" i="57" s="1"/>
  <c r="AN173" i="57"/>
  <c r="AO173" i="57" s="1"/>
  <c r="C173" i="57"/>
  <c r="D173" i="57" s="1"/>
  <c r="E173" i="57" s="1"/>
  <c r="F173" i="57" s="1"/>
  <c r="G173" i="57" s="1"/>
  <c r="H173" i="57" s="1"/>
  <c r="I173" i="57" s="1"/>
  <c r="J173" i="57" s="1"/>
  <c r="K173" i="57" s="1"/>
  <c r="L173" i="57" s="1"/>
  <c r="M173" i="57" s="1"/>
  <c r="N173" i="57" s="1"/>
  <c r="O173" i="57" s="1"/>
  <c r="P173" i="57" s="1"/>
  <c r="Q173" i="57" s="1"/>
  <c r="R173" i="57" s="1"/>
  <c r="S173" i="57" s="1"/>
  <c r="T173" i="57" s="1"/>
  <c r="U173" i="57" s="1"/>
  <c r="V173" i="57" s="1"/>
  <c r="W173" i="57" s="1"/>
  <c r="X173" i="57" s="1"/>
  <c r="Y173" i="57" s="1"/>
  <c r="Z173" i="57" s="1"/>
  <c r="AA173" i="57" s="1"/>
  <c r="AB173" i="57" s="1"/>
  <c r="AC173" i="57" s="1"/>
  <c r="AD173" i="57" s="1"/>
  <c r="AE173" i="57" s="1"/>
  <c r="AF173" i="57" s="1"/>
  <c r="AN172" i="57"/>
  <c r="AO172" i="57" s="1"/>
  <c r="AN171" i="57"/>
  <c r="AO171" i="57" s="1"/>
  <c r="AN170" i="57"/>
  <c r="AO170" i="57" s="1"/>
  <c r="AF170" i="57" a="1"/>
  <c r="AF170" i="57" s="1"/>
  <c r="AE170" i="57" a="1"/>
  <c r="AE170" i="57" s="1"/>
  <c r="AD170" i="57" a="1"/>
  <c r="AD170" i="57" s="1"/>
  <c r="AC170" i="57" a="1"/>
  <c r="AC170" i="57" s="1"/>
  <c r="AB170" i="57" a="1"/>
  <c r="AB170" i="57" s="1"/>
  <c r="AA170" i="57" a="1"/>
  <c r="AA170" i="57" s="1"/>
  <c r="Z170" i="57" a="1"/>
  <c r="Z170" i="57" s="1"/>
  <c r="Y170" i="57" a="1"/>
  <c r="Y170" i="57" s="1"/>
  <c r="X170" i="57" a="1"/>
  <c r="X170" i="57" s="1"/>
  <c r="W170" i="57" a="1"/>
  <c r="W170" i="57" s="1"/>
  <c r="V170" i="57" a="1"/>
  <c r="V170" i="57" s="1"/>
  <c r="U170" i="57" a="1"/>
  <c r="U170" i="57" s="1"/>
  <c r="T170" i="57" a="1"/>
  <c r="T170" i="57" s="1"/>
  <c r="S170" i="57" a="1"/>
  <c r="S170" i="57" s="1"/>
  <c r="N170" i="57" a="1"/>
  <c r="N170" i="57" s="1"/>
  <c r="M170" i="57" a="1"/>
  <c r="M170" i="57" s="1"/>
  <c r="L170" i="57" a="1"/>
  <c r="L170" i="57" s="1"/>
  <c r="K170" i="57" a="1"/>
  <c r="K170" i="57" s="1"/>
  <c r="J170" i="57" a="1"/>
  <c r="J170" i="57" s="1"/>
  <c r="I170" i="57" a="1"/>
  <c r="I170" i="57" s="1"/>
  <c r="H170" i="57" a="1"/>
  <c r="H170" i="57" s="1"/>
  <c r="G170" i="57" a="1"/>
  <c r="G170" i="57" s="1"/>
  <c r="F170" i="57" a="1"/>
  <c r="F170" i="57" s="1"/>
  <c r="E170" i="57" a="1"/>
  <c r="E170" i="57" s="1"/>
  <c r="D170" i="57" a="1"/>
  <c r="D170" i="57" s="1"/>
  <c r="C170" i="57" a="1"/>
  <c r="C170" i="57" s="1"/>
  <c r="AN169" i="57"/>
  <c r="AF169" i="57"/>
  <c r="AE169" i="57"/>
  <c r="AD169" i="57"/>
  <c r="AC169" i="57"/>
  <c r="AB169" i="57"/>
  <c r="AA169" i="57"/>
  <c r="Z169" i="57"/>
  <c r="Y169" i="57"/>
  <c r="X169" i="57"/>
  <c r="W169" i="57"/>
  <c r="V169" i="57"/>
  <c r="U169" i="57"/>
  <c r="T169" i="57"/>
  <c r="S169" i="57"/>
  <c r="N169" i="57"/>
  <c r="M169" i="57"/>
  <c r="L169" i="57"/>
  <c r="K169" i="57"/>
  <c r="J169" i="57"/>
  <c r="I169" i="57"/>
  <c r="H169" i="57"/>
  <c r="G169" i="57"/>
  <c r="F169" i="57"/>
  <c r="E169" i="57"/>
  <c r="D169" i="57"/>
  <c r="C169" i="57"/>
  <c r="AI168" i="57"/>
  <c r="AH168" i="57"/>
  <c r="A168" i="57" a="1"/>
  <c r="A168" i="57" s="1"/>
  <c r="AI167" i="57"/>
  <c r="AH167" i="57"/>
  <c r="AI166" i="57"/>
  <c r="AH166" i="57"/>
  <c r="AM165" i="57"/>
  <c r="AI165" i="57"/>
  <c r="AH165" i="57"/>
  <c r="AN164" i="57"/>
  <c r="AI164" i="57"/>
  <c r="AH164" i="57"/>
  <c r="AN163" i="57"/>
  <c r="AO163" i="57" s="1"/>
  <c r="AI163" i="57"/>
  <c r="AH163" i="57"/>
  <c r="A163" i="57" a="1"/>
  <c r="A163" i="57" s="1"/>
  <c r="AN162" i="57"/>
  <c r="AO162" i="57" s="1"/>
  <c r="AI162" i="57"/>
  <c r="AH162" i="57"/>
  <c r="AN161" i="57"/>
  <c r="AO161" i="57" s="1"/>
  <c r="AI161" i="57"/>
  <c r="AH161" i="57"/>
  <c r="AI160" i="57"/>
  <c r="AH160" i="57"/>
  <c r="AI159" i="57"/>
  <c r="AH159" i="57"/>
  <c r="AI158" i="57"/>
  <c r="AH158" i="57"/>
  <c r="AM157" i="57"/>
  <c r="AI157" i="57"/>
  <c r="AH157" i="57"/>
  <c r="AN156" i="57"/>
  <c r="AO156" i="57" s="1"/>
  <c r="AI156" i="57"/>
  <c r="AH156" i="57"/>
  <c r="AN155" i="57"/>
  <c r="AO155" i="57" s="1"/>
  <c r="AN154" i="57"/>
  <c r="AO154" i="57" s="1"/>
  <c r="AN153" i="57"/>
  <c r="AO153" i="57" s="1"/>
  <c r="AI152" i="57"/>
  <c r="AH152" i="57"/>
  <c r="AI151" i="57"/>
  <c r="AH151" i="57"/>
  <c r="AI150" i="57"/>
  <c r="AH150" i="57"/>
  <c r="AM149" i="57"/>
  <c r="AI149" i="57"/>
  <c r="AH149" i="57"/>
  <c r="AN148" i="57"/>
  <c r="AO148" i="57" s="1"/>
  <c r="AI148" i="57"/>
  <c r="AH148" i="57"/>
  <c r="AN147" i="57"/>
  <c r="AO147" i="57" s="1"/>
  <c r="AI147" i="57"/>
  <c r="AH147" i="57"/>
  <c r="AN146" i="57"/>
  <c r="AO146" i="57" s="1"/>
  <c r="AI146" i="57"/>
  <c r="AH146" i="57"/>
  <c r="AN145" i="57"/>
  <c r="AI144" i="57"/>
  <c r="AH144" i="57"/>
  <c r="AI143" i="57"/>
  <c r="AH143" i="57"/>
  <c r="AI142" i="57"/>
  <c r="AH142" i="57"/>
  <c r="AI141" i="57"/>
  <c r="AH141" i="57"/>
  <c r="AI140" i="57"/>
  <c r="AH140" i="57"/>
  <c r="AI139" i="57"/>
  <c r="AH139" i="57"/>
  <c r="AI138" i="57"/>
  <c r="AH138" i="57"/>
  <c r="AI137" i="57"/>
  <c r="AH137" i="57"/>
  <c r="AI136" i="57"/>
  <c r="AH136" i="57"/>
  <c r="AI135" i="57"/>
  <c r="AH135" i="57"/>
  <c r="AF132" i="57"/>
  <c r="AD132" i="57"/>
  <c r="AC132" i="57"/>
  <c r="AB132" i="57"/>
  <c r="AA132" i="57"/>
  <c r="Z132" i="57"/>
  <c r="V132" i="57"/>
  <c r="U132" i="57"/>
  <c r="T132" i="57"/>
  <c r="S132" i="57"/>
  <c r="M132" i="57"/>
  <c r="L132" i="57"/>
  <c r="K132" i="57"/>
  <c r="J132" i="57"/>
  <c r="I132" i="57"/>
  <c r="H132" i="57"/>
  <c r="G132" i="57"/>
  <c r="F132" i="57"/>
  <c r="E132" i="57"/>
  <c r="D132" i="57"/>
  <c r="C132" i="57"/>
  <c r="AF131" i="57"/>
  <c r="AD131" i="57"/>
  <c r="AC131" i="57"/>
  <c r="AB131" i="57"/>
  <c r="AA131" i="57"/>
  <c r="Z131" i="57"/>
  <c r="V131" i="57"/>
  <c r="U131" i="57"/>
  <c r="T131" i="57"/>
  <c r="S131" i="57"/>
  <c r="M131" i="57"/>
  <c r="L131" i="57"/>
  <c r="K131" i="57"/>
  <c r="J131" i="57"/>
  <c r="I131" i="57"/>
  <c r="H131" i="57"/>
  <c r="G131" i="57"/>
  <c r="F131" i="57"/>
  <c r="E131" i="57"/>
  <c r="D131" i="57"/>
  <c r="C131" i="57"/>
  <c r="AF130" i="57"/>
  <c r="AD130" i="57"/>
  <c r="AC130" i="57"/>
  <c r="AB130" i="57"/>
  <c r="AA130" i="57"/>
  <c r="Z130" i="57"/>
  <c r="V130" i="57"/>
  <c r="U130" i="57"/>
  <c r="T130" i="57"/>
  <c r="S130" i="57"/>
  <c r="M130" i="57"/>
  <c r="L130" i="57"/>
  <c r="K130" i="57"/>
  <c r="J130" i="57"/>
  <c r="I130" i="57"/>
  <c r="H130" i="57"/>
  <c r="G130" i="57"/>
  <c r="F130" i="57"/>
  <c r="E130" i="57"/>
  <c r="D130" i="57"/>
  <c r="C130" i="57"/>
  <c r="AF129" i="57"/>
  <c r="AD129" i="57"/>
  <c r="AC129" i="57"/>
  <c r="AB129" i="57"/>
  <c r="AA129" i="57"/>
  <c r="Z129" i="57"/>
  <c r="V129" i="57"/>
  <c r="U129" i="57"/>
  <c r="T129" i="57"/>
  <c r="S129" i="57"/>
  <c r="M129" i="57"/>
  <c r="L129" i="57"/>
  <c r="K129" i="57"/>
  <c r="J129" i="57"/>
  <c r="I129" i="57"/>
  <c r="H129" i="57"/>
  <c r="G129" i="57"/>
  <c r="F129" i="57"/>
  <c r="E129" i="57"/>
  <c r="D129" i="57"/>
  <c r="C129" i="57"/>
  <c r="AF128" i="57"/>
  <c r="AD128" i="57"/>
  <c r="AC128" i="57"/>
  <c r="AB128" i="57"/>
  <c r="AA128" i="57"/>
  <c r="Z128" i="57"/>
  <c r="V128" i="57"/>
  <c r="U128" i="57"/>
  <c r="T128" i="57"/>
  <c r="S128" i="57"/>
  <c r="M128" i="57"/>
  <c r="L128" i="57"/>
  <c r="K128" i="57"/>
  <c r="J128" i="57"/>
  <c r="I128" i="57"/>
  <c r="H128" i="57"/>
  <c r="G128" i="57"/>
  <c r="F128" i="57"/>
  <c r="E128" i="57"/>
  <c r="D128" i="57"/>
  <c r="C128" i="57"/>
  <c r="AF127" i="57"/>
  <c r="AD127" i="57"/>
  <c r="AC127" i="57"/>
  <c r="AB127" i="57"/>
  <c r="AA127" i="57"/>
  <c r="Z127" i="57"/>
  <c r="V127" i="57"/>
  <c r="U127" i="57"/>
  <c r="T127" i="57"/>
  <c r="S127" i="57"/>
  <c r="M127" i="57"/>
  <c r="L127" i="57"/>
  <c r="K127" i="57"/>
  <c r="J127" i="57"/>
  <c r="I127" i="57"/>
  <c r="H127" i="57"/>
  <c r="G127" i="57"/>
  <c r="F127" i="57"/>
  <c r="E127" i="57"/>
  <c r="D127" i="57"/>
  <c r="C127" i="57"/>
  <c r="AI124" i="57"/>
  <c r="AH124" i="57"/>
  <c r="AI122" i="57"/>
  <c r="AH122" i="57"/>
  <c r="AG122" i="57"/>
  <c r="AI121" i="57"/>
  <c r="AH121" i="57"/>
  <c r="AI120" i="57"/>
  <c r="AH120" i="57"/>
  <c r="AI119" i="57"/>
  <c r="AH119" i="57"/>
  <c r="AG118" i="57"/>
  <c r="AF118" i="57"/>
  <c r="BJ19" i="57" s="1"/>
  <c r="AE118" i="57"/>
  <c r="AD5" i="57" s="1"/>
  <c r="AD118" i="57"/>
  <c r="BH19" i="57" s="1"/>
  <c r="AC118" i="57"/>
  <c r="AB118" i="57"/>
  <c r="BG19" i="57" s="1"/>
  <c r="AA118" i="57"/>
  <c r="Z118" i="57"/>
  <c r="Y5" i="57" s="1"/>
  <c r="V5" i="57"/>
  <c r="V118" i="57"/>
  <c r="U5" i="57" s="1"/>
  <c r="U118" i="57"/>
  <c r="BC19" i="57" s="1"/>
  <c r="T118" i="57"/>
  <c r="BB19" i="57" s="1"/>
  <c r="S118" i="57"/>
  <c r="Q5" i="57"/>
  <c r="N5" i="57"/>
  <c r="M5" i="57"/>
  <c r="M118" i="57"/>
  <c r="AU19" i="57" s="1"/>
  <c r="L118" i="57"/>
  <c r="K5" i="57" s="1"/>
  <c r="K118" i="57"/>
  <c r="AT19" i="57" s="1"/>
  <c r="J118" i="57"/>
  <c r="I118" i="57"/>
  <c r="H118" i="57"/>
  <c r="G118" i="57"/>
  <c r="AR19" i="57" s="1"/>
  <c r="F118" i="57"/>
  <c r="AQ19" i="57" s="1"/>
  <c r="E118" i="57"/>
  <c r="D5" i="57" s="1"/>
  <c r="D118" i="57"/>
  <c r="AO19" i="57" s="1"/>
  <c r="C118" i="57"/>
  <c r="AI117" i="57"/>
  <c r="AH117" i="57"/>
  <c r="AI116" i="57"/>
  <c r="AH116" i="57"/>
  <c r="AI115" i="57"/>
  <c r="AH115" i="57"/>
  <c r="AI114" i="57"/>
  <c r="AH114" i="57"/>
  <c r="AI113" i="57"/>
  <c r="AH113" i="57"/>
  <c r="AI112" i="57"/>
  <c r="AH112" i="57"/>
  <c r="AI111" i="57"/>
  <c r="AH111" i="57"/>
  <c r="AI110" i="57"/>
  <c r="AH110" i="57"/>
  <c r="AI109" i="57"/>
  <c r="AH109" i="57"/>
  <c r="AI108" i="57"/>
  <c r="AH108" i="57"/>
  <c r="AI107" i="57"/>
  <c r="AH107" i="57"/>
  <c r="AG106" i="57"/>
  <c r="AG4" i="57" s="1"/>
  <c r="AF106" i="57"/>
  <c r="AE106" i="57"/>
  <c r="BI20" i="57" s="1"/>
  <c r="AD106" i="57"/>
  <c r="BH20" i="57" s="1"/>
  <c r="AC106" i="57"/>
  <c r="AB106" i="57"/>
  <c r="BG20" i="57" s="1"/>
  <c r="AA106" i="57"/>
  <c r="Z106" i="57"/>
  <c r="BF20" i="57" s="1"/>
  <c r="BD20" i="57"/>
  <c r="U106" i="57"/>
  <c r="BC20" i="57" s="1"/>
  <c r="S106" i="57"/>
  <c r="BA20" i="57" s="1"/>
  <c r="AZ20" i="57"/>
  <c r="AX20" i="57"/>
  <c r="AV20" i="57"/>
  <c r="M106" i="57"/>
  <c r="AU20" i="57" s="1"/>
  <c r="L106" i="57"/>
  <c r="K106" i="57"/>
  <c r="AT20" i="57" s="1"/>
  <c r="J106" i="57"/>
  <c r="I106" i="57"/>
  <c r="H106" i="57"/>
  <c r="G106" i="57"/>
  <c r="AR20" i="57" s="1"/>
  <c r="F106" i="57"/>
  <c r="E106" i="57"/>
  <c r="AP20" i="57" s="1"/>
  <c r="D106" i="57"/>
  <c r="AO20" i="57" s="1"/>
  <c r="C106" i="57"/>
  <c r="AN20" i="57" s="1"/>
  <c r="AM20" i="57"/>
  <c r="AI105" i="57"/>
  <c r="AH105" i="57"/>
  <c r="AI104" i="57"/>
  <c r="AH104" i="57"/>
  <c r="AI103" i="57"/>
  <c r="AH103" i="57"/>
  <c r="AF102" i="57"/>
  <c r="BJ18" i="57" s="1"/>
  <c r="AE102" i="57"/>
  <c r="BI18" i="57" s="1"/>
  <c r="AD102" i="57"/>
  <c r="BH18" i="57" s="1"/>
  <c r="AC102" i="57"/>
  <c r="AB102" i="57"/>
  <c r="AA102" i="57"/>
  <c r="Z102" i="57"/>
  <c r="BE18" i="57"/>
  <c r="BC18" i="57"/>
  <c r="BB18" i="57"/>
  <c r="BA18" i="57"/>
  <c r="AY18" i="57"/>
  <c r="AX18" i="57"/>
  <c r="AW18" i="57"/>
  <c r="M102" i="57"/>
  <c r="AU18" i="57" s="1"/>
  <c r="L102" i="57"/>
  <c r="K102" i="57"/>
  <c r="AT18" i="57" s="1"/>
  <c r="J102" i="57"/>
  <c r="I102" i="57"/>
  <c r="AS18" i="57" s="1"/>
  <c r="H102" i="57"/>
  <c r="G102" i="57"/>
  <c r="AR18" i="57" s="1"/>
  <c r="F102" i="57"/>
  <c r="AQ18" i="57" s="1"/>
  <c r="E102" i="57"/>
  <c r="AP18" i="57" s="1"/>
  <c r="D102" i="57"/>
  <c r="AO18" i="57" s="1"/>
  <c r="C102" i="57"/>
  <c r="AN18" i="57" s="1"/>
  <c r="BA101" i="57"/>
  <c r="AI101" i="57"/>
  <c r="AH101" i="57"/>
  <c r="AG101" i="57"/>
  <c r="AG102" i="57" s="1"/>
  <c r="AG3" i="57" s="1"/>
  <c r="AZ100" i="57"/>
  <c r="AI100" i="57"/>
  <c r="AH100" i="57"/>
  <c r="AI99" i="57"/>
  <c r="AH99" i="57"/>
  <c r="AI98" i="57"/>
  <c r="AH98" i="57"/>
  <c r="BF97" i="57"/>
  <c r="AI97" i="57"/>
  <c r="AH97" i="57"/>
  <c r="BS96" i="57"/>
  <c r="AI96" i="57"/>
  <c r="AH96" i="57"/>
  <c r="AI95" i="57"/>
  <c r="AH95" i="57"/>
  <c r="BW94" i="57"/>
  <c r="BW101" i="57" s="1"/>
  <c r="BV94" i="57"/>
  <c r="BV101" i="57" s="1"/>
  <c r="BU94" i="57"/>
  <c r="BU101" i="57" s="1"/>
  <c r="BT94" i="57"/>
  <c r="BT101" i="57" s="1"/>
  <c r="BS94" i="57"/>
  <c r="BS101" i="57" s="1"/>
  <c r="BR94" i="57"/>
  <c r="BR101" i="57" s="1"/>
  <c r="BQ94" i="57"/>
  <c r="BQ101" i="57" s="1"/>
  <c r="BP94" i="57"/>
  <c r="BP101" i="57" s="1"/>
  <c r="BO94" i="57"/>
  <c r="BO101" i="57" s="1"/>
  <c r="BN94" i="57"/>
  <c r="BN101" i="57" s="1"/>
  <c r="BM94" i="57"/>
  <c r="BM101" i="57" s="1"/>
  <c r="BL94" i="57"/>
  <c r="BL101" i="57" s="1"/>
  <c r="BK94" i="57"/>
  <c r="BK101" i="57" s="1"/>
  <c r="BJ94" i="57"/>
  <c r="BJ101" i="57" s="1"/>
  <c r="BI94" i="57"/>
  <c r="BI101" i="57" s="1"/>
  <c r="BH94" i="57"/>
  <c r="BH101" i="57" s="1"/>
  <c r="BG94" i="57"/>
  <c r="BG101" i="57" s="1"/>
  <c r="BF94" i="57"/>
  <c r="BF101" i="57" s="1"/>
  <c r="BE94" i="57"/>
  <c r="BE101" i="57" s="1"/>
  <c r="BD94" i="57"/>
  <c r="BD101" i="57" s="1"/>
  <c r="BC94" i="57"/>
  <c r="BC101" i="57" s="1"/>
  <c r="BB94" i="57"/>
  <c r="BB101" i="57" s="1"/>
  <c r="BA94" i="57"/>
  <c r="AZ94" i="57"/>
  <c r="AZ101" i="57" s="1"/>
  <c r="AI94" i="57"/>
  <c r="AH94" i="57"/>
  <c r="BW93" i="57"/>
  <c r="BW100" i="57" s="1"/>
  <c r="BV93" i="57"/>
  <c r="BV100" i="57" s="1"/>
  <c r="BU93" i="57"/>
  <c r="BU100" i="57" s="1"/>
  <c r="BT93" i="57"/>
  <c r="BT100" i="57" s="1"/>
  <c r="BS93" i="57"/>
  <c r="BS100" i="57" s="1"/>
  <c r="BR93" i="57"/>
  <c r="BR100" i="57" s="1"/>
  <c r="BQ93" i="57"/>
  <c r="BQ100" i="57" s="1"/>
  <c r="BP93" i="57"/>
  <c r="BP100" i="57" s="1"/>
  <c r="BO93" i="57"/>
  <c r="BO100" i="57" s="1"/>
  <c r="BN93" i="57"/>
  <c r="BN100" i="57" s="1"/>
  <c r="BM93" i="57"/>
  <c r="BM100" i="57" s="1"/>
  <c r="BL93" i="57"/>
  <c r="BL100" i="57" s="1"/>
  <c r="BK93" i="57"/>
  <c r="BK100" i="57" s="1"/>
  <c r="BJ93" i="57"/>
  <c r="BJ100" i="57" s="1"/>
  <c r="BI93" i="57"/>
  <c r="BI100" i="57" s="1"/>
  <c r="BH93" i="57"/>
  <c r="BH100" i="57" s="1"/>
  <c r="BG93" i="57"/>
  <c r="BG100" i="57" s="1"/>
  <c r="BF93" i="57"/>
  <c r="BF100" i="57" s="1"/>
  <c r="BE93" i="57"/>
  <c r="BE100" i="57" s="1"/>
  <c r="BD93" i="57"/>
  <c r="BD100" i="57" s="1"/>
  <c r="BC93" i="57"/>
  <c r="BC100" i="57" s="1"/>
  <c r="BB93" i="57"/>
  <c r="BB100" i="57" s="1"/>
  <c r="BA93" i="57"/>
  <c r="BA100" i="57" s="1"/>
  <c r="AZ93" i="57"/>
  <c r="AI93" i="57"/>
  <c r="AH93" i="57"/>
  <c r="BW92" i="57"/>
  <c r="BW99" i="57" s="1"/>
  <c r="BV92" i="57"/>
  <c r="BV99" i="57" s="1"/>
  <c r="BU92" i="57"/>
  <c r="BU99" i="57" s="1"/>
  <c r="BT92" i="57"/>
  <c r="BT99" i="57" s="1"/>
  <c r="BS92" i="57"/>
  <c r="BS99" i="57" s="1"/>
  <c r="BR92" i="57"/>
  <c r="BR99" i="57" s="1"/>
  <c r="BQ92" i="57"/>
  <c r="BQ99" i="57" s="1"/>
  <c r="BP92" i="57"/>
  <c r="BP99" i="57" s="1"/>
  <c r="BO92" i="57"/>
  <c r="BO99" i="57" s="1"/>
  <c r="BN92" i="57"/>
  <c r="BN99" i="57" s="1"/>
  <c r="BM92" i="57"/>
  <c r="BM99" i="57" s="1"/>
  <c r="BL92" i="57"/>
  <c r="BL99" i="57" s="1"/>
  <c r="BK92" i="57"/>
  <c r="BK99" i="57" s="1"/>
  <c r="BJ92" i="57"/>
  <c r="BJ99" i="57" s="1"/>
  <c r="BI92" i="57"/>
  <c r="BI99" i="57" s="1"/>
  <c r="BH92" i="57"/>
  <c r="BH99" i="57" s="1"/>
  <c r="BG92" i="57"/>
  <c r="BG99" i="57" s="1"/>
  <c r="BF92" i="57"/>
  <c r="BF99" i="57" s="1"/>
  <c r="BE92" i="57"/>
  <c r="BE99" i="57" s="1"/>
  <c r="BD92" i="57"/>
  <c r="BD99" i="57" s="1"/>
  <c r="BC92" i="57"/>
  <c r="BC99" i="57" s="1"/>
  <c r="BB92" i="57"/>
  <c r="BB99" i="57" s="1"/>
  <c r="BA92" i="57"/>
  <c r="BA99" i="57" s="1"/>
  <c r="AZ92" i="57"/>
  <c r="AZ99" i="57" s="1"/>
  <c r="AI92" i="57"/>
  <c r="AH92" i="57"/>
  <c r="BW91" i="57"/>
  <c r="BW98" i="57" s="1"/>
  <c r="BV91" i="57"/>
  <c r="BV98" i="57" s="1"/>
  <c r="BU91" i="57"/>
  <c r="BU98" i="57" s="1"/>
  <c r="BT91" i="57"/>
  <c r="BT98" i="57" s="1"/>
  <c r="BS91" i="57"/>
  <c r="BS98" i="57" s="1"/>
  <c r="BR91" i="57"/>
  <c r="BR98" i="57" s="1"/>
  <c r="BQ91" i="57"/>
  <c r="BQ98" i="57" s="1"/>
  <c r="BP91" i="57"/>
  <c r="BP98" i="57" s="1"/>
  <c r="BO91" i="57"/>
  <c r="BO98" i="57" s="1"/>
  <c r="BN91" i="57"/>
  <c r="BN98" i="57" s="1"/>
  <c r="BM91" i="57"/>
  <c r="BM98" i="57" s="1"/>
  <c r="BL91" i="57"/>
  <c r="BL98" i="57" s="1"/>
  <c r="BK91" i="57"/>
  <c r="BK98" i="57" s="1"/>
  <c r="BJ91" i="57"/>
  <c r="BJ98" i="57" s="1"/>
  <c r="BI91" i="57"/>
  <c r="BI98" i="57" s="1"/>
  <c r="BH91" i="57"/>
  <c r="BH98" i="57" s="1"/>
  <c r="BG91" i="57"/>
  <c r="BG98" i="57" s="1"/>
  <c r="BF91" i="57"/>
  <c r="BF98" i="57" s="1"/>
  <c r="BE91" i="57"/>
  <c r="BE98" i="57" s="1"/>
  <c r="BD91" i="57"/>
  <c r="BD98" i="57" s="1"/>
  <c r="BC91" i="57"/>
  <c r="BC98" i="57" s="1"/>
  <c r="BB91" i="57"/>
  <c r="BB98" i="57" s="1"/>
  <c r="BA91" i="57"/>
  <c r="BA98" i="57" s="1"/>
  <c r="AZ91" i="57"/>
  <c r="AZ98" i="57" s="1"/>
  <c r="AI91" i="57"/>
  <c r="AH91" i="57"/>
  <c r="BW90" i="57"/>
  <c r="BW97" i="57" s="1"/>
  <c r="BV90" i="57"/>
  <c r="BV97" i="57" s="1"/>
  <c r="BU90" i="57"/>
  <c r="BU97" i="57" s="1"/>
  <c r="BT90" i="57"/>
  <c r="BT97" i="57" s="1"/>
  <c r="BS90" i="57"/>
  <c r="BS97" i="57" s="1"/>
  <c r="BR90" i="57"/>
  <c r="BR97" i="57" s="1"/>
  <c r="BQ90" i="57"/>
  <c r="BQ97" i="57" s="1"/>
  <c r="BP90" i="57"/>
  <c r="BP97" i="57" s="1"/>
  <c r="BO90" i="57"/>
  <c r="BO97" i="57" s="1"/>
  <c r="BN90" i="57"/>
  <c r="BN97" i="57" s="1"/>
  <c r="BM90" i="57"/>
  <c r="BM97" i="57" s="1"/>
  <c r="BL90" i="57"/>
  <c r="BL97" i="57" s="1"/>
  <c r="BK90" i="57"/>
  <c r="BK97" i="57" s="1"/>
  <c r="BJ90" i="57"/>
  <c r="BJ97" i="57" s="1"/>
  <c r="BI90" i="57"/>
  <c r="BI97" i="57" s="1"/>
  <c r="BH90" i="57"/>
  <c r="BH97" i="57" s="1"/>
  <c r="BG90" i="57"/>
  <c r="BG97" i="57" s="1"/>
  <c r="BF90" i="57"/>
  <c r="BE90" i="57"/>
  <c r="BE97" i="57" s="1"/>
  <c r="BD90" i="57"/>
  <c r="BD97" i="57" s="1"/>
  <c r="BC90" i="57"/>
  <c r="BC97" i="57" s="1"/>
  <c r="BB90" i="57"/>
  <c r="BB97" i="57" s="1"/>
  <c r="BA90" i="57"/>
  <c r="BA97" i="57" s="1"/>
  <c r="AZ90" i="57"/>
  <c r="AZ97" i="57" s="1"/>
  <c r="AI90" i="57"/>
  <c r="AH90" i="57"/>
  <c r="BW89" i="57"/>
  <c r="BW96" i="57" s="1"/>
  <c r="BV89" i="57"/>
  <c r="BV96" i="57" s="1"/>
  <c r="BU89" i="57"/>
  <c r="BU96" i="57" s="1"/>
  <c r="BT89" i="57"/>
  <c r="BT96" i="57" s="1"/>
  <c r="BS89" i="57"/>
  <c r="BR89" i="57"/>
  <c r="BR96" i="57" s="1"/>
  <c r="BQ89" i="57"/>
  <c r="BQ96" i="57" s="1"/>
  <c r="BP89" i="57"/>
  <c r="BP96" i="57" s="1"/>
  <c r="BO89" i="57"/>
  <c r="BO96" i="57" s="1"/>
  <c r="BN89" i="57"/>
  <c r="BN96" i="57" s="1"/>
  <c r="BM89" i="57"/>
  <c r="BM96" i="57" s="1"/>
  <c r="BL89" i="57"/>
  <c r="BL96" i="57" s="1"/>
  <c r="BK89" i="57"/>
  <c r="BK96" i="57" s="1"/>
  <c r="BJ89" i="57"/>
  <c r="BJ96" i="57" s="1"/>
  <c r="BI89" i="57"/>
  <c r="BI96" i="57" s="1"/>
  <c r="BH89" i="57"/>
  <c r="BH96" i="57" s="1"/>
  <c r="BG89" i="57"/>
  <c r="BG96" i="57" s="1"/>
  <c r="BF89" i="57"/>
  <c r="BF96" i="57" s="1"/>
  <c r="BE89" i="57"/>
  <c r="BE96" i="57" s="1"/>
  <c r="BD89" i="57"/>
  <c r="BD96" i="57" s="1"/>
  <c r="BC89" i="57"/>
  <c r="BC96" i="57" s="1"/>
  <c r="BB89" i="57"/>
  <c r="BB96" i="57" s="1"/>
  <c r="BA89" i="57"/>
  <c r="BA96" i="57" s="1"/>
  <c r="AZ89" i="57"/>
  <c r="AZ96" i="57" s="1"/>
  <c r="AI89" i="57"/>
  <c r="AH89" i="57"/>
  <c r="AG88" i="57"/>
  <c r="AF88" i="57"/>
  <c r="BJ17" i="57" s="1"/>
  <c r="AE88" i="57"/>
  <c r="BI17" i="57" s="1"/>
  <c r="AD88" i="57"/>
  <c r="AC88" i="57"/>
  <c r="AB88" i="57"/>
  <c r="BG17" i="57" s="1"/>
  <c r="AA88" i="57"/>
  <c r="BF17" i="57"/>
  <c r="BB17" i="57"/>
  <c r="BA17" i="57"/>
  <c r="AZ17" i="57"/>
  <c r="AX17" i="57"/>
  <c r="AV17" i="57"/>
  <c r="M88" i="57"/>
  <c r="AU17" i="57" s="1"/>
  <c r="L88" i="57"/>
  <c r="K88" i="57"/>
  <c r="AT17" i="57" s="1"/>
  <c r="J88" i="57"/>
  <c r="I88" i="57"/>
  <c r="AS17" i="57" s="1"/>
  <c r="H88" i="57"/>
  <c r="G88" i="57"/>
  <c r="AR17" i="57" s="1"/>
  <c r="F88" i="57"/>
  <c r="AQ17" i="57" s="1"/>
  <c r="E88" i="57"/>
  <c r="AP17" i="57" s="1"/>
  <c r="D88" i="57"/>
  <c r="AO17" i="57" s="1"/>
  <c r="C88" i="57"/>
  <c r="AN17" i="57" s="1"/>
  <c r="AM17" i="57"/>
  <c r="AI87" i="57"/>
  <c r="AH87" i="57"/>
  <c r="AI86" i="57"/>
  <c r="AH86" i="57"/>
  <c r="AI85" i="57"/>
  <c r="AH85" i="57"/>
  <c r="AI84" i="57"/>
  <c r="AH84" i="57"/>
  <c r="AI83" i="57"/>
  <c r="AH83" i="57"/>
  <c r="AI82" i="57"/>
  <c r="AH82" i="57"/>
  <c r="AI81" i="57"/>
  <c r="AH81" i="57"/>
  <c r="AF80" i="57"/>
  <c r="BJ16" i="57" s="1"/>
  <c r="AE80" i="57"/>
  <c r="BI16" i="57" s="1"/>
  <c r="AD80" i="57"/>
  <c r="BH16" i="57" s="1"/>
  <c r="AC80" i="57"/>
  <c r="AB80" i="57"/>
  <c r="AA80" i="57"/>
  <c r="Z80" i="57"/>
  <c r="Y80" i="57"/>
  <c r="Y123" i="57" s="1"/>
  <c r="Y125" i="57" s="1"/>
  <c r="Y126" i="57" s="1"/>
  <c r="X80" i="57"/>
  <c r="W80" i="57"/>
  <c r="W123" i="57" s="1"/>
  <c r="W125" i="57" s="1"/>
  <c r="W126" i="57" s="1"/>
  <c r="V80" i="57"/>
  <c r="U80" i="57"/>
  <c r="BC16" i="57" s="1"/>
  <c r="BB16" i="57"/>
  <c r="S80" i="57"/>
  <c r="BA16" i="57" s="1"/>
  <c r="AX16" i="57"/>
  <c r="AW16" i="57"/>
  <c r="AV16" i="57"/>
  <c r="M80" i="57"/>
  <c r="AU16" i="57" s="1"/>
  <c r="L80" i="57"/>
  <c r="K80" i="57"/>
  <c r="J80" i="57"/>
  <c r="I80" i="57"/>
  <c r="AS16" i="57" s="1"/>
  <c r="H80" i="57"/>
  <c r="G80" i="57"/>
  <c r="AR16" i="57" s="1"/>
  <c r="F80" i="57"/>
  <c r="AQ16" i="57" s="1"/>
  <c r="E80" i="57"/>
  <c r="AP16" i="57" s="1"/>
  <c r="D80" i="57"/>
  <c r="AO16" i="57" s="1"/>
  <c r="C80" i="57"/>
  <c r="AN16" i="57" s="1"/>
  <c r="AI79" i="57"/>
  <c r="AH79" i="57"/>
  <c r="AI78" i="57"/>
  <c r="AH78" i="57"/>
  <c r="AI77" i="57"/>
  <c r="AH77" i="57"/>
  <c r="AI76" i="57"/>
  <c r="AH76" i="57"/>
  <c r="AI75" i="57"/>
  <c r="AH75" i="57"/>
  <c r="AI74" i="57"/>
  <c r="AH74" i="57"/>
  <c r="AI73" i="57"/>
  <c r="AH73" i="57"/>
  <c r="AI72" i="57"/>
  <c r="AH72" i="57"/>
  <c r="AI71" i="57"/>
  <c r="AH71" i="57"/>
  <c r="AI70" i="57"/>
  <c r="AH70" i="57"/>
  <c r="AI69" i="57"/>
  <c r="AH69" i="57"/>
  <c r="AI68" i="57"/>
  <c r="AH68" i="57"/>
  <c r="AI67" i="57"/>
  <c r="AH67" i="57"/>
  <c r="AI66" i="57"/>
  <c r="AH66" i="57"/>
  <c r="AI65" i="57"/>
  <c r="AH65" i="57"/>
  <c r="AI64" i="57"/>
  <c r="AH64" i="57"/>
  <c r="AI63" i="57"/>
  <c r="AH63" i="57"/>
  <c r="AI62" i="57"/>
  <c r="AH62" i="57"/>
  <c r="AI61" i="57"/>
  <c r="AH61" i="57"/>
  <c r="AI60" i="57"/>
  <c r="AH60" i="57"/>
  <c r="AI59" i="57"/>
  <c r="AH59" i="57"/>
  <c r="AI58" i="57"/>
  <c r="AH58" i="57"/>
  <c r="AI57" i="57"/>
  <c r="AH57" i="57"/>
  <c r="AI56" i="57"/>
  <c r="AH56" i="57"/>
  <c r="AI55" i="57"/>
  <c r="AH55" i="57"/>
  <c r="AI54" i="57"/>
  <c r="AH54" i="57"/>
  <c r="AI53" i="57"/>
  <c r="AH53" i="57"/>
  <c r="AI52" i="57"/>
  <c r="AH52" i="57"/>
  <c r="AI51" i="57"/>
  <c r="AH51" i="57"/>
  <c r="AI50" i="57"/>
  <c r="AH50" i="57"/>
  <c r="AI49" i="57"/>
  <c r="AH49" i="57"/>
  <c r="AI48" i="57"/>
  <c r="AH48" i="57"/>
  <c r="AI47" i="57"/>
  <c r="AH47" i="57"/>
  <c r="AI46" i="57"/>
  <c r="AH46" i="57"/>
  <c r="AI45" i="57"/>
  <c r="AH45" i="57"/>
  <c r="AI44" i="57"/>
  <c r="AH44" i="57"/>
  <c r="AI43" i="57"/>
  <c r="AH43" i="57"/>
  <c r="AI42" i="57"/>
  <c r="AH42" i="57"/>
  <c r="AI41" i="57"/>
  <c r="AH41" i="57"/>
  <c r="AI40" i="57"/>
  <c r="AH40" i="57"/>
  <c r="AI39" i="57"/>
  <c r="AH39" i="57"/>
  <c r="AI38" i="57"/>
  <c r="AH38" i="57"/>
  <c r="AI37" i="57"/>
  <c r="AH37" i="57"/>
  <c r="AI36" i="57"/>
  <c r="AH36" i="57"/>
  <c r="AI35" i="57"/>
  <c r="AH35" i="57"/>
  <c r="AI34" i="57"/>
  <c r="AH34" i="57"/>
  <c r="AI33" i="57"/>
  <c r="AH33" i="57"/>
  <c r="AI32" i="57"/>
  <c r="AH32" i="57"/>
  <c r="AI31" i="57"/>
  <c r="AH31" i="57"/>
  <c r="AI30" i="57"/>
  <c r="AH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BJ21" i="57"/>
  <c r="BI21" i="57"/>
  <c r="BH21" i="57"/>
  <c r="BG21" i="57"/>
  <c r="BF21" i="57"/>
  <c r="BE21" i="57"/>
  <c r="BD21" i="57"/>
  <c r="BC21" i="57"/>
  <c r="BB21" i="57"/>
  <c r="BA21" i="57"/>
  <c r="AZ21" i="57"/>
  <c r="AY21" i="57"/>
  <c r="AX21" i="57"/>
  <c r="AW21" i="57"/>
  <c r="AV21" i="57"/>
  <c r="AU21" i="57"/>
  <c r="AT21" i="57"/>
  <c r="AS21" i="57"/>
  <c r="AR21" i="57"/>
  <c r="AQ21" i="57"/>
  <c r="AP21" i="57"/>
  <c r="AO21" i="57"/>
  <c r="AN21" i="57"/>
  <c r="AM21" i="57"/>
  <c r="AI21" i="57"/>
  <c r="AH21" i="57"/>
  <c r="BJ20" i="57"/>
  <c r="BE20" i="57"/>
  <c r="BB20" i="57"/>
  <c r="AY20" i="57"/>
  <c r="AW20" i="57"/>
  <c r="AS20" i="57"/>
  <c r="AQ20" i="57"/>
  <c r="AI20" i="57"/>
  <c r="AH20" i="57"/>
  <c r="BE19" i="57"/>
  <c r="AX19" i="57"/>
  <c r="AW19" i="57"/>
  <c r="AV19" i="57"/>
  <c r="AI19" i="57"/>
  <c r="AH19" i="57"/>
  <c r="BG18" i="57"/>
  <c r="BF18" i="57"/>
  <c r="BD18" i="57"/>
  <c r="AZ18" i="57"/>
  <c r="AV18" i="57"/>
  <c r="AI18" i="57"/>
  <c r="AH18" i="57"/>
  <c r="BH17" i="57"/>
  <c r="BE17" i="57"/>
  <c r="BD17" i="57"/>
  <c r="BC17" i="57"/>
  <c r="AY17" i="57"/>
  <c r="AW17" i="57"/>
  <c r="AI17" i="57"/>
  <c r="AH17" i="57"/>
  <c r="AZ16" i="57"/>
  <c r="AY16" i="57"/>
  <c r="AI16" i="57"/>
  <c r="AH16" i="57"/>
  <c r="AI15" i="57"/>
  <c r="AH15" i="57"/>
  <c r="AI14" i="57"/>
  <c r="AH14" i="57"/>
  <c r="AI13" i="57"/>
  <c r="AH13" i="57"/>
  <c r="AL12" i="57"/>
  <c r="AI12" i="57"/>
  <c r="AH12" i="57"/>
  <c r="AI11" i="57"/>
  <c r="AH11" i="57"/>
  <c r="K6" i="57"/>
  <c r="AF5" i="57"/>
  <c r="X5" i="57"/>
  <c r="W5" i="57"/>
  <c r="P5" i="57"/>
  <c r="O5" i="57"/>
  <c r="G5" i="57"/>
  <c r="C5" i="57"/>
  <c r="K4" i="57"/>
  <c r="E4" i="57"/>
  <c r="H4" i="57" s="1"/>
  <c r="B4" i="57"/>
  <c r="AL13" i="57" s="1"/>
  <c r="J204" i="58" l="1"/>
  <c r="J178" i="58"/>
  <c r="K172" i="58"/>
  <c r="J145" i="58"/>
  <c r="H335" i="58"/>
  <c r="G340" i="58"/>
  <c r="K180" i="58"/>
  <c r="J208" i="58"/>
  <c r="J311" i="58" s="1"/>
  <c r="I311" i="58"/>
  <c r="AE5" i="57"/>
  <c r="S5" i="57"/>
  <c r="AE133" i="57"/>
  <c r="AC123" i="57"/>
  <c r="AC125" i="57" s="1"/>
  <c r="BH22" i="57"/>
  <c r="AB133" i="57"/>
  <c r="BG23" i="57" s="1"/>
  <c r="AA133" i="57"/>
  <c r="BE16" i="57"/>
  <c r="X123" i="57"/>
  <c r="X125" i="57" s="1"/>
  <c r="X126" i="57" s="1"/>
  <c r="X7" i="57" s="1"/>
  <c r="V123" i="57"/>
  <c r="V125" i="57" s="1"/>
  <c r="BD16" i="57"/>
  <c r="T5" i="57"/>
  <c r="BC22" i="57"/>
  <c r="AH131" i="57"/>
  <c r="T133" i="57"/>
  <c r="BB23" i="57" s="1"/>
  <c r="AX22" i="57"/>
  <c r="AU22" i="57"/>
  <c r="L133" i="57"/>
  <c r="L134" i="57" s="1"/>
  <c r="AE134" i="57"/>
  <c r="BI23" i="57"/>
  <c r="AA5" i="57"/>
  <c r="K123" i="57"/>
  <c r="K125" i="57" s="1"/>
  <c r="S123" i="57"/>
  <c r="S125" i="57" s="1"/>
  <c r="AA123" i="57"/>
  <c r="AA125" i="57" s="1"/>
  <c r="AD123" i="57"/>
  <c r="AD125" i="57" s="1"/>
  <c r="L5" i="57"/>
  <c r="AW22" i="57"/>
  <c r="BD19" i="57"/>
  <c r="BD22" i="57" s="1"/>
  <c r="L123" i="57"/>
  <c r="L125" i="57" s="1"/>
  <c r="L126" i="57" s="1"/>
  <c r="L7" i="57" s="1"/>
  <c r="AB123" i="57"/>
  <c r="AB125" i="57" s="1"/>
  <c r="AF123" i="57"/>
  <c r="AF125" i="57" s="1"/>
  <c r="S133" i="57"/>
  <c r="BA23" i="57" s="1"/>
  <c r="AF133" i="57"/>
  <c r="BJ23" i="57" s="1"/>
  <c r="AY23" i="57"/>
  <c r="BE22" i="57"/>
  <c r="BI19" i="57"/>
  <c r="BI22" i="57" s="1"/>
  <c r="BI25" i="57" s="1"/>
  <c r="M123" i="57"/>
  <c r="M125" i="57" s="1"/>
  <c r="AI131" i="57"/>
  <c r="AN165" i="57"/>
  <c r="AI132" i="57"/>
  <c r="AZ23" i="57"/>
  <c r="Z133" i="57"/>
  <c r="BF23" i="57" s="1"/>
  <c r="AG340" i="57"/>
  <c r="AG78" i="57" s="1"/>
  <c r="AG80" i="57" s="1"/>
  <c r="AO185" i="57"/>
  <c r="H123" i="57"/>
  <c r="H125" i="57" s="1"/>
  <c r="I123" i="57"/>
  <c r="I125" i="57" s="1"/>
  <c r="J133" i="57"/>
  <c r="G133" i="57"/>
  <c r="AR23" i="57" s="1"/>
  <c r="J134" i="57"/>
  <c r="H133" i="57"/>
  <c r="H134" i="57" s="1"/>
  <c r="J123" i="57"/>
  <c r="J125" i="57" s="1"/>
  <c r="AQ22" i="57"/>
  <c r="AI130" i="57"/>
  <c r="AP19" i="57"/>
  <c r="AP22" i="57" s="1"/>
  <c r="F123" i="57"/>
  <c r="F125" i="57" s="1"/>
  <c r="AO22" i="57"/>
  <c r="AH88" i="57"/>
  <c r="C133" i="57"/>
  <c r="AN23" i="57" s="1"/>
  <c r="C123" i="57"/>
  <c r="C125" i="57" s="1"/>
  <c r="C126" i="57" s="1"/>
  <c r="C7" i="57" s="1"/>
  <c r="B133" i="57"/>
  <c r="B134" i="57" s="1"/>
  <c r="B123" i="57"/>
  <c r="B125" i="57" s="1"/>
  <c r="B126" i="57" s="1"/>
  <c r="D235" i="57"/>
  <c r="E235" i="57" s="1"/>
  <c r="F235" i="57" s="1"/>
  <c r="G235" i="57" s="1"/>
  <c r="H235" i="57" s="1"/>
  <c r="I235" i="57" s="1"/>
  <c r="J235" i="57" s="1"/>
  <c r="K235" i="57" s="1"/>
  <c r="L235" i="57" s="1"/>
  <c r="M235" i="57" s="1"/>
  <c r="N235" i="57" s="1"/>
  <c r="O235" i="57" s="1"/>
  <c r="P235" i="57" s="1"/>
  <c r="Q235" i="57" s="1"/>
  <c r="R235" i="57" s="1"/>
  <c r="S235" i="57" s="1"/>
  <c r="T235" i="57" s="1"/>
  <c r="U235" i="57" s="1"/>
  <c r="V235" i="57" s="1"/>
  <c r="W235" i="57" s="1"/>
  <c r="X235" i="57" s="1"/>
  <c r="Y235" i="57" s="1"/>
  <c r="Z235" i="57" s="1"/>
  <c r="AA235" i="57" s="1"/>
  <c r="AB235" i="57" s="1"/>
  <c r="AC235" i="57" s="1"/>
  <c r="AD235" i="57" s="1"/>
  <c r="AE235" i="57" s="1"/>
  <c r="AF235" i="57" s="1"/>
  <c r="C145" i="57"/>
  <c r="C178" i="57"/>
  <c r="D172" i="57"/>
  <c r="E172" i="57" s="1"/>
  <c r="G134" i="57"/>
  <c r="AX23" i="57"/>
  <c r="BE23" i="57"/>
  <c r="AF134" i="57"/>
  <c r="P7" i="57"/>
  <c r="AJ118" i="57" a="1"/>
  <c r="AJ118" i="57" s="1"/>
  <c r="I5" i="57"/>
  <c r="AI80" i="57"/>
  <c r="AI88" i="57"/>
  <c r="BG105" i="57" a="1"/>
  <c r="AI106" i="57"/>
  <c r="C134" i="57"/>
  <c r="AA134" i="57"/>
  <c r="AI118" i="57"/>
  <c r="E133" i="57"/>
  <c r="AP23" i="57" s="1"/>
  <c r="M133" i="57"/>
  <c r="AU23" i="57" s="1"/>
  <c r="U133" i="57"/>
  <c r="BC23" i="57" s="1"/>
  <c r="AC133" i="57"/>
  <c r="AC134" i="57" s="1"/>
  <c r="AN149" i="57"/>
  <c r="AO145" i="57"/>
  <c r="J5" i="57"/>
  <c r="AW23" i="57"/>
  <c r="BB22" i="57"/>
  <c r="AB5" i="57"/>
  <c r="Z181" i="57"/>
  <c r="BA22" i="57"/>
  <c r="BA25" i="57" s="1"/>
  <c r="BF19" i="57"/>
  <c r="BA19" i="57"/>
  <c r="R5" i="57"/>
  <c r="AH102" i="57"/>
  <c r="O7" i="57"/>
  <c r="AE123" i="57"/>
  <c r="AE125" i="57" s="1"/>
  <c r="AE126" i="57" s="1"/>
  <c r="AE7" i="57" s="1"/>
  <c r="AI102" i="57"/>
  <c r="AT16" i="57"/>
  <c r="AT22" i="57" s="1"/>
  <c r="BG16" i="57"/>
  <c r="BG22" i="57" s="1"/>
  <c r="BG25" i="57" s="1"/>
  <c r="D123" i="57"/>
  <c r="D125" i="57" s="1"/>
  <c r="T123" i="57"/>
  <c r="T125" i="57" s="1"/>
  <c r="T126" i="57" s="1"/>
  <c r="T7" i="57" s="1"/>
  <c r="AH132" i="57"/>
  <c r="B5" i="57"/>
  <c r="Z5" i="57"/>
  <c r="AM19" i="57"/>
  <c r="AM22" i="57" s="1"/>
  <c r="AR22" i="57"/>
  <c r="W7" i="57"/>
  <c r="E123" i="57"/>
  <c r="E125" i="57" s="1"/>
  <c r="U123" i="57"/>
  <c r="U125" i="57" s="1"/>
  <c r="I133" i="57"/>
  <c r="AS23" i="57" s="1"/>
  <c r="AH127" i="57"/>
  <c r="AI129" i="57"/>
  <c r="E134" i="57"/>
  <c r="AO164" i="57"/>
  <c r="AO165" i="57" s="1"/>
  <c r="AV22" i="57"/>
  <c r="AN19" i="57"/>
  <c r="AN22" i="57" s="1"/>
  <c r="AN25" i="57" s="1"/>
  <c r="AI127" i="57"/>
  <c r="AI128" i="57"/>
  <c r="AH129" i="57"/>
  <c r="K133" i="57"/>
  <c r="AT23" i="57" s="1"/>
  <c r="AO149" i="57"/>
  <c r="BJ22" i="57"/>
  <c r="Q7" i="57"/>
  <c r="H5" i="57"/>
  <c r="AS19" i="57"/>
  <c r="AS22" i="57" s="1"/>
  <c r="AY19" i="57"/>
  <c r="AY22" i="57" s="1"/>
  <c r="AY25" i="57" s="1"/>
  <c r="G123" i="57"/>
  <c r="G125" i="57" s="1"/>
  <c r="G126" i="57" s="1"/>
  <c r="G7" i="57" s="1"/>
  <c r="AN157" i="57"/>
  <c r="AO157" i="57" s="1"/>
  <c r="AN178" i="57"/>
  <c r="AO169" i="57"/>
  <c r="AO178" i="57" s="1"/>
  <c r="BF16" i="57"/>
  <c r="Z123" i="57"/>
  <c r="Z125" i="57" s="1"/>
  <c r="AH80" i="57"/>
  <c r="AH106" i="57"/>
  <c r="AZ19" i="57"/>
  <c r="AZ22" i="57" s="1"/>
  <c r="AH118" i="57"/>
  <c r="D133" i="57"/>
  <c r="AH128" i="57"/>
  <c r="AB134" i="57"/>
  <c r="AH130" i="57"/>
  <c r="E188" i="57"/>
  <c r="D145" i="57"/>
  <c r="E204" i="57"/>
  <c r="F133" i="57"/>
  <c r="V133" i="57"/>
  <c r="V126" i="57" s="1"/>
  <c r="V7" i="57" s="1"/>
  <c r="AD133" i="57"/>
  <c r="C311" i="57"/>
  <c r="C335" i="57" s="1"/>
  <c r="C339" i="57" s="1"/>
  <c r="D180" i="57"/>
  <c r="E5" i="57"/>
  <c r="AC5" i="57"/>
  <c r="F5" i="57"/>
  <c r="E208" i="57"/>
  <c r="H339" i="58" l="1"/>
  <c r="H340" i="58" s="1"/>
  <c r="K178" i="58"/>
  <c r="L172" i="58"/>
  <c r="K145" i="58"/>
  <c r="L180" i="58"/>
  <c r="J335" i="58"/>
  <c r="K204" i="58"/>
  <c r="K311" i="58" s="1"/>
  <c r="I335" i="58"/>
  <c r="I339" i="58" s="1"/>
  <c r="K208" i="58"/>
  <c r="O188" i="58"/>
  <c r="AA126" i="57"/>
  <c r="AA7" i="57" s="1"/>
  <c r="AF126" i="57"/>
  <c r="AF7" i="57" s="1"/>
  <c r="U126" i="57"/>
  <c r="U7" i="57" s="1"/>
  <c r="BJ25" i="57"/>
  <c r="AB126" i="57"/>
  <c r="AB7" i="57" s="1"/>
  <c r="AC126" i="57"/>
  <c r="AC7" i="57" s="1"/>
  <c r="BE25" i="57"/>
  <c r="Z134" i="57"/>
  <c r="Z126" i="57"/>
  <c r="Z7" i="57" s="1"/>
  <c r="BC25" i="57"/>
  <c r="U134" i="57"/>
  <c r="T134" i="57"/>
  <c r="BB25" i="57"/>
  <c r="S134" i="57"/>
  <c r="S126" i="57"/>
  <c r="S7" i="57" s="1"/>
  <c r="AZ25" i="57"/>
  <c r="AX25" i="57"/>
  <c r="AW25" i="57"/>
  <c r="AU25" i="57"/>
  <c r="D126" i="57"/>
  <c r="D7" i="57" s="1"/>
  <c r="F126" i="57"/>
  <c r="F7" i="57" s="1"/>
  <c r="R7" i="57"/>
  <c r="BF22" i="57"/>
  <c r="BF25" i="57" s="1"/>
  <c r="J126" i="57"/>
  <c r="J7" i="57" s="1"/>
  <c r="AG123" i="57"/>
  <c r="AG2" i="57"/>
  <c r="AG6" i="57" s="1"/>
  <c r="AG125" i="57"/>
  <c r="I134" i="57"/>
  <c r="I126" i="57"/>
  <c r="I7" i="57" s="1"/>
  <c r="AR25" i="57"/>
  <c r="AS25" i="57"/>
  <c r="H126" i="57"/>
  <c r="H7" i="57" s="1"/>
  <c r="AP25" i="57"/>
  <c r="E126" i="57"/>
  <c r="E7" i="57" s="1"/>
  <c r="AI123" i="57"/>
  <c r="D178" i="57"/>
  <c r="B7" i="57"/>
  <c r="AO186" i="57"/>
  <c r="C340" i="57"/>
  <c r="E145" i="57"/>
  <c r="F188" i="57"/>
  <c r="AH123" i="57"/>
  <c r="M134" i="57"/>
  <c r="AI125" i="57"/>
  <c r="BK128" i="57"/>
  <c r="BI127" i="57"/>
  <c r="BG126" i="57"/>
  <c r="BK124" i="57"/>
  <c r="BI123" i="57"/>
  <c r="BG122" i="57"/>
  <c r="BK120" i="57"/>
  <c r="BI119" i="57"/>
  <c r="BG118" i="57"/>
  <c r="BK116" i="57"/>
  <c r="BI115" i="57"/>
  <c r="BG114" i="57"/>
  <c r="BK112" i="57"/>
  <c r="BI111" i="57"/>
  <c r="BG110" i="57"/>
  <c r="BK108" i="57"/>
  <c r="BI107" i="57"/>
  <c r="BG106" i="57"/>
  <c r="BJ128" i="57"/>
  <c r="BH127" i="57"/>
  <c r="BL125" i="57"/>
  <c r="BJ124" i="57"/>
  <c r="BH123" i="57"/>
  <c r="BL121" i="57"/>
  <c r="BJ120" i="57"/>
  <c r="BH119" i="57"/>
  <c r="BL117" i="57"/>
  <c r="BJ116" i="57"/>
  <c r="BH115" i="57"/>
  <c r="BL113" i="57"/>
  <c r="BJ112" i="57"/>
  <c r="BH111" i="57"/>
  <c r="BL109" i="57"/>
  <c r="BJ108" i="57"/>
  <c r="BH107" i="57"/>
  <c r="BL105" i="57"/>
  <c r="BI128" i="57"/>
  <c r="BG127" i="57"/>
  <c r="BK125" i="57"/>
  <c r="BI124" i="57"/>
  <c r="BG123" i="57"/>
  <c r="BK121" i="57"/>
  <c r="BI120" i="57"/>
  <c r="BG119" i="57"/>
  <c r="BK117" i="57"/>
  <c r="BI116" i="57"/>
  <c r="BG115" i="57"/>
  <c r="BK113" i="57"/>
  <c r="BI112" i="57"/>
  <c r="BG111" i="57"/>
  <c r="BJ127" i="57"/>
  <c r="BH125" i="57"/>
  <c r="BL122" i="57"/>
  <c r="BG121" i="57"/>
  <c r="BK118" i="57"/>
  <c r="BL116" i="57"/>
  <c r="BJ114" i="57"/>
  <c r="BH112" i="57"/>
  <c r="BI110" i="57"/>
  <c r="BI108" i="57"/>
  <c r="BK106" i="57"/>
  <c r="BG105" i="57"/>
  <c r="BL127" i="57"/>
  <c r="BJ125" i="57"/>
  <c r="BK123" i="57"/>
  <c r="BI121" i="57"/>
  <c r="BJ119" i="57"/>
  <c r="BH117" i="57"/>
  <c r="BL114" i="57"/>
  <c r="BG113" i="57"/>
  <c r="BK110" i="57"/>
  <c r="BG109" i="57"/>
  <c r="BG107" i="57"/>
  <c r="BI105" i="57"/>
  <c r="BI126" i="57"/>
  <c r="BJ123" i="57"/>
  <c r="BH120" i="57"/>
  <c r="BJ117" i="57"/>
  <c r="BK114" i="57"/>
  <c r="BL111" i="57"/>
  <c r="BI109" i="57"/>
  <c r="BL106" i="57"/>
  <c r="BL128" i="57"/>
  <c r="BH126" i="57"/>
  <c r="BK122" i="57"/>
  <c r="BG120" i="57"/>
  <c r="BI117" i="57"/>
  <c r="BI114" i="57"/>
  <c r="BK111" i="57"/>
  <c r="BH109" i="57"/>
  <c r="BJ106" i="57"/>
  <c r="BH128" i="57"/>
  <c r="BI125" i="57"/>
  <c r="BJ122" i="57"/>
  <c r="BL119" i="57"/>
  <c r="BG117" i="57"/>
  <c r="BH114" i="57"/>
  <c r="BJ111" i="57"/>
  <c r="BL108" i="57"/>
  <c r="BI106" i="57"/>
  <c r="BG128" i="57"/>
  <c r="BG125" i="57"/>
  <c r="BI122" i="57"/>
  <c r="BK119" i="57"/>
  <c r="BH116" i="57"/>
  <c r="BJ113" i="57"/>
  <c r="BL110" i="57"/>
  <c r="BH108" i="57"/>
  <c r="BH106" i="57"/>
  <c r="BK127" i="57"/>
  <c r="BL124" i="57"/>
  <c r="BH122" i="57"/>
  <c r="BL118" i="57"/>
  <c r="BG116" i="57"/>
  <c r="BI113" i="57"/>
  <c r="BJ110" i="57"/>
  <c r="BG108" i="57"/>
  <c r="BK105" i="57"/>
  <c r="BH124" i="57"/>
  <c r="BJ121" i="57"/>
  <c r="BJ118" i="57"/>
  <c r="BH113" i="57"/>
  <c r="BH110" i="57"/>
  <c r="BL107" i="57"/>
  <c r="BJ105" i="57"/>
  <c r="BK126" i="57"/>
  <c r="BG124" i="57"/>
  <c r="BH121" i="57"/>
  <c r="BI118" i="57"/>
  <c r="BK115" i="57"/>
  <c r="BL112" i="57"/>
  <c r="BK109" i="57"/>
  <c r="BK107" i="57"/>
  <c r="BL126" i="57"/>
  <c r="BL115" i="57"/>
  <c r="BH105" i="57"/>
  <c r="BJ126" i="57"/>
  <c r="BL123" i="57"/>
  <c r="BL120" i="57"/>
  <c r="BH118" i="57"/>
  <c r="BJ115" i="57"/>
  <c r="BG112" i="57"/>
  <c r="BJ109" i="57"/>
  <c r="BJ107" i="57"/>
  <c r="F208" i="57"/>
  <c r="AV23" i="57"/>
  <c r="AV25" i="57" s="1"/>
  <c r="N7" i="57"/>
  <c r="BH23" i="57"/>
  <c r="BH25" i="57" s="1"/>
  <c r="AD134" i="57"/>
  <c r="AA181" i="57"/>
  <c r="AB181" i="57" s="1"/>
  <c r="AC181" i="57" s="1"/>
  <c r="AD181" i="57" s="1"/>
  <c r="AE181" i="57" s="1"/>
  <c r="AF181" i="57" s="1"/>
  <c r="Z145" i="57"/>
  <c r="AQ23" i="57"/>
  <c r="AQ25" i="57" s="1"/>
  <c r="F134" i="57"/>
  <c r="AT25" i="57"/>
  <c r="F172" i="57"/>
  <c r="E178" i="57"/>
  <c r="M126" i="57"/>
  <c r="M7" i="57" s="1"/>
  <c r="K126" i="57"/>
  <c r="K7" i="57" s="1"/>
  <c r="Y7" i="57"/>
  <c r="F204" i="57"/>
  <c r="AD126" i="57"/>
  <c r="AD7" i="57" s="1"/>
  <c r="V134" i="57"/>
  <c r="BD23" i="57"/>
  <c r="BD25" i="57" s="1"/>
  <c r="D134" i="57"/>
  <c r="AO23" i="57"/>
  <c r="AO25" i="57" s="1"/>
  <c r="D311" i="57"/>
  <c r="E180" i="57"/>
  <c r="AI133" i="57"/>
  <c r="AJ133" i="57" a="1"/>
  <c r="AJ133" i="57" s="1"/>
  <c r="AM23" i="57"/>
  <c r="AM25" i="57" s="1"/>
  <c r="AH133" i="57"/>
  <c r="K134" i="57"/>
  <c r="AH125" i="57"/>
  <c r="J339" i="58" l="1"/>
  <c r="J340" i="58" s="1"/>
  <c r="L178" i="58"/>
  <c r="L145" i="58"/>
  <c r="K339" i="58"/>
  <c r="L208" i="58"/>
  <c r="I340" i="58"/>
  <c r="P188" i="58"/>
  <c r="K335" i="58"/>
  <c r="L204" i="58"/>
  <c r="AT8" i="57"/>
  <c r="AI134" i="57"/>
  <c r="AT9" i="57"/>
  <c r="AH134" i="57"/>
  <c r="E311" i="57"/>
  <c r="F180" i="57"/>
  <c r="A7" i="57"/>
  <c r="F178" i="57"/>
  <c r="G172" i="57"/>
  <c r="D335" i="57"/>
  <c r="D339" i="57" s="1"/>
  <c r="G204" i="57"/>
  <c r="F145" i="57"/>
  <c r="G188" i="57"/>
  <c r="AI126" i="57"/>
  <c r="G208" i="57"/>
  <c r="AH126" i="57"/>
  <c r="K340" i="58" l="1"/>
  <c r="Q188" i="58"/>
  <c r="M311" i="58"/>
  <c r="L311" i="58"/>
  <c r="H208" i="57"/>
  <c r="D340" i="57"/>
  <c r="H172" i="57"/>
  <c r="G178" i="57"/>
  <c r="H188" i="57"/>
  <c r="G145" i="57"/>
  <c r="H204" i="57"/>
  <c r="F311" i="57"/>
  <c r="G180" i="57"/>
  <c r="E335" i="57"/>
  <c r="M335" i="58" l="1"/>
  <c r="O180" i="58"/>
  <c r="R188" i="58"/>
  <c r="L335" i="58"/>
  <c r="O172" i="58"/>
  <c r="N311" i="58"/>
  <c r="I188" i="57"/>
  <c r="H145" i="57"/>
  <c r="E339" i="57"/>
  <c r="E340" i="57" s="1"/>
  <c r="F335" i="57"/>
  <c r="F339" i="57" s="1"/>
  <c r="I172" i="57"/>
  <c r="H178" i="57"/>
  <c r="I204" i="57"/>
  <c r="I208" i="57"/>
  <c r="G311" i="57"/>
  <c r="H180" i="57"/>
  <c r="M339" i="58" l="1"/>
  <c r="M340" i="58" s="1"/>
  <c r="L339" i="58"/>
  <c r="L340" i="58" s="1"/>
  <c r="O208" i="58"/>
  <c r="P180" i="58"/>
  <c r="S188" i="58"/>
  <c r="N335" i="58"/>
  <c r="N339" i="58" s="1"/>
  <c r="O204" i="58"/>
  <c r="P172" i="58"/>
  <c r="O178" i="58"/>
  <c r="F340" i="57"/>
  <c r="J204" i="57"/>
  <c r="G335" i="57"/>
  <c r="H311" i="57"/>
  <c r="I180" i="57"/>
  <c r="J208" i="57"/>
  <c r="J188" i="57"/>
  <c r="I145" i="57"/>
  <c r="J172" i="57"/>
  <c r="I178" i="57"/>
  <c r="P204" i="58" l="1"/>
  <c r="N340" i="58"/>
  <c r="O311" i="58"/>
  <c r="Q180" i="58"/>
  <c r="P208" i="58"/>
  <c r="Q172" i="58"/>
  <c r="P178" i="58"/>
  <c r="I311" i="57"/>
  <c r="J180" i="57"/>
  <c r="J178" i="57"/>
  <c r="K172" i="57"/>
  <c r="G339" i="57"/>
  <c r="G340" i="57" s="1"/>
  <c r="K188" i="57"/>
  <c r="J145" i="57"/>
  <c r="K204" i="57"/>
  <c r="H335" i="57"/>
  <c r="H339" i="57" s="1"/>
  <c r="K208" i="57"/>
  <c r="P311" i="58" l="1"/>
  <c r="P335" i="58" s="1"/>
  <c r="P339" i="58" s="1"/>
  <c r="P340" i="58" s="1"/>
  <c r="R180" i="58"/>
  <c r="Q178" i="58"/>
  <c r="Q208" i="58"/>
  <c r="Q204" i="58"/>
  <c r="O335" i="58"/>
  <c r="O339" i="58" s="1"/>
  <c r="H340" i="57"/>
  <c r="L188" i="57"/>
  <c r="K145" i="57"/>
  <c r="L172" i="57"/>
  <c r="K178" i="57"/>
  <c r="I335" i="57"/>
  <c r="I339" i="57" s="1"/>
  <c r="L208" i="57"/>
  <c r="J311" i="57"/>
  <c r="K180" i="57"/>
  <c r="L204" i="57"/>
  <c r="R208" i="58" l="1"/>
  <c r="R178" i="58"/>
  <c r="S172" i="58"/>
  <c r="O340" i="58"/>
  <c r="R204" i="58"/>
  <c r="S180" i="58"/>
  <c r="Q311" i="58"/>
  <c r="I340" i="57"/>
  <c r="L178" i="57"/>
  <c r="M172" i="57"/>
  <c r="M204" i="57"/>
  <c r="J335" i="57"/>
  <c r="J339" i="57" s="1"/>
  <c r="K311" i="57"/>
  <c r="L180" i="57"/>
  <c r="M208" i="57"/>
  <c r="M188" i="57"/>
  <c r="L145" i="57"/>
  <c r="R311" i="58" l="1"/>
  <c r="R335" i="58" s="1"/>
  <c r="R339" i="58" s="1"/>
  <c r="S178" i="58"/>
  <c r="S145" i="58"/>
  <c r="S204" i="58"/>
  <c r="S208" i="58"/>
  <c r="Q335" i="58"/>
  <c r="Q339" i="58" s="1"/>
  <c r="J340" i="57"/>
  <c r="N188" i="57"/>
  <c r="M145" i="57"/>
  <c r="N204" i="57"/>
  <c r="N208" i="57"/>
  <c r="L311" i="57"/>
  <c r="M180" i="57"/>
  <c r="N172" i="57"/>
  <c r="M178" i="57"/>
  <c r="K335" i="57"/>
  <c r="K339" i="57"/>
  <c r="S311" i="58" l="1"/>
  <c r="S335" i="58" s="1"/>
  <c r="Q340" i="58"/>
  <c r="R340" i="58"/>
  <c r="K340" i="57"/>
  <c r="M311" i="57"/>
  <c r="N180" i="57"/>
  <c r="O208" i="57"/>
  <c r="O204" i="57"/>
  <c r="L335" i="57"/>
  <c r="L339" i="57" s="1"/>
  <c r="L340" i="57" s="1"/>
  <c r="N178" i="57"/>
  <c r="O172" i="57"/>
  <c r="O188" i="57"/>
  <c r="AA188" i="58" l="1"/>
  <c r="S339" i="58"/>
  <c r="S340" i="58" s="1"/>
  <c r="P204" i="57"/>
  <c r="P188" i="57"/>
  <c r="N311" i="57"/>
  <c r="O180" i="57"/>
  <c r="P208" i="57"/>
  <c r="P172" i="57"/>
  <c r="O178" i="57"/>
  <c r="M335" i="57"/>
  <c r="M339" i="57" s="1"/>
  <c r="AB188" i="58" l="1"/>
  <c r="M340" i="57"/>
  <c r="Q208" i="57"/>
  <c r="O311" i="57"/>
  <c r="P180" i="57"/>
  <c r="Q188" i="57"/>
  <c r="N335" i="57"/>
  <c r="N339" i="57" s="1"/>
  <c r="Q204" i="57"/>
  <c r="Q172" i="57"/>
  <c r="P178" i="57"/>
  <c r="AC188" i="58" l="1"/>
  <c r="Q145" i="57"/>
  <c r="R172" i="57"/>
  <c r="Q178" i="57"/>
  <c r="P311" i="57"/>
  <c r="Q180" i="57"/>
  <c r="O335" i="57"/>
  <c r="O339" i="57" s="1"/>
  <c r="N340" i="57"/>
  <c r="R188" i="57"/>
  <c r="R145" i="57" s="1"/>
  <c r="R204" i="57"/>
  <c r="R208" i="57"/>
  <c r="AD188" i="58" l="1"/>
  <c r="O340" i="57"/>
  <c r="S208" i="57"/>
  <c r="P335" i="57"/>
  <c r="S204" i="57"/>
  <c r="Q311" i="57"/>
  <c r="R180" i="57"/>
  <c r="S188" i="57"/>
  <c r="S145" i="57" s="1"/>
  <c r="R178" i="57"/>
  <c r="S172" i="57"/>
  <c r="AE188" i="58" l="1"/>
  <c r="T172" i="57"/>
  <c r="S178" i="57"/>
  <c r="T204" i="57"/>
  <c r="P339" i="57"/>
  <c r="P340" i="57" s="1"/>
  <c r="T188" i="57"/>
  <c r="T145" i="57" s="1"/>
  <c r="T208" i="57"/>
  <c r="Q335" i="57"/>
  <c r="Q339" i="57" s="1"/>
  <c r="R311" i="57"/>
  <c r="S180" i="57"/>
  <c r="AA180" i="58" l="1"/>
  <c r="AF188" i="58"/>
  <c r="AA172" i="58"/>
  <c r="S311" i="57"/>
  <c r="T180" i="57"/>
  <c r="U188" i="57"/>
  <c r="U145" i="57" s="1"/>
  <c r="U204" i="57"/>
  <c r="Q340" i="57"/>
  <c r="U208" i="57"/>
  <c r="U172" i="57"/>
  <c r="T178" i="57"/>
  <c r="R335" i="57"/>
  <c r="AB180" i="58" l="1"/>
  <c r="AA204" i="58"/>
  <c r="AA208" i="58"/>
  <c r="AA178" i="58"/>
  <c r="AB172" i="58"/>
  <c r="R339" i="57"/>
  <c r="R340" i="57" s="1"/>
  <c r="V172" i="57"/>
  <c r="U178" i="57"/>
  <c r="T311" i="57"/>
  <c r="U180" i="57"/>
  <c r="V204" i="57"/>
  <c r="V188" i="57"/>
  <c r="V145" i="57" s="1"/>
  <c r="V208" i="57"/>
  <c r="S335" i="57"/>
  <c r="S339" i="57" s="1"/>
  <c r="AB204" i="58" l="1"/>
  <c r="AA311" i="58"/>
  <c r="AC180" i="58"/>
  <c r="AB208" i="58"/>
  <c r="AB178" i="58"/>
  <c r="AC172" i="58"/>
  <c r="AB145" i="58"/>
  <c r="T335" i="57"/>
  <c r="T339" i="57" s="1"/>
  <c r="W204" i="57"/>
  <c r="U311" i="57"/>
  <c r="V180" i="57"/>
  <c r="S340" i="57"/>
  <c r="W208" i="57"/>
  <c r="V178" i="57"/>
  <c r="W172" i="57"/>
  <c r="W188" i="57"/>
  <c r="W145" i="57" s="1"/>
  <c r="AD180" i="58" l="1"/>
  <c r="AD172" i="58"/>
  <c r="AC178" i="58"/>
  <c r="AC145" i="58"/>
  <c r="AC204" i="58"/>
  <c r="AC208" i="58"/>
  <c r="AB311" i="58"/>
  <c r="AB335" i="58" s="1"/>
  <c r="AA335" i="58"/>
  <c r="T340" i="57"/>
  <c r="V311" i="57"/>
  <c r="W180" i="57"/>
  <c r="U335" i="57"/>
  <c r="X204" i="57"/>
  <c r="X208" i="57"/>
  <c r="X188" i="57"/>
  <c r="X145" i="57" s="1"/>
  <c r="W178" i="57"/>
  <c r="X172" i="57"/>
  <c r="AC311" i="58" l="1"/>
  <c r="AC335" i="58" s="1"/>
  <c r="AB339" i="58"/>
  <c r="AB340" i="58" s="1"/>
  <c r="AE172" i="58"/>
  <c r="AD178" i="58"/>
  <c r="AA339" i="58"/>
  <c r="AA340" i="58" s="1"/>
  <c r="AE180" i="58"/>
  <c r="AD208" i="58"/>
  <c r="AD204" i="58"/>
  <c r="Y204" i="57"/>
  <c r="X178" i="57"/>
  <c r="Y172" i="57"/>
  <c r="U339" i="57"/>
  <c r="U340" i="57" s="1"/>
  <c r="Y188" i="57"/>
  <c r="W311" i="57"/>
  <c r="X180" i="57"/>
  <c r="Y208" i="57"/>
  <c r="V335" i="57"/>
  <c r="AD311" i="58" l="1"/>
  <c r="AD335" i="58" s="1"/>
  <c r="AD339" i="58" s="1"/>
  <c r="AE204" i="58"/>
  <c r="AC339" i="58"/>
  <c r="AC340" i="58" s="1"/>
  <c r="AE208" i="58"/>
  <c r="AF172" i="58"/>
  <c r="AE178" i="58"/>
  <c r="AE145" i="58"/>
  <c r="AF180" i="58"/>
  <c r="Z188" i="57"/>
  <c r="AA188" i="57" s="1"/>
  <c r="Y145" i="57"/>
  <c r="V339" i="57"/>
  <c r="V340" i="57" s="1"/>
  <c r="Z204" i="57"/>
  <c r="AB188" i="57"/>
  <c r="Z172" i="57"/>
  <c r="Y178" i="57"/>
  <c r="Z208" i="57"/>
  <c r="X311" i="57"/>
  <c r="Y180" i="57"/>
  <c r="W335" i="57"/>
  <c r="W339" i="57" s="1"/>
  <c r="AD340" i="58" l="1"/>
  <c r="AF178" i="58"/>
  <c r="AF145" i="58"/>
  <c r="AF208" i="58"/>
  <c r="AF204" i="58"/>
  <c r="AF311" i="58" s="1"/>
  <c r="AE311" i="58"/>
  <c r="AE335" i="58" s="1"/>
  <c r="W340" i="57"/>
  <c r="Z178" i="57"/>
  <c r="AA172" i="57"/>
  <c r="AC188" i="57"/>
  <c r="Y311" i="57"/>
  <c r="Z180" i="57"/>
  <c r="AA204" i="57"/>
  <c r="X335" i="57"/>
  <c r="AA208" i="57"/>
  <c r="AI145" i="58" l="1"/>
  <c r="AH145" i="58"/>
  <c r="AF335" i="58"/>
  <c r="AE339" i="58"/>
  <c r="AE340" i="58" s="1"/>
  <c r="X339" i="57"/>
  <c r="X340" i="57" s="1"/>
  <c r="AB204" i="57"/>
  <c r="Z311" i="57"/>
  <c r="AA180" i="57"/>
  <c r="AB208" i="57"/>
  <c r="AD188" i="57"/>
  <c r="Y335" i="57"/>
  <c r="AB172" i="57"/>
  <c r="AA178" i="57"/>
  <c r="AA145" i="57"/>
  <c r="AF339" i="58" l="1"/>
  <c r="AF340" i="58" s="1"/>
  <c r="AC208" i="57"/>
  <c r="Z335" i="57"/>
  <c r="Z339" i="57"/>
  <c r="AA311" i="57"/>
  <c r="AB180" i="57"/>
  <c r="Y339" i="57"/>
  <c r="Y340" i="57" s="1"/>
  <c r="AC204" i="57"/>
  <c r="AE188" i="57"/>
  <c r="AC172" i="57"/>
  <c r="AB178" i="57"/>
  <c r="AB145" i="57"/>
  <c r="Z340" i="57" l="1"/>
  <c r="AA335" i="57"/>
  <c r="AA339" i="57"/>
  <c r="AD172" i="57"/>
  <c r="AC178" i="57"/>
  <c r="AC145" i="57"/>
  <c r="AF188" i="57"/>
  <c r="AB311" i="57"/>
  <c r="AC180" i="57"/>
  <c r="AD204" i="57"/>
  <c r="AD208" i="57"/>
  <c r="AA340" i="57" l="1"/>
  <c r="AE208" i="57"/>
  <c r="AE204" i="57"/>
  <c r="AD178" i="57"/>
  <c r="AE172" i="57"/>
  <c r="AD145" i="57"/>
  <c r="AC311" i="57"/>
  <c r="AD180" i="57"/>
  <c r="AB335" i="57"/>
  <c r="AB339" i="57" s="1"/>
  <c r="AB340" i="57" l="1"/>
  <c r="AF172" i="57"/>
  <c r="AE178" i="57"/>
  <c r="AE145" i="57"/>
  <c r="AF204" i="57"/>
  <c r="AF208" i="57"/>
  <c r="AD311" i="57"/>
  <c r="AE180" i="57"/>
  <c r="AC335" i="57"/>
  <c r="AC339" i="57" l="1"/>
  <c r="AC340" i="57" s="1"/>
  <c r="AD335" i="57"/>
  <c r="AE311" i="57"/>
  <c r="AF180" i="57"/>
  <c r="AF311" i="57" s="1"/>
  <c r="AF335" i="57" s="1"/>
  <c r="AF339" i="57" s="1"/>
  <c r="AF178" i="57"/>
  <c r="AF145" i="57"/>
  <c r="AD339" i="57" l="1"/>
  <c r="AD340" i="57" s="1"/>
  <c r="AE335" i="57"/>
  <c r="AH145" i="57"/>
  <c r="AI145" i="57"/>
  <c r="AF340" i="57"/>
  <c r="AE339" i="57" l="1"/>
  <c r="AE340" i="57" s="1"/>
  <c r="AB79" i="56" l="1"/>
  <c r="AA79" i="56" l="1"/>
  <c r="AA80" i="56"/>
  <c r="AA88" i="56"/>
  <c r="AA102" i="56"/>
  <c r="Z79" i="56"/>
  <c r="Z80" i="56"/>
  <c r="Z88" i="56"/>
  <c r="Z102" i="56"/>
  <c r="Y79" i="56"/>
  <c r="Y80" i="56"/>
  <c r="Y88" i="56"/>
  <c r="Y102" i="56"/>
  <c r="X79" i="56"/>
  <c r="X80" i="56"/>
  <c r="X88" i="56"/>
  <c r="X102" i="56"/>
  <c r="W79" i="56"/>
  <c r="W80" i="56"/>
  <c r="W88" i="56"/>
  <c r="W102" i="56"/>
  <c r="V79" i="56"/>
  <c r="V80" i="56"/>
  <c r="V88" i="56"/>
  <c r="V102" i="56"/>
  <c r="U79" i="56"/>
  <c r="P88" i="56"/>
  <c r="Q88" i="56"/>
  <c r="R88" i="56"/>
  <c r="P102" i="56"/>
  <c r="Q102" i="56"/>
  <c r="R102" i="56"/>
  <c r="P106" i="56"/>
  <c r="Q106" i="56"/>
  <c r="R106" i="56"/>
  <c r="N145" i="56" l="1"/>
  <c r="O145" i="56"/>
  <c r="O88" i="56"/>
  <c r="O102" i="56"/>
  <c r="O106" i="56"/>
  <c r="N102" i="56"/>
  <c r="L79" i="56" l="1"/>
  <c r="K79" i="56"/>
  <c r="J79" i="56"/>
  <c r="I79" i="56"/>
  <c r="H79" i="56"/>
  <c r="G79" i="56"/>
  <c r="AH155" i="56"/>
  <c r="AI155" i="56"/>
  <c r="AH154" i="56"/>
  <c r="AI154" i="56"/>
  <c r="AH153" i="56"/>
  <c r="AI153" i="56"/>
  <c r="F79" i="56"/>
  <c r="E79" i="56"/>
  <c r="E80" i="56"/>
  <c r="E88" i="56"/>
  <c r="E102" i="56"/>
  <c r="E106" i="56"/>
  <c r="E118" i="56"/>
  <c r="AP19" i="56" s="1"/>
  <c r="E127" i="56"/>
  <c r="E128" i="56"/>
  <c r="E129" i="56"/>
  <c r="E130" i="56"/>
  <c r="E131" i="56"/>
  <c r="E132" i="56"/>
  <c r="E145" i="56"/>
  <c r="E169" i="56"/>
  <c r="E170" i="56" a="1"/>
  <c r="E170" i="56" s="1"/>
  <c r="D79" i="56"/>
  <c r="D80" i="56"/>
  <c r="D88" i="56"/>
  <c r="D102" i="56"/>
  <c r="D106" i="56"/>
  <c r="D118" i="56"/>
  <c r="D127" i="56"/>
  <c r="D128" i="56"/>
  <c r="D129" i="56"/>
  <c r="D130" i="56"/>
  <c r="D131" i="56"/>
  <c r="D132" i="56"/>
  <c r="D145" i="56"/>
  <c r="D169" i="56"/>
  <c r="D170" i="56" a="1"/>
  <c r="D170" i="56" s="1"/>
  <c r="C79" i="56"/>
  <c r="C80" i="56"/>
  <c r="C88" i="56"/>
  <c r="C102" i="56"/>
  <c r="C106" i="56"/>
  <c r="C118" i="56"/>
  <c r="C127" i="56"/>
  <c r="C128" i="56"/>
  <c r="C129" i="56"/>
  <c r="C130" i="56"/>
  <c r="C131" i="56"/>
  <c r="C132" i="56"/>
  <c r="C145" i="56"/>
  <c r="C169" i="56"/>
  <c r="C170" i="56" a="1"/>
  <c r="C170" i="56" s="1"/>
  <c r="B79" i="56"/>
  <c r="F334" i="56"/>
  <c r="G334" i="56" s="1"/>
  <c r="H334" i="56" s="1"/>
  <c r="I334" i="56" s="1"/>
  <c r="J334" i="56" s="1"/>
  <c r="K334" i="56" s="1"/>
  <c r="L334" i="56" s="1"/>
  <c r="M334" i="56" s="1"/>
  <c r="N334" i="56" s="1"/>
  <c r="O334" i="56" s="1"/>
  <c r="P334" i="56" s="1"/>
  <c r="Q334" i="56" s="1"/>
  <c r="R334" i="56" s="1"/>
  <c r="S334" i="56" s="1"/>
  <c r="T334" i="56" s="1"/>
  <c r="U334" i="56" s="1"/>
  <c r="V334" i="56" s="1"/>
  <c r="W334" i="56" s="1"/>
  <c r="X334" i="56" s="1"/>
  <c r="Y334" i="56" s="1"/>
  <c r="Z334" i="56" s="1"/>
  <c r="AA334" i="56" s="1"/>
  <c r="AB334" i="56" s="1"/>
  <c r="AC334" i="56" s="1"/>
  <c r="AD334" i="56" s="1"/>
  <c r="AE334" i="56" s="1"/>
  <c r="AF334" i="56" s="1"/>
  <c r="F332" i="56"/>
  <c r="G332" i="56" s="1"/>
  <c r="H332" i="56" s="1"/>
  <c r="I332" i="56" s="1"/>
  <c r="J332" i="56" s="1"/>
  <c r="K332" i="56" s="1"/>
  <c r="L332" i="56" s="1"/>
  <c r="M332" i="56" s="1"/>
  <c r="N332" i="56" s="1"/>
  <c r="O332" i="56" s="1"/>
  <c r="P332" i="56" s="1"/>
  <c r="Q332" i="56" s="1"/>
  <c r="R332" i="56" s="1"/>
  <c r="S332" i="56" s="1"/>
  <c r="T332" i="56" s="1"/>
  <c r="U332" i="56" s="1"/>
  <c r="V332" i="56" s="1"/>
  <c r="W332" i="56" s="1"/>
  <c r="X332" i="56" s="1"/>
  <c r="Y332" i="56" s="1"/>
  <c r="Z332" i="56" s="1"/>
  <c r="AA332" i="56" s="1"/>
  <c r="AB332" i="56" s="1"/>
  <c r="AC332" i="56" s="1"/>
  <c r="AD332" i="56" s="1"/>
  <c r="AE332" i="56" s="1"/>
  <c r="AF332" i="56" s="1"/>
  <c r="F326" i="56"/>
  <c r="G326" i="56" s="1"/>
  <c r="H326" i="56" s="1"/>
  <c r="I326" i="56" s="1"/>
  <c r="J326" i="56" s="1"/>
  <c r="K326" i="56" s="1"/>
  <c r="L326" i="56" s="1"/>
  <c r="M326" i="56" s="1"/>
  <c r="N326" i="56" s="1"/>
  <c r="O326" i="56" s="1"/>
  <c r="P326" i="56" s="1"/>
  <c r="Q326" i="56" s="1"/>
  <c r="R326" i="56" s="1"/>
  <c r="S326" i="56" s="1"/>
  <c r="T326" i="56" s="1"/>
  <c r="U326" i="56" s="1"/>
  <c r="V326" i="56" s="1"/>
  <c r="W326" i="56" s="1"/>
  <c r="X326" i="56" s="1"/>
  <c r="Y326" i="56" s="1"/>
  <c r="Z326" i="56" s="1"/>
  <c r="AA326" i="56" s="1"/>
  <c r="AB326" i="56" s="1"/>
  <c r="AC326" i="56" s="1"/>
  <c r="AD326" i="56" s="1"/>
  <c r="AE326" i="56" s="1"/>
  <c r="AF326" i="56" s="1"/>
  <c r="F316" i="56"/>
  <c r="G316" i="56" s="1"/>
  <c r="H316" i="56" s="1"/>
  <c r="I316" i="56" s="1"/>
  <c r="J316" i="56" s="1"/>
  <c r="K316" i="56" s="1"/>
  <c r="L316" i="56" s="1"/>
  <c r="M316" i="56" s="1"/>
  <c r="N316" i="56" s="1"/>
  <c r="O316" i="56" s="1"/>
  <c r="P316" i="56" s="1"/>
  <c r="Q316" i="56" s="1"/>
  <c r="R316" i="56" s="1"/>
  <c r="S316" i="56" s="1"/>
  <c r="T316" i="56" s="1"/>
  <c r="U316" i="56" s="1"/>
  <c r="V316" i="56" s="1"/>
  <c r="W316" i="56" s="1"/>
  <c r="X316" i="56" s="1"/>
  <c r="Y316" i="56" s="1"/>
  <c r="Z316" i="56" s="1"/>
  <c r="AA316" i="56" s="1"/>
  <c r="AB316" i="56" s="1"/>
  <c r="AC316" i="56" s="1"/>
  <c r="AD316" i="56" s="1"/>
  <c r="AE316" i="56" s="1"/>
  <c r="AF316" i="56" s="1"/>
  <c r="F309" i="56"/>
  <c r="G309" i="56" s="1"/>
  <c r="H309" i="56" s="1"/>
  <c r="I309" i="56" s="1"/>
  <c r="J309" i="56" s="1"/>
  <c r="K309" i="56" s="1"/>
  <c r="L309" i="56" s="1"/>
  <c r="M309" i="56" s="1"/>
  <c r="N309" i="56" s="1"/>
  <c r="O309" i="56" s="1"/>
  <c r="P309" i="56" s="1"/>
  <c r="Q309" i="56" s="1"/>
  <c r="R309" i="56" s="1"/>
  <c r="S309" i="56" s="1"/>
  <c r="T309" i="56" s="1"/>
  <c r="U309" i="56" s="1"/>
  <c r="V309" i="56" s="1"/>
  <c r="W309" i="56" s="1"/>
  <c r="X309" i="56" s="1"/>
  <c r="Y309" i="56" s="1"/>
  <c r="Z309" i="56" s="1"/>
  <c r="AA309" i="56" s="1"/>
  <c r="AB309" i="56" s="1"/>
  <c r="AC309" i="56" s="1"/>
  <c r="AD309" i="56" s="1"/>
  <c r="AE309" i="56" s="1"/>
  <c r="AF309" i="56" s="1"/>
  <c r="F307" i="56"/>
  <c r="G307" i="56" s="1"/>
  <c r="H307" i="56" s="1"/>
  <c r="I307" i="56" s="1"/>
  <c r="J307" i="56" s="1"/>
  <c r="K307" i="56" s="1"/>
  <c r="L307" i="56" s="1"/>
  <c r="M307" i="56" s="1"/>
  <c r="N307" i="56" s="1"/>
  <c r="O307" i="56" s="1"/>
  <c r="P307" i="56" s="1"/>
  <c r="Q307" i="56" s="1"/>
  <c r="R307" i="56" s="1"/>
  <c r="S307" i="56" s="1"/>
  <c r="T307" i="56" s="1"/>
  <c r="U307" i="56" s="1"/>
  <c r="V307" i="56" s="1"/>
  <c r="W307" i="56" s="1"/>
  <c r="X307" i="56" s="1"/>
  <c r="Y307" i="56" s="1"/>
  <c r="Z307" i="56" s="1"/>
  <c r="AA307" i="56" s="1"/>
  <c r="AB307" i="56" s="1"/>
  <c r="AC307" i="56" s="1"/>
  <c r="AD307" i="56" s="1"/>
  <c r="AE307" i="56" s="1"/>
  <c r="AF307" i="56" s="1"/>
  <c r="F301" i="56"/>
  <c r="G301" i="56" s="1"/>
  <c r="H301" i="56" s="1"/>
  <c r="I301" i="56" s="1"/>
  <c r="J301" i="56" s="1"/>
  <c r="K301" i="56" s="1"/>
  <c r="L301" i="56" s="1"/>
  <c r="M301" i="56" s="1"/>
  <c r="N301" i="56" s="1"/>
  <c r="O301" i="56" s="1"/>
  <c r="P301" i="56" s="1"/>
  <c r="Q301" i="56" s="1"/>
  <c r="R301" i="56" s="1"/>
  <c r="S301" i="56" s="1"/>
  <c r="T301" i="56" s="1"/>
  <c r="U301" i="56" s="1"/>
  <c r="V301" i="56" s="1"/>
  <c r="W301" i="56" s="1"/>
  <c r="X301" i="56" s="1"/>
  <c r="Y301" i="56" s="1"/>
  <c r="Z301" i="56" s="1"/>
  <c r="AA301" i="56" s="1"/>
  <c r="AB301" i="56" s="1"/>
  <c r="AC301" i="56" s="1"/>
  <c r="AD301" i="56" s="1"/>
  <c r="AE301" i="56" s="1"/>
  <c r="AF301" i="56" s="1"/>
  <c r="F299" i="56"/>
  <c r="G299" i="56" s="1"/>
  <c r="H299" i="56" s="1"/>
  <c r="I299" i="56" s="1"/>
  <c r="J299" i="56" s="1"/>
  <c r="K299" i="56" s="1"/>
  <c r="L299" i="56" s="1"/>
  <c r="M299" i="56" s="1"/>
  <c r="N299" i="56" s="1"/>
  <c r="O299" i="56" s="1"/>
  <c r="P299" i="56" s="1"/>
  <c r="Q299" i="56" s="1"/>
  <c r="R299" i="56" s="1"/>
  <c r="S299" i="56" s="1"/>
  <c r="T299" i="56" s="1"/>
  <c r="U299" i="56" s="1"/>
  <c r="V299" i="56" s="1"/>
  <c r="W299" i="56" s="1"/>
  <c r="X299" i="56" s="1"/>
  <c r="Y299" i="56" s="1"/>
  <c r="Z299" i="56" s="1"/>
  <c r="AA299" i="56" s="1"/>
  <c r="AB299" i="56" s="1"/>
  <c r="AC299" i="56" s="1"/>
  <c r="AD299" i="56" s="1"/>
  <c r="AE299" i="56" s="1"/>
  <c r="AF299" i="56" s="1"/>
  <c r="F293" i="56"/>
  <c r="G293" i="56" s="1"/>
  <c r="H293" i="56" s="1"/>
  <c r="I293" i="56" s="1"/>
  <c r="J293" i="56" s="1"/>
  <c r="K293" i="56" s="1"/>
  <c r="L293" i="56" s="1"/>
  <c r="M293" i="56" s="1"/>
  <c r="N293" i="56" s="1"/>
  <c r="O293" i="56" s="1"/>
  <c r="P293" i="56" s="1"/>
  <c r="Q293" i="56" s="1"/>
  <c r="R293" i="56" s="1"/>
  <c r="S293" i="56" s="1"/>
  <c r="T293" i="56" s="1"/>
  <c r="U293" i="56" s="1"/>
  <c r="V293" i="56" s="1"/>
  <c r="W293" i="56" s="1"/>
  <c r="X293" i="56" s="1"/>
  <c r="Y293" i="56" s="1"/>
  <c r="Z293" i="56" s="1"/>
  <c r="AA293" i="56" s="1"/>
  <c r="AB293" i="56" s="1"/>
  <c r="AC293" i="56" s="1"/>
  <c r="AD293" i="56" s="1"/>
  <c r="AE293" i="56" s="1"/>
  <c r="AF293" i="56" s="1"/>
  <c r="F291" i="56"/>
  <c r="G291" i="56" s="1"/>
  <c r="H291" i="56" s="1"/>
  <c r="I291" i="56" s="1"/>
  <c r="J291" i="56" s="1"/>
  <c r="K291" i="56" s="1"/>
  <c r="L291" i="56" s="1"/>
  <c r="M291" i="56" s="1"/>
  <c r="N291" i="56" s="1"/>
  <c r="O291" i="56" s="1"/>
  <c r="P291" i="56" s="1"/>
  <c r="Q291" i="56" s="1"/>
  <c r="R291" i="56" s="1"/>
  <c r="S291" i="56" s="1"/>
  <c r="T291" i="56" s="1"/>
  <c r="U291" i="56" s="1"/>
  <c r="V291" i="56" s="1"/>
  <c r="W291" i="56" s="1"/>
  <c r="X291" i="56" s="1"/>
  <c r="Y291" i="56" s="1"/>
  <c r="Z291" i="56" s="1"/>
  <c r="AA291" i="56" s="1"/>
  <c r="AB291" i="56" s="1"/>
  <c r="AC291" i="56" s="1"/>
  <c r="AD291" i="56" s="1"/>
  <c r="AE291" i="56" s="1"/>
  <c r="AF291" i="56" s="1"/>
  <c r="F283" i="56"/>
  <c r="G283" i="56" s="1"/>
  <c r="H283" i="56" s="1"/>
  <c r="I283" i="56" s="1"/>
  <c r="J283" i="56" s="1"/>
  <c r="K283" i="56" s="1"/>
  <c r="L283" i="56" s="1"/>
  <c r="M283" i="56" s="1"/>
  <c r="N283" i="56" s="1"/>
  <c r="O283" i="56" s="1"/>
  <c r="P283" i="56" s="1"/>
  <c r="Q283" i="56" s="1"/>
  <c r="R283" i="56" s="1"/>
  <c r="S283" i="56" s="1"/>
  <c r="T283" i="56" s="1"/>
  <c r="U283" i="56" s="1"/>
  <c r="V283" i="56" s="1"/>
  <c r="W283" i="56" s="1"/>
  <c r="X283" i="56" s="1"/>
  <c r="Y283" i="56" s="1"/>
  <c r="Z283" i="56" s="1"/>
  <c r="AA283" i="56" s="1"/>
  <c r="AB283" i="56" s="1"/>
  <c r="AC283" i="56" s="1"/>
  <c r="AD283" i="56" s="1"/>
  <c r="AE283" i="56" s="1"/>
  <c r="AF283" i="56" s="1"/>
  <c r="F277" i="56"/>
  <c r="G277" i="56" s="1"/>
  <c r="H277" i="56" s="1"/>
  <c r="I277" i="56" s="1"/>
  <c r="J277" i="56" s="1"/>
  <c r="K277" i="56" s="1"/>
  <c r="L277" i="56" s="1"/>
  <c r="M277" i="56" s="1"/>
  <c r="N277" i="56" s="1"/>
  <c r="O277" i="56" s="1"/>
  <c r="P277" i="56" s="1"/>
  <c r="Q277" i="56" s="1"/>
  <c r="R277" i="56" s="1"/>
  <c r="S277" i="56" s="1"/>
  <c r="T277" i="56" s="1"/>
  <c r="U277" i="56" s="1"/>
  <c r="V277" i="56" s="1"/>
  <c r="W277" i="56" s="1"/>
  <c r="X277" i="56" s="1"/>
  <c r="Y277" i="56" s="1"/>
  <c r="Z277" i="56" s="1"/>
  <c r="AA277" i="56" s="1"/>
  <c r="AB277" i="56" s="1"/>
  <c r="AC277" i="56" s="1"/>
  <c r="AD277" i="56" s="1"/>
  <c r="AE277" i="56" s="1"/>
  <c r="AF277" i="56" s="1"/>
  <c r="F261" i="56"/>
  <c r="G261" i="56" s="1"/>
  <c r="H261" i="56" s="1"/>
  <c r="I261" i="56" s="1"/>
  <c r="J261" i="56" s="1"/>
  <c r="K261" i="56" s="1"/>
  <c r="L261" i="56" s="1"/>
  <c r="M261" i="56" s="1"/>
  <c r="N261" i="56" s="1"/>
  <c r="O261" i="56" s="1"/>
  <c r="P261" i="56" s="1"/>
  <c r="Q261" i="56" s="1"/>
  <c r="R261" i="56" s="1"/>
  <c r="S261" i="56" s="1"/>
  <c r="T261" i="56" s="1"/>
  <c r="U261" i="56" s="1"/>
  <c r="V261" i="56" s="1"/>
  <c r="W261" i="56" s="1"/>
  <c r="X261" i="56" s="1"/>
  <c r="Y261" i="56" s="1"/>
  <c r="Z261" i="56" s="1"/>
  <c r="AA261" i="56" s="1"/>
  <c r="AB261" i="56" s="1"/>
  <c r="AC261" i="56" s="1"/>
  <c r="AD261" i="56" s="1"/>
  <c r="AE261" i="56" s="1"/>
  <c r="AF261" i="56" s="1"/>
  <c r="F253" i="56"/>
  <c r="G253" i="56" s="1"/>
  <c r="H253" i="56" s="1"/>
  <c r="I253" i="56" s="1"/>
  <c r="J253" i="56" s="1"/>
  <c r="K253" i="56" s="1"/>
  <c r="L253" i="56" s="1"/>
  <c r="M253" i="56" s="1"/>
  <c r="N253" i="56" s="1"/>
  <c r="O253" i="56" s="1"/>
  <c r="P253" i="56" s="1"/>
  <c r="Q253" i="56" s="1"/>
  <c r="R253" i="56" s="1"/>
  <c r="S253" i="56" s="1"/>
  <c r="T253" i="56" s="1"/>
  <c r="U253" i="56" s="1"/>
  <c r="V253" i="56" s="1"/>
  <c r="W253" i="56" s="1"/>
  <c r="X253" i="56" s="1"/>
  <c r="Y253" i="56" s="1"/>
  <c r="Z253" i="56" s="1"/>
  <c r="AA253" i="56" s="1"/>
  <c r="AB253" i="56" s="1"/>
  <c r="AC253" i="56" s="1"/>
  <c r="AD253" i="56" s="1"/>
  <c r="AE253" i="56" s="1"/>
  <c r="AF253" i="56" s="1"/>
  <c r="F251" i="56"/>
  <c r="G251" i="56" s="1"/>
  <c r="H251" i="56" s="1"/>
  <c r="I251" i="56" s="1"/>
  <c r="J251" i="56" s="1"/>
  <c r="K251" i="56" s="1"/>
  <c r="L251" i="56" s="1"/>
  <c r="M251" i="56" s="1"/>
  <c r="N251" i="56" s="1"/>
  <c r="O251" i="56" s="1"/>
  <c r="P251" i="56" s="1"/>
  <c r="Q251" i="56" s="1"/>
  <c r="R251" i="56" s="1"/>
  <c r="S251" i="56" s="1"/>
  <c r="T251" i="56" s="1"/>
  <c r="U251" i="56" s="1"/>
  <c r="V251" i="56" s="1"/>
  <c r="W251" i="56" s="1"/>
  <c r="X251" i="56" s="1"/>
  <c r="Y251" i="56" s="1"/>
  <c r="Z251" i="56" s="1"/>
  <c r="AA251" i="56" s="1"/>
  <c r="AB251" i="56" s="1"/>
  <c r="AC251" i="56" s="1"/>
  <c r="AD251" i="56" s="1"/>
  <c r="AE251" i="56" s="1"/>
  <c r="AF251" i="56" s="1"/>
  <c r="F245" i="56"/>
  <c r="G245" i="56" s="1"/>
  <c r="H245" i="56" s="1"/>
  <c r="I245" i="56" s="1"/>
  <c r="J245" i="56" s="1"/>
  <c r="K245" i="56" s="1"/>
  <c r="L245" i="56" s="1"/>
  <c r="M245" i="56" s="1"/>
  <c r="N245" i="56" s="1"/>
  <c r="O245" i="56" s="1"/>
  <c r="P245" i="56" s="1"/>
  <c r="Q245" i="56" s="1"/>
  <c r="R245" i="56" s="1"/>
  <c r="S245" i="56" s="1"/>
  <c r="T245" i="56" s="1"/>
  <c r="U245" i="56" s="1"/>
  <c r="V245" i="56" s="1"/>
  <c r="W245" i="56" s="1"/>
  <c r="X245" i="56" s="1"/>
  <c r="Y245" i="56" s="1"/>
  <c r="Z245" i="56" s="1"/>
  <c r="AA245" i="56" s="1"/>
  <c r="AB245" i="56" s="1"/>
  <c r="AC245" i="56" s="1"/>
  <c r="AD245" i="56" s="1"/>
  <c r="AE245" i="56" s="1"/>
  <c r="AF245" i="56" s="1"/>
  <c r="F243" i="56"/>
  <c r="G243" i="56" s="1"/>
  <c r="H243" i="56" s="1"/>
  <c r="I243" i="56" s="1"/>
  <c r="J243" i="56" s="1"/>
  <c r="K243" i="56" s="1"/>
  <c r="L243" i="56" s="1"/>
  <c r="M243" i="56" s="1"/>
  <c r="N243" i="56" s="1"/>
  <c r="O243" i="56" s="1"/>
  <c r="P243" i="56" s="1"/>
  <c r="Q243" i="56" s="1"/>
  <c r="R243" i="56" s="1"/>
  <c r="S243" i="56" s="1"/>
  <c r="T243" i="56" s="1"/>
  <c r="U243" i="56" s="1"/>
  <c r="V243" i="56" s="1"/>
  <c r="W243" i="56" s="1"/>
  <c r="X243" i="56" s="1"/>
  <c r="Y243" i="56" s="1"/>
  <c r="Z243" i="56" s="1"/>
  <c r="AA243" i="56" s="1"/>
  <c r="AB243" i="56" s="1"/>
  <c r="AC243" i="56" s="1"/>
  <c r="AD243" i="56" s="1"/>
  <c r="AE243" i="56" s="1"/>
  <c r="AF243" i="56" s="1"/>
  <c r="F237" i="56"/>
  <c r="G237" i="56" s="1"/>
  <c r="H237" i="56" s="1"/>
  <c r="I237" i="56" s="1"/>
  <c r="J237" i="56" s="1"/>
  <c r="K237" i="56" s="1"/>
  <c r="L237" i="56" s="1"/>
  <c r="M237" i="56" s="1"/>
  <c r="N237" i="56" s="1"/>
  <c r="O237" i="56" s="1"/>
  <c r="P237" i="56" s="1"/>
  <c r="Q237" i="56" s="1"/>
  <c r="R237" i="56" s="1"/>
  <c r="S237" i="56" s="1"/>
  <c r="T237" i="56" s="1"/>
  <c r="U237" i="56" s="1"/>
  <c r="V237" i="56" s="1"/>
  <c r="W237" i="56" s="1"/>
  <c r="X237" i="56" s="1"/>
  <c r="Y237" i="56" s="1"/>
  <c r="Z237" i="56" s="1"/>
  <c r="AA237" i="56" s="1"/>
  <c r="AB237" i="56" s="1"/>
  <c r="AC237" i="56" s="1"/>
  <c r="AD237" i="56" s="1"/>
  <c r="AE237" i="56" s="1"/>
  <c r="AF237" i="56" s="1"/>
  <c r="F235" i="56"/>
  <c r="G235" i="56" s="1"/>
  <c r="H235" i="56" s="1"/>
  <c r="I235" i="56" s="1"/>
  <c r="J235" i="56" s="1"/>
  <c r="K235" i="56" s="1"/>
  <c r="L235" i="56" s="1"/>
  <c r="M235" i="56" s="1"/>
  <c r="N235" i="56" s="1"/>
  <c r="O235" i="56" s="1"/>
  <c r="P235" i="56" s="1"/>
  <c r="Q235" i="56" s="1"/>
  <c r="R235" i="56" s="1"/>
  <c r="S235" i="56" s="1"/>
  <c r="T235" i="56" s="1"/>
  <c r="U235" i="56" s="1"/>
  <c r="V235" i="56" s="1"/>
  <c r="W235" i="56" s="1"/>
  <c r="X235" i="56" s="1"/>
  <c r="Y235" i="56" s="1"/>
  <c r="Z235" i="56" s="1"/>
  <c r="AA235" i="56" s="1"/>
  <c r="AB235" i="56" s="1"/>
  <c r="AC235" i="56" s="1"/>
  <c r="AD235" i="56" s="1"/>
  <c r="AE235" i="56" s="1"/>
  <c r="AF235" i="56" s="1"/>
  <c r="F229" i="56"/>
  <c r="G229" i="56" s="1"/>
  <c r="H229" i="56" s="1"/>
  <c r="I229" i="56" s="1"/>
  <c r="J229" i="56" s="1"/>
  <c r="K229" i="56" s="1"/>
  <c r="L229" i="56" s="1"/>
  <c r="M229" i="56" s="1"/>
  <c r="N229" i="56" s="1"/>
  <c r="O229" i="56" s="1"/>
  <c r="P229" i="56" s="1"/>
  <c r="Q229" i="56" s="1"/>
  <c r="R229" i="56" s="1"/>
  <c r="S229" i="56" s="1"/>
  <c r="T229" i="56" s="1"/>
  <c r="U229" i="56" s="1"/>
  <c r="V229" i="56" s="1"/>
  <c r="W229" i="56" s="1"/>
  <c r="X229" i="56" s="1"/>
  <c r="Y229" i="56" s="1"/>
  <c r="Z229" i="56" s="1"/>
  <c r="AA229" i="56" s="1"/>
  <c r="AB229" i="56" s="1"/>
  <c r="AC229" i="56" s="1"/>
  <c r="AD229" i="56" s="1"/>
  <c r="AE229" i="56" s="1"/>
  <c r="AF229" i="56" s="1"/>
  <c r="F227" i="56"/>
  <c r="G227" i="56" s="1"/>
  <c r="H227" i="56" s="1"/>
  <c r="I227" i="56" s="1"/>
  <c r="J227" i="56" s="1"/>
  <c r="K227" i="56" s="1"/>
  <c r="L227" i="56" s="1"/>
  <c r="M227" i="56" s="1"/>
  <c r="N227" i="56" s="1"/>
  <c r="O227" i="56" s="1"/>
  <c r="P227" i="56" s="1"/>
  <c r="Q227" i="56" s="1"/>
  <c r="R227" i="56" s="1"/>
  <c r="S227" i="56" s="1"/>
  <c r="T227" i="56" s="1"/>
  <c r="U227" i="56" s="1"/>
  <c r="V227" i="56" s="1"/>
  <c r="W227" i="56" s="1"/>
  <c r="X227" i="56" s="1"/>
  <c r="Y227" i="56" s="1"/>
  <c r="Z227" i="56" s="1"/>
  <c r="AA227" i="56" s="1"/>
  <c r="AB227" i="56" s="1"/>
  <c r="AC227" i="56" s="1"/>
  <c r="AD227" i="56" s="1"/>
  <c r="AE227" i="56" s="1"/>
  <c r="AF227" i="56" s="1"/>
  <c r="F221" i="56"/>
  <c r="G221" i="56" s="1"/>
  <c r="H221" i="56" s="1"/>
  <c r="I221" i="56" s="1"/>
  <c r="J221" i="56" s="1"/>
  <c r="K221" i="56" s="1"/>
  <c r="L221" i="56" s="1"/>
  <c r="M221" i="56" s="1"/>
  <c r="N221" i="56" s="1"/>
  <c r="O221" i="56" s="1"/>
  <c r="P221" i="56" s="1"/>
  <c r="Q221" i="56" s="1"/>
  <c r="R221" i="56" s="1"/>
  <c r="S221" i="56" s="1"/>
  <c r="T221" i="56" s="1"/>
  <c r="U221" i="56" s="1"/>
  <c r="V221" i="56" s="1"/>
  <c r="W221" i="56" s="1"/>
  <c r="X221" i="56" s="1"/>
  <c r="Y221" i="56" s="1"/>
  <c r="Z221" i="56" s="1"/>
  <c r="AA221" i="56" s="1"/>
  <c r="AB221" i="56" s="1"/>
  <c r="AC221" i="56" s="1"/>
  <c r="AD221" i="56" s="1"/>
  <c r="AE221" i="56" s="1"/>
  <c r="AF221" i="56" s="1"/>
  <c r="F219" i="56"/>
  <c r="G219" i="56" s="1"/>
  <c r="H219" i="56" s="1"/>
  <c r="I219" i="56" s="1"/>
  <c r="J219" i="56" s="1"/>
  <c r="K219" i="56" s="1"/>
  <c r="L219" i="56" s="1"/>
  <c r="M219" i="56" s="1"/>
  <c r="N219" i="56" s="1"/>
  <c r="O219" i="56" s="1"/>
  <c r="P219" i="56" s="1"/>
  <c r="Q219" i="56" s="1"/>
  <c r="R219" i="56" s="1"/>
  <c r="S219" i="56" s="1"/>
  <c r="T219" i="56" s="1"/>
  <c r="U219" i="56" s="1"/>
  <c r="V219" i="56" s="1"/>
  <c r="W219" i="56" s="1"/>
  <c r="X219" i="56" s="1"/>
  <c r="Y219" i="56" s="1"/>
  <c r="Z219" i="56" s="1"/>
  <c r="AA219" i="56" s="1"/>
  <c r="AB219" i="56" s="1"/>
  <c r="AC219" i="56" s="1"/>
  <c r="AD219" i="56" s="1"/>
  <c r="AE219" i="56" s="1"/>
  <c r="AF219" i="56" s="1"/>
  <c r="F213" i="56"/>
  <c r="G213" i="56" s="1"/>
  <c r="H213" i="56" s="1"/>
  <c r="I213" i="56" s="1"/>
  <c r="J213" i="56" s="1"/>
  <c r="K213" i="56" s="1"/>
  <c r="L213" i="56" s="1"/>
  <c r="M213" i="56" s="1"/>
  <c r="N213" i="56" s="1"/>
  <c r="O213" i="56" s="1"/>
  <c r="P213" i="56" s="1"/>
  <c r="Q213" i="56" s="1"/>
  <c r="R213" i="56" s="1"/>
  <c r="S213" i="56" s="1"/>
  <c r="T213" i="56" s="1"/>
  <c r="U213" i="56" s="1"/>
  <c r="V213" i="56" s="1"/>
  <c r="W213" i="56" s="1"/>
  <c r="X213" i="56" s="1"/>
  <c r="Y213" i="56" s="1"/>
  <c r="Z213" i="56" s="1"/>
  <c r="AA213" i="56" s="1"/>
  <c r="AB213" i="56" s="1"/>
  <c r="AC213" i="56" s="1"/>
  <c r="AD213" i="56" s="1"/>
  <c r="AE213" i="56" s="1"/>
  <c r="AF213" i="56" s="1"/>
  <c r="F211" i="56"/>
  <c r="G211" i="56" s="1"/>
  <c r="H211" i="56" s="1"/>
  <c r="I211" i="56" s="1"/>
  <c r="J211" i="56" s="1"/>
  <c r="K211" i="56" s="1"/>
  <c r="L211" i="56" s="1"/>
  <c r="M211" i="56" s="1"/>
  <c r="N211" i="56" s="1"/>
  <c r="O211" i="56" s="1"/>
  <c r="P211" i="56" s="1"/>
  <c r="Q211" i="56" s="1"/>
  <c r="R211" i="56" s="1"/>
  <c r="S211" i="56" s="1"/>
  <c r="T211" i="56" s="1"/>
  <c r="U211" i="56" s="1"/>
  <c r="V211" i="56" s="1"/>
  <c r="W211" i="56" s="1"/>
  <c r="X211" i="56" s="1"/>
  <c r="Y211" i="56" s="1"/>
  <c r="Z211" i="56" s="1"/>
  <c r="AA211" i="56" s="1"/>
  <c r="AB211" i="56" s="1"/>
  <c r="AC211" i="56" s="1"/>
  <c r="AD211" i="56" s="1"/>
  <c r="AE211" i="56" s="1"/>
  <c r="AF211" i="56" s="1"/>
  <c r="F205" i="56"/>
  <c r="G205" i="56" s="1"/>
  <c r="H205" i="56" s="1"/>
  <c r="I205" i="56" s="1"/>
  <c r="J205" i="56" s="1"/>
  <c r="K205" i="56" s="1"/>
  <c r="L205" i="56" s="1"/>
  <c r="M205" i="56" s="1"/>
  <c r="N205" i="56" s="1"/>
  <c r="O205" i="56" s="1"/>
  <c r="P205" i="56" s="1"/>
  <c r="Q205" i="56" s="1"/>
  <c r="R205" i="56" s="1"/>
  <c r="S205" i="56" s="1"/>
  <c r="T205" i="56" s="1"/>
  <c r="U205" i="56" s="1"/>
  <c r="V205" i="56" s="1"/>
  <c r="W205" i="56" s="1"/>
  <c r="X205" i="56" s="1"/>
  <c r="Y205" i="56" s="1"/>
  <c r="Z205" i="56" s="1"/>
  <c r="AA205" i="56" s="1"/>
  <c r="AB205" i="56" s="1"/>
  <c r="AC205" i="56" s="1"/>
  <c r="AD205" i="56" s="1"/>
  <c r="AE205" i="56" s="1"/>
  <c r="AF205" i="56" s="1"/>
  <c r="F203" i="56"/>
  <c r="G203" i="56" s="1"/>
  <c r="H203" i="56" s="1"/>
  <c r="I203" i="56" s="1"/>
  <c r="J203" i="56" s="1"/>
  <c r="K203" i="56" s="1"/>
  <c r="L203" i="56" s="1"/>
  <c r="M203" i="56" s="1"/>
  <c r="N203" i="56" s="1"/>
  <c r="O203" i="56" s="1"/>
  <c r="P203" i="56" s="1"/>
  <c r="Q203" i="56" s="1"/>
  <c r="R203" i="56" s="1"/>
  <c r="S203" i="56" s="1"/>
  <c r="T203" i="56" s="1"/>
  <c r="U203" i="56" s="1"/>
  <c r="V203" i="56" s="1"/>
  <c r="W203" i="56" s="1"/>
  <c r="X203" i="56" s="1"/>
  <c r="Y203" i="56" s="1"/>
  <c r="Z203" i="56" s="1"/>
  <c r="AA203" i="56" s="1"/>
  <c r="AB203" i="56" s="1"/>
  <c r="AC203" i="56" s="1"/>
  <c r="AD203" i="56" s="1"/>
  <c r="AE203" i="56" s="1"/>
  <c r="AF203" i="56" s="1"/>
  <c r="F197" i="56"/>
  <c r="G197" i="56" s="1"/>
  <c r="H197" i="56" s="1"/>
  <c r="I197" i="56" s="1"/>
  <c r="J197" i="56" s="1"/>
  <c r="K197" i="56" s="1"/>
  <c r="L197" i="56" s="1"/>
  <c r="M197" i="56" s="1"/>
  <c r="N197" i="56" s="1"/>
  <c r="O197" i="56" s="1"/>
  <c r="P197" i="56" s="1"/>
  <c r="Q197" i="56" s="1"/>
  <c r="R197" i="56" s="1"/>
  <c r="S197" i="56" s="1"/>
  <c r="T197" i="56" s="1"/>
  <c r="U197" i="56" s="1"/>
  <c r="V197" i="56" s="1"/>
  <c r="W197" i="56" s="1"/>
  <c r="X197" i="56" s="1"/>
  <c r="Y197" i="56" s="1"/>
  <c r="Z197" i="56" s="1"/>
  <c r="AA197" i="56" s="1"/>
  <c r="AB197" i="56" s="1"/>
  <c r="AC197" i="56" s="1"/>
  <c r="AD197" i="56" s="1"/>
  <c r="AE197" i="56" s="1"/>
  <c r="AF197" i="56" s="1"/>
  <c r="F189" i="56"/>
  <c r="G189" i="56" s="1"/>
  <c r="H189" i="56" s="1"/>
  <c r="I189" i="56" s="1"/>
  <c r="J189" i="56" s="1"/>
  <c r="K189" i="56" s="1"/>
  <c r="L189" i="56" s="1"/>
  <c r="M189" i="56" s="1"/>
  <c r="N189" i="56" s="1"/>
  <c r="O189" i="56" s="1"/>
  <c r="P189" i="56" s="1"/>
  <c r="Q189" i="56" s="1"/>
  <c r="R189" i="56" s="1"/>
  <c r="S189" i="56" s="1"/>
  <c r="T189" i="56" s="1"/>
  <c r="U189" i="56" s="1"/>
  <c r="V189" i="56" s="1"/>
  <c r="W189" i="56" s="1"/>
  <c r="X189" i="56" s="1"/>
  <c r="Y189" i="56" s="1"/>
  <c r="Z189" i="56" s="1"/>
  <c r="AA189" i="56" s="1"/>
  <c r="AB189" i="56" s="1"/>
  <c r="AC189" i="56" s="1"/>
  <c r="AD189" i="56" s="1"/>
  <c r="AE189" i="56" s="1"/>
  <c r="AF189" i="56" s="1"/>
  <c r="B145" i="56"/>
  <c r="F187" i="56"/>
  <c r="G187" i="56" s="1"/>
  <c r="H187" i="56" s="1"/>
  <c r="I187" i="56" s="1"/>
  <c r="J187" i="56" s="1"/>
  <c r="K187" i="56" s="1"/>
  <c r="L187" i="56" s="1"/>
  <c r="M187" i="56" s="1"/>
  <c r="N187" i="56" s="1"/>
  <c r="O187" i="56" s="1"/>
  <c r="P187" i="56" s="1"/>
  <c r="Q187" i="56" s="1"/>
  <c r="R187" i="56" s="1"/>
  <c r="S187" i="56" s="1"/>
  <c r="T187" i="56" s="1"/>
  <c r="U187" i="56" s="1"/>
  <c r="V187" i="56" s="1"/>
  <c r="W187" i="56" s="1"/>
  <c r="X187" i="56" s="1"/>
  <c r="Y187" i="56" s="1"/>
  <c r="Z187" i="56" s="1"/>
  <c r="AA187" i="56" s="1"/>
  <c r="AB187" i="56" s="1"/>
  <c r="AC187" i="56" s="1"/>
  <c r="AD187" i="56" s="1"/>
  <c r="AE187" i="56" s="1"/>
  <c r="AF187" i="56" s="1"/>
  <c r="F181" i="56"/>
  <c r="G181" i="56" s="1"/>
  <c r="H181" i="56" s="1"/>
  <c r="I181" i="56" s="1"/>
  <c r="J181" i="56" s="1"/>
  <c r="K181" i="56" s="1"/>
  <c r="L181" i="56" s="1"/>
  <c r="M181" i="56" s="1"/>
  <c r="N181" i="56" s="1"/>
  <c r="O181" i="56" s="1"/>
  <c r="P181" i="56" s="1"/>
  <c r="Q181" i="56" s="1"/>
  <c r="R181" i="56" s="1"/>
  <c r="S181" i="56" s="1"/>
  <c r="T181" i="56" s="1"/>
  <c r="U181" i="56" s="1"/>
  <c r="V181" i="56" s="1"/>
  <c r="W181" i="56" s="1"/>
  <c r="X181" i="56" s="1"/>
  <c r="Y181" i="56" s="1"/>
  <c r="B170" i="56" a="1"/>
  <c r="B170" i="56" s="1"/>
  <c r="B169" i="56"/>
  <c r="B132" i="56"/>
  <c r="B131" i="56"/>
  <c r="B130" i="56"/>
  <c r="B129" i="56"/>
  <c r="B128" i="56"/>
  <c r="B127" i="56"/>
  <c r="B118" i="56"/>
  <c r="B106" i="56"/>
  <c r="B102" i="56"/>
  <c r="B88" i="56"/>
  <c r="B80" i="56"/>
  <c r="AM16" i="56" s="1"/>
  <c r="AG339" i="56"/>
  <c r="F338" i="56"/>
  <c r="G338" i="56" s="1"/>
  <c r="H338" i="56" s="1"/>
  <c r="I338" i="56" s="1"/>
  <c r="J338" i="56" s="1"/>
  <c r="K338" i="56" s="1"/>
  <c r="L338" i="56" s="1"/>
  <c r="M338" i="56" s="1"/>
  <c r="N338" i="56" s="1"/>
  <c r="O338" i="56" s="1"/>
  <c r="P338" i="56" s="1"/>
  <c r="Q338" i="56" s="1"/>
  <c r="R338" i="56" s="1"/>
  <c r="S338" i="56" s="1"/>
  <c r="T338" i="56" s="1"/>
  <c r="U338" i="56" s="1"/>
  <c r="V338" i="56" s="1"/>
  <c r="W338" i="56" s="1"/>
  <c r="X338" i="56" s="1"/>
  <c r="Y338" i="56" s="1"/>
  <c r="Z338" i="56" s="1"/>
  <c r="AA338" i="56" s="1"/>
  <c r="AB338" i="56" s="1"/>
  <c r="AC338" i="56" s="1"/>
  <c r="AD338" i="56" s="1"/>
  <c r="AE338" i="56" s="1"/>
  <c r="AF338" i="56" s="1"/>
  <c r="F337" i="56"/>
  <c r="G337" i="56" s="1"/>
  <c r="H337" i="56" s="1"/>
  <c r="I337" i="56" s="1"/>
  <c r="J337" i="56" s="1"/>
  <c r="K337" i="56" s="1"/>
  <c r="L337" i="56" s="1"/>
  <c r="M337" i="56" s="1"/>
  <c r="N337" i="56" s="1"/>
  <c r="O337" i="56" s="1"/>
  <c r="P337" i="56" s="1"/>
  <c r="Q337" i="56" s="1"/>
  <c r="R337" i="56" s="1"/>
  <c r="S337" i="56" s="1"/>
  <c r="T337" i="56" s="1"/>
  <c r="U337" i="56" s="1"/>
  <c r="V337" i="56" s="1"/>
  <c r="W337" i="56" s="1"/>
  <c r="X337" i="56" s="1"/>
  <c r="Y337" i="56" s="1"/>
  <c r="Z337" i="56" s="1"/>
  <c r="AA337" i="56" s="1"/>
  <c r="AB337" i="56" s="1"/>
  <c r="AC337" i="56" s="1"/>
  <c r="AD337" i="56" s="1"/>
  <c r="AE337" i="56" s="1"/>
  <c r="AF337" i="56" s="1"/>
  <c r="AG335" i="56"/>
  <c r="F333" i="56"/>
  <c r="G333" i="56" s="1"/>
  <c r="H333" i="56" s="1"/>
  <c r="I333" i="56" s="1"/>
  <c r="J333" i="56" s="1"/>
  <c r="K333" i="56" s="1"/>
  <c r="L333" i="56" s="1"/>
  <c r="M333" i="56" s="1"/>
  <c r="N333" i="56" s="1"/>
  <c r="O333" i="56" s="1"/>
  <c r="P333" i="56" s="1"/>
  <c r="Q333" i="56" s="1"/>
  <c r="R333" i="56" s="1"/>
  <c r="S333" i="56" s="1"/>
  <c r="T333" i="56" s="1"/>
  <c r="U333" i="56" s="1"/>
  <c r="V333" i="56" s="1"/>
  <c r="W333" i="56" s="1"/>
  <c r="X333" i="56" s="1"/>
  <c r="Y333" i="56" s="1"/>
  <c r="Z333" i="56" s="1"/>
  <c r="AA333" i="56" s="1"/>
  <c r="AB333" i="56" s="1"/>
  <c r="AC333" i="56" s="1"/>
  <c r="AD333" i="56" s="1"/>
  <c r="AE333" i="56" s="1"/>
  <c r="AF333" i="56" s="1"/>
  <c r="F331" i="56"/>
  <c r="G331" i="56" s="1"/>
  <c r="H331" i="56" s="1"/>
  <c r="I331" i="56" s="1"/>
  <c r="J331" i="56" s="1"/>
  <c r="K331" i="56" s="1"/>
  <c r="L331" i="56" s="1"/>
  <c r="M331" i="56" s="1"/>
  <c r="N331" i="56" s="1"/>
  <c r="O331" i="56" s="1"/>
  <c r="P331" i="56" s="1"/>
  <c r="Q331" i="56" s="1"/>
  <c r="R331" i="56" s="1"/>
  <c r="S331" i="56" s="1"/>
  <c r="T331" i="56" s="1"/>
  <c r="U331" i="56" s="1"/>
  <c r="V331" i="56" s="1"/>
  <c r="W331" i="56" s="1"/>
  <c r="X331" i="56" s="1"/>
  <c r="Y331" i="56" s="1"/>
  <c r="Z331" i="56" s="1"/>
  <c r="AA331" i="56" s="1"/>
  <c r="AB331" i="56" s="1"/>
  <c r="AC331" i="56" s="1"/>
  <c r="AD331" i="56" s="1"/>
  <c r="AE331" i="56" s="1"/>
  <c r="AF331" i="56" s="1"/>
  <c r="F330" i="56"/>
  <c r="G330" i="56" s="1"/>
  <c r="H330" i="56" s="1"/>
  <c r="I330" i="56" s="1"/>
  <c r="J330" i="56" s="1"/>
  <c r="K330" i="56" s="1"/>
  <c r="L330" i="56" s="1"/>
  <c r="M330" i="56" s="1"/>
  <c r="N330" i="56" s="1"/>
  <c r="O330" i="56" s="1"/>
  <c r="P330" i="56" s="1"/>
  <c r="Q330" i="56" s="1"/>
  <c r="R330" i="56" s="1"/>
  <c r="S330" i="56" s="1"/>
  <c r="T330" i="56" s="1"/>
  <c r="U330" i="56" s="1"/>
  <c r="V330" i="56" s="1"/>
  <c r="W330" i="56" s="1"/>
  <c r="X330" i="56" s="1"/>
  <c r="Y330" i="56" s="1"/>
  <c r="Z330" i="56" s="1"/>
  <c r="AA330" i="56" s="1"/>
  <c r="AB330" i="56" s="1"/>
  <c r="AC330" i="56" s="1"/>
  <c r="AD330" i="56" s="1"/>
  <c r="AE330" i="56" s="1"/>
  <c r="AF330" i="56" s="1"/>
  <c r="F329" i="56"/>
  <c r="G329" i="56" s="1"/>
  <c r="H329" i="56" s="1"/>
  <c r="I329" i="56" s="1"/>
  <c r="J329" i="56" s="1"/>
  <c r="K329" i="56" s="1"/>
  <c r="L329" i="56" s="1"/>
  <c r="M329" i="56" s="1"/>
  <c r="N329" i="56" s="1"/>
  <c r="O329" i="56" s="1"/>
  <c r="P329" i="56" s="1"/>
  <c r="Q329" i="56" s="1"/>
  <c r="R329" i="56" s="1"/>
  <c r="S329" i="56" s="1"/>
  <c r="T329" i="56" s="1"/>
  <c r="U329" i="56" s="1"/>
  <c r="V329" i="56" s="1"/>
  <c r="W329" i="56" s="1"/>
  <c r="X329" i="56" s="1"/>
  <c r="Y329" i="56" s="1"/>
  <c r="Z329" i="56" s="1"/>
  <c r="AA329" i="56" s="1"/>
  <c r="AB329" i="56" s="1"/>
  <c r="AC329" i="56" s="1"/>
  <c r="AD329" i="56" s="1"/>
  <c r="AE329" i="56" s="1"/>
  <c r="AF329" i="56" s="1"/>
  <c r="F328" i="56"/>
  <c r="G328" i="56" s="1"/>
  <c r="H328" i="56" s="1"/>
  <c r="I328" i="56" s="1"/>
  <c r="J328" i="56" s="1"/>
  <c r="K328" i="56" s="1"/>
  <c r="L328" i="56" s="1"/>
  <c r="M328" i="56" s="1"/>
  <c r="N328" i="56" s="1"/>
  <c r="O328" i="56" s="1"/>
  <c r="P328" i="56" s="1"/>
  <c r="Q328" i="56" s="1"/>
  <c r="R328" i="56" s="1"/>
  <c r="S328" i="56" s="1"/>
  <c r="T328" i="56" s="1"/>
  <c r="U328" i="56" s="1"/>
  <c r="V328" i="56" s="1"/>
  <c r="W328" i="56" s="1"/>
  <c r="X328" i="56" s="1"/>
  <c r="Y328" i="56" s="1"/>
  <c r="Z328" i="56" s="1"/>
  <c r="AA328" i="56" s="1"/>
  <c r="AB328" i="56" s="1"/>
  <c r="AC328" i="56" s="1"/>
  <c r="AD328" i="56" s="1"/>
  <c r="AE328" i="56" s="1"/>
  <c r="AF328" i="56" s="1"/>
  <c r="F327" i="56"/>
  <c r="G327" i="56" s="1"/>
  <c r="H327" i="56" s="1"/>
  <c r="I327" i="56" s="1"/>
  <c r="J327" i="56" s="1"/>
  <c r="K327" i="56" s="1"/>
  <c r="L327" i="56" s="1"/>
  <c r="M327" i="56" s="1"/>
  <c r="N327" i="56" s="1"/>
  <c r="O327" i="56" s="1"/>
  <c r="P327" i="56" s="1"/>
  <c r="Q327" i="56" s="1"/>
  <c r="R327" i="56" s="1"/>
  <c r="S327" i="56" s="1"/>
  <c r="T327" i="56" s="1"/>
  <c r="U327" i="56" s="1"/>
  <c r="V327" i="56" s="1"/>
  <c r="W327" i="56" s="1"/>
  <c r="X327" i="56" s="1"/>
  <c r="Y327" i="56" s="1"/>
  <c r="Z327" i="56" s="1"/>
  <c r="AA327" i="56" s="1"/>
  <c r="AB327" i="56" s="1"/>
  <c r="AC327" i="56" s="1"/>
  <c r="AD327" i="56" s="1"/>
  <c r="AE327" i="56" s="1"/>
  <c r="AF327" i="56" s="1"/>
  <c r="F325" i="56"/>
  <c r="G325" i="56" s="1"/>
  <c r="H325" i="56" s="1"/>
  <c r="I325" i="56" s="1"/>
  <c r="J325" i="56" s="1"/>
  <c r="K325" i="56" s="1"/>
  <c r="L325" i="56" s="1"/>
  <c r="M325" i="56" s="1"/>
  <c r="N325" i="56" s="1"/>
  <c r="O325" i="56" s="1"/>
  <c r="P325" i="56" s="1"/>
  <c r="Q325" i="56" s="1"/>
  <c r="R325" i="56" s="1"/>
  <c r="S325" i="56" s="1"/>
  <c r="T325" i="56" s="1"/>
  <c r="U325" i="56" s="1"/>
  <c r="V325" i="56" s="1"/>
  <c r="W325" i="56" s="1"/>
  <c r="X325" i="56" s="1"/>
  <c r="Y325" i="56" s="1"/>
  <c r="Z325" i="56" s="1"/>
  <c r="AA325" i="56" s="1"/>
  <c r="AB325" i="56" s="1"/>
  <c r="AC325" i="56" s="1"/>
  <c r="AD325" i="56" s="1"/>
  <c r="AE325" i="56" s="1"/>
  <c r="AF325" i="56" s="1"/>
  <c r="F324" i="56"/>
  <c r="G324" i="56" s="1"/>
  <c r="H324" i="56" s="1"/>
  <c r="I324" i="56" s="1"/>
  <c r="J324" i="56" s="1"/>
  <c r="K324" i="56" s="1"/>
  <c r="L324" i="56" s="1"/>
  <c r="M324" i="56" s="1"/>
  <c r="N324" i="56" s="1"/>
  <c r="O324" i="56" s="1"/>
  <c r="P324" i="56" s="1"/>
  <c r="Q324" i="56" s="1"/>
  <c r="R324" i="56" s="1"/>
  <c r="S324" i="56" s="1"/>
  <c r="T324" i="56" s="1"/>
  <c r="U324" i="56" s="1"/>
  <c r="V324" i="56" s="1"/>
  <c r="W324" i="56" s="1"/>
  <c r="X324" i="56" s="1"/>
  <c r="Y324" i="56" s="1"/>
  <c r="Z324" i="56" s="1"/>
  <c r="AA324" i="56" s="1"/>
  <c r="AB324" i="56" s="1"/>
  <c r="AC324" i="56" s="1"/>
  <c r="AD324" i="56" s="1"/>
  <c r="AE324" i="56" s="1"/>
  <c r="AF324" i="56" s="1"/>
  <c r="F323" i="56"/>
  <c r="G323" i="56" s="1"/>
  <c r="H323" i="56" s="1"/>
  <c r="I323" i="56" s="1"/>
  <c r="J323" i="56" s="1"/>
  <c r="K323" i="56" s="1"/>
  <c r="L323" i="56" s="1"/>
  <c r="M323" i="56" s="1"/>
  <c r="N323" i="56" s="1"/>
  <c r="O323" i="56" s="1"/>
  <c r="P323" i="56" s="1"/>
  <c r="Q323" i="56" s="1"/>
  <c r="R323" i="56" s="1"/>
  <c r="S323" i="56" s="1"/>
  <c r="T323" i="56" s="1"/>
  <c r="U323" i="56" s="1"/>
  <c r="V323" i="56" s="1"/>
  <c r="W323" i="56" s="1"/>
  <c r="X323" i="56" s="1"/>
  <c r="Y323" i="56" s="1"/>
  <c r="Z323" i="56" s="1"/>
  <c r="AA323" i="56" s="1"/>
  <c r="AB323" i="56" s="1"/>
  <c r="AC323" i="56" s="1"/>
  <c r="AD323" i="56" s="1"/>
  <c r="AE323" i="56" s="1"/>
  <c r="AF323" i="56" s="1"/>
  <c r="F322" i="56"/>
  <c r="G322" i="56" s="1"/>
  <c r="H322" i="56" s="1"/>
  <c r="I322" i="56" s="1"/>
  <c r="J322" i="56" s="1"/>
  <c r="K322" i="56" s="1"/>
  <c r="L322" i="56" s="1"/>
  <c r="M322" i="56" s="1"/>
  <c r="N322" i="56" s="1"/>
  <c r="O322" i="56" s="1"/>
  <c r="P322" i="56" s="1"/>
  <c r="Q322" i="56" s="1"/>
  <c r="R322" i="56" s="1"/>
  <c r="S322" i="56" s="1"/>
  <c r="T322" i="56" s="1"/>
  <c r="U322" i="56" s="1"/>
  <c r="V322" i="56" s="1"/>
  <c r="W322" i="56" s="1"/>
  <c r="X322" i="56" s="1"/>
  <c r="Y322" i="56" s="1"/>
  <c r="Z322" i="56" s="1"/>
  <c r="AA322" i="56" s="1"/>
  <c r="AB322" i="56" s="1"/>
  <c r="AC322" i="56" s="1"/>
  <c r="AD322" i="56" s="1"/>
  <c r="AE322" i="56" s="1"/>
  <c r="AF322" i="56" s="1"/>
  <c r="F321" i="56"/>
  <c r="G321" i="56" s="1"/>
  <c r="H321" i="56" s="1"/>
  <c r="I321" i="56" s="1"/>
  <c r="J321" i="56" s="1"/>
  <c r="K321" i="56" s="1"/>
  <c r="L321" i="56" s="1"/>
  <c r="M321" i="56" s="1"/>
  <c r="N321" i="56" s="1"/>
  <c r="O321" i="56" s="1"/>
  <c r="P321" i="56" s="1"/>
  <c r="Q321" i="56" s="1"/>
  <c r="R321" i="56" s="1"/>
  <c r="S321" i="56" s="1"/>
  <c r="T321" i="56" s="1"/>
  <c r="U321" i="56" s="1"/>
  <c r="V321" i="56" s="1"/>
  <c r="W321" i="56" s="1"/>
  <c r="X321" i="56" s="1"/>
  <c r="Y321" i="56" s="1"/>
  <c r="Z321" i="56" s="1"/>
  <c r="AA321" i="56" s="1"/>
  <c r="AB321" i="56" s="1"/>
  <c r="AC321" i="56" s="1"/>
  <c r="AD321" i="56" s="1"/>
  <c r="AE321" i="56" s="1"/>
  <c r="AF321" i="56" s="1"/>
  <c r="F320" i="56"/>
  <c r="G320" i="56" s="1"/>
  <c r="H320" i="56" s="1"/>
  <c r="I320" i="56" s="1"/>
  <c r="J320" i="56" s="1"/>
  <c r="K320" i="56" s="1"/>
  <c r="L320" i="56" s="1"/>
  <c r="M320" i="56" s="1"/>
  <c r="N320" i="56" s="1"/>
  <c r="O320" i="56" s="1"/>
  <c r="P320" i="56" s="1"/>
  <c r="Q320" i="56" s="1"/>
  <c r="R320" i="56" s="1"/>
  <c r="S320" i="56" s="1"/>
  <c r="T320" i="56" s="1"/>
  <c r="U320" i="56" s="1"/>
  <c r="V320" i="56" s="1"/>
  <c r="W320" i="56" s="1"/>
  <c r="X320" i="56" s="1"/>
  <c r="Y320" i="56" s="1"/>
  <c r="Z320" i="56" s="1"/>
  <c r="AA320" i="56" s="1"/>
  <c r="AB320" i="56" s="1"/>
  <c r="AC320" i="56" s="1"/>
  <c r="AD320" i="56" s="1"/>
  <c r="AE320" i="56" s="1"/>
  <c r="AF320" i="56" s="1"/>
  <c r="F319" i="56"/>
  <c r="G319" i="56" s="1"/>
  <c r="H319" i="56" s="1"/>
  <c r="I319" i="56" s="1"/>
  <c r="J319" i="56" s="1"/>
  <c r="K319" i="56" s="1"/>
  <c r="L319" i="56" s="1"/>
  <c r="M319" i="56" s="1"/>
  <c r="N319" i="56" s="1"/>
  <c r="O319" i="56" s="1"/>
  <c r="P319" i="56" s="1"/>
  <c r="Q319" i="56" s="1"/>
  <c r="R319" i="56" s="1"/>
  <c r="S319" i="56" s="1"/>
  <c r="T319" i="56" s="1"/>
  <c r="U319" i="56" s="1"/>
  <c r="V319" i="56" s="1"/>
  <c r="W319" i="56" s="1"/>
  <c r="X319" i="56" s="1"/>
  <c r="Y319" i="56" s="1"/>
  <c r="Z319" i="56" s="1"/>
  <c r="AA319" i="56" s="1"/>
  <c r="AB319" i="56" s="1"/>
  <c r="AC319" i="56" s="1"/>
  <c r="AD319" i="56" s="1"/>
  <c r="AE319" i="56" s="1"/>
  <c r="AF319" i="56" s="1"/>
  <c r="F318" i="56"/>
  <c r="G318" i="56" s="1"/>
  <c r="H318" i="56" s="1"/>
  <c r="I318" i="56" s="1"/>
  <c r="J318" i="56" s="1"/>
  <c r="K318" i="56" s="1"/>
  <c r="L318" i="56" s="1"/>
  <c r="M318" i="56" s="1"/>
  <c r="N318" i="56" s="1"/>
  <c r="O318" i="56" s="1"/>
  <c r="P318" i="56" s="1"/>
  <c r="Q318" i="56" s="1"/>
  <c r="R318" i="56" s="1"/>
  <c r="S318" i="56" s="1"/>
  <c r="T318" i="56" s="1"/>
  <c r="U318" i="56" s="1"/>
  <c r="V318" i="56" s="1"/>
  <c r="W318" i="56" s="1"/>
  <c r="X318" i="56" s="1"/>
  <c r="Y318" i="56" s="1"/>
  <c r="Z318" i="56" s="1"/>
  <c r="AA318" i="56" s="1"/>
  <c r="AB318" i="56" s="1"/>
  <c r="AC318" i="56" s="1"/>
  <c r="AD318" i="56" s="1"/>
  <c r="AE318" i="56" s="1"/>
  <c r="AF318" i="56" s="1"/>
  <c r="F317" i="56"/>
  <c r="G317" i="56" s="1"/>
  <c r="H317" i="56" s="1"/>
  <c r="I317" i="56" s="1"/>
  <c r="J317" i="56" s="1"/>
  <c r="K317" i="56" s="1"/>
  <c r="L317" i="56" s="1"/>
  <c r="M317" i="56" s="1"/>
  <c r="N317" i="56" s="1"/>
  <c r="O317" i="56" s="1"/>
  <c r="P317" i="56" s="1"/>
  <c r="Q317" i="56" s="1"/>
  <c r="R317" i="56" s="1"/>
  <c r="S317" i="56" s="1"/>
  <c r="T317" i="56" s="1"/>
  <c r="U317" i="56" s="1"/>
  <c r="V317" i="56" s="1"/>
  <c r="W317" i="56" s="1"/>
  <c r="X317" i="56" s="1"/>
  <c r="Y317" i="56" s="1"/>
  <c r="Z317" i="56" s="1"/>
  <c r="AA317" i="56" s="1"/>
  <c r="AB317" i="56" s="1"/>
  <c r="AC317" i="56" s="1"/>
  <c r="AD317" i="56" s="1"/>
  <c r="AE317" i="56" s="1"/>
  <c r="AF317" i="56" s="1"/>
  <c r="F315" i="56"/>
  <c r="G315" i="56" s="1"/>
  <c r="H315" i="56" s="1"/>
  <c r="I315" i="56" s="1"/>
  <c r="J315" i="56" s="1"/>
  <c r="K315" i="56" s="1"/>
  <c r="L315" i="56" s="1"/>
  <c r="M315" i="56" s="1"/>
  <c r="N315" i="56" s="1"/>
  <c r="O315" i="56" s="1"/>
  <c r="P315" i="56" s="1"/>
  <c r="Q315" i="56" s="1"/>
  <c r="R315" i="56" s="1"/>
  <c r="S315" i="56" s="1"/>
  <c r="T315" i="56" s="1"/>
  <c r="U315" i="56" s="1"/>
  <c r="V315" i="56" s="1"/>
  <c r="W315" i="56" s="1"/>
  <c r="X315" i="56" s="1"/>
  <c r="Y315" i="56" s="1"/>
  <c r="Z315" i="56" s="1"/>
  <c r="AA315" i="56" s="1"/>
  <c r="AB315" i="56" s="1"/>
  <c r="AC315" i="56" s="1"/>
  <c r="AD315" i="56" s="1"/>
  <c r="AE315" i="56" s="1"/>
  <c r="AF315" i="56" s="1"/>
  <c r="F314" i="56"/>
  <c r="G314" i="56" s="1"/>
  <c r="H314" i="56" s="1"/>
  <c r="I314" i="56" s="1"/>
  <c r="J314" i="56" s="1"/>
  <c r="K314" i="56" s="1"/>
  <c r="L314" i="56" s="1"/>
  <c r="M314" i="56" s="1"/>
  <c r="N314" i="56" s="1"/>
  <c r="O314" i="56" s="1"/>
  <c r="P314" i="56" s="1"/>
  <c r="Q314" i="56" s="1"/>
  <c r="R314" i="56" s="1"/>
  <c r="S314" i="56" s="1"/>
  <c r="T314" i="56" s="1"/>
  <c r="U314" i="56" s="1"/>
  <c r="V314" i="56" s="1"/>
  <c r="W314" i="56" s="1"/>
  <c r="X314" i="56" s="1"/>
  <c r="Y314" i="56" s="1"/>
  <c r="Z314" i="56" s="1"/>
  <c r="AA314" i="56" s="1"/>
  <c r="AB314" i="56" s="1"/>
  <c r="AC314" i="56" s="1"/>
  <c r="AD314" i="56" s="1"/>
  <c r="AE314" i="56" s="1"/>
  <c r="AF314" i="56" s="1"/>
  <c r="F313" i="56"/>
  <c r="G313" i="56" s="1"/>
  <c r="H313" i="56" s="1"/>
  <c r="I313" i="56" s="1"/>
  <c r="J313" i="56" s="1"/>
  <c r="K313" i="56" s="1"/>
  <c r="L313" i="56" s="1"/>
  <c r="M313" i="56" s="1"/>
  <c r="N313" i="56" s="1"/>
  <c r="O313" i="56" s="1"/>
  <c r="P313" i="56" s="1"/>
  <c r="Q313" i="56" s="1"/>
  <c r="R313" i="56" s="1"/>
  <c r="S313" i="56" s="1"/>
  <c r="T313" i="56" s="1"/>
  <c r="U313" i="56" s="1"/>
  <c r="V313" i="56" s="1"/>
  <c r="W313" i="56" s="1"/>
  <c r="X313" i="56" s="1"/>
  <c r="Y313" i="56" s="1"/>
  <c r="Z313" i="56" s="1"/>
  <c r="AA313" i="56" s="1"/>
  <c r="AB313" i="56" s="1"/>
  <c r="AC313" i="56" s="1"/>
  <c r="AD313" i="56" s="1"/>
  <c r="AE313" i="56" s="1"/>
  <c r="AF313" i="56" s="1"/>
  <c r="AG311" i="56"/>
  <c r="F310" i="56"/>
  <c r="G310" i="56" s="1"/>
  <c r="H310" i="56" s="1"/>
  <c r="I310" i="56" s="1"/>
  <c r="J310" i="56" s="1"/>
  <c r="K310" i="56" s="1"/>
  <c r="L310" i="56" s="1"/>
  <c r="M310" i="56" s="1"/>
  <c r="N310" i="56" s="1"/>
  <c r="O310" i="56" s="1"/>
  <c r="P310" i="56" s="1"/>
  <c r="Q310" i="56" s="1"/>
  <c r="R310" i="56" s="1"/>
  <c r="S310" i="56" s="1"/>
  <c r="T310" i="56" s="1"/>
  <c r="U310" i="56" s="1"/>
  <c r="V310" i="56" s="1"/>
  <c r="W310" i="56" s="1"/>
  <c r="X310" i="56" s="1"/>
  <c r="Y310" i="56" s="1"/>
  <c r="Z310" i="56" s="1"/>
  <c r="AA310" i="56" s="1"/>
  <c r="AB310" i="56" s="1"/>
  <c r="AC310" i="56" s="1"/>
  <c r="AD310" i="56" s="1"/>
  <c r="AE310" i="56" s="1"/>
  <c r="AF310" i="56" s="1"/>
  <c r="F308" i="56"/>
  <c r="G308" i="56" s="1"/>
  <c r="H308" i="56" s="1"/>
  <c r="I308" i="56" s="1"/>
  <c r="J308" i="56" s="1"/>
  <c r="K308" i="56" s="1"/>
  <c r="L308" i="56" s="1"/>
  <c r="M308" i="56" s="1"/>
  <c r="N308" i="56" s="1"/>
  <c r="O308" i="56" s="1"/>
  <c r="P308" i="56" s="1"/>
  <c r="Q308" i="56" s="1"/>
  <c r="R308" i="56" s="1"/>
  <c r="S308" i="56" s="1"/>
  <c r="T308" i="56" s="1"/>
  <c r="U308" i="56" s="1"/>
  <c r="V308" i="56" s="1"/>
  <c r="W308" i="56" s="1"/>
  <c r="X308" i="56" s="1"/>
  <c r="Y308" i="56" s="1"/>
  <c r="Z308" i="56" s="1"/>
  <c r="AA308" i="56" s="1"/>
  <c r="AB308" i="56" s="1"/>
  <c r="AC308" i="56" s="1"/>
  <c r="AD308" i="56" s="1"/>
  <c r="AE308" i="56" s="1"/>
  <c r="AF308" i="56" s="1"/>
  <c r="F306" i="56"/>
  <c r="G306" i="56" s="1"/>
  <c r="H306" i="56" s="1"/>
  <c r="I306" i="56" s="1"/>
  <c r="J306" i="56" s="1"/>
  <c r="K306" i="56" s="1"/>
  <c r="L306" i="56" s="1"/>
  <c r="M306" i="56" s="1"/>
  <c r="N306" i="56" s="1"/>
  <c r="O306" i="56" s="1"/>
  <c r="P306" i="56" s="1"/>
  <c r="Q306" i="56" s="1"/>
  <c r="R306" i="56" s="1"/>
  <c r="S306" i="56" s="1"/>
  <c r="T306" i="56" s="1"/>
  <c r="U306" i="56" s="1"/>
  <c r="V306" i="56" s="1"/>
  <c r="W306" i="56" s="1"/>
  <c r="X306" i="56" s="1"/>
  <c r="Y306" i="56" s="1"/>
  <c r="Z306" i="56" s="1"/>
  <c r="AA306" i="56" s="1"/>
  <c r="AB306" i="56" s="1"/>
  <c r="AC306" i="56" s="1"/>
  <c r="AD306" i="56" s="1"/>
  <c r="AE306" i="56" s="1"/>
  <c r="AF306" i="56" s="1"/>
  <c r="F305" i="56"/>
  <c r="G305" i="56" s="1"/>
  <c r="H305" i="56" s="1"/>
  <c r="I305" i="56" s="1"/>
  <c r="J305" i="56" s="1"/>
  <c r="K305" i="56" s="1"/>
  <c r="L305" i="56" s="1"/>
  <c r="M305" i="56" s="1"/>
  <c r="N305" i="56" s="1"/>
  <c r="O305" i="56" s="1"/>
  <c r="P305" i="56" s="1"/>
  <c r="Q305" i="56" s="1"/>
  <c r="R305" i="56" s="1"/>
  <c r="S305" i="56" s="1"/>
  <c r="T305" i="56" s="1"/>
  <c r="U305" i="56" s="1"/>
  <c r="V305" i="56" s="1"/>
  <c r="W305" i="56" s="1"/>
  <c r="X305" i="56" s="1"/>
  <c r="Y305" i="56" s="1"/>
  <c r="Z305" i="56" s="1"/>
  <c r="AA305" i="56" s="1"/>
  <c r="AB305" i="56" s="1"/>
  <c r="AC305" i="56" s="1"/>
  <c r="AD305" i="56" s="1"/>
  <c r="AE305" i="56" s="1"/>
  <c r="AF305" i="56" s="1"/>
  <c r="F304" i="56"/>
  <c r="G304" i="56" s="1"/>
  <c r="H304" i="56" s="1"/>
  <c r="I304" i="56" s="1"/>
  <c r="J304" i="56" s="1"/>
  <c r="K304" i="56" s="1"/>
  <c r="L304" i="56" s="1"/>
  <c r="M304" i="56" s="1"/>
  <c r="N304" i="56" s="1"/>
  <c r="O304" i="56" s="1"/>
  <c r="P304" i="56" s="1"/>
  <c r="Q304" i="56" s="1"/>
  <c r="R304" i="56" s="1"/>
  <c r="S304" i="56" s="1"/>
  <c r="T304" i="56" s="1"/>
  <c r="U304" i="56" s="1"/>
  <c r="V304" i="56" s="1"/>
  <c r="W304" i="56" s="1"/>
  <c r="X304" i="56" s="1"/>
  <c r="Y304" i="56" s="1"/>
  <c r="Z304" i="56" s="1"/>
  <c r="AA304" i="56" s="1"/>
  <c r="AB304" i="56" s="1"/>
  <c r="AC304" i="56" s="1"/>
  <c r="AD304" i="56" s="1"/>
  <c r="AE304" i="56" s="1"/>
  <c r="AF304" i="56" s="1"/>
  <c r="F303" i="56"/>
  <c r="G303" i="56" s="1"/>
  <c r="H303" i="56" s="1"/>
  <c r="I303" i="56" s="1"/>
  <c r="J303" i="56" s="1"/>
  <c r="K303" i="56" s="1"/>
  <c r="L303" i="56" s="1"/>
  <c r="M303" i="56" s="1"/>
  <c r="N303" i="56" s="1"/>
  <c r="O303" i="56" s="1"/>
  <c r="P303" i="56" s="1"/>
  <c r="Q303" i="56" s="1"/>
  <c r="R303" i="56" s="1"/>
  <c r="S303" i="56" s="1"/>
  <c r="T303" i="56" s="1"/>
  <c r="U303" i="56" s="1"/>
  <c r="V303" i="56" s="1"/>
  <c r="W303" i="56" s="1"/>
  <c r="X303" i="56" s="1"/>
  <c r="Y303" i="56" s="1"/>
  <c r="Z303" i="56" s="1"/>
  <c r="AA303" i="56" s="1"/>
  <c r="AB303" i="56" s="1"/>
  <c r="AC303" i="56" s="1"/>
  <c r="AD303" i="56" s="1"/>
  <c r="AE303" i="56" s="1"/>
  <c r="AF303" i="56" s="1"/>
  <c r="F302" i="56"/>
  <c r="G302" i="56" s="1"/>
  <c r="H302" i="56" s="1"/>
  <c r="I302" i="56" s="1"/>
  <c r="J302" i="56" s="1"/>
  <c r="K302" i="56" s="1"/>
  <c r="L302" i="56" s="1"/>
  <c r="M302" i="56" s="1"/>
  <c r="N302" i="56" s="1"/>
  <c r="O302" i="56" s="1"/>
  <c r="P302" i="56" s="1"/>
  <c r="Q302" i="56" s="1"/>
  <c r="R302" i="56" s="1"/>
  <c r="S302" i="56" s="1"/>
  <c r="T302" i="56" s="1"/>
  <c r="U302" i="56" s="1"/>
  <c r="V302" i="56" s="1"/>
  <c r="W302" i="56" s="1"/>
  <c r="X302" i="56" s="1"/>
  <c r="Y302" i="56" s="1"/>
  <c r="Z302" i="56" s="1"/>
  <c r="AA302" i="56" s="1"/>
  <c r="AB302" i="56" s="1"/>
  <c r="AC302" i="56" s="1"/>
  <c r="AD302" i="56" s="1"/>
  <c r="AE302" i="56" s="1"/>
  <c r="AF302" i="56" s="1"/>
  <c r="F300" i="56"/>
  <c r="G300" i="56" s="1"/>
  <c r="H300" i="56" s="1"/>
  <c r="I300" i="56" s="1"/>
  <c r="J300" i="56" s="1"/>
  <c r="K300" i="56" s="1"/>
  <c r="L300" i="56" s="1"/>
  <c r="M300" i="56" s="1"/>
  <c r="N300" i="56" s="1"/>
  <c r="O300" i="56" s="1"/>
  <c r="P300" i="56" s="1"/>
  <c r="Q300" i="56" s="1"/>
  <c r="R300" i="56" s="1"/>
  <c r="S300" i="56" s="1"/>
  <c r="T300" i="56" s="1"/>
  <c r="U300" i="56" s="1"/>
  <c r="V300" i="56" s="1"/>
  <c r="W300" i="56" s="1"/>
  <c r="X300" i="56" s="1"/>
  <c r="Y300" i="56" s="1"/>
  <c r="Z300" i="56" s="1"/>
  <c r="AA300" i="56" s="1"/>
  <c r="AB300" i="56" s="1"/>
  <c r="AC300" i="56" s="1"/>
  <c r="AD300" i="56" s="1"/>
  <c r="AE300" i="56" s="1"/>
  <c r="AF300" i="56" s="1"/>
  <c r="F298" i="56"/>
  <c r="G298" i="56" s="1"/>
  <c r="H298" i="56" s="1"/>
  <c r="I298" i="56" s="1"/>
  <c r="J298" i="56" s="1"/>
  <c r="K298" i="56" s="1"/>
  <c r="L298" i="56" s="1"/>
  <c r="M298" i="56" s="1"/>
  <c r="N298" i="56" s="1"/>
  <c r="O298" i="56" s="1"/>
  <c r="P298" i="56" s="1"/>
  <c r="Q298" i="56" s="1"/>
  <c r="R298" i="56" s="1"/>
  <c r="S298" i="56" s="1"/>
  <c r="T298" i="56" s="1"/>
  <c r="U298" i="56" s="1"/>
  <c r="V298" i="56" s="1"/>
  <c r="W298" i="56" s="1"/>
  <c r="X298" i="56" s="1"/>
  <c r="Y298" i="56" s="1"/>
  <c r="Z298" i="56" s="1"/>
  <c r="AA298" i="56" s="1"/>
  <c r="AB298" i="56" s="1"/>
  <c r="AC298" i="56" s="1"/>
  <c r="AD298" i="56" s="1"/>
  <c r="AE298" i="56" s="1"/>
  <c r="AF298" i="56" s="1"/>
  <c r="F297" i="56"/>
  <c r="G297" i="56" s="1"/>
  <c r="H297" i="56" s="1"/>
  <c r="I297" i="56" s="1"/>
  <c r="J297" i="56" s="1"/>
  <c r="K297" i="56" s="1"/>
  <c r="L297" i="56" s="1"/>
  <c r="M297" i="56" s="1"/>
  <c r="N297" i="56" s="1"/>
  <c r="O297" i="56" s="1"/>
  <c r="P297" i="56" s="1"/>
  <c r="Q297" i="56" s="1"/>
  <c r="R297" i="56" s="1"/>
  <c r="S297" i="56" s="1"/>
  <c r="T297" i="56" s="1"/>
  <c r="U297" i="56" s="1"/>
  <c r="V297" i="56" s="1"/>
  <c r="W297" i="56" s="1"/>
  <c r="X297" i="56" s="1"/>
  <c r="Y297" i="56" s="1"/>
  <c r="Z297" i="56" s="1"/>
  <c r="AA297" i="56" s="1"/>
  <c r="AB297" i="56" s="1"/>
  <c r="AC297" i="56" s="1"/>
  <c r="AD297" i="56" s="1"/>
  <c r="AE297" i="56" s="1"/>
  <c r="AF297" i="56" s="1"/>
  <c r="F296" i="56"/>
  <c r="G296" i="56" s="1"/>
  <c r="H296" i="56" s="1"/>
  <c r="I296" i="56" s="1"/>
  <c r="J296" i="56" s="1"/>
  <c r="K296" i="56" s="1"/>
  <c r="L296" i="56" s="1"/>
  <c r="M296" i="56" s="1"/>
  <c r="N296" i="56" s="1"/>
  <c r="O296" i="56" s="1"/>
  <c r="P296" i="56" s="1"/>
  <c r="Q296" i="56" s="1"/>
  <c r="R296" i="56" s="1"/>
  <c r="S296" i="56" s="1"/>
  <c r="T296" i="56" s="1"/>
  <c r="U296" i="56" s="1"/>
  <c r="V296" i="56" s="1"/>
  <c r="W296" i="56" s="1"/>
  <c r="X296" i="56" s="1"/>
  <c r="Y296" i="56" s="1"/>
  <c r="Z296" i="56" s="1"/>
  <c r="AA296" i="56" s="1"/>
  <c r="AB296" i="56" s="1"/>
  <c r="AC296" i="56" s="1"/>
  <c r="AD296" i="56" s="1"/>
  <c r="AE296" i="56" s="1"/>
  <c r="AF296" i="56" s="1"/>
  <c r="F295" i="56"/>
  <c r="G295" i="56" s="1"/>
  <c r="H295" i="56" s="1"/>
  <c r="I295" i="56" s="1"/>
  <c r="J295" i="56" s="1"/>
  <c r="K295" i="56" s="1"/>
  <c r="L295" i="56" s="1"/>
  <c r="M295" i="56" s="1"/>
  <c r="N295" i="56" s="1"/>
  <c r="O295" i="56" s="1"/>
  <c r="P295" i="56" s="1"/>
  <c r="Q295" i="56" s="1"/>
  <c r="R295" i="56" s="1"/>
  <c r="S295" i="56" s="1"/>
  <c r="T295" i="56" s="1"/>
  <c r="U295" i="56" s="1"/>
  <c r="V295" i="56" s="1"/>
  <c r="W295" i="56" s="1"/>
  <c r="X295" i="56" s="1"/>
  <c r="Y295" i="56" s="1"/>
  <c r="Z295" i="56" s="1"/>
  <c r="AA295" i="56" s="1"/>
  <c r="AB295" i="56" s="1"/>
  <c r="AC295" i="56" s="1"/>
  <c r="AD295" i="56" s="1"/>
  <c r="AE295" i="56" s="1"/>
  <c r="AF295" i="56" s="1"/>
  <c r="F294" i="56"/>
  <c r="G294" i="56" s="1"/>
  <c r="H294" i="56" s="1"/>
  <c r="I294" i="56" s="1"/>
  <c r="J294" i="56" s="1"/>
  <c r="K294" i="56" s="1"/>
  <c r="L294" i="56" s="1"/>
  <c r="M294" i="56" s="1"/>
  <c r="N294" i="56" s="1"/>
  <c r="O294" i="56" s="1"/>
  <c r="P294" i="56" s="1"/>
  <c r="Q294" i="56" s="1"/>
  <c r="R294" i="56" s="1"/>
  <c r="S294" i="56" s="1"/>
  <c r="T294" i="56" s="1"/>
  <c r="U294" i="56" s="1"/>
  <c r="V294" i="56" s="1"/>
  <c r="W294" i="56" s="1"/>
  <c r="X294" i="56" s="1"/>
  <c r="Y294" i="56" s="1"/>
  <c r="Z294" i="56" s="1"/>
  <c r="AA294" i="56" s="1"/>
  <c r="AB294" i="56" s="1"/>
  <c r="AC294" i="56" s="1"/>
  <c r="AD294" i="56" s="1"/>
  <c r="AE294" i="56" s="1"/>
  <c r="AF294" i="56" s="1"/>
  <c r="F292" i="56"/>
  <c r="G292" i="56" s="1"/>
  <c r="H292" i="56" s="1"/>
  <c r="I292" i="56" s="1"/>
  <c r="J292" i="56" s="1"/>
  <c r="K292" i="56" s="1"/>
  <c r="L292" i="56" s="1"/>
  <c r="M292" i="56" s="1"/>
  <c r="N292" i="56" s="1"/>
  <c r="O292" i="56" s="1"/>
  <c r="P292" i="56" s="1"/>
  <c r="Q292" i="56" s="1"/>
  <c r="R292" i="56" s="1"/>
  <c r="S292" i="56" s="1"/>
  <c r="T292" i="56" s="1"/>
  <c r="U292" i="56" s="1"/>
  <c r="V292" i="56" s="1"/>
  <c r="W292" i="56" s="1"/>
  <c r="X292" i="56" s="1"/>
  <c r="Y292" i="56" s="1"/>
  <c r="Z292" i="56" s="1"/>
  <c r="AA292" i="56" s="1"/>
  <c r="AB292" i="56" s="1"/>
  <c r="AC292" i="56" s="1"/>
  <c r="AD292" i="56" s="1"/>
  <c r="AE292" i="56" s="1"/>
  <c r="AF292" i="56" s="1"/>
  <c r="F290" i="56"/>
  <c r="G290" i="56" s="1"/>
  <c r="H290" i="56" s="1"/>
  <c r="I290" i="56" s="1"/>
  <c r="J290" i="56" s="1"/>
  <c r="K290" i="56" s="1"/>
  <c r="L290" i="56" s="1"/>
  <c r="M290" i="56" s="1"/>
  <c r="N290" i="56" s="1"/>
  <c r="O290" i="56" s="1"/>
  <c r="P290" i="56" s="1"/>
  <c r="Q290" i="56" s="1"/>
  <c r="R290" i="56" s="1"/>
  <c r="S290" i="56" s="1"/>
  <c r="T290" i="56" s="1"/>
  <c r="U290" i="56" s="1"/>
  <c r="V290" i="56" s="1"/>
  <c r="W290" i="56" s="1"/>
  <c r="X290" i="56" s="1"/>
  <c r="Y290" i="56" s="1"/>
  <c r="Z290" i="56" s="1"/>
  <c r="AA290" i="56" s="1"/>
  <c r="AB290" i="56" s="1"/>
  <c r="AC290" i="56" s="1"/>
  <c r="AD290" i="56" s="1"/>
  <c r="AE290" i="56" s="1"/>
  <c r="AF290" i="56" s="1"/>
  <c r="F289" i="56"/>
  <c r="G289" i="56" s="1"/>
  <c r="H289" i="56" s="1"/>
  <c r="I289" i="56" s="1"/>
  <c r="J289" i="56" s="1"/>
  <c r="K289" i="56" s="1"/>
  <c r="L289" i="56" s="1"/>
  <c r="M289" i="56" s="1"/>
  <c r="N289" i="56" s="1"/>
  <c r="O289" i="56" s="1"/>
  <c r="P289" i="56" s="1"/>
  <c r="Q289" i="56" s="1"/>
  <c r="R289" i="56" s="1"/>
  <c r="S289" i="56" s="1"/>
  <c r="T289" i="56" s="1"/>
  <c r="U289" i="56" s="1"/>
  <c r="V289" i="56" s="1"/>
  <c r="W289" i="56" s="1"/>
  <c r="X289" i="56" s="1"/>
  <c r="Y289" i="56" s="1"/>
  <c r="Z289" i="56" s="1"/>
  <c r="AA289" i="56" s="1"/>
  <c r="AB289" i="56" s="1"/>
  <c r="AC289" i="56" s="1"/>
  <c r="AD289" i="56" s="1"/>
  <c r="AE289" i="56" s="1"/>
  <c r="AF289" i="56" s="1"/>
  <c r="F288" i="56"/>
  <c r="G288" i="56" s="1"/>
  <c r="H288" i="56" s="1"/>
  <c r="I288" i="56" s="1"/>
  <c r="J288" i="56" s="1"/>
  <c r="K288" i="56" s="1"/>
  <c r="L288" i="56" s="1"/>
  <c r="M288" i="56" s="1"/>
  <c r="N288" i="56" s="1"/>
  <c r="O288" i="56" s="1"/>
  <c r="P288" i="56" s="1"/>
  <c r="Q288" i="56" s="1"/>
  <c r="R288" i="56" s="1"/>
  <c r="S288" i="56" s="1"/>
  <c r="T288" i="56" s="1"/>
  <c r="U288" i="56" s="1"/>
  <c r="V288" i="56" s="1"/>
  <c r="W288" i="56" s="1"/>
  <c r="X288" i="56" s="1"/>
  <c r="Y288" i="56" s="1"/>
  <c r="Z288" i="56" s="1"/>
  <c r="AA288" i="56" s="1"/>
  <c r="AB288" i="56" s="1"/>
  <c r="AC288" i="56" s="1"/>
  <c r="AD288" i="56" s="1"/>
  <c r="AE288" i="56" s="1"/>
  <c r="AF288" i="56" s="1"/>
  <c r="F287" i="56"/>
  <c r="G287" i="56" s="1"/>
  <c r="H287" i="56" s="1"/>
  <c r="I287" i="56" s="1"/>
  <c r="J287" i="56" s="1"/>
  <c r="K287" i="56" s="1"/>
  <c r="L287" i="56" s="1"/>
  <c r="M287" i="56" s="1"/>
  <c r="N287" i="56" s="1"/>
  <c r="O287" i="56" s="1"/>
  <c r="P287" i="56" s="1"/>
  <c r="Q287" i="56" s="1"/>
  <c r="R287" i="56" s="1"/>
  <c r="S287" i="56" s="1"/>
  <c r="T287" i="56" s="1"/>
  <c r="U287" i="56" s="1"/>
  <c r="V287" i="56" s="1"/>
  <c r="W287" i="56" s="1"/>
  <c r="X287" i="56" s="1"/>
  <c r="Y287" i="56" s="1"/>
  <c r="Z287" i="56" s="1"/>
  <c r="AA287" i="56" s="1"/>
  <c r="AB287" i="56" s="1"/>
  <c r="AC287" i="56" s="1"/>
  <c r="AD287" i="56" s="1"/>
  <c r="AE287" i="56" s="1"/>
  <c r="AF287" i="56" s="1"/>
  <c r="F286" i="56"/>
  <c r="G286" i="56" s="1"/>
  <c r="H286" i="56" s="1"/>
  <c r="I286" i="56" s="1"/>
  <c r="J286" i="56" s="1"/>
  <c r="K286" i="56" s="1"/>
  <c r="L286" i="56" s="1"/>
  <c r="M286" i="56" s="1"/>
  <c r="N286" i="56" s="1"/>
  <c r="O286" i="56" s="1"/>
  <c r="P286" i="56" s="1"/>
  <c r="Q286" i="56" s="1"/>
  <c r="R286" i="56" s="1"/>
  <c r="S286" i="56" s="1"/>
  <c r="T286" i="56" s="1"/>
  <c r="U286" i="56" s="1"/>
  <c r="V286" i="56" s="1"/>
  <c r="W286" i="56" s="1"/>
  <c r="X286" i="56" s="1"/>
  <c r="Y286" i="56" s="1"/>
  <c r="Z286" i="56" s="1"/>
  <c r="AA286" i="56" s="1"/>
  <c r="AB286" i="56" s="1"/>
  <c r="AC286" i="56" s="1"/>
  <c r="AD286" i="56" s="1"/>
  <c r="AE286" i="56" s="1"/>
  <c r="AF286" i="56" s="1"/>
  <c r="F285" i="56"/>
  <c r="G285" i="56" s="1"/>
  <c r="H285" i="56" s="1"/>
  <c r="I285" i="56" s="1"/>
  <c r="J285" i="56" s="1"/>
  <c r="K285" i="56" s="1"/>
  <c r="L285" i="56" s="1"/>
  <c r="M285" i="56" s="1"/>
  <c r="N285" i="56" s="1"/>
  <c r="O285" i="56" s="1"/>
  <c r="P285" i="56" s="1"/>
  <c r="Q285" i="56" s="1"/>
  <c r="R285" i="56" s="1"/>
  <c r="S285" i="56" s="1"/>
  <c r="T285" i="56" s="1"/>
  <c r="U285" i="56" s="1"/>
  <c r="V285" i="56" s="1"/>
  <c r="W285" i="56" s="1"/>
  <c r="X285" i="56" s="1"/>
  <c r="Y285" i="56" s="1"/>
  <c r="Z285" i="56" s="1"/>
  <c r="AA285" i="56" s="1"/>
  <c r="AB285" i="56" s="1"/>
  <c r="AC285" i="56" s="1"/>
  <c r="AD285" i="56" s="1"/>
  <c r="AE285" i="56" s="1"/>
  <c r="AF285" i="56" s="1"/>
  <c r="F284" i="56"/>
  <c r="G284" i="56" s="1"/>
  <c r="H284" i="56" s="1"/>
  <c r="I284" i="56" s="1"/>
  <c r="J284" i="56" s="1"/>
  <c r="K284" i="56" s="1"/>
  <c r="L284" i="56" s="1"/>
  <c r="M284" i="56" s="1"/>
  <c r="N284" i="56" s="1"/>
  <c r="O284" i="56" s="1"/>
  <c r="P284" i="56" s="1"/>
  <c r="Q284" i="56" s="1"/>
  <c r="R284" i="56" s="1"/>
  <c r="S284" i="56" s="1"/>
  <c r="T284" i="56" s="1"/>
  <c r="U284" i="56" s="1"/>
  <c r="V284" i="56" s="1"/>
  <c r="W284" i="56" s="1"/>
  <c r="X284" i="56" s="1"/>
  <c r="Y284" i="56" s="1"/>
  <c r="Z284" i="56" s="1"/>
  <c r="AA284" i="56" s="1"/>
  <c r="AB284" i="56" s="1"/>
  <c r="AC284" i="56" s="1"/>
  <c r="AD284" i="56" s="1"/>
  <c r="AE284" i="56" s="1"/>
  <c r="AF284" i="56" s="1"/>
  <c r="F282" i="56"/>
  <c r="G282" i="56" s="1"/>
  <c r="H282" i="56" s="1"/>
  <c r="I282" i="56" s="1"/>
  <c r="J282" i="56" s="1"/>
  <c r="K282" i="56" s="1"/>
  <c r="L282" i="56" s="1"/>
  <c r="M282" i="56" s="1"/>
  <c r="N282" i="56" s="1"/>
  <c r="O282" i="56" s="1"/>
  <c r="P282" i="56" s="1"/>
  <c r="Q282" i="56" s="1"/>
  <c r="R282" i="56" s="1"/>
  <c r="S282" i="56" s="1"/>
  <c r="T282" i="56" s="1"/>
  <c r="U282" i="56" s="1"/>
  <c r="V282" i="56" s="1"/>
  <c r="W282" i="56" s="1"/>
  <c r="X282" i="56" s="1"/>
  <c r="Y282" i="56" s="1"/>
  <c r="Z282" i="56" s="1"/>
  <c r="AA282" i="56" s="1"/>
  <c r="AB282" i="56" s="1"/>
  <c r="AC282" i="56" s="1"/>
  <c r="AD282" i="56" s="1"/>
  <c r="AE282" i="56" s="1"/>
  <c r="AF282" i="56" s="1"/>
  <c r="F281" i="56"/>
  <c r="G281" i="56" s="1"/>
  <c r="H281" i="56" s="1"/>
  <c r="I281" i="56" s="1"/>
  <c r="J281" i="56" s="1"/>
  <c r="K281" i="56" s="1"/>
  <c r="L281" i="56" s="1"/>
  <c r="M281" i="56" s="1"/>
  <c r="N281" i="56" s="1"/>
  <c r="O281" i="56" s="1"/>
  <c r="P281" i="56" s="1"/>
  <c r="Q281" i="56" s="1"/>
  <c r="R281" i="56" s="1"/>
  <c r="S281" i="56" s="1"/>
  <c r="T281" i="56" s="1"/>
  <c r="U281" i="56" s="1"/>
  <c r="V281" i="56" s="1"/>
  <c r="W281" i="56" s="1"/>
  <c r="X281" i="56" s="1"/>
  <c r="Y281" i="56" s="1"/>
  <c r="Z281" i="56" s="1"/>
  <c r="AA281" i="56" s="1"/>
  <c r="AB281" i="56" s="1"/>
  <c r="AC281" i="56" s="1"/>
  <c r="AD281" i="56" s="1"/>
  <c r="AE281" i="56" s="1"/>
  <c r="AF281" i="56" s="1"/>
  <c r="F280" i="56"/>
  <c r="G280" i="56" s="1"/>
  <c r="H280" i="56" s="1"/>
  <c r="I280" i="56" s="1"/>
  <c r="J280" i="56" s="1"/>
  <c r="K280" i="56" s="1"/>
  <c r="L280" i="56" s="1"/>
  <c r="M280" i="56" s="1"/>
  <c r="N280" i="56" s="1"/>
  <c r="O280" i="56" s="1"/>
  <c r="P280" i="56" s="1"/>
  <c r="Q280" i="56" s="1"/>
  <c r="R280" i="56" s="1"/>
  <c r="S280" i="56" s="1"/>
  <c r="T280" i="56" s="1"/>
  <c r="U280" i="56" s="1"/>
  <c r="V280" i="56" s="1"/>
  <c r="W280" i="56" s="1"/>
  <c r="X280" i="56" s="1"/>
  <c r="Y280" i="56" s="1"/>
  <c r="Z280" i="56" s="1"/>
  <c r="AA280" i="56" s="1"/>
  <c r="AB280" i="56" s="1"/>
  <c r="AC280" i="56" s="1"/>
  <c r="AD280" i="56" s="1"/>
  <c r="AE280" i="56" s="1"/>
  <c r="AF280" i="56" s="1"/>
  <c r="F279" i="56"/>
  <c r="G279" i="56" s="1"/>
  <c r="H279" i="56" s="1"/>
  <c r="I279" i="56" s="1"/>
  <c r="J279" i="56" s="1"/>
  <c r="K279" i="56" s="1"/>
  <c r="L279" i="56" s="1"/>
  <c r="M279" i="56" s="1"/>
  <c r="N279" i="56" s="1"/>
  <c r="O279" i="56" s="1"/>
  <c r="P279" i="56" s="1"/>
  <c r="Q279" i="56" s="1"/>
  <c r="R279" i="56" s="1"/>
  <c r="S279" i="56" s="1"/>
  <c r="T279" i="56" s="1"/>
  <c r="U279" i="56" s="1"/>
  <c r="V279" i="56" s="1"/>
  <c r="W279" i="56" s="1"/>
  <c r="X279" i="56" s="1"/>
  <c r="Y279" i="56" s="1"/>
  <c r="Z279" i="56" s="1"/>
  <c r="AA279" i="56" s="1"/>
  <c r="AB279" i="56" s="1"/>
  <c r="AC279" i="56" s="1"/>
  <c r="AD279" i="56" s="1"/>
  <c r="AE279" i="56" s="1"/>
  <c r="AF279" i="56" s="1"/>
  <c r="F278" i="56"/>
  <c r="G278" i="56" s="1"/>
  <c r="H278" i="56" s="1"/>
  <c r="I278" i="56" s="1"/>
  <c r="J278" i="56" s="1"/>
  <c r="K278" i="56" s="1"/>
  <c r="L278" i="56" s="1"/>
  <c r="M278" i="56" s="1"/>
  <c r="N278" i="56" s="1"/>
  <c r="O278" i="56" s="1"/>
  <c r="P278" i="56" s="1"/>
  <c r="Q278" i="56" s="1"/>
  <c r="R278" i="56" s="1"/>
  <c r="S278" i="56" s="1"/>
  <c r="T278" i="56" s="1"/>
  <c r="U278" i="56" s="1"/>
  <c r="V278" i="56" s="1"/>
  <c r="W278" i="56" s="1"/>
  <c r="X278" i="56" s="1"/>
  <c r="Y278" i="56" s="1"/>
  <c r="Z278" i="56" s="1"/>
  <c r="AA278" i="56" s="1"/>
  <c r="AB278" i="56" s="1"/>
  <c r="AC278" i="56" s="1"/>
  <c r="AD278" i="56" s="1"/>
  <c r="AE278" i="56" s="1"/>
  <c r="AF278" i="56" s="1"/>
  <c r="F276" i="56"/>
  <c r="G276" i="56" s="1"/>
  <c r="H276" i="56" s="1"/>
  <c r="I276" i="56" s="1"/>
  <c r="J276" i="56" s="1"/>
  <c r="K276" i="56" s="1"/>
  <c r="L276" i="56" s="1"/>
  <c r="M276" i="56" s="1"/>
  <c r="N276" i="56" s="1"/>
  <c r="O276" i="56" s="1"/>
  <c r="P276" i="56" s="1"/>
  <c r="Q276" i="56" s="1"/>
  <c r="R276" i="56" s="1"/>
  <c r="S276" i="56" s="1"/>
  <c r="T276" i="56" s="1"/>
  <c r="U276" i="56" s="1"/>
  <c r="V276" i="56" s="1"/>
  <c r="W276" i="56" s="1"/>
  <c r="X276" i="56" s="1"/>
  <c r="Y276" i="56" s="1"/>
  <c r="Z276" i="56" s="1"/>
  <c r="AA276" i="56" s="1"/>
  <c r="AB276" i="56" s="1"/>
  <c r="AC276" i="56" s="1"/>
  <c r="AD276" i="56" s="1"/>
  <c r="AE276" i="56" s="1"/>
  <c r="AF276" i="56" s="1"/>
  <c r="F275" i="56"/>
  <c r="G275" i="56" s="1"/>
  <c r="H275" i="56" s="1"/>
  <c r="I275" i="56" s="1"/>
  <c r="J275" i="56" s="1"/>
  <c r="K275" i="56" s="1"/>
  <c r="L275" i="56" s="1"/>
  <c r="M275" i="56" s="1"/>
  <c r="N275" i="56" s="1"/>
  <c r="O275" i="56" s="1"/>
  <c r="P275" i="56" s="1"/>
  <c r="Q275" i="56" s="1"/>
  <c r="R275" i="56" s="1"/>
  <c r="S275" i="56" s="1"/>
  <c r="T275" i="56" s="1"/>
  <c r="U275" i="56" s="1"/>
  <c r="V275" i="56" s="1"/>
  <c r="W275" i="56" s="1"/>
  <c r="X275" i="56" s="1"/>
  <c r="Y275" i="56" s="1"/>
  <c r="Z275" i="56" s="1"/>
  <c r="AA275" i="56" s="1"/>
  <c r="AB275" i="56" s="1"/>
  <c r="AC275" i="56" s="1"/>
  <c r="AD275" i="56" s="1"/>
  <c r="AE275" i="56" s="1"/>
  <c r="AF275" i="56" s="1"/>
  <c r="F274" i="56"/>
  <c r="G274" i="56" s="1"/>
  <c r="H274" i="56" s="1"/>
  <c r="I274" i="56" s="1"/>
  <c r="J274" i="56" s="1"/>
  <c r="K274" i="56" s="1"/>
  <c r="L274" i="56" s="1"/>
  <c r="M274" i="56" s="1"/>
  <c r="N274" i="56" s="1"/>
  <c r="O274" i="56" s="1"/>
  <c r="P274" i="56" s="1"/>
  <c r="Q274" i="56" s="1"/>
  <c r="R274" i="56" s="1"/>
  <c r="S274" i="56" s="1"/>
  <c r="T274" i="56" s="1"/>
  <c r="U274" i="56" s="1"/>
  <c r="V274" i="56" s="1"/>
  <c r="W274" i="56" s="1"/>
  <c r="X274" i="56" s="1"/>
  <c r="Y274" i="56" s="1"/>
  <c r="Z274" i="56" s="1"/>
  <c r="AA274" i="56" s="1"/>
  <c r="AB274" i="56" s="1"/>
  <c r="AC274" i="56" s="1"/>
  <c r="AD274" i="56" s="1"/>
  <c r="AE274" i="56" s="1"/>
  <c r="AF274" i="56" s="1"/>
  <c r="F273" i="56"/>
  <c r="G273" i="56" s="1"/>
  <c r="H273" i="56" s="1"/>
  <c r="I273" i="56" s="1"/>
  <c r="J273" i="56" s="1"/>
  <c r="K273" i="56" s="1"/>
  <c r="L273" i="56" s="1"/>
  <c r="M273" i="56" s="1"/>
  <c r="N273" i="56" s="1"/>
  <c r="O273" i="56" s="1"/>
  <c r="P273" i="56" s="1"/>
  <c r="Q273" i="56" s="1"/>
  <c r="R273" i="56" s="1"/>
  <c r="S273" i="56" s="1"/>
  <c r="T273" i="56" s="1"/>
  <c r="U273" i="56" s="1"/>
  <c r="V273" i="56" s="1"/>
  <c r="W273" i="56" s="1"/>
  <c r="X273" i="56" s="1"/>
  <c r="Y273" i="56" s="1"/>
  <c r="Z273" i="56" s="1"/>
  <c r="AA273" i="56" s="1"/>
  <c r="AB273" i="56" s="1"/>
  <c r="AC273" i="56" s="1"/>
  <c r="AD273" i="56" s="1"/>
  <c r="AE273" i="56" s="1"/>
  <c r="AF273" i="56" s="1"/>
  <c r="F272" i="56"/>
  <c r="G272" i="56" s="1"/>
  <c r="H272" i="56" s="1"/>
  <c r="I272" i="56" s="1"/>
  <c r="J272" i="56" s="1"/>
  <c r="K272" i="56" s="1"/>
  <c r="L272" i="56" s="1"/>
  <c r="M272" i="56" s="1"/>
  <c r="N272" i="56" s="1"/>
  <c r="O272" i="56" s="1"/>
  <c r="P272" i="56" s="1"/>
  <c r="Q272" i="56" s="1"/>
  <c r="R272" i="56" s="1"/>
  <c r="S272" i="56" s="1"/>
  <c r="T272" i="56" s="1"/>
  <c r="U272" i="56" s="1"/>
  <c r="V272" i="56" s="1"/>
  <c r="W272" i="56" s="1"/>
  <c r="X272" i="56" s="1"/>
  <c r="Y272" i="56" s="1"/>
  <c r="Z272" i="56" s="1"/>
  <c r="AA272" i="56" s="1"/>
  <c r="AB272" i="56" s="1"/>
  <c r="AC272" i="56" s="1"/>
  <c r="AD272" i="56" s="1"/>
  <c r="AE272" i="56" s="1"/>
  <c r="AF272" i="56" s="1"/>
  <c r="F271" i="56"/>
  <c r="G271" i="56" s="1"/>
  <c r="H271" i="56" s="1"/>
  <c r="I271" i="56" s="1"/>
  <c r="J271" i="56" s="1"/>
  <c r="K271" i="56" s="1"/>
  <c r="L271" i="56" s="1"/>
  <c r="M271" i="56" s="1"/>
  <c r="N271" i="56" s="1"/>
  <c r="O271" i="56" s="1"/>
  <c r="P271" i="56" s="1"/>
  <c r="Q271" i="56" s="1"/>
  <c r="R271" i="56" s="1"/>
  <c r="S271" i="56" s="1"/>
  <c r="T271" i="56" s="1"/>
  <c r="U271" i="56" s="1"/>
  <c r="V271" i="56" s="1"/>
  <c r="W271" i="56" s="1"/>
  <c r="X271" i="56" s="1"/>
  <c r="Y271" i="56" s="1"/>
  <c r="Z271" i="56" s="1"/>
  <c r="AA271" i="56" s="1"/>
  <c r="AB271" i="56" s="1"/>
  <c r="AC271" i="56" s="1"/>
  <c r="AD271" i="56" s="1"/>
  <c r="AE271" i="56" s="1"/>
  <c r="AF271" i="56" s="1"/>
  <c r="F270" i="56"/>
  <c r="G270" i="56" s="1"/>
  <c r="H270" i="56" s="1"/>
  <c r="I270" i="56" s="1"/>
  <c r="J270" i="56" s="1"/>
  <c r="K270" i="56" s="1"/>
  <c r="L270" i="56" s="1"/>
  <c r="M270" i="56" s="1"/>
  <c r="N270" i="56" s="1"/>
  <c r="O270" i="56" s="1"/>
  <c r="P270" i="56" s="1"/>
  <c r="Q270" i="56" s="1"/>
  <c r="R270" i="56" s="1"/>
  <c r="S270" i="56" s="1"/>
  <c r="T270" i="56" s="1"/>
  <c r="U270" i="56" s="1"/>
  <c r="V270" i="56" s="1"/>
  <c r="W270" i="56" s="1"/>
  <c r="X270" i="56" s="1"/>
  <c r="Y270" i="56" s="1"/>
  <c r="Z270" i="56" s="1"/>
  <c r="AA270" i="56" s="1"/>
  <c r="AB270" i="56" s="1"/>
  <c r="AC270" i="56" s="1"/>
  <c r="AD270" i="56" s="1"/>
  <c r="AE270" i="56" s="1"/>
  <c r="AF270" i="56" s="1"/>
  <c r="F269" i="56"/>
  <c r="G269" i="56" s="1"/>
  <c r="H269" i="56" s="1"/>
  <c r="I269" i="56" s="1"/>
  <c r="J269" i="56" s="1"/>
  <c r="K269" i="56" s="1"/>
  <c r="L269" i="56" s="1"/>
  <c r="M269" i="56" s="1"/>
  <c r="N269" i="56" s="1"/>
  <c r="O269" i="56" s="1"/>
  <c r="P269" i="56" s="1"/>
  <c r="Q269" i="56" s="1"/>
  <c r="R269" i="56" s="1"/>
  <c r="S269" i="56" s="1"/>
  <c r="T269" i="56" s="1"/>
  <c r="U269" i="56" s="1"/>
  <c r="V269" i="56" s="1"/>
  <c r="W269" i="56" s="1"/>
  <c r="X269" i="56" s="1"/>
  <c r="Y269" i="56" s="1"/>
  <c r="Z269" i="56" s="1"/>
  <c r="AA269" i="56" s="1"/>
  <c r="AB269" i="56" s="1"/>
  <c r="AC269" i="56" s="1"/>
  <c r="AD269" i="56" s="1"/>
  <c r="AE269" i="56" s="1"/>
  <c r="AF269" i="56" s="1"/>
  <c r="F268" i="56"/>
  <c r="G268" i="56" s="1"/>
  <c r="H268" i="56" s="1"/>
  <c r="I268" i="56" s="1"/>
  <c r="J268" i="56" s="1"/>
  <c r="K268" i="56" s="1"/>
  <c r="L268" i="56" s="1"/>
  <c r="M268" i="56" s="1"/>
  <c r="N268" i="56" s="1"/>
  <c r="O268" i="56" s="1"/>
  <c r="P268" i="56" s="1"/>
  <c r="Q268" i="56" s="1"/>
  <c r="R268" i="56" s="1"/>
  <c r="S268" i="56" s="1"/>
  <c r="T268" i="56" s="1"/>
  <c r="U268" i="56" s="1"/>
  <c r="V268" i="56" s="1"/>
  <c r="W268" i="56" s="1"/>
  <c r="X268" i="56" s="1"/>
  <c r="Y268" i="56" s="1"/>
  <c r="Z268" i="56" s="1"/>
  <c r="AA268" i="56" s="1"/>
  <c r="AB268" i="56" s="1"/>
  <c r="AC268" i="56" s="1"/>
  <c r="AD268" i="56" s="1"/>
  <c r="AE268" i="56" s="1"/>
  <c r="AF268" i="56" s="1"/>
  <c r="F267" i="56"/>
  <c r="G267" i="56" s="1"/>
  <c r="H267" i="56" s="1"/>
  <c r="I267" i="56" s="1"/>
  <c r="J267" i="56" s="1"/>
  <c r="K267" i="56" s="1"/>
  <c r="L267" i="56" s="1"/>
  <c r="M267" i="56" s="1"/>
  <c r="N267" i="56" s="1"/>
  <c r="O267" i="56" s="1"/>
  <c r="P267" i="56" s="1"/>
  <c r="Q267" i="56" s="1"/>
  <c r="R267" i="56" s="1"/>
  <c r="S267" i="56" s="1"/>
  <c r="T267" i="56" s="1"/>
  <c r="U267" i="56" s="1"/>
  <c r="V267" i="56" s="1"/>
  <c r="W267" i="56" s="1"/>
  <c r="X267" i="56" s="1"/>
  <c r="Y267" i="56" s="1"/>
  <c r="Z267" i="56" s="1"/>
  <c r="AA267" i="56" s="1"/>
  <c r="AB267" i="56" s="1"/>
  <c r="AC267" i="56" s="1"/>
  <c r="AD267" i="56" s="1"/>
  <c r="AE267" i="56" s="1"/>
  <c r="AF267" i="56" s="1"/>
  <c r="F266" i="56"/>
  <c r="G266" i="56" s="1"/>
  <c r="H266" i="56" s="1"/>
  <c r="I266" i="56" s="1"/>
  <c r="J266" i="56" s="1"/>
  <c r="K266" i="56" s="1"/>
  <c r="L266" i="56" s="1"/>
  <c r="M266" i="56" s="1"/>
  <c r="N266" i="56" s="1"/>
  <c r="O266" i="56" s="1"/>
  <c r="P266" i="56" s="1"/>
  <c r="Q266" i="56" s="1"/>
  <c r="R266" i="56" s="1"/>
  <c r="S266" i="56" s="1"/>
  <c r="T266" i="56" s="1"/>
  <c r="U266" i="56" s="1"/>
  <c r="V266" i="56" s="1"/>
  <c r="W266" i="56" s="1"/>
  <c r="X266" i="56" s="1"/>
  <c r="Y266" i="56" s="1"/>
  <c r="Z266" i="56" s="1"/>
  <c r="AA266" i="56" s="1"/>
  <c r="AB266" i="56" s="1"/>
  <c r="AC266" i="56" s="1"/>
  <c r="AD266" i="56" s="1"/>
  <c r="AE266" i="56" s="1"/>
  <c r="AF266" i="56" s="1"/>
  <c r="F265" i="56"/>
  <c r="G265" i="56" s="1"/>
  <c r="H265" i="56" s="1"/>
  <c r="I265" i="56" s="1"/>
  <c r="J265" i="56" s="1"/>
  <c r="K265" i="56" s="1"/>
  <c r="L265" i="56" s="1"/>
  <c r="M265" i="56" s="1"/>
  <c r="N265" i="56" s="1"/>
  <c r="O265" i="56" s="1"/>
  <c r="P265" i="56" s="1"/>
  <c r="Q265" i="56" s="1"/>
  <c r="R265" i="56" s="1"/>
  <c r="S265" i="56" s="1"/>
  <c r="T265" i="56" s="1"/>
  <c r="U265" i="56" s="1"/>
  <c r="V265" i="56" s="1"/>
  <c r="W265" i="56" s="1"/>
  <c r="X265" i="56" s="1"/>
  <c r="Y265" i="56" s="1"/>
  <c r="Z265" i="56" s="1"/>
  <c r="AA265" i="56" s="1"/>
  <c r="AB265" i="56" s="1"/>
  <c r="AC265" i="56" s="1"/>
  <c r="AD265" i="56" s="1"/>
  <c r="AE265" i="56" s="1"/>
  <c r="AF265" i="56" s="1"/>
  <c r="F264" i="56"/>
  <c r="G264" i="56" s="1"/>
  <c r="H264" i="56" s="1"/>
  <c r="I264" i="56" s="1"/>
  <c r="J264" i="56" s="1"/>
  <c r="K264" i="56" s="1"/>
  <c r="L264" i="56" s="1"/>
  <c r="M264" i="56" s="1"/>
  <c r="N264" i="56" s="1"/>
  <c r="O264" i="56" s="1"/>
  <c r="P264" i="56" s="1"/>
  <c r="Q264" i="56" s="1"/>
  <c r="R264" i="56" s="1"/>
  <c r="S264" i="56" s="1"/>
  <c r="T264" i="56" s="1"/>
  <c r="U264" i="56" s="1"/>
  <c r="V264" i="56" s="1"/>
  <c r="W264" i="56" s="1"/>
  <c r="X264" i="56" s="1"/>
  <c r="Y264" i="56" s="1"/>
  <c r="Z264" i="56" s="1"/>
  <c r="AA264" i="56" s="1"/>
  <c r="AB264" i="56" s="1"/>
  <c r="AC264" i="56" s="1"/>
  <c r="AD264" i="56" s="1"/>
  <c r="AE264" i="56" s="1"/>
  <c r="AF264" i="56" s="1"/>
  <c r="F263" i="56"/>
  <c r="G263" i="56" s="1"/>
  <c r="H263" i="56" s="1"/>
  <c r="I263" i="56" s="1"/>
  <c r="J263" i="56" s="1"/>
  <c r="K263" i="56" s="1"/>
  <c r="L263" i="56" s="1"/>
  <c r="M263" i="56" s="1"/>
  <c r="N263" i="56" s="1"/>
  <c r="O263" i="56" s="1"/>
  <c r="P263" i="56" s="1"/>
  <c r="Q263" i="56" s="1"/>
  <c r="R263" i="56" s="1"/>
  <c r="S263" i="56" s="1"/>
  <c r="T263" i="56" s="1"/>
  <c r="U263" i="56" s="1"/>
  <c r="V263" i="56" s="1"/>
  <c r="W263" i="56" s="1"/>
  <c r="X263" i="56" s="1"/>
  <c r="Y263" i="56" s="1"/>
  <c r="Z263" i="56" s="1"/>
  <c r="AA263" i="56" s="1"/>
  <c r="AB263" i="56" s="1"/>
  <c r="AC263" i="56" s="1"/>
  <c r="AD263" i="56" s="1"/>
  <c r="AE263" i="56" s="1"/>
  <c r="AF263" i="56" s="1"/>
  <c r="F262" i="56"/>
  <c r="G262" i="56" s="1"/>
  <c r="H262" i="56" s="1"/>
  <c r="I262" i="56" s="1"/>
  <c r="J262" i="56" s="1"/>
  <c r="K262" i="56" s="1"/>
  <c r="L262" i="56" s="1"/>
  <c r="M262" i="56" s="1"/>
  <c r="N262" i="56" s="1"/>
  <c r="O262" i="56" s="1"/>
  <c r="P262" i="56" s="1"/>
  <c r="Q262" i="56" s="1"/>
  <c r="R262" i="56" s="1"/>
  <c r="S262" i="56" s="1"/>
  <c r="T262" i="56" s="1"/>
  <c r="U262" i="56" s="1"/>
  <c r="V262" i="56" s="1"/>
  <c r="W262" i="56" s="1"/>
  <c r="X262" i="56" s="1"/>
  <c r="Y262" i="56" s="1"/>
  <c r="Z262" i="56" s="1"/>
  <c r="AA262" i="56" s="1"/>
  <c r="AB262" i="56" s="1"/>
  <c r="AC262" i="56" s="1"/>
  <c r="AD262" i="56" s="1"/>
  <c r="AE262" i="56" s="1"/>
  <c r="AF262" i="56" s="1"/>
  <c r="F260" i="56"/>
  <c r="G260" i="56" s="1"/>
  <c r="H260" i="56" s="1"/>
  <c r="I260" i="56" s="1"/>
  <c r="J260" i="56" s="1"/>
  <c r="K260" i="56" s="1"/>
  <c r="L260" i="56" s="1"/>
  <c r="M260" i="56" s="1"/>
  <c r="N260" i="56" s="1"/>
  <c r="O260" i="56" s="1"/>
  <c r="P260" i="56" s="1"/>
  <c r="Q260" i="56" s="1"/>
  <c r="R260" i="56" s="1"/>
  <c r="S260" i="56" s="1"/>
  <c r="T260" i="56" s="1"/>
  <c r="U260" i="56" s="1"/>
  <c r="V260" i="56" s="1"/>
  <c r="W260" i="56" s="1"/>
  <c r="X260" i="56" s="1"/>
  <c r="Y260" i="56" s="1"/>
  <c r="Z260" i="56" s="1"/>
  <c r="AA260" i="56" s="1"/>
  <c r="AB260" i="56" s="1"/>
  <c r="AC260" i="56" s="1"/>
  <c r="AD260" i="56" s="1"/>
  <c r="AE260" i="56" s="1"/>
  <c r="AF260" i="56" s="1"/>
  <c r="F259" i="56"/>
  <c r="G259" i="56" s="1"/>
  <c r="H259" i="56" s="1"/>
  <c r="I259" i="56" s="1"/>
  <c r="J259" i="56" s="1"/>
  <c r="K259" i="56" s="1"/>
  <c r="L259" i="56" s="1"/>
  <c r="M259" i="56" s="1"/>
  <c r="N259" i="56" s="1"/>
  <c r="O259" i="56" s="1"/>
  <c r="P259" i="56" s="1"/>
  <c r="Q259" i="56" s="1"/>
  <c r="R259" i="56" s="1"/>
  <c r="S259" i="56" s="1"/>
  <c r="T259" i="56" s="1"/>
  <c r="U259" i="56" s="1"/>
  <c r="V259" i="56" s="1"/>
  <c r="W259" i="56" s="1"/>
  <c r="X259" i="56" s="1"/>
  <c r="Y259" i="56" s="1"/>
  <c r="Z259" i="56" s="1"/>
  <c r="AA259" i="56" s="1"/>
  <c r="AB259" i="56" s="1"/>
  <c r="AC259" i="56" s="1"/>
  <c r="AD259" i="56" s="1"/>
  <c r="AE259" i="56" s="1"/>
  <c r="AF259" i="56" s="1"/>
  <c r="F258" i="56"/>
  <c r="G258" i="56" s="1"/>
  <c r="H258" i="56" s="1"/>
  <c r="I258" i="56" s="1"/>
  <c r="J258" i="56" s="1"/>
  <c r="K258" i="56" s="1"/>
  <c r="L258" i="56" s="1"/>
  <c r="M258" i="56" s="1"/>
  <c r="N258" i="56" s="1"/>
  <c r="O258" i="56" s="1"/>
  <c r="P258" i="56" s="1"/>
  <c r="Q258" i="56" s="1"/>
  <c r="R258" i="56" s="1"/>
  <c r="S258" i="56" s="1"/>
  <c r="T258" i="56" s="1"/>
  <c r="U258" i="56" s="1"/>
  <c r="V258" i="56" s="1"/>
  <c r="W258" i="56" s="1"/>
  <c r="X258" i="56" s="1"/>
  <c r="Y258" i="56" s="1"/>
  <c r="Z258" i="56" s="1"/>
  <c r="AA258" i="56" s="1"/>
  <c r="AB258" i="56" s="1"/>
  <c r="AC258" i="56" s="1"/>
  <c r="AD258" i="56" s="1"/>
  <c r="AE258" i="56" s="1"/>
  <c r="AF258" i="56" s="1"/>
  <c r="F257" i="56"/>
  <c r="G257" i="56" s="1"/>
  <c r="H257" i="56" s="1"/>
  <c r="I257" i="56" s="1"/>
  <c r="J257" i="56" s="1"/>
  <c r="K257" i="56" s="1"/>
  <c r="L257" i="56" s="1"/>
  <c r="M257" i="56" s="1"/>
  <c r="N257" i="56" s="1"/>
  <c r="O257" i="56" s="1"/>
  <c r="P257" i="56" s="1"/>
  <c r="Q257" i="56" s="1"/>
  <c r="R257" i="56" s="1"/>
  <c r="S257" i="56" s="1"/>
  <c r="T257" i="56" s="1"/>
  <c r="U257" i="56" s="1"/>
  <c r="V257" i="56" s="1"/>
  <c r="W257" i="56" s="1"/>
  <c r="X257" i="56" s="1"/>
  <c r="Y257" i="56" s="1"/>
  <c r="Z257" i="56" s="1"/>
  <c r="AA257" i="56" s="1"/>
  <c r="AB257" i="56" s="1"/>
  <c r="AC257" i="56" s="1"/>
  <c r="AD257" i="56" s="1"/>
  <c r="AE257" i="56" s="1"/>
  <c r="AF257" i="56" s="1"/>
  <c r="F256" i="56"/>
  <c r="G256" i="56" s="1"/>
  <c r="H256" i="56" s="1"/>
  <c r="I256" i="56" s="1"/>
  <c r="J256" i="56" s="1"/>
  <c r="K256" i="56" s="1"/>
  <c r="L256" i="56" s="1"/>
  <c r="M256" i="56" s="1"/>
  <c r="N256" i="56" s="1"/>
  <c r="O256" i="56" s="1"/>
  <c r="P256" i="56" s="1"/>
  <c r="Q256" i="56" s="1"/>
  <c r="R256" i="56" s="1"/>
  <c r="S256" i="56" s="1"/>
  <c r="T256" i="56" s="1"/>
  <c r="U256" i="56" s="1"/>
  <c r="V256" i="56" s="1"/>
  <c r="W256" i="56" s="1"/>
  <c r="X256" i="56" s="1"/>
  <c r="Y256" i="56" s="1"/>
  <c r="Z256" i="56" s="1"/>
  <c r="AA256" i="56" s="1"/>
  <c r="AB256" i="56" s="1"/>
  <c r="AC256" i="56" s="1"/>
  <c r="AD256" i="56" s="1"/>
  <c r="AE256" i="56" s="1"/>
  <c r="AF256" i="56" s="1"/>
  <c r="F255" i="56"/>
  <c r="G255" i="56" s="1"/>
  <c r="H255" i="56" s="1"/>
  <c r="I255" i="56" s="1"/>
  <c r="J255" i="56" s="1"/>
  <c r="K255" i="56" s="1"/>
  <c r="L255" i="56" s="1"/>
  <c r="M255" i="56" s="1"/>
  <c r="N255" i="56" s="1"/>
  <c r="O255" i="56" s="1"/>
  <c r="P255" i="56" s="1"/>
  <c r="Q255" i="56" s="1"/>
  <c r="R255" i="56" s="1"/>
  <c r="S255" i="56" s="1"/>
  <c r="T255" i="56" s="1"/>
  <c r="U255" i="56" s="1"/>
  <c r="V255" i="56" s="1"/>
  <c r="W255" i="56" s="1"/>
  <c r="X255" i="56" s="1"/>
  <c r="Y255" i="56" s="1"/>
  <c r="Z255" i="56" s="1"/>
  <c r="AA255" i="56" s="1"/>
  <c r="AB255" i="56" s="1"/>
  <c r="AC255" i="56" s="1"/>
  <c r="AD255" i="56" s="1"/>
  <c r="AE255" i="56" s="1"/>
  <c r="AF255" i="56" s="1"/>
  <c r="F254" i="56"/>
  <c r="G254" i="56" s="1"/>
  <c r="H254" i="56" s="1"/>
  <c r="I254" i="56" s="1"/>
  <c r="J254" i="56" s="1"/>
  <c r="K254" i="56" s="1"/>
  <c r="L254" i="56" s="1"/>
  <c r="M254" i="56" s="1"/>
  <c r="N254" i="56" s="1"/>
  <c r="O254" i="56" s="1"/>
  <c r="P254" i="56" s="1"/>
  <c r="Q254" i="56" s="1"/>
  <c r="R254" i="56" s="1"/>
  <c r="S254" i="56" s="1"/>
  <c r="T254" i="56" s="1"/>
  <c r="U254" i="56" s="1"/>
  <c r="V254" i="56" s="1"/>
  <c r="W254" i="56" s="1"/>
  <c r="X254" i="56" s="1"/>
  <c r="Y254" i="56" s="1"/>
  <c r="Z254" i="56" s="1"/>
  <c r="AA254" i="56" s="1"/>
  <c r="AB254" i="56" s="1"/>
  <c r="AC254" i="56" s="1"/>
  <c r="AD254" i="56" s="1"/>
  <c r="AE254" i="56" s="1"/>
  <c r="AF254" i="56" s="1"/>
  <c r="F252" i="56"/>
  <c r="G252" i="56" s="1"/>
  <c r="H252" i="56" s="1"/>
  <c r="I252" i="56" s="1"/>
  <c r="J252" i="56" s="1"/>
  <c r="K252" i="56" s="1"/>
  <c r="L252" i="56" s="1"/>
  <c r="M252" i="56" s="1"/>
  <c r="N252" i="56" s="1"/>
  <c r="O252" i="56" s="1"/>
  <c r="P252" i="56" s="1"/>
  <c r="Q252" i="56" s="1"/>
  <c r="R252" i="56" s="1"/>
  <c r="S252" i="56" s="1"/>
  <c r="T252" i="56" s="1"/>
  <c r="U252" i="56" s="1"/>
  <c r="V252" i="56" s="1"/>
  <c r="W252" i="56" s="1"/>
  <c r="X252" i="56" s="1"/>
  <c r="Y252" i="56" s="1"/>
  <c r="Z252" i="56" s="1"/>
  <c r="AA252" i="56" s="1"/>
  <c r="AB252" i="56" s="1"/>
  <c r="AC252" i="56" s="1"/>
  <c r="AD252" i="56" s="1"/>
  <c r="AE252" i="56" s="1"/>
  <c r="AF252" i="56" s="1"/>
  <c r="F250" i="56"/>
  <c r="G250" i="56" s="1"/>
  <c r="H250" i="56" s="1"/>
  <c r="I250" i="56" s="1"/>
  <c r="J250" i="56" s="1"/>
  <c r="K250" i="56" s="1"/>
  <c r="L250" i="56" s="1"/>
  <c r="M250" i="56" s="1"/>
  <c r="N250" i="56" s="1"/>
  <c r="O250" i="56" s="1"/>
  <c r="P250" i="56" s="1"/>
  <c r="Q250" i="56" s="1"/>
  <c r="R250" i="56" s="1"/>
  <c r="S250" i="56" s="1"/>
  <c r="T250" i="56" s="1"/>
  <c r="U250" i="56" s="1"/>
  <c r="V250" i="56" s="1"/>
  <c r="W250" i="56" s="1"/>
  <c r="X250" i="56" s="1"/>
  <c r="Y250" i="56" s="1"/>
  <c r="Z250" i="56" s="1"/>
  <c r="AA250" i="56" s="1"/>
  <c r="AB250" i="56" s="1"/>
  <c r="AC250" i="56" s="1"/>
  <c r="AD250" i="56" s="1"/>
  <c r="AE250" i="56" s="1"/>
  <c r="AF250" i="56" s="1"/>
  <c r="F249" i="56"/>
  <c r="G249" i="56" s="1"/>
  <c r="H249" i="56" s="1"/>
  <c r="I249" i="56" s="1"/>
  <c r="J249" i="56" s="1"/>
  <c r="K249" i="56" s="1"/>
  <c r="L249" i="56" s="1"/>
  <c r="M249" i="56" s="1"/>
  <c r="N249" i="56" s="1"/>
  <c r="O249" i="56" s="1"/>
  <c r="P249" i="56" s="1"/>
  <c r="Q249" i="56" s="1"/>
  <c r="R249" i="56" s="1"/>
  <c r="S249" i="56" s="1"/>
  <c r="T249" i="56" s="1"/>
  <c r="U249" i="56" s="1"/>
  <c r="V249" i="56" s="1"/>
  <c r="W249" i="56" s="1"/>
  <c r="X249" i="56" s="1"/>
  <c r="Y249" i="56" s="1"/>
  <c r="Z249" i="56" s="1"/>
  <c r="AA249" i="56" s="1"/>
  <c r="AB249" i="56" s="1"/>
  <c r="AC249" i="56" s="1"/>
  <c r="AD249" i="56" s="1"/>
  <c r="AE249" i="56" s="1"/>
  <c r="AF249" i="56" s="1"/>
  <c r="F248" i="56"/>
  <c r="G248" i="56" s="1"/>
  <c r="H248" i="56" s="1"/>
  <c r="I248" i="56" s="1"/>
  <c r="J248" i="56" s="1"/>
  <c r="K248" i="56" s="1"/>
  <c r="L248" i="56" s="1"/>
  <c r="M248" i="56" s="1"/>
  <c r="N248" i="56" s="1"/>
  <c r="O248" i="56" s="1"/>
  <c r="P248" i="56" s="1"/>
  <c r="Q248" i="56" s="1"/>
  <c r="R248" i="56" s="1"/>
  <c r="S248" i="56" s="1"/>
  <c r="T248" i="56" s="1"/>
  <c r="U248" i="56" s="1"/>
  <c r="V248" i="56" s="1"/>
  <c r="W248" i="56" s="1"/>
  <c r="X248" i="56" s="1"/>
  <c r="Y248" i="56" s="1"/>
  <c r="Z248" i="56" s="1"/>
  <c r="AA248" i="56" s="1"/>
  <c r="AB248" i="56" s="1"/>
  <c r="AC248" i="56" s="1"/>
  <c r="AD248" i="56" s="1"/>
  <c r="AE248" i="56" s="1"/>
  <c r="AF248" i="56" s="1"/>
  <c r="F247" i="56"/>
  <c r="G247" i="56" s="1"/>
  <c r="H247" i="56" s="1"/>
  <c r="I247" i="56" s="1"/>
  <c r="J247" i="56" s="1"/>
  <c r="K247" i="56" s="1"/>
  <c r="L247" i="56" s="1"/>
  <c r="M247" i="56" s="1"/>
  <c r="N247" i="56" s="1"/>
  <c r="O247" i="56" s="1"/>
  <c r="P247" i="56" s="1"/>
  <c r="Q247" i="56" s="1"/>
  <c r="R247" i="56" s="1"/>
  <c r="S247" i="56" s="1"/>
  <c r="T247" i="56" s="1"/>
  <c r="U247" i="56" s="1"/>
  <c r="V247" i="56" s="1"/>
  <c r="W247" i="56" s="1"/>
  <c r="X247" i="56" s="1"/>
  <c r="Y247" i="56" s="1"/>
  <c r="Z247" i="56" s="1"/>
  <c r="AA247" i="56" s="1"/>
  <c r="AB247" i="56" s="1"/>
  <c r="AC247" i="56" s="1"/>
  <c r="AD247" i="56" s="1"/>
  <c r="AE247" i="56" s="1"/>
  <c r="AF247" i="56" s="1"/>
  <c r="F246" i="56"/>
  <c r="G246" i="56" s="1"/>
  <c r="H246" i="56" s="1"/>
  <c r="I246" i="56" s="1"/>
  <c r="J246" i="56" s="1"/>
  <c r="K246" i="56" s="1"/>
  <c r="L246" i="56" s="1"/>
  <c r="M246" i="56" s="1"/>
  <c r="N246" i="56" s="1"/>
  <c r="O246" i="56" s="1"/>
  <c r="P246" i="56" s="1"/>
  <c r="Q246" i="56" s="1"/>
  <c r="R246" i="56" s="1"/>
  <c r="S246" i="56" s="1"/>
  <c r="T246" i="56" s="1"/>
  <c r="U246" i="56" s="1"/>
  <c r="V246" i="56" s="1"/>
  <c r="W246" i="56" s="1"/>
  <c r="X246" i="56" s="1"/>
  <c r="Y246" i="56" s="1"/>
  <c r="Z246" i="56" s="1"/>
  <c r="AA246" i="56" s="1"/>
  <c r="AB246" i="56" s="1"/>
  <c r="AC246" i="56" s="1"/>
  <c r="AD246" i="56" s="1"/>
  <c r="AE246" i="56" s="1"/>
  <c r="AF246" i="56" s="1"/>
  <c r="F244" i="56"/>
  <c r="G244" i="56" s="1"/>
  <c r="H244" i="56" s="1"/>
  <c r="I244" i="56" s="1"/>
  <c r="J244" i="56" s="1"/>
  <c r="K244" i="56" s="1"/>
  <c r="L244" i="56" s="1"/>
  <c r="M244" i="56" s="1"/>
  <c r="N244" i="56" s="1"/>
  <c r="O244" i="56" s="1"/>
  <c r="P244" i="56" s="1"/>
  <c r="Q244" i="56" s="1"/>
  <c r="R244" i="56" s="1"/>
  <c r="S244" i="56" s="1"/>
  <c r="T244" i="56" s="1"/>
  <c r="U244" i="56" s="1"/>
  <c r="V244" i="56" s="1"/>
  <c r="W244" i="56" s="1"/>
  <c r="X244" i="56" s="1"/>
  <c r="Y244" i="56" s="1"/>
  <c r="Z244" i="56" s="1"/>
  <c r="AA244" i="56" s="1"/>
  <c r="AB244" i="56" s="1"/>
  <c r="AC244" i="56" s="1"/>
  <c r="AD244" i="56" s="1"/>
  <c r="AE244" i="56" s="1"/>
  <c r="AF244" i="56" s="1"/>
  <c r="F242" i="56"/>
  <c r="G242" i="56" s="1"/>
  <c r="H242" i="56" s="1"/>
  <c r="I242" i="56" s="1"/>
  <c r="J242" i="56" s="1"/>
  <c r="K242" i="56" s="1"/>
  <c r="L242" i="56" s="1"/>
  <c r="M242" i="56" s="1"/>
  <c r="N242" i="56" s="1"/>
  <c r="O242" i="56" s="1"/>
  <c r="P242" i="56" s="1"/>
  <c r="Q242" i="56" s="1"/>
  <c r="R242" i="56" s="1"/>
  <c r="S242" i="56" s="1"/>
  <c r="T242" i="56" s="1"/>
  <c r="U242" i="56" s="1"/>
  <c r="V242" i="56" s="1"/>
  <c r="W242" i="56" s="1"/>
  <c r="X242" i="56" s="1"/>
  <c r="Y242" i="56" s="1"/>
  <c r="Z242" i="56" s="1"/>
  <c r="AA242" i="56" s="1"/>
  <c r="AB242" i="56" s="1"/>
  <c r="AC242" i="56" s="1"/>
  <c r="AD242" i="56" s="1"/>
  <c r="AE242" i="56" s="1"/>
  <c r="AF242" i="56" s="1"/>
  <c r="F241" i="56"/>
  <c r="G241" i="56" s="1"/>
  <c r="H241" i="56" s="1"/>
  <c r="I241" i="56" s="1"/>
  <c r="J241" i="56" s="1"/>
  <c r="K241" i="56" s="1"/>
  <c r="L241" i="56" s="1"/>
  <c r="M241" i="56" s="1"/>
  <c r="N241" i="56" s="1"/>
  <c r="O241" i="56" s="1"/>
  <c r="P241" i="56" s="1"/>
  <c r="Q241" i="56" s="1"/>
  <c r="R241" i="56" s="1"/>
  <c r="S241" i="56" s="1"/>
  <c r="T241" i="56" s="1"/>
  <c r="U241" i="56" s="1"/>
  <c r="V241" i="56" s="1"/>
  <c r="W241" i="56" s="1"/>
  <c r="X241" i="56" s="1"/>
  <c r="Y241" i="56" s="1"/>
  <c r="Z241" i="56" s="1"/>
  <c r="AA241" i="56" s="1"/>
  <c r="AB241" i="56" s="1"/>
  <c r="AC241" i="56" s="1"/>
  <c r="AD241" i="56" s="1"/>
  <c r="AE241" i="56" s="1"/>
  <c r="AF241" i="56" s="1"/>
  <c r="F240" i="56"/>
  <c r="G240" i="56" s="1"/>
  <c r="H240" i="56" s="1"/>
  <c r="I240" i="56" s="1"/>
  <c r="J240" i="56" s="1"/>
  <c r="K240" i="56" s="1"/>
  <c r="L240" i="56" s="1"/>
  <c r="M240" i="56" s="1"/>
  <c r="N240" i="56" s="1"/>
  <c r="O240" i="56" s="1"/>
  <c r="P240" i="56" s="1"/>
  <c r="Q240" i="56" s="1"/>
  <c r="R240" i="56" s="1"/>
  <c r="S240" i="56" s="1"/>
  <c r="T240" i="56" s="1"/>
  <c r="U240" i="56" s="1"/>
  <c r="V240" i="56" s="1"/>
  <c r="W240" i="56" s="1"/>
  <c r="X240" i="56" s="1"/>
  <c r="Y240" i="56" s="1"/>
  <c r="Z240" i="56" s="1"/>
  <c r="AA240" i="56" s="1"/>
  <c r="AB240" i="56" s="1"/>
  <c r="AC240" i="56" s="1"/>
  <c r="AD240" i="56" s="1"/>
  <c r="AE240" i="56" s="1"/>
  <c r="AF240" i="56" s="1"/>
  <c r="F239" i="56"/>
  <c r="G239" i="56" s="1"/>
  <c r="H239" i="56" s="1"/>
  <c r="I239" i="56" s="1"/>
  <c r="J239" i="56" s="1"/>
  <c r="K239" i="56" s="1"/>
  <c r="L239" i="56" s="1"/>
  <c r="M239" i="56" s="1"/>
  <c r="N239" i="56" s="1"/>
  <c r="O239" i="56" s="1"/>
  <c r="P239" i="56" s="1"/>
  <c r="Q239" i="56" s="1"/>
  <c r="R239" i="56" s="1"/>
  <c r="S239" i="56" s="1"/>
  <c r="T239" i="56" s="1"/>
  <c r="U239" i="56" s="1"/>
  <c r="V239" i="56" s="1"/>
  <c r="W239" i="56" s="1"/>
  <c r="X239" i="56" s="1"/>
  <c r="Y239" i="56" s="1"/>
  <c r="Z239" i="56" s="1"/>
  <c r="AA239" i="56" s="1"/>
  <c r="AB239" i="56" s="1"/>
  <c r="AC239" i="56" s="1"/>
  <c r="AD239" i="56" s="1"/>
  <c r="AE239" i="56" s="1"/>
  <c r="AF239" i="56" s="1"/>
  <c r="F238" i="56"/>
  <c r="G238" i="56" s="1"/>
  <c r="H238" i="56" s="1"/>
  <c r="I238" i="56" s="1"/>
  <c r="J238" i="56" s="1"/>
  <c r="K238" i="56" s="1"/>
  <c r="L238" i="56" s="1"/>
  <c r="M238" i="56" s="1"/>
  <c r="N238" i="56" s="1"/>
  <c r="O238" i="56" s="1"/>
  <c r="P238" i="56" s="1"/>
  <c r="Q238" i="56" s="1"/>
  <c r="R238" i="56" s="1"/>
  <c r="S238" i="56" s="1"/>
  <c r="T238" i="56" s="1"/>
  <c r="U238" i="56" s="1"/>
  <c r="V238" i="56" s="1"/>
  <c r="W238" i="56" s="1"/>
  <c r="X238" i="56" s="1"/>
  <c r="Y238" i="56" s="1"/>
  <c r="Z238" i="56" s="1"/>
  <c r="AA238" i="56" s="1"/>
  <c r="AB238" i="56" s="1"/>
  <c r="AC238" i="56" s="1"/>
  <c r="AD238" i="56" s="1"/>
  <c r="AE238" i="56" s="1"/>
  <c r="AF238" i="56" s="1"/>
  <c r="F236" i="56"/>
  <c r="G236" i="56" s="1"/>
  <c r="H236" i="56" s="1"/>
  <c r="I236" i="56" s="1"/>
  <c r="J236" i="56" s="1"/>
  <c r="K236" i="56" s="1"/>
  <c r="L236" i="56" s="1"/>
  <c r="M236" i="56" s="1"/>
  <c r="N236" i="56" s="1"/>
  <c r="O236" i="56" s="1"/>
  <c r="P236" i="56" s="1"/>
  <c r="Q236" i="56" s="1"/>
  <c r="R236" i="56" s="1"/>
  <c r="S236" i="56" s="1"/>
  <c r="T236" i="56" s="1"/>
  <c r="U236" i="56" s="1"/>
  <c r="V236" i="56" s="1"/>
  <c r="W236" i="56" s="1"/>
  <c r="X236" i="56" s="1"/>
  <c r="Y236" i="56" s="1"/>
  <c r="Z236" i="56" s="1"/>
  <c r="AA236" i="56" s="1"/>
  <c r="AB236" i="56" s="1"/>
  <c r="AC236" i="56" s="1"/>
  <c r="AD236" i="56" s="1"/>
  <c r="AE236" i="56" s="1"/>
  <c r="AF236" i="56" s="1"/>
  <c r="F234" i="56"/>
  <c r="G234" i="56" s="1"/>
  <c r="H234" i="56" s="1"/>
  <c r="I234" i="56" s="1"/>
  <c r="J234" i="56" s="1"/>
  <c r="K234" i="56" s="1"/>
  <c r="L234" i="56" s="1"/>
  <c r="M234" i="56" s="1"/>
  <c r="N234" i="56" s="1"/>
  <c r="O234" i="56" s="1"/>
  <c r="P234" i="56" s="1"/>
  <c r="Q234" i="56" s="1"/>
  <c r="R234" i="56" s="1"/>
  <c r="S234" i="56" s="1"/>
  <c r="T234" i="56" s="1"/>
  <c r="U234" i="56" s="1"/>
  <c r="V234" i="56" s="1"/>
  <c r="W234" i="56" s="1"/>
  <c r="X234" i="56" s="1"/>
  <c r="Y234" i="56" s="1"/>
  <c r="Z234" i="56" s="1"/>
  <c r="AA234" i="56" s="1"/>
  <c r="AB234" i="56" s="1"/>
  <c r="AC234" i="56" s="1"/>
  <c r="AD234" i="56" s="1"/>
  <c r="AE234" i="56" s="1"/>
  <c r="AF234" i="56" s="1"/>
  <c r="F233" i="56"/>
  <c r="G233" i="56" s="1"/>
  <c r="H233" i="56" s="1"/>
  <c r="I233" i="56" s="1"/>
  <c r="J233" i="56" s="1"/>
  <c r="K233" i="56" s="1"/>
  <c r="L233" i="56" s="1"/>
  <c r="M233" i="56" s="1"/>
  <c r="N233" i="56" s="1"/>
  <c r="O233" i="56" s="1"/>
  <c r="P233" i="56" s="1"/>
  <c r="Q233" i="56" s="1"/>
  <c r="R233" i="56" s="1"/>
  <c r="S233" i="56" s="1"/>
  <c r="T233" i="56" s="1"/>
  <c r="U233" i="56" s="1"/>
  <c r="V233" i="56" s="1"/>
  <c r="W233" i="56" s="1"/>
  <c r="X233" i="56" s="1"/>
  <c r="Y233" i="56" s="1"/>
  <c r="Z233" i="56" s="1"/>
  <c r="AA233" i="56" s="1"/>
  <c r="AB233" i="56" s="1"/>
  <c r="AC233" i="56" s="1"/>
  <c r="AD233" i="56" s="1"/>
  <c r="AE233" i="56" s="1"/>
  <c r="AF233" i="56" s="1"/>
  <c r="F232" i="56"/>
  <c r="G232" i="56" s="1"/>
  <c r="H232" i="56" s="1"/>
  <c r="I232" i="56" s="1"/>
  <c r="J232" i="56" s="1"/>
  <c r="K232" i="56" s="1"/>
  <c r="L232" i="56" s="1"/>
  <c r="M232" i="56" s="1"/>
  <c r="N232" i="56" s="1"/>
  <c r="O232" i="56" s="1"/>
  <c r="P232" i="56" s="1"/>
  <c r="Q232" i="56" s="1"/>
  <c r="R232" i="56" s="1"/>
  <c r="S232" i="56" s="1"/>
  <c r="T232" i="56" s="1"/>
  <c r="U232" i="56" s="1"/>
  <c r="V232" i="56" s="1"/>
  <c r="W232" i="56" s="1"/>
  <c r="X232" i="56" s="1"/>
  <c r="Y232" i="56" s="1"/>
  <c r="Z232" i="56" s="1"/>
  <c r="AA232" i="56" s="1"/>
  <c r="AB232" i="56" s="1"/>
  <c r="AC232" i="56" s="1"/>
  <c r="AD232" i="56" s="1"/>
  <c r="AE232" i="56" s="1"/>
  <c r="AF232" i="56" s="1"/>
  <c r="F231" i="56"/>
  <c r="G231" i="56" s="1"/>
  <c r="H231" i="56" s="1"/>
  <c r="I231" i="56" s="1"/>
  <c r="J231" i="56" s="1"/>
  <c r="K231" i="56" s="1"/>
  <c r="L231" i="56" s="1"/>
  <c r="M231" i="56" s="1"/>
  <c r="N231" i="56" s="1"/>
  <c r="O231" i="56" s="1"/>
  <c r="P231" i="56" s="1"/>
  <c r="Q231" i="56" s="1"/>
  <c r="R231" i="56" s="1"/>
  <c r="S231" i="56" s="1"/>
  <c r="T231" i="56" s="1"/>
  <c r="U231" i="56" s="1"/>
  <c r="V231" i="56" s="1"/>
  <c r="W231" i="56" s="1"/>
  <c r="X231" i="56" s="1"/>
  <c r="Y231" i="56" s="1"/>
  <c r="Z231" i="56" s="1"/>
  <c r="AA231" i="56" s="1"/>
  <c r="AB231" i="56" s="1"/>
  <c r="AC231" i="56" s="1"/>
  <c r="AD231" i="56" s="1"/>
  <c r="AE231" i="56" s="1"/>
  <c r="AF231" i="56" s="1"/>
  <c r="F230" i="56"/>
  <c r="G230" i="56" s="1"/>
  <c r="H230" i="56" s="1"/>
  <c r="I230" i="56" s="1"/>
  <c r="J230" i="56" s="1"/>
  <c r="K230" i="56" s="1"/>
  <c r="L230" i="56" s="1"/>
  <c r="M230" i="56" s="1"/>
  <c r="N230" i="56" s="1"/>
  <c r="O230" i="56" s="1"/>
  <c r="P230" i="56" s="1"/>
  <c r="Q230" i="56" s="1"/>
  <c r="R230" i="56" s="1"/>
  <c r="S230" i="56" s="1"/>
  <c r="T230" i="56" s="1"/>
  <c r="U230" i="56" s="1"/>
  <c r="V230" i="56" s="1"/>
  <c r="W230" i="56" s="1"/>
  <c r="X230" i="56" s="1"/>
  <c r="Y230" i="56" s="1"/>
  <c r="Z230" i="56" s="1"/>
  <c r="AA230" i="56" s="1"/>
  <c r="AB230" i="56" s="1"/>
  <c r="AC230" i="56" s="1"/>
  <c r="AD230" i="56" s="1"/>
  <c r="AE230" i="56" s="1"/>
  <c r="AF230" i="56" s="1"/>
  <c r="F228" i="56"/>
  <c r="G228" i="56" s="1"/>
  <c r="H228" i="56" s="1"/>
  <c r="I228" i="56" s="1"/>
  <c r="J228" i="56" s="1"/>
  <c r="K228" i="56" s="1"/>
  <c r="L228" i="56" s="1"/>
  <c r="M228" i="56" s="1"/>
  <c r="N228" i="56" s="1"/>
  <c r="O228" i="56" s="1"/>
  <c r="P228" i="56" s="1"/>
  <c r="Q228" i="56" s="1"/>
  <c r="R228" i="56" s="1"/>
  <c r="S228" i="56" s="1"/>
  <c r="T228" i="56" s="1"/>
  <c r="U228" i="56" s="1"/>
  <c r="V228" i="56" s="1"/>
  <c r="W228" i="56" s="1"/>
  <c r="X228" i="56" s="1"/>
  <c r="Y228" i="56" s="1"/>
  <c r="Z228" i="56" s="1"/>
  <c r="AA228" i="56" s="1"/>
  <c r="AB228" i="56" s="1"/>
  <c r="AC228" i="56" s="1"/>
  <c r="AD228" i="56" s="1"/>
  <c r="AE228" i="56" s="1"/>
  <c r="AF228" i="56" s="1"/>
  <c r="F226" i="56"/>
  <c r="G226" i="56" s="1"/>
  <c r="H226" i="56" s="1"/>
  <c r="I226" i="56" s="1"/>
  <c r="J226" i="56" s="1"/>
  <c r="K226" i="56" s="1"/>
  <c r="L226" i="56" s="1"/>
  <c r="M226" i="56" s="1"/>
  <c r="N226" i="56" s="1"/>
  <c r="O226" i="56" s="1"/>
  <c r="P226" i="56" s="1"/>
  <c r="Q226" i="56" s="1"/>
  <c r="R226" i="56" s="1"/>
  <c r="S226" i="56" s="1"/>
  <c r="T226" i="56" s="1"/>
  <c r="U226" i="56" s="1"/>
  <c r="V226" i="56" s="1"/>
  <c r="W226" i="56" s="1"/>
  <c r="X226" i="56" s="1"/>
  <c r="Y226" i="56" s="1"/>
  <c r="Z226" i="56" s="1"/>
  <c r="AA226" i="56" s="1"/>
  <c r="AB226" i="56" s="1"/>
  <c r="AC226" i="56" s="1"/>
  <c r="AD226" i="56" s="1"/>
  <c r="AE226" i="56" s="1"/>
  <c r="AF226" i="56" s="1"/>
  <c r="F225" i="56"/>
  <c r="G225" i="56" s="1"/>
  <c r="H225" i="56" s="1"/>
  <c r="I225" i="56" s="1"/>
  <c r="J225" i="56" s="1"/>
  <c r="K225" i="56" s="1"/>
  <c r="L225" i="56" s="1"/>
  <c r="M225" i="56" s="1"/>
  <c r="N225" i="56" s="1"/>
  <c r="O225" i="56" s="1"/>
  <c r="P225" i="56" s="1"/>
  <c r="Q225" i="56" s="1"/>
  <c r="R225" i="56" s="1"/>
  <c r="S225" i="56" s="1"/>
  <c r="T225" i="56" s="1"/>
  <c r="U225" i="56" s="1"/>
  <c r="V225" i="56" s="1"/>
  <c r="W225" i="56" s="1"/>
  <c r="X225" i="56" s="1"/>
  <c r="Y225" i="56" s="1"/>
  <c r="Z225" i="56" s="1"/>
  <c r="AA225" i="56" s="1"/>
  <c r="AB225" i="56" s="1"/>
  <c r="AC225" i="56" s="1"/>
  <c r="AD225" i="56" s="1"/>
  <c r="AE225" i="56" s="1"/>
  <c r="AF225" i="56" s="1"/>
  <c r="F224" i="56"/>
  <c r="G224" i="56" s="1"/>
  <c r="H224" i="56" s="1"/>
  <c r="I224" i="56" s="1"/>
  <c r="J224" i="56" s="1"/>
  <c r="K224" i="56" s="1"/>
  <c r="L224" i="56" s="1"/>
  <c r="M224" i="56" s="1"/>
  <c r="N224" i="56" s="1"/>
  <c r="O224" i="56" s="1"/>
  <c r="P224" i="56" s="1"/>
  <c r="Q224" i="56" s="1"/>
  <c r="R224" i="56" s="1"/>
  <c r="S224" i="56" s="1"/>
  <c r="T224" i="56" s="1"/>
  <c r="U224" i="56" s="1"/>
  <c r="V224" i="56" s="1"/>
  <c r="W224" i="56" s="1"/>
  <c r="X224" i="56" s="1"/>
  <c r="Y224" i="56" s="1"/>
  <c r="Z224" i="56" s="1"/>
  <c r="AA224" i="56" s="1"/>
  <c r="AB224" i="56" s="1"/>
  <c r="AC224" i="56" s="1"/>
  <c r="AD224" i="56" s="1"/>
  <c r="AE224" i="56" s="1"/>
  <c r="AF224" i="56" s="1"/>
  <c r="F223" i="56"/>
  <c r="G223" i="56" s="1"/>
  <c r="H223" i="56" s="1"/>
  <c r="I223" i="56" s="1"/>
  <c r="J223" i="56" s="1"/>
  <c r="K223" i="56" s="1"/>
  <c r="L223" i="56" s="1"/>
  <c r="M223" i="56" s="1"/>
  <c r="N223" i="56" s="1"/>
  <c r="O223" i="56" s="1"/>
  <c r="P223" i="56" s="1"/>
  <c r="Q223" i="56" s="1"/>
  <c r="R223" i="56" s="1"/>
  <c r="S223" i="56" s="1"/>
  <c r="T223" i="56" s="1"/>
  <c r="U223" i="56" s="1"/>
  <c r="V223" i="56" s="1"/>
  <c r="W223" i="56" s="1"/>
  <c r="X223" i="56" s="1"/>
  <c r="Y223" i="56" s="1"/>
  <c r="Z223" i="56" s="1"/>
  <c r="AA223" i="56" s="1"/>
  <c r="AB223" i="56" s="1"/>
  <c r="AC223" i="56" s="1"/>
  <c r="AD223" i="56" s="1"/>
  <c r="AE223" i="56" s="1"/>
  <c r="AF223" i="56" s="1"/>
  <c r="F222" i="56"/>
  <c r="G222" i="56" s="1"/>
  <c r="H222" i="56" s="1"/>
  <c r="I222" i="56" s="1"/>
  <c r="J222" i="56" s="1"/>
  <c r="K222" i="56" s="1"/>
  <c r="L222" i="56" s="1"/>
  <c r="M222" i="56" s="1"/>
  <c r="N222" i="56" s="1"/>
  <c r="O222" i="56" s="1"/>
  <c r="P222" i="56" s="1"/>
  <c r="Q222" i="56" s="1"/>
  <c r="R222" i="56" s="1"/>
  <c r="S222" i="56" s="1"/>
  <c r="T222" i="56" s="1"/>
  <c r="U222" i="56" s="1"/>
  <c r="V222" i="56" s="1"/>
  <c r="W222" i="56" s="1"/>
  <c r="X222" i="56" s="1"/>
  <c r="Y222" i="56" s="1"/>
  <c r="Z222" i="56" s="1"/>
  <c r="AA222" i="56" s="1"/>
  <c r="AB222" i="56" s="1"/>
  <c r="AC222" i="56" s="1"/>
  <c r="AD222" i="56" s="1"/>
  <c r="AE222" i="56" s="1"/>
  <c r="AF222" i="56" s="1"/>
  <c r="F220" i="56"/>
  <c r="G220" i="56" s="1"/>
  <c r="H220" i="56" s="1"/>
  <c r="I220" i="56" s="1"/>
  <c r="J220" i="56" s="1"/>
  <c r="K220" i="56" s="1"/>
  <c r="L220" i="56" s="1"/>
  <c r="M220" i="56" s="1"/>
  <c r="N220" i="56" s="1"/>
  <c r="O220" i="56" s="1"/>
  <c r="P220" i="56" s="1"/>
  <c r="Q220" i="56" s="1"/>
  <c r="R220" i="56" s="1"/>
  <c r="S220" i="56" s="1"/>
  <c r="T220" i="56" s="1"/>
  <c r="U220" i="56" s="1"/>
  <c r="V220" i="56" s="1"/>
  <c r="W220" i="56" s="1"/>
  <c r="X220" i="56" s="1"/>
  <c r="Y220" i="56" s="1"/>
  <c r="Z220" i="56" s="1"/>
  <c r="AA220" i="56" s="1"/>
  <c r="AB220" i="56" s="1"/>
  <c r="AC220" i="56" s="1"/>
  <c r="AD220" i="56" s="1"/>
  <c r="AE220" i="56" s="1"/>
  <c r="AF220" i="56" s="1"/>
  <c r="F218" i="56"/>
  <c r="G218" i="56" s="1"/>
  <c r="H218" i="56" s="1"/>
  <c r="I218" i="56" s="1"/>
  <c r="J218" i="56" s="1"/>
  <c r="K218" i="56" s="1"/>
  <c r="L218" i="56" s="1"/>
  <c r="M218" i="56" s="1"/>
  <c r="N218" i="56" s="1"/>
  <c r="O218" i="56" s="1"/>
  <c r="P218" i="56" s="1"/>
  <c r="Q218" i="56" s="1"/>
  <c r="R218" i="56" s="1"/>
  <c r="S218" i="56" s="1"/>
  <c r="T218" i="56" s="1"/>
  <c r="U218" i="56" s="1"/>
  <c r="V218" i="56" s="1"/>
  <c r="W218" i="56" s="1"/>
  <c r="X218" i="56" s="1"/>
  <c r="Y218" i="56" s="1"/>
  <c r="Z218" i="56" s="1"/>
  <c r="AA218" i="56" s="1"/>
  <c r="AB218" i="56" s="1"/>
  <c r="AC218" i="56" s="1"/>
  <c r="AD218" i="56" s="1"/>
  <c r="AE218" i="56" s="1"/>
  <c r="AF218" i="56" s="1"/>
  <c r="F217" i="56"/>
  <c r="G217" i="56" s="1"/>
  <c r="H217" i="56" s="1"/>
  <c r="I217" i="56" s="1"/>
  <c r="J217" i="56" s="1"/>
  <c r="K217" i="56" s="1"/>
  <c r="L217" i="56" s="1"/>
  <c r="M217" i="56" s="1"/>
  <c r="N217" i="56" s="1"/>
  <c r="O217" i="56" s="1"/>
  <c r="P217" i="56" s="1"/>
  <c r="Q217" i="56" s="1"/>
  <c r="R217" i="56" s="1"/>
  <c r="S217" i="56" s="1"/>
  <c r="T217" i="56" s="1"/>
  <c r="U217" i="56" s="1"/>
  <c r="V217" i="56" s="1"/>
  <c r="W217" i="56" s="1"/>
  <c r="X217" i="56" s="1"/>
  <c r="Y217" i="56" s="1"/>
  <c r="Z217" i="56" s="1"/>
  <c r="AA217" i="56" s="1"/>
  <c r="AB217" i="56" s="1"/>
  <c r="AC217" i="56" s="1"/>
  <c r="AD217" i="56" s="1"/>
  <c r="AE217" i="56" s="1"/>
  <c r="AF217" i="56" s="1"/>
  <c r="F216" i="56"/>
  <c r="G216" i="56" s="1"/>
  <c r="H216" i="56" s="1"/>
  <c r="I216" i="56" s="1"/>
  <c r="J216" i="56" s="1"/>
  <c r="K216" i="56" s="1"/>
  <c r="L216" i="56" s="1"/>
  <c r="M216" i="56" s="1"/>
  <c r="N216" i="56" s="1"/>
  <c r="O216" i="56" s="1"/>
  <c r="P216" i="56" s="1"/>
  <c r="Q216" i="56" s="1"/>
  <c r="R216" i="56" s="1"/>
  <c r="S216" i="56" s="1"/>
  <c r="T216" i="56" s="1"/>
  <c r="U216" i="56" s="1"/>
  <c r="V216" i="56" s="1"/>
  <c r="W216" i="56" s="1"/>
  <c r="X216" i="56" s="1"/>
  <c r="Y216" i="56" s="1"/>
  <c r="Z216" i="56" s="1"/>
  <c r="AA216" i="56" s="1"/>
  <c r="AB216" i="56" s="1"/>
  <c r="AC216" i="56" s="1"/>
  <c r="AD216" i="56" s="1"/>
  <c r="AE216" i="56" s="1"/>
  <c r="AF216" i="56" s="1"/>
  <c r="F215" i="56"/>
  <c r="G215" i="56" s="1"/>
  <c r="H215" i="56" s="1"/>
  <c r="I215" i="56" s="1"/>
  <c r="J215" i="56" s="1"/>
  <c r="K215" i="56" s="1"/>
  <c r="L215" i="56" s="1"/>
  <c r="M215" i="56" s="1"/>
  <c r="N215" i="56" s="1"/>
  <c r="O215" i="56" s="1"/>
  <c r="P215" i="56" s="1"/>
  <c r="Q215" i="56" s="1"/>
  <c r="R215" i="56" s="1"/>
  <c r="S215" i="56" s="1"/>
  <c r="T215" i="56" s="1"/>
  <c r="U215" i="56" s="1"/>
  <c r="V215" i="56" s="1"/>
  <c r="W215" i="56" s="1"/>
  <c r="X215" i="56" s="1"/>
  <c r="Y215" i="56" s="1"/>
  <c r="Z215" i="56" s="1"/>
  <c r="AA215" i="56" s="1"/>
  <c r="AB215" i="56" s="1"/>
  <c r="AC215" i="56" s="1"/>
  <c r="AD215" i="56" s="1"/>
  <c r="AE215" i="56" s="1"/>
  <c r="AF215" i="56" s="1"/>
  <c r="F214" i="56"/>
  <c r="G214" i="56" s="1"/>
  <c r="H214" i="56" s="1"/>
  <c r="I214" i="56" s="1"/>
  <c r="J214" i="56" s="1"/>
  <c r="K214" i="56" s="1"/>
  <c r="L214" i="56" s="1"/>
  <c r="M214" i="56" s="1"/>
  <c r="N214" i="56" s="1"/>
  <c r="O214" i="56" s="1"/>
  <c r="P214" i="56" s="1"/>
  <c r="Q214" i="56" s="1"/>
  <c r="R214" i="56" s="1"/>
  <c r="S214" i="56" s="1"/>
  <c r="T214" i="56" s="1"/>
  <c r="U214" i="56" s="1"/>
  <c r="V214" i="56" s="1"/>
  <c r="W214" i="56" s="1"/>
  <c r="X214" i="56" s="1"/>
  <c r="Y214" i="56" s="1"/>
  <c r="Z214" i="56" s="1"/>
  <c r="AA214" i="56" s="1"/>
  <c r="AB214" i="56" s="1"/>
  <c r="AC214" i="56" s="1"/>
  <c r="AD214" i="56" s="1"/>
  <c r="AE214" i="56" s="1"/>
  <c r="AF214" i="56" s="1"/>
  <c r="F212" i="56"/>
  <c r="G212" i="56" s="1"/>
  <c r="H212" i="56" s="1"/>
  <c r="I212" i="56" s="1"/>
  <c r="J212" i="56" s="1"/>
  <c r="K212" i="56" s="1"/>
  <c r="L212" i="56" s="1"/>
  <c r="M212" i="56" s="1"/>
  <c r="N212" i="56" s="1"/>
  <c r="O212" i="56" s="1"/>
  <c r="P212" i="56" s="1"/>
  <c r="Q212" i="56" s="1"/>
  <c r="R212" i="56" s="1"/>
  <c r="S212" i="56" s="1"/>
  <c r="T212" i="56" s="1"/>
  <c r="U212" i="56" s="1"/>
  <c r="V212" i="56" s="1"/>
  <c r="W212" i="56" s="1"/>
  <c r="X212" i="56" s="1"/>
  <c r="Y212" i="56" s="1"/>
  <c r="Z212" i="56" s="1"/>
  <c r="AA212" i="56" s="1"/>
  <c r="AB212" i="56" s="1"/>
  <c r="AC212" i="56" s="1"/>
  <c r="AD212" i="56" s="1"/>
  <c r="AE212" i="56" s="1"/>
  <c r="AF212" i="56" s="1"/>
  <c r="F210" i="56"/>
  <c r="G210" i="56" s="1"/>
  <c r="H210" i="56" s="1"/>
  <c r="I210" i="56" s="1"/>
  <c r="J210" i="56" s="1"/>
  <c r="K210" i="56" s="1"/>
  <c r="L210" i="56" s="1"/>
  <c r="M210" i="56" s="1"/>
  <c r="N210" i="56" s="1"/>
  <c r="O210" i="56" s="1"/>
  <c r="P210" i="56" s="1"/>
  <c r="Q210" i="56" s="1"/>
  <c r="R210" i="56" s="1"/>
  <c r="S210" i="56" s="1"/>
  <c r="T210" i="56" s="1"/>
  <c r="U210" i="56" s="1"/>
  <c r="V210" i="56" s="1"/>
  <c r="W210" i="56" s="1"/>
  <c r="X210" i="56" s="1"/>
  <c r="Y210" i="56" s="1"/>
  <c r="Z210" i="56" s="1"/>
  <c r="AA210" i="56" s="1"/>
  <c r="AB210" i="56" s="1"/>
  <c r="AC210" i="56" s="1"/>
  <c r="AD210" i="56" s="1"/>
  <c r="AE210" i="56" s="1"/>
  <c r="AF210" i="56" s="1"/>
  <c r="F209" i="56"/>
  <c r="G209" i="56" s="1"/>
  <c r="H209" i="56" s="1"/>
  <c r="I209" i="56" s="1"/>
  <c r="J209" i="56" s="1"/>
  <c r="K209" i="56" s="1"/>
  <c r="L209" i="56" s="1"/>
  <c r="M209" i="56" s="1"/>
  <c r="N209" i="56" s="1"/>
  <c r="O209" i="56" s="1"/>
  <c r="P209" i="56" s="1"/>
  <c r="Q209" i="56" s="1"/>
  <c r="R209" i="56" s="1"/>
  <c r="S209" i="56" s="1"/>
  <c r="T209" i="56" s="1"/>
  <c r="U209" i="56" s="1"/>
  <c r="V209" i="56" s="1"/>
  <c r="W209" i="56" s="1"/>
  <c r="X209" i="56" s="1"/>
  <c r="Y209" i="56" s="1"/>
  <c r="Z209" i="56" s="1"/>
  <c r="AA209" i="56" s="1"/>
  <c r="AB209" i="56" s="1"/>
  <c r="AC209" i="56" s="1"/>
  <c r="AD209" i="56" s="1"/>
  <c r="AE209" i="56" s="1"/>
  <c r="AF209" i="56" s="1"/>
  <c r="F207" i="56"/>
  <c r="G207" i="56" s="1"/>
  <c r="H207" i="56" s="1"/>
  <c r="I207" i="56" s="1"/>
  <c r="J207" i="56" s="1"/>
  <c r="K207" i="56" s="1"/>
  <c r="L207" i="56" s="1"/>
  <c r="M207" i="56" s="1"/>
  <c r="N207" i="56" s="1"/>
  <c r="O207" i="56" s="1"/>
  <c r="P207" i="56" s="1"/>
  <c r="Q207" i="56" s="1"/>
  <c r="R207" i="56" s="1"/>
  <c r="S207" i="56" s="1"/>
  <c r="T207" i="56" s="1"/>
  <c r="U207" i="56" s="1"/>
  <c r="V207" i="56" s="1"/>
  <c r="W207" i="56" s="1"/>
  <c r="X207" i="56" s="1"/>
  <c r="Y207" i="56" s="1"/>
  <c r="Z207" i="56" s="1"/>
  <c r="AA207" i="56" s="1"/>
  <c r="AB207" i="56" s="1"/>
  <c r="AC207" i="56" s="1"/>
  <c r="AD207" i="56" s="1"/>
  <c r="AE207" i="56" s="1"/>
  <c r="AF207" i="56" s="1"/>
  <c r="F206" i="56"/>
  <c r="G206" i="56" s="1"/>
  <c r="H206" i="56" s="1"/>
  <c r="I206" i="56" s="1"/>
  <c r="J206" i="56" s="1"/>
  <c r="K206" i="56" s="1"/>
  <c r="L206" i="56" s="1"/>
  <c r="M206" i="56" s="1"/>
  <c r="N206" i="56" s="1"/>
  <c r="O206" i="56" s="1"/>
  <c r="P206" i="56" s="1"/>
  <c r="Q206" i="56" s="1"/>
  <c r="R206" i="56" s="1"/>
  <c r="S206" i="56" s="1"/>
  <c r="T206" i="56" s="1"/>
  <c r="U206" i="56" s="1"/>
  <c r="V206" i="56" s="1"/>
  <c r="W206" i="56" s="1"/>
  <c r="X206" i="56" s="1"/>
  <c r="Y206" i="56" s="1"/>
  <c r="Z206" i="56" s="1"/>
  <c r="AA206" i="56" s="1"/>
  <c r="AB206" i="56" s="1"/>
  <c r="AC206" i="56" s="1"/>
  <c r="AD206" i="56" s="1"/>
  <c r="AE206" i="56" s="1"/>
  <c r="AF206" i="56" s="1"/>
  <c r="F202" i="56"/>
  <c r="G202" i="56" s="1"/>
  <c r="H202" i="56" s="1"/>
  <c r="I202" i="56" s="1"/>
  <c r="J202" i="56" s="1"/>
  <c r="K202" i="56" s="1"/>
  <c r="L202" i="56" s="1"/>
  <c r="M202" i="56" s="1"/>
  <c r="N202" i="56" s="1"/>
  <c r="O202" i="56" s="1"/>
  <c r="P202" i="56" s="1"/>
  <c r="Q202" i="56" s="1"/>
  <c r="R202" i="56" s="1"/>
  <c r="S202" i="56" s="1"/>
  <c r="T202" i="56" s="1"/>
  <c r="U202" i="56" s="1"/>
  <c r="V202" i="56" s="1"/>
  <c r="W202" i="56" s="1"/>
  <c r="X202" i="56" s="1"/>
  <c r="Y202" i="56" s="1"/>
  <c r="Z202" i="56" s="1"/>
  <c r="AA202" i="56" s="1"/>
  <c r="AB202" i="56" s="1"/>
  <c r="AC202" i="56" s="1"/>
  <c r="AD202" i="56" s="1"/>
  <c r="AE202" i="56" s="1"/>
  <c r="AF202" i="56" s="1"/>
  <c r="F201" i="56"/>
  <c r="G201" i="56" s="1"/>
  <c r="H201" i="56" s="1"/>
  <c r="I201" i="56" s="1"/>
  <c r="J201" i="56" s="1"/>
  <c r="K201" i="56" s="1"/>
  <c r="L201" i="56" s="1"/>
  <c r="M201" i="56" s="1"/>
  <c r="N201" i="56" s="1"/>
  <c r="O201" i="56" s="1"/>
  <c r="P201" i="56" s="1"/>
  <c r="Q201" i="56" s="1"/>
  <c r="R201" i="56" s="1"/>
  <c r="S201" i="56" s="1"/>
  <c r="T201" i="56" s="1"/>
  <c r="U201" i="56" s="1"/>
  <c r="V201" i="56" s="1"/>
  <c r="W201" i="56" s="1"/>
  <c r="X201" i="56" s="1"/>
  <c r="Y201" i="56" s="1"/>
  <c r="Z201" i="56" s="1"/>
  <c r="AA201" i="56" s="1"/>
  <c r="AB201" i="56" s="1"/>
  <c r="AC201" i="56" s="1"/>
  <c r="AD201" i="56" s="1"/>
  <c r="AE201" i="56" s="1"/>
  <c r="AF201" i="56" s="1"/>
  <c r="F200" i="56"/>
  <c r="G200" i="56" s="1"/>
  <c r="H200" i="56" s="1"/>
  <c r="I200" i="56" s="1"/>
  <c r="J200" i="56" s="1"/>
  <c r="K200" i="56" s="1"/>
  <c r="L200" i="56" s="1"/>
  <c r="M200" i="56" s="1"/>
  <c r="N200" i="56" s="1"/>
  <c r="O200" i="56" s="1"/>
  <c r="P200" i="56" s="1"/>
  <c r="Q200" i="56" s="1"/>
  <c r="R200" i="56" s="1"/>
  <c r="S200" i="56" s="1"/>
  <c r="T200" i="56" s="1"/>
  <c r="U200" i="56" s="1"/>
  <c r="V200" i="56" s="1"/>
  <c r="W200" i="56" s="1"/>
  <c r="X200" i="56" s="1"/>
  <c r="Y200" i="56" s="1"/>
  <c r="Z200" i="56" s="1"/>
  <c r="AA200" i="56" s="1"/>
  <c r="AB200" i="56" s="1"/>
  <c r="AC200" i="56" s="1"/>
  <c r="AD200" i="56" s="1"/>
  <c r="AE200" i="56" s="1"/>
  <c r="AF200" i="56" s="1"/>
  <c r="F199" i="56"/>
  <c r="G199" i="56" s="1"/>
  <c r="H199" i="56" s="1"/>
  <c r="I199" i="56" s="1"/>
  <c r="J199" i="56" s="1"/>
  <c r="K199" i="56" s="1"/>
  <c r="L199" i="56" s="1"/>
  <c r="M199" i="56" s="1"/>
  <c r="N199" i="56" s="1"/>
  <c r="O199" i="56" s="1"/>
  <c r="P199" i="56" s="1"/>
  <c r="Q199" i="56" s="1"/>
  <c r="R199" i="56" s="1"/>
  <c r="S199" i="56" s="1"/>
  <c r="T199" i="56" s="1"/>
  <c r="U199" i="56" s="1"/>
  <c r="V199" i="56" s="1"/>
  <c r="W199" i="56" s="1"/>
  <c r="X199" i="56" s="1"/>
  <c r="Y199" i="56" s="1"/>
  <c r="Z199" i="56" s="1"/>
  <c r="AA199" i="56" s="1"/>
  <c r="AB199" i="56" s="1"/>
  <c r="AC199" i="56" s="1"/>
  <c r="AD199" i="56" s="1"/>
  <c r="AE199" i="56" s="1"/>
  <c r="AF199" i="56" s="1"/>
  <c r="F198" i="56"/>
  <c r="G198" i="56" s="1"/>
  <c r="H198" i="56" s="1"/>
  <c r="I198" i="56" s="1"/>
  <c r="J198" i="56" s="1"/>
  <c r="K198" i="56" s="1"/>
  <c r="L198" i="56" s="1"/>
  <c r="M198" i="56" s="1"/>
  <c r="N198" i="56" s="1"/>
  <c r="O198" i="56" s="1"/>
  <c r="P198" i="56" s="1"/>
  <c r="Q198" i="56" s="1"/>
  <c r="R198" i="56" s="1"/>
  <c r="S198" i="56" s="1"/>
  <c r="T198" i="56" s="1"/>
  <c r="U198" i="56" s="1"/>
  <c r="V198" i="56" s="1"/>
  <c r="W198" i="56" s="1"/>
  <c r="X198" i="56" s="1"/>
  <c r="Y198" i="56" s="1"/>
  <c r="Z198" i="56" s="1"/>
  <c r="AA198" i="56" s="1"/>
  <c r="AB198" i="56" s="1"/>
  <c r="AC198" i="56" s="1"/>
  <c r="AD198" i="56" s="1"/>
  <c r="AE198" i="56" s="1"/>
  <c r="AF198" i="56" s="1"/>
  <c r="F196" i="56"/>
  <c r="G196" i="56" s="1"/>
  <c r="H196" i="56" s="1"/>
  <c r="I196" i="56" s="1"/>
  <c r="J196" i="56" s="1"/>
  <c r="K196" i="56" s="1"/>
  <c r="L196" i="56" s="1"/>
  <c r="M196" i="56" s="1"/>
  <c r="N196" i="56" s="1"/>
  <c r="O196" i="56" s="1"/>
  <c r="P196" i="56" s="1"/>
  <c r="Q196" i="56" s="1"/>
  <c r="R196" i="56" s="1"/>
  <c r="S196" i="56" s="1"/>
  <c r="T196" i="56" s="1"/>
  <c r="U196" i="56" s="1"/>
  <c r="V196" i="56" s="1"/>
  <c r="W196" i="56" s="1"/>
  <c r="X196" i="56" s="1"/>
  <c r="Y196" i="56" s="1"/>
  <c r="Z196" i="56" s="1"/>
  <c r="AA196" i="56" s="1"/>
  <c r="AB196" i="56" s="1"/>
  <c r="AC196" i="56" s="1"/>
  <c r="AD196" i="56" s="1"/>
  <c r="AE196" i="56" s="1"/>
  <c r="AF196" i="56" s="1"/>
  <c r="F195" i="56"/>
  <c r="G195" i="56" s="1"/>
  <c r="H195" i="56" s="1"/>
  <c r="I195" i="56" s="1"/>
  <c r="J195" i="56" s="1"/>
  <c r="K195" i="56" s="1"/>
  <c r="L195" i="56" s="1"/>
  <c r="M195" i="56" s="1"/>
  <c r="N195" i="56" s="1"/>
  <c r="O195" i="56" s="1"/>
  <c r="P195" i="56" s="1"/>
  <c r="Q195" i="56" s="1"/>
  <c r="R195" i="56" s="1"/>
  <c r="S195" i="56" s="1"/>
  <c r="T195" i="56" s="1"/>
  <c r="U195" i="56" s="1"/>
  <c r="V195" i="56" s="1"/>
  <c r="W195" i="56" s="1"/>
  <c r="X195" i="56" s="1"/>
  <c r="Y195" i="56" s="1"/>
  <c r="Z195" i="56" s="1"/>
  <c r="AA195" i="56" s="1"/>
  <c r="AB195" i="56" s="1"/>
  <c r="AC195" i="56" s="1"/>
  <c r="AD195" i="56" s="1"/>
  <c r="AE195" i="56" s="1"/>
  <c r="AF195" i="56" s="1"/>
  <c r="F194" i="56"/>
  <c r="G194" i="56" s="1"/>
  <c r="H194" i="56" s="1"/>
  <c r="I194" i="56" s="1"/>
  <c r="J194" i="56" s="1"/>
  <c r="K194" i="56" s="1"/>
  <c r="L194" i="56" s="1"/>
  <c r="M194" i="56" s="1"/>
  <c r="N194" i="56" s="1"/>
  <c r="O194" i="56" s="1"/>
  <c r="P194" i="56" s="1"/>
  <c r="Q194" i="56" s="1"/>
  <c r="R194" i="56" s="1"/>
  <c r="S194" i="56" s="1"/>
  <c r="T194" i="56" s="1"/>
  <c r="U194" i="56" s="1"/>
  <c r="V194" i="56" s="1"/>
  <c r="W194" i="56" s="1"/>
  <c r="X194" i="56" s="1"/>
  <c r="Y194" i="56" s="1"/>
  <c r="Z194" i="56" s="1"/>
  <c r="AA194" i="56" s="1"/>
  <c r="AB194" i="56" s="1"/>
  <c r="AC194" i="56" s="1"/>
  <c r="AD194" i="56" s="1"/>
  <c r="AE194" i="56" s="1"/>
  <c r="AF194" i="56" s="1"/>
  <c r="F193" i="56"/>
  <c r="G193" i="56" s="1"/>
  <c r="H193" i="56" s="1"/>
  <c r="I193" i="56" s="1"/>
  <c r="J193" i="56" s="1"/>
  <c r="K193" i="56" s="1"/>
  <c r="L193" i="56" s="1"/>
  <c r="M193" i="56" s="1"/>
  <c r="N193" i="56" s="1"/>
  <c r="O193" i="56" s="1"/>
  <c r="P193" i="56" s="1"/>
  <c r="Q193" i="56" s="1"/>
  <c r="R193" i="56" s="1"/>
  <c r="S193" i="56" s="1"/>
  <c r="T193" i="56" s="1"/>
  <c r="U193" i="56" s="1"/>
  <c r="V193" i="56" s="1"/>
  <c r="W193" i="56" s="1"/>
  <c r="X193" i="56" s="1"/>
  <c r="Y193" i="56" s="1"/>
  <c r="Z193" i="56" s="1"/>
  <c r="AA193" i="56" s="1"/>
  <c r="AB193" i="56" s="1"/>
  <c r="AC193" i="56" s="1"/>
  <c r="AD193" i="56" s="1"/>
  <c r="AE193" i="56" s="1"/>
  <c r="AF193" i="56" s="1"/>
  <c r="F192" i="56"/>
  <c r="G192" i="56" s="1"/>
  <c r="H192" i="56" s="1"/>
  <c r="I192" i="56" s="1"/>
  <c r="J192" i="56" s="1"/>
  <c r="K192" i="56" s="1"/>
  <c r="L192" i="56" s="1"/>
  <c r="M192" i="56" s="1"/>
  <c r="N192" i="56" s="1"/>
  <c r="O192" i="56" s="1"/>
  <c r="P192" i="56" s="1"/>
  <c r="Q192" i="56" s="1"/>
  <c r="R192" i="56" s="1"/>
  <c r="S192" i="56" s="1"/>
  <c r="T192" i="56" s="1"/>
  <c r="U192" i="56" s="1"/>
  <c r="V192" i="56" s="1"/>
  <c r="W192" i="56" s="1"/>
  <c r="X192" i="56" s="1"/>
  <c r="Y192" i="56" s="1"/>
  <c r="Z192" i="56" s="1"/>
  <c r="AA192" i="56" s="1"/>
  <c r="AB192" i="56" s="1"/>
  <c r="AC192" i="56" s="1"/>
  <c r="AD192" i="56" s="1"/>
  <c r="AE192" i="56" s="1"/>
  <c r="AF192" i="56" s="1"/>
  <c r="F191" i="56"/>
  <c r="G191" i="56" s="1"/>
  <c r="H191" i="56" s="1"/>
  <c r="I191" i="56" s="1"/>
  <c r="J191" i="56" s="1"/>
  <c r="K191" i="56" s="1"/>
  <c r="L191" i="56" s="1"/>
  <c r="M191" i="56" s="1"/>
  <c r="N191" i="56" s="1"/>
  <c r="O191" i="56" s="1"/>
  <c r="P191" i="56" s="1"/>
  <c r="Q191" i="56" s="1"/>
  <c r="R191" i="56" s="1"/>
  <c r="S191" i="56" s="1"/>
  <c r="T191" i="56" s="1"/>
  <c r="U191" i="56" s="1"/>
  <c r="V191" i="56" s="1"/>
  <c r="W191" i="56" s="1"/>
  <c r="X191" i="56" s="1"/>
  <c r="Y191" i="56" s="1"/>
  <c r="Z191" i="56" s="1"/>
  <c r="AA191" i="56" s="1"/>
  <c r="AB191" i="56" s="1"/>
  <c r="AC191" i="56" s="1"/>
  <c r="AD191" i="56" s="1"/>
  <c r="AE191" i="56" s="1"/>
  <c r="AF191" i="56" s="1"/>
  <c r="F190" i="56"/>
  <c r="G190" i="56" s="1"/>
  <c r="H190" i="56" s="1"/>
  <c r="I190" i="56" s="1"/>
  <c r="J190" i="56" s="1"/>
  <c r="K190" i="56" s="1"/>
  <c r="L190" i="56" s="1"/>
  <c r="M190" i="56" s="1"/>
  <c r="N190" i="56" s="1"/>
  <c r="O190" i="56" s="1"/>
  <c r="P190" i="56" s="1"/>
  <c r="Q190" i="56" s="1"/>
  <c r="R190" i="56" s="1"/>
  <c r="S190" i="56" s="1"/>
  <c r="T190" i="56" s="1"/>
  <c r="U190" i="56" s="1"/>
  <c r="V190" i="56" s="1"/>
  <c r="W190" i="56" s="1"/>
  <c r="X190" i="56" s="1"/>
  <c r="Y190" i="56" s="1"/>
  <c r="Z190" i="56" s="1"/>
  <c r="AA190" i="56" s="1"/>
  <c r="AB190" i="56" s="1"/>
  <c r="AC190" i="56" s="1"/>
  <c r="AD190" i="56" s="1"/>
  <c r="AE190" i="56" s="1"/>
  <c r="AF190" i="56" s="1"/>
  <c r="F188" i="56"/>
  <c r="G188" i="56" s="1"/>
  <c r="H188" i="56" s="1"/>
  <c r="F186" i="56"/>
  <c r="G186" i="56" s="1"/>
  <c r="H186" i="56" s="1"/>
  <c r="I186" i="56" s="1"/>
  <c r="J186" i="56" s="1"/>
  <c r="K186" i="56" s="1"/>
  <c r="L186" i="56" s="1"/>
  <c r="M186" i="56" s="1"/>
  <c r="N186" i="56" s="1"/>
  <c r="O186" i="56" s="1"/>
  <c r="P186" i="56" s="1"/>
  <c r="Q186" i="56" s="1"/>
  <c r="R186" i="56" s="1"/>
  <c r="S186" i="56" s="1"/>
  <c r="T186" i="56" s="1"/>
  <c r="U186" i="56" s="1"/>
  <c r="V186" i="56" s="1"/>
  <c r="W186" i="56" s="1"/>
  <c r="X186" i="56" s="1"/>
  <c r="Y186" i="56" s="1"/>
  <c r="Z186" i="56" s="1"/>
  <c r="AA186" i="56" s="1"/>
  <c r="AB186" i="56" s="1"/>
  <c r="AC186" i="56" s="1"/>
  <c r="AD186" i="56" s="1"/>
  <c r="AE186" i="56" s="1"/>
  <c r="AF186" i="56" s="1"/>
  <c r="AN185" i="56"/>
  <c r="AM185" i="56"/>
  <c r="F185" i="56"/>
  <c r="G185" i="56" s="1"/>
  <c r="H185" i="56" s="1"/>
  <c r="I185" i="56" s="1"/>
  <c r="J185" i="56" s="1"/>
  <c r="K185" i="56" s="1"/>
  <c r="L185" i="56" s="1"/>
  <c r="M185" i="56" s="1"/>
  <c r="N185" i="56" s="1"/>
  <c r="O185" i="56" s="1"/>
  <c r="P185" i="56" s="1"/>
  <c r="Q185" i="56" s="1"/>
  <c r="R185" i="56" s="1"/>
  <c r="S185" i="56" s="1"/>
  <c r="T185" i="56" s="1"/>
  <c r="U185" i="56" s="1"/>
  <c r="V185" i="56" s="1"/>
  <c r="W185" i="56" s="1"/>
  <c r="X185" i="56" s="1"/>
  <c r="Y185" i="56" s="1"/>
  <c r="Z185" i="56" s="1"/>
  <c r="AA185" i="56" s="1"/>
  <c r="AB185" i="56" s="1"/>
  <c r="AC185" i="56" s="1"/>
  <c r="AD185" i="56" s="1"/>
  <c r="AE185" i="56" s="1"/>
  <c r="AF185" i="56" s="1"/>
  <c r="AO184" i="56"/>
  <c r="F184" i="56"/>
  <c r="G184" i="56" s="1"/>
  <c r="H184" i="56" s="1"/>
  <c r="I184" i="56" s="1"/>
  <c r="J184" i="56" s="1"/>
  <c r="K184" i="56" s="1"/>
  <c r="L184" i="56" s="1"/>
  <c r="M184" i="56" s="1"/>
  <c r="N184" i="56" s="1"/>
  <c r="O184" i="56" s="1"/>
  <c r="P184" i="56" s="1"/>
  <c r="Q184" i="56" s="1"/>
  <c r="R184" i="56" s="1"/>
  <c r="S184" i="56" s="1"/>
  <c r="T184" i="56" s="1"/>
  <c r="U184" i="56" s="1"/>
  <c r="V184" i="56" s="1"/>
  <c r="W184" i="56" s="1"/>
  <c r="X184" i="56" s="1"/>
  <c r="Y184" i="56" s="1"/>
  <c r="Z184" i="56" s="1"/>
  <c r="AA184" i="56" s="1"/>
  <c r="AB184" i="56" s="1"/>
  <c r="AC184" i="56" s="1"/>
  <c r="AD184" i="56" s="1"/>
  <c r="AE184" i="56" s="1"/>
  <c r="AF184" i="56" s="1"/>
  <c r="AO183" i="56"/>
  <c r="F183" i="56"/>
  <c r="G183" i="56" s="1"/>
  <c r="H183" i="56" s="1"/>
  <c r="I183" i="56" s="1"/>
  <c r="J183" i="56" s="1"/>
  <c r="K183" i="56" s="1"/>
  <c r="L183" i="56" s="1"/>
  <c r="M183" i="56" s="1"/>
  <c r="N183" i="56" s="1"/>
  <c r="O183" i="56" s="1"/>
  <c r="P183" i="56" s="1"/>
  <c r="Q183" i="56" s="1"/>
  <c r="R183" i="56" s="1"/>
  <c r="S183" i="56" s="1"/>
  <c r="T183" i="56" s="1"/>
  <c r="U183" i="56" s="1"/>
  <c r="V183" i="56" s="1"/>
  <c r="W183" i="56" s="1"/>
  <c r="X183" i="56" s="1"/>
  <c r="Y183" i="56" s="1"/>
  <c r="Z183" i="56" s="1"/>
  <c r="AA183" i="56" s="1"/>
  <c r="AB183" i="56" s="1"/>
  <c r="AC183" i="56" s="1"/>
  <c r="AD183" i="56" s="1"/>
  <c r="AE183" i="56" s="1"/>
  <c r="AF183" i="56" s="1"/>
  <c r="AO182" i="56"/>
  <c r="F182" i="56"/>
  <c r="G182" i="56" s="1"/>
  <c r="H182" i="56" s="1"/>
  <c r="I182" i="56" s="1"/>
  <c r="J182" i="56" s="1"/>
  <c r="K182" i="56" s="1"/>
  <c r="L182" i="56" s="1"/>
  <c r="M182" i="56" s="1"/>
  <c r="N182" i="56" s="1"/>
  <c r="O182" i="56" s="1"/>
  <c r="P182" i="56" s="1"/>
  <c r="Q182" i="56" s="1"/>
  <c r="R182" i="56" s="1"/>
  <c r="S182" i="56" s="1"/>
  <c r="T182" i="56" s="1"/>
  <c r="U182" i="56" s="1"/>
  <c r="V182" i="56" s="1"/>
  <c r="W182" i="56" s="1"/>
  <c r="X182" i="56" s="1"/>
  <c r="Y182" i="56" s="1"/>
  <c r="Z182" i="56" s="1"/>
  <c r="AA182" i="56" s="1"/>
  <c r="AB182" i="56" s="1"/>
  <c r="AC182" i="56" s="1"/>
  <c r="AD182" i="56" s="1"/>
  <c r="AE182" i="56" s="1"/>
  <c r="AF182" i="56" s="1"/>
  <c r="AM178" i="56"/>
  <c r="AG178" i="56"/>
  <c r="AO177" i="56"/>
  <c r="AN177" i="56"/>
  <c r="F177" i="56"/>
  <c r="G177" i="56" s="1"/>
  <c r="H177" i="56" s="1"/>
  <c r="I177" i="56" s="1"/>
  <c r="J177" i="56" s="1"/>
  <c r="K177" i="56" s="1"/>
  <c r="L177" i="56" s="1"/>
  <c r="M177" i="56" s="1"/>
  <c r="N177" i="56" s="1"/>
  <c r="O177" i="56" s="1"/>
  <c r="P177" i="56" s="1"/>
  <c r="Q177" i="56" s="1"/>
  <c r="R177" i="56" s="1"/>
  <c r="S177" i="56" s="1"/>
  <c r="T177" i="56" s="1"/>
  <c r="U177" i="56" s="1"/>
  <c r="V177" i="56" s="1"/>
  <c r="W177" i="56" s="1"/>
  <c r="X177" i="56" s="1"/>
  <c r="Y177" i="56" s="1"/>
  <c r="Z177" i="56" s="1"/>
  <c r="AA177" i="56" s="1"/>
  <c r="AB177" i="56" s="1"/>
  <c r="AC177" i="56" s="1"/>
  <c r="AD177" i="56" s="1"/>
  <c r="AE177" i="56" s="1"/>
  <c r="AF177" i="56" s="1"/>
  <c r="AN176" i="56"/>
  <c r="AO176" i="56" s="1"/>
  <c r="F176" i="56"/>
  <c r="G176" i="56" s="1"/>
  <c r="H176" i="56" s="1"/>
  <c r="I176" i="56" s="1"/>
  <c r="J176" i="56" s="1"/>
  <c r="K176" i="56" s="1"/>
  <c r="L176" i="56" s="1"/>
  <c r="M176" i="56" s="1"/>
  <c r="N176" i="56" s="1"/>
  <c r="O176" i="56" s="1"/>
  <c r="P176" i="56" s="1"/>
  <c r="Q176" i="56" s="1"/>
  <c r="R176" i="56" s="1"/>
  <c r="S176" i="56" s="1"/>
  <c r="T176" i="56" s="1"/>
  <c r="U176" i="56" s="1"/>
  <c r="V176" i="56" s="1"/>
  <c r="W176" i="56" s="1"/>
  <c r="X176" i="56" s="1"/>
  <c r="Y176" i="56" s="1"/>
  <c r="Z176" i="56" s="1"/>
  <c r="AA176" i="56" s="1"/>
  <c r="AB176" i="56" s="1"/>
  <c r="AC176" i="56" s="1"/>
  <c r="AD176" i="56" s="1"/>
  <c r="AE176" i="56" s="1"/>
  <c r="AF176" i="56" s="1"/>
  <c r="AO175" i="56"/>
  <c r="AN175" i="56"/>
  <c r="F175" i="56"/>
  <c r="G175" i="56" s="1"/>
  <c r="H175" i="56" s="1"/>
  <c r="I175" i="56" s="1"/>
  <c r="J175" i="56" s="1"/>
  <c r="K175" i="56" s="1"/>
  <c r="L175" i="56" s="1"/>
  <c r="M175" i="56" s="1"/>
  <c r="N175" i="56" s="1"/>
  <c r="O175" i="56" s="1"/>
  <c r="P175" i="56" s="1"/>
  <c r="Q175" i="56" s="1"/>
  <c r="R175" i="56" s="1"/>
  <c r="S175" i="56" s="1"/>
  <c r="T175" i="56" s="1"/>
  <c r="U175" i="56" s="1"/>
  <c r="V175" i="56" s="1"/>
  <c r="W175" i="56" s="1"/>
  <c r="X175" i="56" s="1"/>
  <c r="Y175" i="56" s="1"/>
  <c r="AA175" i="56" s="1"/>
  <c r="AB175" i="56" s="1"/>
  <c r="AC175" i="56" s="1"/>
  <c r="AD175" i="56" s="1"/>
  <c r="AE175" i="56" s="1"/>
  <c r="AF175" i="56" s="1"/>
  <c r="AO174" i="56"/>
  <c r="AN174" i="56"/>
  <c r="F174" i="56"/>
  <c r="G174" i="56" s="1"/>
  <c r="H174" i="56" s="1"/>
  <c r="I174" i="56" s="1"/>
  <c r="J174" i="56" s="1"/>
  <c r="K174" i="56" s="1"/>
  <c r="L174" i="56" s="1"/>
  <c r="M174" i="56" s="1"/>
  <c r="N174" i="56" s="1"/>
  <c r="O174" i="56" s="1"/>
  <c r="P174" i="56" s="1"/>
  <c r="Q174" i="56" s="1"/>
  <c r="R174" i="56" s="1"/>
  <c r="S174" i="56" s="1"/>
  <c r="T174" i="56" s="1"/>
  <c r="U174" i="56" s="1"/>
  <c r="V174" i="56" s="1"/>
  <c r="W174" i="56" s="1"/>
  <c r="X174" i="56" s="1"/>
  <c r="Y174" i="56" s="1"/>
  <c r="Z174" i="56" s="1"/>
  <c r="AA174" i="56" s="1"/>
  <c r="AB174" i="56" s="1"/>
  <c r="AC174" i="56" s="1"/>
  <c r="AD174" i="56" s="1"/>
  <c r="AE174" i="56" s="1"/>
  <c r="AF174" i="56" s="1"/>
  <c r="AN173" i="56"/>
  <c r="AO173" i="56" s="1"/>
  <c r="F173" i="56"/>
  <c r="G173" i="56" s="1"/>
  <c r="H173" i="56" s="1"/>
  <c r="I173" i="56" s="1"/>
  <c r="J173" i="56" s="1"/>
  <c r="K173" i="56" s="1"/>
  <c r="L173" i="56" s="1"/>
  <c r="M173" i="56" s="1"/>
  <c r="N173" i="56" s="1"/>
  <c r="O173" i="56" s="1"/>
  <c r="P173" i="56" s="1"/>
  <c r="Q173" i="56" s="1"/>
  <c r="R173" i="56" s="1"/>
  <c r="S173" i="56" s="1"/>
  <c r="T173" i="56" s="1"/>
  <c r="U173" i="56" s="1"/>
  <c r="V173" i="56" s="1"/>
  <c r="W173" i="56" s="1"/>
  <c r="X173" i="56" s="1"/>
  <c r="Y173" i="56" s="1"/>
  <c r="Z173" i="56" s="1"/>
  <c r="AA173" i="56" s="1"/>
  <c r="AB173" i="56" s="1"/>
  <c r="AC173" i="56" s="1"/>
  <c r="AD173" i="56" s="1"/>
  <c r="AE173" i="56" s="1"/>
  <c r="AF173" i="56" s="1"/>
  <c r="AN172" i="56"/>
  <c r="AO172" i="56" s="1"/>
  <c r="AO171" i="56"/>
  <c r="AN171" i="56"/>
  <c r="AN170" i="56"/>
  <c r="AO170" i="56" s="1"/>
  <c r="AF170" i="56" a="1"/>
  <c r="AF170" i="56" s="1"/>
  <c r="AE170" i="56" a="1"/>
  <c r="AE170" i="56" s="1"/>
  <c r="AD170" i="56" a="1"/>
  <c r="AD170" i="56" s="1"/>
  <c r="AC170" i="56" a="1"/>
  <c r="AC170" i="56" s="1"/>
  <c r="AB170" i="56" a="1"/>
  <c r="AB170" i="56" s="1"/>
  <c r="AA170" i="56" a="1"/>
  <c r="AA170" i="56" s="1"/>
  <c r="Z170" i="56" a="1"/>
  <c r="Z170" i="56" s="1"/>
  <c r="Y170" i="56" a="1"/>
  <c r="Y170" i="56" s="1"/>
  <c r="X170" i="56" a="1"/>
  <c r="X170" i="56" s="1"/>
  <c r="W170" i="56" a="1"/>
  <c r="W170" i="56" s="1"/>
  <c r="V170" i="56" a="1"/>
  <c r="V170" i="56" s="1"/>
  <c r="U170" i="56" a="1"/>
  <c r="U170" i="56" s="1"/>
  <c r="T170" i="56" a="1"/>
  <c r="T170" i="56" s="1"/>
  <c r="S170" i="56" a="1"/>
  <c r="S170" i="56" s="1"/>
  <c r="R170" i="56" a="1"/>
  <c r="R170" i="56" s="1"/>
  <c r="Q170" i="56" a="1"/>
  <c r="Q170" i="56" s="1"/>
  <c r="P170" i="56" a="1"/>
  <c r="P170" i="56" s="1"/>
  <c r="O170" i="56" a="1"/>
  <c r="O170" i="56" s="1"/>
  <c r="N170" i="56" a="1"/>
  <c r="N170" i="56" s="1"/>
  <c r="M170" i="56" a="1"/>
  <c r="M170" i="56" s="1"/>
  <c r="L170" i="56" a="1"/>
  <c r="L170" i="56" s="1"/>
  <c r="K170" i="56" a="1"/>
  <c r="K170" i="56" s="1"/>
  <c r="J170" i="56" a="1"/>
  <c r="J170" i="56" s="1"/>
  <c r="I170" i="56" a="1"/>
  <c r="I170" i="56" s="1"/>
  <c r="H170" i="56" a="1"/>
  <c r="H170" i="56" s="1"/>
  <c r="G170" i="56" a="1"/>
  <c r="G170" i="56" s="1"/>
  <c r="F170" i="56" a="1"/>
  <c r="F170" i="56" s="1"/>
  <c r="AN169" i="56"/>
  <c r="AF169" i="56"/>
  <c r="AE169" i="56"/>
  <c r="AD169" i="56"/>
  <c r="AC169" i="56"/>
  <c r="AB169" i="56"/>
  <c r="AA169" i="56"/>
  <c r="Z169" i="56"/>
  <c r="Y169" i="56"/>
  <c r="X169" i="56"/>
  <c r="W169" i="56"/>
  <c r="V169" i="56"/>
  <c r="U169" i="56"/>
  <c r="T169" i="56"/>
  <c r="S169" i="56"/>
  <c r="R169" i="56"/>
  <c r="Q169" i="56"/>
  <c r="P169" i="56"/>
  <c r="O169" i="56"/>
  <c r="N169" i="56"/>
  <c r="M169" i="56"/>
  <c r="L169" i="56"/>
  <c r="K169" i="56"/>
  <c r="J169" i="56"/>
  <c r="I169" i="56"/>
  <c r="H169" i="56"/>
  <c r="G169" i="56"/>
  <c r="F169" i="56"/>
  <c r="AI168" i="56"/>
  <c r="AH168" i="56"/>
  <c r="A168" i="56" a="1"/>
  <c r="A168" i="56" s="1"/>
  <c r="AI167" i="56"/>
  <c r="AH167" i="56"/>
  <c r="AI166" i="56"/>
  <c r="AH166" i="56"/>
  <c r="AM165" i="56"/>
  <c r="AI165" i="56"/>
  <c r="AH165" i="56"/>
  <c r="AN164" i="56"/>
  <c r="AO164" i="56" s="1"/>
  <c r="AI164" i="56"/>
  <c r="AH164" i="56"/>
  <c r="AN163" i="56"/>
  <c r="AO163" i="56" s="1"/>
  <c r="AI163" i="56"/>
  <c r="AH163" i="56"/>
  <c r="A163" i="56" a="1"/>
  <c r="A163" i="56" s="1"/>
  <c r="AN162" i="56"/>
  <c r="AO162" i="56" s="1"/>
  <c r="AI162" i="56"/>
  <c r="AH162" i="56"/>
  <c r="AO161" i="56"/>
  <c r="AN161" i="56"/>
  <c r="AI161" i="56"/>
  <c r="AH161" i="56"/>
  <c r="AI160" i="56"/>
  <c r="AH160" i="56"/>
  <c r="AI159" i="56"/>
  <c r="AH159" i="56"/>
  <c r="AI158" i="56"/>
  <c r="AH158" i="56"/>
  <c r="AM157" i="56"/>
  <c r="AI157" i="56"/>
  <c r="AH157" i="56"/>
  <c r="AN156" i="56"/>
  <c r="AO156" i="56" s="1"/>
  <c r="AI156" i="56"/>
  <c r="AH156" i="56"/>
  <c r="AO155" i="56"/>
  <c r="AN155" i="56"/>
  <c r="AN154" i="56"/>
  <c r="AO154" i="56" s="1"/>
  <c r="AN153" i="56"/>
  <c r="AI152" i="56"/>
  <c r="AH152" i="56"/>
  <c r="AI151" i="56"/>
  <c r="AH151" i="56"/>
  <c r="AI150" i="56"/>
  <c r="AH150" i="56"/>
  <c r="AM149" i="56"/>
  <c r="AI149" i="56"/>
  <c r="AH149" i="56"/>
  <c r="AN148" i="56"/>
  <c r="AO148" i="56" s="1"/>
  <c r="AI148" i="56"/>
  <c r="AH148" i="56"/>
  <c r="AN147" i="56"/>
  <c r="AO147" i="56" s="1"/>
  <c r="AI147" i="56"/>
  <c r="AH147" i="56"/>
  <c r="AN146" i="56"/>
  <c r="AO146" i="56" s="1"/>
  <c r="AI146" i="56"/>
  <c r="AH146" i="56"/>
  <c r="AO145" i="56"/>
  <c r="AN145" i="56"/>
  <c r="AI144" i="56"/>
  <c r="AH144" i="56"/>
  <c r="AI143" i="56"/>
  <c r="AH143" i="56"/>
  <c r="AI142" i="56"/>
  <c r="AH142" i="56"/>
  <c r="AI141" i="56"/>
  <c r="AH141" i="56"/>
  <c r="AI140" i="56"/>
  <c r="AH140" i="56"/>
  <c r="AI139" i="56"/>
  <c r="AH139" i="56"/>
  <c r="AI138" i="56"/>
  <c r="AH138" i="56"/>
  <c r="AI137" i="56"/>
  <c r="AH137" i="56"/>
  <c r="AI136" i="56"/>
  <c r="AH136" i="56"/>
  <c r="AI135" i="56"/>
  <c r="AH135" i="56"/>
  <c r="AF132" i="56"/>
  <c r="AE132" i="56"/>
  <c r="AD132" i="56"/>
  <c r="AC132" i="56"/>
  <c r="AB132" i="56"/>
  <c r="AA132" i="56"/>
  <c r="Z132" i="56"/>
  <c r="Y132" i="56"/>
  <c r="X132" i="56"/>
  <c r="W132" i="56"/>
  <c r="V132" i="56"/>
  <c r="U132" i="56"/>
  <c r="T132" i="56"/>
  <c r="S132" i="56"/>
  <c r="R132" i="56"/>
  <c r="Q132" i="56"/>
  <c r="P132" i="56"/>
  <c r="O132" i="56"/>
  <c r="N132" i="56"/>
  <c r="M132" i="56"/>
  <c r="L132" i="56"/>
  <c r="K132" i="56"/>
  <c r="J132" i="56"/>
  <c r="I132" i="56"/>
  <c r="H132" i="56"/>
  <c r="G132" i="56"/>
  <c r="F132" i="56"/>
  <c r="AF131" i="56"/>
  <c r="AE131" i="56"/>
  <c r="AD131" i="56"/>
  <c r="AC131" i="56"/>
  <c r="AB131" i="56"/>
  <c r="AA131" i="56"/>
  <c r="Z131" i="56"/>
  <c r="Y131" i="56"/>
  <c r="X131" i="56"/>
  <c r="W131" i="56"/>
  <c r="V131" i="56"/>
  <c r="U131" i="56"/>
  <c r="T131" i="56"/>
  <c r="S131" i="56"/>
  <c r="R131" i="56"/>
  <c r="Q131" i="56"/>
  <c r="P131" i="56"/>
  <c r="O131" i="56"/>
  <c r="N131" i="56"/>
  <c r="M131" i="56"/>
  <c r="L131" i="56"/>
  <c r="K131" i="56"/>
  <c r="J131" i="56"/>
  <c r="I131" i="56"/>
  <c r="H131" i="56"/>
  <c r="G131" i="56"/>
  <c r="F131" i="56"/>
  <c r="AF130" i="56"/>
  <c r="AE130" i="56"/>
  <c r="AD130" i="56"/>
  <c r="AC130" i="56"/>
  <c r="AB130" i="56"/>
  <c r="AA130" i="56"/>
  <c r="Z130" i="56"/>
  <c r="Y130" i="56"/>
  <c r="X130" i="56"/>
  <c r="W130" i="56"/>
  <c r="V130" i="56"/>
  <c r="U130" i="56"/>
  <c r="T130" i="56"/>
  <c r="S130" i="56"/>
  <c r="R130" i="56"/>
  <c r="Q130" i="56"/>
  <c r="P130" i="56"/>
  <c r="O130" i="56"/>
  <c r="N130" i="56"/>
  <c r="M130" i="56"/>
  <c r="L130" i="56"/>
  <c r="K130" i="56"/>
  <c r="J130" i="56"/>
  <c r="I130" i="56"/>
  <c r="H130" i="56"/>
  <c r="G130" i="56"/>
  <c r="F130" i="56"/>
  <c r="AF129" i="56"/>
  <c r="AE129" i="56"/>
  <c r="AD129" i="56"/>
  <c r="AC129" i="56"/>
  <c r="AB129" i="56"/>
  <c r="AA129" i="56"/>
  <c r="Z129" i="56"/>
  <c r="Y129" i="56"/>
  <c r="X129" i="56"/>
  <c r="W129" i="56"/>
  <c r="V129" i="56"/>
  <c r="U129" i="56"/>
  <c r="T129" i="56"/>
  <c r="S129" i="56"/>
  <c r="R129" i="56"/>
  <c r="Q129" i="56"/>
  <c r="P129" i="56"/>
  <c r="O129" i="56"/>
  <c r="N129" i="56"/>
  <c r="M129" i="56"/>
  <c r="L129" i="56"/>
  <c r="K129" i="56"/>
  <c r="J129" i="56"/>
  <c r="I129" i="56"/>
  <c r="H129" i="56"/>
  <c r="G129" i="56"/>
  <c r="F129" i="56"/>
  <c r="AF128" i="56"/>
  <c r="AE128" i="56"/>
  <c r="AD128" i="56"/>
  <c r="AC128" i="56"/>
  <c r="AB128" i="56"/>
  <c r="AA128" i="56"/>
  <c r="Z128" i="56"/>
  <c r="Y128" i="56"/>
  <c r="X128" i="56"/>
  <c r="W128" i="56"/>
  <c r="V128" i="56"/>
  <c r="U128" i="56"/>
  <c r="T128" i="56"/>
  <c r="S128" i="56"/>
  <c r="R128" i="56"/>
  <c r="Q128" i="56"/>
  <c r="P128" i="56"/>
  <c r="O128" i="56"/>
  <c r="N128" i="56"/>
  <c r="M128" i="56"/>
  <c r="L128" i="56"/>
  <c r="K128" i="56"/>
  <c r="J128" i="56"/>
  <c r="I128" i="56"/>
  <c r="H128" i="56"/>
  <c r="G128" i="56"/>
  <c r="F128" i="56"/>
  <c r="AF127" i="56"/>
  <c r="AE127" i="56"/>
  <c r="AD127" i="56"/>
  <c r="AC127" i="56"/>
  <c r="AB127" i="56"/>
  <c r="AA127" i="56"/>
  <c r="Z127" i="56"/>
  <c r="Y127" i="56"/>
  <c r="X127" i="56"/>
  <c r="W127" i="56"/>
  <c r="V127" i="56"/>
  <c r="U127" i="56"/>
  <c r="T127" i="56"/>
  <c r="S127" i="56"/>
  <c r="R127" i="56"/>
  <c r="Q127" i="56"/>
  <c r="P127" i="56"/>
  <c r="O127" i="56"/>
  <c r="N127" i="56"/>
  <c r="M127" i="56"/>
  <c r="L127" i="56"/>
  <c r="K127" i="56"/>
  <c r="J127" i="56"/>
  <c r="I127" i="56"/>
  <c r="H127" i="56"/>
  <c r="G127" i="56"/>
  <c r="F127" i="56"/>
  <c r="AI124" i="56"/>
  <c r="AH124" i="56"/>
  <c r="AI122" i="56"/>
  <c r="AH122" i="56"/>
  <c r="AG122" i="56"/>
  <c r="AI121" i="56"/>
  <c r="AH121" i="56"/>
  <c r="AI120" i="56"/>
  <c r="AH120" i="56"/>
  <c r="AI119" i="56"/>
  <c r="AH119" i="56"/>
  <c r="AG118" i="56"/>
  <c r="AF118" i="56"/>
  <c r="BJ19" i="56" s="1"/>
  <c r="AE118" i="56"/>
  <c r="AD118" i="56"/>
  <c r="AC118" i="56"/>
  <c r="AB5" i="56" s="1"/>
  <c r="AB118" i="56"/>
  <c r="AA5" i="56" s="1"/>
  <c r="AA118" i="56"/>
  <c r="Z118" i="56"/>
  <c r="Y5" i="56" s="1"/>
  <c r="Y118" i="56"/>
  <c r="X5" i="56" s="1"/>
  <c r="X118" i="56"/>
  <c r="W5" i="56" s="1"/>
  <c r="W118" i="56"/>
  <c r="W123" i="56" s="1"/>
  <c r="W125" i="56" s="1"/>
  <c r="V118" i="56"/>
  <c r="U5" i="56" s="1"/>
  <c r="U118" i="56"/>
  <c r="T118" i="56"/>
  <c r="S5" i="56" s="1"/>
  <c r="S118" i="56"/>
  <c r="BA19" i="56" s="1"/>
  <c r="R118" i="56"/>
  <c r="AZ19" i="56" s="1"/>
  <c r="Q118" i="56"/>
  <c r="P5" i="56" s="1"/>
  <c r="P118" i="56"/>
  <c r="O5" i="56" s="1"/>
  <c r="O118" i="56"/>
  <c r="N118" i="56"/>
  <c r="M5" i="56" s="1"/>
  <c r="M118" i="56"/>
  <c r="L118" i="56"/>
  <c r="K5" i="56" s="1"/>
  <c r="K118" i="56"/>
  <c r="J118" i="56"/>
  <c r="I5" i="56" s="1"/>
  <c r="I118" i="56"/>
  <c r="H5" i="56" s="1"/>
  <c r="H118" i="56"/>
  <c r="G5" i="56" s="1"/>
  <c r="G118" i="56"/>
  <c r="F118" i="56"/>
  <c r="AQ19" i="56" s="1"/>
  <c r="AI117" i="56"/>
  <c r="AH117" i="56"/>
  <c r="AI116" i="56"/>
  <c r="AH116" i="56"/>
  <c r="AI115" i="56"/>
  <c r="AH115" i="56"/>
  <c r="AI114" i="56"/>
  <c r="AH114" i="56"/>
  <c r="AI113" i="56"/>
  <c r="AH113" i="56"/>
  <c r="AI112" i="56"/>
  <c r="AH112" i="56"/>
  <c r="AI111" i="56"/>
  <c r="AH111" i="56"/>
  <c r="AI110" i="56"/>
  <c r="AH110" i="56"/>
  <c r="AI109" i="56"/>
  <c r="AH109" i="56"/>
  <c r="AI108" i="56"/>
  <c r="AH108" i="56"/>
  <c r="AI107" i="56"/>
  <c r="AH107" i="56"/>
  <c r="AG106" i="56"/>
  <c r="AF106" i="56"/>
  <c r="BJ20" i="56" s="1"/>
  <c r="AE106" i="56"/>
  <c r="BI20" i="56" s="1"/>
  <c r="AD106" i="56"/>
  <c r="BH20" i="56" s="1"/>
  <c r="AC106" i="56"/>
  <c r="AB106" i="56"/>
  <c r="BG20" i="56" s="1"/>
  <c r="AA106" i="56"/>
  <c r="Z106" i="56"/>
  <c r="BF20" i="56" s="1"/>
  <c r="Y106" i="56"/>
  <c r="X106" i="56"/>
  <c r="BE20" i="56" s="1"/>
  <c r="W106" i="56"/>
  <c r="V106" i="56"/>
  <c r="BD20" i="56" s="1"/>
  <c r="U106" i="56"/>
  <c r="T106" i="56"/>
  <c r="S106" i="56"/>
  <c r="BA20" i="56" s="1"/>
  <c r="AW20" i="56"/>
  <c r="N106" i="56"/>
  <c r="AV20" i="56" s="1"/>
  <c r="M106" i="56"/>
  <c r="AU20" i="56" s="1"/>
  <c r="L106" i="56"/>
  <c r="K106" i="56"/>
  <c r="AT20" i="56" s="1"/>
  <c r="J106" i="56"/>
  <c r="I106" i="56"/>
  <c r="AS20" i="56" s="1"/>
  <c r="H106" i="56"/>
  <c r="G106" i="56"/>
  <c r="AR20" i="56" s="1"/>
  <c r="F106" i="56"/>
  <c r="AI105" i="56"/>
  <c r="AH105" i="56"/>
  <c r="AI104" i="56"/>
  <c r="AH104" i="56"/>
  <c r="AI103" i="56"/>
  <c r="AH103" i="56"/>
  <c r="AF102" i="56"/>
  <c r="BJ18" i="56" s="1"/>
  <c r="AE102" i="56"/>
  <c r="BI18" i="56" s="1"/>
  <c r="AD102" i="56"/>
  <c r="AC102" i="56"/>
  <c r="AB102" i="56"/>
  <c r="BG18" i="56" s="1"/>
  <c r="BF18" i="56"/>
  <c r="BD18" i="56"/>
  <c r="U102" i="56"/>
  <c r="BC18" i="56" s="1"/>
  <c r="T102" i="56"/>
  <c r="BB18" i="56" s="1"/>
  <c r="S102" i="56"/>
  <c r="AY18" i="56"/>
  <c r="AX18" i="56"/>
  <c r="AW18" i="56"/>
  <c r="AV18" i="56"/>
  <c r="M102" i="56"/>
  <c r="AU18" i="56" s="1"/>
  <c r="L102" i="56"/>
  <c r="K102" i="56"/>
  <c r="AT18" i="56" s="1"/>
  <c r="J102" i="56"/>
  <c r="I102" i="56"/>
  <c r="AS18" i="56" s="1"/>
  <c r="H102" i="56"/>
  <c r="G102" i="56"/>
  <c r="AR18" i="56" s="1"/>
  <c r="F102" i="56"/>
  <c r="AQ18" i="56" s="1"/>
  <c r="AO18" i="56"/>
  <c r="BH101" i="56"/>
  <c r="BF101" i="56"/>
  <c r="AZ101" i="56"/>
  <c r="AI101" i="56"/>
  <c r="AH101" i="56"/>
  <c r="AG101" i="56"/>
  <c r="AG102" i="56" s="1"/>
  <c r="BR100" i="56"/>
  <c r="BP100" i="56"/>
  <c r="BD100" i="56"/>
  <c r="BC100" i="56"/>
  <c r="BB100" i="56"/>
  <c r="AI100" i="56"/>
  <c r="AH100" i="56"/>
  <c r="BU99" i="56"/>
  <c r="BR99" i="56"/>
  <c r="BE99" i="56"/>
  <c r="BD99" i="56"/>
  <c r="BB99" i="56"/>
  <c r="AI99" i="56"/>
  <c r="AH99" i="56"/>
  <c r="BV98" i="56"/>
  <c r="BP98" i="56"/>
  <c r="BO98" i="56"/>
  <c r="BN98" i="56"/>
  <c r="BF98" i="56"/>
  <c r="BE98" i="56"/>
  <c r="BD98" i="56"/>
  <c r="AI98" i="56"/>
  <c r="AH98" i="56"/>
  <c r="BN97" i="56"/>
  <c r="BH97" i="56"/>
  <c r="AZ97" i="56"/>
  <c r="AI97" i="56"/>
  <c r="AH97" i="56"/>
  <c r="BC96" i="56"/>
  <c r="BB96" i="56"/>
  <c r="BA96" i="56"/>
  <c r="AZ96" i="56"/>
  <c r="AI96" i="56"/>
  <c r="AH96" i="56"/>
  <c r="AI95" i="56"/>
  <c r="AH95" i="56"/>
  <c r="BW94" i="56"/>
  <c r="BW101" i="56" s="1"/>
  <c r="BV94" i="56"/>
  <c r="BV101" i="56" s="1"/>
  <c r="BU94" i="56"/>
  <c r="BU101" i="56" s="1"/>
  <c r="BT94" i="56"/>
  <c r="BT101" i="56" s="1"/>
  <c r="BS94" i="56"/>
  <c r="BS101" i="56" s="1"/>
  <c r="BR94" i="56"/>
  <c r="BR101" i="56" s="1"/>
  <c r="BQ94" i="56"/>
  <c r="BQ101" i="56" s="1"/>
  <c r="BP94" i="56"/>
  <c r="BP101" i="56" s="1"/>
  <c r="BO94" i="56"/>
  <c r="BO101" i="56" s="1"/>
  <c r="BN94" i="56"/>
  <c r="BN101" i="56" s="1"/>
  <c r="BM94" i="56"/>
  <c r="BM101" i="56" s="1"/>
  <c r="BL94" i="56"/>
  <c r="BL101" i="56" s="1"/>
  <c r="BK94" i="56"/>
  <c r="BK101" i="56" s="1"/>
  <c r="BJ94" i="56"/>
  <c r="BJ101" i="56" s="1"/>
  <c r="BI94" i="56"/>
  <c r="BI101" i="56" s="1"/>
  <c r="BH94" i="56"/>
  <c r="BG94" i="56"/>
  <c r="BG101" i="56" s="1"/>
  <c r="BF94" i="56"/>
  <c r="BE94" i="56"/>
  <c r="BE101" i="56" s="1"/>
  <c r="BD94" i="56"/>
  <c r="BD101" i="56" s="1"/>
  <c r="BC94" i="56"/>
  <c r="BC101" i="56" s="1"/>
  <c r="BB94" i="56"/>
  <c r="BB101" i="56" s="1"/>
  <c r="BA94" i="56"/>
  <c r="BA101" i="56" s="1"/>
  <c r="AZ94" i="56"/>
  <c r="AI94" i="56"/>
  <c r="AH94" i="56"/>
  <c r="BW93" i="56"/>
  <c r="BW100" i="56" s="1"/>
  <c r="BV93" i="56"/>
  <c r="BV100" i="56" s="1"/>
  <c r="BU93" i="56"/>
  <c r="BU100" i="56" s="1"/>
  <c r="BT93" i="56"/>
  <c r="BT100" i="56" s="1"/>
  <c r="BS93" i="56"/>
  <c r="BS100" i="56" s="1"/>
  <c r="BR93" i="56"/>
  <c r="BQ93" i="56"/>
  <c r="BQ100" i="56" s="1"/>
  <c r="BP93" i="56"/>
  <c r="BO93" i="56"/>
  <c r="BO100" i="56" s="1"/>
  <c r="BN93" i="56"/>
  <c r="BN100" i="56" s="1"/>
  <c r="BM93" i="56"/>
  <c r="BM100" i="56" s="1"/>
  <c r="BL93" i="56"/>
  <c r="BL100" i="56" s="1"/>
  <c r="BK93" i="56"/>
  <c r="BK100" i="56" s="1"/>
  <c r="BJ93" i="56"/>
  <c r="BJ100" i="56" s="1"/>
  <c r="BI93" i="56"/>
  <c r="BI100" i="56" s="1"/>
  <c r="BH93" i="56"/>
  <c r="BH100" i="56" s="1"/>
  <c r="BG93" i="56"/>
  <c r="BG100" i="56" s="1"/>
  <c r="BF93" i="56"/>
  <c r="BF100" i="56" s="1"/>
  <c r="BE93" i="56"/>
  <c r="BE100" i="56" s="1"/>
  <c r="BD93" i="56"/>
  <c r="BC93" i="56"/>
  <c r="BB93" i="56"/>
  <c r="BA93" i="56"/>
  <c r="BA100" i="56" s="1"/>
  <c r="AZ93" i="56"/>
  <c r="AZ100" i="56" s="1"/>
  <c r="AI93" i="56"/>
  <c r="AH93" i="56"/>
  <c r="BW92" i="56"/>
  <c r="BW99" i="56" s="1"/>
  <c r="BV92" i="56"/>
  <c r="BV99" i="56" s="1"/>
  <c r="BU92" i="56"/>
  <c r="BT92" i="56"/>
  <c r="BT99" i="56" s="1"/>
  <c r="BS92" i="56"/>
  <c r="BS99" i="56" s="1"/>
  <c r="BR92" i="56"/>
  <c r="BQ92" i="56"/>
  <c r="BQ99" i="56" s="1"/>
  <c r="BP92" i="56"/>
  <c r="BP99" i="56" s="1"/>
  <c r="BO92" i="56"/>
  <c r="BO99" i="56" s="1"/>
  <c r="BN92" i="56"/>
  <c r="BN99" i="56" s="1"/>
  <c r="BM92" i="56"/>
  <c r="BM99" i="56" s="1"/>
  <c r="BL92" i="56"/>
  <c r="BL99" i="56" s="1"/>
  <c r="BK92" i="56"/>
  <c r="BK99" i="56" s="1"/>
  <c r="BJ92" i="56"/>
  <c r="BJ99" i="56" s="1"/>
  <c r="BI92" i="56"/>
  <c r="BI99" i="56" s="1"/>
  <c r="BH92" i="56"/>
  <c r="BH99" i="56" s="1"/>
  <c r="BG92" i="56"/>
  <c r="BG99" i="56" s="1"/>
  <c r="BF92" i="56"/>
  <c r="BF99" i="56" s="1"/>
  <c r="BE92" i="56"/>
  <c r="BD92" i="56"/>
  <c r="BC92" i="56"/>
  <c r="BC99" i="56" s="1"/>
  <c r="BB92" i="56"/>
  <c r="BA92" i="56"/>
  <c r="BA99" i="56" s="1"/>
  <c r="AZ92" i="56"/>
  <c r="AZ99" i="56" s="1"/>
  <c r="AI92" i="56"/>
  <c r="AH92" i="56"/>
  <c r="BW91" i="56"/>
  <c r="BW98" i="56" s="1"/>
  <c r="BV91" i="56"/>
  <c r="BU91" i="56"/>
  <c r="BU98" i="56" s="1"/>
  <c r="BT91" i="56"/>
  <c r="BT98" i="56" s="1"/>
  <c r="BS91" i="56"/>
  <c r="BS98" i="56" s="1"/>
  <c r="BR91" i="56"/>
  <c r="BR98" i="56" s="1"/>
  <c r="BQ91" i="56"/>
  <c r="BQ98" i="56" s="1"/>
  <c r="BP91" i="56"/>
  <c r="BO91" i="56"/>
  <c r="BN91" i="56"/>
  <c r="BM91" i="56"/>
  <c r="BM98" i="56" s="1"/>
  <c r="BL91" i="56"/>
  <c r="BL98" i="56" s="1"/>
  <c r="BK91" i="56"/>
  <c r="BK98" i="56" s="1"/>
  <c r="BJ91" i="56"/>
  <c r="BJ98" i="56" s="1"/>
  <c r="BI91" i="56"/>
  <c r="BI98" i="56" s="1"/>
  <c r="BH91" i="56"/>
  <c r="BH98" i="56" s="1"/>
  <c r="BG91" i="56"/>
  <c r="BG98" i="56" s="1"/>
  <c r="BF91" i="56"/>
  <c r="BE91" i="56"/>
  <c r="BD91" i="56"/>
  <c r="BC91" i="56"/>
  <c r="BC98" i="56" s="1"/>
  <c r="BB91" i="56"/>
  <c r="BB98" i="56" s="1"/>
  <c r="BA91" i="56"/>
  <c r="BA98" i="56" s="1"/>
  <c r="AZ91" i="56"/>
  <c r="AZ98" i="56" s="1"/>
  <c r="AI91" i="56"/>
  <c r="AH91" i="56"/>
  <c r="BW90" i="56"/>
  <c r="BW97" i="56" s="1"/>
  <c r="BV90" i="56"/>
  <c r="BV97" i="56" s="1"/>
  <c r="BU90" i="56"/>
  <c r="BU97" i="56" s="1"/>
  <c r="BT90" i="56"/>
  <c r="BT97" i="56" s="1"/>
  <c r="BS90" i="56"/>
  <c r="BS97" i="56" s="1"/>
  <c r="BR90" i="56"/>
  <c r="BR97" i="56" s="1"/>
  <c r="BQ90" i="56"/>
  <c r="BQ97" i="56" s="1"/>
  <c r="BP90" i="56"/>
  <c r="BP97" i="56" s="1"/>
  <c r="BO90" i="56"/>
  <c r="BO97" i="56" s="1"/>
  <c r="BN90" i="56"/>
  <c r="BM90" i="56"/>
  <c r="BM97" i="56" s="1"/>
  <c r="BL90" i="56"/>
  <c r="BL97" i="56" s="1"/>
  <c r="BK90" i="56"/>
  <c r="BK97" i="56" s="1"/>
  <c r="BJ90" i="56"/>
  <c r="BJ97" i="56" s="1"/>
  <c r="BI90" i="56"/>
  <c r="BI97" i="56" s="1"/>
  <c r="BH90" i="56"/>
  <c r="BG90" i="56"/>
  <c r="BG97" i="56" s="1"/>
  <c r="BF90" i="56"/>
  <c r="BF97" i="56" s="1"/>
  <c r="BE90" i="56"/>
  <c r="BE97" i="56" s="1"/>
  <c r="BD90" i="56"/>
  <c r="BD97" i="56" s="1"/>
  <c r="BC90" i="56"/>
  <c r="BC97" i="56" s="1"/>
  <c r="BB90" i="56"/>
  <c r="BB97" i="56" s="1"/>
  <c r="BA90" i="56"/>
  <c r="BA97" i="56" s="1"/>
  <c r="AZ90" i="56"/>
  <c r="AI90" i="56"/>
  <c r="AH90" i="56"/>
  <c r="BW89" i="56"/>
  <c r="BW96" i="56" s="1"/>
  <c r="BV89" i="56"/>
  <c r="BV96" i="56" s="1"/>
  <c r="BU89" i="56"/>
  <c r="BU96" i="56" s="1"/>
  <c r="BT89" i="56"/>
  <c r="BT96" i="56" s="1"/>
  <c r="BS89" i="56"/>
  <c r="BS96" i="56" s="1"/>
  <c r="BR89" i="56"/>
  <c r="BR96" i="56" s="1"/>
  <c r="BQ89" i="56"/>
  <c r="BQ96" i="56" s="1"/>
  <c r="BP89" i="56"/>
  <c r="BP96" i="56" s="1"/>
  <c r="BO89" i="56"/>
  <c r="BO96" i="56" s="1"/>
  <c r="BN89" i="56"/>
  <c r="BN96" i="56" s="1"/>
  <c r="BM89" i="56"/>
  <c r="BM96" i="56" s="1"/>
  <c r="BL89" i="56"/>
  <c r="BL96" i="56" s="1"/>
  <c r="BK89" i="56"/>
  <c r="BK96" i="56" s="1"/>
  <c r="BJ89" i="56"/>
  <c r="BJ96" i="56" s="1"/>
  <c r="BI89" i="56"/>
  <c r="BI96" i="56" s="1"/>
  <c r="BH89" i="56"/>
  <c r="BH96" i="56" s="1"/>
  <c r="BG89" i="56"/>
  <c r="BG96" i="56" s="1"/>
  <c r="BF89" i="56"/>
  <c r="BF96" i="56" s="1"/>
  <c r="BE89" i="56"/>
  <c r="BE96" i="56" s="1"/>
  <c r="BD89" i="56"/>
  <c r="BD96" i="56" s="1"/>
  <c r="BC89" i="56"/>
  <c r="BB89" i="56"/>
  <c r="BA89" i="56"/>
  <c r="AZ89" i="56"/>
  <c r="AI89" i="56"/>
  <c r="AH89" i="56"/>
  <c r="AG88" i="56"/>
  <c r="AF88" i="56"/>
  <c r="BJ17" i="56" s="1"/>
  <c r="AE88" i="56"/>
  <c r="AD88" i="56"/>
  <c r="BH17" i="56" s="1"/>
  <c r="AC88" i="56"/>
  <c r="AB88" i="56"/>
  <c r="BG17" i="56" s="1"/>
  <c r="BF17" i="56"/>
  <c r="BE17" i="56"/>
  <c r="U88" i="56"/>
  <c r="BC17" i="56" s="1"/>
  <c r="T88" i="56"/>
  <c r="BB17" i="56" s="1"/>
  <c r="S88" i="56"/>
  <c r="BA17" i="56" s="1"/>
  <c r="AZ17" i="56"/>
  <c r="AY17" i="56"/>
  <c r="AX17" i="56"/>
  <c r="N88" i="56"/>
  <c r="M88" i="56"/>
  <c r="AU17" i="56" s="1"/>
  <c r="L88" i="56"/>
  <c r="K88" i="56"/>
  <c r="AT17" i="56" s="1"/>
  <c r="J88" i="56"/>
  <c r="I88" i="56"/>
  <c r="H88" i="56"/>
  <c r="G88" i="56"/>
  <c r="AR17" i="56" s="1"/>
  <c r="F88" i="56"/>
  <c r="AP17" i="56"/>
  <c r="AO17" i="56"/>
  <c r="AN17" i="56"/>
  <c r="AI87" i="56"/>
  <c r="AH87" i="56"/>
  <c r="AI86" i="56"/>
  <c r="AH86" i="56"/>
  <c r="AI85" i="56"/>
  <c r="AH85" i="56"/>
  <c r="AI84" i="56"/>
  <c r="AH84" i="56"/>
  <c r="AI83" i="56"/>
  <c r="AH83" i="56"/>
  <c r="AI82" i="56"/>
  <c r="AH82" i="56"/>
  <c r="AI81" i="56"/>
  <c r="AH81" i="56"/>
  <c r="AF80" i="56"/>
  <c r="BJ16" i="56" s="1"/>
  <c r="AE80" i="56"/>
  <c r="BI16" i="56" s="1"/>
  <c r="AD80" i="56"/>
  <c r="BH16" i="56" s="1"/>
  <c r="AC80" i="56"/>
  <c r="AB80" i="56"/>
  <c r="BG16" i="56" s="1"/>
  <c r="BD16" i="56"/>
  <c r="U80" i="56"/>
  <c r="T80" i="56"/>
  <c r="BB16" i="56" s="1"/>
  <c r="S80" i="56"/>
  <c r="R80" i="56"/>
  <c r="AZ16" i="56" s="1"/>
  <c r="Q80" i="56"/>
  <c r="P80" i="56"/>
  <c r="P123" i="56" s="1"/>
  <c r="P125" i="56" s="1"/>
  <c r="O80" i="56"/>
  <c r="O123" i="56" s="1"/>
  <c r="O125" i="56" s="1"/>
  <c r="N80" i="56"/>
  <c r="AV16" i="56" s="1"/>
  <c r="M80" i="56"/>
  <c r="AU16" i="56" s="1"/>
  <c r="L80" i="56"/>
  <c r="K80" i="56"/>
  <c r="J80" i="56"/>
  <c r="I80" i="56"/>
  <c r="AS16" i="56" s="1"/>
  <c r="H80" i="56"/>
  <c r="G80" i="56"/>
  <c r="F80" i="56"/>
  <c r="AQ16" i="56" s="1"/>
  <c r="AI79" i="56"/>
  <c r="AH79" i="56"/>
  <c r="AI78" i="56"/>
  <c r="AH78" i="56"/>
  <c r="AI77" i="56"/>
  <c r="AH77" i="56"/>
  <c r="AI76" i="56"/>
  <c r="AH76" i="56"/>
  <c r="AI75" i="56"/>
  <c r="AH75" i="56"/>
  <c r="AI74" i="56"/>
  <c r="AH74" i="56"/>
  <c r="AI73" i="56"/>
  <c r="AH73" i="56"/>
  <c r="AI72" i="56"/>
  <c r="AH72" i="56"/>
  <c r="AI71" i="56"/>
  <c r="AH71" i="56"/>
  <c r="AI70" i="56"/>
  <c r="AH70" i="56"/>
  <c r="AI69" i="56"/>
  <c r="AH69" i="56"/>
  <c r="AI68" i="56"/>
  <c r="AH68" i="56"/>
  <c r="AI67" i="56"/>
  <c r="AH67" i="56"/>
  <c r="AI66" i="56"/>
  <c r="AH66" i="56"/>
  <c r="AI65" i="56"/>
  <c r="AH65" i="56"/>
  <c r="AI64" i="56"/>
  <c r="AH64" i="56"/>
  <c r="AI63" i="56"/>
  <c r="AH63" i="56"/>
  <c r="AI62" i="56"/>
  <c r="AH62" i="56"/>
  <c r="AI61" i="56"/>
  <c r="AH61" i="56"/>
  <c r="AI60" i="56"/>
  <c r="AH60" i="56"/>
  <c r="AI59" i="56"/>
  <c r="AH59" i="56"/>
  <c r="AI58" i="56"/>
  <c r="AH58" i="56"/>
  <c r="AI57" i="56"/>
  <c r="AH57" i="56"/>
  <c r="AI56" i="56"/>
  <c r="AH56" i="56"/>
  <c r="AI55" i="56"/>
  <c r="AH55" i="56"/>
  <c r="AI54" i="56"/>
  <c r="AH54" i="56"/>
  <c r="AI53" i="56"/>
  <c r="AH53" i="56"/>
  <c r="AI52" i="56"/>
  <c r="AH52" i="56"/>
  <c r="AI51" i="56"/>
  <c r="AH51" i="56"/>
  <c r="AI50" i="56"/>
  <c r="AH50" i="56"/>
  <c r="AI49" i="56"/>
  <c r="AH49" i="56"/>
  <c r="AI48" i="56"/>
  <c r="AH48" i="56"/>
  <c r="AI47" i="56"/>
  <c r="AH47" i="56"/>
  <c r="AI46" i="56"/>
  <c r="AH46" i="56"/>
  <c r="AI45" i="56"/>
  <c r="AH45" i="56"/>
  <c r="AI44" i="56"/>
  <c r="AH44" i="56"/>
  <c r="AI43" i="56"/>
  <c r="AH43" i="56"/>
  <c r="AI42" i="56"/>
  <c r="AH42" i="56"/>
  <c r="AI41" i="56"/>
  <c r="AH41" i="56"/>
  <c r="AI40" i="56"/>
  <c r="AH40" i="56"/>
  <c r="AI39" i="56"/>
  <c r="AH39" i="56"/>
  <c r="AI38" i="56"/>
  <c r="AH38" i="56"/>
  <c r="AI37" i="56"/>
  <c r="AH37" i="56"/>
  <c r="AI36" i="56"/>
  <c r="AH36" i="56"/>
  <c r="AI35" i="56"/>
  <c r="AH35" i="56"/>
  <c r="AI34" i="56"/>
  <c r="AH34" i="56"/>
  <c r="AI33" i="56"/>
  <c r="AH33" i="56"/>
  <c r="AI32" i="56"/>
  <c r="AH32" i="56"/>
  <c r="AI31" i="56"/>
  <c r="AH31" i="56"/>
  <c r="AI30" i="56"/>
  <c r="AH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BJ21" i="56"/>
  <c r="BI21" i="56"/>
  <c r="BH21" i="56"/>
  <c r="BG21" i="56"/>
  <c r="BF21" i="56"/>
  <c r="BE21" i="56"/>
  <c r="BD21" i="56"/>
  <c r="BC21" i="56"/>
  <c r="BB21" i="56"/>
  <c r="BA21" i="56"/>
  <c r="AZ21" i="56"/>
  <c r="AY21" i="56"/>
  <c r="AX21" i="56"/>
  <c r="AW21" i="56"/>
  <c r="AV21" i="56"/>
  <c r="AU21" i="56"/>
  <c r="AT21" i="56"/>
  <c r="AS21" i="56"/>
  <c r="AR21" i="56"/>
  <c r="AQ21" i="56"/>
  <c r="AP21" i="56"/>
  <c r="AO21" i="56"/>
  <c r="AN21" i="56"/>
  <c r="AM21" i="56"/>
  <c r="AI21" i="56"/>
  <c r="AH21" i="56"/>
  <c r="BC20" i="56"/>
  <c r="BB20" i="56"/>
  <c r="AZ20" i="56"/>
  <c r="AY20" i="56"/>
  <c r="AX20" i="56"/>
  <c r="AQ20" i="56"/>
  <c r="AO20" i="56"/>
  <c r="AN20" i="56"/>
  <c r="AM20" i="56"/>
  <c r="AI20" i="56"/>
  <c r="AH20" i="56"/>
  <c r="BI19" i="56"/>
  <c r="BF19" i="56"/>
  <c r="BE19" i="56"/>
  <c r="AW19" i="56"/>
  <c r="AO19" i="56"/>
  <c r="AM19" i="56"/>
  <c r="AI19" i="56"/>
  <c r="AH19" i="56"/>
  <c r="BA18" i="56"/>
  <c r="AZ18" i="56"/>
  <c r="AP18" i="56"/>
  <c r="AN18" i="56"/>
  <c r="AI18" i="56"/>
  <c r="AH18" i="56"/>
  <c r="BI17" i="56"/>
  <c r="BD17" i="56"/>
  <c r="AW17" i="56"/>
  <c r="AV17" i="56"/>
  <c r="AQ17" i="56"/>
  <c r="AM17" i="56"/>
  <c r="AI17" i="56"/>
  <c r="AH17" i="56"/>
  <c r="BF16" i="56"/>
  <c r="BE16" i="56"/>
  <c r="AO16" i="56"/>
  <c r="AN16" i="56"/>
  <c r="AI16" i="56"/>
  <c r="AH16" i="56"/>
  <c r="AI15" i="56"/>
  <c r="AH15" i="56"/>
  <c r="AI14" i="56"/>
  <c r="AH14" i="56"/>
  <c r="AI13" i="56"/>
  <c r="AH13" i="56"/>
  <c r="AL12" i="56"/>
  <c r="AI12" i="56"/>
  <c r="AH12" i="56"/>
  <c r="AI11" i="56"/>
  <c r="AH11" i="56"/>
  <c r="K6" i="56"/>
  <c r="AF5" i="56"/>
  <c r="E5" i="56"/>
  <c r="C5" i="56"/>
  <c r="AG4" i="56"/>
  <c r="K4" i="56"/>
  <c r="E4" i="56"/>
  <c r="H4" i="56" s="1"/>
  <c r="B4" i="56"/>
  <c r="AL13" i="56" s="1"/>
  <c r="AG3" i="56"/>
  <c r="AE123" i="56" l="1"/>
  <c r="AE125" i="56" s="1"/>
  <c r="AB133" i="56"/>
  <c r="BG19" i="56"/>
  <c r="AA133" i="56"/>
  <c r="AA134" i="56" s="1"/>
  <c r="Y133" i="56"/>
  <c r="BB19" i="56"/>
  <c r="BB22" i="56" s="1"/>
  <c r="BB25" i="56" s="1"/>
  <c r="S133" i="56"/>
  <c r="BA23" i="56" s="1"/>
  <c r="Q5" i="56"/>
  <c r="Q133" i="56"/>
  <c r="AY23" i="56" s="1"/>
  <c r="L133" i="56"/>
  <c r="L134" i="56" s="1"/>
  <c r="K133" i="56"/>
  <c r="AT23" i="56" s="1"/>
  <c r="AI132" i="56"/>
  <c r="I133" i="56"/>
  <c r="AS23" i="56" s="1"/>
  <c r="I123" i="56"/>
  <c r="I125" i="56" s="1"/>
  <c r="I126" i="56" s="1"/>
  <c r="I7" i="56" s="1"/>
  <c r="AI106" i="56"/>
  <c r="AB134" i="56"/>
  <c r="BG23" i="56"/>
  <c r="AS19" i="56"/>
  <c r="G133" i="56"/>
  <c r="AR23" i="56" s="1"/>
  <c r="O133" i="56"/>
  <c r="AW23" i="56" s="1"/>
  <c r="W133" i="56"/>
  <c r="W134" i="56" s="1"/>
  <c r="AE133" i="56"/>
  <c r="BI23" i="56" s="1"/>
  <c r="T133" i="56"/>
  <c r="AO165" i="56"/>
  <c r="D133" i="56"/>
  <c r="D134" i="56" s="1"/>
  <c r="AD123" i="56"/>
  <c r="AD125" i="56" s="1"/>
  <c r="B133" i="56"/>
  <c r="AM23" i="56" s="1"/>
  <c r="AX16" i="56"/>
  <c r="AX19" i="56"/>
  <c r="AX22" i="56" s="1"/>
  <c r="Q123" i="56"/>
  <c r="Q125" i="56" s="1"/>
  <c r="H123" i="56"/>
  <c r="H125" i="56" s="1"/>
  <c r="X123" i="56"/>
  <c r="X125" i="56" s="1"/>
  <c r="V123" i="56"/>
  <c r="V125" i="56" s="1"/>
  <c r="H133" i="56"/>
  <c r="H134" i="56" s="1"/>
  <c r="P133" i="56"/>
  <c r="P134" i="56" s="1"/>
  <c r="X133" i="56"/>
  <c r="X134" i="56" s="1"/>
  <c r="AF133" i="56"/>
  <c r="BJ23" i="56" s="1"/>
  <c r="AN157" i="56"/>
  <c r="AO157" i="56" s="1"/>
  <c r="Y134" i="56"/>
  <c r="AW16" i="56"/>
  <c r="AW22" i="56" s="1"/>
  <c r="J133" i="56"/>
  <c r="J134" i="56" s="1"/>
  <c r="R133" i="56"/>
  <c r="AZ23" i="56" s="1"/>
  <c r="Z133" i="56"/>
  <c r="BH18" i="56"/>
  <c r="Y123" i="56"/>
  <c r="Y125" i="56" s="1"/>
  <c r="Y126" i="56" s="1"/>
  <c r="Y7" i="56" s="1"/>
  <c r="AY16" i="56"/>
  <c r="AE5" i="56"/>
  <c r="M133" i="56"/>
  <c r="AU23" i="56" s="1"/>
  <c r="U133" i="56"/>
  <c r="BC23" i="56" s="1"/>
  <c r="AC133" i="56"/>
  <c r="AG340" i="56"/>
  <c r="AG78" i="56" s="1"/>
  <c r="AG80" i="56" s="1"/>
  <c r="AG123" i="56" s="1"/>
  <c r="BI22" i="56"/>
  <c r="AY19" i="56"/>
  <c r="AO185" i="56"/>
  <c r="BF22" i="56"/>
  <c r="BJ22" i="56"/>
  <c r="AZ22" i="56"/>
  <c r="AB123" i="56"/>
  <c r="AB125" i="56" s="1"/>
  <c r="AB126" i="56" s="1"/>
  <c r="AB7" i="56" s="1"/>
  <c r="S123" i="56"/>
  <c r="S125" i="56" s="1"/>
  <c r="S126" i="56" s="1"/>
  <c r="S7" i="56" s="1"/>
  <c r="AA123" i="56"/>
  <c r="AA125" i="56" s="1"/>
  <c r="AA126" i="56" s="1"/>
  <c r="AA7" i="56" s="1"/>
  <c r="J123" i="56"/>
  <c r="J125" i="56" s="1"/>
  <c r="R123" i="56"/>
  <c r="R125" i="56" s="1"/>
  <c r="R126" i="56" s="1"/>
  <c r="R7" i="56" s="1"/>
  <c r="L123" i="56"/>
  <c r="L125" i="56" s="1"/>
  <c r="AQ22" i="56"/>
  <c r="AH102" i="56"/>
  <c r="F123" i="56"/>
  <c r="F125" i="56" s="1"/>
  <c r="E123" i="56"/>
  <c r="E125" i="56" s="1"/>
  <c r="E133" i="56"/>
  <c r="AP23" i="56" s="1"/>
  <c r="AP20" i="56"/>
  <c r="AI130" i="56"/>
  <c r="AH131" i="56"/>
  <c r="D123" i="56"/>
  <c r="D125" i="56" s="1"/>
  <c r="D126" i="56" s="1"/>
  <c r="D7" i="56" s="1"/>
  <c r="AO22" i="56"/>
  <c r="C133" i="56"/>
  <c r="AN23" i="56" s="1"/>
  <c r="C123" i="56"/>
  <c r="C125" i="56" s="1"/>
  <c r="AI128" i="56"/>
  <c r="B123" i="56"/>
  <c r="B125" i="56" s="1"/>
  <c r="B126" i="56" s="1"/>
  <c r="B134" i="56"/>
  <c r="AM18" i="56"/>
  <c r="AM22" i="56" s="1"/>
  <c r="AM25" i="56" s="1"/>
  <c r="BG105" i="56" a="1"/>
  <c r="BK122" i="56" s="1"/>
  <c r="AO23" i="56"/>
  <c r="AO25" i="56" s="1"/>
  <c r="BB23" i="56"/>
  <c r="T134" i="56"/>
  <c r="BG22" i="56"/>
  <c r="AS17" i="56"/>
  <c r="AH88" i="56"/>
  <c r="AI88" i="56"/>
  <c r="AV19" i="56"/>
  <c r="AV22" i="56" s="1"/>
  <c r="BD19" i="56"/>
  <c r="BD22" i="56" s="1"/>
  <c r="BH19" i="56"/>
  <c r="BH22" i="56" s="1"/>
  <c r="AI127" i="56"/>
  <c r="AH128" i="56"/>
  <c r="AG2" i="56"/>
  <c r="AG6" i="56" s="1"/>
  <c r="D5" i="56"/>
  <c r="AC5" i="56"/>
  <c r="BE18" i="56"/>
  <c r="BE22" i="56" s="1"/>
  <c r="AH80" i="56"/>
  <c r="AI80" i="56"/>
  <c r="G134" i="56"/>
  <c r="AR19" i="56"/>
  <c r="F5" i="56"/>
  <c r="N5" i="56"/>
  <c r="V5" i="56"/>
  <c r="AD5" i="56"/>
  <c r="AF123" i="56"/>
  <c r="AF125" i="56" s="1"/>
  <c r="AH129" i="56"/>
  <c r="AN149" i="56"/>
  <c r="AO149" i="56" s="1"/>
  <c r="AT16" i="56"/>
  <c r="K123" i="56"/>
  <c r="K125" i="56" s="1"/>
  <c r="K126" i="56" s="1"/>
  <c r="K7" i="56" s="1"/>
  <c r="T123" i="56"/>
  <c r="T125" i="56" s="1"/>
  <c r="T126" i="56" s="1"/>
  <c r="T7" i="56" s="1"/>
  <c r="AI129" i="56"/>
  <c r="AH130" i="56"/>
  <c r="AI131" i="56"/>
  <c r="AH132" i="56"/>
  <c r="AO153" i="56"/>
  <c r="Z181" i="56"/>
  <c r="Y145" i="56"/>
  <c r="U134" i="56"/>
  <c r="AH127" i="56"/>
  <c r="I134" i="56"/>
  <c r="T5" i="56"/>
  <c r="BA16" i="56"/>
  <c r="BA22" i="56" s="1"/>
  <c r="AU19" i="56"/>
  <c r="AU22" i="56" s="1"/>
  <c r="AP16" i="56"/>
  <c r="AP22" i="56" s="1"/>
  <c r="AP25" i="56" s="1"/>
  <c r="M123" i="56"/>
  <c r="M125" i="56" s="1"/>
  <c r="U123" i="56"/>
  <c r="U125" i="56" s="1"/>
  <c r="U126" i="56" s="1"/>
  <c r="U7" i="56" s="1"/>
  <c r="AC123" i="56"/>
  <c r="AC125" i="56" s="1"/>
  <c r="AI102" i="56"/>
  <c r="AJ118" i="56" a="1"/>
  <c r="AJ118" i="56" s="1"/>
  <c r="AI118" i="56"/>
  <c r="R134" i="56"/>
  <c r="BC16" i="56"/>
  <c r="AH106" i="56"/>
  <c r="AN19" i="56"/>
  <c r="AN22" i="56" s="1"/>
  <c r="B5" i="56"/>
  <c r="J5" i="56"/>
  <c r="AT19" i="56"/>
  <c r="K134" i="56"/>
  <c r="R5" i="56"/>
  <c r="Z5" i="56"/>
  <c r="F133" i="56"/>
  <c r="AQ23" i="56" s="1"/>
  <c r="AQ25" i="56" s="1"/>
  <c r="N133" i="56"/>
  <c r="AV23" i="56" s="1"/>
  <c r="V133" i="56"/>
  <c r="BD23" i="56" s="1"/>
  <c r="AD133" i="56"/>
  <c r="BH23" i="56" s="1"/>
  <c r="AN178" i="56"/>
  <c r="AO169" i="56"/>
  <c r="AO178" i="56" s="1"/>
  <c r="AC134" i="56"/>
  <c r="BC19" i="56"/>
  <c r="L5" i="56"/>
  <c r="G123" i="56"/>
  <c r="G125" i="56" s="1"/>
  <c r="G126" i="56" s="1"/>
  <c r="G7" i="56" s="1"/>
  <c r="AR16" i="56"/>
  <c r="AR22" i="56" s="1"/>
  <c r="AR25" i="56" s="1"/>
  <c r="W126" i="56"/>
  <c r="W7" i="56" s="1"/>
  <c r="N123" i="56"/>
  <c r="N125" i="56" s="1"/>
  <c r="Z123" i="56"/>
  <c r="Z125" i="56" s="1"/>
  <c r="I188" i="56"/>
  <c r="AN165" i="56"/>
  <c r="AH118" i="56"/>
  <c r="AF79" i="54"/>
  <c r="AF80" i="54"/>
  <c r="AF88" i="54"/>
  <c r="AF102" i="54"/>
  <c r="AF106" i="54"/>
  <c r="AF118" i="54"/>
  <c r="AF127" i="54"/>
  <c r="AF128" i="54"/>
  <c r="AF133" i="54" s="1"/>
  <c r="AF129" i="54"/>
  <c r="AF130" i="54"/>
  <c r="AF131" i="54"/>
  <c r="AF132" i="54"/>
  <c r="AF169" i="54"/>
  <c r="AF170" i="54" a="1"/>
  <c r="AF170" i="54" s="1"/>
  <c r="AF172" i="54"/>
  <c r="AF178" i="54" s="1"/>
  <c r="AF173" i="54"/>
  <c r="AF174" i="54"/>
  <c r="AF175" i="54"/>
  <c r="AF176" i="54"/>
  <c r="AF177" i="54"/>
  <c r="AF180" i="54"/>
  <c r="AF181" i="54"/>
  <c r="AF182" i="54"/>
  <c r="AF183" i="54"/>
  <c r="AF184" i="54"/>
  <c r="AF185" i="54"/>
  <c r="AF186" i="54"/>
  <c r="AF187" i="54"/>
  <c r="AF188" i="54"/>
  <c r="AF145" i="54" s="1"/>
  <c r="AF189" i="54"/>
  <c r="AF190" i="54"/>
  <c r="AF191" i="54"/>
  <c r="AF192" i="54"/>
  <c r="AF193" i="54"/>
  <c r="AF194" i="54"/>
  <c r="AF195" i="54"/>
  <c r="AF196" i="54"/>
  <c r="AF197" i="54"/>
  <c r="AF198" i="54"/>
  <c r="AF199" i="54"/>
  <c r="AF200" i="54"/>
  <c r="AF201" i="54"/>
  <c r="AF202" i="54"/>
  <c r="AF203" i="54"/>
  <c r="AF204" i="54"/>
  <c r="AF205" i="54"/>
  <c r="AF206" i="54"/>
  <c r="AF207" i="54"/>
  <c r="AF335" i="54" s="1"/>
  <c r="AF208" i="54"/>
  <c r="AF339" i="54" s="1"/>
  <c r="AF209" i="54"/>
  <c r="AF210" i="54"/>
  <c r="AF211" i="54"/>
  <c r="AF212" i="54"/>
  <c r="AF213" i="54"/>
  <c r="AF214" i="54"/>
  <c r="AF215" i="54"/>
  <c r="AF216" i="54"/>
  <c r="AF217" i="54"/>
  <c r="AF218" i="54"/>
  <c r="AF219" i="54"/>
  <c r="AF220" i="54"/>
  <c r="AF221" i="54"/>
  <c r="AF222" i="54"/>
  <c r="AF223" i="54"/>
  <c r="AF224" i="54"/>
  <c r="AF225" i="54"/>
  <c r="AF226" i="54"/>
  <c r="AF227" i="54"/>
  <c r="AF228" i="54"/>
  <c r="AF229" i="54"/>
  <c r="AF230" i="54"/>
  <c r="AF231" i="54"/>
  <c r="AF232" i="54"/>
  <c r="AF233" i="54"/>
  <c r="AF234" i="54"/>
  <c r="AF235" i="54"/>
  <c r="AF236" i="54"/>
  <c r="AF237" i="54"/>
  <c r="AF238" i="54"/>
  <c r="AF239" i="54"/>
  <c r="AF240" i="54"/>
  <c r="AF241" i="54"/>
  <c r="AF242" i="54"/>
  <c r="AF243" i="54"/>
  <c r="AF244" i="54"/>
  <c r="AF245" i="54"/>
  <c r="AF246" i="54"/>
  <c r="AF247" i="54"/>
  <c r="AF248" i="54"/>
  <c r="AF249" i="54"/>
  <c r="AF250" i="54"/>
  <c r="AF251" i="54"/>
  <c r="AF252" i="54"/>
  <c r="AF253" i="54"/>
  <c r="AF254" i="54"/>
  <c r="AF255" i="54"/>
  <c r="AF256" i="54"/>
  <c r="AF257" i="54"/>
  <c r="AF258" i="54"/>
  <c r="AF259" i="54"/>
  <c r="AF260" i="54"/>
  <c r="AF261" i="54"/>
  <c r="AF262" i="54"/>
  <c r="AF263" i="54"/>
  <c r="AF264" i="54"/>
  <c r="AF265" i="54"/>
  <c r="AF266" i="54"/>
  <c r="AF267" i="54"/>
  <c r="AF268" i="54"/>
  <c r="AF269" i="54"/>
  <c r="AF270" i="54"/>
  <c r="AF271" i="54"/>
  <c r="AF272" i="54"/>
  <c r="AF273" i="54"/>
  <c r="AF274" i="54"/>
  <c r="AF275" i="54"/>
  <c r="AF276" i="54"/>
  <c r="AF277" i="54"/>
  <c r="AF278" i="54"/>
  <c r="AF279" i="54"/>
  <c r="AF280" i="54"/>
  <c r="AF281" i="54"/>
  <c r="AF282" i="54"/>
  <c r="AF283" i="54"/>
  <c r="AF284" i="54"/>
  <c r="AF285" i="54"/>
  <c r="AF286" i="54"/>
  <c r="AF287" i="54"/>
  <c r="AF288" i="54"/>
  <c r="AF289" i="54"/>
  <c r="AF290" i="54"/>
  <c r="AF291" i="54"/>
  <c r="AF292" i="54"/>
  <c r="AF293" i="54"/>
  <c r="AF294" i="54"/>
  <c r="AF295" i="54"/>
  <c r="AF296" i="54"/>
  <c r="AF297" i="54"/>
  <c r="AF298" i="54"/>
  <c r="AF299" i="54"/>
  <c r="AF300" i="54"/>
  <c r="AF301" i="54"/>
  <c r="AF302" i="54"/>
  <c r="AF303" i="54"/>
  <c r="AF304" i="54"/>
  <c r="AF305" i="54"/>
  <c r="AF306" i="54"/>
  <c r="AF307" i="54"/>
  <c r="AF308" i="54"/>
  <c r="AF309" i="54"/>
  <c r="AF310" i="54"/>
  <c r="AF311" i="54"/>
  <c r="AF313" i="54"/>
  <c r="AF314" i="54"/>
  <c r="AF315" i="54"/>
  <c r="AF316" i="54"/>
  <c r="AF317" i="54"/>
  <c r="AF318" i="54"/>
  <c r="AF319" i="54"/>
  <c r="AF320" i="54"/>
  <c r="AF321" i="54"/>
  <c r="AF322" i="54"/>
  <c r="AF323" i="54"/>
  <c r="AF324" i="54"/>
  <c r="AF325" i="54"/>
  <c r="AF326" i="54"/>
  <c r="AF327" i="54"/>
  <c r="AF328" i="54"/>
  <c r="AF329" i="54"/>
  <c r="AF330" i="54"/>
  <c r="AF331" i="54"/>
  <c r="AF332" i="54"/>
  <c r="AF333" i="54"/>
  <c r="AF334" i="54"/>
  <c r="AF337" i="54"/>
  <c r="AF338" i="54"/>
  <c r="AE79" i="54"/>
  <c r="AE80" i="54"/>
  <c r="AE88" i="54"/>
  <c r="AE102" i="54"/>
  <c r="AE106" i="54"/>
  <c r="AE118" i="54"/>
  <c r="AE127" i="54"/>
  <c r="AE128" i="54"/>
  <c r="AE129" i="54"/>
  <c r="AE130" i="54"/>
  <c r="AE131" i="54"/>
  <c r="AE132" i="54"/>
  <c r="AE169" i="54"/>
  <c r="AE170" i="54" a="1"/>
  <c r="AE170" i="54" s="1"/>
  <c r="AE172" i="54"/>
  <c r="AE173" i="54"/>
  <c r="AE178" i="54" s="1"/>
  <c r="AE174" i="54"/>
  <c r="AE175" i="54"/>
  <c r="AE176" i="54"/>
  <c r="AE177" i="54"/>
  <c r="AE180" i="54"/>
  <c r="AE311" i="54" s="1"/>
  <c r="AE181" i="54"/>
  <c r="AE182" i="54"/>
  <c r="AE183" i="54"/>
  <c r="AE184" i="54"/>
  <c r="AE185" i="54"/>
  <c r="AE186" i="54"/>
  <c r="AE187" i="54"/>
  <c r="AE188" i="54"/>
  <c r="AE145" i="54" s="1"/>
  <c r="AE189" i="54"/>
  <c r="AE190" i="54"/>
  <c r="AE191" i="54"/>
  <c r="AE192" i="54"/>
  <c r="AE193" i="54"/>
  <c r="AE194" i="54"/>
  <c r="AE195" i="54"/>
  <c r="AE196" i="54"/>
  <c r="AE197" i="54"/>
  <c r="AE198" i="54"/>
  <c r="AE199" i="54"/>
  <c r="AE200" i="54"/>
  <c r="AE201" i="54"/>
  <c r="AE202" i="54"/>
  <c r="AE203" i="54"/>
  <c r="AE204" i="54"/>
  <c r="AE335" i="54" s="1"/>
  <c r="AE205" i="54"/>
  <c r="AE206" i="54"/>
  <c r="AE207" i="54"/>
  <c r="AE208" i="54"/>
  <c r="AE209" i="54"/>
  <c r="AE210" i="54"/>
  <c r="AE211" i="54"/>
  <c r="AE212" i="54"/>
  <c r="AE213" i="54"/>
  <c r="AE214" i="54"/>
  <c r="AE215" i="54"/>
  <c r="AE216" i="54"/>
  <c r="AE217" i="54"/>
  <c r="AE218" i="54"/>
  <c r="AE219" i="54"/>
  <c r="AE220" i="54"/>
  <c r="AE221" i="54"/>
  <c r="AE222" i="54"/>
  <c r="AE223" i="54"/>
  <c r="AE224" i="54"/>
  <c r="AE225" i="54"/>
  <c r="AE226" i="54"/>
  <c r="AE227" i="54"/>
  <c r="AE228" i="54"/>
  <c r="AE229" i="54"/>
  <c r="AE230" i="54"/>
  <c r="AE231" i="54"/>
  <c r="AE232" i="54"/>
  <c r="AE233" i="54"/>
  <c r="AE234" i="54"/>
  <c r="AE235" i="54"/>
  <c r="AE236" i="54"/>
  <c r="AE237" i="54"/>
  <c r="AE238" i="54"/>
  <c r="AE239" i="54"/>
  <c r="AE240" i="54"/>
  <c r="AE241" i="54"/>
  <c r="AE242" i="54"/>
  <c r="AE243" i="54"/>
  <c r="AE244" i="54"/>
  <c r="AE245" i="54"/>
  <c r="AE246" i="54"/>
  <c r="AE247" i="54"/>
  <c r="AE248" i="54"/>
  <c r="AE249" i="54"/>
  <c r="AE250" i="54"/>
  <c r="AE251" i="54"/>
  <c r="AE252" i="54"/>
  <c r="AE253" i="54"/>
  <c r="AE254" i="54"/>
  <c r="AE255" i="54"/>
  <c r="AE256" i="54"/>
  <c r="AE257" i="54"/>
  <c r="AE258" i="54"/>
  <c r="AE259" i="54"/>
  <c r="AE260" i="54"/>
  <c r="AE261" i="54"/>
  <c r="AE262" i="54"/>
  <c r="AE263" i="54"/>
  <c r="AE264" i="54"/>
  <c r="AE265" i="54"/>
  <c r="AE266" i="54"/>
  <c r="AE267" i="54"/>
  <c r="AE268" i="54"/>
  <c r="AE269" i="54"/>
  <c r="AE270" i="54"/>
  <c r="AE271" i="54"/>
  <c r="AE272" i="54"/>
  <c r="AE273" i="54"/>
  <c r="AE274" i="54"/>
  <c r="AE275" i="54"/>
  <c r="AE276" i="54"/>
  <c r="AE277" i="54"/>
  <c r="AE278" i="54"/>
  <c r="AE279" i="54"/>
  <c r="AE280" i="54"/>
  <c r="AE281" i="54"/>
  <c r="AE282" i="54"/>
  <c r="AE283" i="54"/>
  <c r="AE284" i="54"/>
  <c r="AE285" i="54"/>
  <c r="AE286" i="54"/>
  <c r="AE287" i="54"/>
  <c r="AE288" i="54"/>
  <c r="AE289" i="54"/>
  <c r="AE290" i="54"/>
  <c r="AE291" i="54"/>
  <c r="AE292" i="54"/>
  <c r="AE293" i="54"/>
  <c r="AE294" i="54"/>
  <c r="AE295" i="54"/>
  <c r="AE296" i="54"/>
  <c r="AE297" i="54"/>
  <c r="AE298" i="54"/>
  <c r="AE299" i="54"/>
  <c r="AE300" i="54"/>
  <c r="AE301" i="54"/>
  <c r="AE302" i="54"/>
  <c r="AE303" i="54"/>
  <c r="AE304" i="54"/>
  <c r="AE305" i="54"/>
  <c r="AE306" i="54"/>
  <c r="AE307" i="54"/>
  <c r="AE308" i="54"/>
  <c r="AE309" i="54"/>
  <c r="AE310" i="54"/>
  <c r="AE313" i="54"/>
  <c r="AE314" i="54"/>
  <c r="AE315" i="54"/>
  <c r="AE316" i="54"/>
  <c r="AE317" i="54"/>
  <c r="AE318" i="54"/>
  <c r="AE319" i="54"/>
  <c r="AE320" i="54"/>
  <c r="AE321" i="54"/>
  <c r="AE322" i="54"/>
  <c r="AE323" i="54"/>
  <c r="AE324" i="54"/>
  <c r="AE325" i="54"/>
  <c r="AE326" i="54"/>
  <c r="AE327" i="54"/>
  <c r="AE328" i="54"/>
  <c r="AE329" i="54"/>
  <c r="AE330" i="54"/>
  <c r="AE331" i="54"/>
  <c r="AE332" i="54"/>
  <c r="AE333" i="54"/>
  <c r="AE334" i="54"/>
  <c r="AE337" i="54"/>
  <c r="AE338" i="54"/>
  <c r="AD79" i="54"/>
  <c r="AD80" i="54"/>
  <c r="AD88" i="54"/>
  <c r="AD102" i="54"/>
  <c r="AD106" i="54"/>
  <c r="AD118" i="54"/>
  <c r="AD127" i="54"/>
  <c r="AD128" i="54"/>
  <c r="AD133" i="54" s="1"/>
  <c r="AD129" i="54"/>
  <c r="AD130" i="54"/>
  <c r="AD131" i="54"/>
  <c r="AD132" i="54"/>
  <c r="AD169" i="54"/>
  <c r="AD170" i="54" a="1"/>
  <c r="AD170" i="54" s="1"/>
  <c r="AD172" i="54"/>
  <c r="AD178" i="54" s="1"/>
  <c r="AD173" i="54"/>
  <c r="AD174" i="54"/>
  <c r="AD175" i="54"/>
  <c r="AD176" i="54"/>
  <c r="AD177" i="54"/>
  <c r="AD180" i="54"/>
  <c r="AD181" i="54"/>
  <c r="AD182" i="54"/>
  <c r="AD183" i="54"/>
  <c r="AD184" i="54"/>
  <c r="AD185" i="54"/>
  <c r="AD186" i="54"/>
  <c r="AD187" i="54"/>
  <c r="AD188" i="54"/>
  <c r="AD145" i="54" s="1"/>
  <c r="AD189" i="54"/>
  <c r="AD190" i="54"/>
  <c r="AD191" i="54"/>
  <c r="AD192" i="54"/>
  <c r="AD311" i="54" s="1"/>
  <c r="AD193" i="54"/>
  <c r="AD194" i="54"/>
  <c r="AD195" i="54"/>
  <c r="AD196" i="54"/>
  <c r="AD197" i="54"/>
  <c r="AD198" i="54"/>
  <c r="AD199" i="54"/>
  <c r="AD200" i="54"/>
  <c r="AD201" i="54"/>
  <c r="AD202" i="54"/>
  <c r="AD203" i="54"/>
  <c r="AD204" i="54"/>
  <c r="AD205" i="54"/>
  <c r="AD206" i="54"/>
  <c r="AD207" i="54"/>
  <c r="AD208" i="54"/>
  <c r="AD209" i="54"/>
  <c r="AD210" i="54"/>
  <c r="AD211" i="54"/>
  <c r="AD212" i="54"/>
  <c r="AD213" i="54"/>
  <c r="AD214" i="54"/>
  <c r="AD215" i="54"/>
  <c r="AD216" i="54"/>
  <c r="AD217" i="54"/>
  <c r="AD218" i="54"/>
  <c r="AD219" i="54"/>
  <c r="AD220" i="54"/>
  <c r="AD221" i="54"/>
  <c r="AD222" i="54"/>
  <c r="AD223" i="54"/>
  <c r="AD224" i="54"/>
  <c r="AD225" i="54"/>
  <c r="AD226" i="54"/>
  <c r="AD227" i="54"/>
  <c r="AD228" i="54"/>
  <c r="AD229" i="54"/>
  <c r="AD230" i="54"/>
  <c r="AD231" i="54"/>
  <c r="AD232" i="54"/>
  <c r="AD233" i="54"/>
  <c r="AD234" i="54"/>
  <c r="AD235" i="54"/>
  <c r="AD236" i="54"/>
  <c r="AD237" i="54"/>
  <c r="AD238" i="54"/>
  <c r="AD239" i="54"/>
  <c r="AD240" i="54"/>
  <c r="AD241" i="54"/>
  <c r="AD242" i="54"/>
  <c r="AD243" i="54"/>
  <c r="AD244" i="54"/>
  <c r="AD245" i="54"/>
  <c r="AD246" i="54"/>
  <c r="AD247" i="54"/>
  <c r="AD248" i="54"/>
  <c r="AD249" i="54"/>
  <c r="AD250" i="54"/>
  <c r="AD251" i="54"/>
  <c r="AD252" i="54"/>
  <c r="AD253" i="54"/>
  <c r="AD254" i="54"/>
  <c r="AD255" i="54"/>
  <c r="AD256" i="54"/>
  <c r="AD257" i="54"/>
  <c r="AD258" i="54"/>
  <c r="AD259" i="54"/>
  <c r="AD260" i="54"/>
  <c r="AD261" i="54"/>
  <c r="AD262" i="54"/>
  <c r="AD263" i="54"/>
  <c r="AD264" i="54"/>
  <c r="AD265" i="54"/>
  <c r="AD266" i="54"/>
  <c r="AD267" i="54"/>
  <c r="AD268" i="54"/>
  <c r="AD269" i="54"/>
  <c r="AD270" i="54"/>
  <c r="AD271" i="54"/>
  <c r="AD272" i="54"/>
  <c r="AD273" i="54"/>
  <c r="AD274" i="54"/>
  <c r="AD275" i="54"/>
  <c r="AD276" i="54"/>
  <c r="AD277" i="54"/>
  <c r="AD278" i="54"/>
  <c r="AD279" i="54"/>
  <c r="AD280" i="54"/>
  <c r="AD281" i="54"/>
  <c r="AD282" i="54"/>
  <c r="AD283" i="54"/>
  <c r="AD284" i="54"/>
  <c r="AD285" i="54"/>
  <c r="AD286" i="54"/>
  <c r="AD287" i="54"/>
  <c r="AD288" i="54"/>
  <c r="AD289" i="54"/>
  <c r="AD290" i="54"/>
  <c r="AD291" i="54"/>
  <c r="AD292" i="54"/>
  <c r="AD293" i="54"/>
  <c r="AD294" i="54"/>
  <c r="AD295" i="54"/>
  <c r="AD296" i="54"/>
  <c r="AD297" i="54"/>
  <c r="AD298" i="54"/>
  <c r="AD299" i="54"/>
  <c r="AD300" i="54"/>
  <c r="AD301" i="54"/>
  <c r="AD302" i="54"/>
  <c r="AD303" i="54"/>
  <c r="AD304" i="54"/>
  <c r="AD305" i="54"/>
  <c r="AD306" i="54"/>
  <c r="AD307" i="54"/>
  <c r="AD308" i="54"/>
  <c r="AD309" i="54"/>
  <c r="AD310" i="54"/>
  <c r="AD313" i="54"/>
  <c r="AD314" i="54"/>
  <c r="AD315" i="54"/>
  <c r="AD316" i="54"/>
  <c r="AD317" i="54"/>
  <c r="AD318" i="54"/>
  <c r="AD319" i="54"/>
  <c r="AD320" i="54"/>
  <c r="AD321" i="54"/>
  <c r="AD322" i="54"/>
  <c r="AD323" i="54"/>
  <c r="AD324" i="54"/>
  <c r="AD325" i="54"/>
  <c r="AD326" i="54"/>
  <c r="AD327" i="54"/>
  <c r="AD328" i="54"/>
  <c r="AD329" i="54"/>
  <c r="AD330" i="54"/>
  <c r="AD331" i="54"/>
  <c r="AD332" i="54"/>
  <c r="AD333" i="54"/>
  <c r="AD334" i="54"/>
  <c r="AD337" i="54"/>
  <c r="AD338" i="54"/>
  <c r="AC79" i="54"/>
  <c r="AC80" i="54"/>
  <c r="AC88" i="54"/>
  <c r="AC102" i="54"/>
  <c r="AC106" i="54"/>
  <c r="AC118" i="54"/>
  <c r="AC127" i="54"/>
  <c r="AC128" i="54"/>
  <c r="AC129" i="54"/>
  <c r="AC130" i="54"/>
  <c r="AC131" i="54"/>
  <c r="AC132" i="54"/>
  <c r="AC169" i="54"/>
  <c r="AC170" i="54" a="1"/>
  <c r="AC170" i="54" s="1"/>
  <c r="AC172" i="54"/>
  <c r="AC173" i="54"/>
  <c r="AC174" i="54"/>
  <c r="AC175" i="54"/>
  <c r="AC176" i="54"/>
  <c r="AC177" i="54"/>
  <c r="AC178" i="54"/>
  <c r="AC180" i="54"/>
  <c r="AC181" i="54"/>
  <c r="AC182" i="54"/>
  <c r="AC183" i="54"/>
  <c r="AC184" i="54"/>
  <c r="AC311" i="54" s="1"/>
  <c r="AC185" i="54"/>
  <c r="AC186" i="54"/>
  <c r="AC187" i="54"/>
  <c r="AC188" i="54"/>
  <c r="AC189" i="54"/>
  <c r="AC190" i="54"/>
  <c r="AC191" i="54"/>
  <c r="AC192" i="54"/>
  <c r="AC193" i="54"/>
  <c r="AC194" i="54"/>
  <c r="AC145" i="54" s="1"/>
  <c r="AC195" i="54"/>
  <c r="AC196" i="54"/>
  <c r="AC197" i="54"/>
  <c r="AC198" i="54"/>
  <c r="AC199" i="54"/>
  <c r="AC200" i="54"/>
  <c r="AC201" i="54"/>
  <c r="AC202" i="54"/>
  <c r="AC203" i="54"/>
  <c r="AC204" i="54"/>
  <c r="AC335" i="54" s="1"/>
  <c r="AC205" i="54"/>
  <c r="AC206" i="54"/>
  <c r="AC207" i="54"/>
  <c r="AC208" i="54"/>
  <c r="AC209" i="54"/>
  <c r="AC210" i="54"/>
  <c r="AC339" i="54" s="1"/>
  <c r="AC211" i="54"/>
  <c r="AC212" i="54"/>
  <c r="AC213" i="54"/>
  <c r="AC214" i="54"/>
  <c r="AC215" i="54"/>
  <c r="AC216" i="54"/>
  <c r="AC217" i="54"/>
  <c r="AC218" i="54"/>
  <c r="AC219" i="54"/>
  <c r="AC220" i="54"/>
  <c r="AC221" i="54"/>
  <c r="AC222" i="54"/>
  <c r="AC223" i="54"/>
  <c r="AC224" i="54"/>
  <c r="AC225" i="54"/>
  <c r="AC226" i="54"/>
  <c r="AC227" i="54"/>
  <c r="AC228" i="54"/>
  <c r="AC229" i="54"/>
  <c r="AC230" i="54"/>
  <c r="AC231" i="54"/>
  <c r="AC232" i="54"/>
  <c r="AC233" i="54"/>
  <c r="AC234" i="54"/>
  <c r="AC235" i="54"/>
  <c r="AC236" i="54"/>
  <c r="AC237" i="54"/>
  <c r="AC238" i="54"/>
  <c r="AC239" i="54"/>
  <c r="AC240" i="54"/>
  <c r="AC241" i="54"/>
  <c r="AC242" i="54"/>
  <c r="AC243" i="54"/>
  <c r="AC244" i="54"/>
  <c r="AC245" i="54"/>
  <c r="AC246" i="54"/>
  <c r="AC247" i="54"/>
  <c r="AC248" i="54"/>
  <c r="AC249" i="54"/>
  <c r="AC250" i="54"/>
  <c r="AC251" i="54"/>
  <c r="AC252" i="54"/>
  <c r="AC253" i="54"/>
  <c r="AC254" i="54"/>
  <c r="AC255" i="54"/>
  <c r="AC256" i="54"/>
  <c r="AC257" i="54"/>
  <c r="AC258" i="54"/>
  <c r="AC259" i="54"/>
  <c r="AC260" i="54"/>
  <c r="AC261" i="54"/>
  <c r="AC262" i="54"/>
  <c r="AC263" i="54"/>
  <c r="AC264" i="54"/>
  <c r="AC265" i="54"/>
  <c r="AC266" i="54"/>
  <c r="AC267" i="54"/>
  <c r="AC268" i="54"/>
  <c r="AC269" i="54"/>
  <c r="AC270" i="54"/>
  <c r="AC271" i="54"/>
  <c r="AC272" i="54"/>
  <c r="AC273" i="54"/>
  <c r="AC274" i="54"/>
  <c r="AC275" i="54"/>
  <c r="AC276" i="54"/>
  <c r="AC277" i="54"/>
  <c r="AC278" i="54"/>
  <c r="AC279" i="54"/>
  <c r="AC280" i="54"/>
  <c r="AC281" i="54"/>
  <c r="AC282" i="54"/>
  <c r="AC283" i="54"/>
  <c r="AC284" i="54"/>
  <c r="AC285" i="54"/>
  <c r="AC286" i="54"/>
  <c r="AC287" i="54"/>
  <c r="AC288" i="54"/>
  <c r="AC289" i="54"/>
  <c r="AC290" i="54"/>
  <c r="AC291" i="54"/>
  <c r="AC292" i="54"/>
  <c r="AC293" i="54"/>
  <c r="AC294" i="54"/>
  <c r="AC295" i="54"/>
  <c r="AC296" i="54"/>
  <c r="AC297" i="54"/>
  <c r="AC298" i="54"/>
  <c r="AC299" i="54"/>
  <c r="AC300" i="54"/>
  <c r="AC301" i="54"/>
  <c r="AC302" i="54"/>
  <c r="AC303" i="54"/>
  <c r="AC304" i="54"/>
  <c r="AC305" i="54"/>
  <c r="AC306" i="54"/>
  <c r="AC307" i="54"/>
  <c r="AC308" i="54"/>
  <c r="AC309" i="54"/>
  <c r="AC310" i="54"/>
  <c r="AC313" i="54"/>
  <c r="AC314" i="54"/>
  <c r="AC315" i="54"/>
  <c r="AC316" i="54"/>
  <c r="AC317" i="54"/>
  <c r="AC318" i="54"/>
  <c r="AC319" i="54"/>
  <c r="AC320" i="54"/>
  <c r="AC321" i="54"/>
  <c r="AC322" i="54"/>
  <c r="AC323" i="54"/>
  <c r="AC324" i="54"/>
  <c r="AC325" i="54"/>
  <c r="AC326" i="54"/>
  <c r="AC327" i="54"/>
  <c r="AC328" i="54"/>
  <c r="AC329" i="54"/>
  <c r="AC330" i="54"/>
  <c r="AC331" i="54"/>
  <c r="AC332" i="54"/>
  <c r="AC333" i="54"/>
  <c r="AC334" i="54"/>
  <c r="AC337" i="54"/>
  <c r="AC338" i="54"/>
  <c r="AB79" i="54"/>
  <c r="AB80" i="54"/>
  <c r="AB88" i="54"/>
  <c r="AB102" i="54"/>
  <c r="AB106" i="54"/>
  <c r="AB118" i="54"/>
  <c r="AB123" i="54" s="1"/>
  <c r="AB125" i="54" s="1"/>
  <c r="AB127" i="54"/>
  <c r="AB128" i="54"/>
  <c r="AB133" i="54" s="1"/>
  <c r="AB129" i="54"/>
  <c r="AB130" i="54"/>
  <c r="AB131" i="54"/>
  <c r="AB132" i="54"/>
  <c r="AB169" i="54"/>
  <c r="AB170" i="54" a="1"/>
  <c r="AB170" i="54" s="1"/>
  <c r="AB172" i="54"/>
  <c r="AB173" i="54"/>
  <c r="AB174" i="54"/>
  <c r="AB175" i="54"/>
  <c r="AB176" i="54"/>
  <c r="AB177" i="54"/>
  <c r="AB178" i="54"/>
  <c r="AB180" i="54"/>
  <c r="AB181" i="54"/>
  <c r="AB182" i="54"/>
  <c r="AB183" i="54"/>
  <c r="AB184" i="54"/>
  <c r="AB311" i="54" s="1"/>
  <c r="AB185" i="54"/>
  <c r="AB186" i="54"/>
  <c r="AB187" i="54"/>
  <c r="AB188" i="54"/>
  <c r="AB189" i="54"/>
  <c r="AB190" i="54"/>
  <c r="AB191" i="54"/>
  <c r="AB192" i="54"/>
  <c r="AB193" i="54"/>
  <c r="AB194" i="54"/>
  <c r="AB145" i="54" s="1"/>
  <c r="AB195" i="54"/>
  <c r="AB196" i="54"/>
  <c r="AB197" i="54"/>
  <c r="AB198" i="54"/>
  <c r="AB199" i="54"/>
  <c r="AB200" i="54"/>
  <c r="AB201" i="54"/>
  <c r="AB202" i="54"/>
  <c r="AB203" i="54"/>
  <c r="AB204" i="54"/>
  <c r="AB205" i="54"/>
  <c r="AB206" i="54"/>
  <c r="AB207" i="54"/>
  <c r="AB208" i="54"/>
  <c r="AB209" i="54"/>
  <c r="AB210" i="54"/>
  <c r="AB211" i="54"/>
  <c r="AB212" i="54"/>
  <c r="AB213" i="54"/>
  <c r="AB214" i="54"/>
  <c r="AB215" i="54"/>
  <c r="AB216" i="54"/>
  <c r="AB217" i="54"/>
  <c r="AB218" i="54"/>
  <c r="AB219" i="54"/>
  <c r="AB220" i="54"/>
  <c r="AB221" i="54"/>
  <c r="AB222" i="54"/>
  <c r="AB223" i="54"/>
  <c r="AB224" i="54"/>
  <c r="AB225" i="54"/>
  <c r="AB226" i="54"/>
  <c r="AB227" i="54"/>
  <c r="AB228" i="54"/>
  <c r="AB229" i="54"/>
  <c r="AB230" i="54"/>
  <c r="AB231" i="54"/>
  <c r="AB232" i="54"/>
  <c r="AB233" i="54"/>
  <c r="AB234" i="54"/>
  <c r="AB235" i="54"/>
  <c r="AB236" i="54"/>
  <c r="AB237" i="54"/>
  <c r="AB238" i="54"/>
  <c r="AB239" i="54"/>
  <c r="AB240" i="54"/>
  <c r="AB241" i="54"/>
  <c r="AB242" i="54"/>
  <c r="AB243" i="54"/>
  <c r="AB244" i="54"/>
  <c r="AB245" i="54"/>
  <c r="AB246" i="54"/>
  <c r="AB247" i="54"/>
  <c r="AB248" i="54"/>
  <c r="AB249" i="54"/>
  <c r="AB250" i="54"/>
  <c r="AB251" i="54"/>
  <c r="AB252" i="54"/>
  <c r="AB253" i="54"/>
  <c r="AB254" i="54"/>
  <c r="AB255" i="54"/>
  <c r="AB256" i="54"/>
  <c r="AB257" i="54"/>
  <c r="AB258" i="54"/>
  <c r="AB259" i="54"/>
  <c r="AB260" i="54"/>
  <c r="AB261" i="54"/>
  <c r="AB262" i="54"/>
  <c r="AB263" i="54"/>
  <c r="AB264" i="54"/>
  <c r="AB265" i="54"/>
  <c r="AB266" i="54"/>
  <c r="AB267" i="54"/>
  <c r="AB268" i="54"/>
  <c r="AB269" i="54"/>
  <c r="AB270" i="54"/>
  <c r="AB271" i="54"/>
  <c r="AB272" i="54"/>
  <c r="AB273" i="54"/>
  <c r="AB274" i="54"/>
  <c r="AB275" i="54"/>
  <c r="AB276" i="54"/>
  <c r="AB277" i="54"/>
  <c r="AB278" i="54"/>
  <c r="AB279" i="54"/>
  <c r="AB280" i="54"/>
  <c r="AB281" i="54"/>
  <c r="AB282" i="54"/>
  <c r="AB283" i="54"/>
  <c r="AB284" i="54"/>
  <c r="AB285" i="54"/>
  <c r="AB286" i="54"/>
  <c r="AB287" i="54"/>
  <c r="AB288" i="54"/>
  <c r="AB289" i="54"/>
  <c r="AB290" i="54"/>
  <c r="AB291" i="54"/>
  <c r="AB292" i="54"/>
  <c r="AB293" i="54"/>
  <c r="AB294" i="54"/>
  <c r="AB295" i="54"/>
  <c r="AB296" i="54"/>
  <c r="AB297" i="54"/>
  <c r="AB298" i="54"/>
  <c r="AB299" i="54"/>
  <c r="AB300" i="54"/>
  <c r="AB301" i="54"/>
  <c r="AB302" i="54"/>
  <c r="AB303" i="54"/>
  <c r="AB304" i="54"/>
  <c r="AB305" i="54"/>
  <c r="AB306" i="54"/>
  <c r="AB307" i="54"/>
  <c r="AB308" i="54"/>
  <c r="AB309" i="54"/>
  <c r="AB310" i="54"/>
  <c r="AB313" i="54"/>
  <c r="AB314" i="54"/>
  <c r="AB315" i="54"/>
  <c r="AB316" i="54"/>
  <c r="AB317" i="54"/>
  <c r="AB318" i="54"/>
  <c r="AB319" i="54"/>
  <c r="AB320" i="54"/>
  <c r="AB321" i="54"/>
  <c r="AB322" i="54"/>
  <c r="AB323" i="54"/>
  <c r="AB324" i="54"/>
  <c r="AB325" i="54"/>
  <c r="AB326" i="54"/>
  <c r="AB327" i="54"/>
  <c r="AB328" i="54"/>
  <c r="AB329" i="54"/>
  <c r="AB330" i="54"/>
  <c r="AB331" i="54"/>
  <c r="AB332" i="54"/>
  <c r="AB333" i="54"/>
  <c r="AB334" i="54"/>
  <c r="AB337" i="54"/>
  <c r="AB338" i="54"/>
  <c r="BJ25" i="56" l="1"/>
  <c r="AF134" i="56"/>
  <c r="AF126" i="56"/>
  <c r="AF7" i="56" s="1"/>
  <c r="AE126" i="56"/>
  <c r="AE7" i="56" s="1"/>
  <c r="AE134" i="56"/>
  <c r="BI25" i="56"/>
  <c r="BG25" i="56"/>
  <c r="Z126" i="56"/>
  <c r="Z7" i="56" s="1"/>
  <c r="BE23" i="56"/>
  <c r="BA25" i="56"/>
  <c r="S134" i="56"/>
  <c r="AY22" i="56"/>
  <c r="AY25" i="56" s="1"/>
  <c r="AZ25" i="56"/>
  <c r="Q134" i="56"/>
  <c r="Q126" i="56"/>
  <c r="Q7" i="56" s="1"/>
  <c r="AX23" i="56"/>
  <c r="O134" i="56"/>
  <c r="AW25" i="56"/>
  <c r="O126" i="56"/>
  <c r="O7" i="56" s="1"/>
  <c r="M126" i="56"/>
  <c r="M7" i="56" s="1"/>
  <c r="AU25" i="56"/>
  <c r="M134" i="56"/>
  <c r="L126" i="56"/>
  <c r="L7" i="56" s="1"/>
  <c r="AS22" i="56"/>
  <c r="AS25" i="56" s="1"/>
  <c r="Z134" i="56"/>
  <c r="BF23" i="56"/>
  <c r="BF25" i="56" s="1"/>
  <c r="AV25" i="56"/>
  <c r="BH25" i="56"/>
  <c r="N126" i="56"/>
  <c r="N7" i="56" s="1"/>
  <c r="AC126" i="56"/>
  <c r="AC7" i="56" s="1"/>
  <c r="BE25" i="56"/>
  <c r="J126" i="56"/>
  <c r="J7" i="56" s="1"/>
  <c r="X126" i="56"/>
  <c r="X7" i="56" s="1"/>
  <c r="AO186" i="56"/>
  <c r="C126" i="56"/>
  <c r="C7" i="56" s="1"/>
  <c r="AG125" i="56"/>
  <c r="H126" i="56"/>
  <c r="H7" i="56" s="1"/>
  <c r="P126" i="56"/>
  <c r="P7" i="56" s="1"/>
  <c r="F134" i="56"/>
  <c r="AI133" i="56"/>
  <c r="E126" i="56"/>
  <c r="E7" i="56" s="1"/>
  <c r="E134" i="56"/>
  <c r="C134" i="56"/>
  <c r="BH119" i="56"/>
  <c r="BL121" i="56"/>
  <c r="BI120" i="56"/>
  <c r="BL120" i="56"/>
  <c r="BK107" i="56"/>
  <c r="BI105" i="56"/>
  <c r="BG115" i="56"/>
  <c r="BL108" i="56"/>
  <c r="BL125" i="56"/>
  <c r="BK117" i="56"/>
  <c r="BI108" i="56"/>
  <c r="BH105" i="56"/>
  <c r="BH122" i="56"/>
  <c r="BH116" i="56"/>
  <c r="BL107" i="56"/>
  <c r="BL124" i="56"/>
  <c r="BJ116" i="56"/>
  <c r="BK108" i="56"/>
  <c r="BI119" i="56"/>
  <c r="BG105" i="56"/>
  <c r="BK115" i="56"/>
  <c r="BI126" i="56"/>
  <c r="BI113" i="56"/>
  <c r="BG124" i="56"/>
  <c r="BH117" i="56"/>
  <c r="BG111" i="56"/>
  <c r="BH128" i="56"/>
  <c r="BL119" i="56"/>
  <c r="BJ112" i="56"/>
  <c r="BH107" i="56"/>
  <c r="BI124" i="56"/>
  <c r="BH118" i="56"/>
  <c r="BL109" i="56"/>
  <c r="BG127" i="56"/>
  <c r="BL118" i="56"/>
  <c r="BG110" i="56"/>
  <c r="BK120" i="56"/>
  <c r="BI106" i="56"/>
  <c r="BG117" i="56"/>
  <c r="BK127" i="56"/>
  <c r="BK114" i="56"/>
  <c r="BI125" i="56"/>
  <c r="BJ121" i="56"/>
  <c r="BH115" i="56"/>
  <c r="BG107" i="56"/>
  <c r="BH124" i="56"/>
  <c r="BG119" i="56"/>
  <c r="BJ111" i="56"/>
  <c r="BJ105" i="56"/>
  <c r="BJ122" i="56"/>
  <c r="BH114" i="56"/>
  <c r="BL105" i="56"/>
  <c r="BG123" i="56"/>
  <c r="BK112" i="56"/>
  <c r="BI123" i="56"/>
  <c r="BG109" i="56"/>
  <c r="BK119" i="56"/>
  <c r="BK106" i="56"/>
  <c r="BI117" i="56"/>
  <c r="BG128" i="56"/>
  <c r="BJ106" i="56"/>
  <c r="BJ123" i="56"/>
  <c r="BJ117" i="56"/>
  <c r="BH109" i="56"/>
  <c r="BH126" i="56"/>
  <c r="BH121" i="56"/>
  <c r="BK113" i="56"/>
  <c r="BJ107" i="56"/>
  <c r="BJ124" i="56"/>
  <c r="BI116" i="56"/>
  <c r="BH108" i="56"/>
  <c r="BH125" i="56"/>
  <c r="BG114" i="56"/>
  <c r="BK124" i="56"/>
  <c r="BI110" i="56"/>
  <c r="BG121" i="56"/>
  <c r="BG108" i="56"/>
  <c r="BK118" i="56"/>
  <c r="BJ108" i="56"/>
  <c r="BK125" i="56"/>
  <c r="BJ119" i="56"/>
  <c r="BH111" i="56"/>
  <c r="BI128" i="56"/>
  <c r="BH123" i="56"/>
  <c r="BL115" i="56"/>
  <c r="BK109" i="56"/>
  <c r="BL126" i="56"/>
  <c r="BJ118" i="56"/>
  <c r="BH110" i="56"/>
  <c r="BH127" i="56"/>
  <c r="BI115" i="56"/>
  <c r="BG126" i="56"/>
  <c r="BK111" i="56"/>
  <c r="BI122" i="56"/>
  <c r="BI109" i="56"/>
  <c r="BG120" i="56"/>
  <c r="BL116" i="56"/>
  <c r="BL114" i="56"/>
  <c r="BJ128" i="56"/>
  <c r="BJ110" i="56"/>
  <c r="BG122" i="56"/>
  <c r="BI118" i="56"/>
  <c r="BK126" i="56"/>
  <c r="BL110" i="56"/>
  <c r="BL127" i="56"/>
  <c r="BK121" i="56"/>
  <c r="BJ113" i="56"/>
  <c r="BJ126" i="56"/>
  <c r="BJ125" i="56"/>
  <c r="BL117" i="56"/>
  <c r="BL111" i="56"/>
  <c r="BL128" i="56"/>
  <c r="BJ120" i="56"/>
  <c r="BI112" i="56"/>
  <c r="BG106" i="56"/>
  <c r="BK116" i="56"/>
  <c r="BI127" i="56"/>
  <c r="BG113" i="56"/>
  <c r="BK123" i="56"/>
  <c r="BK110" i="56"/>
  <c r="BI121" i="56"/>
  <c r="BH113" i="56"/>
  <c r="BJ109" i="56"/>
  <c r="BH112" i="56"/>
  <c r="BI111" i="56"/>
  <c r="BG116" i="56"/>
  <c r="BL112" i="56"/>
  <c r="BL106" i="56"/>
  <c r="BL123" i="56"/>
  <c r="BJ115" i="56"/>
  <c r="BH106" i="56"/>
  <c r="BJ127" i="56"/>
  <c r="BH120" i="56"/>
  <c r="BL113" i="56"/>
  <c r="BK105" i="56"/>
  <c r="BL122" i="56"/>
  <c r="BJ114" i="56"/>
  <c r="BI107" i="56"/>
  <c r="BG118" i="56"/>
  <c r="BK128" i="56"/>
  <c r="BI114" i="56"/>
  <c r="BG125" i="56"/>
  <c r="BG112" i="56"/>
  <c r="AN25" i="56"/>
  <c r="F208" i="56"/>
  <c r="AX25" i="56"/>
  <c r="BC22" i="56"/>
  <c r="BC25" i="56" s="1"/>
  <c r="AA181" i="56"/>
  <c r="AB181" i="56" s="1"/>
  <c r="AC181" i="56" s="1"/>
  <c r="AD181" i="56" s="1"/>
  <c r="AE181" i="56" s="1"/>
  <c r="AF181" i="56" s="1"/>
  <c r="Z145" i="56"/>
  <c r="AD134" i="56"/>
  <c r="F204" i="56"/>
  <c r="J188" i="56"/>
  <c r="V134" i="56"/>
  <c r="AI125" i="56"/>
  <c r="AH125" i="56"/>
  <c r="BD25" i="56"/>
  <c r="V126" i="56"/>
  <c r="V7" i="56" s="1"/>
  <c r="AD126" i="56"/>
  <c r="AD7" i="56" s="1"/>
  <c r="AT22" i="56"/>
  <c r="AT25" i="56" s="1"/>
  <c r="N134" i="56"/>
  <c r="F126" i="56"/>
  <c r="F7" i="56" s="1"/>
  <c r="F180" i="56"/>
  <c r="AJ133" i="56" a="1"/>
  <c r="AJ133" i="56" s="1"/>
  <c r="AH123" i="56"/>
  <c r="AI123" i="56"/>
  <c r="AH133" i="56"/>
  <c r="AF134" i="54"/>
  <c r="AF123" i="54"/>
  <c r="AF125" i="54" s="1"/>
  <c r="AF126" i="54" s="1"/>
  <c r="AF340" i="54"/>
  <c r="AE123" i="54"/>
  <c r="AE125" i="54" s="1"/>
  <c r="AE133" i="54"/>
  <c r="AE134" i="54" s="1"/>
  <c r="AE339" i="54"/>
  <c r="AE340" i="54" s="1"/>
  <c r="AD134" i="54"/>
  <c r="AD123" i="54"/>
  <c r="AD125" i="54" s="1"/>
  <c r="AD126" i="54" s="1"/>
  <c r="AD340" i="54"/>
  <c r="AD335" i="54"/>
  <c r="AD339" i="54"/>
  <c r="AC133" i="54"/>
  <c r="AC134" i="54"/>
  <c r="AC123" i="54"/>
  <c r="AC125" i="54" s="1"/>
  <c r="AC126" i="54" s="1"/>
  <c r="AC340" i="54"/>
  <c r="AB126" i="54"/>
  <c r="AB134" i="54"/>
  <c r="AB339" i="54"/>
  <c r="AB340" i="54" s="1"/>
  <c r="AB335" i="54"/>
  <c r="S79" i="54"/>
  <c r="R79" i="54"/>
  <c r="R80" i="54"/>
  <c r="R88" i="54"/>
  <c r="R102" i="54"/>
  <c r="K25" i="55"/>
  <c r="K24" i="55"/>
  <c r="K22" i="55"/>
  <c r="K21" i="55"/>
  <c r="K20" i="55"/>
  <c r="AI134" i="56" l="1"/>
  <c r="AT9" i="56"/>
  <c r="F311" i="56"/>
  <c r="G180" i="56"/>
  <c r="AH134" i="56"/>
  <c r="F172" i="56"/>
  <c r="K188" i="56"/>
  <c r="G208" i="56"/>
  <c r="G204" i="56"/>
  <c r="AH126" i="56"/>
  <c r="B7" i="56"/>
  <c r="A7" i="56" s="1"/>
  <c r="AI126" i="56"/>
  <c r="AT8" i="56"/>
  <c r="AE126" i="54"/>
  <c r="H204" i="56" l="1"/>
  <c r="F178" i="56"/>
  <c r="G172" i="56"/>
  <c r="F145" i="56"/>
  <c r="F335" i="56"/>
  <c r="F339" i="56" s="1"/>
  <c r="H208" i="56"/>
  <c r="G311" i="56"/>
  <c r="H180" i="56"/>
  <c r="L188" i="56"/>
  <c r="G178" i="56" l="1"/>
  <c r="H172" i="56"/>
  <c r="G145" i="56"/>
  <c r="M188" i="56"/>
  <c r="F340" i="56"/>
  <c r="H311" i="56"/>
  <c r="H335" i="56" s="1"/>
  <c r="H339" i="56" s="1"/>
  <c r="I180" i="56"/>
  <c r="I204" i="56"/>
  <c r="G335" i="56"/>
  <c r="G339" i="56" s="1"/>
  <c r="I208" i="56"/>
  <c r="G340" i="56" l="1"/>
  <c r="J208" i="56"/>
  <c r="N188" i="56"/>
  <c r="J204" i="56"/>
  <c r="I172" i="56"/>
  <c r="H178" i="56"/>
  <c r="H145" i="56"/>
  <c r="I311" i="56"/>
  <c r="I335" i="56" s="1"/>
  <c r="J180" i="56"/>
  <c r="H340" i="56"/>
  <c r="J311" i="56" l="1"/>
  <c r="J335" i="56" s="1"/>
  <c r="K180" i="56"/>
  <c r="O188" i="56"/>
  <c r="I178" i="56"/>
  <c r="J172" i="56"/>
  <c r="I145" i="56"/>
  <c r="K204" i="56"/>
  <c r="K208" i="56"/>
  <c r="I339" i="56"/>
  <c r="I340" i="56" s="1"/>
  <c r="J339" i="56" l="1"/>
  <c r="J340" i="56" s="1"/>
  <c r="K172" i="56"/>
  <c r="J178" i="56"/>
  <c r="J145" i="56"/>
  <c r="L208" i="56"/>
  <c r="P188" i="56"/>
  <c r="K311" i="56"/>
  <c r="L180" i="56"/>
  <c r="L204" i="56"/>
  <c r="Q188" i="56" l="1"/>
  <c r="M208" i="56"/>
  <c r="M204" i="56"/>
  <c r="K335" i="56"/>
  <c r="L311" i="56"/>
  <c r="L335" i="56" s="1"/>
  <c r="L339" i="56" s="1"/>
  <c r="M180" i="56"/>
  <c r="K178" i="56"/>
  <c r="L172" i="56"/>
  <c r="K145" i="56"/>
  <c r="K339" i="56" l="1"/>
  <c r="K340" i="56" s="1"/>
  <c r="M172" i="56"/>
  <c r="L178" i="56"/>
  <c r="L145" i="56"/>
  <c r="N208" i="56"/>
  <c r="N204" i="56"/>
  <c r="M311" i="56"/>
  <c r="M335" i="56" s="1"/>
  <c r="N180" i="56"/>
  <c r="L340" i="56"/>
  <c r="R188" i="56"/>
  <c r="M339" i="56" l="1"/>
  <c r="M340" i="56" s="1"/>
  <c r="O204" i="56"/>
  <c r="S188" i="56"/>
  <c r="O208" i="56"/>
  <c r="N311" i="56"/>
  <c r="O180" i="56"/>
  <c r="M178" i="56"/>
  <c r="N172" i="56"/>
  <c r="M145" i="56"/>
  <c r="T188" i="56" l="1"/>
  <c r="O172" i="56"/>
  <c r="N178" i="56"/>
  <c r="P204" i="56"/>
  <c r="N335" i="56"/>
  <c r="N339" i="56" s="1"/>
  <c r="N340" i="56" s="1"/>
  <c r="P208" i="56"/>
  <c r="O311" i="56"/>
  <c r="O335" i="56" s="1"/>
  <c r="P180" i="56"/>
  <c r="P311" i="56" l="1"/>
  <c r="P335" i="56" s="1"/>
  <c r="Q180" i="56"/>
  <c r="O178" i="56"/>
  <c r="P172" i="56"/>
  <c r="Q208" i="56"/>
  <c r="O339" i="56"/>
  <c r="O340" i="56" s="1"/>
  <c r="U188" i="56"/>
  <c r="Q204" i="56"/>
  <c r="P339" i="56" l="1"/>
  <c r="P340" i="56" s="1"/>
  <c r="R208" i="56"/>
  <c r="R204" i="56"/>
  <c r="Q172" i="56"/>
  <c r="P178" i="56"/>
  <c r="P145" i="56"/>
  <c r="V188" i="56"/>
  <c r="Q311" i="56"/>
  <c r="Q335" i="56" s="1"/>
  <c r="Q339" i="56" s="1"/>
  <c r="R180" i="56"/>
  <c r="W188" i="56" l="1"/>
  <c r="Q178" i="56"/>
  <c r="R172" i="56"/>
  <c r="Q145" i="56"/>
  <c r="S204" i="56"/>
  <c r="R311" i="56"/>
  <c r="S180" i="56"/>
  <c r="Q340" i="56"/>
  <c r="S208" i="56"/>
  <c r="T204" i="56" l="1"/>
  <c r="R335" i="56"/>
  <c r="R339" i="56" s="1"/>
  <c r="T208" i="56"/>
  <c r="R178" i="56"/>
  <c r="S172" i="56"/>
  <c r="R145" i="56"/>
  <c r="S311" i="56"/>
  <c r="T180" i="56"/>
  <c r="X188" i="56"/>
  <c r="U208" i="56" l="1"/>
  <c r="Y188" i="56"/>
  <c r="Z188" i="56" s="1"/>
  <c r="AA188" i="56" s="1"/>
  <c r="S178" i="56"/>
  <c r="T172" i="56"/>
  <c r="S145" i="56"/>
  <c r="T311" i="56"/>
  <c r="U180" i="56"/>
  <c r="U204" i="56"/>
  <c r="S335" i="56"/>
  <c r="S339" i="56" s="1"/>
  <c r="R340" i="56"/>
  <c r="U172" i="56" l="1"/>
  <c r="T178" i="56"/>
  <c r="T145" i="56"/>
  <c r="S340" i="56"/>
  <c r="V204" i="56"/>
  <c r="AB188" i="56"/>
  <c r="T335" i="56"/>
  <c r="T339" i="56" s="1"/>
  <c r="T340" i="56" s="1"/>
  <c r="V208" i="56"/>
  <c r="U311" i="56"/>
  <c r="U335" i="56" s="1"/>
  <c r="V180" i="56"/>
  <c r="AC188" i="56" l="1"/>
  <c r="W204" i="56"/>
  <c r="V311" i="56"/>
  <c r="W180" i="56"/>
  <c r="W208" i="56"/>
  <c r="U339" i="56"/>
  <c r="U340" i="56" s="1"/>
  <c r="U178" i="56"/>
  <c r="V172" i="56"/>
  <c r="U145" i="56"/>
  <c r="X208" i="56" l="1"/>
  <c r="W311" i="56"/>
  <c r="X180" i="56"/>
  <c r="W172" i="56"/>
  <c r="V178" i="56"/>
  <c r="V145" i="56"/>
  <c r="X204" i="56"/>
  <c r="V335" i="56"/>
  <c r="V339" i="56" s="1"/>
  <c r="V340" i="56" s="1"/>
  <c r="AD188" i="56"/>
  <c r="W178" i="56" l="1"/>
  <c r="X172" i="56"/>
  <c r="W145" i="56"/>
  <c r="AE188" i="56"/>
  <c r="X311" i="56"/>
  <c r="Y180" i="56"/>
  <c r="Y204" i="56"/>
  <c r="Y208" i="56"/>
  <c r="W335" i="56"/>
  <c r="Y311" i="56" l="1"/>
  <c r="Z180" i="56"/>
  <c r="W339" i="56"/>
  <c r="W340" i="56" s="1"/>
  <c r="AF188" i="56"/>
  <c r="Z208" i="56"/>
  <c r="Y335" i="56"/>
  <c r="Y339" i="56" s="1"/>
  <c r="Z204" i="56"/>
  <c r="Y172" i="56"/>
  <c r="X178" i="56"/>
  <c r="X145" i="56"/>
  <c r="X335" i="56"/>
  <c r="X339" i="56" s="1"/>
  <c r="AA204" i="56" l="1"/>
  <c r="X340" i="56"/>
  <c r="Y178" i="56"/>
  <c r="Z172" i="56"/>
  <c r="Z311" i="56"/>
  <c r="AA180" i="56"/>
  <c r="Y340" i="56"/>
  <c r="AA208" i="56"/>
  <c r="AA172" i="56" l="1"/>
  <c r="Z178" i="56"/>
  <c r="AA311" i="56"/>
  <c r="AA335" i="56" s="1"/>
  <c r="AA339" i="56" s="1"/>
  <c r="AB180" i="56"/>
  <c r="AB208" i="56"/>
  <c r="AB204" i="56"/>
  <c r="Z335" i="56"/>
  <c r="Z339" i="56" s="1"/>
  <c r="Z340" i="56" l="1"/>
  <c r="AB311" i="56"/>
  <c r="AC180" i="56"/>
  <c r="AC208" i="56"/>
  <c r="AA340" i="56"/>
  <c r="AC204" i="56"/>
  <c r="AA178" i="56"/>
  <c r="AB172" i="56"/>
  <c r="AA145" i="56"/>
  <c r="AD204" i="56" l="1"/>
  <c r="AD208" i="56"/>
  <c r="AB335" i="56"/>
  <c r="AB339" i="56"/>
  <c r="AB340" i="56" s="1"/>
  <c r="AC311" i="56"/>
  <c r="AD180" i="56"/>
  <c r="AC172" i="56"/>
  <c r="AB178" i="56"/>
  <c r="AB145" i="56"/>
  <c r="AE208" i="56" l="1"/>
  <c r="AC178" i="56"/>
  <c r="AD172" i="56"/>
  <c r="AC145" i="56"/>
  <c r="AE204" i="56"/>
  <c r="AD311" i="56"/>
  <c r="AD335" i="56" s="1"/>
  <c r="AE180" i="56"/>
  <c r="AC335" i="56"/>
  <c r="AC339" i="56" l="1"/>
  <c r="AC340" i="56" s="1"/>
  <c r="AD178" i="56"/>
  <c r="AE172" i="56"/>
  <c r="AD145" i="56"/>
  <c r="AE311" i="56"/>
  <c r="AE335" i="56" s="1"/>
  <c r="AE339" i="56" s="1"/>
  <c r="AF180" i="56"/>
  <c r="AF208" i="56"/>
  <c r="AD339" i="56"/>
  <c r="AD340" i="56" s="1"/>
  <c r="AF204" i="56"/>
  <c r="AF311" i="56" l="1"/>
  <c r="AE178" i="56"/>
  <c r="AF172" i="56"/>
  <c r="AE145" i="56"/>
  <c r="AE340" i="56"/>
  <c r="AF335" i="56" l="1"/>
  <c r="AF339" i="56" s="1"/>
  <c r="AF340" i="56" s="1"/>
  <c r="AF178" i="56"/>
  <c r="AF145" i="56"/>
  <c r="AH145" i="56" l="1"/>
  <c r="AI145" i="56"/>
  <c r="P79" i="54" l="1"/>
  <c r="Q79" i="54"/>
  <c r="P80" i="54"/>
  <c r="Q80" i="54"/>
  <c r="P88" i="54"/>
  <c r="Q88" i="54"/>
  <c r="P102" i="54"/>
  <c r="Q102" i="54"/>
  <c r="D18" i="55"/>
  <c r="C18" i="55"/>
  <c r="O79" i="54" l="1"/>
  <c r="O80" i="54"/>
  <c r="O88" i="54"/>
  <c r="O102" i="54"/>
  <c r="N79" i="54"/>
  <c r="N80" i="54"/>
  <c r="N88" i="54"/>
  <c r="N102" i="54"/>
  <c r="AH155" i="54"/>
  <c r="AI155" i="54"/>
  <c r="AH154" i="54"/>
  <c r="AI154" i="54"/>
  <c r="AH153" i="54"/>
  <c r="AI153" i="54"/>
  <c r="M79" i="54"/>
  <c r="M80" i="54"/>
  <c r="M88" i="54"/>
  <c r="M102" i="54"/>
  <c r="L79" i="54"/>
  <c r="K79" i="54"/>
  <c r="J79" i="54"/>
  <c r="I79" i="54"/>
  <c r="H79" i="54"/>
  <c r="G79" i="54"/>
  <c r="F80" i="54"/>
  <c r="F88" i="54"/>
  <c r="F102" i="54"/>
  <c r="F106" i="54"/>
  <c r="F118" i="54"/>
  <c r="F127" i="54"/>
  <c r="F128" i="54"/>
  <c r="F129" i="54"/>
  <c r="F130" i="54"/>
  <c r="F131" i="54"/>
  <c r="F132" i="54"/>
  <c r="E80" i="54"/>
  <c r="E88" i="54"/>
  <c r="E102" i="54"/>
  <c r="E106" i="54"/>
  <c r="E118" i="54"/>
  <c r="E127" i="54"/>
  <c r="E128" i="54"/>
  <c r="E129" i="54"/>
  <c r="E130" i="54"/>
  <c r="E131" i="54"/>
  <c r="E132" i="54"/>
  <c r="D80" i="54"/>
  <c r="D88" i="54"/>
  <c r="D102" i="54"/>
  <c r="D106" i="54"/>
  <c r="D118" i="54"/>
  <c r="D127" i="54"/>
  <c r="D128" i="54"/>
  <c r="D129" i="54"/>
  <c r="D130" i="54"/>
  <c r="D131" i="54"/>
  <c r="D132" i="54"/>
  <c r="D169" i="54"/>
  <c r="D170" i="54" a="1"/>
  <c r="D170" i="54" s="1"/>
  <c r="F133" i="54" l="1"/>
  <c r="F134" i="54" s="1"/>
  <c r="F123" i="54"/>
  <c r="F125" i="54" s="1"/>
  <c r="E133" i="54"/>
  <c r="E134" i="54"/>
  <c r="E123" i="54"/>
  <c r="E125" i="54" s="1"/>
  <c r="D133" i="54"/>
  <c r="D123" i="54"/>
  <c r="D125" i="54" s="1"/>
  <c r="D126" i="54" s="1"/>
  <c r="D134" i="54"/>
  <c r="F126" i="54" l="1"/>
  <c r="E126" i="54"/>
  <c r="C79" i="54"/>
  <c r="C80" i="54"/>
  <c r="C88" i="54"/>
  <c r="C102" i="54"/>
  <c r="C106" i="54"/>
  <c r="C216" i="54"/>
  <c r="D216" i="54" s="1"/>
  <c r="E216" i="54" s="1"/>
  <c r="F216" i="54" s="1"/>
  <c r="G216" i="54" s="1"/>
  <c r="H216" i="54" s="1"/>
  <c r="I216" i="54" s="1"/>
  <c r="J216" i="54" s="1"/>
  <c r="K216" i="54" s="1"/>
  <c r="L216" i="54" s="1"/>
  <c r="M216" i="54" s="1"/>
  <c r="N216" i="54" s="1"/>
  <c r="O216" i="54" s="1"/>
  <c r="P216" i="54" s="1"/>
  <c r="Q216" i="54" s="1"/>
  <c r="R216" i="54" s="1"/>
  <c r="S216" i="54" s="1"/>
  <c r="T216" i="54" s="1"/>
  <c r="U216" i="54" s="1"/>
  <c r="V216" i="54" s="1"/>
  <c r="W216" i="54" s="1"/>
  <c r="X216" i="54" s="1"/>
  <c r="Y216" i="54" s="1"/>
  <c r="Z216" i="54" s="1"/>
  <c r="AA216" i="54" s="1"/>
  <c r="C208" i="54"/>
  <c r="C200" i="54"/>
  <c r="D200" i="54" s="1"/>
  <c r="E200" i="54" s="1"/>
  <c r="F200" i="54" s="1"/>
  <c r="G200" i="54" s="1"/>
  <c r="H200" i="54" s="1"/>
  <c r="I200" i="54" s="1"/>
  <c r="J200" i="54" s="1"/>
  <c r="K200" i="54" s="1"/>
  <c r="L200" i="54" s="1"/>
  <c r="M200" i="54" s="1"/>
  <c r="N200" i="54" s="1"/>
  <c r="O200" i="54" s="1"/>
  <c r="P200" i="54" s="1"/>
  <c r="Q200" i="54" s="1"/>
  <c r="R200" i="54" s="1"/>
  <c r="S200" i="54" s="1"/>
  <c r="T200" i="54" s="1"/>
  <c r="U200" i="54" s="1"/>
  <c r="V200" i="54" s="1"/>
  <c r="W200" i="54" s="1"/>
  <c r="X200" i="54" s="1"/>
  <c r="Y200" i="54" s="1"/>
  <c r="Z200" i="54" s="1"/>
  <c r="AA200" i="54" s="1"/>
  <c r="C192" i="54"/>
  <c r="D192" i="54" s="1"/>
  <c r="E192" i="54" s="1"/>
  <c r="F192" i="54" s="1"/>
  <c r="G192" i="54" s="1"/>
  <c r="H192" i="54" s="1"/>
  <c r="I192" i="54" s="1"/>
  <c r="J192" i="54" s="1"/>
  <c r="K192" i="54" s="1"/>
  <c r="L192" i="54" s="1"/>
  <c r="M192" i="54" s="1"/>
  <c r="N192" i="54" s="1"/>
  <c r="O192" i="54" s="1"/>
  <c r="P192" i="54" s="1"/>
  <c r="Q192" i="54" s="1"/>
  <c r="R192" i="54" s="1"/>
  <c r="S192" i="54" s="1"/>
  <c r="T192" i="54" s="1"/>
  <c r="U192" i="54" s="1"/>
  <c r="V192" i="54" s="1"/>
  <c r="W192" i="54" s="1"/>
  <c r="X192" i="54" s="1"/>
  <c r="Y192" i="54" s="1"/>
  <c r="Z192" i="54" s="1"/>
  <c r="AA192" i="54" s="1"/>
  <c r="B170" i="54" a="1"/>
  <c r="B170" i="54" s="1"/>
  <c r="B169" i="54"/>
  <c r="B145" i="54"/>
  <c r="B132" i="54"/>
  <c r="B131" i="54"/>
  <c r="B130" i="54"/>
  <c r="B129" i="54"/>
  <c r="B128" i="54"/>
  <c r="B127" i="54"/>
  <c r="B133" i="54" s="1"/>
  <c r="B134" i="54" s="1"/>
  <c r="B118" i="54"/>
  <c r="B106" i="54"/>
  <c r="B102" i="54"/>
  <c r="AM18" i="54" s="1"/>
  <c r="B88" i="54"/>
  <c r="B80" i="54"/>
  <c r="B79" i="54"/>
  <c r="AI79" i="54" s="1"/>
  <c r="AF79" i="53"/>
  <c r="AG339" i="54"/>
  <c r="C338" i="54"/>
  <c r="D338" i="54" s="1"/>
  <c r="E338" i="54" s="1"/>
  <c r="F338" i="54" s="1"/>
  <c r="G338" i="54" s="1"/>
  <c r="H338" i="54" s="1"/>
  <c r="I338" i="54" s="1"/>
  <c r="J338" i="54" s="1"/>
  <c r="K338" i="54" s="1"/>
  <c r="L338" i="54" s="1"/>
  <c r="M338" i="54" s="1"/>
  <c r="N338" i="54" s="1"/>
  <c r="O338" i="54" s="1"/>
  <c r="P338" i="54" s="1"/>
  <c r="Q338" i="54" s="1"/>
  <c r="R338" i="54" s="1"/>
  <c r="S338" i="54" s="1"/>
  <c r="T338" i="54" s="1"/>
  <c r="U338" i="54" s="1"/>
  <c r="V338" i="54" s="1"/>
  <c r="W338" i="54" s="1"/>
  <c r="X338" i="54" s="1"/>
  <c r="Y338" i="54" s="1"/>
  <c r="Z338" i="54" s="1"/>
  <c r="AA338" i="54" s="1"/>
  <c r="C337" i="54"/>
  <c r="D337" i="54" s="1"/>
  <c r="E337" i="54" s="1"/>
  <c r="F337" i="54" s="1"/>
  <c r="G337" i="54" s="1"/>
  <c r="H337" i="54" s="1"/>
  <c r="I337" i="54" s="1"/>
  <c r="J337" i="54" s="1"/>
  <c r="K337" i="54" s="1"/>
  <c r="L337" i="54" s="1"/>
  <c r="M337" i="54" s="1"/>
  <c r="N337" i="54" s="1"/>
  <c r="O337" i="54" s="1"/>
  <c r="P337" i="54" s="1"/>
  <c r="Q337" i="54" s="1"/>
  <c r="R337" i="54" s="1"/>
  <c r="S337" i="54" s="1"/>
  <c r="T337" i="54" s="1"/>
  <c r="U337" i="54" s="1"/>
  <c r="V337" i="54" s="1"/>
  <c r="W337" i="54" s="1"/>
  <c r="X337" i="54" s="1"/>
  <c r="Y337" i="54" s="1"/>
  <c r="Z337" i="54" s="1"/>
  <c r="AA337" i="54" s="1"/>
  <c r="AG335" i="54"/>
  <c r="C334" i="54"/>
  <c r="D334" i="54" s="1"/>
  <c r="E334" i="54" s="1"/>
  <c r="F334" i="54" s="1"/>
  <c r="G334" i="54" s="1"/>
  <c r="H334" i="54" s="1"/>
  <c r="I334" i="54" s="1"/>
  <c r="J334" i="54" s="1"/>
  <c r="K334" i="54" s="1"/>
  <c r="L334" i="54" s="1"/>
  <c r="M334" i="54" s="1"/>
  <c r="N334" i="54" s="1"/>
  <c r="O334" i="54" s="1"/>
  <c r="P334" i="54" s="1"/>
  <c r="Q334" i="54" s="1"/>
  <c r="R334" i="54" s="1"/>
  <c r="S334" i="54" s="1"/>
  <c r="T334" i="54" s="1"/>
  <c r="U334" i="54" s="1"/>
  <c r="V334" i="54" s="1"/>
  <c r="W334" i="54" s="1"/>
  <c r="X334" i="54" s="1"/>
  <c r="Y334" i="54" s="1"/>
  <c r="Z334" i="54" s="1"/>
  <c r="AA334" i="54" s="1"/>
  <c r="N333" i="54"/>
  <c r="O333" i="54" s="1"/>
  <c r="P333" i="54" s="1"/>
  <c r="Q333" i="54" s="1"/>
  <c r="R333" i="54" s="1"/>
  <c r="S333" i="54" s="1"/>
  <c r="T333" i="54" s="1"/>
  <c r="U333" i="54" s="1"/>
  <c r="V333" i="54" s="1"/>
  <c r="W333" i="54" s="1"/>
  <c r="X333" i="54" s="1"/>
  <c r="Y333" i="54" s="1"/>
  <c r="Z333" i="54" s="1"/>
  <c r="AA333" i="54" s="1"/>
  <c r="C333" i="54"/>
  <c r="D333" i="54" s="1"/>
  <c r="E333" i="54" s="1"/>
  <c r="F333" i="54" s="1"/>
  <c r="G333" i="54" s="1"/>
  <c r="H333" i="54" s="1"/>
  <c r="I333" i="54" s="1"/>
  <c r="J333" i="54" s="1"/>
  <c r="K333" i="54" s="1"/>
  <c r="L333" i="54" s="1"/>
  <c r="M333" i="54" s="1"/>
  <c r="C332" i="54"/>
  <c r="D332" i="54" s="1"/>
  <c r="E332" i="54" s="1"/>
  <c r="F332" i="54" s="1"/>
  <c r="G332" i="54" s="1"/>
  <c r="H332" i="54" s="1"/>
  <c r="I332" i="54" s="1"/>
  <c r="J332" i="54" s="1"/>
  <c r="K332" i="54" s="1"/>
  <c r="L332" i="54" s="1"/>
  <c r="M332" i="54" s="1"/>
  <c r="N332" i="54" s="1"/>
  <c r="O332" i="54" s="1"/>
  <c r="P332" i="54" s="1"/>
  <c r="Q332" i="54" s="1"/>
  <c r="R332" i="54" s="1"/>
  <c r="S332" i="54" s="1"/>
  <c r="T332" i="54" s="1"/>
  <c r="U332" i="54" s="1"/>
  <c r="V332" i="54" s="1"/>
  <c r="W332" i="54" s="1"/>
  <c r="X332" i="54" s="1"/>
  <c r="Y332" i="54" s="1"/>
  <c r="Z332" i="54" s="1"/>
  <c r="AA332" i="54" s="1"/>
  <c r="C331" i="54"/>
  <c r="D331" i="54" s="1"/>
  <c r="E331" i="54" s="1"/>
  <c r="F331" i="54" s="1"/>
  <c r="G331" i="54" s="1"/>
  <c r="H331" i="54" s="1"/>
  <c r="I331" i="54" s="1"/>
  <c r="J331" i="54" s="1"/>
  <c r="K331" i="54" s="1"/>
  <c r="L331" i="54" s="1"/>
  <c r="M331" i="54" s="1"/>
  <c r="N331" i="54" s="1"/>
  <c r="O331" i="54" s="1"/>
  <c r="P331" i="54" s="1"/>
  <c r="Q331" i="54" s="1"/>
  <c r="R331" i="54" s="1"/>
  <c r="S331" i="54" s="1"/>
  <c r="T331" i="54" s="1"/>
  <c r="U331" i="54" s="1"/>
  <c r="V331" i="54" s="1"/>
  <c r="W331" i="54" s="1"/>
  <c r="X331" i="54" s="1"/>
  <c r="Y331" i="54" s="1"/>
  <c r="Z331" i="54" s="1"/>
  <c r="AA331" i="54" s="1"/>
  <c r="D330" i="54"/>
  <c r="E330" i="54" s="1"/>
  <c r="F330" i="54" s="1"/>
  <c r="G330" i="54" s="1"/>
  <c r="H330" i="54" s="1"/>
  <c r="I330" i="54" s="1"/>
  <c r="J330" i="54" s="1"/>
  <c r="K330" i="54" s="1"/>
  <c r="L330" i="54" s="1"/>
  <c r="M330" i="54" s="1"/>
  <c r="N330" i="54" s="1"/>
  <c r="O330" i="54" s="1"/>
  <c r="P330" i="54" s="1"/>
  <c r="Q330" i="54" s="1"/>
  <c r="R330" i="54" s="1"/>
  <c r="S330" i="54" s="1"/>
  <c r="T330" i="54" s="1"/>
  <c r="U330" i="54" s="1"/>
  <c r="V330" i="54" s="1"/>
  <c r="W330" i="54" s="1"/>
  <c r="X330" i="54" s="1"/>
  <c r="Y330" i="54" s="1"/>
  <c r="Z330" i="54" s="1"/>
  <c r="AA330" i="54" s="1"/>
  <c r="C330" i="54"/>
  <c r="C329" i="54"/>
  <c r="D329" i="54" s="1"/>
  <c r="E329" i="54" s="1"/>
  <c r="F329" i="54" s="1"/>
  <c r="G329" i="54" s="1"/>
  <c r="H329" i="54" s="1"/>
  <c r="I329" i="54" s="1"/>
  <c r="J329" i="54" s="1"/>
  <c r="K329" i="54" s="1"/>
  <c r="L329" i="54" s="1"/>
  <c r="M329" i="54" s="1"/>
  <c r="N329" i="54" s="1"/>
  <c r="O329" i="54" s="1"/>
  <c r="P329" i="54" s="1"/>
  <c r="Q329" i="54" s="1"/>
  <c r="R329" i="54" s="1"/>
  <c r="S329" i="54" s="1"/>
  <c r="T329" i="54" s="1"/>
  <c r="U329" i="54" s="1"/>
  <c r="V329" i="54" s="1"/>
  <c r="W329" i="54" s="1"/>
  <c r="X329" i="54" s="1"/>
  <c r="Y329" i="54" s="1"/>
  <c r="Z329" i="54" s="1"/>
  <c r="AA329" i="54" s="1"/>
  <c r="D328" i="54"/>
  <c r="E328" i="54" s="1"/>
  <c r="F328" i="54" s="1"/>
  <c r="G328" i="54" s="1"/>
  <c r="H328" i="54" s="1"/>
  <c r="I328" i="54" s="1"/>
  <c r="J328" i="54" s="1"/>
  <c r="K328" i="54" s="1"/>
  <c r="L328" i="54" s="1"/>
  <c r="M328" i="54" s="1"/>
  <c r="N328" i="54" s="1"/>
  <c r="O328" i="54" s="1"/>
  <c r="P328" i="54" s="1"/>
  <c r="Q328" i="54" s="1"/>
  <c r="R328" i="54" s="1"/>
  <c r="S328" i="54" s="1"/>
  <c r="T328" i="54" s="1"/>
  <c r="U328" i="54" s="1"/>
  <c r="V328" i="54" s="1"/>
  <c r="W328" i="54" s="1"/>
  <c r="X328" i="54" s="1"/>
  <c r="Y328" i="54" s="1"/>
  <c r="Z328" i="54" s="1"/>
  <c r="AA328" i="54" s="1"/>
  <c r="C328" i="54"/>
  <c r="G327" i="54"/>
  <c r="H327" i="54" s="1"/>
  <c r="I327" i="54" s="1"/>
  <c r="J327" i="54" s="1"/>
  <c r="K327" i="54" s="1"/>
  <c r="L327" i="54" s="1"/>
  <c r="M327" i="54" s="1"/>
  <c r="N327" i="54" s="1"/>
  <c r="O327" i="54" s="1"/>
  <c r="P327" i="54" s="1"/>
  <c r="Q327" i="54" s="1"/>
  <c r="R327" i="54" s="1"/>
  <c r="S327" i="54" s="1"/>
  <c r="T327" i="54" s="1"/>
  <c r="U327" i="54" s="1"/>
  <c r="V327" i="54" s="1"/>
  <c r="W327" i="54" s="1"/>
  <c r="X327" i="54" s="1"/>
  <c r="Y327" i="54" s="1"/>
  <c r="Z327" i="54" s="1"/>
  <c r="AA327" i="54" s="1"/>
  <c r="C327" i="54"/>
  <c r="D327" i="54" s="1"/>
  <c r="E327" i="54" s="1"/>
  <c r="F327" i="54" s="1"/>
  <c r="C326" i="54"/>
  <c r="D326" i="54" s="1"/>
  <c r="E326" i="54" s="1"/>
  <c r="F326" i="54" s="1"/>
  <c r="G326" i="54" s="1"/>
  <c r="H326" i="54" s="1"/>
  <c r="I326" i="54" s="1"/>
  <c r="J326" i="54" s="1"/>
  <c r="K326" i="54" s="1"/>
  <c r="L326" i="54" s="1"/>
  <c r="M326" i="54" s="1"/>
  <c r="N326" i="54" s="1"/>
  <c r="O326" i="54" s="1"/>
  <c r="P326" i="54" s="1"/>
  <c r="Q326" i="54" s="1"/>
  <c r="R326" i="54" s="1"/>
  <c r="S326" i="54" s="1"/>
  <c r="T326" i="54" s="1"/>
  <c r="U326" i="54" s="1"/>
  <c r="V326" i="54" s="1"/>
  <c r="W326" i="54" s="1"/>
  <c r="X326" i="54" s="1"/>
  <c r="Y326" i="54" s="1"/>
  <c r="Z326" i="54" s="1"/>
  <c r="AA326" i="54" s="1"/>
  <c r="C325" i="54"/>
  <c r="D325" i="54" s="1"/>
  <c r="E325" i="54" s="1"/>
  <c r="F325" i="54" s="1"/>
  <c r="G325" i="54" s="1"/>
  <c r="H325" i="54" s="1"/>
  <c r="I325" i="54" s="1"/>
  <c r="J325" i="54" s="1"/>
  <c r="K325" i="54" s="1"/>
  <c r="L325" i="54" s="1"/>
  <c r="M325" i="54" s="1"/>
  <c r="N325" i="54" s="1"/>
  <c r="O325" i="54" s="1"/>
  <c r="P325" i="54" s="1"/>
  <c r="Q325" i="54" s="1"/>
  <c r="R325" i="54" s="1"/>
  <c r="S325" i="54" s="1"/>
  <c r="T325" i="54" s="1"/>
  <c r="U325" i="54" s="1"/>
  <c r="V325" i="54" s="1"/>
  <c r="W325" i="54" s="1"/>
  <c r="X325" i="54" s="1"/>
  <c r="Y325" i="54" s="1"/>
  <c r="Z325" i="54" s="1"/>
  <c r="AA325" i="54" s="1"/>
  <c r="C324" i="54"/>
  <c r="D324" i="54" s="1"/>
  <c r="E324" i="54" s="1"/>
  <c r="F324" i="54" s="1"/>
  <c r="G324" i="54" s="1"/>
  <c r="H324" i="54" s="1"/>
  <c r="I324" i="54" s="1"/>
  <c r="J324" i="54" s="1"/>
  <c r="K324" i="54" s="1"/>
  <c r="L324" i="54" s="1"/>
  <c r="M324" i="54" s="1"/>
  <c r="N324" i="54" s="1"/>
  <c r="O324" i="54" s="1"/>
  <c r="P324" i="54" s="1"/>
  <c r="Q324" i="54" s="1"/>
  <c r="R324" i="54" s="1"/>
  <c r="S324" i="54" s="1"/>
  <c r="T324" i="54" s="1"/>
  <c r="U324" i="54" s="1"/>
  <c r="V324" i="54" s="1"/>
  <c r="W324" i="54" s="1"/>
  <c r="X324" i="54" s="1"/>
  <c r="Y324" i="54" s="1"/>
  <c r="Z324" i="54" s="1"/>
  <c r="AA324" i="54" s="1"/>
  <c r="C323" i="54"/>
  <c r="D323" i="54" s="1"/>
  <c r="E323" i="54" s="1"/>
  <c r="F323" i="54" s="1"/>
  <c r="G323" i="54" s="1"/>
  <c r="H323" i="54" s="1"/>
  <c r="I323" i="54" s="1"/>
  <c r="J323" i="54" s="1"/>
  <c r="K323" i="54" s="1"/>
  <c r="L323" i="54" s="1"/>
  <c r="M323" i="54" s="1"/>
  <c r="N323" i="54" s="1"/>
  <c r="O323" i="54" s="1"/>
  <c r="P323" i="54" s="1"/>
  <c r="Q323" i="54" s="1"/>
  <c r="R323" i="54" s="1"/>
  <c r="S323" i="54" s="1"/>
  <c r="T323" i="54" s="1"/>
  <c r="U323" i="54" s="1"/>
  <c r="V323" i="54" s="1"/>
  <c r="W323" i="54" s="1"/>
  <c r="X323" i="54" s="1"/>
  <c r="Y323" i="54" s="1"/>
  <c r="Z323" i="54" s="1"/>
  <c r="AA323" i="54" s="1"/>
  <c r="C322" i="54"/>
  <c r="D322" i="54" s="1"/>
  <c r="E322" i="54" s="1"/>
  <c r="F322" i="54" s="1"/>
  <c r="G322" i="54" s="1"/>
  <c r="H322" i="54" s="1"/>
  <c r="I322" i="54" s="1"/>
  <c r="J322" i="54" s="1"/>
  <c r="K322" i="54" s="1"/>
  <c r="L322" i="54" s="1"/>
  <c r="M322" i="54" s="1"/>
  <c r="N322" i="54" s="1"/>
  <c r="O322" i="54" s="1"/>
  <c r="P322" i="54" s="1"/>
  <c r="Q322" i="54" s="1"/>
  <c r="R322" i="54" s="1"/>
  <c r="S322" i="54" s="1"/>
  <c r="T322" i="54" s="1"/>
  <c r="U322" i="54" s="1"/>
  <c r="V322" i="54" s="1"/>
  <c r="W322" i="54" s="1"/>
  <c r="X322" i="54" s="1"/>
  <c r="Y322" i="54" s="1"/>
  <c r="Z322" i="54" s="1"/>
  <c r="AA322" i="54" s="1"/>
  <c r="C321" i="54"/>
  <c r="D321" i="54" s="1"/>
  <c r="E321" i="54" s="1"/>
  <c r="F321" i="54" s="1"/>
  <c r="G321" i="54" s="1"/>
  <c r="H321" i="54" s="1"/>
  <c r="I321" i="54" s="1"/>
  <c r="J321" i="54" s="1"/>
  <c r="K321" i="54" s="1"/>
  <c r="L321" i="54" s="1"/>
  <c r="M321" i="54" s="1"/>
  <c r="N321" i="54" s="1"/>
  <c r="O321" i="54" s="1"/>
  <c r="P321" i="54" s="1"/>
  <c r="Q321" i="54" s="1"/>
  <c r="R321" i="54" s="1"/>
  <c r="S321" i="54" s="1"/>
  <c r="T321" i="54" s="1"/>
  <c r="U321" i="54" s="1"/>
  <c r="V321" i="54" s="1"/>
  <c r="W321" i="54" s="1"/>
  <c r="X321" i="54" s="1"/>
  <c r="Y321" i="54" s="1"/>
  <c r="Z321" i="54" s="1"/>
  <c r="AA321" i="54" s="1"/>
  <c r="C320" i="54"/>
  <c r="D320" i="54" s="1"/>
  <c r="E320" i="54" s="1"/>
  <c r="F320" i="54" s="1"/>
  <c r="G320" i="54" s="1"/>
  <c r="H320" i="54" s="1"/>
  <c r="I320" i="54" s="1"/>
  <c r="J320" i="54" s="1"/>
  <c r="K320" i="54" s="1"/>
  <c r="L320" i="54" s="1"/>
  <c r="M320" i="54" s="1"/>
  <c r="N320" i="54" s="1"/>
  <c r="O320" i="54" s="1"/>
  <c r="P320" i="54" s="1"/>
  <c r="Q320" i="54" s="1"/>
  <c r="R320" i="54" s="1"/>
  <c r="S320" i="54" s="1"/>
  <c r="T320" i="54" s="1"/>
  <c r="U320" i="54" s="1"/>
  <c r="V320" i="54" s="1"/>
  <c r="W320" i="54" s="1"/>
  <c r="X320" i="54" s="1"/>
  <c r="Y320" i="54" s="1"/>
  <c r="Z320" i="54" s="1"/>
  <c r="AA320" i="54" s="1"/>
  <c r="C319" i="54"/>
  <c r="D319" i="54" s="1"/>
  <c r="E319" i="54" s="1"/>
  <c r="F319" i="54" s="1"/>
  <c r="G319" i="54" s="1"/>
  <c r="H319" i="54" s="1"/>
  <c r="I319" i="54" s="1"/>
  <c r="J319" i="54" s="1"/>
  <c r="K319" i="54" s="1"/>
  <c r="L319" i="54" s="1"/>
  <c r="M319" i="54" s="1"/>
  <c r="N319" i="54" s="1"/>
  <c r="O319" i="54" s="1"/>
  <c r="P319" i="54" s="1"/>
  <c r="Q319" i="54" s="1"/>
  <c r="R319" i="54" s="1"/>
  <c r="S319" i="54" s="1"/>
  <c r="T319" i="54" s="1"/>
  <c r="U319" i="54" s="1"/>
  <c r="V319" i="54" s="1"/>
  <c r="W319" i="54" s="1"/>
  <c r="X319" i="54" s="1"/>
  <c r="Y319" i="54" s="1"/>
  <c r="Z319" i="54" s="1"/>
  <c r="AA319" i="54" s="1"/>
  <c r="C318" i="54"/>
  <c r="D318" i="54" s="1"/>
  <c r="E318" i="54" s="1"/>
  <c r="F318" i="54" s="1"/>
  <c r="G318" i="54" s="1"/>
  <c r="H318" i="54" s="1"/>
  <c r="I318" i="54" s="1"/>
  <c r="J318" i="54" s="1"/>
  <c r="K318" i="54" s="1"/>
  <c r="L318" i="54" s="1"/>
  <c r="M318" i="54" s="1"/>
  <c r="N318" i="54" s="1"/>
  <c r="O318" i="54" s="1"/>
  <c r="P318" i="54" s="1"/>
  <c r="Q318" i="54" s="1"/>
  <c r="R318" i="54" s="1"/>
  <c r="S318" i="54" s="1"/>
  <c r="T318" i="54" s="1"/>
  <c r="U318" i="54" s="1"/>
  <c r="V318" i="54" s="1"/>
  <c r="W318" i="54" s="1"/>
  <c r="X318" i="54" s="1"/>
  <c r="Y318" i="54" s="1"/>
  <c r="Z318" i="54" s="1"/>
  <c r="AA318" i="54" s="1"/>
  <c r="D317" i="54"/>
  <c r="E317" i="54" s="1"/>
  <c r="F317" i="54" s="1"/>
  <c r="G317" i="54" s="1"/>
  <c r="H317" i="54" s="1"/>
  <c r="I317" i="54" s="1"/>
  <c r="J317" i="54" s="1"/>
  <c r="K317" i="54" s="1"/>
  <c r="L317" i="54" s="1"/>
  <c r="M317" i="54" s="1"/>
  <c r="N317" i="54" s="1"/>
  <c r="O317" i="54" s="1"/>
  <c r="P317" i="54" s="1"/>
  <c r="Q317" i="54" s="1"/>
  <c r="R317" i="54" s="1"/>
  <c r="S317" i="54" s="1"/>
  <c r="T317" i="54" s="1"/>
  <c r="U317" i="54" s="1"/>
  <c r="V317" i="54" s="1"/>
  <c r="W317" i="54" s="1"/>
  <c r="X317" i="54" s="1"/>
  <c r="Y317" i="54" s="1"/>
  <c r="Z317" i="54" s="1"/>
  <c r="AA317" i="54" s="1"/>
  <c r="C317" i="54"/>
  <c r="D316" i="54"/>
  <c r="E316" i="54" s="1"/>
  <c r="F316" i="54" s="1"/>
  <c r="G316" i="54" s="1"/>
  <c r="H316" i="54" s="1"/>
  <c r="I316" i="54" s="1"/>
  <c r="J316" i="54" s="1"/>
  <c r="K316" i="54" s="1"/>
  <c r="L316" i="54" s="1"/>
  <c r="M316" i="54" s="1"/>
  <c r="N316" i="54" s="1"/>
  <c r="O316" i="54" s="1"/>
  <c r="P316" i="54" s="1"/>
  <c r="Q316" i="54" s="1"/>
  <c r="R316" i="54" s="1"/>
  <c r="S316" i="54" s="1"/>
  <c r="T316" i="54" s="1"/>
  <c r="U316" i="54" s="1"/>
  <c r="V316" i="54" s="1"/>
  <c r="W316" i="54" s="1"/>
  <c r="X316" i="54" s="1"/>
  <c r="Y316" i="54" s="1"/>
  <c r="Z316" i="54" s="1"/>
  <c r="AA316" i="54" s="1"/>
  <c r="C316" i="54"/>
  <c r="C315" i="54"/>
  <c r="D315" i="54" s="1"/>
  <c r="E315" i="54" s="1"/>
  <c r="F315" i="54" s="1"/>
  <c r="G315" i="54" s="1"/>
  <c r="H315" i="54" s="1"/>
  <c r="I315" i="54" s="1"/>
  <c r="J315" i="54" s="1"/>
  <c r="K315" i="54" s="1"/>
  <c r="L315" i="54" s="1"/>
  <c r="M315" i="54" s="1"/>
  <c r="N315" i="54" s="1"/>
  <c r="O315" i="54" s="1"/>
  <c r="P315" i="54" s="1"/>
  <c r="Q315" i="54" s="1"/>
  <c r="R315" i="54" s="1"/>
  <c r="S315" i="54" s="1"/>
  <c r="T315" i="54" s="1"/>
  <c r="U315" i="54" s="1"/>
  <c r="V315" i="54" s="1"/>
  <c r="W315" i="54" s="1"/>
  <c r="X315" i="54" s="1"/>
  <c r="Y315" i="54" s="1"/>
  <c r="Z315" i="54" s="1"/>
  <c r="AA315" i="54" s="1"/>
  <c r="C314" i="54"/>
  <c r="D314" i="54" s="1"/>
  <c r="E314" i="54" s="1"/>
  <c r="F314" i="54" s="1"/>
  <c r="G314" i="54" s="1"/>
  <c r="H314" i="54" s="1"/>
  <c r="I314" i="54" s="1"/>
  <c r="J314" i="54" s="1"/>
  <c r="K314" i="54" s="1"/>
  <c r="L314" i="54" s="1"/>
  <c r="M314" i="54" s="1"/>
  <c r="N314" i="54" s="1"/>
  <c r="O314" i="54" s="1"/>
  <c r="P314" i="54" s="1"/>
  <c r="Q314" i="54" s="1"/>
  <c r="R314" i="54" s="1"/>
  <c r="S314" i="54" s="1"/>
  <c r="T314" i="54" s="1"/>
  <c r="U314" i="54" s="1"/>
  <c r="V314" i="54" s="1"/>
  <c r="W314" i="54" s="1"/>
  <c r="X314" i="54" s="1"/>
  <c r="Y314" i="54" s="1"/>
  <c r="Z314" i="54" s="1"/>
  <c r="AA314" i="54" s="1"/>
  <c r="C313" i="54"/>
  <c r="D313" i="54" s="1"/>
  <c r="E313" i="54" s="1"/>
  <c r="F313" i="54" s="1"/>
  <c r="G313" i="54" s="1"/>
  <c r="H313" i="54" s="1"/>
  <c r="I313" i="54" s="1"/>
  <c r="J313" i="54" s="1"/>
  <c r="K313" i="54" s="1"/>
  <c r="L313" i="54" s="1"/>
  <c r="M313" i="54" s="1"/>
  <c r="N313" i="54" s="1"/>
  <c r="O313" i="54" s="1"/>
  <c r="P313" i="54" s="1"/>
  <c r="Q313" i="54" s="1"/>
  <c r="R313" i="54" s="1"/>
  <c r="S313" i="54" s="1"/>
  <c r="T313" i="54" s="1"/>
  <c r="U313" i="54" s="1"/>
  <c r="V313" i="54" s="1"/>
  <c r="W313" i="54" s="1"/>
  <c r="X313" i="54" s="1"/>
  <c r="Y313" i="54" s="1"/>
  <c r="Z313" i="54" s="1"/>
  <c r="AA313" i="54" s="1"/>
  <c r="AG311" i="54"/>
  <c r="C310" i="54"/>
  <c r="D310" i="54" s="1"/>
  <c r="E310" i="54" s="1"/>
  <c r="F310" i="54" s="1"/>
  <c r="G310" i="54" s="1"/>
  <c r="H310" i="54" s="1"/>
  <c r="I310" i="54" s="1"/>
  <c r="J310" i="54" s="1"/>
  <c r="K310" i="54" s="1"/>
  <c r="L310" i="54" s="1"/>
  <c r="M310" i="54" s="1"/>
  <c r="N310" i="54" s="1"/>
  <c r="O310" i="54" s="1"/>
  <c r="P310" i="54" s="1"/>
  <c r="Q310" i="54" s="1"/>
  <c r="R310" i="54" s="1"/>
  <c r="S310" i="54" s="1"/>
  <c r="T310" i="54" s="1"/>
  <c r="U310" i="54" s="1"/>
  <c r="V310" i="54" s="1"/>
  <c r="W310" i="54" s="1"/>
  <c r="X310" i="54" s="1"/>
  <c r="Y310" i="54" s="1"/>
  <c r="Z310" i="54" s="1"/>
  <c r="AA310" i="54" s="1"/>
  <c r="C309" i="54"/>
  <c r="D309" i="54" s="1"/>
  <c r="E309" i="54" s="1"/>
  <c r="F309" i="54" s="1"/>
  <c r="G309" i="54" s="1"/>
  <c r="H309" i="54" s="1"/>
  <c r="I309" i="54" s="1"/>
  <c r="J309" i="54" s="1"/>
  <c r="K309" i="54" s="1"/>
  <c r="L309" i="54" s="1"/>
  <c r="M309" i="54" s="1"/>
  <c r="N309" i="54" s="1"/>
  <c r="O309" i="54" s="1"/>
  <c r="P309" i="54" s="1"/>
  <c r="Q309" i="54" s="1"/>
  <c r="R309" i="54" s="1"/>
  <c r="S309" i="54" s="1"/>
  <c r="T309" i="54" s="1"/>
  <c r="U309" i="54" s="1"/>
  <c r="V309" i="54" s="1"/>
  <c r="W309" i="54" s="1"/>
  <c r="X309" i="54" s="1"/>
  <c r="Y309" i="54" s="1"/>
  <c r="Z309" i="54" s="1"/>
  <c r="AA309" i="54" s="1"/>
  <c r="K308" i="54"/>
  <c r="L308" i="54" s="1"/>
  <c r="M308" i="54" s="1"/>
  <c r="N308" i="54" s="1"/>
  <c r="O308" i="54" s="1"/>
  <c r="P308" i="54" s="1"/>
  <c r="Q308" i="54" s="1"/>
  <c r="R308" i="54" s="1"/>
  <c r="S308" i="54" s="1"/>
  <c r="T308" i="54" s="1"/>
  <c r="U308" i="54" s="1"/>
  <c r="V308" i="54" s="1"/>
  <c r="W308" i="54" s="1"/>
  <c r="X308" i="54" s="1"/>
  <c r="Y308" i="54" s="1"/>
  <c r="Z308" i="54" s="1"/>
  <c r="AA308" i="54" s="1"/>
  <c r="C308" i="54"/>
  <c r="D308" i="54" s="1"/>
  <c r="E308" i="54" s="1"/>
  <c r="F308" i="54" s="1"/>
  <c r="G308" i="54" s="1"/>
  <c r="H308" i="54" s="1"/>
  <c r="I308" i="54" s="1"/>
  <c r="J308" i="54" s="1"/>
  <c r="C307" i="54"/>
  <c r="D307" i="54" s="1"/>
  <c r="E307" i="54" s="1"/>
  <c r="F307" i="54" s="1"/>
  <c r="G307" i="54" s="1"/>
  <c r="H307" i="54" s="1"/>
  <c r="I307" i="54" s="1"/>
  <c r="J307" i="54" s="1"/>
  <c r="K307" i="54" s="1"/>
  <c r="L307" i="54" s="1"/>
  <c r="M307" i="54" s="1"/>
  <c r="N307" i="54" s="1"/>
  <c r="O307" i="54" s="1"/>
  <c r="P307" i="54" s="1"/>
  <c r="Q307" i="54" s="1"/>
  <c r="R307" i="54" s="1"/>
  <c r="S307" i="54" s="1"/>
  <c r="T307" i="54" s="1"/>
  <c r="U307" i="54" s="1"/>
  <c r="V307" i="54" s="1"/>
  <c r="W307" i="54" s="1"/>
  <c r="X307" i="54" s="1"/>
  <c r="Y307" i="54" s="1"/>
  <c r="Z307" i="54" s="1"/>
  <c r="AA307" i="54" s="1"/>
  <c r="C306" i="54"/>
  <c r="D306" i="54" s="1"/>
  <c r="E306" i="54" s="1"/>
  <c r="F306" i="54" s="1"/>
  <c r="G306" i="54" s="1"/>
  <c r="H306" i="54" s="1"/>
  <c r="I306" i="54" s="1"/>
  <c r="J306" i="54" s="1"/>
  <c r="K306" i="54" s="1"/>
  <c r="L306" i="54" s="1"/>
  <c r="M306" i="54" s="1"/>
  <c r="N306" i="54" s="1"/>
  <c r="O306" i="54" s="1"/>
  <c r="P306" i="54" s="1"/>
  <c r="Q306" i="54" s="1"/>
  <c r="R306" i="54" s="1"/>
  <c r="S306" i="54" s="1"/>
  <c r="T306" i="54" s="1"/>
  <c r="U306" i="54" s="1"/>
  <c r="V306" i="54" s="1"/>
  <c r="W306" i="54" s="1"/>
  <c r="X306" i="54" s="1"/>
  <c r="Y306" i="54" s="1"/>
  <c r="Z306" i="54" s="1"/>
  <c r="AA306" i="54" s="1"/>
  <c r="F305" i="54"/>
  <c r="G305" i="54" s="1"/>
  <c r="H305" i="54" s="1"/>
  <c r="I305" i="54" s="1"/>
  <c r="J305" i="54" s="1"/>
  <c r="K305" i="54" s="1"/>
  <c r="L305" i="54" s="1"/>
  <c r="M305" i="54" s="1"/>
  <c r="N305" i="54" s="1"/>
  <c r="O305" i="54" s="1"/>
  <c r="P305" i="54" s="1"/>
  <c r="Q305" i="54" s="1"/>
  <c r="R305" i="54" s="1"/>
  <c r="S305" i="54" s="1"/>
  <c r="T305" i="54" s="1"/>
  <c r="U305" i="54" s="1"/>
  <c r="V305" i="54" s="1"/>
  <c r="W305" i="54" s="1"/>
  <c r="X305" i="54" s="1"/>
  <c r="Y305" i="54" s="1"/>
  <c r="Z305" i="54" s="1"/>
  <c r="AA305" i="54" s="1"/>
  <c r="C305" i="54"/>
  <c r="D305" i="54" s="1"/>
  <c r="E305" i="54" s="1"/>
  <c r="C304" i="54"/>
  <c r="D304" i="54" s="1"/>
  <c r="E304" i="54" s="1"/>
  <c r="F304" i="54" s="1"/>
  <c r="G304" i="54" s="1"/>
  <c r="H304" i="54" s="1"/>
  <c r="I304" i="54" s="1"/>
  <c r="J304" i="54" s="1"/>
  <c r="K304" i="54" s="1"/>
  <c r="L304" i="54" s="1"/>
  <c r="M304" i="54" s="1"/>
  <c r="N304" i="54" s="1"/>
  <c r="O304" i="54" s="1"/>
  <c r="P304" i="54" s="1"/>
  <c r="Q304" i="54" s="1"/>
  <c r="R304" i="54" s="1"/>
  <c r="S304" i="54" s="1"/>
  <c r="T304" i="54" s="1"/>
  <c r="U304" i="54" s="1"/>
  <c r="V304" i="54" s="1"/>
  <c r="W304" i="54" s="1"/>
  <c r="X304" i="54" s="1"/>
  <c r="Y304" i="54" s="1"/>
  <c r="Z304" i="54" s="1"/>
  <c r="AA304" i="54" s="1"/>
  <c r="C303" i="54"/>
  <c r="D303" i="54" s="1"/>
  <c r="E303" i="54" s="1"/>
  <c r="F303" i="54" s="1"/>
  <c r="G303" i="54" s="1"/>
  <c r="H303" i="54" s="1"/>
  <c r="I303" i="54" s="1"/>
  <c r="J303" i="54" s="1"/>
  <c r="K303" i="54" s="1"/>
  <c r="L303" i="54" s="1"/>
  <c r="M303" i="54" s="1"/>
  <c r="N303" i="54" s="1"/>
  <c r="O303" i="54" s="1"/>
  <c r="P303" i="54" s="1"/>
  <c r="Q303" i="54" s="1"/>
  <c r="R303" i="54" s="1"/>
  <c r="S303" i="54" s="1"/>
  <c r="T303" i="54" s="1"/>
  <c r="U303" i="54" s="1"/>
  <c r="V303" i="54" s="1"/>
  <c r="W303" i="54" s="1"/>
  <c r="X303" i="54" s="1"/>
  <c r="Y303" i="54" s="1"/>
  <c r="Z303" i="54" s="1"/>
  <c r="AA303" i="54" s="1"/>
  <c r="C302" i="54"/>
  <c r="D302" i="54" s="1"/>
  <c r="E302" i="54" s="1"/>
  <c r="F302" i="54" s="1"/>
  <c r="G302" i="54" s="1"/>
  <c r="H302" i="54" s="1"/>
  <c r="I302" i="54" s="1"/>
  <c r="J302" i="54" s="1"/>
  <c r="K302" i="54" s="1"/>
  <c r="L302" i="54" s="1"/>
  <c r="M302" i="54" s="1"/>
  <c r="N302" i="54" s="1"/>
  <c r="O302" i="54" s="1"/>
  <c r="P302" i="54" s="1"/>
  <c r="Q302" i="54" s="1"/>
  <c r="R302" i="54" s="1"/>
  <c r="S302" i="54" s="1"/>
  <c r="T302" i="54" s="1"/>
  <c r="U302" i="54" s="1"/>
  <c r="V302" i="54" s="1"/>
  <c r="W302" i="54" s="1"/>
  <c r="X302" i="54" s="1"/>
  <c r="Y302" i="54" s="1"/>
  <c r="Z302" i="54" s="1"/>
  <c r="AA302" i="54" s="1"/>
  <c r="C301" i="54"/>
  <c r="D301" i="54" s="1"/>
  <c r="E301" i="54" s="1"/>
  <c r="F301" i="54" s="1"/>
  <c r="G301" i="54" s="1"/>
  <c r="H301" i="54" s="1"/>
  <c r="I301" i="54" s="1"/>
  <c r="J301" i="54" s="1"/>
  <c r="K301" i="54" s="1"/>
  <c r="L301" i="54" s="1"/>
  <c r="M301" i="54" s="1"/>
  <c r="N301" i="54" s="1"/>
  <c r="O301" i="54" s="1"/>
  <c r="P301" i="54" s="1"/>
  <c r="Q301" i="54" s="1"/>
  <c r="R301" i="54" s="1"/>
  <c r="S301" i="54" s="1"/>
  <c r="T301" i="54" s="1"/>
  <c r="U301" i="54" s="1"/>
  <c r="V301" i="54" s="1"/>
  <c r="W301" i="54" s="1"/>
  <c r="X301" i="54" s="1"/>
  <c r="Y301" i="54" s="1"/>
  <c r="Z301" i="54" s="1"/>
  <c r="AA301" i="54" s="1"/>
  <c r="D300" i="54"/>
  <c r="E300" i="54" s="1"/>
  <c r="F300" i="54" s="1"/>
  <c r="G300" i="54" s="1"/>
  <c r="H300" i="54" s="1"/>
  <c r="I300" i="54" s="1"/>
  <c r="J300" i="54" s="1"/>
  <c r="K300" i="54" s="1"/>
  <c r="L300" i="54" s="1"/>
  <c r="M300" i="54" s="1"/>
  <c r="N300" i="54" s="1"/>
  <c r="O300" i="54" s="1"/>
  <c r="P300" i="54" s="1"/>
  <c r="Q300" i="54" s="1"/>
  <c r="R300" i="54" s="1"/>
  <c r="S300" i="54" s="1"/>
  <c r="T300" i="54" s="1"/>
  <c r="U300" i="54" s="1"/>
  <c r="V300" i="54" s="1"/>
  <c r="W300" i="54" s="1"/>
  <c r="X300" i="54" s="1"/>
  <c r="Y300" i="54" s="1"/>
  <c r="Z300" i="54" s="1"/>
  <c r="AA300" i="54" s="1"/>
  <c r="C300" i="54"/>
  <c r="D299" i="54"/>
  <c r="E299" i="54" s="1"/>
  <c r="F299" i="54" s="1"/>
  <c r="G299" i="54" s="1"/>
  <c r="H299" i="54" s="1"/>
  <c r="I299" i="54" s="1"/>
  <c r="J299" i="54" s="1"/>
  <c r="K299" i="54" s="1"/>
  <c r="L299" i="54" s="1"/>
  <c r="M299" i="54" s="1"/>
  <c r="N299" i="54" s="1"/>
  <c r="O299" i="54" s="1"/>
  <c r="P299" i="54" s="1"/>
  <c r="Q299" i="54" s="1"/>
  <c r="R299" i="54" s="1"/>
  <c r="S299" i="54" s="1"/>
  <c r="T299" i="54" s="1"/>
  <c r="U299" i="54" s="1"/>
  <c r="V299" i="54" s="1"/>
  <c r="W299" i="54" s="1"/>
  <c r="X299" i="54" s="1"/>
  <c r="Y299" i="54" s="1"/>
  <c r="Z299" i="54" s="1"/>
  <c r="AA299" i="54" s="1"/>
  <c r="C299" i="54"/>
  <c r="C298" i="54"/>
  <c r="D298" i="54" s="1"/>
  <c r="E298" i="54" s="1"/>
  <c r="F298" i="54" s="1"/>
  <c r="G298" i="54" s="1"/>
  <c r="H298" i="54" s="1"/>
  <c r="I298" i="54" s="1"/>
  <c r="J298" i="54" s="1"/>
  <c r="K298" i="54" s="1"/>
  <c r="L298" i="54" s="1"/>
  <c r="M298" i="54" s="1"/>
  <c r="N298" i="54" s="1"/>
  <c r="O298" i="54" s="1"/>
  <c r="P298" i="54" s="1"/>
  <c r="Q298" i="54" s="1"/>
  <c r="R298" i="54" s="1"/>
  <c r="S298" i="54" s="1"/>
  <c r="T298" i="54" s="1"/>
  <c r="U298" i="54" s="1"/>
  <c r="V298" i="54" s="1"/>
  <c r="W298" i="54" s="1"/>
  <c r="X298" i="54" s="1"/>
  <c r="Y298" i="54" s="1"/>
  <c r="Z298" i="54" s="1"/>
  <c r="AA298" i="54" s="1"/>
  <c r="C297" i="54"/>
  <c r="D297" i="54" s="1"/>
  <c r="E297" i="54" s="1"/>
  <c r="F297" i="54" s="1"/>
  <c r="G297" i="54" s="1"/>
  <c r="H297" i="54" s="1"/>
  <c r="I297" i="54" s="1"/>
  <c r="J297" i="54" s="1"/>
  <c r="K297" i="54" s="1"/>
  <c r="L297" i="54" s="1"/>
  <c r="M297" i="54" s="1"/>
  <c r="N297" i="54" s="1"/>
  <c r="O297" i="54" s="1"/>
  <c r="P297" i="54" s="1"/>
  <c r="Q297" i="54" s="1"/>
  <c r="R297" i="54" s="1"/>
  <c r="S297" i="54" s="1"/>
  <c r="T297" i="54" s="1"/>
  <c r="U297" i="54" s="1"/>
  <c r="V297" i="54" s="1"/>
  <c r="W297" i="54" s="1"/>
  <c r="X297" i="54" s="1"/>
  <c r="Y297" i="54" s="1"/>
  <c r="Z297" i="54" s="1"/>
  <c r="AA297" i="54" s="1"/>
  <c r="C296" i="54"/>
  <c r="D296" i="54" s="1"/>
  <c r="E296" i="54" s="1"/>
  <c r="F296" i="54" s="1"/>
  <c r="G296" i="54" s="1"/>
  <c r="H296" i="54" s="1"/>
  <c r="I296" i="54" s="1"/>
  <c r="J296" i="54" s="1"/>
  <c r="K296" i="54" s="1"/>
  <c r="L296" i="54" s="1"/>
  <c r="M296" i="54" s="1"/>
  <c r="N296" i="54" s="1"/>
  <c r="O296" i="54" s="1"/>
  <c r="P296" i="54" s="1"/>
  <c r="Q296" i="54" s="1"/>
  <c r="R296" i="54" s="1"/>
  <c r="S296" i="54" s="1"/>
  <c r="T296" i="54" s="1"/>
  <c r="U296" i="54" s="1"/>
  <c r="V296" i="54" s="1"/>
  <c r="W296" i="54" s="1"/>
  <c r="X296" i="54" s="1"/>
  <c r="Y296" i="54" s="1"/>
  <c r="Z296" i="54" s="1"/>
  <c r="AA296" i="54" s="1"/>
  <c r="C295" i="54"/>
  <c r="D295" i="54" s="1"/>
  <c r="E295" i="54" s="1"/>
  <c r="F295" i="54" s="1"/>
  <c r="G295" i="54" s="1"/>
  <c r="H295" i="54" s="1"/>
  <c r="I295" i="54" s="1"/>
  <c r="J295" i="54" s="1"/>
  <c r="K295" i="54" s="1"/>
  <c r="L295" i="54" s="1"/>
  <c r="M295" i="54" s="1"/>
  <c r="N295" i="54" s="1"/>
  <c r="O295" i="54" s="1"/>
  <c r="P295" i="54" s="1"/>
  <c r="Q295" i="54" s="1"/>
  <c r="R295" i="54" s="1"/>
  <c r="S295" i="54" s="1"/>
  <c r="T295" i="54" s="1"/>
  <c r="U295" i="54" s="1"/>
  <c r="V295" i="54" s="1"/>
  <c r="W295" i="54" s="1"/>
  <c r="X295" i="54" s="1"/>
  <c r="Y295" i="54" s="1"/>
  <c r="Z295" i="54" s="1"/>
  <c r="AA295" i="54" s="1"/>
  <c r="C294" i="54"/>
  <c r="D294" i="54" s="1"/>
  <c r="E294" i="54" s="1"/>
  <c r="F294" i="54" s="1"/>
  <c r="G294" i="54" s="1"/>
  <c r="H294" i="54" s="1"/>
  <c r="I294" i="54" s="1"/>
  <c r="J294" i="54" s="1"/>
  <c r="K294" i="54" s="1"/>
  <c r="L294" i="54" s="1"/>
  <c r="M294" i="54" s="1"/>
  <c r="N294" i="54" s="1"/>
  <c r="O294" i="54" s="1"/>
  <c r="P294" i="54" s="1"/>
  <c r="Q294" i="54" s="1"/>
  <c r="R294" i="54" s="1"/>
  <c r="S294" i="54" s="1"/>
  <c r="T294" i="54" s="1"/>
  <c r="U294" i="54" s="1"/>
  <c r="V294" i="54" s="1"/>
  <c r="W294" i="54" s="1"/>
  <c r="X294" i="54" s="1"/>
  <c r="Y294" i="54" s="1"/>
  <c r="Z294" i="54" s="1"/>
  <c r="AA294" i="54" s="1"/>
  <c r="C293" i="54"/>
  <c r="D293" i="54" s="1"/>
  <c r="E293" i="54" s="1"/>
  <c r="F293" i="54" s="1"/>
  <c r="G293" i="54" s="1"/>
  <c r="H293" i="54" s="1"/>
  <c r="I293" i="54" s="1"/>
  <c r="J293" i="54" s="1"/>
  <c r="K293" i="54" s="1"/>
  <c r="L293" i="54" s="1"/>
  <c r="M293" i="54" s="1"/>
  <c r="N293" i="54" s="1"/>
  <c r="O293" i="54" s="1"/>
  <c r="P293" i="54" s="1"/>
  <c r="Q293" i="54" s="1"/>
  <c r="R293" i="54" s="1"/>
  <c r="S293" i="54" s="1"/>
  <c r="T293" i="54" s="1"/>
  <c r="U293" i="54" s="1"/>
  <c r="V293" i="54" s="1"/>
  <c r="W293" i="54" s="1"/>
  <c r="X293" i="54" s="1"/>
  <c r="Y293" i="54" s="1"/>
  <c r="Z293" i="54" s="1"/>
  <c r="AA293" i="54" s="1"/>
  <c r="C292" i="54"/>
  <c r="D292" i="54" s="1"/>
  <c r="E292" i="54" s="1"/>
  <c r="F292" i="54" s="1"/>
  <c r="G292" i="54" s="1"/>
  <c r="H292" i="54" s="1"/>
  <c r="I292" i="54" s="1"/>
  <c r="J292" i="54" s="1"/>
  <c r="K292" i="54" s="1"/>
  <c r="L292" i="54" s="1"/>
  <c r="M292" i="54" s="1"/>
  <c r="N292" i="54" s="1"/>
  <c r="O292" i="54" s="1"/>
  <c r="P292" i="54" s="1"/>
  <c r="Q292" i="54" s="1"/>
  <c r="R292" i="54" s="1"/>
  <c r="S292" i="54" s="1"/>
  <c r="T292" i="54" s="1"/>
  <c r="U292" i="54" s="1"/>
  <c r="V292" i="54" s="1"/>
  <c r="W292" i="54" s="1"/>
  <c r="X292" i="54" s="1"/>
  <c r="Y292" i="54" s="1"/>
  <c r="Z292" i="54" s="1"/>
  <c r="AA292" i="54" s="1"/>
  <c r="C291" i="54"/>
  <c r="D291" i="54" s="1"/>
  <c r="E291" i="54" s="1"/>
  <c r="F291" i="54" s="1"/>
  <c r="G291" i="54" s="1"/>
  <c r="H291" i="54" s="1"/>
  <c r="I291" i="54" s="1"/>
  <c r="J291" i="54" s="1"/>
  <c r="K291" i="54" s="1"/>
  <c r="L291" i="54" s="1"/>
  <c r="M291" i="54" s="1"/>
  <c r="N291" i="54" s="1"/>
  <c r="O291" i="54" s="1"/>
  <c r="P291" i="54" s="1"/>
  <c r="Q291" i="54" s="1"/>
  <c r="R291" i="54" s="1"/>
  <c r="S291" i="54" s="1"/>
  <c r="T291" i="54" s="1"/>
  <c r="U291" i="54" s="1"/>
  <c r="V291" i="54" s="1"/>
  <c r="W291" i="54" s="1"/>
  <c r="X291" i="54" s="1"/>
  <c r="Y291" i="54" s="1"/>
  <c r="Z291" i="54" s="1"/>
  <c r="AA291" i="54" s="1"/>
  <c r="C290" i="54"/>
  <c r="D290" i="54" s="1"/>
  <c r="E290" i="54" s="1"/>
  <c r="F290" i="54" s="1"/>
  <c r="G290" i="54" s="1"/>
  <c r="H290" i="54" s="1"/>
  <c r="I290" i="54" s="1"/>
  <c r="J290" i="54" s="1"/>
  <c r="K290" i="54" s="1"/>
  <c r="L290" i="54" s="1"/>
  <c r="M290" i="54" s="1"/>
  <c r="N290" i="54" s="1"/>
  <c r="O290" i="54" s="1"/>
  <c r="P290" i="54" s="1"/>
  <c r="Q290" i="54" s="1"/>
  <c r="R290" i="54" s="1"/>
  <c r="S290" i="54" s="1"/>
  <c r="T290" i="54" s="1"/>
  <c r="U290" i="54" s="1"/>
  <c r="V290" i="54" s="1"/>
  <c r="W290" i="54" s="1"/>
  <c r="X290" i="54" s="1"/>
  <c r="Y290" i="54" s="1"/>
  <c r="Z290" i="54" s="1"/>
  <c r="AA290" i="54" s="1"/>
  <c r="C289" i="54"/>
  <c r="D289" i="54" s="1"/>
  <c r="E289" i="54" s="1"/>
  <c r="F289" i="54" s="1"/>
  <c r="G289" i="54" s="1"/>
  <c r="H289" i="54" s="1"/>
  <c r="I289" i="54" s="1"/>
  <c r="J289" i="54" s="1"/>
  <c r="K289" i="54" s="1"/>
  <c r="L289" i="54" s="1"/>
  <c r="M289" i="54" s="1"/>
  <c r="N289" i="54" s="1"/>
  <c r="O289" i="54" s="1"/>
  <c r="P289" i="54" s="1"/>
  <c r="Q289" i="54" s="1"/>
  <c r="R289" i="54" s="1"/>
  <c r="S289" i="54" s="1"/>
  <c r="T289" i="54" s="1"/>
  <c r="U289" i="54" s="1"/>
  <c r="V289" i="54" s="1"/>
  <c r="W289" i="54" s="1"/>
  <c r="X289" i="54" s="1"/>
  <c r="Y289" i="54" s="1"/>
  <c r="Z289" i="54" s="1"/>
  <c r="AA289" i="54" s="1"/>
  <c r="D288" i="54"/>
  <c r="E288" i="54" s="1"/>
  <c r="F288" i="54" s="1"/>
  <c r="G288" i="54" s="1"/>
  <c r="H288" i="54" s="1"/>
  <c r="I288" i="54" s="1"/>
  <c r="J288" i="54" s="1"/>
  <c r="K288" i="54" s="1"/>
  <c r="L288" i="54" s="1"/>
  <c r="M288" i="54" s="1"/>
  <c r="N288" i="54" s="1"/>
  <c r="O288" i="54" s="1"/>
  <c r="P288" i="54" s="1"/>
  <c r="Q288" i="54" s="1"/>
  <c r="R288" i="54" s="1"/>
  <c r="S288" i="54" s="1"/>
  <c r="T288" i="54" s="1"/>
  <c r="U288" i="54" s="1"/>
  <c r="V288" i="54" s="1"/>
  <c r="W288" i="54" s="1"/>
  <c r="X288" i="54" s="1"/>
  <c r="Y288" i="54" s="1"/>
  <c r="Z288" i="54" s="1"/>
  <c r="AA288" i="54" s="1"/>
  <c r="C288" i="54"/>
  <c r="S287" i="54"/>
  <c r="T287" i="54" s="1"/>
  <c r="U287" i="54" s="1"/>
  <c r="V287" i="54" s="1"/>
  <c r="W287" i="54" s="1"/>
  <c r="X287" i="54" s="1"/>
  <c r="Y287" i="54" s="1"/>
  <c r="Z287" i="54" s="1"/>
  <c r="AA287" i="54" s="1"/>
  <c r="C287" i="54"/>
  <c r="D287" i="54" s="1"/>
  <c r="E287" i="54" s="1"/>
  <c r="F287" i="54" s="1"/>
  <c r="G287" i="54" s="1"/>
  <c r="H287" i="54" s="1"/>
  <c r="I287" i="54" s="1"/>
  <c r="J287" i="54" s="1"/>
  <c r="K287" i="54" s="1"/>
  <c r="L287" i="54" s="1"/>
  <c r="M287" i="54" s="1"/>
  <c r="N287" i="54" s="1"/>
  <c r="O287" i="54" s="1"/>
  <c r="P287" i="54" s="1"/>
  <c r="Q287" i="54" s="1"/>
  <c r="R287" i="54" s="1"/>
  <c r="C286" i="54"/>
  <c r="D286" i="54" s="1"/>
  <c r="E286" i="54" s="1"/>
  <c r="F286" i="54" s="1"/>
  <c r="G286" i="54" s="1"/>
  <c r="H286" i="54" s="1"/>
  <c r="I286" i="54" s="1"/>
  <c r="J286" i="54" s="1"/>
  <c r="K286" i="54" s="1"/>
  <c r="L286" i="54" s="1"/>
  <c r="M286" i="54" s="1"/>
  <c r="N286" i="54" s="1"/>
  <c r="O286" i="54" s="1"/>
  <c r="P286" i="54" s="1"/>
  <c r="Q286" i="54" s="1"/>
  <c r="R286" i="54" s="1"/>
  <c r="S286" i="54" s="1"/>
  <c r="T286" i="54" s="1"/>
  <c r="U286" i="54" s="1"/>
  <c r="V286" i="54" s="1"/>
  <c r="W286" i="54" s="1"/>
  <c r="X286" i="54" s="1"/>
  <c r="Y286" i="54" s="1"/>
  <c r="Z286" i="54" s="1"/>
  <c r="AA286" i="54" s="1"/>
  <c r="C285" i="54"/>
  <c r="D285" i="54" s="1"/>
  <c r="E285" i="54" s="1"/>
  <c r="F285" i="54" s="1"/>
  <c r="G285" i="54" s="1"/>
  <c r="H285" i="54" s="1"/>
  <c r="I285" i="54" s="1"/>
  <c r="J285" i="54" s="1"/>
  <c r="K285" i="54" s="1"/>
  <c r="L285" i="54" s="1"/>
  <c r="M285" i="54" s="1"/>
  <c r="N285" i="54" s="1"/>
  <c r="O285" i="54" s="1"/>
  <c r="P285" i="54" s="1"/>
  <c r="Q285" i="54" s="1"/>
  <c r="R285" i="54" s="1"/>
  <c r="S285" i="54" s="1"/>
  <c r="T285" i="54" s="1"/>
  <c r="U285" i="54" s="1"/>
  <c r="V285" i="54" s="1"/>
  <c r="W285" i="54" s="1"/>
  <c r="X285" i="54" s="1"/>
  <c r="Y285" i="54" s="1"/>
  <c r="Z285" i="54" s="1"/>
  <c r="AA285" i="54" s="1"/>
  <c r="C284" i="54"/>
  <c r="D284" i="54" s="1"/>
  <c r="E284" i="54" s="1"/>
  <c r="F284" i="54" s="1"/>
  <c r="G284" i="54" s="1"/>
  <c r="H284" i="54" s="1"/>
  <c r="I284" i="54" s="1"/>
  <c r="J284" i="54" s="1"/>
  <c r="K284" i="54" s="1"/>
  <c r="L284" i="54" s="1"/>
  <c r="M284" i="54" s="1"/>
  <c r="N284" i="54" s="1"/>
  <c r="O284" i="54" s="1"/>
  <c r="P284" i="54" s="1"/>
  <c r="Q284" i="54" s="1"/>
  <c r="R284" i="54" s="1"/>
  <c r="S284" i="54" s="1"/>
  <c r="T284" i="54" s="1"/>
  <c r="U284" i="54" s="1"/>
  <c r="V284" i="54" s="1"/>
  <c r="W284" i="54" s="1"/>
  <c r="X284" i="54" s="1"/>
  <c r="Y284" i="54" s="1"/>
  <c r="Z284" i="54" s="1"/>
  <c r="AA284" i="54" s="1"/>
  <c r="C283" i="54"/>
  <c r="D283" i="54" s="1"/>
  <c r="E283" i="54" s="1"/>
  <c r="F283" i="54" s="1"/>
  <c r="G283" i="54" s="1"/>
  <c r="H283" i="54" s="1"/>
  <c r="I283" i="54" s="1"/>
  <c r="J283" i="54" s="1"/>
  <c r="K283" i="54" s="1"/>
  <c r="L283" i="54" s="1"/>
  <c r="M283" i="54" s="1"/>
  <c r="N283" i="54" s="1"/>
  <c r="O283" i="54" s="1"/>
  <c r="P283" i="54" s="1"/>
  <c r="Q283" i="54" s="1"/>
  <c r="R283" i="54" s="1"/>
  <c r="S283" i="54" s="1"/>
  <c r="T283" i="54" s="1"/>
  <c r="U283" i="54" s="1"/>
  <c r="V283" i="54" s="1"/>
  <c r="W283" i="54" s="1"/>
  <c r="X283" i="54" s="1"/>
  <c r="Y283" i="54" s="1"/>
  <c r="Z283" i="54" s="1"/>
  <c r="AA283" i="54" s="1"/>
  <c r="H282" i="54"/>
  <c r="I282" i="54" s="1"/>
  <c r="J282" i="54" s="1"/>
  <c r="K282" i="54" s="1"/>
  <c r="L282" i="54" s="1"/>
  <c r="M282" i="54" s="1"/>
  <c r="N282" i="54" s="1"/>
  <c r="O282" i="54" s="1"/>
  <c r="P282" i="54" s="1"/>
  <c r="Q282" i="54" s="1"/>
  <c r="R282" i="54" s="1"/>
  <c r="S282" i="54" s="1"/>
  <c r="T282" i="54" s="1"/>
  <c r="U282" i="54" s="1"/>
  <c r="V282" i="54" s="1"/>
  <c r="W282" i="54" s="1"/>
  <c r="X282" i="54" s="1"/>
  <c r="Y282" i="54" s="1"/>
  <c r="Z282" i="54" s="1"/>
  <c r="AA282" i="54" s="1"/>
  <c r="C282" i="54"/>
  <c r="D282" i="54" s="1"/>
  <c r="E282" i="54" s="1"/>
  <c r="F282" i="54" s="1"/>
  <c r="G282" i="54" s="1"/>
  <c r="C281" i="54"/>
  <c r="D281" i="54" s="1"/>
  <c r="E281" i="54" s="1"/>
  <c r="F281" i="54" s="1"/>
  <c r="G281" i="54" s="1"/>
  <c r="H281" i="54" s="1"/>
  <c r="I281" i="54" s="1"/>
  <c r="J281" i="54" s="1"/>
  <c r="K281" i="54" s="1"/>
  <c r="L281" i="54" s="1"/>
  <c r="M281" i="54" s="1"/>
  <c r="N281" i="54" s="1"/>
  <c r="O281" i="54" s="1"/>
  <c r="P281" i="54" s="1"/>
  <c r="Q281" i="54" s="1"/>
  <c r="R281" i="54" s="1"/>
  <c r="S281" i="54" s="1"/>
  <c r="T281" i="54" s="1"/>
  <c r="U281" i="54" s="1"/>
  <c r="V281" i="54" s="1"/>
  <c r="W281" i="54" s="1"/>
  <c r="X281" i="54" s="1"/>
  <c r="Y281" i="54" s="1"/>
  <c r="Z281" i="54" s="1"/>
  <c r="AA281" i="54" s="1"/>
  <c r="D280" i="54"/>
  <c r="E280" i="54" s="1"/>
  <c r="F280" i="54" s="1"/>
  <c r="G280" i="54" s="1"/>
  <c r="H280" i="54" s="1"/>
  <c r="I280" i="54" s="1"/>
  <c r="J280" i="54" s="1"/>
  <c r="K280" i="54" s="1"/>
  <c r="L280" i="54" s="1"/>
  <c r="M280" i="54" s="1"/>
  <c r="N280" i="54" s="1"/>
  <c r="O280" i="54" s="1"/>
  <c r="P280" i="54" s="1"/>
  <c r="Q280" i="54" s="1"/>
  <c r="R280" i="54" s="1"/>
  <c r="S280" i="54" s="1"/>
  <c r="T280" i="54" s="1"/>
  <c r="U280" i="54" s="1"/>
  <c r="V280" i="54" s="1"/>
  <c r="W280" i="54" s="1"/>
  <c r="X280" i="54" s="1"/>
  <c r="Y280" i="54" s="1"/>
  <c r="Z280" i="54" s="1"/>
  <c r="AA280" i="54" s="1"/>
  <c r="C280" i="54"/>
  <c r="C279" i="54"/>
  <c r="D279" i="54" s="1"/>
  <c r="E279" i="54" s="1"/>
  <c r="F279" i="54" s="1"/>
  <c r="G279" i="54" s="1"/>
  <c r="H279" i="54" s="1"/>
  <c r="I279" i="54" s="1"/>
  <c r="J279" i="54" s="1"/>
  <c r="K279" i="54" s="1"/>
  <c r="L279" i="54" s="1"/>
  <c r="M279" i="54" s="1"/>
  <c r="N279" i="54" s="1"/>
  <c r="O279" i="54" s="1"/>
  <c r="P279" i="54" s="1"/>
  <c r="Q279" i="54" s="1"/>
  <c r="R279" i="54" s="1"/>
  <c r="S279" i="54" s="1"/>
  <c r="T279" i="54" s="1"/>
  <c r="U279" i="54" s="1"/>
  <c r="V279" i="54" s="1"/>
  <c r="W279" i="54" s="1"/>
  <c r="X279" i="54" s="1"/>
  <c r="Y279" i="54" s="1"/>
  <c r="Z279" i="54" s="1"/>
  <c r="AA279" i="54" s="1"/>
  <c r="C278" i="54"/>
  <c r="D278" i="54" s="1"/>
  <c r="E278" i="54" s="1"/>
  <c r="F278" i="54" s="1"/>
  <c r="G278" i="54" s="1"/>
  <c r="H278" i="54" s="1"/>
  <c r="I278" i="54" s="1"/>
  <c r="J278" i="54" s="1"/>
  <c r="K278" i="54" s="1"/>
  <c r="L278" i="54" s="1"/>
  <c r="M278" i="54" s="1"/>
  <c r="N278" i="54" s="1"/>
  <c r="O278" i="54" s="1"/>
  <c r="P278" i="54" s="1"/>
  <c r="Q278" i="54" s="1"/>
  <c r="R278" i="54" s="1"/>
  <c r="S278" i="54" s="1"/>
  <c r="T278" i="54" s="1"/>
  <c r="U278" i="54" s="1"/>
  <c r="V278" i="54" s="1"/>
  <c r="W278" i="54" s="1"/>
  <c r="X278" i="54" s="1"/>
  <c r="Y278" i="54" s="1"/>
  <c r="Z278" i="54" s="1"/>
  <c r="AA278" i="54" s="1"/>
  <c r="C277" i="54"/>
  <c r="D277" i="54" s="1"/>
  <c r="E277" i="54" s="1"/>
  <c r="F277" i="54" s="1"/>
  <c r="G277" i="54" s="1"/>
  <c r="H277" i="54" s="1"/>
  <c r="I277" i="54" s="1"/>
  <c r="J277" i="54" s="1"/>
  <c r="K277" i="54" s="1"/>
  <c r="L277" i="54" s="1"/>
  <c r="M277" i="54" s="1"/>
  <c r="N277" i="54" s="1"/>
  <c r="O277" i="54" s="1"/>
  <c r="P277" i="54" s="1"/>
  <c r="Q277" i="54" s="1"/>
  <c r="R277" i="54" s="1"/>
  <c r="S277" i="54" s="1"/>
  <c r="T277" i="54" s="1"/>
  <c r="U277" i="54" s="1"/>
  <c r="V277" i="54" s="1"/>
  <c r="W277" i="54" s="1"/>
  <c r="X277" i="54" s="1"/>
  <c r="Y277" i="54" s="1"/>
  <c r="Z277" i="54" s="1"/>
  <c r="AA277" i="54" s="1"/>
  <c r="D276" i="54"/>
  <c r="E276" i="54" s="1"/>
  <c r="F276" i="54" s="1"/>
  <c r="G276" i="54" s="1"/>
  <c r="H276" i="54" s="1"/>
  <c r="I276" i="54" s="1"/>
  <c r="J276" i="54" s="1"/>
  <c r="K276" i="54" s="1"/>
  <c r="L276" i="54" s="1"/>
  <c r="M276" i="54" s="1"/>
  <c r="N276" i="54" s="1"/>
  <c r="O276" i="54" s="1"/>
  <c r="P276" i="54" s="1"/>
  <c r="Q276" i="54" s="1"/>
  <c r="R276" i="54" s="1"/>
  <c r="S276" i="54" s="1"/>
  <c r="T276" i="54" s="1"/>
  <c r="U276" i="54" s="1"/>
  <c r="V276" i="54" s="1"/>
  <c r="W276" i="54" s="1"/>
  <c r="X276" i="54" s="1"/>
  <c r="Y276" i="54" s="1"/>
  <c r="Z276" i="54" s="1"/>
  <c r="AA276" i="54" s="1"/>
  <c r="C276" i="54"/>
  <c r="C275" i="54"/>
  <c r="D275" i="54" s="1"/>
  <c r="E275" i="54" s="1"/>
  <c r="F275" i="54" s="1"/>
  <c r="G275" i="54" s="1"/>
  <c r="H275" i="54" s="1"/>
  <c r="I275" i="54" s="1"/>
  <c r="J275" i="54" s="1"/>
  <c r="K275" i="54" s="1"/>
  <c r="L275" i="54" s="1"/>
  <c r="M275" i="54" s="1"/>
  <c r="N275" i="54" s="1"/>
  <c r="O275" i="54" s="1"/>
  <c r="P275" i="54" s="1"/>
  <c r="Q275" i="54" s="1"/>
  <c r="R275" i="54" s="1"/>
  <c r="S275" i="54" s="1"/>
  <c r="T275" i="54" s="1"/>
  <c r="U275" i="54" s="1"/>
  <c r="V275" i="54" s="1"/>
  <c r="W275" i="54" s="1"/>
  <c r="X275" i="54" s="1"/>
  <c r="Y275" i="54" s="1"/>
  <c r="Z275" i="54" s="1"/>
  <c r="AA275" i="54" s="1"/>
  <c r="C274" i="54"/>
  <c r="D274" i="54" s="1"/>
  <c r="E274" i="54" s="1"/>
  <c r="F274" i="54" s="1"/>
  <c r="G274" i="54" s="1"/>
  <c r="H274" i="54" s="1"/>
  <c r="I274" i="54" s="1"/>
  <c r="J274" i="54" s="1"/>
  <c r="K274" i="54" s="1"/>
  <c r="L274" i="54" s="1"/>
  <c r="M274" i="54" s="1"/>
  <c r="N274" i="54" s="1"/>
  <c r="O274" i="54" s="1"/>
  <c r="P274" i="54" s="1"/>
  <c r="Q274" i="54" s="1"/>
  <c r="R274" i="54" s="1"/>
  <c r="S274" i="54" s="1"/>
  <c r="T274" i="54" s="1"/>
  <c r="U274" i="54" s="1"/>
  <c r="V274" i="54" s="1"/>
  <c r="W274" i="54" s="1"/>
  <c r="X274" i="54" s="1"/>
  <c r="Y274" i="54" s="1"/>
  <c r="Z274" i="54" s="1"/>
  <c r="AA274" i="54" s="1"/>
  <c r="C273" i="54"/>
  <c r="D273" i="54" s="1"/>
  <c r="E273" i="54" s="1"/>
  <c r="F273" i="54" s="1"/>
  <c r="G273" i="54" s="1"/>
  <c r="H273" i="54" s="1"/>
  <c r="I273" i="54" s="1"/>
  <c r="J273" i="54" s="1"/>
  <c r="K273" i="54" s="1"/>
  <c r="L273" i="54" s="1"/>
  <c r="M273" i="54" s="1"/>
  <c r="N273" i="54" s="1"/>
  <c r="O273" i="54" s="1"/>
  <c r="P273" i="54" s="1"/>
  <c r="Q273" i="54" s="1"/>
  <c r="R273" i="54" s="1"/>
  <c r="S273" i="54" s="1"/>
  <c r="T273" i="54" s="1"/>
  <c r="U273" i="54" s="1"/>
  <c r="V273" i="54" s="1"/>
  <c r="W273" i="54" s="1"/>
  <c r="X273" i="54" s="1"/>
  <c r="Y273" i="54" s="1"/>
  <c r="Z273" i="54" s="1"/>
  <c r="AA273" i="54" s="1"/>
  <c r="D272" i="54"/>
  <c r="E272" i="54" s="1"/>
  <c r="F272" i="54" s="1"/>
  <c r="G272" i="54" s="1"/>
  <c r="H272" i="54" s="1"/>
  <c r="I272" i="54" s="1"/>
  <c r="J272" i="54" s="1"/>
  <c r="K272" i="54" s="1"/>
  <c r="L272" i="54" s="1"/>
  <c r="M272" i="54" s="1"/>
  <c r="N272" i="54" s="1"/>
  <c r="O272" i="54" s="1"/>
  <c r="P272" i="54" s="1"/>
  <c r="Q272" i="54" s="1"/>
  <c r="R272" i="54" s="1"/>
  <c r="S272" i="54" s="1"/>
  <c r="T272" i="54" s="1"/>
  <c r="U272" i="54" s="1"/>
  <c r="V272" i="54" s="1"/>
  <c r="W272" i="54" s="1"/>
  <c r="X272" i="54" s="1"/>
  <c r="Y272" i="54" s="1"/>
  <c r="Z272" i="54" s="1"/>
  <c r="AA272" i="54" s="1"/>
  <c r="C272" i="54"/>
  <c r="E271" i="54"/>
  <c r="F271" i="54" s="1"/>
  <c r="G271" i="54" s="1"/>
  <c r="H271" i="54" s="1"/>
  <c r="I271" i="54" s="1"/>
  <c r="J271" i="54" s="1"/>
  <c r="K271" i="54" s="1"/>
  <c r="L271" i="54" s="1"/>
  <c r="M271" i="54" s="1"/>
  <c r="N271" i="54" s="1"/>
  <c r="O271" i="54" s="1"/>
  <c r="P271" i="54" s="1"/>
  <c r="Q271" i="54" s="1"/>
  <c r="R271" i="54" s="1"/>
  <c r="S271" i="54" s="1"/>
  <c r="T271" i="54" s="1"/>
  <c r="U271" i="54" s="1"/>
  <c r="V271" i="54" s="1"/>
  <c r="W271" i="54" s="1"/>
  <c r="X271" i="54" s="1"/>
  <c r="Y271" i="54" s="1"/>
  <c r="Z271" i="54" s="1"/>
  <c r="AA271" i="54" s="1"/>
  <c r="C271" i="54"/>
  <c r="D271" i="54" s="1"/>
  <c r="C270" i="54"/>
  <c r="D270" i="54" s="1"/>
  <c r="E270" i="54" s="1"/>
  <c r="F270" i="54" s="1"/>
  <c r="G270" i="54" s="1"/>
  <c r="H270" i="54" s="1"/>
  <c r="I270" i="54" s="1"/>
  <c r="J270" i="54" s="1"/>
  <c r="K270" i="54" s="1"/>
  <c r="L270" i="54" s="1"/>
  <c r="M270" i="54" s="1"/>
  <c r="N270" i="54" s="1"/>
  <c r="O270" i="54" s="1"/>
  <c r="P270" i="54" s="1"/>
  <c r="Q270" i="54" s="1"/>
  <c r="R270" i="54" s="1"/>
  <c r="S270" i="54" s="1"/>
  <c r="T270" i="54" s="1"/>
  <c r="U270" i="54" s="1"/>
  <c r="V270" i="54" s="1"/>
  <c r="W270" i="54" s="1"/>
  <c r="X270" i="54" s="1"/>
  <c r="Y270" i="54" s="1"/>
  <c r="Z270" i="54" s="1"/>
  <c r="AA270" i="54" s="1"/>
  <c r="C269" i="54"/>
  <c r="D269" i="54" s="1"/>
  <c r="E269" i="54" s="1"/>
  <c r="F269" i="54" s="1"/>
  <c r="G269" i="54" s="1"/>
  <c r="H269" i="54" s="1"/>
  <c r="I269" i="54" s="1"/>
  <c r="J269" i="54" s="1"/>
  <c r="K269" i="54" s="1"/>
  <c r="L269" i="54" s="1"/>
  <c r="M269" i="54" s="1"/>
  <c r="N269" i="54" s="1"/>
  <c r="O269" i="54" s="1"/>
  <c r="P269" i="54" s="1"/>
  <c r="Q269" i="54" s="1"/>
  <c r="R269" i="54" s="1"/>
  <c r="S269" i="54" s="1"/>
  <c r="T269" i="54" s="1"/>
  <c r="U269" i="54" s="1"/>
  <c r="V269" i="54" s="1"/>
  <c r="W269" i="54" s="1"/>
  <c r="X269" i="54" s="1"/>
  <c r="Y269" i="54" s="1"/>
  <c r="Z269" i="54" s="1"/>
  <c r="AA269" i="54" s="1"/>
  <c r="C268" i="54"/>
  <c r="D268" i="54" s="1"/>
  <c r="E268" i="54" s="1"/>
  <c r="F268" i="54" s="1"/>
  <c r="G268" i="54" s="1"/>
  <c r="H268" i="54" s="1"/>
  <c r="I268" i="54" s="1"/>
  <c r="J268" i="54" s="1"/>
  <c r="K268" i="54" s="1"/>
  <c r="L268" i="54" s="1"/>
  <c r="M268" i="54" s="1"/>
  <c r="N268" i="54" s="1"/>
  <c r="O268" i="54" s="1"/>
  <c r="P268" i="54" s="1"/>
  <c r="Q268" i="54" s="1"/>
  <c r="R268" i="54" s="1"/>
  <c r="S268" i="54" s="1"/>
  <c r="T268" i="54" s="1"/>
  <c r="U268" i="54" s="1"/>
  <c r="V268" i="54" s="1"/>
  <c r="W268" i="54" s="1"/>
  <c r="X268" i="54" s="1"/>
  <c r="Y268" i="54" s="1"/>
  <c r="Z268" i="54" s="1"/>
  <c r="AA268" i="54" s="1"/>
  <c r="C267" i="54"/>
  <c r="D267" i="54" s="1"/>
  <c r="E267" i="54" s="1"/>
  <c r="F267" i="54" s="1"/>
  <c r="G267" i="54" s="1"/>
  <c r="H267" i="54" s="1"/>
  <c r="I267" i="54" s="1"/>
  <c r="J267" i="54" s="1"/>
  <c r="K267" i="54" s="1"/>
  <c r="L267" i="54" s="1"/>
  <c r="M267" i="54" s="1"/>
  <c r="N267" i="54" s="1"/>
  <c r="O267" i="54" s="1"/>
  <c r="P267" i="54" s="1"/>
  <c r="Q267" i="54" s="1"/>
  <c r="R267" i="54" s="1"/>
  <c r="S267" i="54" s="1"/>
  <c r="T267" i="54" s="1"/>
  <c r="U267" i="54" s="1"/>
  <c r="V267" i="54" s="1"/>
  <c r="W267" i="54" s="1"/>
  <c r="X267" i="54" s="1"/>
  <c r="Y267" i="54" s="1"/>
  <c r="Z267" i="54" s="1"/>
  <c r="AA267" i="54" s="1"/>
  <c r="H266" i="54"/>
  <c r="I266" i="54" s="1"/>
  <c r="J266" i="54" s="1"/>
  <c r="K266" i="54" s="1"/>
  <c r="L266" i="54" s="1"/>
  <c r="M266" i="54" s="1"/>
  <c r="N266" i="54" s="1"/>
  <c r="O266" i="54" s="1"/>
  <c r="P266" i="54" s="1"/>
  <c r="Q266" i="54" s="1"/>
  <c r="R266" i="54" s="1"/>
  <c r="S266" i="54" s="1"/>
  <c r="T266" i="54" s="1"/>
  <c r="U266" i="54" s="1"/>
  <c r="V266" i="54" s="1"/>
  <c r="W266" i="54" s="1"/>
  <c r="X266" i="54" s="1"/>
  <c r="Y266" i="54" s="1"/>
  <c r="Z266" i="54" s="1"/>
  <c r="AA266" i="54" s="1"/>
  <c r="C266" i="54"/>
  <c r="D266" i="54" s="1"/>
  <c r="E266" i="54" s="1"/>
  <c r="F266" i="54" s="1"/>
  <c r="G266" i="54" s="1"/>
  <c r="C265" i="54"/>
  <c r="D265" i="54" s="1"/>
  <c r="E265" i="54" s="1"/>
  <c r="F265" i="54" s="1"/>
  <c r="G265" i="54" s="1"/>
  <c r="H265" i="54" s="1"/>
  <c r="I265" i="54" s="1"/>
  <c r="J265" i="54" s="1"/>
  <c r="K265" i="54" s="1"/>
  <c r="L265" i="54" s="1"/>
  <c r="M265" i="54" s="1"/>
  <c r="N265" i="54" s="1"/>
  <c r="O265" i="54" s="1"/>
  <c r="P265" i="54" s="1"/>
  <c r="Q265" i="54" s="1"/>
  <c r="R265" i="54" s="1"/>
  <c r="S265" i="54" s="1"/>
  <c r="T265" i="54" s="1"/>
  <c r="U265" i="54" s="1"/>
  <c r="V265" i="54" s="1"/>
  <c r="W265" i="54" s="1"/>
  <c r="X265" i="54" s="1"/>
  <c r="Y265" i="54" s="1"/>
  <c r="Z265" i="54" s="1"/>
  <c r="AA265" i="54" s="1"/>
  <c r="D264" i="54"/>
  <c r="E264" i="54" s="1"/>
  <c r="F264" i="54" s="1"/>
  <c r="G264" i="54" s="1"/>
  <c r="H264" i="54" s="1"/>
  <c r="I264" i="54" s="1"/>
  <c r="J264" i="54" s="1"/>
  <c r="K264" i="54" s="1"/>
  <c r="L264" i="54" s="1"/>
  <c r="M264" i="54" s="1"/>
  <c r="N264" i="54" s="1"/>
  <c r="O264" i="54" s="1"/>
  <c r="P264" i="54" s="1"/>
  <c r="Q264" i="54" s="1"/>
  <c r="R264" i="54" s="1"/>
  <c r="S264" i="54" s="1"/>
  <c r="T264" i="54" s="1"/>
  <c r="U264" i="54" s="1"/>
  <c r="V264" i="54" s="1"/>
  <c r="W264" i="54" s="1"/>
  <c r="X264" i="54" s="1"/>
  <c r="Y264" i="54" s="1"/>
  <c r="Z264" i="54" s="1"/>
  <c r="AA264" i="54" s="1"/>
  <c r="C264" i="54"/>
  <c r="E263" i="54"/>
  <c r="F263" i="54" s="1"/>
  <c r="G263" i="54" s="1"/>
  <c r="H263" i="54" s="1"/>
  <c r="I263" i="54" s="1"/>
  <c r="J263" i="54" s="1"/>
  <c r="K263" i="54" s="1"/>
  <c r="L263" i="54" s="1"/>
  <c r="M263" i="54" s="1"/>
  <c r="N263" i="54" s="1"/>
  <c r="O263" i="54" s="1"/>
  <c r="P263" i="54" s="1"/>
  <c r="Q263" i="54" s="1"/>
  <c r="R263" i="54" s="1"/>
  <c r="S263" i="54" s="1"/>
  <c r="T263" i="54" s="1"/>
  <c r="U263" i="54" s="1"/>
  <c r="V263" i="54" s="1"/>
  <c r="W263" i="54" s="1"/>
  <c r="X263" i="54" s="1"/>
  <c r="Y263" i="54" s="1"/>
  <c r="Z263" i="54" s="1"/>
  <c r="AA263" i="54" s="1"/>
  <c r="C263" i="54"/>
  <c r="D263" i="54" s="1"/>
  <c r="C262" i="54"/>
  <c r="D262" i="54" s="1"/>
  <c r="E262" i="54" s="1"/>
  <c r="F262" i="54" s="1"/>
  <c r="G262" i="54" s="1"/>
  <c r="H262" i="54" s="1"/>
  <c r="I262" i="54" s="1"/>
  <c r="J262" i="54" s="1"/>
  <c r="K262" i="54" s="1"/>
  <c r="L262" i="54" s="1"/>
  <c r="M262" i="54" s="1"/>
  <c r="N262" i="54" s="1"/>
  <c r="O262" i="54" s="1"/>
  <c r="P262" i="54" s="1"/>
  <c r="Q262" i="54" s="1"/>
  <c r="R262" i="54" s="1"/>
  <c r="S262" i="54" s="1"/>
  <c r="T262" i="54" s="1"/>
  <c r="U262" i="54" s="1"/>
  <c r="V262" i="54" s="1"/>
  <c r="W262" i="54" s="1"/>
  <c r="X262" i="54" s="1"/>
  <c r="Y262" i="54" s="1"/>
  <c r="Z262" i="54" s="1"/>
  <c r="AA262" i="54" s="1"/>
  <c r="C261" i="54"/>
  <c r="D261" i="54" s="1"/>
  <c r="E261" i="54" s="1"/>
  <c r="F261" i="54" s="1"/>
  <c r="G261" i="54" s="1"/>
  <c r="H261" i="54" s="1"/>
  <c r="I261" i="54" s="1"/>
  <c r="J261" i="54" s="1"/>
  <c r="K261" i="54" s="1"/>
  <c r="L261" i="54" s="1"/>
  <c r="M261" i="54" s="1"/>
  <c r="N261" i="54" s="1"/>
  <c r="O261" i="54" s="1"/>
  <c r="P261" i="54" s="1"/>
  <c r="Q261" i="54" s="1"/>
  <c r="R261" i="54" s="1"/>
  <c r="S261" i="54" s="1"/>
  <c r="T261" i="54" s="1"/>
  <c r="U261" i="54" s="1"/>
  <c r="V261" i="54" s="1"/>
  <c r="W261" i="54" s="1"/>
  <c r="X261" i="54" s="1"/>
  <c r="Y261" i="54" s="1"/>
  <c r="Z261" i="54" s="1"/>
  <c r="AA261" i="54" s="1"/>
  <c r="C260" i="54"/>
  <c r="D260" i="54" s="1"/>
  <c r="E260" i="54" s="1"/>
  <c r="F260" i="54" s="1"/>
  <c r="G260" i="54" s="1"/>
  <c r="H260" i="54" s="1"/>
  <c r="I260" i="54" s="1"/>
  <c r="J260" i="54" s="1"/>
  <c r="K260" i="54" s="1"/>
  <c r="L260" i="54" s="1"/>
  <c r="M260" i="54" s="1"/>
  <c r="N260" i="54" s="1"/>
  <c r="O260" i="54" s="1"/>
  <c r="P260" i="54" s="1"/>
  <c r="Q260" i="54" s="1"/>
  <c r="R260" i="54" s="1"/>
  <c r="S260" i="54" s="1"/>
  <c r="T260" i="54" s="1"/>
  <c r="U260" i="54" s="1"/>
  <c r="V260" i="54" s="1"/>
  <c r="W260" i="54" s="1"/>
  <c r="X260" i="54" s="1"/>
  <c r="Y260" i="54" s="1"/>
  <c r="Z260" i="54" s="1"/>
  <c r="AA260" i="54" s="1"/>
  <c r="C259" i="54"/>
  <c r="D259" i="54" s="1"/>
  <c r="E259" i="54" s="1"/>
  <c r="F259" i="54" s="1"/>
  <c r="G259" i="54" s="1"/>
  <c r="H259" i="54" s="1"/>
  <c r="I259" i="54" s="1"/>
  <c r="J259" i="54" s="1"/>
  <c r="K259" i="54" s="1"/>
  <c r="L259" i="54" s="1"/>
  <c r="M259" i="54" s="1"/>
  <c r="N259" i="54" s="1"/>
  <c r="O259" i="54" s="1"/>
  <c r="P259" i="54" s="1"/>
  <c r="Q259" i="54" s="1"/>
  <c r="R259" i="54" s="1"/>
  <c r="S259" i="54" s="1"/>
  <c r="T259" i="54" s="1"/>
  <c r="U259" i="54" s="1"/>
  <c r="V259" i="54" s="1"/>
  <c r="W259" i="54" s="1"/>
  <c r="X259" i="54" s="1"/>
  <c r="Y259" i="54" s="1"/>
  <c r="Z259" i="54" s="1"/>
  <c r="AA259" i="54" s="1"/>
  <c r="C258" i="54"/>
  <c r="D258" i="54" s="1"/>
  <c r="E258" i="54" s="1"/>
  <c r="F258" i="54" s="1"/>
  <c r="G258" i="54" s="1"/>
  <c r="H258" i="54" s="1"/>
  <c r="I258" i="54" s="1"/>
  <c r="J258" i="54" s="1"/>
  <c r="K258" i="54" s="1"/>
  <c r="L258" i="54" s="1"/>
  <c r="M258" i="54" s="1"/>
  <c r="N258" i="54" s="1"/>
  <c r="O258" i="54" s="1"/>
  <c r="P258" i="54" s="1"/>
  <c r="Q258" i="54" s="1"/>
  <c r="R258" i="54" s="1"/>
  <c r="S258" i="54" s="1"/>
  <c r="T258" i="54" s="1"/>
  <c r="U258" i="54" s="1"/>
  <c r="V258" i="54" s="1"/>
  <c r="W258" i="54" s="1"/>
  <c r="X258" i="54" s="1"/>
  <c r="Y258" i="54" s="1"/>
  <c r="Z258" i="54" s="1"/>
  <c r="AA258" i="54" s="1"/>
  <c r="C257" i="54"/>
  <c r="D257" i="54" s="1"/>
  <c r="E257" i="54" s="1"/>
  <c r="F257" i="54" s="1"/>
  <c r="G257" i="54" s="1"/>
  <c r="H257" i="54" s="1"/>
  <c r="I257" i="54" s="1"/>
  <c r="J257" i="54" s="1"/>
  <c r="K257" i="54" s="1"/>
  <c r="L257" i="54" s="1"/>
  <c r="M257" i="54" s="1"/>
  <c r="N257" i="54" s="1"/>
  <c r="O257" i="54" s="1"/>
  <c r="P257" i="54" s="1"/>
  <c r="Q257" i="54" s="1"/>
  <c r="R257" i="54" s="1"/>
  <c r="S257" i="54" s="1"/>
  <c r="T257" i="54" s="1"/>
  <c r="U257" i="54" s="1"/>
  <c r="V257" i="54" s="1"/>
  <c r="W257" i="54" s="1"/>
  <c r="X257" i="54" s="1"/>
  <c r="Y257" i="54" s="1"/>
  <c r="Z257" i="54" s="1"/>
  <c r="AA257" i="54" s="1"/>
  <c r="C256" i="54"/>
  <c r="D256" i="54" s="1"/>
  <c r="E256" i="54" s="1"/>
  <c r="F256" i="54" s="1"/>
  <c r="G256" i="54" s="1"/>
  <c r="H256" i="54" s="1"/>
  <c r="I256" i="54" s="1"/>
  <c r="J256" i="54" s="1"/>
  <c r="K256" i="54" s="1"/>
  <c r="L256" i="54" s="1"/>
  <c r="M256" i="54" s="1"/>
  <c r="N256" i="54" s="1"/>
  <c r="O256" i="54" s="1"/>
  <c r="P256" i="54" s="1"/>
  <c r="Q256" i="54" s="1"/>
  <c r="R256" i="54" s="1"/>
  <c r="S256" i="54" s="1"/>
  <c r="T256" i="54" s="1"/>
  <c r="U256" i="54" s="1"/>
  <c r="V256" i="54" s="1"/>
  <c r="W256" i="54" s="1"/>
  <c r="X256" i="54" s="1"/>
  <c r="Y256" i="54" s="1"/>
  <c r="Z256" i="54" s="1"/>
  <c r="AA256" i="54" s="1"/>
  <c r="C255" i="54"/>
  <c r="D255" i="54" s="1"/>
  <c r="E255" i="54" s="1"/>
  <c r="F255" i="54" s="1"/>
  <c r="G255" i="54" s="1"/>
  <c r="H255" i="54" s="1"/>
  <c r="I255" i="54" s="1"/>
  <c r="J255" i="54" s="1"/>
  <c r="K255" i="54" s="1"/>
  <c r="L255" i="54" s="1"/>
  <c r="M255" i="54" s="1"/>
  <c r="N255" i="54" s="1"/>
  <c r="O255" i="54" s="1"/>
  <c r="P255" i="54" s="1"/>
  <c r="Q255" i="54" s="1"/>
  <c r="R255" i="54" s="1"/>
  <c r="S255" i="54" s="1"/>
  <c r="T255" i="54" s="1"/>
  <c r="U255" i="54" s="1"/>
  <c r="V255" i="54" s="1"/>
  <c r="W255" i="54" s="1"/>
  <c r="X255" i="54" s="1"/>
  <c r="Y255" i="54" s="1"/>
  <c r="Z255" i="54" s="1"/>
  <c r="AA255" i="54" s="1"/>
  <c r="C254" i="54"/>
  <c r="D254" i="54" s="1"/>
  <c r="E254" i="54" s="1"/>
  <c r="F254" i="54" s="1"/>
  <c r="G254" i="54" s="1"/>
  <c r="H254" i="54" s="1"/>
  <c r="I254" i="54" s="1"/>
  <c r="J254" i="54" s="1"/>
  <c r="K254" i="54" s="1"/>
  <c r="L254" i="54" s="1"/>
  <c r="M254" i="54" s="1"/>
  <c r="N254" i="54" s="1"/>
  <c r="O254" i="54" s="1"/>
  <c r="P254" i="54" s="1"/>
  <c r="Q254" i="54" s="1"/>
  <c r="R254" i="54" s="1"/>
  <c r="S254" i="54" s="1"/>
  <c r="T254" i="54" s="1"/>
  <c r="U254" i="54" s="1"/>
  <c r="V254" i="54" s="1"/>
  <c r="W254" i="54" s="1"/>
  <c r="X254" i="54" s="1"/>
  <c r="Y254" i="54" s="1"/>
  <c r="Z254" i="54" s="1"/>
  <c r="AA254" i="54" s="1"/>
  <c r="C253" i="54"/>
  <c r="D253" i="54" s="1"/>
  <c r="E253" i="54" s="1"/>
  <c r="F253" i="54" s="1"/>
  <c r="G253" i="54" s="1"/>
  <c r="H253" i="54" s="1"/>
  <c r="I253" i="54" s="1"/>
  <c r="J253" i="54" s="1"/>
  <c r="K253" i="54" s="1"/>
  <c r="L253" i="54" s="1"/>
  <c r="M253" i="54" s="1"/>
  <c r="N253" i="54" s="1"/>
  <c r="O253" i="54" s="1"/>
  <c r="P253" i="54" s="1"/>
  <c r="Q253" i="54" s="1"/>
  <c r="R253" i="54" s="1"/>
  <c r="S253" i="54" s="1"/>
  <c r="T253" i="54" s="1"/>
  <c r="U253" i="54" s="1"/>
  <c r="V253" i="54" s="1"/>
  <c r="W253" i="54" s="1"/>
  <c r="X253" i="54" s="1"/>
  <c r="Y253" i="54" s="1"/>
  <c r="Z253" i="54" s="1"/>
  <c r="AA253" i="54" s="1"/>
  <c r="D252" i="54"/>
  <c r="E252" i="54" s="1"/>
  <c r="F252" i="54" s="1"/>
  <c r="G252" i="54" s="1"/>
  <c r="H252" i="54" s="1"/>
  <c r="I252" i="54" s="1"/>
  <c r="J252" i="54" s="1"/>
  <c r="K252" i="54" s="1"/>
  <c r="L252" i="54" s="1"/>
  <c r="M252" i="54" s="1"/>
  <c r="N252" i="54" s="1"/>
  <c r="O252" i="54" s="1"/>
  <c r="P252" i="54" s="1"/>
  <c r="Q252" i="54" s="1"/>
  <c r="R252" i="54" s="1"/>
  <c r="S252" i="54" s="1"/>
  <c r="T252" i="54" s="1"/>
  <c r="U252" i="54" s="1"/>
  <c r="V252" i="54" s="1"/>
  <c r="W252" i="54" s="1"/>
  <c r="X252" i="54" s="1"/>
  <c r="Y252" i="54" s="1"/>
  <c r="Z252" i="54" s="1"/>
  <c r="AA252" i="54" s="1"/>
  <c r="C252" i="54"/>
  <c r="C251" i="54"/>
  <c r="D251" i="54" s="1"/>
  <c r="E251" i="54" s="1"/>
  <c r="F251" i="54" s="1"/>
  <c r="G251" i="54" s="1"/>
  <c r="H251" i="54" s="1"/>
  <c r="I251" i="54" s="1"/>
  <c r="J251" i="54" s="1"/>
  <c r="K251" i="54" s="1"/>
  <c r="L251" i="54" s="1"/>
  <c r="M251" i="54" s="1"/>
  <c r="N251" i="54" s="1"/>
  <c r="O251" i="54" s="1"/>
  <c r="P251" i="54" s="1"/>
  <c r="Q251" i="54" s="1"/>
  <c r="R251" i="54" s="1"/>
  <c r="S251" i="54" s="1"/>
  <c r="T251" i="54" s="1"/>
  <c r="U251" i="54" s="1"/>
  <c r="V251" i="54" s="1"/>
  <c r="W251" i="54" s="1"/>
  <c r="X251" i="54" s="1"/>
  <c r="Y251" i="54" s="1"/>
  <c r="Z251" i="54" s="1"/>
  <c r="AA251" i="54" s="1"/>
  <c r="C250" i="54"/>
  <c r="D250" i="54" s="1"/>
  <c r="E250" i="54" s="1"/>
  <c r="F250" i="54" s="1"/>
  <c r="G250" i="54" s="1"/>
  <c r="H250" i="54" s="1"/>
  <c r="I250" i="54" s="1"/>
  <c r="J250" i="54" s="1"/>
  <c r="K250" i="54" s="1"/>
  <c r="L250" i="54" s="1"/>
  <c r="M250" i="54" s="1"/>
  <c r="N250" i="54" s="1"/>
  <c r="O250" i="54" s="1"/>
  <c r="P250" i="54" s="1"/>
  <c r="Q250" i="54" s="1"/>
  <c r="R250" i="54" s="1"/>
  <c r="S250" i="54" s="1"/>
  <c r="T250" i="54" s="1"/>
  <c r="U250" i="54" s="1"/>
  <c r="V250" i="54" s="1"/>
  <c r="W250" i="54" s="1"/>
  <c r="X250" i="54" s="1"/>
  <c r="Y250" i="54" s="1"/>
  <c r="Z250" i="54" s="1"/>
  <c r="AA250" i="54" s="1"/>
  <c r="M249" i="54"/>
  <c r="N249" i="54" s="1"/>
  <c r="O249" i="54" s="1"/>
  <c r="P249" i="54" s="1"/>
  <c r="Q249" i="54" s="1"/>
  <c r="R249" i="54" s="1"/>
  <c r="S249" i="54" s="1"/>
  <c r="T249" i="54" s="1"/>
  <c r="U249" i="54" s="1"/>
  <c r="V249" i="54" s="1"/>
  <c r="W249" i="54" s="1"/>
  <c r="X249" i="54" s="1"/>
  <c r="Y249" i="54" s="1"/>
  <c r="Z249" i="54" s="1"/>
  <c r="AA249" i="54" s="1"/>
  <c r="C249" i="54"/>
  <c r="D249" i="54" s="1"/>
  <c r="E249" i="54" s="1"/>
  <c r="F249" i="54" s="1"/>
  <c r="G249" i="54" s="1"/>
  <c r="H249" i="54" s="1"/>
  <c r="I249" i="54" s="1"/>
  <c r="J249" i="54" s="1"/>
  <c r="K249" i="54" s="1"/>
  <c r="L249" i="54" s="1"/>
  <c r="C248" i="54"/>
  <c r="D248" i="54" s="1"/>
  <c r="E248" i="54" s="1"/>
  <c r="F248" i="54" s="1"/>
  <c r="G248" i="54" s="1"/>
  <c r="H248" i="54" s="1"/>
  <c r="I248" i="54" s="1"/>
  <c r="J248" i="54" s="1"/>
  <c r="K248" i="54" s="1"/>
  <c r="L248" i="54" s="1"/>
  <c r="M248" i="54" s="1"/>
  <c r="N248" i="54" s="1"/>
  <c r="O248" i="54" s="1"/>
  <c r="P248" i="54" s="1"/>
  <c r="Q248" i="54" s="1"/>
  <c r="R248" i="54" s="1"/>
  <c r="S248" i="54" s="1"/>
  <c r="T248" i="54" s="1"/>
  <c r="U248" i="54" s="1"/>
  <c r="V248" i="54" s="1"/>
  <c r="W248" i="54" s="1"/>
  <c r="X248" i="54" s="1"/>
  <c r="Y248" i="54" s="1"/>
  <c r="Z248" i="54" s="1"/>
  <c r="AA248" i="54" s="1"/>
  <c r="C247" i="54"/>
  <c r="D247" i="54" s="1"/>
  <c r="E247" i="54" s="1"/>
  <c r="F247" i="54" s="1"/>
  <c r="G247" i="54" s="1"/>
  <c r="H247" i="54" s="1"/>
  <c r="I247" i="54" s="1"/>
  <c r="J247" i="54" s="1"/>
  <c r="K247" i="54" s="1"/>
  <c r="L247" i="54" s="1"/>
  <c r="M247" i="54" s="1"/>
  <c r="N247" i="54" s="1"/>
  <c r="O247" i="54" s="1"/>
  <c r="P247" i="54" s="1"/>
  <c r="Q247" i="54" s="1"/>
  <c r="R247" i="54" s="1"/>
  <c r="S247" i="54" s="1"/>
  <c r="T247" i="54" s="1"/>
  <c r="U247" i="54" s="1"/>
  <c r="V247" i="54" s="1"/>
  <c r="W247" i="54" s="1"/>
  <c r="X247" i="54" s="1"/>
  <c r="Y247" i="54" s="1"/>
  <c r="Z247" i="54" s="1"/>
  <c r="AA247" i="54" s="1"/>
  <c r="C246" i="54"/>
  <c r="D246" i="54" s="1"/>
  <c r="E246" i="54" s="1"/>
  <c r="F246" i="54" s="1"/>
  <c r="G246" i="54" s="1"/>
  <c r="H246" i="54" s="1"/>
  <c r="I246" i="54" s="1"/>
  <c r="J246" i="54" s="1"/>
  <c r="K246" i="54" s="1"/>
  <c r="L246" i="54" s="1"/>
  <c r="M246" i="54" s="1"/>
  <c r="N246" i="54" s="1"/>
  <c r="O246" i="54" s="1"/>
  <c r="P246" i="54" s="1"/>
  <c r="Q246" i="54" s="1"/>
  <c r="R246" i="54" s="1"/>
  <c r="S246" i="54" s="1"/>
  <c r="T246" i="54" s="1"/>
  <c r="U246" i="54" s="1"/>
  <c r="V246" i="54" s="1"/>
  <c r="W246" i="54" s="1"/>
  <c r="X246" i="54" s="1"/>
  <c r="Y246" i="54" s="1"/>
  <c r="Z246" i="54" s="1"/>
  <c r="AA246" i="54" s="1"/>
  <c r="C245" i="54"/>
  <c r="D245" i="54" s="1"/>
  <c r="E245" i="54" s="1"/>
  <c r="F245" i="54" s="1"/>
  <c r="G245" i="54" s="1"/>
  <c r="H245" i="54" s="1"/>
  <c r="I245" i="54" s="1"/>
  <c r="J245" i="54" s="1"/>
  <c r="K245" i="54" s="1"/>
  <c r="L245" i="54" s="1"/>
  <c r="M245" i="54" s="1"/>
  <c r="N245" i="54" s="1"/>
  <c r="O245" i="54" s="1"/>
  <c r="P245" i="54" s="1"/>
  <c r="Q245" i="54" s="1"/>
  <c r="R245" i="54" s="1"/>
  <c r="S245" i="54" s="1"/>
  <c r="T245" i="54" s="1"/>
  <c r="U245" i="54" s="1"/>
  <c r="V245" i="54" s="1"/>
  <c r="W245" i="54" s="1"/>
  <c r="X245" i="54" s="1"/>
  <c r="Y245" i="54" s="1"/>
  <c r="Z245" i="54" s="1"/>
  <c r="AA245" i="54" s="1"/>
  <c r="C244" i="54"/>
  <c r="D244" i="54" s="1"/>
  <c r="E244" i="54" s="1"/>
  <c r="F244" i="54" s="1"/>
  <c r="G244" i="54" s="1"/>
  <c r="H244" i="54" s="1"/>
  <c r="I244" i="54" s="1"/>
  <c r="J244" i="54" s="1"/>
  <c r="K244" i="54" s="1"/>
  <c r="L244" i="54" s="1"/>
  <c r="M244" i="54" s="1"/>
  <c r="N244" i="54" s="1"/>
  <c r="O244" i="54" s="1"/>
  <c r="P244" i="54" s="1"/>
  <c r="Q244" i="54" s="1"/>
  <c r="R244" i="54" s="1"/>
  <c r="S244" i="54" s="1"/>
  <c r="T244" i="54" s="1"/>
  <c r="U244" i="54" s="1"/>
  <c r="V244" i="54" s="1"/>
  <c r="W244" i="54" s="1"/>
  <c r="X244" i="54" s="1"/>
  <c r="Y244" i="54" s="1"/>
  <c r="Z244" i="54" s="1"/>
  <c r="AA244" i="54" s="1"/>
  <c r="C243" i="54"/>
  <c r="D243" i="54" s="1"/>
  <c r="E243" i="54" s="1"/>
  <c r="F243" i="54" s="1"/>
  <c r="G243" i="54" s="1"/>
  <c r="H243" i="54" s="1"/>
  <c r="I243" i="54" s="1"/>
  <c r="J243" i="54" s="1"/>
  <c r="K243" i="54" s="1"/>
  <c r="L243" i="54" s="1"/>
  <c r="M243" i="54" s="1"/>
  <c r="N243" i="54" s="1"/>
  <c r="O243" i="54" s="1"/>
  <c r="P243" i="54" s="1"/>
  <c r="Q243" i="54" s="1"/>
  <c r="R243" i="54" s="1"/>
  <c r="S243" i="54" s="1"/>
  <c r="T243" i="54" s="1"/>
  <c r="U243" i="54" s="1"/>
  <c r="V243" i="54" s="1"/>
  <c r="W243" i="54" s="1"/>
  <c r="X243" i="54" s="1"/>
  <c r="Y243" i="54" s="1"/>
  <c r="Z243" i="54" s="1"/>
  <c r="AA243" i="54" s="1"/>
  <c r="C242" i="54"/>
  <c r="D242" i="54" s="1"/>
  <c r="E242" i="54" s="1"/>
  <c r="F242" i="54" s="1"/>
  <c r="G242" i="54" s="1"/>
  <c r="H242" i="54" s="1"/>
  <c r="I242" i="54" s="1"/>
  <c r="J242" i="54" s="1"/>
  <c r="K242" i="54" s="1"/>
  <c r="L242" i="54" s="1"/>
  <c r="M242" i="54" s="1"/>
  <c r="N242" i="54" s="1"/>
  <c r="O242" i="54" s="1"/>
  <c r="P242" i="54" s="1"/>
  <c r="Q242" i="54" s="1"/>
  <c r="R242" i="54" s="1"/>
  <c r="S242" i="54" s="1"/>
  <c r="T242" i="54" s="1"/>
  <c r="U242" i="54" s="1"/>
  <c r="V242" i="54" s="1"/>
  <c r="W242" i="54" s="1"/>
  <c r="X242" i="54" s="1"/>
  <c r="Y242" i="54" s="1"/>
  <c r="Z242" i="54" s="1"/>
  <c r="AA242" i="54" s="1"/>
  <c r="C241" i="54"/>
  <c r="D241" i="54" s="1"/>
  <c r="E241" i="54" s="1"/>
  <c r="F241" i="54" s="1"/>
  <c r="G241" i="54" s="1"/>
  <c r="H241" i="54" s="1"/>
  <c r="I241" i="54" s="1"/>
  <c r="J241" i="54" s="1"/>
  <c r="K241" i="54" s="1"/>
  <c r="L241" i="54" s="1"/>
  <c r="M241" i="54" s="1"/>
  <c r="N241" i="54" s="1"/>
  <c r="O241" i="54" s="1"/>
  <c r="P241" i="54" s="1"/>
  <c r="Q241" i="54" s="1"/>
  <c r="R241" i="54" s="1"/>
  <c r="S241" i="54" s="1"/>
  <c r="T241" i="54" s="1"/>
  <c r="U241" i="54" s="1"/>
  <c r="V241" i="54" s="1"/>
  <c r="W241" i="54" s="1"/>
  <c r="X241" i="54" s="1"/>
  <c r="Y241" i="54" s="1"/>
  <c r="Z241" i="54" s="1"/>
  <c r="AA241" i="54" s="1"/>
  <c r="E240" i="54"/>
  <c r="F240" i="54" s="1"/>
  <c r="G240" i="54" s="1"/>
  <c r="H240" i="54" s="1"/>
  <c r="I240" i="54" s="1"/>
  <c r="J240" i="54" s="1"/>
  <c r="K240" i="54" s="1"/>
  <c r="L240" i="54" s="1"/>
  <c r="M240" i="54" s="1"/>
  <c r="N240" i="54" s="1"/>
  <c r="O240" i="54" s="1"/>
  <c r="P240" i="54" s="1"/>
  <c r="Q240" i="54" s="1"/>
  <c r="R240" i="54" s="1"/>
  <c r="S240" i="54" s="1"/>
  <c r="T240" i="54" s="1"/>
  <c r="U240" i="54" s="1"/>
  <c r="V240" i="54" s="1"/>
  <c r="W240" i="54" s="1"/>
  <c r="X240" i="54" s="1"/>
  <c r="Y240" i="54" s="1"/>
  <c r="Z240" i="54" s="1"/>
  <c r="AA240" i="54" s="1"/>
  <c r="C240" i="54"/>
  <c r="D240" i="54" s="1"/>
  <c r="C239" i="54"/>
  <c r="D239" i="54" s="1"/>
  <c r="E239" i="54" s="1"/>
  <c r="F239" i="54" s="1"/>
  <c r="G239" i="54" s="1"/>
  <c r="H239" i="54" s="1"/>
  <c r="I239" i="54" s="1"/>
  <c r="J239" i="54" s="1"/>
  <c r="K239" i="54" s="1"/>
  <c r="L239" i="54" s="1"/>
  <c r="M239" i="54" s="1"/>
  <c r="N239" i="54" s="1"/>
  <c r="O239" i="54" s="1"/>
  <c r="P239" i="54" s="1"/>
  <c r="Q239" i="54" s="1"/>
  <c r="R239" i="54" s="1"/>
  <c r="S239" i="54" s="1"/>
  <c r="T239" i="54" s="1"/>
  <c r="U239" i="54" s="1"/>
  <c r="V239" i="54" s="1"/>
  <c r="W239" i="54" s="1"/>
  <c r="X239" i="54" s="1"/>
  <c r="Y239" i="54" s="1"/>
  <c r="Z239" i="54" s="1"/>
  <c r="AA239" i="54" s="1"/>
  <c r="C238" i="54"/>
  <c r="D238" i="54" s="1"/>
  <c r="E238" i="54" s="1"/>
  <c r="F238" i="54" s="1"/>
  <c r="G238" i="54" s="1"/>
  <c r="H238" i="54" s="1"/>
  <c r="I238" i="54" s="1"/>
  <c r="J238" i="54" s="1"/>
  <c r="K238" i="54" s="1"/>
  <c r="L238" i="54" s="1"/>
  <c r="M238" i="54" s="1"/>
  <c r="N238" i="54" s="1"/>
  <c r="O238" i="54" s="1"/>
  <c r="P238" i="54" s="1"/>
  <c r="Q238" i="54" s="1"/>
  <c r="R238" i="54" s="1"/>
  <c r="S238" i="54" s="1"/>
  <c r="T238" i="54" s="1"/>
  <c r="U238" i="54" s="1"/>
  <c r="V238" i="54" s="1"/>
  <c r="W238" i="54" s="1"/>
  <c r="X238" i="54" s="1"/>
  <c r="Y238" i="54" s="1"/>
  <c r="Z238" i="54" s="1"/>
  <c r="AA238" i="54" s="1"/>
  <c r="C237" i="54"/>
  <c r="D237" i="54" s="1"/>
  <c r="E237" i="54" s="1"/>
  <c r="F237" i="54" s="1"/>
  <c r="G237" i="54" s="1"/>
  <c r="H237" i="54" s="1"/>
  <c r="I237" i="54" s="1"/>
  <c r="J237" i="54" s="1"/>
  <c r="K237" i="54" s="1"/>
  <c r="L237" i="54" s="1"/>
  <c r="M237" i="54" s="1"/>
  <c r="N237" i="54" s="1"/>
  <c r="O237" i="54" s="1"/>
  <c r="P237" i="54" s="1"/>
  <c r="Q237" i="54" s="1"/>
  <c r="R237" i="54" s="1"/>
  <c r="S237" i="54" s="1"/>
  <c r="T237" i="54" s="1"/>
  <c r="U237" i="54" s="1"/>
  <c r="V237" i="54" s="1"/>
  <c r="W237" i="54" s="1"/>
  <c r="X237" i="54" s="1"/>
  <c r="Y237" i="54" s="1"/>
  <c r="Z237" i="54" s="1"/>
  <c r="AA237" i="54" s="1"/>
  <c r="C236" i="54"/>
  <c r="D236" i="54" s="1"/>
  <c r="E236" i="54" s="1"/>
  <c r="F236" i="54" s="1"/>
  <c r="G236" i="54" s="1"/>
  <c r="H236" i="54" s="1"/>
  <c r="I236" i="54" s="1"/>
  <c r="J236" i="54" s="1"/>
  <c r="K236" i="54" s="1"/>
  <c r="L236" i="54" s="1"/>
  <c r="M236" i="54" s="1"/>
  <c r="N236" i="54" s="1"/>
  <c r="O236" i="54" s="1"/>
  <c r="P236" i="54" s="1"/>
  <c r="Q236" i="54" s="1"/>
  <c r="R236" i="54" s="1"/>
  <c r="S236" i="54" s="1"/>
  <c r="T236" i="54" s="1"/>
  <c r="U236" i="54" s="1"/>
  <c r="V236" i="54" s="1"/>
  <c r="W236" i="54" s="1"/>
  <c r="X236" i="54" s="1"/>
  <c r="Y236" i="54" s="1"/>
  <c r="Z236" i="54" s="1"/>
  <c r="AA236" i="54" s="1"/>
  <c r="AA235" i="54"/>
  <c r="C235" i="54"/>
  <c r="D235" i="54" s="1"/>
  <c r="E235" i="54" s="1"/>
  <c r="F235" i="54" s="1"/>
  <c r="G235" i="54" s="1"/>
  <c r="H235" i="54" s="1"/>
  <c r="I235" i="54" s="1"/>
  <c r="J235" i="54" s="1"/>
  <c r="K235" i="54" s="1"/>
  <c r="L235" i="54" s="1"/>
  <c r="M235" i="54" s="1"/>
  <c r="N235" i="54" s="1"/>
  <c r="O235" i="54" s="1"/>
  <c r="P235" i="54" s="1"/>
  <c r="Q235" i="54" s="1"/>
  <c r="R235" i="54" s="1"/>
  <c r="S235" i="54" s="1"/>
  <c r="T235" i="54" s="1"/>
  <c r="U235" i="54" s="1"/>
  <c r="V235" i="54" s="1"/>
  <c r="W235" i="54" s="1"/>
  <c r="X235" i="54" s="1"/>
  <c r="Y235" i="54" s="1"/>
  <c r="Z235" i="54" s="1"/>
  <c r="C234" i="54"/>
  <c r="D234" i="54" s="1"/>
  <c r="E234" i="54" s="1"/>
  <c r="F234" i="54" s="1"/>
  <c r="G234" i="54" s="1"/>
  <c r="H234" i="54" s="1"/>
  <c r="I234" i="54" s="1"/>
  <c r="J234" i="54" s="1"/>
  <c r="K234" i="54" s="1"/>
  <c r="L234" i="54" s="1"/>
  <c r="M234" i="54" s="1"/>
  <c r="N234" i="54" s="1"/>
  <c r="O234" i="54" s="1"/>
  <c r="P234" i="54" s="1"/>
  <c r="Q234" i="54" s="1"/>
  <c r="R234" i="54" s="1"/>
  <c r="S234" i="54" s="1"/>
  <c r="T234" i="54" s="1"/>
  <c r="U234" i="54" s="1"/>
  <c r="V234" i="54" s="1"/>
  <c r="W234" i="54" s="1"/>
  <c r="X234" i="54" s="1"/>
  <c r="Y234" i="54" s="1"/>
  <c r="Z234" i="54" s="1"/>
  <c r="AA234" i="54" s="1"/>
  <c r="C233" i="54"/>
  <c r="D233" i="54" s="1"/>
  <c r="E233" i="54" s="1"/>
  <c r="F233" i="54" s="1"/>
  <c r="G233" i="54" s="1"/>
  <c r="H233" i="54" s="1"/>
  <c r="I233" i="54" s="1"/>
  <c r="J233" i="54" s="1"/>
  <c r="K233" i="54" s="1"/>
  <c r="L233" i="54" s="1"/>
  <c r="M233" i="54" s="1"/>
  <c r="N233" i="54" s="1"/>
  <c r="O233" i="54" s="1"/>
  <c r="P233" i="54" s="1"/>
  <c r="Q233" i="54" s="1"/>
  <c r="R233" i="54" s="1"/>
  <c r="S233" i="54" s="1"/>
  <c r="T233" i="54" s="1"/>
  <c r="U233" i="54" s="1"/>
  <c r="V233" i="54" s="1"/>
  <c r="W233" i="54" s="1"/>
  <c r="X233" i="54" s="1"/>
  <c r="Y233" i="54" s="1"/>
  <c r="Z233" i="54" s="1"/>
  <c r="AA233" i="54" s="1"/>
  <c r="C232" i="54"/>
  <c r="D232" i="54" s="1"/>
  <c r="E232" i="54" s="1"/>
  <c r="F232" i="54" s="1"/>
  <c r="G232" i="54" s="1"/>
  <c r="H232" i="54" s="1"/>
  <c r="I232" i="54" s="1"/>
  <c r="J232" i="54" s="1"/>
  <c r="K232" i="54" s="1"/>
  <c r="L232" i="54" s="1"/>
  <c r="M232" i="54" s="1"/>
  <c r="N232" i="54" s="1"/>
  <c r="O232" i="54" s="1"/>
  <c r="P232" i="54" s="1"/>
  <c r="Q232" i="54" s="1"/>
  <c r="R232" i="54" s="1"/>
  <c r="S232" i="54" s="1"/>
  <c r="T232" i="54" s="1"/>
  <c r="U232" i="54" s="1"/>
  <c r="V232" i="54" s="1"/>
  <c r="W232" i="54" s="1"/>
  <c r="X232" i="54" s="1"/>
  <c r="Y232" i="54" s="1"/>
  <c r="Z232" i="54" s="1"/>
  <c r="AA232" i="54" s="1"/>
  <c r="C231" i="54"/>
  <c r="D231" i="54" s="1"/>
  <c r="E231" i="54" s="1"/>
  <c r="F231" i="54" s="1"/>
  <c r="G231" i="54" s="1"/>
  <c r="H231" i="54" s="1"/>
  <c r="I231" i="54" s="1"/>
  <c r="J231" i="54" s="1"/>
  <c r="K231" i="54" s="1"/>
  <c r="L231" i="54" s="1"/>
  <c r="M231" i="54" s="1"/>
  <c r="N231" i="54" s="1"/>
  <c r="O231" i="54" s="1"/>
  <c r="P231" i="54" s="1"/>
  <c r="Q231" i="54" s="1"/>
  <c r="R231" i="54" s="1"/>
  <c r="S231" i="54" s="1"/>
  <c r="T231" i="54" s="1"/>
  <c r="U231" i="54" s="1"/>
  <c r="V231" i="54" s="1"/>
  <c r="W231" i="54" s="1"/>
  <c r="X231" i="54" s="1"/>
  <c r="Y231" i="54" s="1"/>
  <c r="Z231" i="54" s="1"/>
  <c r="AA231" i="54" s="1"/>
  <c r="C230" i="54"/>
  <c r="D230" i="54" s="1"/>
  <c r="E230" i="54" s="1"/>
  <c r="F230" i="54" s="1"/>
  <c r="G230" i="54" s="1"/>
  <c r="H230" i="54" s="1"/>
  <c r="I230" i="54" s="1"/>
  <c r="J230" i="54" s="1"/>
  <c r="K230" i="54" s="1"/>
  <c r="L230" i="54" s="1"/>
  <c r="M230" i="54" s="1"/>
  <c r="N230" i="54" s="1"/>
  <c r="O230" i="54" s="1"/>
  <c r="P230" i="54" s="1"/>
  <c r="Q230" i="54" s="1"/>
  <c r="R230" i="54" s="1"/>
  <c r="S230" i="54" s="1"/>
  <c r="T230" i="54" s="1"/>
  <c r="U230" i="54" s="1"/>
  <c r="V230" i="54" s="1"/>
  <c r="W230" i="54" s="1"/>
  <c r="X230" i="54" s="1"/>
  <c r="Y230" i="54" s="1"/>
  <c r="Z230" i="54" s="1"/>
  <c r="AA230" i="54" s="1"/>
  <c r="C229" i="54"/>
  <c r="D229" i="54" s="1"/>
  <c r="E229" i="54" s="1"/>
  <c r="F229" i="54" s="1"/>
  <c r="G229" i="54" s="1"/>
  <c r="H229" i="54" s="1"/>
  <c r="I229" i="54" s="1"/>
  <c r="J229" i="54" s="1"/>
  <c r="K229" i="54" s="1"/>
  <c r="L229" i="54" s="1"/>
  <c r="M229" i="54" s="1"/>
  <c r="N229" i="54" s="1"/>
  <c r="O229" i="54" s="1"/>
  <c r="P229" i="54" s="1"/>
  <c r="Q229" i="54" s="1"/>
  <c r="R229" i="54" s="1"/>
  <c r="S229" i="54" s="1"/>
  <c r="T229" i="54" s="1"/>
  <c r="U229" i="54" s="1"/>
  <c r="V229" i="54" s="1"/>
  <c r="W229" i="54" s="1"/>
  <c r="X229" i="54" s="1"/>
  <c r="Y229" i="54" s="1"/>
  <c r="Z229" i="54" s="1"/>
  <c r="AA229" i="54" s="1"/>
  <c r="C228" i="54"/>
  <c r="D228" i="54" s="1"/>
  <c r="E228" i="54" s="1"/>
  <c r="F228" i="54" s="1"/>
  <c r="G228" i="54" s="1"/>
  <c r="H228" i="54" s="1"/>
  <c r="I228" i="54" s="1"/>
  <c r="J228" i="54" s="1"/>
  <c r="K228" i="54" s="1"/>
  <c r="L228" i="54" s="1"/>
  <c r="M228" i="54" s="1"/>
  <c r="N228" i="54" s="1"/>
  <c r="O228" i="54" s="1"/>
  <c r="P228" i="54" s="1"/>
  <c r="Q228" i="54" s="1"/>
  <c r="R228" i="54" s="1"/>
  <c r="S228" i="54" s="1"/>
  <c r="T228" i="54" s="1"/>
  <c r="U228" i="54" s="1"/>
  <c r="V228" i="54" s="1"/>
  <c r="W228" i="54" s="1"/>
  <c r="X228" i="54" s="1"/>
  <c r="Y228" i="54" s="1"/>
  <c r="Z228" i="54" s="1"/>
  <c r="AA228" i="54" s="1"/>
  <c r="C227" i="54"/>
  <c r="D227" i="54" s="1"/>
  <c r="E227" i="54" s="1"/>
  <c r="F227" i="54" s="1"/>
  <c r="G227" i="54" s="1"/>
  <c r="H227" i="54" s="1"/>
  <c r="I227" i="54" s="1"/>
  <c r="J227" i="54" s="1"/>
  <c r="K227" i="54" s="1"/>
  <c r="L227" i="54" s="1"/>
  <c r="M227" i="54" s="1"/>
  <c r="N227" i="54" s="1"/>
  <c r="O227" i="54" s="1"/>
  <c r="P227" i="54" s="1"/>
  <c r="Q227" i="54" s="1"/>
  <c r="R227" i="54" s="1"/>
  <c r="S227" i="54" s="1"/>
  <c r="T227" i="54" s="1"/>
  <c r="U227" i="54" s="1"/>
  <c r="V227" i="54" s="1"/>
  <c r="W227" i="54" s="1"/>
  <c r="X227" i="54" s="1"/>
  <c r="Y227" i="54" s="1"/>
  <c r="Z227" i="54" s="1"/>
  <c r="AA227" i="54" s="1"/>
  <c r="C226" i="54"/>
  <c r="D226" i="54" s="1"/>
  <c r="E226" i="54" s="1"/>
  <c r="F226" i="54" s="1"/>
  <c r="G226" i="54" s="1"/>
  <c r="H226" i="54" s="1"/>
  <c r="I226" i="54" s="1"/>
  <c r="J226" i="54" s="1"/>
  <c r="K226" i="54" s="1"/>
  <c r="L226" i="54" s="1"/>
  <c r="M226" i="54" s="1"/>
  <c r="N226" i="54" s="1"/>
  <c r="O226" i="54" s="1"/>
  <c r="P226" i="54" s="1"/>
  <c r="Q226" i="54" s="1"/>
  <c r="R226" i="54" s="1"/>
  <c r="S226" i="54" s="1"/>
  <c r="T226" i="54" s="1"/>
  <c r="U226" i="54" s="1"/>
  <c r="V226" i="54" s="1"/>
  <c r="W226" i="54" s="1"/>
  <c r="X226" i="54" s="1"/>
  <c r="Y226" i="54" s="1"/>
  <c r="Z226" i="54" s="1"/>
  <c r="AA226" i="54" s="1"/>
  <c r="E225" i="54"/>
  <c r="F225" i="54" s="1"/>
  <c r="G225" i="54" s="1"/>
  <c r="H225" i="54" s="1"/>
  <c r="I225" i="54" s="1"/>
  <c r="J225" i="54" s="1"/>
  <c r="K225" i="54" s="1"/>
  <c r="L225" i="54" s="1"/>
  <c r="M225" i="54" s="1"/>
  <c r="N225" i="54" s="1"/>
  <c r="O225" i="54" s="1"/>
  <c r="P225" i="54" s="1"/>
  <c r="Q225" i="54" s="1"/>
  <c r="R225" i="54" s="1"/>
  <c r="S225" i="54" s="1"/>
  <c r="T225" i="54" s="1"/>
  <c r="U225" i="54" s="1"/>
  <c r="V225" i="54" s="1"/>
  <c r="W225" i="54" s="1"/>
  <c r="X225" i="54" s="1"/>
  <c r="Y225" i="54" s="1"/>
  <c r="Z225" i="54" s="1"/>
  <c r="AA225" i="54" s="1"/>
  <c r="C225" i="54"/>
  <c r="D225" i="54" s="1"/>
  <c r="C224" i="54"/>
  <c r="D224" i="54" s="1"/>
  <c r="E224" i="54" s="1"/>
  <c r="F224" i="54" s="1"/>
  <c r="G224" i="54" s="1"/>
  <c r="H224" i="54" s="1"/>
  <c r="I224" i="54" s="1"/>
  <c r="J224" i="54" s="1"/>
  <c r="K224" i="54" s="1"/>
  <c r="L224" i="54" s="1"/>
  <c r="M224" i="54" s="1"/>
  <c r="N224" i="54" s="1"/>
  <c r="O224" i="54" s="1"/>
  <c r="P224" i="54" s="1"/>
  <c r="Q224" i="54" s="1"/>
  <c r="R224" i="54" s="1"/>
  <c r="S224" i="54" s="1"/>
  <c r="T224" i="54" s="1"/>
  <c r="U224" i="54" s="1"/>
  <c r="V224" i="54" s="1"/>
  <c r="W224" i="54" s="1"/>
  <c r="X224" i="54" s="1"/>
  <c r="Y224" i="54" s="1"/>
  <c r="Z224" i="54" s="1"/>
  <c r="AA224" i="54" s="1"/>
  <c r="C223" i="54"/>
  <c r="D223" i="54" s="1"/>
  <c r="E223" i="54" s="1"/>
  <c r="F223" i="54" s="1"/>
  <c r="G223" i="54" s="1"/>
  <c r="H223" i="54" s="1"/>
  <c r="I223" i="54" s="1"/>
  <c r="J223" i="54" s="1"/>
  <c r="K223" i="54" s="1"/>
  <c r="L223" i="54" s="1"/>
  <c r="M223" i="54" s="1"/>
  <c r="N223" i="54" s="1"/>
  <c r="O223" i="54" s="1"/>
  <c r="P223" i="54" s="1"/>
  <c r="Q223" i="54" s="1"/>
  <c r="R223" i="54" s="1"/>
  <c r="S223" i="54" s="1"/>
  <c r="T223" i="54" s="1"/>
  <c r="U223" i="54" s="1"/>
  <c r="V223" i="54" s="1"/>
  <c r="W223" i="54" s="1"/>
  <c r="X223" i="54" s="1"/>
  <c r="Y223" i="54" s="1"/>
  <c r="Z223" i="54" s="1"/>
  <c r="AA223" i="54" s="1"/>
  <c r="C222" i="54"/>
  <c r="D222" i="54" s="1"/>
  <c r="E222" i="54" s="1"/>
  <c r="F222" i="54" s="1"/>
  <c r="G222" i="54" s="1"/>
  <c r="H222" i="54" s="1"/>
  <c r="I222" i="54" s="1"/>
  <c r="J222" i="54" s="1"/>
  <c r="K222" i="54" s="1"/>
  <c r="L222" i="54" s="1"/>
  <c r="M222" i="54" s="1"/>
  <c r="N222" i="54" s="1"/>
  <c r="O222" i="54" s="1"/>
  <c r="P222" i="54" s="1"/>
  <c r="Q222" i="54" s="1"/>
  <c r="R222" i="54" s="1"/>
  <c r="S222" i="54" s="1"/>
  <c r="T222" i="54" s="1"/>
  <c r="U222" i="54" s="1"/>
  <c r="V222" i="54" s="1"/>
  <c r="W222" i="54" s="1"/>
  <c r="X222" i="54" s="1"/>
  <c r="Y222" i="54" s="1"/>
  <c r="Z222" i="54" s="1"/>
  <c r="AA222" i="54" s="1"/>
  <c r="C221" i="54"/>
  <c r="D221" i="54" s="1"/>
  <c r="E221" i="54" s="1"/>
  <c r="F221" i="54" s="1"/>
  <c r="G221" i="54" s="1"/>
  <c r="H221" i="54" s="1"/>
  <c r="I221" i="54" s="1"/>
  <c r="J221" i="54" s="1"/>
  <c r="K221" i="54" s="1"/>
  <c r="L221" i="54" s="1"/>
  <c r="M221" i="54" s="1"/>
  <c r="N221" i="54" s="1"/>
  <c r="O221" i="54" s="1"/>
  <c r="P221" i="54" s="1"/>
  <c r="Q221" i="54" s="1"/>
  <c r="R221" i="54" s="1"/>
  <c r="S221" i="54" s="1"/>
  <c r="T221" i="54" s="1"/>
  <c r="U221" i="54" s="1"/>
  <c r="V221" i="54" s="1"/>
  <c r="W221" i="54" s="1"/>
  <c r="X221" i="54" s="1"/>
  <c r="Y221" i="54" s="1"/>
  <c r="Z221" i="54" s="1"/>
  <c r="AA221" i="54" s="1"/>
  <c r="C220" i="54"/>
  <c r="D220" i="54" s="1"/>
  <c r="E220" i="54" s="1"/>
  <c r="F220" i="54" s="1"/>
  <c r="G220" i="54" s="1"/>
  <c r="H220" i="54" s="1"/>
  <c r="I220" i="54" s="1"/>
  <c r="J220" i="54" s="1"/>
  <c r="K220" i="54" s="1"/>
  <c r="L220" i="54" s="1"/>
  <c r="M220" i="54" s="1"/>
  <c r="N220" i="54" s="1"/>
  <c r="O220" i="54" s="1"/>
  <c r="P220" i="54" s="1"/>
  <c r="Q220" i="54" s="1"/>
  <c r="R220" i="54" s="1"/>
  <c r="S220" i="54" s="1"/>
  <c r="T220" i="54" s="1"/>
  <c r="U220" i="54" s="1"/>
  <c r="V220" i="54" s="1"/>
  <c r="W220" i="54" s="1"/>
  <c r="X220" i="54" s="1"/>
  <c r="Y220" i="54" s="1"/>
  <c r="Z220" i="54" s="1"/>
  <c r="AA220" i="54" s="1"/>
  <c r="C219" i="54"/>
  <c r="D219" i="54" s="1"/>
  <c r="E219" i="54" s="1"/>
  <c r="F219" i="54" s="1"/>
  <c r="G219" i="54" s="1"/>
  <c r="H219" i="54" s="1"/>
  <c r="I219" i="54" s="1"/>
  <c r="J219" i="54" s="1"/>
  <c r="K219" i="54" s="1"/>
  <c r="L219" i="54" s="1"/>
  <c r="M219" i="54" s="1"/>
  <c r="N219" i="54" s="1"/>
  <c r="O219" i="54" s="1"/>
  <c r="P219" i="54" s="1"/>
  <c r="Q219" i="54" s="1"/>
  <c r="R219" i="54" s="1"/>
  <c r="S219" i="54" s="1"/>
  <c r="T219" i="54" s="1"/>
  <c r="U219" i="54" s="1"/>
  <c r="V219" i="54" s="1"/>
  <c r="W219" i="54" s="1"/>
  <c r="X219" i="54" s="1"/>
  <c r="Y219" i="54" s="1"/>
  <c r="Z219" i="54" s="1"/>
  <c r="AA219" i="54" s="1"/>
  <c r="C218" i="54"/>
  <c r="D218" i="54" s="1"/>
  <c r="E218" i="54" s="1"/>
  <c r="F218" i="54" s="1"/>
  <c r="G218" i="54" s="1"/>
  <c r="H218" i="54" s="1"/>
  <c r="I218" i="54" s="1"/>
  <c r="J218" i="54" s="1"/>
  <c r="K218" i="54" s="1"/>
  <c r="L218" i="54" s="1"/>
  <c r="M218" i="54" s="1"/>
  <c r="N218" i="54" s="1"/>
  <c r="O218" i="54" s="1"/>
  <c r="P218" i="54" s="1"/>
  <c r="Q218" i="54" s="1"/>
  <c r="R218" i="54" s="1"/>
  <c r="S218" i="54" s="1"/>
  <c r="T218" i="54" s="1"/>
  <c r="U218" i="54" s="1"/>
  <c r="V218" i="54" s="1"/>
  <c r="W218" i="54" s="1"/>
  <c r="X218" i="54" s="1"/>
  <c r="Y218" i="54" s="1"/>
  <c r="Z218" i="54" s="1"/>
  <c r="AA218" i="54" s="1"/>
  <c r="C217" i="54"/>
  <c r="D217" i="54" s="1"/>
  <c r="E217" i="54" s="1"/>
  <c r="F217" i="54" s="1"/>
  <c r="G217" i="54" s="1"/>
  <c r="H217" i="54" s="1"/>
  <c r="I217" i="54" s="1"/>
  <c r="J217" i="54" s="1"/>
  <c r="K217" i="54" s="1"/>
  <c r="L217" i="54" s="1"/>
  <c r="M217" i="54" s="1"/>
  <c r="N217" i="54" s="1"/>
  <c r="O217" i="54" s="1"/>
  <c r="P217" i="54" s="1"/>
  <c r="Q217" i="54" s="1"/>
  <c r="R217" i="54" s="1"/>
  <c r="S217" i="54" s="1"/>
  <c r="T217" i="54" s="1"/>
  <c r="U217" i="54" s="1"/>
  <c r="V217" i="54" s="1"/>
  <c r="W217" i="54" s="1"/>
  <c r="X217" i="54" s="1"/>
  <c r="Y217" i="54" s="1"/>
  <c r="Z217" i="54" s="1"/>
  <c r="AA217" i="54" s="1"/>
  <c r="I215" i="54"/>
  <c r="J215" i="54" s="1"/>
  <c r="K215" i="54" s="1"/>
  <c r="L215" i="54" s="1"/>
  <c r="M215" i="54" s="1"/>
  <c r="N215" i="54" s="1"/>
  <c r="O215" i="54" s="1"/>
  <c r="P215" i="54" s="1"/>
  <c r="Q215" i="54" s="1"/>
  <c r="R215" i="54" s="1"/>
  <c r="S215" i="54" s="1"/>
  <c r="T215" i="54" s="1"/>
  <c r="U215" i="54" s="1"/>
  <c r="V215" i="54" s="1"/>
  <c r="W215" i="54" s="1"/>
  <c r="X215" i="54" s="1"/>
  <c r="Y215" i="54" s="1"/>
  <c r="Z215" i="54" s="1"/>
  <c r="AA215" i="54" s="1"/>
  <c r="C215" i="54"/>
  <c r="D215" i="54" s="1"/>
  <c r="E215" i="54" s="1"/>
  <c r="F215" i="54" s="1"/>
  <c r="G215" i="54" s="1"/>
  <c r="H215" i="54" s="1"/>
  <c r="C214" i="54"/>
  <c r="D214" i="54" s="1"/>
  <c r="E214" i="54" s="1"/>
  <c r="F214" i="54" s="1"/>
  <c r="G214" i="54" s="1"/>
  <c r="H214" i="54" s="1"/>
  <c r="I214" i="54" s="1"/>
  <c r="J214" i="54" s="1"/>
  <c r="K214" i="54" s="1"/>
  <c r="L214" i="54" s="1"/>
  <c r="M214" i="54" s="1"/>
  <c r="N214" i="54" s="1"/>
  <c r="O214" i="54" s="1"/>
  <c r="P214" i="54" s="1"/>
  <c r="Q214" i="54" s="1"/>
  <c r="R214" i="54" s="1"/>
  <c r="S214" i="54" s="1"/>
  <c r="T214" i="54" s="1"/>
  <c r="U214" i="54" s="1"/>
  <c r="V214" i="54" s="1"/>
  <c r="W214" i="54" s="1"/>
  <c r="X214" i="54" s="1"/>
  <c r="Y214" i="54" s="1"/>
  <c r="Z214" i="54" s="1"/>
  <c r="AA214" i="54" s="1"/>
  <c r="M213" i="54"/>
  <c r="N213" i="54" s="1"/>
  <c r="O213" i="54" s="1"/>
  <c r="P213" i="54" s="1"/>
  <c r="Q213" i="54" s="1"/>
  <c r="R213" i="54" s="1"/>
  <c r="S213" i="54" s="1"/>
  <c r="T213" i="54" s="1"/>
  <c r="U213" i="54" s="1"/>
  <c r="V213" i="54" s="1"/>
  <c r="W213" i="54" s="1"/>
  <c r="X213" i="54" s="1"/>
  <c r="Y213" i="54" s="1"/>
  <c r="Z213" i="54" s="1"/>
  <c r="AA213" i="54" s="1"/>
  <c r="C213" i="54"/>
  <c r="D213" i="54" s="1"/>
  <c r="E213" i="54" s="1"/>
  <c r="F213" i="54" s="1"/>
  <c r="G213" i="54" s="1"/>
  <c r="H213" i="54" s="1"/>
  <c r="I213" i="54" s="1"/>
  <c r="J213" i="54" s="1"/>
  <c r="K213" i="54" s="1"/>
  <c r="L213" i="54" s="1"/>
  <c r="C212" i="54"/>
  <c r="D212" i="54" s="1"/>
  <c r="E212" i="54" s="1"/>
  <c r="F212" i="54" s="1"/>
  <c r="G212" i="54" s="1"/>
  <c r="H212" i="54" s="1"/>
  <c r="I212" i="54" s="1"/>
  <c r="J212" i="54" s="1"/>
  <c r="K212" i="54" s="1"/>
  <c r="L212" i="54" s="1"/>
  <c r="M212" i="54" s="1"/>
  <c r="N212" i="54" s="1"/>
  <c r="O212" i="54" s="1"/>
  <c r="P212" i="54" s="1"/>
  <c r="Q212" i="54" s="1"/>
  <c r="R212" i="54" s="1"/>
  <c r="S212" i="54" s="1"/>
  <c r="T212" i="54" s="1"/>
  <c r="U212" i="54" s="1"/>
  <c r="V212" i="54" s="1"/>
  <c r="W212" i="54" s="1"/>
  <c r="X212" i="54" s="1"/>
  <c r="Y212" i="54" s="1"/>
  <c r="Z212" i="54" s="1"/>
  <c r="AA212" i="54" s="1"/>
  <c r="C211" i="54"/>
  <c r="D211" i="54" s="1"/>
  <c r="E211" i="54" s="1"/>
  <c r="F211" i="54" s="1"/>
  <c r="G211" i="54" s="1"/>
  <c r="H211" i="54" s="1"/>
  <c r="I211" i="54" s="1"/>
  <c r="J211" i="54" s="1"/>
  <c r="K211" i="54" s="1"/>
  <c r="L211" i="54" s="1"/>
  <c r="M211" i="54" s="1"/>
  <c r="N211" i="54" s="1"/>
  <c r="O211" i="54" s="1"/>
  <c r="P211" i="54" s="1"/>
  <c r="Q211" i="54" s="1"/>
  <c r="R211" i="54" s="1"/>
  <c r="S211" i="54" s="1"/>
  <c r="T211" i="54" s="1"/>
  <c r="U211" i="54" s="1"/>
  <c r="V211" i="54" s="1"/>
  <c r="W211" i="54" s="1"/>
  <c r="X211" i="54" s="1"/>
  <c r="Y211" i="54" s="1"/>
  <c r="Z211" i="54" s="1"/>
  <c r="AA211" i="54" s="1"/>
  <c r="C210" i="54"/>
  <c r="D210" i="54" s="1"/>
  <c r="E210" i="54" s="1"/>
  <c r="F210" i="54" s="1"/>
  <c r="G210" i="54" s="1"/>
  <c r="H210" i="54" s="1"/>
  <c r="I210" i="54" s="1"/>
  <c r="J210" i="54" s="1"/>
  <c r="K210" i="54" s="1"/>
  <c r="L210" i="54" s="1"/>
  <c r="M210" i="54" s="1"/>
  <c r="N210" i="54" s="1"/>
  <c r="O210" i="54" s="1"/>
  <c r="P210" i="54" s="1"/>
  <c r="Q210" i="54" s="1"/>
  <c r="R210" i="54" s="1"/>
  <c r="S210" i="54" s="1"/>
  <c r="T210" i="54" s="1"/>
  <c r="U210" i="54" s="1"/>
  <c r="V210" i="54" s="1"/>
  <c r="W210" i="54" s="1"/>
  <c r="X210" i="54" s="1"/>
  <c r="Y210" i="54" s="1"/>
  <c r="Z210" i="54" s="1"/>
  <c r="AA210" i="54" s="1"/>
  <c r="C209" i="54"/>
  <c r="D209" i="54" s="1"/>
  <c r="E209" i="54" s="1"/>
  <c r="F209" i="54" s="1"/>
  <c r="G209" i="54" s="1"/>
  <c r="H209" i="54" s="1"/>
  <c r="I209" i="54" s="1"/>
  <c r="J209" i="54" s="1"/>
  <c r="K209" i="54" s="1"/>
  <c r="L209" i="54" s="1"/>
  <c r="M209" i="54" s="1"/>
  <c r="N209" i="54" s="1"/>
  <c r="O209" i="54" s="1"/>
  <c r="P209" i="54" s="1"/>
  <c r="Q209" i="54" s="1"/>
  <c r="R209" i="54" s="1"/>
  <c r="S209" i="54" s="1"/>
  <c r="T209" i="54" s="1"/>
  <c r="U209" i="54" s="1"/>
  <c r="V209" i="54" s="1"/>
  <c r="W209" i="54" s="1"/>
  <c r="X209" i="54" s="1"/>
  <c r="Y209" i="54" s="1"/>
  <c r="Z209" i="54" s="1"/>
  <c r="AA209" i="54" s="1"/>
  <c r="C207" i="54"/>
  <c r="D207" i="54" s="1"/>
  <c r="E207" i="54" s="1"/>
  <c r="F207" i="54" s="1"/>
  <c r="G207" i="54" s="1"/>
  <c r="H207" i="54" s="1"/>
  <c r="I207" i="54" s="1"/>
  <c r="J207" i="54" s="1"/>
  <c r="K207" i="54" s="1"/>
  <c r="L207" i="54" s="1"/>
  <c r="M207" i="54" s="1"/>
  <c r="N207" i="54" s="1"/>
  <c r="O207" i="54" s="1"/>
  <c r="P207" i="54" s="1"/>
  <c r="Q207" i="54" s="1"/>
  <c r="R207" i="54" s="1"/>
  <c r="S207" i="54" s="1"/>
  <c r="T207" i="54" s="1"/>
  <c r="U207" i="54" s="1"/>
  <c r="V207" i="54" s="1"/>
  <c r="W207" i="54" s="1"/>
  <c r="X207" i="54" s="1"/>
  <c r="Y207" i="54" s="1"/>
  <c r="Z207" i="54" s="1"/>
  <c r="AA207" i="54" s="1"/>
  <c r="C206" i="54"/>
  <c r="D206" i="54" s="1"/>
  <c r="E206" i="54" s="1"/>
  <c r="F206" i="54" s="1"/>
  <c r="G206" i="54" s="1"/>
  <c r="H206" i="54" s="1"/>
  <c r="I206" i="54" s="1"/>
  <c r="J206" i="54" s="1"/>
  <c r="K206" i="54" s="1"/>
  <c r="L206" i="54" s="1"/>
  <c r="M206" i="54" s="1"/>
  <c r="N206" i="54" s="1"/>
  <c r="O206" i="54" s="1"/>
  <c r="P206" i="54" s="1"/>
  <c r="Q206" i="54" s="1"/>
  <c r="R206" i="54" s="1"/>
  <c r="S206" i="54" s="1"/>
  <c r="T206" i="54" s="1"/>
  <c r="U206" i="54" s="1"/>
  <c r="V206" i="54" s="1"/>
  <c r="W206" i="54" s="1"/>
  <c r="X206" i="54" s="1"/>
  <c r="Y206" i="54" s="1"/>
  <c r="Z206" i="54" s="1"/>
  <c r="AA206" i="54" s="1"/>
  <c r="C205" i="54"/>
  <c r="D205" i="54" s="1"/>
  <c r="E205" i="54" s="1"/>
  <c r="F205" i="54" s="1"/>
  <c r="G205" i="54" s="1"/>
  <c r="H205" i="54" s="1"/>
  <c r="I205" i="54" s="1"/>
  <c r="J205" i="54" s="1"/>
  <c r="K205" i="54" s="1"/>
  <c r="L205" i="54" s="1"/>
  <c r="M205" i="54" s="1"/>
  <c r="N205" i="54" s="1"/>
  <c r="O205" i="54" s="1"/>
  <c r="P205" i="54" s="1"/>
  <c r="Q205" i="54" s="1"/>
  <c r="R205" i="54" s="1"/>
  <c r="S205" i="54" s="1"/>
  <c r="T205" i="54" s="1"/>
  <c r="U205" i="54" s="1"/>
  <c r="V205" i="54" s="1"/>
  <c r="W205" i="54" s="1"/>
  <c r="X205" i="54" s="1"/>
  <c r="Y205" i="54" s="1"/>
  <c r="Z205" i="54" s="1"/>
  <c r="AA205" i="54" s="1"/>
  <c r="C204" i="54"/>
  <c r="C203" i="54"/>
  <c r="D203" i="54" s="1"/>
  <c r="E203" i="54" s="1"/>
  <c r="F203" i="54" s="1"/>
  <c r="G203" i="54" s="1"/>
  <c r="H203" i="54" s="1"/>
  <c r="I203" i="54" s="1"/>
  <c r="J203" i="54" s="1"/>
  <c r="K203" i="54" s="1"/>
  <c r="L203" i="54" s="1"/>
  <c r="M203" i="54" s="1"/>
  <c r="N203" i="54" s="1"/>
  <c r="O203" i="54" s="1"/>
  <c r="P203" i="54" s="1"/>
  <c r="Q203" i="54" s="1"/>
  <c r="R203" i="54" s="1"/>
  <c r="S203" i="54" s="1"/>
  <c r="T203" i="54" s="1"/>
  <c r="U203" i="54" s="1"/>
  <c r="V203" i="54" s="1"/>
  <c r="W203" i="54" s="1"/>
  <c r="X203" i="54" s="1"/>
  <c r="Y203" i="54" s="1"/>
  <c r="Z203" i="54" s="1"/>
  <c r="AA203" i="54" s="1"/>
  <c r="C202" i="54"/>
  <c r="D202" i="54" s="1"/>
  <c r="E202" i="54" s="1"/>
  <c r="F202" i="54" s="1"/>
  <c r="G202" i="54" s="1"/>
  <c r="H202" i="54" s="1"/>
  <c r="I202" i="54" s="1"/>
  <c r="J202" i="54" s="1"/>
  <c r="K202" i="54" s="1"/>
  <c r="L202" i="54" s="1"/>
  <c r="M202" i="54" s="1"/>
  <c r="N202" i="54" s="1"/>
  <c r="O202" i="54" s="1"/>
  <c r="P202" i="54" s="1"/>
  <c r="Q202" i="54" s="1"/>
  <c r="R202" i="54" s="1"/>
  <c r="S202" i="54" s="1"/>
  <c r="T202" i="54" s="1"/>
  <c r="U202" i="54" s="1"/>
  <c r="V202" i="54" s="1"/>
  <c r="W202" i="54" s="1"/>
  <c r="X202" i="54" s="1"/>
  <c r="Y202" i="54" s="1"/>
  <c r="Z202" i="54" s="1"/>
  <c r="AA202" i="54" s="1"/>
  <c r="C201" i="54"/>
  <c r="D201" i="54" s="1"/>
  <c r="E201" i="54" s="1"/>
  <c r="F201" i="54" s="1"/>
  <c r="G201" i="54" s="1"/>
  <c r="H201" i="54" s="1"/>
  <c r="I201" i="54" s="1"/>
  <c r="J201" i="54" s="1"/>
  <c r="K201" i="54" s="1"/>
  <c r="L201" i="54" s="1"/>
  <c r="M201" i="54" s="1"/>
  <c r="N201" i="54" s="1"/>
  <c r="O201" i="54" s="1"/>
  <c r="P201" i="54" s="1"/>
  <c r="Q201" i="54" s="1"/>
  <c r="R201" i="54" s="1"/>
  <c r="S201" i="54" s="1"/>
  <c r="T201" i="54" s="1"/>
  <c r="U201" i="54" s="1"/>
  <c r="V201" i="54" s="1"/>
  <c r="W201" i="54" s="1"/>
  <c r="X201" i="54" s="1"/>
  <c r="Y201" i="54" s="1"/>
  <c r="Z201" i="54" s="1"/>
  <c r="AA201" i="54" s="1"/>
  <c r="C199" i="54"/>
  <c r="D199" i="54" s="1"/>
  <c r="E199" i="54" s="1"/>
  <c r="F199" i="54" s="1"/>
  <c r="G199" i="54" s="1"/>
  <c r="H199" i="54" s="1"/>
  <c r="I199" i="54" s="1"/>
  <c r="J199" i="54" s="1"/>
  <c r="K199" i="54" s="1"/>
  <c r="L199" i="54" s="1"/>
  <c r="M199" i="54" s="1"/>
  <c r="N199" i="54" s="1"/>
  <c r="O199" i="54" s="1"/>
  <c r="P199" i="54" s="1"/>
  <c r="Q199" i="54" s="1"/>
  <c r="R199" i="54" s="1"/>
  <c r="S199" i="54" s="1"/>
  <c r="T199" i="54" s="1"/>
  <c r="U199" i="54" s="1"/>
  <c r="V199" i="54" s="1"/>
  <c r="W199" i="54" s="1"/>
  <c r="X199" i="54" s="1"/>
  <c r="Y199" i="54" s="1"/>
  <c r="Z199" i="54" s="1"/>
  <c r="AA199" i="54" s="1"/>
  <c r="C198" i="54"/>
  <c r="D198" i="54" s="1"/>
  <c r="E198" i="54" s="1"/>
  <c r="F198" i="54" s="1"/>
  <c r="G198" i="54" s="1"/>
  <c r="H198" i="54" s="1"/>
  <c r="I198" i="54" s="1"/>
  <c r="J198" i="54" s="1"/>
  <c r="K198" i="54" s="1"/>
  <c r="L198" i="54" s="1"/>
  <c r="M198" i="54" s="1"/>
  <c r="N198" i="54" s="1"/>
  <c r="O198" i="54" s="1"/>
  <c r="P198" i="54" s="1"/>
  <c r="Q198" i="54" s="1"/>
  <c r="R198" i="54" s="1"/>
  <c r="S198" i="54" s="1"/>
  <c r="T198" i="54" s="1"/>
  <c r="U198" i="54" s="1"/>
  <c r="V198" i="54" s="1"/>
  <c r="W198" i="54" s="1"/>
  <c r="X198" i="54" s="1"/>
  <c r="Y198" i="54" s="1"/>
  <c r="Z198" i="54" s="1"/>
  <c r="AA198" i="54" s="1"/>
  <c r="C197" i="54"/>
  <c r="D197" i="54" s="1"/>
  <c r="E197" i="54" s="1"/>
  <c r="F197" i="54" s="1"/>
  <c r="G197" i="54" s="1"/>
  <c r="H197" i="54" s="1"/>
  <c r="I197" i="54" s="1"/>
  <c r="J197" i="54" s="1"/>
  <c r="K197" i="54" s="1"/>
  <c r="L197" i="54" s="1"/>
  <c r="M197" i="54" s="1"/>
  <c r="N197" i="54" s="1"/>
  <c r="O197" i="54" s="1"/>
  <c r="P197" i="54" s="1"/>
  <c r="Q197" i="54" s="1"/>
  <c r="R197" i="54" s="1"/>
  <c r="S197" i="54" s="1"/>
  <c r="T197" i="54" s="1"/>
  <c r="U197" i="54" s="1"/>
  <c r="V197" i="54" s="1"/>
  <c r="W197" i="54" s="1"/>
  <c r="X197" i="54" s="1"/>
  <c r="Y197" i="54" s="1"/>
  <c r="Z197" i="54" s="1"/>
  <c r="AA197" i="54" s="1"/>
  <c r="C196" i="54"/>
  <c r="D196" i="54" s="1"/>
  <c r="E196" i="54" s="1"/>
  <c r="F196" i="54" s="1"/>
  <c r="G196" i="54" s="1"/>
  <c r="H196" i="54" s="1"/>
  <c r="I196" i="54" s="1"/>
  <c r="J196" i="54" s="1"/>
  <c r="K196" i="54" s="1"/>
  <c r="L196" i="54" s="1"/>
  <c r="M196" i="54" s="1"/>
  <c r="N196" i="54" s="1"/>
  <c r="O196" i="54" s="1"/>
  <c r="P196" i="54" s="1"/>
  <c r="Q196" i="54" s="1"/>
  <c r="R196" i="54" s="1"/>
  <c r="S196" i="54" s="1"/>
  <c r="T196" i="54" s="1"/>
  <c r="U196" i="54" s="1"/>
  <c r="V196" i="54" s="1"/>
  <c r="W196" i="54" s="1"/>
  <c r="X196" i="54" s="1"/>
  <c r="Y196" i="54" s="1"/>
  <c r="Z196" i="54" s="1"/>
  <c r="AA196" i="54" s="1"/>
  <c r="C195" i="54"/>
  <c r="D195" i="54" s="1"/>
  <c r="E195" i="54" s="1"/>
  <c r="F195" i="54" s="1"/>
  <c r="G195" i="54" s="1"/>
  <c r="H195" i="54" s="1"/>
  <c r="I195" i="54" s="1"/>
  <c r="J195" i="54" s="1"/>
  <c r="K195" i="54" s="1"/>
  <c r="L195" i="54" s="1"/>
  <c r="M195" i="54" s="1"/>
  <c r="N195" i="54" s="1"/>
  <c r="O195" i="54" s="1"/>
  <c r="P195" i="54" s="1"/>
  <c r="Q195" i="54" s="1"/>
  <c r="R195" i="54" s="1"/>
  <c r="S195" i="54" s="1"/>
  <c r="T195" i="54" s="1"/>
  <c r="U195" i="54" s="1"/>
  <c r="V195" i="54" s="1"/>
  <c r="W195" i="54" s="1"/>
  <c r="X195" i="54" s="1"/>
  <c r="Y195" i="54" s="1"/>
  <c r="Z195" i="54" s="1"/>
  <c r="AA195" i="54" s="1"/>
  <c r="C194" i="54"/>
  <c r="D194" i="54" s="1"/>
  <c r="E194" i="54" s="1"/>
  <c r="F194" i="54" s="1"/>
  <c r="G194" i="54" s="1"/>
  <c r="H194" i="54" s="1"/>
  <c r="I194" i="54" s="1"/>
  <c r="J194" i="54" s="1"/>
  <c r="K194" i="54" s="1"/>
  <c r="L194" i="54" s="1"/>
  <c r="M194" i="54" s="1"/>
  <c r="N194" i="54" s="1"/>
  <c r="O194" i="54" s="1"/>
  <c r="P194" i="54" s="1"/>
  <c r="Q194" i="54" s="1"/>
  <c r="R194" i="54" s="1"/>
  <c r="S194" i="54" s="1"/>
  <c r="T194" i="54" s="1"/>
  <c r="U194" i="54" s="1"/>
  <c r="V194" i="54" s="1"/>
  <c r="W194" i="54" s="1"/>
  <c r="X194" i="54" s="1"/>
  <c r="Y194" i="54" s="1"/>
  <c r="Z194" i="54" s="1"/>
  <c r="AA194" i="54" s="1"/>
  <c r="C193" i="54"/>
  <c r="D193" i="54" s="1"/>
  <c r="E193" i="54" s="1"/>
  <c r="F193" i="54" s="1"/>
  <c r="G193" i="54" s="1"/>
  <c r="H193" i="54" s="1"/>
  <c r="I193" i="54" s="1"/>
  <c r="J193" i="54" s="1"/>
  <c r="K193" i="54" s="1"/>
  <c r="L193" i="54" s="1"/>
  <c r="M193" i="54" s="1"/>
  <c r="N193" i="54" s="1"/>
  <c r="O193" i="54" s="1"/>
  <c r="P193" i="54" s="1"/>
  <c r="Q193" i="54" s="1"/>
  <c r="R193" i="54" s="1"/>
  <c r="S193" i="54" s="1"/>
  <c r="T193" i="54" s="1"/>
  <c r="U193" i="54" s="1"/>
  <c r="V193" i="54" s="1"/>
  <c r="W193" i="54" s="1"/>
  <c r="X193" i="54" s="1"/>
  <c r="Y193" i="54" s="1"/>
  <c r="Z193" i="54" s="1"/>
  <c r="AA193" i="54" s="1"/>
  <c r="C191" i="54"/>
  <c r="D191" i="54" s="1"/>
  <c r="E191" i="54" s="1"/>
  <c r="F191" i="54" s="1"/>
  <c r="G191" i="54" s="1"/>
  <c r="H191" i="54" s="1"/>
  <c r="I191" i="54" s="1"/>
  <c r="J191" i="54" s="1"/>
  <c r="K191" i="54" s="1"/>
  <c r="L191" i="54" s="1"/>
  <c r="M191" i="54" s="1"/>
  <c r="N191" i="54" s="1"/>
  <c r="O191" i="54" s="1"/>
  <c r="P191" i="54" s="1"/>
  <c r="Q191" i="54" s="1"/>
  <c r="R191" i="54" s="1"/>
  <c r="S191" i="54" s="1"/>
  <c r="T191" i="54" s="1"/>
  <c r="U191" i="54" s="1"/>
  <c r="V191" i="54" s="1"/>
  <c r="W191" i="54" s="1"/>
  <c r="X191" i="54" s="1"/>
  <c r="Y191" i="54" s="1"/>
  <c r="Z191" i="54" s="1"/>
  <c r="AA191" i="54" s="1"/>
  <c r="C190" i="54"/>
  <c r="D190" i="54" s="1"/>
  <c r="E190" i="54" s="1"/>
  <c r="F190" i="54" s="1"/>
  <c r="G190" i="54" s="1"/>
  <c r="H190" i="54" s="1"/>
  <c r="I190" i="54" s="1"/>
  <c r="J190" i="54" s="1"/>
  <c r="K190" i="54" s="1"/>
  <c r="L190" i="54" s="1"/>
  <c r="M190" i="54" s="1"/>
  <c r="N190" i="54" s="1"/>
  <c r="O190" i="54" s="1"/>
  <c r="P190" i="54" s="1"/>
  <c r="Q190" i="54" s="1"/>
  <c r="R190" i="54" s="1"/>
  <c r="S190" i="54" s="1"/>
  <c r="T190" i="54" s="1"/>
  <c r="U190" i="54" s="1"/>
  <c r="V190" i="54" s="1"/>
  <c r="W190" i="54" s="1"/>
  <c r="X190" i="54" s="1"/>
  <c r="Y190" i="54" s="1"/>
  <c r="Z190" i="54" s="1"/>
  <c r="AA190" i="54" s="1"/>
  <c r="C189" i="54"/>
  <c r="D189" i="54" s="1"/>
  <c r="E189" i="54" s="1"/>
  <c r="F189" i="54" s="1"/>
  <c r="G189" i="54" s="1"/>
  <c r="H189" i="54" s="1"/>
  <c r="I189" i="54" s="1"/>
  <c r="J189" i="54" s="1"/>
  <c r="K189" i="54" s="1"/>
  <c r="L189" i="54" s="1"/>
  <c r="M189" i="54" s="1"/>
  <c r="N189" i="54" s="1"/>
  <c r="O189" i="54" s="1"/>
  <c r="P189" i="54" s="1"/>
  <c r="Q189" i="54" s="1"/>
  <c r="R189" i="54" s="1"/>
  <c r="S189" i="54" s="1"/>
  <c r="T189" i="54" s="1"/>
  <c r="U189" i="54" s="1"/>
  <c r="V189" i="54" s="1"/>
  <c r="W189" i="54" s="1"/>
  <c r="X189" i="54" s="1"/>
  <c r="Y189" i="54" s="1"/>
  <c r="Z189" i="54" s="1"/>
  <c r="AA189" i="54" s="1"/>
  <c r="C188" i="54"/>
  <c r="C187" i="54"/>
  <c r="D187" i="54" s="1"/>
  <c r="E187" i="54" s="1"/>
  <c r="F187" i="54" s="1"/>
  <c r="G187" i="54" s="1"/>
  <c r="H187" i="54" s="1"/>
  <c r="I187" i="54" s="1"/>
  <c r="J187" i="54" s="1"/>
  <c r="K187" i="54" s="1"/>
  <c r="L187" i="54" s="1"/>
  <c r="M187" i="54" s="1"/>
  <c r="N187" i="54" s="1"/>
  <c r="O187" i="54" s="1"/>
  <c r="P187" i="54" s="1"/>
  <c r="Q187" i="54" s="1"/>
  <c r="R187" i="54" s="1"/>
  <c r="S187" i="54" s="1"/>
  <c r="T187" i="54" s="1"/>
  <c r="U187" i="54" s="1"/>
  <c r="V187" i="54" s="1"/>
  <c r="W187" i="54" s="1"/>
  <c r="X187" i="54" s="1"/>
  <c r="Y187" i="54" s="1"/>
  <c r="Z187" i="54" s="1"/>
  <c r="AA187" i="54" s="1"/>
  <c r="C186" i="54"/>
  <c r="D186" i="54" s="1"/>
  <c r="E186" i="54" s="1"/>
  <c r="F186" i="54" s="1"/>
  <c r="G186" i="54" s="1"/>
  <c r="H186" i="54" s="1"/>
  <c r="I186" i="54" s="1"/>
  <c r="J186" i="54" s="1"/>
  <c r="K186" i="54" s="1"/>
  <c r="L186" i="54" s="1"/>
  <c r="M186" i="54" s="1"/>
  <c r="N186" i="54" s="1"/>
  <c r="O186" i="54" s="1"/>
  <c r="P186" i="54" s="1"/>
  <c r="Q186" i="54" s="1"/>
  <c r="R186" i="54" s="1"/>
  <c r="S186" i="54" s="1"/>
  <c r="T186" i="54" s="1"/>
  <c r="U186" i="54" s="1"/>
  <c r="V186" i="54" s="1"/>
  <c r="W186" i="54" s="1"/>
  <c r="X186" i="54" s="1"/>
  <c r="Y186" i="54" s="1"/>
  <c r="Z186" i="54" s="1"/>
  <c r="AA186" i="54" s="1"/>
  <c r="AN185" i="54"/>
  <c r="AM185" i="54"/>
  <c r="C185" i="54"/>
  <c r="D185" i="54" s="1"/>
  <c r="E185" i="54" s="1"/>
  <c r="F185" i="54" s="1"/>
  <c r="G185" i="54" s="1"/>
  <c r="H185" i="54" s="1"/>
  <c r="I185" i="54" s="1"/>
  <c r="J185" i="54" s="1"/>
  <c r="K185" i="54" s="1"/>
  <c r="L185" i="54" s="1"/>
  <c r="M185" i="54" s="1"/>
  <c r="N185" i="54" s="1"/>
  <c r="O185" i="54" s="1"/>
  <c r="P185" i="54" s="1"/>
  <c r="Q185" i="54" s="1"/>
  <c r="R185" i="54" s="1"/>
  <c r="S185" i="54" s="1"/>
  <c r="T185" i="54" s="1"/>
  <c r="U185" i="54" s="1"/>
  <c r="V185" i="54" s="1"/>
  <c r="W185" i="54" s="1"/>
  <c r="X185" i="54" s="1"/>
  <c r="Y185" i="54" s="1"/>
  <c r="Z185" i="54" s="1"/>
  <c r="AA185" i="54" s="1"/>
  <c r="AO184" i="54"/>
  <c r="AO183" i="54"/>
  <c r="C183" i="54"/>
  <c r="D183" i="54" s="1"/>
  <c r="E183" i="54" s="1"/>
  <c r="F183" i="54" s="1"/>
  <c r="G183" i="54" s="1"/>
  <c r="H183" i="54" s="1"/>
  <c r="I183" i="54" s="1"/>
  <c r="J183" i="54" s="1"/>
  <c r="K183" i="54" s="1"/>
  <c r="L183" i="54" s="1"/>
  <c r="M183" i="54" s="1"/>
  <c r="N183" i="54" s="1"/>
  <c r="O183" i="54" s="1"/>
  <c r="P183" i="54" s="1"/>
  <c r="Q183" i="54" s="1"/>
  <c r="R183" i="54" s="1"/>
  <c r="S183" i="54" s="1"/>
  <c r="T183" i="54" s="1"/>
  <c r="U183" i="54" s="1"/>
  <c r="V183" i="54" s="1"/>
  <c r="W183" i="54" s="1"/>
  <c r="X183" i="54" s="1"/>
  <c r="Y183" i="54" s="1"/>
  <c r="Z183" i="54" s="1"/>
  <c r="AA183" i="54" s="1"/>
  <c r="AO182" i="54"/>
  <c r="C182" i="54"/>
  <c r="D182" i="54" s="1"/>
  <c r="E182" i="54" s="1"/>
  <c r="F182" i="54" s="1"/>
  <c r="G182" i="54" s="1"/>
  <c r="H182" i="54" s="1"/>
  <c r="I182" i="54" s="1"/>
  <c r="J182" i="54" s="1"/>
  <c r="K182" i="54" s="1"/>
  <c r="L182" i="54" s="1"/>
  <c r="M182" i="54" s="1"/>
  <c r="N182" i="54" s="1"/>
  <c r="O182" i="54" s="1"/>
  <c r="P182" i="54" s="1"/>
  <c r="Q182" i="54" s="1"/>
  <c r="R182" i="54" s="1"/>
  <c r="S182" i="54" s="1"/>
  <c r="T182" i="54" s="1"/>
  <c r="U182" i="54" s="1"/>
  <c r="V182" i="54" s="1"/>
  <c r="W182" i="54" s="1"/>
  <c r="X182" i="54" s="1"/>
  <c r="Y182" i="54" s="1"/>
  <c r="Z182" i="54" s="1"/>
  <c r="AA182" i="54" s="1"/>
  <c r="C181" i="54"/>
  <c r="D181" i="54" s="1"/>
  <c r="E181" i="54" s="1"/>
  <c r="F181" i="54" s="1"/>
  <c r="G181" i="54" s="1"/>
  <c r="H181" i="54" s="1"/>
  <c r="I181" i="54" s="1"/>
  <c r="J181" i="54" s="1"/>
  <c r="K181" i="54" s="1"/>
  <c r="L181" i="54" s="1"/>
  <c r="M181" i="54" s="1"/>
  <c r="N181" i="54" s="1"/>
  <c r="O181" i="54" s="1"/>
  <c r="P181" i="54" s="1"/>
  <c r="Q181" i="54" s="1"/>
  <c r="R181" i="54" s="1"/>
  <c r="S181" i="54" s="1"/>
  <c r="T181" i="54" s="1"/>
  <c r="U181" i="54" s="1"/>
  <c r="V181" i="54" s="1"/>
  <c r="W181" i="54" s="1"/>
  <c r="X181" i="54" s="1"/>
  <c r="Y181" i="54" s="1"/>
  <c r="C180" i="54"/>
  <c r="AM178" i="54"/>
  <c r="AG178" i="54"/>
  <c r="AO177" i="54"/>
  <c r="AN177" i="54"/>
  <c r="C177" i="54"/>
  <c r="D177" i="54" s="1"/>
  <c r="E177" i="54" s="1"/>
  <c r="F177" i="54" s="1"/>
  <c r="G177" i="54" s="1"/>
  <c r="H177" i="54" s="1"/>
  <c r="I177" i="54" s="1"/>
  <c r="J177" i="54" s="1"/>
  <c r="K177" i="54" s="1"/>
  <c r="L177" i="54" s="1"/>
  <c r="M177" i="54" s="1"/>
  <c r="N177" i="54" s="1"/>
  <c r="O177" i="54" s="1"/>
  <c r="P177" i="54" s="1"/>
  <c r="Q177" i="54" s="1"/>
  <c r="R177" i="54" s="1"/>
  <c r="S177" i="54" s="1"/>
  <c r="T177" i="54" s="1"/>
  <c r="U177" i="54" s="1"/>
  <c r="V177" i="54" s="1"/>
  <c r="W177" i="54" s="1"/>
  <c r="X177" i="54" s="1"/>
  <c r="Y177" i="54" s="1"/>
  <c r="Z177" i="54" s="1"/>
  <c r="AA177" i="54" s="1"/>
  <c r="AN176" i="54"/>
  <c r="AO176" i="54" s="1"/>
  <c r="C176" i="54"/>
  <c r="D176" i="54" s="1"/>
  <c r="E176" i="54" s="1"/>
  <c r="F176" i="54" s="1"/>
  <c r="G176" i="54" s="1"/>
  <c r="H176" i="54" s="1"/>
  <c r="I176" i="54" s="1"/>
  <c r="J176" i="54" s="1"/>
  <c r="K176" i="54" s="1"/>
  <c r="L176" i="54" s="1"/>
  <c r="M176" i="54" s="1"/>
  <c r="N176" i="54" s="1"/>
  <c r="O176" i="54" s="1"/>
  <c r="P176" i="54" s="1"/>
  <c r="Q176" i="54" s="1"/>
  <c r="R176" i="54" s="1"/>
  <c r="S176" i="54" s="1"/>
  <c r="T176" i="54" s="1"/>
  <c r="U176" i="54" s="1"/>
  <c r="V176" i="54" s="1"/>
  <c r="W176" i="54" s="1"/>
  <c r="X176" i="54" s="1"/>
  <c r="Y176" i="54" s="1"/>
  <c r="Z176" i="54" s="1"/>
  <c r="AA176" i="54" s="1"/>
  <c r="AN175" i="54"/>
  <c r="AO175" i="54" s="1"/>
  <c r="C175" i="54"/>
  <c r="D175" i="54" s="1"/>
  <c r="E175" i="54" s="1"/>
  <c r="F175" i="54" s="1"/>
  <c r="G175" i="54" s="1"/>
  <c r="H175" i="54" s="1"/>
  <c r="I175" i="54" s="1"/>
  <c r="J175" i="54" s="1"/>
  <c r="K175" i="54" s="1"/>
  <c r="L175" i="54" s="1"/>
  <c r="M175" i="54" s="1"/>
  <c r="N175" i="54" s="1"/>
  <c r="O175" i="54" s="1"/>
  <c r="P175" i="54" s="1"/>
  <c r="Q175" i="54" s="1"/>
  <c r="R175" i="54" s="1"/>
  <c r="S175" i="54" s="1"/>
  <c r="T175" i="54" s="1"/>
  <c r="U175" i="54" s="1"/>
  <c r="V175" i="54" s="1"/>
  <c r="W175" i="54" s="1"/>
  <c r="X175" i="54" s="1"/>
  <c r="Y175" i="54" s="1"/>
  <c r="Z175" i="54" s="1"/>
  <c r="AA175" i="54" s="1"/>
  <c r="AN174" i="54"/>
  <c r="AO174" i="54" s="1"/>
  <c r="C174" i="54"/>
  <c r="D174" i="54" s="1"/>
  <c r="E174" i="54" s="1"/>
  <c r="F174" i="54" s="1"/>
  <c r="G174" i="54" s="1"/>
  <c r="H174" i="54" s="1"/>
  <c r="I174" i="54" s="1"/>
  <c r="J174" i="54" s="1"/>
  <c r="K174" i="54" s="1"/>
  <c r="L174" i="54" s="1"/>
  <c r="M174" i="54" s="1"/>
  <c r="N174" i="54" s="1"/>
  <c r="O174" i="54" s="1"/>
  <c r="P174" i="54" s="1"/>
  <c r="Q174" i="54" s="1"/>
  <c r="R174" i="54" s="1"/>
  <c r="S174" i="54" s="1"/>
  <c r="T174" i="54" s="1"/>
  <c r="U174" i="54" s="1"/>
  <c r="V174" i="54" s="1"/>
  <c r="W174" i="54" s="1"/>
  <c r="X174" i="54" s="1"/>
  <c r="Y174" i="54" s="1"/>
  <c r="Z174" i="54" s="1"/>
  <c r="AA174" i="54" s="1"/>
  <c r="AO173" i="54"/>
  <c r="AN173" i="54"/>
  <c r="C173" i="54"/>
  <c r="D173" i="54" s="1"/>
  <c r="E173" i="54" s="1"/>
  <c r="F173" i="54" s="1"/>
  <c r="G173" i="54" s="1"/>
  <c r="H173" i="54" s="1"/>
  <c r="I173" i="54" s="1"/>
  <c r="J173" i="54" s="1"/>
  <c r="K173" i="54" s="1"/>
  <c r="L173" i="54" s="1"/>
  <c r="M173" i="54" s="1"/>
  <c r="N173" i="54" s="1"/>
  <c r="O173" i="54" s="1"/>
  <c r="P173" i="54" s="1"/>
  <c r="Q173" i="54" s="1"/>
  <c r="R173" i="54" s="1"/>
  <c r="S173" i="54" s="1"/>
  <c r="T173" i="54" s="1"/>
  <c r="U173" i="54" s="1"/>
  <c r="V173" i="54" s="1"/>
  <c r="W173" i="54" s="1"/>
  <c r="X173" i="54" s="1"/>
  <c r="Y173" i="54" s="1"/>
  <c r="Z173" i="54" s="1"/>
  <c r="AA173" i="54" s="1"/>
  <c r="AN172" i="54"/>
  <c r="AO172" i="54" s="1"/>
  <c r="C172" i="54"/>
  <c r="AN171" i="54"/>
  <c r="AO171" i="54" s="1"/>
  <c r="AO170" i="54"/>
  <c r="AN170" i="54"/>
  <c r="AA170" i="54" a="1"/>
  <c r="AA170" i="54" s="1"/>
  <c r="Z170" i="54" a="1"/>
  <c r="Z170" i="54" s="1"/>
  <c r="Y170" i="54" a="1"/>
  <c r="Y170" i="54" s="1"/>
  <c r="X170" i="54" a="1"/>
  <c r="X170" i="54" s="1"/>
  <c r="W170" i="54" a="1"/>
  <c r="W170" i="54" s="1"/>
  <c r="V170" i="54" a="1"/>
  <c r="V170" i="54" s="1"/>
  <c r="U170" i="54" a="1"/>
  <c r="U170" i="54" s="1"/>
  <c r="T170" i="54" a="1"/>
  <c r="T170" i="54" s="1"/>
  <c r="S170" i="54" a="1"/>
  <c r="S170" i="54" s="1"/>
  <c r="R170" i="54" a="1"/>
  <c r="R170" i="54" s="1"/>
  <c r="Q170" i="54" a="1"/>
  <c r="Q170" i="54" s="1"/>
  <c r="P170" i="54" a="1"/>
  <c r="P170" i="54" s="1"/>
  <c r="O170" i="54" a="1"/>
  <c r="O170" i="54" s="1"/>
  <c r="N170" i="54" a="1"/>
  <c r="N170" i="54" s="1"/>
  <c r="M170" i="54" a="1"/>
  <c r="M170" i="54" s="1"/>
  <c r="L170" i="54" a="1"/>
  <c r="L170" i="54" s="1"/>
  <c r="K170" i="54" a="1"/>
  <c r="K170" i="54" s="1"/>
  <c r="J170" i="54" a="1"/>
  <c r="J170" i="54" s="1"/>
  <c r="I170" i="54" a="1"/>
  <c r="I170" i="54" s="1"/>
  <c r="H170" i="54" a="1"/>
  <c r="H170" i="54" s="1"/>
  <c r="G170" i="54" a="1"/>
  <c r="G170" i="54" s="1"/>
  <c r="F170" i="54" a="1"/>
  <c r="F170" i="54" s="1"/>
  <c r="E170" i="54" a="1"/>
  <c r="E170" i="54" s="1"/>
  <c r="C170" i="54" a="1"/>
  <c r="C170" i="54" s="1"/>
  <c r="AN169" i="54"/>
  <c r="AN178" i="54" s="1"/>
  <c r="AA169" i="54"/>
  <c r="Z169" i="54"/>
  <c r="Y169" i="54"/>
  <c r="X169" i="54"/>
  <c r="W169" i="54"/>
  <c r="V169" i="54"/>
  <c r="U169" i="54"/>
  <c r="T169" i="54"/>
  <c r="S169" i="54"/>
  <c r="R169" i="54"/>
  <c r="Q169" i="54"/>
  <c r="P169" i="54"/>
  <c r="O169" i="54"/>
  <c r="N169" i="54"/>
  <c r="M169" i="54"/>
  <c r="L169" i="54"/>
  <c r="K169" i="54"/>
  <c r="J169" i="54"/>
  <c r="I169" i="54"/>
  <c r="H169" i="54"/>
  <c r="G169" i="54"/>
  <c r="F169" i="54"/>
  <c r="E169" i="54"/>
  <c r="C169" i="54"/>
  <c r="AI168" i="54"/>
  <c r="AH168" i="54"/>
  <c r="A168" i="54" a="1"/>
  <c r="A168" i="54" s="1"/>
  <c r="AI167" i="54"/>
  <c r="AH167" i="54"/>
  <c r="AI166" i="54"/>
  <c r="AH166" i="54"/>
  <c r="AM165" i="54"/>
  <c r="AI165" i="54"/>
  <c r="AH165" i="54"/>
  <c r="AN164" i="54"/>
  <c r="AN165" i="54" s="1"/>
  <c r="AI164" i="54"/>
  <c r="AH164" i="54"/>
  <c r="AN163" i="54"/>
  <c r="AO163" i="54" s="1"/>
  <c r="AI163" i="54"/>
  <c r="AH163" i="54"/>
  <c r="A163" i="54" a="1"/>
  <c r="A163" i="54" s="1"/>
  <c r="AN162" i="54"/>
  <c r="AO162" i="54" s="1"/>
  <c r="AI162" i="54"/>
  <c r="AH162" i="54"/>
  <c r="AN161" i="54"/>
  <c r="AO161" i="54" s="1"/>
  <c r="AI161" i="54"/>
  <c r="AH161" i="54"/>
  <c r="AI160" i="54"/>
  <c r="AH160" i="54"/>
  <c r="AI159" i="54"/>
  <c r="AH159" i="54"/>
  <c r="AI158" i="54"/>
  <c r="AH158" i="54"/>
  <c r="AM157" i="54"/>
  <c r="AI157" i="54"/>
  <c r="AH157" i="54"/>
  <c r="AN156" i="54"/>
  <c r="AO156" i="54" s="1"/>
  <c r="AI156" i="54"/>
  <c r="AH156" i="54"/>
  <c r="AO155" i="54"/>
  <c r="AN155" i="54"/>
  <c r="AO154" i="54"/>
  <c r="AN154" i="54"/>
  <c r="AN153" i="54"/>
  <c r="AO153" i="54" s="1"/>
  <c r="AI152" i="54"/>
  <c r="AH152" i="54"/>
  <c r="AI151" i="54"/>
  <c r="AH151" i="54"/>
  <c r="AI150" i="54"/>
  <c r="AH150" i="54"/>
  <c r="AM149" i="54"/>
  <c r="AI149" i="54"/>
  <c r="AH149" i="54"/>
  <c r="AN148" i="54"/>
  <c r="AO148" i="54" s="1"/>
  <c r="AI148" i="54"/>
  <c r="AH148" i="54"/>
  <c r="AN147" i="54"/>
  <c r="AO147" i="54" s="1"/>
  <c r="AI147" i="54"/>
  <c r="AH147" i="54"/>
  <c r="AN146" i="54"/>
  <c r="AO146" i="54" s="1"/>
  <c r="AI146" i="54"/>
  <c r="AH146" i="54"/>
  <c r="AN145" i="54"/>
  <c r="AN149" i="54" s="1"/>
  <c r="AI144" i="54"/>
  <c r="AH144" i="54"/>
  <c r="AI143" i="54"/>
  <c r="AH143" i="54"/>
  <c r="AI142" i="54"/>
  <c r="AH142" i="54"/>
  <c r="AI141" i="54"/>
  <c r="AH141" i="54"/>
  <c r="AI140" i="54"/>
  <c r="AH140" i="54"/>
  <c r="AI139" i="54"/>
  <c r="AH139" i="54"/>
  <c r="AI138" i="54"/>
  <c r="AH138" i="54"/>
  <c r="AI137" i="54"/>
  <c r="AH137" i="54"/>
  <c r="AI136" i="54"/>
  <c r="AH136" i="54"/>
  <c r="AI135" i="54"/>
  <c r="AH135" i="54"/>
  <c r="AA132" i="54"/>
  <c r="Z132" i="54"/>
  <c r="Y132" i="54"/>
  <c r="X132" i="54"/>
  <c r="W132" i="54"/>
  <c r="V132" i="54"/>
  <c r="U132" i="54"/>
  <c r="T132" i="54"/>
  <c r="S132" i="54"/>
  <c r="R132" i="54"/>
  <c r="Q132" i="54"/>
  <c r="P132" i="54"/>
  <c r="O132" i="54"/>
  <c r="N132" i="54"/>
  <c r="M132" i="54"/>
  <c r="L132" i="54"/>
  <c r="K132" i="54"/>
  <c r="J132" i="54"/>
  <c r="I132" i="54"/>
  <c r="H132" i="54"/>
  <c r="G132" i="54"/>
  <c r="C132" i="54"/>
  <c r="AA131" i="54"/>
  <c r="Z131" i="54"/>
  <c r="Y131" i="54"/>
  <c r="X131" i="54"/>
  <c r="W131" i="54"/>
  <c r="V131" i="54"/>
  <c r="U131" i="54"/>
  <c r="T131" i="54"/>
  <c r="S131" i="54"/>
  <c r="R131" i="54"/>
  <c r="Q131" i="54"/>
  <c r="P131" i="54"/>
  <c r="O131" i="54"/>
  <c r="N131" i="54"/>
  <c r="M131" i="54"/>
  <c r="L131" i="54"/>
  <c r="K131" i="54"/>
  <c r="J131" i="54"/>
  <c r="I131" i="54"/>
  <c r="H131" i="54"/>
  <c r="AH131" i="54" s="1"/>
  <c r="G131" i="54"/>
  <c r="C131" i="54"/>
  <c r="AA130" i="54"/>
  <c r="Z130" i="54"/>
  <c r="Y130" i="54"/>
  <c r="X130" i="54"/>
  <c r="W130" i="54"/>
  <c r="V130" i="54"/>
  <c r="U130" i="54"/>
  <c r="T130" i="54"/>
  <c r="S130" i="54"/>
  <c r="R130" i="54"/>
  <c r="Q130" i="54"/>
  <c r="P130" i="54"/>
  <c r="O130" i="54"/>
  <c r="N130" i="54"/>
  <c r="M130" i="54"/>
  <c r="L130" i="54"/>
  <c r="K130" i="54"/>
  <c r="J130" i="54"/>
  <c r="I130" i="54"/>
  <c r="H130" i="54"/>
  <c r="G130" i="54"/>
  <c r="C130" i="54"/>
  <c r="BI23" i="54"/>
  <c r="AA129" i="54"/>
  <c r="Z129" i="54"/>
  <c r="Y129" i="54"/>
  <c r="X129" i="54"/>
  <c r="W129" i="54"/>
  <c r="V129" i="54"/>
  <c r="U129" i="54"/>
  <c r="T129" i="54"/>
  <c r="S129" i="54"/>
  <c r="R129" i="54"/>
  <c r="Q129" i="54"/>
  <c r="P129" i="54"/>
  <c r="O129" i="54"/>
  <c r="N129" i="54"/>
  <c r="M129" i="54"/>
  <c r="L129" i="54"/>
  <c r="K129" i="54"/>
  <c r="J129" i="54"/>
  <c r="I129" i="54"/>
  <c r="H129" i="54"/>
  <c r="G129" i="54"/>
  <c r="G133" i="54" s="1"/>
  <c r="AR23" i="54" s="1"/>
  <c r="C129" i="54"/>
  <c r="AA128" i="54"/>
  <c r="Z128" i="54"/>
  <c r="Y128" i="54"/>
  <c r="X128" i="54"/>
  <c r="W128" i="54"/>
  <c r="V128" i="54"/>
  <c r="U128" i="54"/>
  <c r="T128" i="54"/>
  <c r="S128" i="54"/>
  <c r="R128" i="54"/>
  <c r="Q128" i="54"/>
  <c r="P128" i="54"/>
  <c r="O128" i="54"/>
  <c r="N128" i="54"/>
  <c r="M128" i="54"/>
  <c r="L128" i="54"/>
  <c r="K128" i="54"/>
  <c r="J128" i="54"/>
  <c r="I128" i="54"/>
  <c r="H128" i="54"/>
  <c r="G128" i="54"/>
  <c r="C128" i="54"/>
  <c r="BH23" i="54"/>
  <c r="AA127" i="54"/>
  <c r="Z127" i="54"/>
  <c r="Y127" i="54"/>
  <c r="X127" i="54"/>
  <c r="W127" i="54"/>
  <c r="V127" i="54"/>
  <c r="U127" i="54"/>
  <c r="T127" i="54"/>
  <c r="S127" i="54"/>
  <c r="R127" i="54"/>
  <c r="Q127" i="54"/>
  <c r="P127" i="54"/>
  <c r="O127" i="54"/>
  <c r="N127" i="54"/>
  <c r="N133" i="54" s="1"/>
  <c r="AV23" i="54" s="1"/>
  <c r="M127" i="54"/>
  <c r="M133" i="54" s="1"/>
  <c r="AU23" i="54" s="1"/>
  <c r="L127" i="54"/>
  <c r="K127" i="54"/>
  <c r="J127" i="54"/>
  <c r="I127" i="54"/>
  <c r="H127" i="54"/>
  <c r="G127" i="54"/>
  <c r="AQ23" i="54"/>
  <c r="AP23" i="54"/>
  <c r="C127" i="54"/>
  <c r="D7" i="54"/>
  <c r="AI124" i="54"/>
  <c r="AH124" i="54"/>
  <c r="AI122" i="54"/>
  <c r="AH122" i="54"/>
  <c r="AG122" i="54"/>
  <c r="AI121" i="54"/>
  <c r="AH121" i="54"/>
  <c r="AI120" i="54"/>
  <c r="AH120" i="54"/>
  <c r="AI119" i="54"/>
  <c r="AH119" i="54"/>
  <c r="AG118" i="54"/>
  <c r="AE5" i="54"/>
  <c r="AD5" i="54"/>
  <c r="BH19" i="54"/>
  <c r="AB5" i="54"/>
  <c r="AA5" i="54"/>
  <c r="AA118" i="54"/>
  <c r="Z118" i="54"/>
  <c r="BF19" i="54" s="1"/>
  <c r="Y118" i="54"/>
  <c r="X118" i="54"/>
  <c r="W118" i="54"/>
  <c r="V5" i="54" s="1"/>
  <c r="V118" i="54"/>
  <c r="U5" i="54" s="1"/>
  <c r="U118" i="54"/>
  <c r="T5" i="54" s="1"/>
  <c r="T118" i="54"/>
  <c r="S118" i="54"/>
  <c r="BA19" i="54" s="1"/>
  <c r="R118" i="54"/>
  <c r="AZ19" i="54" s="1"/>
  <c r="Q118" i="54"/>
  <c r="AY19" i="54" s="1"/>
  <c r="P118" i="54"/>
  <c r="AX19" i="54" s="1"/>
  <c r="O118" i="54"/>
  <c r="N5" i="54" s="1"/>
  <c r="N118" i="54"/>
  <c r="M5" i="54" s="1"/>
  <c r="M118" i="54"/>
  <c r="L5" i="54" s="1"/>
  <c r="L118" i="54"/>
  <c r="K5" i="54" s="1"/>
  <c r="K118" i="54"/>
  <c r="J118" i="54"/>
  <c r="I5" i="54" s="1"/>
  <c r="I118" i="54"/>
  <c r="H118" i="54"/>
  <c r="G5" i="54" s="1"/>
  <c r="G118" i="54"/>
  <c r="AR19" i="54" s="1"/>
  <c r="AQ19" i="54"/>
  <c r="D5" i="54"/>
  <c r="C118" i="54"/>
  <c r="AI117" i="54"/>
  <c r="AH117" i="54"/>
  <c r="AI116" i="54"/>
  <c r="AH116" i="54"/>
  <c r="AI115" i="54"/>
  <c r="AH115" i="54"/>
  <c r="AI114" i="54"/>
  <c r="AH114" i="54"/>
  <c r="AI113" i="54"/>
  <c r="AH113" i="54"/>
  <c r="AI112" i="54"/>
  <c r="AH112" i="54"/>
  <c r="AI111" i="54"/>
  <c r="AH111" i="54"/>
  <c r="AI110" i="54"/>
  <c r="AH110" i="54"/>
  <c r="AI109" i="54"/>
  <c r="AH109" i="54"/>
  <c r="AI108" i="54"/>
  <c r="AH108" i="54"/>
  <c r="AI107" i="54"/>
  <c r="AH107" i="54"/>
  <c r="AG106" i="54"/>
  <c r="AG4" i="54" s="1"/>
  <c r="BJ20" i="54"/>
  <c r="BI20" i="54"/>
  <c r="AD7" i="54"/>
  <c r="BG20" i="54"/>
  <c r="AA106" i="54"/>
  <c r="Z106" i="54"/>
  <c r="BF20" i="54" s="1"/>
  <c r="Y106" i="54"/>
  <c r="X106" i="54"/>
  <c r="W106" i="54"/>
  <c r="V106" i="54"/>
  <c r="BD20" i="54" s="1"/>
  <c r="U106" i="54"/>
  <c r="T106" i="54"/>
  <c r="BB20" i="54" s="1"/>
  <c r="S106" i="54"/>
  <c r="R106" i="54"/>
  <c r="AZ20" i="54" s="1"/>
  <c r="Q106" i="54"/>
  <c r="AY20" i="54" s="1"/>
  <c r="P106" i="54"/>
  <c r="AX20" i="54" s="1"/>
  <c r="O106" i="54"/>
  <c r="AW20" i="54" s="1"/>
  <c r="N106" i="54"/>
  <c r="AV20" i="54" s="1"/>
  <c r="M106" i="54"/>
  <c r="L106" i="54"/>
  <c r="K106" i="54"/>
  <c r="AT20" i="54" s="1"/>
  <c r="J106" i="54"/>
  <c r="I106" i="54"/>
  <c r="H106" i="54"/>
  <c r="G106" i="54"/>
  <c r="AR20" i="54" s="1"/>
  <c r="F7" i="54"/>
  <c r="AP20" i="54"/>
  <c r="AI105" i="54"/>
  <c r="AH105" i="54"/>
  <c r="AI104" i="54"/>
  <c r="AH104" i="54"/>
  <c r="AI103" i="54"/>
  <c r="AH103" i="54"/>
  <c r="BJ18" i="54"/>
  <c r="BI18" i="54"/>
  <c r="BH18" i="54"/>
  <c r="BG18" i="54"/>
  <c r="AA102" i="54"/>
  <c r="Z102" i="54"/>
  <c r="Y102" i="54"/>
  <c r="X102" i="54"/>
  <c r="BE18" i="54" s="1"/>
  <c r="W102" i="54"/>
  <c r="V102" i="54"/>
  <c r="BD18" i="54" s="1"/>
  <c r="U102" i="54"/>
  <c r="T102" i="54"/>
  <c r="BB18" i="54" s="1"/>
  <c r="S102" i="54"/>
  <c r="BA18" i="54" s="1"/>
  <c r="AX18" i="54"/>
  <c r="AW18" i="54"/>
  <c r="AV18" i="54"/>
  <c r="L102" i="54"/>
  <c r="K102" i="54"/>
  <c r="AT18" i="54" s="1"/>
  <c r="J102" i="54"/>
  <c r="I102" i="54"/>
  <c r="H102" i="54"/>
  <c r="G102" i="54"/>
  <c r="BR101" i="54"/>
  <c r="BJ101" i="54"/>
  <c r="BE101" i="54"/>
  <c r="BB101" i="54"/>
  <c r="AI101" i="54"/>
  <c r="AH101" i="54"/>
  <c r="AG101" i="54"/>
  <c r="AG102" i="54" s="1"/>
  <c r="AG3" i="54" s="1"/>
  <c r="BT100" i="54"/>
  <c r="BS100" i="54"/>
  <c r="BK100" i="54"/>
  <c r="BG100" i="54"/>
  <c r="BD100" i="54"/>
  <c r="AI100" i="54"/>
  <c r="AH100" i="54"/>
  <c r="BQ99" i="54"/>
  <c r="BI99" i="54"/>
  <c r="BF99" i="54"/>
  <c r="BE99" i="54"/>
  <c r="AI99" i="54"/>
  <c r="AH99" i="54"/>
  <c r="BP98" i="54"/>
  <c r="BH98" i="54"/>
  <c r="AZ98" i="54"/>
  <c r="AI98" i="54"/>
  <c r="AH98" i="54"/>
  <c r="AI97" i="54"/>
  <c r="AH97" i="54"/>
  <c r="AI96" i="54"/>
  <c r="AH96" i="54"/>
  <c r="AI95" i="54"/>
  <c r="AH95" i="54"/>
  <c r="BW94" i="54"/>
  <c r="BW101" i="54" s="1"/>
  <c r="BV94" i="54"/>
  <c r="BV101" i="54" s="1"/>
  <c r="BU94" i="54"/>
  <c r="BU101" i="54" s="1"/>
  <c r="BT94" i="54"/>
  <c r="BT101" i="54" s="1"/>
  <c r="BS94" i="54"/>
  <c r="BS101" i="54" s="1"/>
  <c r="BR94" i="54"/>
  <c r="BQ94" i="54"/>
  <c r="BQ101" i="54" s="1"/>
  <c r="BP94" i="54"/>
  <c r="BP101" i="54" s="1"/>
  <c r="BO94" i="54"/>
  <c r="BO101" i="54" s="1"/>
  <c r="BN94" i="54"/>
  <c r="BN101" i="54" s="1"/>
  <c r="BM94" i="54"/>
  <c r="BM101" i="54" s="1"/>
  <c r="BL94" i="54"/>
  <c r="BL101" i="54" s="1"/>
  <c r="BK94" i="54"/>
  <c r="BK101" i="54" s="1"/>
  <c r="BJ94" i="54"/>
  <c r="BI94" i="54"/>
  <c r="BI101" i="54" s="1"/>
  <c r="BH94" i="54"/>
  <c r="BH101" i="54" s="1"/>
  <c r="BG94" i="54"/>
  <c r="BG101" i="54" s="1"/>
  <c r="BF94" i="54"/>
  <c r="BF101" i="54" s="1"/>
  <c r="BE94" i="54"/>
  <c r="BD94" i="54"/>
  <c r="BD101" i="54" s="1"/>
  <c r="BC94" i="54"/>
  <c r="BC101" i="54" s="1"/>
  <c r="BB94" i="54"/>
  <c r="BA94" i="54"/>
  <c r="BA101" i="54" s="1"/>
  <c r="AZ94" i="54"/>
  <c r="AZ101" i="54" s="1"/>
  <c r="AI94" i="54"/>
  <c r="AH94" i="54"/>
  <c r="BW93" i="54"/>
  <c r="BW100" i="54" s="1"/>
  <c r="BV93" i="54"/>
  <c r="BV100" i="54" s="1"/>
  <c r="BU93" i="54"/>
  <c r="BU100" i="54" s="1"/>
  <c r="BT93" i="54"/>
  <c r="BS93" i="54"/>
  <c r="BR93" i="54"/>
  <c r="BR100" i="54" s="1"/>
  <c r="BQ93" i="54"/>
  <c r="BQ100" i="54" s="1"/>
  <c r="BP93" i="54"/>
  <c r="BP100" i="54" s="1"/>
  <c r="BO93" i="54"/>
  <c r="BO100" i="54" s="1"/>
  <c r="BN93" i="54"/>
  <c r="BN100" i="54" s="1"/>
  <c r="BM93" i="54"/>
  <c r="BM100" i="54" s="1"/>
  <c r="BL93" i="54"/>
  <c r="BL100" i="54" s="1"/>
  <c r="BK93" i="54"/>
  <c r="BJ93" i="54"/>
  <c r="BJ100" i="54" s="1"/>
  <c r="BI93" i="54"/>
  <c r="BI100" i="54" s="1"/>
  <c r="BH93" i="54"/>
  <c r="BH100" i="54" s="1"/>
  <c r="BG93" i="54"/>
  <c r="BF93" i="54"/>
  <c r="BF100" i="54" s="1"/>
  <c r="BE93" i="54"/>
  <c r="BE100" i="54" s="1"/>
  <c r="BD93" i="54"/>
  <c r="BC93" i="54"/>
  <c r="BC100" i="54" s="1"/>
  <c r="BB93" i="54"/>
  <c r="BB100" i="54" s="1"/>
  <c r="BA93" i="54"/>
  <c r="BA100" i="54" s="1"/>
  <c r="AZ93" i="54"/>
  <c r="AZ100" i="54" s="1"/>
  <c r="AI93" i="54"/>
  <c r="AH93" i="54"/>
  <c r="BW92" i="54"/>
  <c r="BW99" i="54" s="1"/>
  <c r="BV92" i="54"/>
  <c r="BV99" i="54" s="1"/>
  <c r="BU92" i="54"/>
  <c r="BU99" i="54" s="1"/>
  <c r="BT92" i="54"/>
  <c r="BT99" i="54" s="1"/>
  <c r="BS92" i="54"/>
  <c r="BS99" i="54" s="1"/>
  <c r="BR92" i="54"/>
  <c r="BR99" i="54" s="1"/>
  <c r="BQ92" i="54"/>
  <c r="BP92" i="54"/>
  <c r="BP99" i="54" s="1"/>
  <c r="BO92" i="54"/>
  <c r="BO99" i="54" s="1"/>
  <c r="BN92" i="54"/>
  <c r="BN99" i="54" s="1"/>
  <c r="BM92" i="54"/>
  <c r="BM99" i="54" s="1"/>
  <c r="BL92" i="54"/>
  <c r="BL99" i="54" s="1"/>
  <c r="BK92" i="54"/>
  <c r="BK99" i="54" s="1"/>
  <c r="BJ92" i="54"/>
  <c r="BJ99" i="54" s="1"/>
  <c r="BI92" i="54"/>
  <c r="BH92" i="54"/>
  <c r="BH99" i="54" s="1"/>
  <c r="BG92" i="54"/>
  <c r="BG99" i="54" s="1"/>
  <c r="BF92" i="54"/>
  <c r="BE92" i="54"/>
  <c r="BD92" i="54"/>
  <c r="BD99" i="54" s="1"/>
  <c r="BC92" i="54"/>
  <c r="BC99" i="54" s="1"/>
  <c r="BB92" i="54"/>
  <c r="BB99" i="54" s="1"/>
  <c r="BA92" i="54"/>
  <c r="BA99" i="54" s="1"/>
  <c r="AZ92" i="54"/>
  <c r="AZ99" i="54" s="1"/>
  <c r="AI92" i="54"/>
  <c r="AH92" i="54"/>
  <c r="BW91" i="54"/>
  <c r="BW98" i="54" s="1"/>
  <c r="BV91" i="54"/>
  <c r="BV98" i="54" s="1"/>
  <c r="BU91" i="54"/>
  <c r="BU98" i="54" s="1"/>
  <c r="BT91" i="54"/>
  <c r="BT98" i="54" s="1"/>
  <c r="BS91" i="54"/>
  <c r="BS98" i="54" s="1"/>
  <c r="BR91" i="54"/>
  <c r="BR98" i="54" s="1"/>
  <c r="BQ91" i="54"/>
  <c r="BQ98" i="54" s="1"/>
  <c r="BP91" i="54"/>
  <c r="BO91" i="54"/>
  <c r="BO98" i="54" s="1"/>
  <c r="BN91" i="54"/>
  <c r="BN98" i="54" s="1"/>
  <c r="BM91" i="54"/>
  <c r="BM98" i="54" s="1"/>
  <c r="BL91" i="54"/>
  <c r="BL98" i="54" s="1"/>
  <c r="BK91" i="54"/>
  <c r="BK98" i="54" s="1"/>
  <c r="BJ91" i="54"/>
  <c r="BJ98" i="54" s="1"/>
  <c r="BI91" i="54"/>
  <c r="BI98" i="54" s="1"/>
  <c r="BH91" i="54"/>
  <c r="BG91" i="54"/>
  <c r="BG98" i="54" s="1"/>
  <c r="BF91" i="54"/>
  <c r="BF98" i="54" s="1"/>
  <c r="BE91" i="54"/>
  <c r="BE98" i="54" s="1"/>
  <c r="BD91" i="54"/>
  <c r="BD98" i="54" s="1"/>
  <c r="BC91" i="54"/>
  <c r="BC98" i="54" s="1"/>
  <c r="BB91" i="54"/>
  <c r="BB98" i="54" s="1"/>
  <c r="BA91" i="54"/>
  <c r="BA98" i="54" s="1"/>
  <c r="AZ91" i="54"/>
  <c r="AI91" i="54"/>
  <c r="AH91" i="54"/>
  <c r="BW90" i="54"/>
  <c r="BW97" i="54" s="1"/>
  <c r="BV90" i="54"/>
  <c r="BV97" i="54" s="1"/>
  <c r="BU90" i="54"/>
  <c r="BU97" i="54" s="1"/>
  <c r="BT90" i="54"/>
  <c r="BT97" i="54" s="1"/>
  <c r="BS90" i="54"/>
  <c r="BS97" i="54" s="1"/>
  <c r="BR90" i="54"/>
  <c r="BR97" i="54" s="1"/>
  <c r="BQ90" i="54"/>
  <c r="BQ97" i="54" s="1"/>
  <c r="BP90" i="54"/>
  <c r="BP97" i="54" s="1"/>
  <c r="BO90" i="54"/>
  <c r="BO97" i="54" s="1"/>
  <c r="BN90" i="54"/>
  <c r="BN97" i="54" s="1"/>
  <c r="BM90" i="54"/>
  <c r="BM97" i="54" s="1"/>
  <c r="BL90" i="54"/>
  <c r="BL97" i="54" s="1"/>
  <c r="BK90" i="54"/>
  <c r="BK97" i="54" s="1"/>
  <c r="BJ90" i="54"/>
  <c r="BJ97" i="54" s="1"/>
  <c r="BI90" i="54"/>
  <c r="BI97" i="54" s="1"/>
  <c r="BH90" i="54"/>
  <c r="BH97" i="54" s="1"/>
  <c r="BG90" i="54"/>
  <c r="BG97" i="54" s="1"/>
  <c r="BF90" i="54"/>
  <c r="BF97" i="54" s="1"/>
  <c r="BE90" i="54"/>
  <c r="BE97" i="54" s="1"/>
  <c r="BD90" i="54"/>
  <c r="BD97" i="54" s="1"/>
  <c r="BC90" i="54"/>
  <c r="BC97" i="54" s="1"/>
  <c r="BB90" i="54"/>
  <c r="BB97" i="54" s="1"/>
  <c r="BA90" i="54"/>
  <c r="BA97" i="54" s="1"/>
  <c r="AZ90" i="54"/>
  <c r="AZ97" i="54" s="1"/>
  <c r="AI90" i="54"/>
  <c r="AH90" i="54"/>
  <c r="BW89" i="54"/>
  <c r="BW96" i="54" s="1"/>
  <c r="BV89" i="54"/>
  <c r="BV96" i="54" s="1"/>
  <c r="BU89" i="54"/>
  <c r="BU96" i="54" s="1"/>
  <c r="BT89" i="54"/>
  <c r="BT96" i="54" s="1"/>
  <c r="BS89" i="54"/>
  <c r="BS96" i="54" s="1"/>
  <c r="BR89" i="54"/>
  <c r="BR96" i="54" s="1"/>
  <c r="BQ89" i="54"/>
  <c r="BQ96" i="54" s="1"/>
  <c r="BP89" i="54"/>
  <c r="BP96" i="54" s="1"/>
  <c r="BO89" i="54"/>
  <c r="BO96" i="54" s="1"/>
  <c r="BN89" i="54"/>
  <c r="BN96" i="54" s="1"/>
  <c r="BM89" i="54"/>
  <c r="BM96" i="54" s="1"/>
  <c r="BL89" i="54"/>
  <c r="BL96" i="54" s="1"/>
  <c r="BK89" i="54"/>
  <c r="BK96" i="54" s="1"/>
  <c r="BJ89" i="54"/>
  <c r="BJ96" i="54" s="1"/>
  <c r="BI89" i="54"/>
  <c r="BI96" i="54" s="1"/>
  <c r="BH89" i="54"/>
  <c r="BH96" i="54" s="1"/>
  <c r="BG89" i="54"/>
  <c r="BG96" i="54" s="1"/>
  <c r="BF89" i="54"/>
  <c r="BF96" i="54" s="1"/>
  <c r="BE89" i="54"/>
  <c r="BE96" i="54" s="1"/>
  <c r="BD89" i="54"/>
  <c r="BD96" i="54" s="1"/>
  <c r="BC89" i="54"/>
  <c r="BC96" i="54" s="1"/>
  <c r="BB89" i="54"/>
  <c r="BB96" i="54" s="1"/>
  <c r="BA89" i="54"/>
  <c r="BA96" i="54" s="1"/>
  <c r="AZ89" i="54"/>
  <c r="AZ96" i="54" s="1"/>
  <c r="AI89" i="54"/>
  <c r="AH89" i="54"/>
  <c r="AG88" i="54"/>
  <c r="BH17" i="54"/>
  <c r="BG17" i="54"/>
  <c r="AA88" i="54"/>
  <c r="Z88" i="54"/>
  <c r="Y88" i="54"/>
  <c r="X88" i="54"/>
  <c r="BE17" i="54" s="1"/>
  <c r="W88" i="54"/>
  <c r="V88" i="54"/>
  <c r="BD17" i="54" s="1"/>
  <c r="U88" i="54"/>
  <c r="BC17" i="54" s="1"/>
  <c r="T88" i="54"/>
  <c r="BB17" i="54" s="1"/>
  <c r="S88" i="54"/>
  <c r="L88" i="54"/>
  <c r="K88" i="54"/>
  <c r="AT17" i="54" s="1"/>
  <c r="J88" i="54"/>
  <c r="I88" i="54"/>
  <c r="AS17" i="54" s="1"/>
  <c r="H88" i="54"/>
  <c r="G88" i="54"/>
  <c r="AR17" i="54" s="1"/>
  <c r="AP17" i="54"/>
  <c r="AN17" i="54"/>
  <c r="AI87" i="54"/>
  <c r="AH87" i="54"/>
  <c r="AI86" i="54"/>
  <c r="AH86" i="54"/>
  <c r="AI85" i="54"/>
  <c r="AH85" i="54"/>
  <c r="AI84" i="54"/>
  <c r="AH84" i="54"/>
  <c r="AI83" i="54"/>
  <c r="AH83" i="54"/>
  <c r="AI82" i="54"/>
  <c r="AH82" i="54"/>
  <c r="AI81" i="54"/>
  <c r="AH81" i="54"/>
  <c r="BJ16" i="54"/>
  <c r="BG16" i="54"/>
  <c r="AA80" i="54"/>
  <c r="Z80" i="54"/>
  <c r="BF16" i="54" s="1"/>
  <c r="Y80" i="54"/>
  <c r="X80" i="54"/>
  <c r="BE16" i="54" s="1"/>
  <c r="BE22" i="54" s="1"/>
  <c r="W80" i="54"/>
  <c r="V80" i="54"/>
  <c r="BD16" i="54" s="1"/>
  <c r="U80" i="54"/>
  <c r="T80" i="54"/>
  <c r="BB16" i="54" s="1"/>
  <c r="S80" i="54"/>
  <c r="AX16" i="54"/>
  <c r="AW16" i="54"/>
  <c r="L80" i="54"/>
  <c r="K80" i="54"/>
  <c r="J80" i="54"/>
  <c r="I80" i="54"/>
  <c r="AS16" i="54" s="1"/>
  <c r="H80" i="54"/>
  <c r="G80" i="54"/>
  <c r="AP16" i="54"/>
  <c r="AO16" i="54"/>
  <c r="AI78" i="54"/>
  <c r="AH78" i="54"/>
  <c r="AI77" i="54"/>
  <c r="AH77" i="54"/>
  <c r="AI76" i="54"/>
  <c r="AH76" i="54"/>
  <c r="AI75" i="54"/>
  <c r="AH75" i="54"/>
  <c r="AI74" i="54"/>
  <c r="AH74" i="54"/>
  <c r="AI73" i="54"/>
  <c r="AH73" i="54"/>
  <c r="AI72" i="54"/>
  <c r="AH72" i="54"/>
  <c r="AI71" i="54"/>
  <c r="AH71" i="54"/>
  <c r="AI70" i="54"/>
  <c r="AH70" i="54"/>
  <c r="AI69" i="54"/>
  <c r="AH69" i="54"/>
  <c r="AI68" i="54"/>
  <c r="AH68" i="54"/>
  <c r="AI67" i="54"/>
  <c r="AH67" i="54"/>
  <c r="AI66" i="54"/>
  <c r="AH66" i="54"/>
  <c r="AI65" i="54"/>
  <c r="AH65" i="54"/>
  <c r="AI64" i="54"/>
  <c r="AH64" i="54"/>
  <c r="AI63" i="54"/>
  <c r="AH63" i="54"/>
  <c r="AI62" i="54"/>
  <c r="AH62" i="54"/>
  <c r="AI61" i="54"/>
  <c r="AH61" i="54"/>
  <c r="AI60" i="54"/>
  <c r="AH60" i="54"/>
  <c r="AI59" i="54"/>
  <c r="AH59" i="54"/>
  <c r="AI58" i="54"/>
  <c r="AH58" i="54"/>
  <c r="AI57" i="54"/>
  <c r="AH57" i="54"/>
  <c r="AI56" i="54"/>
  <c r="AH56" i="54"/>
  <c r="AI55" i="54"/>
  <c r="AH55" i="54"/>
  <c r="AI54" i="54"/>
  <c r="AH54" i="54"/>
  <c r="AI53" i="54"/>
  <c r="AH53" i="54"/>
  <c r="AI52" i="54"/>
  <c r="AH52" i="54"/>
  <c r="AI51" i="54"/>
  <c r="AH51" i="54"/>
  <c r="AI50" i="54"/>
  <c r="AH50" i="54"/>
  <c r="AI49" i="54"/>
  <c r="AH49" i="54"/>
  <c r="AI48" i="54"/>
  <c r="AH48" i="54"/>
  <c r="AI47" i="54"/>
  <c r="AH47" i="54"/>
  <c r="AI46" i="54"/>
  <c r="AH46" i="54"/>
  <c r="AI45" i="54"/>
  <c r="AH45" i="54"/>
  <c r="AI44" i="54"/>
  <c r="AH44" i="54"/>
  <c r="AI43" i="54"/>
  <c r="AH43" i="54"/>
  <c r="AI42" i="54"/>
  <c r="AH42" i="54"/>
  <c r="AI41" i="54"/>
  <c r="AH41" i="54"/>
  <c r="AI40" i="54"/>
  <c r="AH40" i="54"/>
  <c r="AI39" i="54"/>
  <c r="AH39" i="54"/>
  <c r="AI38" i="54"/>
  <c r="AH38" i="54"/>
  <c r="AI37" i="54"/>
  <c r="AH37" i="54"/>
  <c r="AI36" i="54"/>
  <c r="AH36" i="54"/>
  <c r="AI35" i="54"/>
  <c r="AH35" i="54"/>
  <c r="AI34" i="54"/>
  <c r="AH34" i="54"/>
  <c r="AI33" i="54"/>
  <c r="AH33" i="54"/>
  <c r="AI32" i="54"/>
  <c r="AH32" i="54"/>
  <c r="AI31" i="54"/>
  <c r="AH31" i="54"/>
  <c r="AI30" i="54"/>
  <c r="AH30" i="54"/>
  <c r="AI29" i="54"/>
  <c r="AH29" i="54"/>
  <c r="AI28" i="54"/>
  <c r="AH28" i="54"/>
  <c r="AI27" i="54"/>
  <c r="AH27" i="54"/>
  <c r="AI26" i="54"/>
  <c r="AH26" i="54"/>
  <c r="AI25" i="54"/>
  <c r="AH25" i="54"/>
  <c r="AI24" i="54"/>
  <c r="AH24" i="54"/>
  <c r="AO23" i="54"/>
  <c r="AI23" i="54"/>
  <c r="AH23" i="54"/>
  <c r="AI22" i="54"/>
  <c r="AH22" i="54"/>
  <c r="BJ21" i="54"/>
  <c r="BI21" i="54"/>
  <c r="BH21" i="54"/>
  <c r="BG21" i="54"/>
  <c r="BF21" i="54"/>
  <c r="BE21" i="54"/>
  <c r="BD21" i="54"/>
  <c r="BC21" i="54"/>
  <c r="BB21" i="54"/>
  <c r="BA21" i="54"/>
  <c r="AZ21" i="54"/>
  <c r="AY21" i="54"/>
  <c r="AX21" i="54"/>
  <c r="AW21" i="54"/>
  <c r="AV21" i="54"/>
  <c r="AU21" i="54"/>
  <c r="AT21" i="54"/>
  <c r="AS21" i="54"/>
  <c r="AR21" i="54"/>
  <c r="AQ21" i="54"/>
  <c r="AP21" i="54"/>
  <c r="AO21" i="54"/>
  <c r="AN21" i="54"/>
  <c r="AM21" i="54"/>
  <c r="AI21" i="54"/>
  <c r="AH21" i="54"/>
  <c r="BE20" i="54"/>
  <c r="BC20" i="54"/>
  <c r="BA20" i="54"/>
  <c r="AQ20" i="54"/>
  <c r="AO20" i="54"/>
  <c r="AN20" i="54"/>
  <c r="AM20" i="54"/>
  <c r="AI20" i="54"/>
  <c r="AH20" i="54"/>
  <c r="BJ19" i="54"/>
  <c r="BI19" i="54"/>
  <c r="BG19" i="54"/>
  <c r="BE19" i="54"/>
  <c r="AS19" i="54"/>
  <c r="AO19" i="54"/>
  <c r="AM19" i="54"/>
  <c r="AI19" i="54"/>
  <c r="AH19" i="54"/>
  <c r="BC18" i="54"/>
  <c r="AY18" i="54"/>
  <c r="AU18" i="54"/>
  <c r="AS18" i="54"/>
  <c r="AR18" i="54"/>
  <c r="AQ18" i="54"/>
  <c r="AP18" i="54"/>
  <c r="AO18" i="54"/>
  <c r="AN18" i="54"/>
  <c r="AI18" i="54"/>
  <c r="AH18" i="54"/>
  <c r="BJ17" i="54"/>
  <c r="BI17" i="54"/>
  <c r="BF17" i="54"/>
  <c r="BA17" i="54"/>
  <c r="AZ17" i="54"/>
  <c r="AY17" i="54"/>
  <c r="AX17" i="54"/>
  <c r="AW17" i="54"/>
  <c r="AV17" i="54"/>
  <c r="AU17" i="54"/>
  <c r="AQ17" i="54"/>
  <c r="AO17" i="54"/>
  <c r="AM17" i="54"/>
  <c r="AI17" i="54"/>
  <c r="AH17" i="54"/>
  <c r="BH16" i="54"/>
  <c r="BC16" i="54"/>
  <c r="AZ16" i="54"/>
  <c r="AY16" i="54"/>
  <c r="AV16" i="54"/>
  <c r="AU16" i="54"/>
  <c r="AQ16" i="54"/>
  <c r="AI16" i="54"/>
  <c r="AH16" i="54"/>
  <c r="AI15" i="54"/>
  <c r="AH15" i="54"/>
  <c r="AI14" i="54"/>
  <c r="AH14" i="54"/>
  <c r="AI13" i="54"/>
  <c r="AH13" i="54"/>
  <c r="AL12" i="54"/>
  <c r="AI12" i="54"/>
  <c r="AH12" i="54"/>
  <c r="AI11" i="54"/>
  <c r="AH11" i="54"/>
  <c r="K6" i="54"/>
  <c r="AF5" i="54"/>
  <c r="W5" i="54"/>
  <c r="O5" i="54"/>
  <c r="C5" i="54"/>
  <c r="K4" i="54"/>
  <c r="E4" i="54"/>
  <c r="H4" i="54" s="1"/>
  <c r="B4" i="54"/>
  <c r="AL13" i="54" s="1"/>
  <c r="BJ22" i="54" l="1"/>
  <c r="AA133" i="54"/>
  <c r="Z123" i="54"/>
  <c r="Z125" i="54" s="1"/>
  <c r="T133" i="54"/>
  <c r="BG22" i="54"/>
  <c r="Y5" i="54"/>
  <c r="AA123" i="54"/>
  <c r="AA125" i="54" s="1"/>
  <c r="AA126" i="54" s="1"/>
  <c r="AA7" i="54" s="1"/>
  <c r="Y123" i="54"/>
  <c r="Y125" i="54" s="1"/>
  <c r="Y126" i="54" s="1"/>
  <c r="Y7" i="54" s="1"/>
  <c r="Q133" i="54"/>
  <c r="AY23" i="54" s="1"/>
  <c r="Y133" i="54"/>
  <c r="Y134" i="54" s="1"/>
  <c r="AC7" i="54"/>
  <c r="R133" i="54"/>
  <c r="Z133" i="54"/>
  <c r="Z134" i="54" s="1"/>
  <c r="AO149" i="54"/>
  <c r="AA134" i="54"/>
  <c r="B123" i="54"/>
  <c r="B125" i="54" s="1"/>
  <c r="P123" i="54"/>
  <c r="P125" i="54" s="1"/>
  <c r="X123" i="54"/>
  <c r="X125" i="54" s="1"/>
  <c r="AE7" i="54"/>
  <c r="M123" i="54"/>
  <c r="M125" i="54" s="1"/>
  <c r="M126" i="54" s="1"/>
  <c r="M7" i="54" s="1"/>
  <c r="AO185" i="54"/>
  <c r="C145" i="54"/>
  <c r="Q5" i="54"/>
  <c r="X133" i="54"/>
  <c r="X134" i="54" s="1"/>
  <c r="AI131" i="54"/>
  <c r="D188" i="54"/>
  <c r="C178" i="54"/>
  <c r="W133" i="54"/>
  <c r="W134" i="54" s="1"/>
  <c r="AH88" i="54"/>
  <c r="W123" i="54"/>
  <c r="W125" i="54" s="1"/>
  <c r="V123" i="54"/>
  <c r="V125" i="54" s="1"/>
  <c r="AH130" i="54"/>
  <c r="V133" i="54"/>
  <c r="BD23" i="54" s="1"/>
  <c r="U133" i="54"/>
  <c r="BC23" i="54" s="1"/>
  <c r="U123" i="54"/>
  <c r="U125" i="54" s="1"/>
  <c r="T123" i="54"/>
  <c r="T125" i="54" s="1"/>
  <c r="T126" i="54" s="1"/>
  <c r="T7" i="54" s="1"/>
  <c r="BB19" i="54"/>
  <c r="BB22" i="54" s="1"/>
  <c r="S5" i="54"/>
  <c r="S133" i="54"/>
  <c r="BA23" i="54" s="1"/>
  <c r="AH129" i="54"/>
  <c r="AI129" i="54"/>
  <c r="R123" i="54"/>
  <c r="R125" i="54" s="1"/>
  <c r="R126" i="54" s="1"/>
  <c r="R7" i="54" s="1"/>
  <c r="Q123" i="54"/>
  <c r="Q125" i="54" s="1"/>
  <c r="Q126" i="54" s="1"/>
  <c r="Q7" i="54" s="1"/>
  <c r="AY22" i="54"/>
  <c r="AY25" i="54" s="1"/>
  <c r="P133" i="54"/>
  <c r="P134" i="54" s="1"/>
  <c r="P126" i="54"/>
  <c r="P7" i="54" s="1"/>
  <c r="AX22" i="54"/>
  <c r="O133" i="54"/>
  <c r="AW23" i="54" s="1"/>
  <c r="AW19" i="54"/>
  <c r="AW22" i="54" s="1"/>
  <c r="AW25" i="54" s="1"/>
  <c r="AI132" i="54"/>
  <c r="N123" i="54"/>
  <c r="N125" i="54" s="1"/>
  <c r="N126" i="54" s="1"/>
  <c r="N7" i="54" s="1"/>
  <c r="AU20" i="54"/>
  <c r="AI106" i="54"/>
  <c r="L133" i="54"/>
  <c r="L134" i="54" s="1"/>
  <c r="L123" i="54"/>
  <c r="L125" i="54" s="1"/>
  <c r="L126" i="54" s="1"/>
  <c r="L7" i="54" s="1"/>
  <c r="AI88" i="54"/>
  <c r="K133" i="54"/>
  <c r="AT23" i="54" s="1"/>
  <c r="AI128" i="54"/>
  <c r="K134" i="54"/>
  <c r="AH106" i="54"/>
  <c r="J133" i="54"/>
  <c r="J134" i="54" s="1"/>
  <c r="I123" i="54"/>
  <c r="I125" i="54" s="1"/>
  <c r="AH127" i="54"/>
  <c r="H133" i="54"/>
  <c r="H134" i="54" s="1"/>
  <c r="H123" i="54"/>
  <c r="H125" i="54" s="1"/>
  <c r="G123" i="54"/>
  <c r="G125" i="54" s="1"/>
  <c r="G126" i="54" s="1"/>
  <c r="G7" i="54" s="1"/>
  <c r="AJ118" i="54" a="1"/>
  <c r="AJ118" i="54" s="1"/>
  <c r="AQ22" i="54"/>
  <c r="AQ25" i="54" s="1"/>
  <c r="C133" i="54"/>
  <c r="AN23" i="54" s="1"/>
  <c r="AI127" i="54"/>
  <c r="C134" i="54"/>
  <c r="B126" i="54"/>
  <c r="AH80" i="54"/>
  <c r="AM16" i="54"/>
  <c r="AM22" i="54" s="1"/>
  <c r="AI80" i="54"/>
  <c r="J123" i="54"/>
  <c r="J125" i="54" s="1"/>
  <c r="AH79" i="54"/>
  <c r="D172" i="54"/>
  <c r="C184" i="54"/>
  <c r="D184" i="54" s="1"/>
  <c r="E184" i="54" s="1"/>
  <c r="F184" i="54" s="1"/>
  <c r="G184" i="54" s="1"/>
  <c r="H184" i="54" s="1"/>
  <c r="I184" i="54" s="1"/>
  <c r="J184" i="54" s="1"/>
  <c r="K184" i="54" s="1"/>
  <c r="L184" i="54" s="1"/>
  <c r="M184" i="54" s="1"/>
  <c r="N184" i="54" s="1"/>
  <c r="O184" i="54" s="1"/>
  <c r="P184" i="54" s="1"/>
  <c r="Q184" i="54" s="1"/>
  <c r="R184" i="54" s="1"/>
  <c r="S184" i="54" s="1"/>
  <c r="T184" i="54" s="1"/>
  <c r="U184" i="54" s="1"/>
  <c r="V184" i="54" s="1"/>
  <c r="W184" i="54" s="1"/>
  <c r="X184" i="54" s="1"/>
  <c r="Y184" i="54" s="1"/>
  <c r="Z184" i="54" s="1"/>
  <c r="AA184" i="54" s="1"/>
  <c r="Z181" i="54"/>
  <c r="Y145" i="54"/>
  <c r="BE23" i="54"/>
  <c r="BE25" i="54" s="1"/>
  <c r="AX23" i="54"/>
  <c r="BJ23" i="54"/>
  <c r="BJ25" i="54" s="1"/>
  <c r="X126" i="54"/>
  <c r="X7" i="54" s="1"/>
  <c r="K123" i="54"/>
  <c r="K125" i="54" s="1"/>
  <c r="K126" i="54" s="1"/>
  <c r="K7" i="54" s="1"/>
  <c r="AT16" i="54"/>
  <c r="S123" i="54"/>
  <c r="S125" i="54" s="1"/>
  <c r="BA16" i="54"/>
  <c r="BA22" i="54" s="1"/>
  <c r="BA25" i="54" s="1"/>
  <c r="AZ23" i="54"/>
  <c r="R134" i="54"/>
  <c r="C123" i="54"/>
  <c r="C125" i="54" s="1"/>
  <c r="C126" i="54" s="1"/>
  <c r="C7" i="54" s="1"/>
  <c r="AN16" i="54"/>
  <c r="AO22" i="54"/>
  <c r="AO25" i="54" s="1"/>
  <c r="AF7" i="54"/>
  <c r="BB23" i="54"/>
  <c r="T134" i="54"/>
  <c r="BG23" i="54"/>
  <c r="AH102" i="54"/>
  <c r="AI130" i="54"/>
  <c r="H5" i="54"/>
  <c r="P5" i="54"/>
  <c r="X5" i="54"/>
  <c r="AR16" i="54"/>
  <c r="AR22" i="54" s="1"/>
  <c r="AR25" i="54" s="1"/>
  <c r="AT19" i="54"/>
  <c r="BH20" i="54"/>
  <c r="BH22" i="54" s="1"/>
  <c r="BH25" i="54" s="1"/>
  <c r="AI102" i="54"/>
  <c r="AH118" i="54"/>
  <c r="E7" i="54"/>
  <c r="AH132" i="54"/>
  <c r="M134" i="54"/>
  <c r="AO169" i="54"/>
  <c r="AO178" i="54" s="1"/>
  <c r="D208" i="54"/>
  <c r="BG105" i="54" a="1"/>
  <c r="BI16" i="54"/>
  <c r="BI22" i="54" s="1"/>
  <c r="BI25" i="54" s="1"/>
  <c r="AU19" i="54"/>
  <c r="BC19" i="54"/>
  <c r="BC22" i="54" s="1"/>
  <c r="AS20" i="54"/>
  <c r="AS22" i="54" s="1"/>
  <c r="AI118" i="54"/>
  <c r="I133" i="54"/>
  <c r="AS23" i="54" s="1"/>
  <c r="N134" i="54"/>
  <c r="AN157" i="54"/>
  <c r="AO157" i="54" s="1"/>
  <c r="D180" i="54"/>
  <c r="B5" i="54"/>
  <c r="J5" i="54"/>
  <c r="R5" i="54"/>
  <c r="Z5" i="54"/>
  <c r="BF18" i="54"/>
  <c r="BF22" i="54" s="1"/>
  <c r="AN19" i="54"/>
  <c r="AV19" i="54"/>
  <c r="AV22" i="54" s="1"/>
  <c r="AV25" i="54" s="1"/>
  <c r="BD19" i="54"/>
  <c r="BD22" i="54" s="1"/>
  <c r="O123" i="54"/>
  <c r="O125" i="54" s="1"/>
  <c r="G134" i="54"/>
  <c r="AO164" i="54"/>
  <c r="AO165" i="54" s="1"/>
  <c r="D204" i="54"/>
  <c r="AP19" i="54"/>
  <c r="AP22" i="54" s="1"/>
  <c r="AP25" i="54" s="1"/>
  <c r="AH128" i="54"/>
  <c r="Q134" i="54"/>
  <c r="AO145" i="54"/>
  <c r="E5" i="54"/>
  <c r="AZ18" i="54"/>
  <c r="AZ22" i="54" s="1"/>
  <c r="AZ25" i="54" s="1"/>
  <c r="AC5" i="54"/>
  <c r="F5" i="54"/>
  <c r="AG340" i="54"/>
  <c r="AG78" i="54" s="1"/>
  <c r="AG80" i="54" s="1"/>
  <c r="AG125" i="54" s="1"/>
  <c r="AF88" i="53"/>
  <c r="AF102" i="53"/>
  <c r="AE79" i="53"/>
  <c r="BG25" i="54" l="1"/>
  <c r="BF23" i="54"/>
  <c r="BF25" i="54" s="1"/>
  <c r="AO186" i="54"/>
  <c r="O134" i="54"/>
  <c r="J126" i="54"/>
  <c r="J7" i="54" s="1"/>
  <c r="O126" i="54"/>
  <c r="O7" i="54" s="1"/>
  <c r="AU22" i="54"/>
  <c r="AU25" i="54" s="1"/>
  <c r="AB7" i="54"/>
  <c r="Z126" i="54"/>
  <c r="Z7" i="54" s="1"/>
  <c r="D145" i="54"/>
  <c r="E188" i="54"/>
  <c r="W126" i="54"/>
  <c r="W7" i="54" s="1"/>
  <c r="V126" i="54"/>
  <c r="V7" i="54" s="1"/>
  <c r="V134" i="54"/>
  <c r="BD25" i="54"/>
  <c r="U134" i="54"/>
  <c r="BC25" i="54"/>
  <c r="U126" i="54"/>
  <c r="U7" i="54" s="1"/>
  <c r="BB25" i="54"/>
  <c r="S126" i="54"/>
  <c r="S7" i="54" s="1"/>
  <c r="S134" i="54"/>
  <c r="AX25" i="54"/>
  <c r="AS25" i="54"/>
  <c r="H126" i="54"/>
  <c r="H7" i="54" s="1"/>
  <c r="AN22" i="54"/>
  <c r="AN25" i="54" s="1"/>
  <c r="D178" i="54"/>
  <c r="E172" i="54"/>
  <c r="C311" i="54"/>
  <c r="C335" i="54" s="1"/>
  <c r="C339" i="54" s="1"/>
  <c r="C340" i="54" s="1"/>
  <c r="I134" i="54"/>
  <c r="AG123" i="54"/>
  <c r="AG2" i="54"/>
  <c r="AG6" i="54" s="1"/>
  <c r="AI133" i="54"/>
  <c r="AH133" i="54"/>
  <c r="AM23" i="54"/>
  <c r="AM25" i="54" s="1"/>
  <c r="AJ133" i="54" a="1"/>
  <c r="AJ133" i="54" s="1"/>
  <c r="AH123" i="54"/>
  <c r="I126" i="54"/>
  <c r="I7" i="54" s="1"/>
  <c r="BK128" i="54"/>
  <c r="BI127" i="54"/>
  <c r="BG126" i="54"/>
  <c r="BK124" i="54"/>
  <c r="BI123" i="54"/>
  <c r="BG122" i="54"/>
  <c r="BK120" i="54"/>
  <c r="BI119" i="54"/>
  <c r="BG118" i="54"/>
  <c r="BK116" i="54"/>
  <c r="BI115" i="54"/>
  <c r="BG114" i="54"/>
  <c r="BK112" i="54"/>
  <c r="BI111" i="54"/>
  <c r="BG110" i="54"/>
  <c r="BK108" i="54"/>
  <c r="BI107" i="54"/>
  <c r="BG106" i="54"/>
  <c r="BJ128" i="54"/>
  <c r="BH123" i="54"/>
  <c r="BL117" i="54"/>
  <c r="BH115" i="54"/>
  <c r="BJ112" i="54"/>
  <c r="BL109" i="54"/>
  <c r="BH107" i="54"/>
  <c r="BL105" i="54"/>
  <c r="BI124" i="54"/>
  <c r="BK117" i="54"/>
  <c r="BK113" i="54"/>
  <c r="BG111" i="54"/>
  <c r="BI108" i="54"/>
  <c r="BK105" i="54"/>
  <c r="BH127" i="54"/>
  <c r="BL125" i="54"/>
  <c r="BJ124" i="54"/>
  <c r="BL121" i="54"/>
  <c r="BJ120" i="54"/>
  <c r="BH119" i="54"/>
  <c r="BJ116" i="54"/>
  <c r="BL113" i="54"/>
  <c r="BH111" i="54"/>
  <c r="BJ108" i="54"/>
  <c r="BI128" i="54"/>
  <c r="BG127" i="54"/>
  <c r="BK125" i="54"/>
  <c r="BG123" i="54"/>
  <c r="BK121" i="54"/>
  <c r="BI120" i="54"/>
  <c r="BG119" i="54"/>
  <c r="BI116" i="54"/>
  <c r="BG115" i="54"/>
  <c r="BI112" i="54"/>
  <c r="BK109" i="54"/>
  <c r="BG107" i="54"/>
  <c r="BH128" i="54"/>
  <c r="BG128" i="54"/>
  <c r="BK126" i="54"/>
  <c r="BI125" i="54"/>
  <c r="BG124" i="54"/>
  <c r="BK122" i="54"/>
  <c r="BI121" i="54"/>
  <c r="BG120" i="54"/>
  <c r="BK118" i="54"/>
  <c r="BI117" i="54"/>
  <c r="BG116" i="54"/>
  <c r="BK114" i="54"/>
  <c r="BI113" i="54"/>
  <c r="BG112" i="54"/>
  <c r="BK110" i="54"/>
  <c r="BI109" i="54"/>
  <c r="BG108" i="54"/>
  <c r="BK106" i="54"/>
  <c r="BI105" i="54"/>
  <c r="BL127" i="54"/>
  <c r="BJ126" i="54"/>
  <c r="BH125" i="54"/>
  <c r="BL123" i="54"/>
  <c r="BJ122" i="54"/>
  <c r="BH121" i="54"/>
  <c r="BL119" i="54"/>
  <c r="BJ118" i="54"/>
  <c r="BH117" i="54"/>
  <c r="BL115" i="54"/>
  <c r="BJ114" i="54"/>
  <c r="BH113" i="54"/>
  <c r="BL111" i="54"/>
  <c r="BJ110" i="54"/>
  <c r="BH109" i="54"/>
  <c r="BL107" i="54"/>
  <c r="BJ106" i="54"/>
  <c r="BH105" i="54"/>
  <c r="BJ127" i="54"/>
  <c r="BL124" i="54"/>
  <c r="BH122" i="54"/>
  <c r="BL120" i="54"/>
  <c r="BJ119" i="54"/>
  <c r="BH118" i="54"/>
  <c r="BJ115" i="54"/>
  <c r="BH114" i="54"/>
  <c r="BL112" i="54"/>
  <c r="BH110" i="54"/>
  <c r="BL108" i="54"/>
  <c r="BJ107" i="54"/>
  <c r="BL126" i="54"/>
  <c r="BJ125" i="54"/>
  <c r="BH124" i="54"/>
  <c r="BL122" i="54"/>
  <c r="BJ121" i="54"/>
  <c r="BH120" i="54"/>
  <c r="BL118" i="54"/>
  <c r="BK127" i="54"/>
  <c r="BI126" i="54"/>
  <c r="BG125" i="54"/>
  <c r="BK123" i="54"/>
  <c r="BI122" i="54"/>
  <c r="BG121" i="54"/>
  <c r="BK119" i="54"/>
  <c r="BI118" i="54"/>
  <c r="BG117" i="54"/>
  <c r="BK115" i="54"/>
  <c r="BI114" i="54"/>
  <c r="BG113" i="54"/>
  <c r="BK111" i="54"/>
  <c r="BI110" i="54"/>
  <c r="BG109" i="54"/>
  <c r="BK107" i="54"/>
  <c r="BI106" i="54"/>
  <c r="BG105" i="54"/>
  <c r="BH126" i="54"/>
  <c r="BL128" i="54"/>
  <c r="BJ123" i="54"/>
  <c r="BL116" i="54"/>
  <c r="BJ111" i="54"/>
  <c r="BH106" i="54"/>
  <c r="BH116" i="54"/>
  <c r="BJ105" i="54"/>
  <c r="BL114" i="54"/>
  <c r="BH112" i="54"/>
  <c r="BL110" i="54"/>
  <c r="BJ109" i="54"/>
  <c r="BJ113" i="54"/>
  <c r="BH108" i="54"/>
  <c r="BJ117" i="54"/>
  <c r="BL106" i="54"/>
  <c r="E208" i="54"/>
  <c r="AI125" i="54"/>
  <c r="AH125" i="54"/>
  <c r="D311" i="54"/>
  <c r="D335" i="54" s="1"/>
  <c r="E180" i="54"/>
  <c r="AI123" i="54"/>
  <c r="AT22" i="54"/>
  <c r="AT25" i="54" s="1"/>
  <c r="E204" i="54"/>
  <c r="AA181" i="54"/>
  <c r="Z145" i="54"/>
  <c r="AC80" i="53"/>
  <c r="AC123" i="53" s="1"/>
  <c r="AC125" i="53" s="1"/>
  <c r="AD80" i="53"/>
  <c r="AC88" i="53"/>
  <c r="AD88" i="53"/>
  <c r="AC102" i="53"/>
  <c r="AD102" i="53"/>
  <c r="AC106" i="53"/>
  <c r="AD106" i="53"/>
  <c r="AC118" i="53"/>
  <c r="AC134" i="53" s="1"/>
  <c r="AD118" i="53"/>
  <c r="AC127" i="53"/>
  <c r="AC133" i="53" s="1"/>
  <c r="AD127" i="53"/>
  <c r="AC128" i="53"/>
  <c r="AD128" i="53"/>
  <c r="AC129" i="53"/>
  <c r="AD129" i="53"/>
  <c r="AC130" i="53"/>
  <c r="AD130" i="53"/>
  <c r="AC131" i="53"/>
  <c r="AD131" i="53"/>
  <c r="AC132" i="53"/>
  <c r="AD132" i="53"/>
  <c r="AC145" i="53"/>
  <c r="AD145" i="53"/>
  <c r="AC169" i="53"/>
  <c r="AD169" i="53"/>
  <c r="AC170" i="53" a="1"/>
  <c r="AC170" i="53" s="1"/>
  <c r="AD170" i="53" a="1"/>
  <c r="AD170" i="53" s="1"/>
  <c r="AC172" i="53"/>
  <c r="AD172" i="53" s="1"/>
  <c r="AC173" i="53"/>
  <c r="AD173" i="53"/>
  <c r="AB80" i="53"/>
  <c r="AB88" i="53"/>
  <c r="AB102" i="53"/>
  <c r="AB106" i="53"/>
  <c r="AB118" i="53"/>
  <c r="AB127" i="53"/>
  <c r="AB128" i="53"/>
  <c r="AB133" i="53" s="1"/>
  <c r="AB129" i="53"/>
  <c r="AB130" i="53"/>
  <c r="AB131" i="53"/>
  <c r="AB132" i="53"/>
  <c r="AB145" i="53"/>
  <c r="AB169" i="53"/>
  <c r="AB170" i="53" a="1"/>
  <c r="AB170" i="53" s="1"/>
  <c r="AB172" i="53"/>
  <c r="AB173" i="53"/>
  <c r="AB174" i="53"/>
  <c r="AB175" i="53"/>
  <c r="AB176" i="53"/>
  <c r="AB177" i="53"/>
  <c r="AB178" i="53"/>
  <c r="AA145" i="53"/>
  <c r="AA132" i="53"/>
  <c r="AA131" i="53"/>
  <c r="AA130" i="53"/>
  <c r="AA129" i="53"/>
  <c r="AA133" i="53" s="1"/>
  <c r="AA128" i="53"/>
  <c r="AA127" i="53"/>
  <c r="AA118" i="53"/>
  <c r="AA134" i="53" s="1"/>
  <c r="AA106" i="53"/>
  <c r="AA123" i="53" s="1"/>
  <c r="AA125" i="53" s="1"/>
  <c r="AA102" i="53"/>
  <c r="AA88" i="53"/>
  <c r="AA80" i="53"/>
  <c r="AA79" i="53"/>
  <c r="Z79" i="53"/>
  <c r="Z80" i="53"/>
  <c r="Z88" i="53"/>
  <c r="Z102" i="53"/>
  <c r="Z106" i="53"/>
  <c r="Z118" i="53"/>
  <c r="Z127" i="53"/>
  <c r="Z128" i="53"/>
  <c r="Z129" i="53"/>
  <c r="Z130" i="53"/>
  <c r="Z131" i="53"/>
  <c r="Z132" i="53"/>
  <c r="Z145" i="53"/>
  <c r="Y79" i="53"/>
  <c r="X79" i="53"/>
  <c r="W79" i="53"/>
  <c r="V79" i="53"/>
  <c r="V80" i="53"/>
  <c r="V88" i="53"/>
  <c r="V102" i="53"/>
  <c r="V106" i="53"/>
  <c r="V118" i="53"/>
  <c r="V127" i="53"/>
  <c r="V128" i="53"/>
  <c r="V129" i="53"/>
  <c r="V130" i="53"/>
  <c r="V131" i="53"/>
  <c r="V132" i="53"/>
  <c r="V145" i="53"/>
  <c r="F188" i="54" l="1"/>
  <c r="E145" i="54"/>
  <c r="AT8" i="54"/>
  <c r="E178" i="54"/>
  <c r="F172" i="54"/>
  <c r="AT9" i="54"/>
  <c r="D339" i="54"/>
  <c r="D340" i="54" s="1"/>
  <c r="F204" i="54"/>
  <c r="F208" i="54"/>
  <c r="AI134" i="54"/>
  <c r="AH134" i="54"/>
  <c r="E311" i="54"/>
  <c r="E335" i="54" s="1"/>
  <c r="F180" i="54"/>
  <c r="B7" i="54"/>
  <c r="A7" i="54" s="1"/>
  <c r="AH126" i="54"/>
  <c r="AI126" i="54"/>
  <c r="AD133" i="53"/>
  <c r="AD134" i="53" s="1"/>
  <c r="AD123" i="53"/>
  <c r="AD125" i="53" s="1"/>
  <c r="AD126" i="53" s="1"/>
  <c r="AD144" i="53" s="1"/>
  <c r="AC126" i="53"/>
  <c r="AC144" i="53" s="1"/>
  <c r="AB123" i="53"/>
  <c r="AB125" i="53" s="1"/>
  <c r="AB126" i="53" s="1"/>
  <c r="AB144" i="53" s="1"/>
  <c r="AB134" i="53"/>
  <c r="AA126" i="53"/>
  <c r="AA144" i="53" s="1"/>
  <c r="Z133" i="53"/>
  <c r="Z134" i="53" s="1"/>
  <c r="Z123" i="53"/>
  <c r="Z125" i="53" s="1"/>
  <c r="Z126" i="53" s="1"/>
  <c r="V133" i="53"/>
  <c r="V134" i="53"/>
  <c r="V123" i="53"/>
  <c r="V125" i="53" s="1"/>
  <c r="V126" i="53" s="1"/>
  <c r="U79" i="53"/>
  <c r="U80" i="53"/>
  <c r="U88" i="53"/>
  <c r="U102" i="53"/>
  <c r="U106" i="53"/>
  <c r="U118" i="53"/>
  <c r="U127" i="53"/>
  <c r="U128" i="53"/>
  <c r="U129" i="53"/>
  <c r="U130" i="53"/>
  <c r="U131" i="53"/>
  <c r="U132" i="53"/>
  <c r="U145" i="53"/>
  <c r="T79" i="53"/>
  <c r="S79" i="53"/>
  <c r="O52" i="53"/>
  <c r="N52" i="53"/>
  <c r="M52" i="53"/>
  <c r="E339" i="54" l="1"/>
  <c r="F145" i="54"/>
  <c r="G188" i="54"/>
  <c r="H188" i="54" s="1"/>
  <c r="I188" i="54" s="1"/>
  <c r="G172" i="54"/>
  <c r="F178" i="54"/>
  <c r="J188" i="54"/>
  <c r="G208" i="54"/>
  <c r="G204" i="54"/>
  <c r="F311" i="54"/>
  <c r="G180" i="54"/>
  <c r="E340" i="54"/>
  <c r="U133" i="53"/>
  <c r="U134" i="53" s="1"/>
  <c r="U123" i="53"/>
  <c r="U125" i="53" s="1"/>
  <c r="U126" i="53" s="1"/>
  <c r="L79" i="53"/>
  <c r="L52" i="53"/>
  <c r="K79" i="53"/>
  <c r="K40" i="53"/>
  <c r="K52" i="53"/>
  <c r="J52" i="53"/>
  <c r="J40" i="53"/>
  <c r="J79" i="53"/>
  <c r="G58" i="53"/>
  <c r="H58" i="53"/>
  <c r="F58" i="53"/>
  <c r="G52" i="53"/>
  <c r="H52" i="53"/>
  <c r="F52" i="53"/>
  <c r="I52" i="53"/>
  <c r="I79" i="53"/>
  <c r="H79" i="53"/>
  <c r="AH155" i="53"/>
  <c r="AI155" i="53"/>
  <c r="AH154" i="53"/>
  <c r="AI154" i="53"/>
  <c r="AH153" i="53"/>
  <c r="AI153" i="53"/>
  <c r="G79" i="53"/>
  <c r="F79" i="53"/>
  <c r="F80" i="53"/>
  <c r="F88" i="53"/>
  <c r="F102" i="53"/>
  <c r="F106" i="53"/>
  <c r="F118" i="53"/>
  <c r="F127" i="53"/>
  <c r="F128" i="53"/>
  <c r="F129" i="53"/>
  <c r="F130" i="53"/>
  <c r="F131" i="53"/>
  <c r="F132" i="53"/>
  <c r="F145" i="53"/>
  <c r="D79" i="53"/>
  <c r="E79" i="53"/>
  <c r="D80" i="53"/>
  <c r="E80" i="53"/>
  <c r="E123" i="53" s="1"/>
  <c r="E125" i="53" s="1"/>
  <c r="E126" i="53" s="1"/>
  <c r="D88" i="53"/>
  <c r="E88" i="53"/>
  <c r="D102" i="53"/>
  <c r="E102" i="53"/>
  <c r="D106" i="53"/>
  <c r="E106" i="53"/>
  <c r="D118" i="53"/>
  <c r="E118" i="53"/>
  <c r="E134" i="53" s="1"/>
  <c r="D127" i="53"/>
  <c r="E127" i="53"/>
  <c r="D128" i="53"/>
  <c r="E128" i="53"/>
  <c r="D129" i="53"/>
  <c r="E129" i="53"/>
  <c r="D130" i="53"/>
  <c r="E130" i="53"/>
  <c r="D131" i="53"/>
  <c r="E131" i="53"/>
  <c r="D132" i="53"/>
  <c r="E132" i="53"/>
  <c r="E133" i="53"/>
  <c r="D145" i="53"/>
  <c r="E145" i="53"/>
  <c r="D169" i="53"/>
  <c r="E169" i="53"/>
  <c r="D170" i="53" a="1"/>
  <c r="D170" i="53" s="1"/>
  <c r="E170" i="53" a="1"/>
  <c r="E170" i="53" s="1"/>
  <c r="D172" i="53"/>
  <c r="E172" i="53"/>
  <c r="D173" i="53"/>
  <c r="E173" i="53" s="1"/>
  <c r="D174" i="53"/>
  <c r="E174" i="53"/>
  <c r="D175" i="53"/>
  <c r="E175" i="53" s="1"/>
  <c r="D176" i="53"/>
  <c r="E176" i="53"/>
  <c r="C145" i="53"/>
  <c r="C79" i="53"/>
  <c r="C80" i="53"/>
  <c r="C88" i="53"/>
  <c r="C102" i="53"/>
  <c r="C106" i="53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53" i="9"/>
  <c r="H55" i="9"/>
  <c r="H56" i="9"/>
  <c r="H57" i="9"/>
  <c r="I64" i="9"/>
  <c r="H64" i="9"/>
  <c r="F335" i="54" l="1"/>
  <c r="F339" i="54" s="1"/>
  <c r="F340" i="54" s="1"/>
  <c r="G178" i="54"/>
  <c r="H172" i="54"/>
  <c r="G145" i="54"/>
  <c r="H208" i="54"/>
  <c r="G311" i="54"/>
  <c r="H180" i="54"/>
  <c r="K188" i="54"/>
  <c r="H204" i="54"/>
  <c r="F133" i="53"/>
  <c r="F134" i="53"/>
  <c r="F123" i="53"/>
  <c r="F125" i="53" s="1"/>
  <c r="F126" i="53" s="1"/>
  <c r="D133" i="53"/>
  <c r="D134" i="53"/>
  <c r="D123" i="53"/>
  <c r="D125" i="53" s="1"/>
  <c r="D126" i="53"/>
  <c r="I172" i="54" l="1"/>
  <c r="H178" i="54"/>
  <c r="H145" i="54"/>
  <c r="L188" i="54"/>
  <c r="I208" i="54"/>
  <c r="I204" i="54"/>
  <c r="G335" i="54"/>
  <c r="G339" i="54" s="1"/>
  <c r="G340" i="54" s="1"/>
  <c r="H311" i="54"/>
  <c r="H335" i="54" s="1"/>
  <c r="I180" i="54"/>
  <c r="B145" i="53"/>
  <c r="B132" i="53"/>
  <c r="B131" i="53"/>
  <c r="B130" i="53"/>
  <c r="B129" i="53"/>
  <c r="B128" i="53"/>
  <c r="B127" i="53"/>
  <c r="B133" i="53" s="1"/>
  <c r="B118" i="53"/>
  <c r="B134" i="53" s="1"/>
  <c r="B106" i="53"/>
  <c r="B102" i="53"/>
  <c r="B88" i="53"/>
  <c r="B80" i="53"/>
  <c r="B79" i="53"/>
  <c r="AG339" i="53"/>
  <c r="L338" i="53"/>
  <c r="M338" i="53" s="1"/>
  <c r="N338" i="53" s="1"/>
  <c r="O338" i="53" s="1"/>
  <c r="P338" i="53" s="1"/>
  <c r="Q338" i="53" s="1"/>
  <c r="R338" i="53" s="1"/>
  <c r="S338" i="53" s="1"/>
  <c r="T338" i="53" s="1"/>
  <c r="U338" i="53" s="1"/>
  <c r="V338" i="53" s="1"/>
  <c r="W338" i="53" s="1"/>
  <c r="X338" i="53" s="1"/>
  <c r="Y338" i="53" s="1"/>
  <c r="Z338" i="53" s="1"/>
  <c r="AA338" i="53" s="1"/>
  <c r="AB338" i="53" s="1"/>
  <c r="AC338" i="53" s="1"/>
  <c r="AD338" i="53" s="1"/>
  <c r="AE338" i="53" s="1"/>
  <c r="AF338" i="53" s="1"/>
  <c r="K338" i="53"/>
  <c r="E338" i="53"/>
  <c r="F338" i="53" s="1"/>
  <c r="G338" i="53" s="1"/>
  <c r="H338" i="53" s="1"/>
  <c r="I338" i="53" s="1"/>
  <c r="J338" i="53" s="1"/>
  <c r="D338" i="53"/>
  <c r="C338" i="53"/>
  <c r="C337" i="53"/>
  <c r="D337" i="53" s="1"/>
  <c r="E337" i="53" s="1"/>
  <c r="F337" i="53" s="1"/>
  <c r="G337" i="53" s="1"/>
  <c r="H337" i="53" s="1"/>
  <c r="I337" i="53" s="1"/>
  <c r="J337" i="53" s="1"/>
  <c r="K337" i="53" s="1"/>
  <c r="L337" i="53" s="1"/>
  <c r="M337" i="53" s="1"/>
  <c r="N337" i="53" s="1"/>
  <c r="O337" i="53" s="1"/>
  <c r="P337" i="53" s="1"/>
  <c r="Q337" i="53" s="1"/>
  <c r="R337" i="53" s="1"/>
  <c r="S337" i="53" s="1"/>
  <c r="T337" i="53" s="1"/>
  <c r="U337" i="53" s="1"/>
  <c r="V337" i="53" s="1"/>
  <c r="W337" i="53" s="1"/>
  <c r="X337" i="53" s="1"/>
  <c r="Y337" i="53" s="1"/>
  <c r="Z337" i="53" s="1"/>
  <c r="AA337" i="53" s="1"/>
  <c r="AB337" i="53" s="1"/>
  <c r="AC337" i="53" s="1"/>
  <c r="AD337" i="53" s="1"/>
  <c r="AE337" i="53" s="1"/>
  <c r="AF337" i="53" s="1"/>
  <c r="AG335" i="53"/>
  <c r="H334" i="53"/>
  <c r="I334" i="53" s="1"/>
  <c r="J334" i="53" s="1"/>
  <c r="K334" i="53" s="1"/>
  <c r="L334" i="53" s="1"/>
  <c r="M334" i="53" s="1"/>
  <c r="N334" i="53" s="1"/>
  <c r="O334" i="53" s="1"/>
  <c r="P334" i="53" s="1"/>
  <c r="Q334" i="53" s="1"/>
  <c r="R334" i="53" s="1"/>
  <c r="S334" i="53" s="1"/>
  <c r="T334" i="53" s="1"/>
  <c r="U334" i="53" s="1"/>
  <c r="V334" i="53" s="1"/>
  <c r="W334" i="53" s="1"/>
  <c r="X334" i="53" s="1"/>
  <c r="Y334" i="53" s="1"/>
  <c r="Z334" i="53" s="1"/>
  <c r="AA334" i="53" s="1"/>
  <c r="AB334" i="53" s="1"/>
  <c r="AC334" i="53" s="1"/>
  <c r="AD334" i="53" s="1"/>
  <c r="AE334" i="53" s="1"/>
  <c r="AF334" i="53" s="1"/>
  <c r="G334" i="53"/>
  <c r="D334" i="53"/>
  <c r="E334" i="53" s="1"/>
  <c r="F334" i="53" s="1"/>
  <c r="C334" i="53"/>
  <c r="F333" i="53"/>
  <c r="G333" i="53" s="1"/>
  <c r="H333" i="53" s="1"/>
  <c r="I333" i="53" s="1"/>
  <c r="J333" i="53" s="1"/>
  <c r="K333" i="53" s="1"/>
  <c r="L333" i="53" s="1"/>
  <c r="M333" i="53" s="1"/>
  <c r="N333" i="53" s="1"/>
  <c r="O333" i="53" s="1"/>
  <c r="P333" i="53" s="1"/>
  <c r="Q333" i="53" s="1"/>
  <c r="R333" i="53" s="1"/>
  <c r="S333" i="53" s="1"/>
  <c r="T333" i="53" s="1"/>
  <c r="U333" i="53" s="1"/>
  <c r="V333" i="53" s="1"/>
  <c r="W333" i="53" s="1"/>
  <c r="X333" i="53" s="1"/>
  <c r="Y333" i="53" s="1"/>
  <c r="Z333" i="53" s="1"/>
  <c r="AA333" i="53" s="1"/>
  <c r="AB333" i="53" s="1"/>
  <c r="AC333" i="53" s="1"/>
  <c r="AD333" i="53" s="1"/>
  <c r="AE333" i="53" s="1"/>
  <c r="AF333" i="53" s="1"/>
  <c r="C333" i="53"/>
  <c r="D333" i="53" s="1"/>
  <c r="E333" i="53" s="1"/>
  <c r="D332" i="53"/>
  <c r="E332" i="53" s="1"/>
  <c r="F332" i="53" s="1"/>
  <c r="G332" i="53" s="1"/>
  <c r="H332" i="53" s="1"/>
  <c r="I332" i="53" s="1"/>
  <c r="J332" i="53" s="1"/>
  <c r="K332" i="53" s="1"/>
  <c r="L332" i="53" s="1"/>
  <c r="M332" i="53" s="1"/>
  <c r="N332" i="53" s="1"/>
  <c r="O332" i="53" s="1"/>
  <c r="P332" i="53" s="1"/>
  <c r="Q332" i="53" s="1"/>
  <c r="R332" i="53" s="1"/>
  <c r="S332" i="53" s="1"/>
  <c r="T332" i="53" s="1"/>
  <c r="U332" i="53" s="1"/>
  <c r="V332" i="53" s="1"/>
  <c r="W332" i="53" s="1"/>
  <c r="X332" i="53" s="1"/>
  <c r="Y332" i="53" s="1"/>
  <c r="Z332" i="53" s="1"/>
  <c r="AA332" i="53" s="1"/>
  <c r="AB332" i="53" s="1"/>
  <c r="AC332" i="53" s="1"/>
  <c r="AD332" i="53" s="1"/>
  <c r="AE332" i="53" s="1"/>
  <c r="AF332" i="53" s="1"/>
  <c r="C332" i="53"/>
  <c r="C331" i="53"/>
  <c r="D331" i="53" s="1"/>
  <c r="E331" i="53" s="1"/>
  <c r="F331" i="53" s="1"/>
  <c r="G331" i="53" s="1"/>
  <c r="H331" i="53" s="1"/>
  <c r="I331" i="53" s="1"/>
  <c r="J331" i="53" s="1"/>
  <c r="K331" i="53" s="1"/>
  <c r="L331" i="53" s="1"/>
  <c r="M331" i="53" s="1"/>
  <c r="N331" i="53" s="1"/>
  <c r="O331" i="53" s="1"/>
  <c r="P331" i="53" s="1"/>
  <c r="Q331" i="53" s="1"/>
  <c r="R331" i="53" s="1"/>
  <c r="S331" i="53" s="1"/>
  <c r="T331" i="53" s="1"/>
  <c r="U331" i="53" s="1"/>
  <c r="V331" i="53" s="1"/>
  <c r="W331" i="53" s="1"/>
  <c r="X331" i="53" s="1"/>
  <c r="Y331" i="53" s="1"/>
  <c r="Z331" i="53" s="1"/>
  <c r="AA331" i="53" s="1"/>
  <c r="AB331" i="53" s="1"/>
  <c r="AC331" i="53" s="1"/>
  <c r="AD331" i="53" s="1"/>
  <c r="AE331" i="53" s="1"/>
  <c r="AF331" i="53" s="1"/>
  <c r="F330" i="53"/>
  <c r="G330" i="53" s="1"/>
  <c r="H330" i="53" s="1"/>
  <c r="I330" i="53" s="1"/>
  <c r="J330" i="53" s="1"/>
  <c r="K330" i="53" s="1"/>
  <c r="L330" i="53" s="1"/>
  <c r="M330" i="53" s="1"/>
  <c r="N330" i="53" s="1"/>
  <c r="O330" i="53" s="1"/>
  <c r="P330" i="53" s="1"/>
  <c r="Q330" i="53" s="1"/>
  <c r="R330" i="53" s="1"/>
  <c r="S330" i="53" s="1"/>
  <c r="T330" i="53" s="1"/>
  <c r="U330" i="53" s="1"/>
  <c r="V330" i="53" s="1"/>
  <c r="W330" i="53" s="1"/>
  <c r="X330" i="53" s="1"/>
  <c r="Y330" i="53" s="1"/>
  <c r="Z330" i="53" s="1"/>
  <c r="AA330" i="53" s="1"/>
  <c r="AB330" i="53" s="1"/>
  <c r="AC330" i="53" s="1"/>
  <c r="AD330" i="53" s="1"/>
  <c r="AE330" i="53" s="1"/>
  <c r="AF330" i="53" s="1"/>
  <c r="E330" i="53"/>
  <c r="D330" i="53"/>
  <c r="C330" i="53"/>
  <c r="V329" i="53"/>
  <c r="W329" i="53" s="1"/>
  <c r="X329" i="53" s="1"/>
  <c r="Y329" i="53" s="1"/>
  <c r="Z329" i="53" s="1"/>
  <c r="AA329" i="53" s="1"/>
  <c r="AB329" i="53" s="1"/>
  <c r="AC329" i="53" s="1"/>
  <c r="AD329" i="53" s="1"/>
  <c r="AE329" i="53" s="1"/>
  <c r="AF329" i="53" s="1"/>
  <c r="E329" i="53"/>
  <c r="F329" i="53" s="1"/>
  <c r="G329" i="53" s="1"/>
  <c r="H329" i="53" s="1"/>
  <c r="I329" i="53" s="1"/>
  <c r="J329" i="53" s="1"/>
  <c r="K329" i="53" s="1"/>
  <c r="L329" i="53" s="1"/>
  <c r="M329" i="53" s="1"/>
  <c r="N329" i="53" s="1"/>
  <c r="O329" i="53" s="1"/>
  <c r="P329" i="53" s="1"/>
  <c r="Q329" i="53" s="1"/>
  <c r="R329" i="53" s="1"/>
  <c r="S329" i="53" s="1"/>
  <c r="T329" i="53" s="1"/>
  <c r="U329" i="53" s="1"/>
  <c r="D329" i="53"/>
  <c r="C329" i="53"/>
  <c r="C328" i="53"/>
  <c r="D328" i="53" s="1"/>
  <c r="E328" i="53" s="1"/>
  <c r="F328" i="53" s="1"/>
  <c r="G328" i="53" s="1"/>
  <c r="H328" i="53" s="1"/>
  <c r="I328" i="53" s="1"/>
  <c r="J328" i="53" s="1"/>
  <c r="K328" i="53" s="1"/>
  <c r="L328" i="53" s="1"/>
  <c r="M328" i="53" s="1"/>
  <c r="N328" i="53" s="1"/>
  <c r="O328" i="53" s="1"/>
  <c r="P328" i="53" s="1"/>
  <c r="Q328" i="53" s="1"/>
  <c r="R328" i="53" s="1"/>
  <c r="S328" i="53" s="1"/>
  <c r="T328" i="53" s="1"/>
  <c r="U328" i="53" s="1"/>
  <c r="V328" i="53" s="1"/>
  <c r="W328" i="53" s="1"/>
  <c r="X328" i="53" s="1"/>
  <c r="Y328" i="53" s="1"/>
  <c r="Z328" i="53" s="1"/>
  <c r="AA328" i="53" s="1"/>
  <c r="AB328" i="53" s="1"/>
  <c r="AC328" i="53" s="1"/>
  <c r="AD328" i="53" s="1"/>
  <c r="AE328" i="53" s="1"/>
  <c r="AF328" i="53" s="1"/>
  <c r="R327" i="53"/>
  <c r="S327" i="53" s="1"/>
  <c r="T327" i="53" s="1"/>
  <c r="U327" i="53" s="1"/>
  <c r="V327" i="53" s="1"/>
  <c r="W327" i="53" s="1"/>
  <c r="X327" i="53" s="1"/>
  <c r="Y327" i="53" s="1"/>
  <c r="Z327" i="53" s="1"/>
  <c r="AA327" i="53" s="1"/>
  <c r="AB327" i="53" s="1"/>
  <c r="AC327" i="53" s="1"/>
  <c r="AD327" i="53" s="1"/>
  <c r="AE327" i="53" s="1"/>
  <c r="AF327" i="53" s="1"/>
  <c r="G327" i="53"/>
  <c r="H327" i="53" s="1"/>
  <c r="I327" i="53" s="1"/>
  <c r="J327" i="53" s="1"/>
  <c r="K327" i="53" s="1"/>
  <c r="L327" i="53" s="1"/>
  <c r="M327" i="53" s="1"/>
  <c r="N327" i="53" s="1"/>
  <c r="O327" i="53" s="1"/>
  <c r="P327" i="53" s="1"/>
  <c r="Q327" i="53" s="1"/>
  <c r="F327" i="53"/>
  <c r="C327" i="53"/>
  <c r="D327" i="53" s="1"/>
  <c r="E327" i="53" s="1"/>
  <c r="E326" i="53"/>
  <c r="F326" i="53" s="1"/>
  <c r="G326" i="53" s="1"/>
  <c r="H326" i="53" s="1"/>
  <c r="I326" i="53" s="1"/>
  <c r="J326" i="53" s="1"/>
  <c r="K326" i="53" s="1"/>
  <c r="L326" i="53" s="1"/>
  <c r="M326" i="53" s="1"/>
  <c r="N326" i="53" s="1"/>
  <c r="O326" i="53" s="1"/>
  <c r="P326" i="53" s="1"/>
  <c r="Q326" i="53" s="1"/>
  <c r="R326" i="53" s="1"/>
  <c r="S326" i="53" s="1"/>
  <c r="T326" i="53" s="1"/>
  <c r="U326" i="53" s="1"/>
  <c r="V326" i="53" s="1"/>
  <c r="W326" i="53" s="1"/>
  <c r="X326" i="53" s="1"/>
  <c r="Y326" i="53" s="1"/>
  <c r="Z326" i="53" s="1"/>
  <c r="AA326" i="53" s="1"/>
  <c r="AB326" i="53" s="1"/>
  <c r="AC326" i="53" s="1"/>
  <c r="AD326" i="53" s="1"/>
  <c r="AE326" i="53" s="1"/>
  <c r="AF326" i="53" s="1"/>
  <c r="D326" i="53"/>
  <c r="C326" i="53"/>
  <c r="D325" i="53"/>
  <c r="E325" i="53" s="1"/>
  <c r="F325" i="53" s="1"/>
  <c r="G325" i="53" s="1"/>
  <c r="H325" i="53" s="1"/>
  <c r="I325" i="53" s="1"/>
  <c r="J325" i="53" s="1"/>
  <c r="K325" i="53" s="1"/>
  <c r="L325" i="53" s="1"/>
  <c r="M325" i="53" s="1"/>
  <c r="N325" i="53" s="1"/>
  <c r="O325" i="53" s="1"/>
  <c r="P325" i="53" s="1"/>
  <c r="Q325" i="53" s="1"/>
  <c r="R325" i="53" s="1"/>
  <c r="S325" i="53" s="1"/>
  <c r="T325" i="53" s="1"/>
  <c r="U325" i="53" s="1"/>
  <c r="V325" i="53" s="1"/>
  <c r="W325" i="53" s="1"/>
  <c r="X325" i="53" s="1"/>
  <c r="Y325" i="53" s="1"/>
  <c r="Z325" i="53" s="1"/>
  <c r="AA325" i="53" s="1"/>
  <c r="AB325" i="53" s="1"/>
  <c r="AC325" i="53" s="1"/>
  <c r="AD325" i="53" s="1"/>
  <c r="AE325" i="53" s="1"/>
  <c r="AF325" i="53" s="1"/>
  <c r="C325" i="53"/>
  <c r="H324" i="53"/>
  <c r="I324" i="53" s="1"/>
  <c r="J324" i="53" s="1"/>
  <c r="K324" i="53" s="1"/>
  <c r="L324" i="53" s="1"/>
  <c r="M324" i="53" s="1"/>
  <c r="N324" i="53" s="1"/>
  <c r="O324" i="53" s="1"/>
  <c r="P324" i="53" s="1"/>
  <c r="Q324" i="53" s="1"/>
  <c r="R324" i="53" s="1"/>
  <c r="S324" i="53" s="1"/>
  <c r="T324" i="53" s="1"/>
  <c r="U324" i="53" s="1"/>
  <c r="V324" i="53" s="1"/>
  <c r="W324" i="53" s="1"/>
  <c r="X324" i="53" s="1"/>
  <c r="Y324" i="53" s="1"/>
  <c r="Z324" i="53" s="1"/>
  <c r="AA324" i="53" s="1"/>
  <c r="AB324" i="53" s="1"/>
  <c r="AC324" i="53" s="1"/>
  <c r="AD324" i="53" s="1"/>
  <c r="AE324" i="53" s="1"/>
  <c r="AF324" i="53" s="1"/>
  <c r="C324" i="53"/>
  <c r="D324" i="53" s="1"/>
  <c r="E324" i="53" s="1"/>
  <c r="F324" i="53" s="1"/>
  <c r="G324" i="53" s="1"/>
  <c r="M323" i="53"/>
  <c r="N323" i="53" s="1"/>
  <c r="O323" i="53" s="1"/>
  <c r="P323" i="53" s="1"/>
  <c r="Q323" i="53" s="1"/>
  <c r="R323" i="53" s="1"/>
  <c r="S323" i="53" s="1"/>
  <c r="T323" i="53" s="1"/>
  <c r="U323" i="53" s="1"/>
  <c r="V323" i="53" s="1"/>
  <c r="W323" i="53" s="1"/>
  <c r="X323" i="53" s="1"/>
  <c r="Y323" i="53" s="1"/>
  <c r="Z323" i="53" s="1"/>
  <c r="AA323" i="53" s="1"/>
  <c r="AB323" i="53" s="1"/>
  <c r="AC323" i="53" s="1"/>
  <c r="AD323" i="53" s="1"/>
  <c r="AE323" i="53" s="1"/>
  <c r="AF323" i="53" s="1"/>
  <c r="K323" i="53"/>
  <c r="L323" i="53" s="1"/>
  <c r="G323" i="53"/>
  <c r="H323" i="53" s="1"/>
  <c r="I323" i="53" s="1"/>
  <c r="J323" i="53" s="1"/>
  <c r="C323" i="53"/>
  <c r="D323" i="53" s="1"/>
  <c r="E323" i="53" s="1"/>
  <c r="F323" i="53" s="1"/>
  <c r="E322" i="53"/>
  <c r="F322" i="53" s="1"/>
  <c r="G322" i="53" s="1"/>
  <c r="H322" i="53" s="1"/>
  <c r="I322" i="53" s="1"/>
  <c r="J322" i="53" s="1"/>
  <c r="K322" i="53" s="1"/>
  <c r="L322" i="53" s="1"/>
  <c r="M322" i="53" s="1"/>
  <c r="N322" i="53" s="1"/>
  <c r="O322" i="53" s="1"/>
  <c r="P322" i="53" s="1"/>
  <c r="Q322" i="53" s="1"/>
  <c r="R322" i="53" s="1"/>
  <c r="S322" i="53" s="1"/>
  <c r="T322" i="53" s="1"/>
  <c r="U322" i="53" s="1"/>
  <c r="V322" i="53" s="1"/>
  <c r="W322" i="53" s="1"/>
  <c r="X322" i="53" s="1"/>
  <c r="Y322" i="53" s="1"/>
  <c r="Z322" i="53" s="1"/>
  <c r="AA322" i="53" s="1"/>
  <c r="AB322" i="53" s="1"/>
  <c r="AC322" i="53" s="1"/>
  <c r="AD322" i="53" s="1"/>
  <c r="AE322" i="53" s="1"/>
  <c r="AF322" i="53" s="1"/>
  <c r="D322" i="53"/>
  <c r="C322" i="53"/>
  <c r="C321" i="53"/>
  <c r="D321" i="53" s="1"/>
  <c r="E321" i="53" s="1"/>
  <c r="F321" i="53" s="1"/>
  <c r="G321" i="53" s="1"/>
  <c r="H321" i="53" s="1"/>
  <c r="I321" i="53" s="1"/>
  <c r="J321" i="53" s="1"/>
  <c r="K321" i="53" s="1"/>
  <c r="L321" i="53" s="1"/>
  <c r="M321" i="53" s="1"/>
  <c r="N321" i="53" s="1"/>
  <c r="O321" i="53" s="1"/>
  <c r="P321" i="53" s="1"/>
  <c r="Q321" i="53" s="1"/>
  <c r="R321" i="53" s="1"/>
  <c r="S321" i="53" s="1"/>
  <c r="T321" i="53" s="1"/>
  <c r="U321" i="53" s="1"/>
  <c r="V321" i="53" s="1"/>
  <c r="W321" i="53" s="1"/>
  <c r="X321" i="53" s="1"/>
  <c r="Y321" i="53" s="1"/>
  <c r="Z321" i="53" s="1"/>
  <c r="AA321" i="53" s="1"/>
  <c r="AB321" i="53" s="1"/>
  <c r="AC321" i="53" s="1"/>
  <c r="AD321" i="53" s="1"/>
  <c r="AE321" i="53" s="1"/>
  <c r="AF321" i="53" s="1"/>
  <c r="J320" i="53"/>
  <c r="K320" i="53" s="1"/>
  <c r="L320" i="53" s="1"/>
  <c r="M320" i="53" s="1"/>
  <c r="N320" i="53" s="1"/>
  <c r="O320" i="53" s="1"/>
  <c r="P320" i="53" s="1"/>
  <c r="Q320" i="53" s="1"/>
  <c r="R320" i="53" s="1"/>
  <c r="S320" i="53" s="1"/>
  <c r="T320" i="53" s="1"/>
  <c r="U320" i="53" s="1"/>
  <c r="V320" i="53" s="1"/>
  <c r="W320" i="53" s="1"/>
  <c r="X320" i="53" s="1"/>
  <c r="Y320" i="53" s="1"/>
  <c r="Z320" i="53" s="1"/>
  <c r="AA320" i="53" s="1"/>
  <c r="AB320" i="53" s="1"/>
  <c r="AC320" i="53" s="1"/>
  <c r="AD320" i="53" s="1"/>
  <c r="AE320" i="53" s="1"/>
  <c r="AF320" i="53" s="1"/>
  <c r="E320" i="53"/>
  <c r="F320" i="53" s="1"/>
  <c r="G320" i="53" s="1"/>
  <c r="H320" i="53" s="1"/>
  <c r="I320" i="53" s="1"/>
  <c r="D320" i="53"/>
  <c r="C320" i="53"/>
  <c r="E319" i="53"/>
  <c r="F319" i="53" s="1"/>
  <c r="G319" i="53" s="1"/>
  <c r="H319" i="53" s="1"/>
  <c r="I319" i="53" s="1"/>
  <c r="J319" i="53" s="1"/>
  <c r="K319" i="53" s="1"/>
  <c r="L319" i="53" s="1"/>
  <c r="M319" i="53" s="1"/>
  <c r="N319" i="53" s="1"/>
  <c r="O319" i="53" s="1"/>
  <c r="P319" i="53" s="1"/>
  <c r="Q319" i="53" s="1"/>
  <c r="R319" i="53" s="1"/>
  <c r="S319" i="53" s="1"/>
  <c r="T319" i="53" s="1"/>
  <c r="U319" i="53" s="1"/>
  <c r="V319" i="53" s="1"/>
  <c r="W319" i="53" s="1"/>
  <c r="X319" i="53" s="1"/>
  <c r="Y319" i="53" s="1"/>
  <c r="Z319" i="53" s="1"/>
  <c r="AA319" i="53" s="1"/>
  <c r="AB319" i="53" s="1"/>
  <c r="AC319" i="53" s="1"/>
  <c r="AD319" i="53" s="1"/>
  <c r="AE319" i="53" s="1"/>
  <c r="AF319" i="53" s="1"/>
  <c r="C319" i="53"/>
  <c r="D319" i="53" s="1"/>
  <c r="F318" i="53"/>
  <c r="G318" i="53" s="1"/>
  <c r="H318" i="53" s="1"/>
  <c r="I318" i="53" s="1"/>
  <c r="J318" i="53" s="1"/>
  <c r="K318" i="53" s="1"/>
  <c r="L318" i="53" s="1"/>
  <c r="M318" i="53" s="1"/>
  <c r="N318" i="53" s="1"/>
  <c r="O318" i="53" s="1"/>
  <c r="P318" i="53" s="1"/>
  <c r="Q318" i="53" s="1"/>
  <c r="R318" i="53" s="1"/>
  <c r="S318" i="53" s="1"/>
  <c r="T318" i="53" s="1"/>
  <c r="U318" i="53" s="1"/>
  <c r="V318" i="53" s="1"/>
  <c r="W318" i="53" s="1"/>
  <c r="X318" i="53" s="1"/>
  <c r="Y318" i="53" s="1"/>
  <c r="Z318" i="53" s="1"/>
  <c r="AA318" i="53" s="1"/>
  <c r="AB318" i="53" s="1"/>
  <c r="AC318" i="53" s="1"/>
  <c r="AD318" i="53" s="1"/>
  <c r="AE318" i="53" s="1"/>
  <c r="AF318" i="53" s="1"/>
  <c r="C318" i="53"/>
  <c r="D318" i="53" s="1"/>
  <c r="E318" i="53" s="1"/>
  <c r="E317" i="53"/>
  <c r="F317" i="53" s="1"/>
  <c r="G317" i="53" s="1"/>
  <c r="H317" i="53" s="1"/>
  <c r="I317" i="53" s="1"/>
  <c r="J317" i="53" s="1"/>
  <c r="K317" i="53" s="1"/>
  <c r="L317" i="53" s="1"/>
  <c r="M317" i="53" s="1"/>
  <c r="N317" i="53" s="1"/>
  <c r="O317" i="53" s="1"/>
  <c r="P317" i="53" s="1"/>
  <c r="Q317" i="53" s="1"/>
  <c r="R317" i="53" s="1"/>
  <c r="S317" i="53" s="1"/>
  <c r="T317" i="53" s="1"/>
  <c r="U317" i="53" s="1"/>
  <c r="V317" i="53" s="1"/>
  <c r="W317" i="53" s="1"/>
  <c r="X317" i="53" s="1"/>
  <c r="Y317" i="53" s="1"/>
  <c r="Z317" i="53" s="1"/>
  <c r="AA317" i="53" s="1"/>
  <c r="AB317" i="53" s="1"/>
  <c r="AC317" i="53" s="1"/>
  <c r="AD317" i="53" s="1"/>
  <c r="AE317" i="53" s="1"/>
  <c r="AF317" i="53" s="1"/>
  <c r="C317" i="53"/>
  <c r="D317" i="53" s="1"/>
  <c r="U316" i="53"/>
  <c r="V316" i="53" s="1"/>
  <c r="W316" i="53" s="1"/>
  <c r="X316" i="53" s="1"/>
  <c r="Y316" i="53" s="1"/>
  <c r="Z316" i="53" s="1"/>
  <c r="AA316" i="53" s="1"/>
  <c r="AB316" i="53" s="1"/>
  <c r="AC316" i="53" s="1"/>
  <c r="AD316" i="53" s="1"/>
  <c r="AE316" i="53" s="1"/>
  <c r="AF316" i="53" s="1"/>
  <c r="C316" i="53"/>
  <c r="D316" i="53" s="1"/>
  <c r="E316" i="53" s="1"/>
  <c r="F316" i="53" s="1"/>
  <c r="G316" i="53" s="1"/>
  <c r="H316" i="53" s="1"/>
  <c r="I316" i="53" s="1"/>
  <c r="J316" i="53" s="1"/>
  <c r="K316" i="53" s="1"/>
  <c r="L316" i="53" s="1"/>
  <c r="M316" i="53" s="1"/>
  <c r="N316" i="53" s="1"/>
  <c r="O316" i="53" s="1"/>
  <c r="P316" i="53" s="1"/>
  <c r="Q316" i="53" s="1"/>
  <c r="R316" i="53" s="1"/>
  <c r="S316" i="53" s="1"/>
  <c r="T316" i="53" s="1"/>
  <c r="C315" i="53"/>
  <c r="D315" i="53" s="1"/>
  <c r="E315" i="53" s="1"/>
  <c r="F315" i="53" s="1"/>
  <c r="G315" i="53" s="1"/>
  <c r="H315" i="53" s="1"/>
  <c r="I315" i="53" s="1"/>
  <c r="J315" i="53" s="1"/>
  <c r="K315" i="53" s="1"/>
  <c r="L315" i="53" s="1"/>
  <c r="M315" i="53" s="1"/>
  <c r="N315" i="53" s="1"/>
  <c r="O315" i="53" s="1"/>
  <c r="P315" i="53" s="1"/>
  <c r="Q315" i="53" s="1"/>
  <c r="R315" i="53" s="1"/>
  <c r="S315" i="53" s="1"/>
  <c r="T315" i="53" s="1"/>
  <c r="U315" i="53" s="1"/>
  <c r="V315" i="53" s="1"/>
  <c r="W315" i="53" s="1"/>
  <c r="X315" i="53" s="1"/>
  <c r="Y315" i="53" s="1"/>
  <c r="Z315" i="53" s="1"/>
  <c r="AA315" i="53" s="1"/>
  <c r="AB315" i="53" s="1"/>
  <c r="AC315" i="53" s="1"/>
  <c r="AD315" i="53" s="1"/>
  <c r="AE315" i="53" s="1"/>
  <c r="AF315" i="53" s="1"/>
  <c r="P314" i="53"/>
  <c r="Q314" i="53" s="1"/>
  <c r="R314" i="53" s="1"/>
  <c r="S314" i="53" s="1"/>
  <c r="T314" i="53" s="1"/>
  <c r="U314" i="53" s="1"/>
  <c r="V314" i="53" s="1"/>
  <c r="W314" i="53" s="1"/>
  <c r="X314" i="53" s="1"/>
  <c r="Y314" i="53" s="1"/>
  <c r="Z314" i="53" s="1"/>
  <c r="AA314" i="53" s="1"/>
  <c r="AB314" i="53" s="1"/>
  <c r="AC314" i="53" s="1"/>
  <c r="AD314" i="53" s="1"/>
  <c r="AE314" i="53" s="1"/>
  <c r="AF314" i="53" s="1"/>
  <c r="G314" i="53"/>
  <c r="H314" i="53" s="1"/>
  <c r="I314" i="53" s="1"/>
  <c r="J314" i="53" s="1"/>
  <c r="K314" i="53" s="1"/>
  <c r="L314" i="53" s="1"/>
  <c r="M314" i="53" s="1"/>
  <c r="N314" i="53" s="1"/>
  <c r="O314" i="53" s="1"/>
  <c r="E314" i="53"/>
  <c r="F314" i="53" s="1"/>
  <c r="D314" i="53"/>
  <c r="C314" i="53"/>
  <c r="I313" i="53"/>
  <c r="J313" i="53" s="1"/>
  <c r="K313" i="53" s="1"/>
  <c r="L313" i="53" s="1"/>
  <c r="M313" i="53" s="1"/>
  <c r="N313" i="53" s="1"/>
  <c r="O313" i="53" s="1"/>
  <c r="P313" i="53" s="1"/>
  <c r="Q313" i="53" s="1"/>
  <c r="R313" i="53" s="1"/>
  <c r="S313" i="53" s="1"/>
  <c r="T313" i="53" s="1"/>
  <c r="U313" i="53" s="1"/>
  <c r="V313" i="53" s="1"/>
  <c r="W313" i="53" s="1"/>
  <c r="X313" i="53" s="1"/>
  <c r="Y313" i="53" s="1"/>
  <c r="Z313" i="53" s="1"/>
  <c r="AA313" i="53" s="1"/>
  <c r="AB313" i="53" s="1"/>
  <c r="AC313" i="53" s="1"/>
  <c r="AD313" i="53" s="1"/>
  <c r="AE313" i="53" s="1"/>
  <c r="AF313" i="53" s="1"/>
  <c r="C313" i="53"/>
  <c r="D313" i="53" s="1"/>
  <c r="E313" i="53" s="1"/>
  <c r="F313" i="53" s="1"/>
  <c r="G313" i="53" s="1"/>
  <c r="H313" i="53" s="1"/>
  <c r="AG311" i="53"/>
  <c r="AG340" i="53" s="1"/>
  <c r="B311" i="53"/>
  <c r="D310" i="53"/>
  <c r="E310" i="53" s="1"/>
  <c r="F310" i="53" s="1"/>
  <c r="G310" i="53" s="1"/>
  <c r="H310" i="53" s="1"/>
  <c r="I310" i="53" s="1"/>
  <c r="J310" i="53" s="1"/>
  <c r="K310" i="53" s="1"/>
  <c r="L310" i="53" s="1"/>
  <c r="M310" i="53" s="1"/>
  <c r="N310" i="53" s="1"/>
  <c r="O310" i="53" s="1"/>
  <c r="P310" i="53" s="1"/>
  <c r="Q310" i="53" s="1"/>
  <c r="R310" i="53" s="1"/>
  <c r="S310" i="53" s="1"/>
  <c r="T310" i="53" s="1"/>
  <c r="U310" i="53" s="1"/>
  <c r="V310" i="53" s="1"/>
  <c r="W310" i="53" s="1"/>
  <c r="X310" i="53" s="1"/>
  <c r="Y310" i="53" s="1"/>
  <c r="Z310" i="53" s="1"/>
  <c r="AA310" i="53" s="1"/>
  <c r="AB310" i="53" s="1"/>
  <c r="AC310" i="53" s="1"/>
  <c r="AD310" i="53" s="1"/>
  <c r="AE310" i="53" s="1"/>
  <c r="AF310" i="53" s="1"/>
  <c r="C310" i="53"/>
  <c r="C309" i="53"/>
  <c r="D309" i="53" s="1"/>
  <c r="E309" i="53" s="1"/>
  <c r="F309" i="53" s="1"/>
  <c r="G309" i="53" s="1"/>
  <c r="H309" i="53" s="1"/>
  <c r="I309" i="53" s="1"/>
  <c r="J309" i="53" s="1"/>
  <c r="K309" i="53" s="1"/>
  <c r="L309" i="53" s="1"/>
  <c r="M309" i="53" s="1"/>
  <c r="N309" i="53" s="1"/>
  <c r="O309" i="53" s="1"/>
  <c r="P309" i="53" s="1"/>
  <c r="Q309" i="53" s="1"/>
  <c r="R309" i="53" s="1"/>
  <c r="S309" i="53" s="1"/>
  <c r="T309" i="53" s="1"/>
  <c r="U309" i="53" s="1"/>
  <c r="V309" i="53" s="1"/>
  <c r="W309" i="53" s="1"/>
  <c r="X309" i="53" s="1"/>
  <c r="Y309" i="53" s="1"/>
  <c r="Z309" i="53" s="1"/>
  <c r="AA309" i="53" s="1"/>
  <c r="AB309" i="53" s="1"/>
  <c r="AC309" i="53" s="1"/>
  <c r="AD309" i="53" s="1"/>
  <c r="AE309" i="53" s="1"/>
  <c r="AF309" i="53" s="1"/>
  <c r="L308" i="53"/>
  <c r="M308" i="53" s="1"/>
  <c r="N308" i="53" s="1"/>
  <c r="O308" i="53" s="1"/>
  <c r="P308" i="53" s="1"/>
  <c r="Q308" i="53" s="1"/>
  <c r="R308" i="53" s="1"/>
  <c r="S308" i="53" s="1"/>
  <c r="T308" i="53" s="1"/>
  <c r="U308" i="53" s="1"/>
  <c r="V308" i="53" s="1"/>
  <c r="W308" i="53" s="1"/>
  <c r="X308" i="53" s="1"/>
  <c r="Y308" i="53" s="1"/>
  <c r="Z308" i="53" s="1"/>
  <c r="AA308" i="53" s="1"/>
  <c r="AB308" i="53" s="1"/>
  <c r="AC308" i="53" s="1"/>
  <c r="AD308" i="53" s="1"/>
  <c r="AE308" i="53" s="1"/>
  <c r="AF308" i="53" s="1"/>
  <c r="F308" i="53"/>
  <c r="G308" i="53" s="1"/>
  <c r="H308" i="53" s="1"/>
  <c r="I308" i="53" s="1"/>
  <c r="J308" i="53" s="1"/>
  <c r="K308" i="53" s="1"/>
  <c r="E308" i="53"/>
  <c r="D308" i="53"/>
  <c r="C308" i="53"/>
  <c r="L307" i="53"/>
  <c r="M307" i="53" s="1"/>
  <c r="N307" i="53" s="1"/>
  <c r="O307" i="53" s="1"/>
  <c r="P307" i="53" s="1"/>
  <c r="Q307" i="53" s="1"/>
  <c r="R307" i="53" s="1"/>
  <c r="S307" i="53" s="1"/>
  <c r="T307" i="53" s="1"/>
  <c r="U307" i="53" s="1"/>
  <c r="V307" i="53" s="1"/>
  <c r="W307" i="53" s="1"/>
  <c r="X307" i="53" s="1"/>
  <c r="Y307" i="53" s="1"/>
  <c r="Z307" i="53" s="1"/>
  <c r="AA307" i="53" s="1"/>
  <c r="AB307" i="53" s="1"/>
  <c r="AC307" i="53" s="1"/>
  <c r="AD307" i="53" s="1"/>
  <c r="AE307" i="53" s="1"/>
  <c r="AF307" i="53" s="1"/>
  <c r="K307" i="53"/>
  <c r="F307" i="53"/>
  <c r="G307" i="53" s="1"/>
  <c r="H307" i="53" s="1"/>
  <c r="I307" i="53" s="1"/>
  <c r="J307" i="53" s="1"/>
  <c r="D307" i="53"/>
  <c r="E307" i="53" s="1"/>
  <c r="C307" i="53"/>
  <c r="J306" i="53"/>
  <c r="K306" i="53" s="1"/>
  <c r="L306" i="53" s="1"/>
  <c r="M306" i="53" s="1"/>
  <c r="N306" i="53" s="1"/>
  <c r="O306" i="53" s="1"/>
  <c r="P306" i="53" s="1"/>
  <c r="Q306" i="53" s="1"/>
  <c r="R306" i="53" s="1"/>
  <c r="S306" i="53" s="1"/>
  <c r="T306" i="53" s="1"/>
  <c r="U306" i="53" s="1"/>
  <c r="V306" i="53" s="1"/>
  <c r="W306" i="53" s="1"/>
  <c r="X306" i="53" s="1"/>
  <c r="Y306" i="53" s="1"/>
  <c r="Z306" i="53" s="1"/>
  <c r="AA306" i="53" s="1"/>
  <c r="AB306" i="53" s="1"/>
  <c r="AC306" i="53" s="1"/>
  <c r="AD306" i="53" s="1"/>
  <c r="AE306" i="53" s="1"/>
  <c r="AF306" i="53" s="1"/>
  <c r="I306" i="53"/>
  <c r="D306" i="53"/>
  <c r="E306" i="53" s="1"/>
  <c r="F306" i="53" s="1"/>
  <c r="G306" i="53" s="1"/>
  <c r="H306" i="53" s="1"/>
  <c r="C306" i="53"/>
  <c r="J305" i="53"/>
  <c r="K305" i="53" s="1"/>
  <c r="L305" i="53" s="1"/>
  <c r="M305" i="53" s="1"/>
  <c r="N305" i="53" s="1"/>
  <c r="O305" i="53" s="1"/>
  <c r="P305" i="53" s="1"/>
  <c r="Q305" i="53" s="1"/>
  <c r="R305" i="53" s="1"/>
  <c r="S305" i="53" s="1"/>
  <c r="T305" i="53" s="1"/>
  <c r="U305" i="53" s="1"/>
  <c r="V305" i="53" s="1"/>
  <c r="W305" i="53" s="1"/>
  <c r="X305" i="53" s="1"/>
  <c r="Y305" i="53" s="1"/>
  <c r="Z305" i="53" s="1"/>
  <c r="AA305" i="53" s="1"/>
  <c r="AB305" i="53" s="1"/>
  <c r="AC305" i="53" s="1"/>
  <c r="AD305" i="53" s="1"/>
  <c r="AE305" i="53" s="1"/>
  <c r="AF305" i="53" s="1"/>
  <c r="H305" i="53"/>
  <c r="I305" i="53" s="1"/>
  <c r="C305" i="53"/>
  <c r="D305" i="53" s="1"/>
  <c r="E305" i="53" s="1"/>
  <c r="F305" i="53" s="1"/>
  <c r="G305" i="53" s="1"/>
  <c r="H304" i="53"/>
  <c r="I304" i="53" s="1"/>
  <c r="J304" i="53" s="1"/>
  <c r="K304" i="53" s="1"/>
  <c r="L304" i="53" s="1"/>
  <c r="M304" i="53" s="1"/>
  <c r="N304" i="53" s="1"/>
  <c r="O304" i="53" s="1"/>
  <c r="P304" i="53" s="1"/>
  <c r="Q304" i="53" s="1"/>
  <c r="R304" i="53" s="1"/>
  <c r="S304" i="53" s="1"/>
  <c r="T304" i="53" s="1"/>
  <c r="U304" i="53" s="1"/>
  <c r="V304" i="53" s="1"/>
  <c r="W304" i="53" s="1"/>
  <c r="X304" i="53" s="1"/>
  <c r="Y304" i="53" s="1"/>
  <c r="Z304" i="53" s="1"/>
  <c r="AA304" i="53" s="1"/>
  <c r="AB304" i="53" s="1"/>
  <c r="AC304" i="53" s="1"/>
  <c r="AD304" i="53" s="1"/>
  <c r="AE304" i="53" s="1"/>
  <c r="AF304" i="53" s="1"/>
  <c r="F304" i="53"/>
  <c r="G304" i="53" s="1"/>
  <c r="E304" i="53"/>
  <c r="D304" i="53"/>
  <c r="C304" i="53"/>
  <c r="P303" i="53"/>
  <c r="Q303" i="53" s="1"/>
  <c r="R303" i="53" s="1"/>
  <c r="S303" i="53" s="1"/>
  <c r="T303" i="53" s="1"/>
  <c r="U303" i="53" s="1"/>
  <c r="V303" i="53" s="1"/>
  <c r="W303" i="53" s="1"/>
  <c r="X303" i="53" s="1"/>
  <c r="Y303" i="53" s="1"/>
  <c r="Z303" i="53" s="1"/>
  <c r="AA303" i="53" s="1"/>
  <c r="AB303" i="53" s="1"/>
  <c r="AC303" i="53" s="1"/>
  <c r="AD303" i="53" s="1"/>
  <c r="AE303" i="53" s="1"/>
  <c r="AF303" i="53" s="1"/>
  <c r="G303" i="53"/>
  <c r="H303" i="53" s="1"/>
  <c r="I303" i="53" s="1"/>
  <c r="J303" i="53" s="1"/>
  <c r="K303" i="53" s="1"/>
  <c r="L303" i="53" s="1"/>
  <c r="M303" i="53" s="1"/>
  <c r="N303" i="53" s="1"/>
  <c r="O303" i="53" s="1"/>
  <c r="F303" i="53"/>
  <c r="D303" i="53"/>
  <c r="E303" i="53" s="1"/>
  <c r="C303" i="53"/>
  <c r="N302" i="53"/>
  <c r="O302" i="53" s="1"/>
  <c r="P302" i="53" s="1"/>
  <c r="Q302" i="53" s="1"/>
  <c r="R302" i="53" s="1"/>
  <c r="S302" i="53" s="1"/>
  <c r="T302" i="53" s="1"/>
  <c r="U302" i="53" s="1"/>
  <c r="V302" i="53" s="1"/>
  <c r="W302" i="53" s="1"/>
  <c r="X302" i="53" s="1"/>
  <c r="Y302" i="53" s="1"/>
  <c r="Z302" i="53" s="1"/>
  <c r="AA302" i="53" s="1"/>
  <c r="AB302" i="53" s="1"/>
  <c r="AC302" i="53" s="1"/>
  <c r="AD302" i="53" s="1"/>
  <c r="AE302" i="53" s="1"/>
  <c r="AF302" i="53" s="1"/>
  <c r="E302" i="53"/>
  <c r="F302" i="53" s="1"/>
  <c r="G302" i="53" s="1"/>
  <c r="H302" i="53" s="1"/>
  <c r="I302" i="53" s="1"/>
  <c r="J302" i="53" s="1"/>
  <c r="K302" i="53" s="1"/>
  <c r="L302" i="53" s="1"/>
  <c r="M302" i="53" s="1"/>
  <c r="D302" i="53"/>
  <c r="C302" i="53"/>
  <c r="D301" i="53"/>
  <c r="E301" i="53" s="1"/>
  <c r="F301" i="53" s="1"/>
  <c r="G301" i="53" s="1"/>
  <c r="H301" i="53" s="1"/>
  <c r="I301" i="53" s="1"/>
  <c r="J301" i="53" s="1"/>
  <c r="K301" i="53" s="1"/>
  <c r="L301" i="53" s="1"/>
  <c r="M301" i="53" s="1"/>
  <c r="N301" i="53" s="1"/>
  <c r="O301" i="53" s="1"/>
  <c r="P301" i="53" s="1"/>
  <c r="Q301" i="53" s="1"/>
  <c r="R301" i="53" s="1"/>
  <c r="S301" i="53" s="1"/>
  <c r="T301" i="53" s="1"/>
  <c r="U301" i="53" s="1"/>
  <c r="V301" i="53" s="1"/>
  <c r="W301" i="53" s="1"/>
  <c r="X301" i="53" s="1"/>
  <c r="Y301" i="53" s="1"/>
  <c r="Z301" i="53" s="1"/>
  <c r="AA301" i="53" s="1"/>
  <c r="AB301" i="53" s="1"/>
  <c r="AC301" i="53" s="1"/>
  <c r="AD301" i="53" s="1"/>
  <c r="AE301" i="53" s="1"/>
  <c r="AF301" i="53" s="1"/>
  <c r="C301" i="53"/>
  <c r="L300" i="53"/>
  <c r="M300" i="53" s="1"/>
  <c r="N300" i="53" s="1"/>
  <c r="O300" i="53" s="1"/>
  <c r="P300" i="53" s="1"/>
  <c r="Q300" i="53" s="1"/>
  <c r="R300" i="53" s="1"/>
  <c r="S300" i="53" s="1"/>
  <c r="T300" i="53" s="1"/>
  <c r="U300" i="53" s="1"/>
  <c r="V300" i="53" s="1"/>
  <c r="W300" i="53" s="1"/>
  <c r="X300" i="53" s="1"/>
  <c r="Y300" i="53" s="1"/>
  <c r="Z300" i="53" s="1"/>
  <c r="AA300" i="53" s="1"/>
  <c r="AB300" i="53" s="1"/>
  <c r="AC300" i="53" s="1"/>
  <c r="AD300" i="53" s="1"/>
  <c r="AE300" i="53" s="1"/>
  <c r="AF300" i="53" s="1"/>
  <c r="F300" i="53"/>
  <c r="G300" i="53" s="1"/>
  <c r="H300" i="53" s="1"/>
  <c r="I300" i="53" s="1"/>
  <c r="J300" i="53" s="1"/>
  <c r="K300" i="53" s="1"/>
  <c r="E300" i="53"/>
  <c r="D300" i="53"/>
  <c r="C300" i="53"/>
  <c r="L299" i="53"/>
  <c r="M299" i="53" s="1"/>
  <c r="N299" i="53" s="1"/>
  <c r="O299" i="53" s="1"/>
  <c r="P299" i="53" s="1"/>
  <c r="Q299" i="53" s="1"/>
  <c r="R299" i="53" s="1"/>
  <c r="S299" i="53" s="1"/>
  <c r="T299" i="53" s="1"/>
  <c r="U299" i="53" s="1"/>
  <c r="V299" i="53" s="1"/>
  <c r="W299" i="53" s="1"/>
  <c r="X299" i="53" s="1"/>
  <c r="Y299" i="53" s="1"/>
  <c r="Z299" i="53" s="1"/>
  <c r="AA299" i="53" s="1"/>
  <c r="AB299" i="53" s="1"/>
  <c r="AC299" i="53" s="1"/>
  <c r="AD299" i="53" s="1"/>
  <c r="AE299" i="53" s="1"/>
  <c r="AF299" i="53" s="1"/>
  <c r="K299" i="53"/>
  <c r="F299" i="53"/>
  <c r="G299" i="53" s="1"/>
  <c r="H299" i="53" s="1"/>
  <c r="I299" i="53" s="1"/>
  <c r="J299" i="53" s="1"/>
  <c r="D299" i="53"/>
  <c r="E299" i="53" s="1"/>
  <c r="C299" i="53"/>
  <c r="T298" i="53"/>
  <c r="U298" i="53" s="1"/>
  <c r="V298" i="53" s="1"/>
  <c r="W298" i="53" s="1"/>
  <c r="X298" i="53" s="1"/>
  <c r="Y298" i="53" s="1"/>
  <c r="Z298" i="53" s="1"/>
  <c r="AA298" i="53" s="1"/>
  <c r="AB298" i="53" s="1"/>
  <c r="AC298" i="53" s="1"/>
  <c r="AD298" i="53" s="1"/>
  <c r="AE298" i="53" s="1"/>
  <c r="AF298" i="53" s="1"/>
  <c r="D298" i="53"/>
  <c r="E298" i="53" s="1"/>
  <c r="F298" i="53" s="1"/>
  <c r="G298" i="53" s="1"/>
  <c r="H298" i="53" s="1"/>
  <c r="I298" i="53" s="1"/>
  <c r="J298" i="53" s="1"/>
  <c r="K298" i="53" s="1"/>
  <c r="L298" i="53" s="1"/>
  <c r="M298" i="53" s="1"/>
  <c r="N298" i="53" s="1"/>
  <c r="O298" i="53" s="1"/>
  <c r="P298" i="53" s="1"/>
  <c r="Q298" i="53" s="1"/>
  <c r="R298" i="53" s="1"/>
  <c r="S298" i="53" s="1"/>
  <c r="C298" i="53"/>
  <c r="T297" i="53"/>
  <c r="U297" i="53" s="1"/>
  <c r="V297" i="53" s="1"/>
  <c r="W297" i="53" s="1"/>
  <c r="X297" i="53" s="1"/>
  <c r="Y297" i="53" s="1"/>
  <c r="Z297" i="53" s="1"/>
  <c r="AA297" i="53" s="1"/>
  <c r="AB297" i="53" s="1"/>
  <c r="AC297" i="53" s="1"/>
  <c r="AD297" i="53" s="1"/>
  <c r="AE297" i="53" s="1"/>
  <c r="AF297" i="53" s="1"/>
  <c r="J297" i="53"/>
  <c r="K297" i="53" s="1"/>
  <c r="L297" i="53" s="1"/>
  <c r="M297" i="53" s="1"/>
  <c r="N297" i="53" s="1"/>
  <c r="O297" i="53" s="1"/>
  <c r="P297" i="53" s="1"/>
  <c r="Q297" i="53" s="1"/>
  <c r="R297" i="53" s="1"/>
  <c r="S297" i="53" s="1"/>
  <c r="H297" i="53"/>
  <c r="I297" i="53" s="1"/>
  <c r="C297" i="53"/>
  <c r="D297" i="53" s="1"/>
  <c r="E297" i="53" s="1"/>
  <c r="F297" i="53" s="1"/>
  <c r="G297" i="53" s="1"/>
  <c r="V296" i="53"/>
  <c r="W296" i="53" s="1"/>
  <c r="X296" i="53" s="1"/>
  <c r="Y296" i="53" s="1"/>
  <c r="Z296" i="53" s="1"/>
  <c r="AA296" i="53" s="1"/>
  <c r="AB296" i="53" s="1"/>
  <c r="AC296" i="53" s="1"/>
  <c r="AD296" i="53" s="1"/>
  <c r="AE296" i="53" s="1"/>
  <c r="AF296" i="53" s="1"/>
  <c r="L296" i="53"/>
  <c r="M296" i="53" s="1"/>
  <c r="N296" i="53" s="1"/>
  <c r="O296" i="53" s="1"/>
  <c r="P296" i="53" s="1"/>
  <c r="Q296" i="53" s="1"/>
  <c r="R296" i="53" s="1"/>
  <c r="S296" i="53" s="1"/>
  <c r="T296" i="53" s="1"/>
  <c r="U296" i="53" s="1"/>
  <c r="H296" i="53"/>
  <c r="I296" i="53" s="1"/>
  <c r="J296" i="53" s="1"/>
  <c r="K296" i="53" s="1"/>
  <c r="F296" i="53"/>
  <c r="G296" i="53" s="1"/>
  <c r="E296" i="53"/>
  <c r="D296" i="53"/>
  <c r="C296" i="53"/>
  <c r="AB295" i="53"/>
  <c r="AC295" i="53" s="1"/>
  <c r="AD295" i="53" s="1"/>
  <c r="AE295" i="53" s="1"/>
  <c r="AF295" i="53" s="1"/>
  <c r="X295" i="53"/>
  <c r="Y295" i="53" s="1"/>
  <c r="Z295" i="53" s="1"/>
  <c r="AA295" i="53" s="1"/>
  <c r="D295" i="53"/>
  <c r="E295" i="53" s="1"/>
  <c r="F295" i="53" s="1"/>
  <c r="G295" i="53" s="1"/>
  <c r="H295" i="53" s="1"/>
  <c r="I295" i="53" s="1"/>
  <c r="J295" i="53" s="1"/>
  <c r="K295" i="53" s="1"/>
  <c r="L295" i="53" s="1"/>
  <c r="M295" i="53" s="1"/>
  <c r="N295" i="53" s="1"/>
  <c r="O295" i="53" s="1"/>
  <c r="P295" i="53" s="1"/>
  <c r="Q295" i="53" s="1"/>
  <c r="R295" i="53" s="1"/>
  <c r="S295" i="53" s="1"/>
  <c r="T295" i="53" s="1"/>
  <c r="U295" i="53" s="1"/>
  <c r="V295" i="53" s="1"/>
  <c r="W295" i="53" s="1"/>
  <c r="C295" i="53"/>
  <c r="N294" i="53"/>
  <c r="O294" i="53" s="1"/>
  <c r="P294" i="53" s="1"/>
  <c r="Q294" i="53" s="1"/>
  <c r="R294" i="53" s="1"/>
  <c r="S294" i="53" s="1"/>
  <c r="T294" i="53" s="1"/>
  <c r="U294" i="53" s="1"/>
  <c r="V294" i="53" s="1"/>
  <c r="W294" i="53" s="1"/>
  <c r="X294" i="53" s="1"/>
  <c r="Y294" i="53" s="1"/>
  <c r="Z294" i="53" s="1"/>
  <c r="AA294" i="53" s="1"/>
  <c r="AB294" i="53" s="1"/>
  <c r="AC294" i="53" s="1"/>
  <c r="AD294" i="53" s="1"/>
  <c r="AE294" i="53" s="1"/>
  <c r="AF294" i="53" s="1"/>
  <c r="C294" i="53"/>
  <c r="D294" i="53" s="1"/>
  <c r="E294" i="53" s="1"/>
  <c r="F294" i="53" s="1"/>
  <c r="G294" i="53" s="1"/>
  <c r="H294" i="53" s="1"/>
  <c r="I294" i="53" s="1"/>
  <c r="J294" i="53" s="1"/>
  <c r="K294" i="53" s="1"/>
  <c r="L294" i="53" s="1"/>
  <c r="M294" i="53" s="1"/>
  <c r="D293" i="53"/>
  <c r="E293" i="53" s="1"/>
  <c r="F293" i="53" s="1"/>
  <c r="G293" i="53" s="1"/>
  <c r="H293" i="53" s="1"/>
  <c r="I293" i="53" s="1"/>
  <c r="J293" i="53" s="1"/>
  <c r="K293" i="53" s="1"/>
  <c r="L293" i="53" s="1"/>
  <c r="M293" i="53" s="1"/>
  <c r="N293" i="53" s="1"/>
  <c r="O293" i="53" s="1"/>
  <c r="P293" i="53" s="1"/>
  <c r="Q293" i="53" s="1"/>
  <c r="R293" i="53" s="1"/>
  <c r="S293" i="53" s="1"/>
  <c r="T293" i="53" s="1"/>
  <c r="U293" i="53" s="1"/>
  <c r="V293" i="53" s="1"/>
  <c r="W293" i="53" s="1"/>
  <c r="X293" i="53" s="1"/>
  <c r="Y293" i="53" s="1"/>
  <c r="Z293" i="53" s="1"/>
  <c r="AA293" i="53" s="1"/>
  <c r="AB293" i="53" s="1"/>
  <c r="AC293" i="53" s="1"/>
  <c r="AD293" i="53" s="1"/>
  <c r="AE293" i="53" s="1"/>
  <c r="AF293" i="53" s="1"/>
  <c r="C293" i="53"/>
  <c r="O292" i="53"/>
  <c r="P292" i="53" s="1"/>
  <c r="Q292" i="53" s="1"/>
  <c r="R292" i="53" s="1"/>
  <c r="S292" i="53" s="1"/>
  <c r="T292" i="53" s="1"/>
  <c r="U292" i="53" s="1"/>
  <c r="V292" i="53" s="1"/>
  <c r="W292" i="53" s="1"/>
  <c r="X292" i="53" s="1"/>
  <c r="Y292" i="53" s="1"/>
  <c r="Z292" i="53" s="1"/>
  <c r="AA292" i="53" s="1"/>
  <c r="AB292" i="53" s="1"/>
  <c r="AC292" i="53" s="1"/>
  <c r="AD292" i="53" s="1"/>
  <c r="AE292" i="53" s="1"/>
  <c r="AF292" i="53" s="1"/>
  <c r="N292" i="53"/>
  <c r="C292" i="53"/>
  <c r="D292" i="53" s="1"/>
  <c r="E292" i="53" s="1"/>
  <c r="F292" i="53" s="1"/>
  <c r="G292" i="53" s="1"/>
  <c r="H292" i="53" s="1"/>
  <c r="I292" i="53" s="1"/>
  <c r="J292" i="53" s="1"/>
  <c r="K292" i="53" s="1"/>
  <c r="L292" i="53" s="1"/>
  <c r="M292" i="53" s="1"/>
  <c r="M291" i="53"/>
  <c r="N291" i="53" s="1"/>
  <c r="O291" i="53" s="1"/>
  <c r="P291" i="53" s="1"/>
  <c r="Q291" i="53" s="1"/>
  <c r="R291" i="53" s="1"/>
  <c r="S291" i="53" s="1"/>
  <c r="T291" i="53" s="1"/>
  <c r="U291" i="53" s="1"/>
  <c r="V291" i="53" s="1"/>
  <c r="W291" i="53" s="1"/>
  <c r="X291" i="53" s="1"/>
  <c r="Y291" i="53" s="1"/>
  <c r="Z291" i="53" s="1"/>
  <c r="AA291" i="53" s="1"/>
  <c r="AB291" i="53" s="1"/>
  <c r="AC291" i="53" s="1"/>
  <c r="AD291" i="53" s="1"/>
  <c r="AE291" i="53" s="1"/>
  <c r="AF291" i="53" s="1"/>
  <c r="E291" i="53"/>
  <c r="F291" i="53" s="1"/>
  <c r="G291" i="53" s="1"/>
  <c r="H291" i="53" s="1"/>
  <c r="I291" i="53" s="1"/>
  <c r="J291" i="53" s="1"/>
  <c r="K291" i="53" s="1"/>
  <c r="L291" i="53" s="1"/>
  <c r="D291" i="53"/>
  <c r="C291" i="53"/>
  <c r="C290" i="53"/>
  <c r="D290" i="53" s="1"/>
  <c r="E290" i="53" s="1"/>
  <c r="F290" i="53" s="1"/>
  <c r="G290" i="53" s="1"/>
  <c r="H290" i="53" s="1"/>
  <c r="I290" i="53" s="1"/>
  <c r="J290" i="53" s="1"/>
  <c r="K290" i="53" s="1"/>
  <c r="L290" i="53" s="1"/>
  <c r="M290" i="53" s="1"/>
  <c r="N290" i="53" s="1"/>
  <c r="O290" i="53" s="1"/>
  <c r="P290" i="53" s="1"/>
  <c r="Q290" i="53" s="1"/>
  <c r="R290" i="53" s="1"/>
  <c r="S290" i="53" s="1"/>
  <c r="T290" i="53" s="1"/>
  <c r="U290" i="53" s="1"/>
  <c r="V290" i="53" s="1"/>
  <c r="W290" i="53" s="1"/>
  <c r="X290" i="53" s="1"/>
  <c r="Y290" i="53" s="1"/>
  <c r="Z290" i="53" s="1"/>
  <c r="AA290" i="53" s="1"/>
  <c r="AB290" i="53" s="1"/>
  <c r="AC290" i="53" s="1"/>
  <c r="AD290" i="53" s="1"/>
  <c r="AE290" i="53" s="1"/>
  <c r="AF290" i="53" s="1"/>
  <c r="L289" i="53"/>
  <c r="M289" i="53" s="1"/>
  <c r="N289" i="53" s="1"/>
  <c r="O289" i="53" s="1"/>
  <c r="P289" i="53" s="1"/>
  <c r="Q289" i="53" s="1"/>
  <c r="R289" i="53" s="1"/>
  <c r="S289" i="53" s="1"/>
  <c r="T289" i="53" s="1"/>
  <c r="U289" i="53" s="1"/>
  <c r="V289" i="53" s="1"/>
  <c r="W289" i="53" s="1"/>
  <c r="X289" i="53" s="1"/>
  <c r="Y289" i="53" s="1"/>
  <c r="Z289" i="53" s="1"/>
  <c r="AA289" i="53" s="1"/>
  <c r="AB289" i="53" s="1"/>
  <c r="AC289" i="53" s="1"/>
  <c r="AD289" i="53" s="1"/>
  <c r="AE289" i="53" s="1"/>
  <c r="AF289" i="53" s="1"/>
  <c r="K289" i="53"/>
  <c r="E289" i="53"/>
  <c r="F289" i="53" s="1"/>
  <c r="G289" i="53" s="1"/>
  <c r="H289" i="53" s="1"/>
  <c r="I289" i="53" s="1"/>
  <c r="J289" i="53" s="1"/>
  <c r="D289" i="53"/>
  <c r="C289" i="53"/>
  <c r="C288" i="53"/>
  <c r="D288" i="53" s="1"/>
  <c r="E288" i="53" s="1"/>
  <c r="F288" i="53" s="1"/>
  <c r="G288" i="53" s="1"/>
  <c r="H288" i="53" s="1"/>
  <c r="I288" i="53" s="1"/>
  <c r="J288" i="53" s="1"/>
  <c r="K288" i="53" s="1"/>
  <c r="L288" i="53" s="1"/>
  <c r="M288" i="53" s="1"/>
  <c r="N288" i="53" s="1"/>
  <c r="O288" i="53" s="1"/>
  <c r="P288" i="53" s="1"/>
  <c r="Q288" i="53" s="1"/>
  <c r="R288" i="53" s="1"/>
  <c r="S288" i="53" s="1"/>
  <c r="T288" i="53" s="1"/>
  <c r="U288" i="53" s="1"/>
  <c r="V288" i="53" s="1"/>
  <c r="W288" i="53" s="1"/>
  <c r="X288" i="53" s="1"/>
  <c r="Y288" i="53" s="1"/>
  <c r="Z288" i="53" s="1"/>
  <c r="AA288" i="53" s="1"/>
  <c r="AB288" i="53" s="1"/>
  <c r="AC288" i="53" s="1"/>
  <c r="AD288" i="53" s="1"/>
  <c r="AE288" i="53" s="1"/>
  <c r="AF288" i="53" s="1"/>
  <c r="G287" i="53"/>
  <c r="H287" i="53" s="1"/>
  <c r="I287" i="53" s="1"/>
  <c r="J287" i="53" s="1"/>
  <c r="K287" i="53" s="1"/>
  <c r="L287" i="53" s="1"/>
  <c r="M287" i="53" s="1"/>
  <c r="N287" i="53" s="1"/>
  <c r="O287" i="53" s="1"/>
  <c r="P287" i="53" s="1"/>
  <c r="Q287" i="53" s="1"/>
  <c r="R287" i="53" s="1"/>
  <c r="S287" i="53" s="1"/>
  <c r="T287" i="53" s="1"/>
  <c r="U287" i="53" s="1"/>
  <c r="V287" i="53" s="1"/>
  <c r="W287" i="53" s="1"/>
  <c r="X287" i="53" s="1"/>
  <c r="Y287" i="53" s="1"/>
  <c r="Z287" i="53" s="1"/>
  <c r="AA287" i="53" s="1"/>
  <c r="AB287" i="53" s="1"/>
  <c r="AC287" i="53" s="1"/>
  <c r="AD287" i="53" s="1"/>
  <c r="AE287" i="53" s="1"/>
  <c r="AF287" i="53" s="1"/>
  <c r="C287" i="53"/>
  <c r="D287" i="53" s="1"/>
  <c r="E287" i="53" s="1"/>
  <c r="F287" i="53" s="1"/>
  <c r="J286" i="53"/>
  <c r="K286" i="53" s="1"/>
  <c r="L286" i="53" s="1"/>
  <c r="M286" i="53" s="1"/>
  <c r="N286" i="53" s="1"/>
  <c r="O286" i="53" s="1"/>
  <c r="P286" i="53" s="1"/>
  <c r="Q286" i="53" s="1"/>
  <c r="R286" i="53" s="1"/>
  <c r="S286" i="53" s="1"/>
  <c r="T286" i="53" s="1"/>
  <c r="U286" i="53" s="1"/>
  <c r="V286" i="53" s="1"/>
  <c r="W286" i="53" s="1"/>
  <c r="X286" i="53" s="1"/>
  <c r="Y286" i="53" s="1"/>
  <c r="Z286" i="53" s="1"/>
  <c r="AA286" i="53" s="1"/>
  <c r="AB286" i="53" s="1"/>
  <c r="AC286" i="53" s="1"/>
  <c r="AD286" i="53" s="1"/>
  <c r="AE286" i="53" s="1"/>
  <c r="AF286" i="53" s="1"/>
  <c r="F286" i="53"/>
  <c r="G286" i="53" s="1"/>
  <c r="H286" i="53" s="1"/>
  <c r="I286" i="53" s="1"/>
  <c r="E286" i="53"/>
  <c r="C286" i="53"/>
  <c r="D286" i="53" s="1"/>
  <c r="D285" i="53"/>
  <c r="E285" i="53" s="1"/>
  <c r="F285" i="53" s="1"/>
  <c r="G285" i="53" s="1"/>
  <c r="H285" i="53" s="1"/>
  <c r="I285" i="53" s="1"/>
  <c r="J285" i="53" s="1"/>
  <c r="K285" i="53" s="1"/>
  <c r="L285" i="53" s="1"/>
  <c r="M285" i="53" s="1"/>
  <c r="N285" i="53" s="1"/>
  <c r="O285" i="53" s="1"/>
  <c r="P285" i="53" s="1"/>
  <c r="Q285" i="53" s="1"/>
  <c r="R285" i="53" s="1"/>
  <c r="S285" i="53" s="1"/>
  <c r="T285" i="53" s="1"/>
  <c r="U285" i="53" s="1"/>
  <c r="V285" i="53" s="1"/>
  <c r="W285" i="53" s="1"/>
  <c r="X285" i="53" s="1"/>
  <c r="Y285" i="53" s="1"/>
  <c r="Z285" i="53" s="1"/>
  <c r="AA285" i="53" s="1"/>
  <c r="AB285" i="53" s="1"/>
  <c r="AC285" i="53" s="1"/>
  <c r="AD285" i="53" s="1"/>
  <c r="AE285" i="53" s="1"/>
  <c r="AF285" i="53" s="1"/>
  <c r="C285" i="53"/>
  <c r="F284" i="53"/>
  <c r="G284" i="53" s="1"/>
  <c r="H284" i="53" s="1"/>
  <c r="I284" i="53" s="1"/>
  <c r="J284" i="53" s="1"/>
  <c r="K284" i="53" s="1"/>
  <c r="L284" i="53" s="1"/>
  <c r="M284" i="53" s="1"/>
  <c r="N284" i="53" s="1"/>
  <c r="O284" i="53" s="1"/>
  <c r="P284" i="53" s="1"/>
  <c r="Q284" i="53" s="1"/>
  <c r="R284" i="53" s="1"/>
  <c r="S284" i="53" s="1"/>
  <c r="T284" i="53" s="1"/>
  <c r="U284" i="53" s="1"/>
  <c r="V284" i="53" s="1"/>
  <c r="W284" i="53" s="1"/>
  <c r="X284" i="53" s="1"/>
  <c r="Y284" i="53" s="1"/>
  <c r="Z284" i="53" s="1"/>
  <c r="AA284" i="53" s="1"/>
  <c r="AB284" i="53" s="1"/>
  <c r="AC284" i="53" s="1"/>
  <c r="AD284" i="53" s="1"/>
  <c r="AE284" i="53" s="1"/>
  <c r="AF284" i="53" s="1"/>
  <c r="E284" i="53"/>
  <c r="C284" i="53"/>
  <c r="D284" i="53" s="1"/>
  <c r="O283" i="53"/>
  <c r="P283" i="53" s="1"/>
  <c r="Q283" i="53" s="1"/>
  <c r="R283" i="53" s="1"/>
  <c r="S283" i="53" s="1"/>
  <c r="T283" i="53" s="1"/>
  <c r="U283" i="53" s="1"/>
  <c r="V283" i="53" s="1"/>
  <c r="W283" i="53" s="1"/>
  <c r="X283" i="53" s="1"/>
  <c r="Y283" i="53" s="1"/>
  <c r="Z283" i="53" s="1"/>
  <c r="AA283" i="53" s="1"/>
  <c r="AB283" i="53" s="1"/>
  <c r="AC283" i="53" s="1"/>
  <c r="AD283" i="53" s="1"/>
  <c r="AE283" i="53" s="1"/>
  <c r="AF283" i="53" s="1"/>
  <c r="K283" i="53"/>
  <c r="L283" i="53" s="1"/>
  <c r="M283" i="53" s="1"/>
  <c r="N283" i="53" s="1"/>
  <c r="I283" i="53"/>
  <c r="J283" i="53" s="1"/>
  <c r="D283" i="53"/>
  <c r="E283" i="53" s="1"/>
  <c r="F283" i="53" s="1"/>
  <c r="G283" i="53" s="1"/>
  <c r="H283" i="53" s="1"/>
  <c r="C283" i="53"/>
  <c r="R282" i="53"/>
  <c r="S282" i="53" s="1"/>
  <c r="T282" i="53" s="1"/>
  <c r="U282" i="53" s="1"/>
  <c r="V282" i="53" s="1"/>
  <c r="W282" i="53" s="1"/>
  <c r="X282" i="53" s="1"/>
  <c r="Y282" i="53" s="1"/>
  <c r="Z282" i="53" s="1"/>
  <c r="AA282" i="53" s="1"/>
  <c r="AB282" i="53" s="1"/>
  <c r="AC282" i="53" s="1"/>
  <c r="AD282" i="53" s="1"/>
  <c r="AE282" i="53" s="1"/>
  <c r="AF282" i="53" s="1"/>
  <c r="G282" i="53"/>
  <c r="H282" i="53" s="1"/>
  <c r="I282" i="53" s="1"/>
  <c r="J282" i="53" s="1"/>
  <c r="K282" i="53" s="1"/>
  <c r="L282" i="53" s="1"/>
  <c r="M282" i="53" s="1"/>
  <c r="N282" i="53" s="1"/>
  <c r="O282" i="53" s="1"/>
  <c r="P282" i="53" s="1"/>
  <c r="Q282" i="53" s="1"/>
  <c r="F282" i="53"/>
  <c r="C282" i="53"/>
  <c r="D282" i="53" s="1"/>
  <c r="E282" i="53" s="1"/>
  <c r="G281" i="53"/>
  <c r="H281" i="53" s="1"/>
  <c r="I281" i="53" s="1"/>
  <c r="J281" i="53" s="1"/>
  <c r="K281" i="53" s="1"/>
  <c r="L281" i="53" s="1"/>
  <c r="M281" i="53" s="1"/>
  <c r="N281" i="53" s="1"/>
  <c r="O281" i="53" s="1"/>
  <c r="P281" i="53" s="1"/>
  <c r="Q281" i="53" s="1"/>
  <c r="R281" i="53" s="1"/>
  <c r="S281" i="53" s="1"/>
  <c r="T281" i="53" s="1"/>
  <c r="U281" i="53" s="1"/>
  <c r="V281" i="53" s="1"/>
  <c r="W281" i="53" s="1"/>
  <c r="X281" i="53" s="1"/>
  <c r="Y281" i="53" s="1"/>
  <c r="Z281" i="53" s="1"/>
  <c r="AA281" i="53" s="1"/>
  <c r="AB281" i="53" s="1"/>
  <c r="AC281" i="53" s="1"/>
  <c r="AD281" i="53" s="1"/>
  <c r="AE281" i="53" s="1"/>
  <c r="AF281" i="53" s="1"/>
  <c r="E281" i="53"/>
  <c r="F281" i="53" s="1"/>
  <c r="D281" i="53"/>
  <c r="C281" i="53"/>
  <c r="C280" i="53"/>
  <c r="D280" i="53" s="1"/>
  <c r="E280" i="53" s="1"/>
  <c r="F280" i="53" s="1"/>
  <c r="G280" i="53" s="1"/>
  <c r="H280" i="53" s="1"/>
  <c r="I280" i="53" s="1"/>
  <c r="J280" i="53" s="1"/>
  <c r="K280" i="53" s="1"/>
  <c r="L280" i="53" s="1"/>
  <c r="M280" i="53" s="1"/>
  <c r="N280" i="53" s="1"/>
  <c r="O280" i="53" s="1"/>
  <c r="P280" i="53" s="1"/>
  <c r="Q280" i="53" s="1"/>
  <c r="R280" i="53" s="1"/>
  <c r="S280" i="53" s="1"/>
  <c r="T280" i="53" s="1"/>
  <c r="U280" i="53" s="1"/>
  <c r="V280" i="53" s="1"/>
  <c r="W280" i="53" s="1"/>
  <c r="X280" i="53" s="1"/>
  <c r="Y280" i="53" s="1"/>
  <c r="Z280" i="53" s="1"/>
  <c r="AA280" i="53" s="1"/>
  <c r="AB280" i="53" s="1"/>
  <c r="AC280" i="53" s="1"/>
  <c r="AD280" i="53" s="1"/>
  <c r="AE280" i="53" s="1"/>
  <c r="AF280" i="53" s="1"/>
  <c r="U279" i="53"/>
  <c r="V279" i="53" s="1"/>
  <c r="W279" i="53" s="1"/>
  <c r="X279" i="53" s="1"/>
  <c r="Y279" i="53" s="1"/>
  <c r="Z279" i="53" s="1"/>
  <c r="AA279" i="53" s="1"/>
  <c r="AB279" i="53" s="1"/>
  <c r="AC279" i="53" s="1"/>
  <c r="AD279" i="53" s="1"/>
  <c r="AE279" i="53" s="1"/>
  <c r="AF279" i="53" s="1"/>
  <c r="E279" i="53"/>
  <c r="F279" i="53" s="1"/>
  <c r="G279" i="53" s="1"/>
  <c r="H279" i="53" s="1"/>
  <c r="I279" i="53" s="1"/>
  <c r="J279" i="53" s="1"/>
  <c r="K279" i="53" s="1"/>
  <c r="L279" i="53" s="1"/>
  <c r="M279" i="53" s="1"/>
  <c r="N279" i="53" s="1"/>
  <c r="O279" i="53" s="1"/>
  <c r="P279" i="53" s="1"/>
  <c r="Q279" i="53" s="1"/>
  <c r="R279" i="53" s="1"/>
  <c r="S279" i="53" s="1"/>
  <c r="T279" i="53" s="1"/>
  <c r="C279" i="53"/>
  <c r="D279" i="53" s="1"/>
  <c r="E278" i="53"/>
  <c r="F278" i="53" s="1"/>
  <c r="G278" i="53" s="1"/>
  <c r="H278" i="53" s="1"/>
  <c r="I278" i="53" s="1"/>
  <c r="J278" i="53" s="1"/>
  <c r="K278" i="53" s="1"/>
  <c r="L278" i="53" s="1"/>
  <c r="M278" i="53" s="1"/>
  <c r="N278" i="53" s="1"/>
  <c r="O278" i="53" s="1"/>
  <c r="P278" i="53" s="1"/>
  <c r="Q278" i="53" s="1"/>
  <c r="R278" i="53" s="1"/>
  <c r="S278" i="53" s="1"/>
  <c r="T278" i="53" s="1"/>
  <c r="U278" i="53" s="1"/>
  <c r="V278" i="53" s="1"/>
  <c r="W278" i="53" s="1"/>
  <c r="X278" i="53" s="1"/>
  <c r="Y278" i="53" s="1"/>
  <c r="Z278" i="53" s="1"/>
  <c r="AA278" i="53" s="1"/>
  <c r="AB278" i="53" s="1"/>
  <c r="AC278" i="53" s="1"/>
  <c r="AD278" i="53" s="1"/>
  <c r="AE278" i="53" s="1"/>
  <c r="AF278" i="53" s="1"/>
  <c r="C278" i="53"/>
  <c r="D278" i="53" s="1"/>
  <c r="T277" i="53"/>
  <c r="U277" i="53" s="1"/>
  <c r="V277" i="53" s="1"/>
  <c r="W277" i="53" s="1"/>
  <c r="X277" i="53" s="1"/>
  <c r="Y277" i="53" s="1"/>
  <c r="Z277" i="53" s="1"/>
  <c r="AA277" i="53" s="1"/>
  <c r="AB277" i="53" s="1"/>
  <c r="AC277" i="53" s="1"/>
  <c r="AD277" i="53" s="1"/>
  <c r="AE277" i="53" s="1"/>
  <c r="AF277" i="53" s="1"/>
  <c r="I277" i="53"/>
  <c r="J277" i="53" s="1"/>
  <c r="K277" i="53" s="1"/>
  <c r="L277" i="53" s="1"/>
  <c r="M277" i="53" s="1"/>
  <c r="N277" i="53" s="1"/>
  <c r="O277" i="53" s="1"/>
  <c r="P277" i="53" s="1"/>
  <c r="Q277" i="53" s="1"/>
  <c r="R277" i="53" s="1"/>
  <c r="S277" i="53" s="1"/>
  <c r="C277" i="53"/>
  <c r="D277" i="53" s="1"/>
  <c r="E277" i="53" s="1"/>
  <c r="F277" i="53" s="1"/>
  <c r="G277" i="53" s="1"/>
  <c r="H277" i="53" s="1"/>
  <c r="J276" i="53"/>
  <c r="K276" i="53" s="1"/>
  <c r="L276" i="53" s="1"/>
  <c r="M276" i="53" s="1"/>
  <c r="N276" i="53" s="1"/>
  <c r="O276" i="53" s="1"/>
  <c r="P276" i="53" s="1"/>
  <c r="Q276" i="53" s="1"/>
  <c r="R276" i="53" s="1"/>
  <c r="S276" i="53" s="1"/>
  <c r="T276" i="53" s="1"/>
  <c r="U276" i="53" s="1"/>
  <c r="V276" i="53" s="1"/>
  <c r="W276" i="53" s="1"/>
  <c r="X276" i="53" s="1"/>
  <c r="Y276" i="53" s="1"/>
  <c r="Z276" i="53" s="1"/>
  <c r="AA276" i="53" s="1"/>
  <c r="AB276" i="53" s="1"/>
  <c r="AC276" i="53" s="1"/>
  <c r="AD276" i="53" s="1"/>
  <c r="AE276" i="53" s="1"/>
  <c r="AF276" i="53" s="1"/>
  <c r="G276" i="53"/>
  <c r="H276" i="53" s="1"/>
  <c r="I276" i="53" s="1"/>
  <c r="E276" i="53"/>
  <c r="F276" i="53" s="1"/>
  <c r="C276" i="53"/>
  <c r="D276" i="53" s="1"/>
  <c r="O275" i="53"/>
  <c r="P275" i="53" s="1"/>
  <c r="Q275" i="53" s="1"/>
  <c r="R275" i="53" s="1"/>
  <c r="S275" i="53" s="1"/>
  <c r="T275" i="53" s="1"/>
  <c r="U275" i="53" s="1"/>
  <c r="V275" i="53" s="1"/>
  <c r="W275" i="53" s="1"/>
  <c r="X275" i="53" s="1"/>
  <c r="Y275" i="53" s="1"/>
  <c r="Z275" i="53" s="1"/>
  <c r="AA275" i="53" s="1"/>
  <c r="AB275" i="53" s="1"/>
  <c r="AC275" i="53" s="1"/>
  <c r="AD275" i="53" s="1"/>
  <c r="AE275" i="53" s="1"/>
  <c r="AF275" i="53" s="1"/>
  <c r="M275" i="53"/>
  <c r="N275" i="53" s="1"/>
  <c r="K275" i="53"/>
  <c r="L275" i="53" s="1"/>
  <c r="E275" i="53"/>
  <c r="F275" i="53" s="1"/>
  <c r="G275" i="53" s="1"/>
  <c r="H275" i="53" s="1"/>
  <c r="I275" i="53" s="1"/>
  <c r="J275" i="53" s="1"/>
  <c r="D275" i="53"/>
  <c r="C275" i="53"/>
  <c r="Q274" i="53"/>
  <c r="R274" i="53" s="1"/>
  <c r="S274" i="53" s="1"/>
  <c r="T274" i="53" s="1"/>
  <c r="U274" i="53" s="1"/>
  <c r="V274" i="53" s="1"/>
  <c r="W274" i="53" s="1"/>
  <c r="X274" i="53" s="1"/>
  <c r="Y274" i="53" s="1"/>
  <c r="Z274" i="53" s="1"/>
  <c r="AA274" i="53" s="1"/>
  <c r="AB274" i="53" s="1"/>
  <c r="AC274" i="53" s="1"/>
  <c r="AD274" i="53" s="1"/>
  <c r="AE274" i="53" s="1"/>
  <c r="AF274" i="53" s="1"/>
  <c r="G274" i="53"/>
  <c r="H274" i="53" s="1"/>
  <c r="I274" i="53" s="1"/>
  <c r="J274" i="53" s="1"/>
  <c r="K274" i="53" s="1"/>
  <c r="L274" i="53" s="1"/>
  <c r="M274" i="53" s="1"/>
  <c r="N274" i="53" s="1"/>
  <c r="O274" i="53" s="1"/>
  <c r="P274" i="53" s="1"/>
  <c r="F274" i="53"/>
  <c r="C274" i="53"/>
  <c r="D274" i="53" s="1"/>
  <c r="E274" i="53" s="1"/>
  <c r="AB273" i="53"/>
  <c r="AC273" i="53" s="1"/>
  <c r="AD273" i="53" s="1"/>
  <c r="AE273" i="53" s="1"/>
  <c r="AF273" i="53" s="1"/>
  <c r="D273" i="53"/>
  <c r="E273" i="53" s="1"/>
  <c r="F273" i="53" s="1"/>
  <c r="G273" i="53" s="1"/>
  <c r="H273" i="53" s="1"/>
  <c r="I273" i="53" s="1"/>
  <c r="J273" i="53" s="1"/>
  <c r="K273" i="53" s="1"/>
  <c r="L273" i="53" s="1"/>
  <c r="M273" i="53" s="1"/>
  <c r="N273" i="53" s="1"/>
  <c r="O273" i="53" s="1"/>
  <c r="P273" i="53" s="1"/>
  <c r="Q273" i="53" s="1"/>
  <c r="R273" i="53" s="1"/>
  <c r="S273" i="53" s="1"/>
  <c r="T273" i="53" s="1"/>
  <c r="U273" i="53" s="1"/>
  <c r="V273" i="53" s="1"/>
  <c r="W273" i="53" s="1"/>
  <c r="X273" i="53" s="1"/>
  <c r="Y273" i="53" s="1"/>
  <c r="Z273" i="53" s="1"/>
  <c r="AA273" i="53" s="1"/>
  <c r="C273" i="53"/>
  <c r="S272" i="53"/>
  <c r="T272" i="53" s="1"/>
  <c r="U272" i="53" s="1"/>
  <c r="V272" i="53" s="1"/>
  <c r="W272" i="53" s="1"/>
  <c r="X272" i="53" s="1"/>
  <c r="Y272" i="53" s="1"/>
  <c r="Z272" i="53" s="1"/>
  <c r="AA272" i="53" s="1"/>
  <c r="AB272" i="53" s="1"/>
  <c r="AC272" i="53" s="1"/>
  <c r="AD272" i="53" s="1"/>
  <c r="AE272" i="53" s="1"/>
  <c r="AF272" i="53" s="1"/>
  <c r="C272" i="53"/>
  <c r="D272" i="53" s="1"/>
  <c r="E272" i="53" s="1"/>
  <c r="F272" i="53" s="1"/>
  <c r="G272" i="53" s="1"/>
  <c r="H272" i="53" s="1"/>
  <c r="I272" i="53" s="1"/>
  <c r="J272" i="53" s="1"/>
  <c r="K272" i="53" s="1"/>
  <c r="L272" i="53" s="1"/>
  <c r="M272" i="53" s="1"/>
  <c r="N272" i="53" s="1"/>
  <c r="O272" i="53" s="1"/>
  <c r="P272" i="53" s="1"/>
  <c r="Q272" i="53" s="1"/>
  <c r="R272" i="53" s="1"/>
  <c r="H271" i="53"/>
  <c r="I271" i="53" s="1"/>
  <c r="J271" i="53" s="1"/>
  <c r="K271" i="53" s="1"/>
  <c r="L271" i="53" s="1"/>
  <c r="M271" i="53" s="1"/>
  <c r="N271" i="53" s="1"/>
  <c r="O271" i="53" s="1"/>
  <c r="P271" i="53" s="1"/>
  <c r="Q271" i="53" s="1"/>
  <c r="R271" i="53" s="1"/>
  <c r="S271" i="53" s="1"/>
  <c r="T271" i="53" s="1"/>
  <c r="U271" i="53" s="1"/>
  <c r="V271" i="53" s="1"/>
  <c r="W271" i="53" s="1"/>
  <c r="X271" i="53" s="1"/>
  <c r="Y271" i="53" s="1"/>
  <c r="Z271" i="53" s="1"/>
  <c r="AA271" i="53" s="1"/>
  <c r="AB271" i="53" s="1"/>
  <c r="AC271" i="53" s="1"/>
  <c r="AD271" i="53" s="1"/>
  <c r="AE271" i="53" s="1"/>
  <c r="AF271" i="53" s="1"/>
  <c r="G271" i="53"/>
  <c r="E271" i="53"/>
  <c r="F271" i="53" s="1"/>
  <c r="C271" i="53"/>
  <c r="D271" i="53" s="1"/>
  <c r="J270" i="53"/>
  <c r="K270" i="53" s="1"/>
  <c r="L270" i="53" s="1"/>
  <c r="M270" i="53" s="1"/>
  <c r="N270" i="53" s="1"/>
  <c r="O270" i="53" s="1"/>
  <c r="P270" i="53" s="1"/>
  <c r="Q270" i="53" s="1"/>
  <c r="R270" i="53" s="1"/>
  <c r="S270" i="53" s="1"/>
  <c r="T270" i="53" s="1"/>
  <c r="U270" i="53" s="1"/>
  <c r="V270" i="53" s="1"/>
  <c r="W270" i="53" s="1"/>
  <c r="X270" i="53" s="1"/>
  <c r="Y270" i="53" s="1"/>
  <c r="Z270" i="53" s="1"/>
  <c r="AA270" i="53" s="1"/>
  <c r="AB270" i="53" s="1"/>
  <c r="AC270" i="53" s="1"/>
  <c r="AD270" i="53" s="1"/>
  <c r="AE270" i="53" s="1"/>
  <c r="AF270" i="53" s="1"/>
  <c r="I270" i="53"/>
  <c r="F270" i="53"/>
  <c r="G270" i="53" s="1"/>
  <c r="H270" i="53" s="1"/>
  <c r="C270" i="53"/>
  <c r="D270" i="53" s="1"/>
  <c r="E270" i="53" s="1"/>
  <c r="H269" i="53"/>
  <c r="I269" i="53" s="1"/>
  <c r="J269" i="53" s="1"/>
  <c r="K269" i="53" s="1"/>
  <c r="L269" i="53" s="1"/>
  <c r="M269" i="53" s="1"/>
  <c r="N269" i="53" s="1"/>
  <c r="O269" i="53" s="1"/>
  <c r="P269" i="53" s="1"/>
  <c r="Q269" i="53" s="1"/>
  <c r="R269" i="53" s="1"/>
  <c r="S269" i="53" s="1"/>
  <c r="T269" i="53" s="1"/>
  <c r="U269" i="53" s="1"/>
  <c r="V269" i="53" s="1"/>
  <c r="W269" i="53" s="1"/>
  <c r="X269" i="53" s="1"/>
  <c r="Y269" i="53" s="1"/>
  <c r="Z269" i="53" s="1"/>
  <c r="AA269" i="53" s="1"/>
  <c r="AB269" i="53" s="1"/>
  <c r="AC269" i="53" s="1"/>
  <c r="AD269" i="53" s="1"/>
  <c r="AE269" i="53" s="1"/>
  <c r="AF269" i="53" s="1"/>
  <c r="C269" i="53"/>
  <c r="D269" i="53" s="1"/>
  <c r="E269" i="53" s="1"/>
  <c r="F269" i="53" s="1"/>
  <c r="G269" i="53" s="1"/>
  <c r="E268" i="53"/>
  <c r="F268" i="53" s="1"/>
  <c r="G268" i="53" s="1"/>
  <c r="H268" i="53" s="1"/>
  <c r="I268" i="53" s="1"/>
  <c r="J268" i="53" s="1"/>
  <c r="K268" i="53" s="1"/>
  <c r="L268" i="53" s="1"/>
  <c r="M268" i="53" s="1"/>
  <c r="N268" i="53" s="1"/>
  <c r="O268" i="53" s="1"/>
  <c r="P268" i="53" s="1"/>
  <c r="Q268" i="53" s="1"/>
  <c r="R268" i="53" s="1"/>
  <c r="S268" i="53" s="1"/>
  <c r="T268" i="53" s="1"/>
  <c r="U268" i="53" s="1"/>
  <c r="V268" i="53" s="1"/>
  <c r="W268" i="53" s="1"/>
  <c r="X268" i="53" s="1"/>
  <c r="Y268" i="53" s="1"/>
  <c r="Z268" i="53" s="1"/>
  <c r="AA268" i="53" s="1"/>
  <c r="AB268" i="53" s="1"/>
  <c r="AC268" i="53" s="1"/>
  <c r="AD268" i="53" s="1"/>
  <c r="AE268" i="53" s="1"/>
  <c r="AF268" i="53" s="1"/>
  <c r="C268" i="53"/>
  <c r="D268" i="53" s="1"/>
  <c r="M267" i="53"/>
  <c r="N267" i="53" s="1"/>
  <c r="O267" i="53" s="1"/>
  <c r="P267" i="53" s="1"/>
  <c r="Q267" i="53" s="1"/>
  <c r="R267" i="53" s="1"/>
  <c r="S267" i="53" s="1"/>
  <c r="T267" i="53" s="1"/>
  <c r="U267" i="53" s="1"/>
  <c r="V267" i="53" s="1"/>
  <c r="W267" i="53" s="1"/>
  <c r="X267" i="53" s="1"/>
  <c r="Y267" i="53" s="1"/>
  <c r="Z267" i="53" s="1"/>
  <c r="AA267" i="53" s="1"/>
  <c r="AB267" i="53" s="1"/>
  <c r="AC267" i="53" s="1"/>
  <c r="AD267" i="53" s="1"/>
  <c r="AE267" i="53" s="1"/>
  <c r="AF267" i="53" s="1"/>
  <c r="C267" i="53"/>
  <c r="D267" i="53" s="1"/>
  <c r="E267" i="53" s="1"/>
  <c r="F267" i="53" s="1"/>
  <c r="G267" i="53" s="1"/>
  <c r="H267" i="53" s="1"/>
  <c r="I267" i="53" s="1"/>
  <c r="J267" i="53" s="1"/>
  <c r="K267" i="53" s="1"/>
  <c r="L267" i="53" s="1"/>
  <c r="C266" i="53"/>
  <c r="D266" i="53" s="1"/>
  <c r="E266" i="53" s="1"/>
  <c r="F266" i="53" s="1"/>
  <c r="G266" i="53" s="1"/>
  <c r="H266" i="53" s="1"/>
  <c r="I266" i="53" s="1"/>
  <c r="J266" i="53" s="1"/>
  <c r="K266" i="53" s="1"/>
  <c r="L266" i="53" s="1"/>
  <c r="M266" i="53" s="1"/>
  <c r="N266" i="53" s="1"/>
  <c r="O266" i="53" s="1"/>
  <c r="P266" i="53" s="1"/>
  <c r="Q266" i="53" s="1"/>
  <c r="R266" i="53" s="1"/>
  <c r="S266" i="53" s="1"/>
  <c r="T266" i="53" s="1"/>
  <c r="U266" i="53" s="1"/>
  <c r="V266" i="53" s="1"/>
  <c r="W266" i="53" s="1"/>
  <c r="X266" i="53" s="1"/>
  <c r="Y266" i="53" s="1"/>
  <c r="Z266" i="53" s="1"/>
  <c r="AA266" i="53" s="1"/>
  <c r="AB266" i="53" s="1"/>
  <c r="AC266" i="53" s="1"/>
  <c r="AD266" i="53" s="1"/>
  <c r="AE266" i="53" s="1"/>
  <c r="AF266" i="53" s="1"/>
  <c r="AF265" i="53"/>
  <c r="E265" i="53"/>
  <c r="F265" i="53" s="1"/>
  <c r="G265" i="53" s="1"/>
  <c r="H265" i="53" s="1"/>
  <c r="I265" i="53" s="1"/>
  <c r="J265" i="53" s="1"/>
  <c r="K265" i="53" s="1"/>
  <c r="L265" i="53" s="1"/>
  <c r="M265" i="53" s="1"/>
  <c r="N265" i="53" s="1"/>
  <c r="O265" i="53" s="1"/>
  <c r="P265" i="53" s="1"/>
  <c r="Q265" i="53" s="1"/>
  <c r="R265" i="53" s="1"/>
  <c r="S265" i="53" s="1"/>
  <c r="T265" i="53" s="1"/>
  <c r="U265" i="53" s="1"/>
  <c r="V265" i="53" s="1"/>
  <c r="W265" i="53" s="1"/>
  <c r="X265" i="53" s="1"/>
  <c r="Y265" i="53" s="1"/>
  <c r="Z265" i="53" s="1"/>
  <c r="AA265" i="53" s="1"/>
  <c r="AB265" i="53" s="1"/>
  <c r="AC265" i="53" s="1"/>
  <c r="AD265" i="53" s="1"/>
  <c r="AE265" i="53" s="1"/>
  <c r="D265" i="53"/>
  <c r="C265" i="53"/>
  <c r="K264" i="53"/>
  <c r="L264" i="53" s="1"/>
  <c r="M264" i="53" s="1"/>
  <c r="N264" i="53" s="1"/>
  <c r="O264" i="53" s="1"/>
  <c r="P264" i="53" s="1"/>
  <c r="Q264" i="53" s="1"/>
  <c r="R264" i="53" s="1"/>
  <c r="S264" i="53" s="1"/>
  <c r="T264" i="53" s="1"/>
  <c r="U264" i="53" s="1"/>
  <c r="V264" i="53" s="1"/>
  <c r="W264" i="53" s="1"/>
  <c r="X264" i="53" s="1"/>
  <c r="Y264" i="53" s="1"/>
  <c r="Z264" i="53" s="1"/>
  <c r="AA264" i="53" s="1"/>
  <c r="AB264" i="53" s="1"/>
  <c r="AC264" i="53" s="1"/>
  <c r="AD264" i="53" s="1"/>
  <c r="AE264" i="53" s="1"/>
  <c r="AF264" i="53" s="1"/>
  <c r="J264" i="53"/>
  <c r="H264" i="53"/>
  <c r="I264" i="53" s="1"/>
  <c r="D264" i="53"/>
  <c r="E264" i="53" s="1"/>
  <c r="F264" i="53" s="1"/>
  <c r="G264" i="53" s="1"/>
  <c r="C264" i="53"/>
  <c r="D263" i="53"/>
  <c r="E263" i="53" s="1"/>
  <c r="F263" i="53" s="1"/>
  <c r="G263" i="53" s="1"/>
  <c r="H263" i="53" s="1"/>
  <c r="I263" i="53" s="1"/>
  <c r="J263" i="53" s="1"/>
  <c r="K263" i="53" s="1"/>
  <c r="L263" i="53" s="1"/>
  <c r="M263" i="53" s="1"/>
  <c r="N263" i="53" s="1"/>
  <c r="O263" i="53" s="1"/>
  <c r="P263" i="53" s="1"/>
  <c r="Q263" i="53" s="1"/>
  <c r="R263" i="53" s="1"/>
  <c r="S263" i="53" s="1"/>
  <c r="T263" i="53" s="1"/>
  <c r="U263" i="53" s="1"/>
  <c r="V263" i="53" s="1"/>
  <c r="W263" i="53" s="1"/>
  <c r="X263" i="53" s="1"/>
  <c r="Y263" i="53" s="1"/>
  <c r="Z263" i="53" s="1"/>
  <c r="AA263" i="53" s="1"/>
  <c r="AB263" i="53" s="1"/>
  <c r="AC263" i="53" s="1"/>
  <c r="AD263" i="53" s="1"/>
  <c r="AE263" i="53" s="1"/>
  <c r="AF263" i="53" s="1"/>
  <c r="C263" i="53"/>
  <c r="C262" i="53"/>
  <c r="D262" i="53" s="1"/>
  <c r="E262" i="53" s="1"/>
  <c r="F262" i="53" s="1"/>
  <c r="G262" i="53" s="1"/>
  <c r="H262" i="53" s="1"/>
  <c r="I262" i="53" s="1"/>
  <c r="J262" i="53" s="1"/>
  <c r="K262" i="53" s="1"/>
  <c r="L262" i="53" s="1"/>
  <c r="M262" i="53" s="1"/>
  <c r="N262" i="53" s="1"/>
  <c r="O262" i="53" s="1"/>
  <c r="P262" i="53" s="1"/>
  <c r="Q262" i="53" s="1"/>
  <c r="R262" i="53" s="1"/>
  <c r="S262" i="53" s="1"/>
  <c r="T262" i="53" s="1"/>
  <c r="U262" i="53" s="1"/>
  <c r="V262" i="53" s="1"/>
  <c r="W262" i="53" s="1"/>
  <c r="X262" i="53" s="1"/>
  <c r="Y262" i="53" s="1"/>
  <c r="Z262" i="53" s="1"/>
  <c r="AA262" i="53" s="1"/>
  <c r="AB262" i="53" s="1"/>
  <c r="AC262" i="53" s="1"/>
  <c r="AD262" i="53" s="1"/>
  <c r="AE262" i="53" s="1"/>
  <c r="AF262" i="53" s="1"/>
  <c r="D261" i="53"/>
  <c r="E261" i="53" s="1"/>
  <c r="F261" i="53" s="1"/>
  <c r="G261" i="53" s="1"/>
  <c r="H261" i="53" s="1"/>
  <c r="I261" i="53" s="1"/>
  <c r="J261" i="53" s="1"/>
  <c r="K261" i="53" s="1"/>
  <c r="L261" i="53" s="1"/>
  <c r="M261" i="53" s="1"/>
  <c r="N261" i="53" s="1"/>
  <c r="O261" i="53" s="1"/>
  <c r="P261" i="53" s="1"/>
  <c r="Q261" i="53" s="1"/>
  <c r="R261" i="53" s="1"/>
  <c r="S261" i="53" s="1"/>
  <c r="T261" i="53" s="1"/>
  <c r="U261" i="53" s="1"/>
  <c r="V261" i="53" s="1"/>
  <c r="W261" i="53" s="1"/>
  <c r="X261" i="53" s="1"/>
  <c r="Y261" i="53" s="1"/>
  <c r="Z261" i="53" s="1"/>
  <c r="AA261" i="53" s="1"/>
  <c r="AB261" i="53" s="1"/>
  <c r="AC261" i="53" s="1"/>
  <c r="AD261" i="53" s="1"/>
  <c r="AE261" i="53" s="1"/>
  <c r="AF261" i="53" s="1"/>
  <c r="C261" i="53"/>
  <c r="D260" i="53"/>
  <c r="E260" i="53" s="1"/>
  <c r="F260" i="53" s="1"/>
  <c r="G260" i="53" s="1"/>
  <c r="H260" i="53" s="1"/>
  <c r="I260" i="53" s="1"/>
  <c r="J260" i="53" s="1"/>
  <c r="K260" i="53" s="1"/>
  <c r="L260" i="53" s="1"/>
  <c r="M260" i="53" s="1"/>
  <c r="N260" i="53" s="1"/>
  <c r="O260" i="53" s="1"/>
  <c r="P260" i="53" s="1"/>
  <c r="Q260" i="53" s="1"/>
  <c r="R260" i="53" s="1"/>
  <c r="S260" i="53" s="1"/>
  <c r="T260" i="53" s="1"/>
  <c r="U260" i="53" s="1"/>
  <c r="V260" i="53" s="1"/>
  <c r="W260" i="53" s="1"/>
  <c r="X260" i="53" s="1"/>
  <c r="Y260" i="53" s="1"/>
  <c r="Z260" i="53" s="1"/>
  <c r="AA260" i="53" s="1"/>
  <c r="AB260" i="53" s="1"/>
  <c r="AC260" i="53" s="1"/>
  <c r="AD260" i="53" s="1"/>
  <c r="AE260" i="53" s="1"/>
  <c r="AF260" i="53" s="1"/>
  <c r="C260" i="53"/>
  <c r="D259" i="53"/>
  <c r="E259" i="53" s="1"/>
  <c r="F259" i="53" s="1"/>
  <c r="G259" i="53" s="1"/>
  <c r="H259" i="53" s="1"/>
  <c r="I259" i="53" s="1"/>
  <c r="J259" i="53" s="1"/>
  <c r="K259" i="53" s="1"/>
  <c r="L259" i="53" s="1"/>
  <c r="M259" i="53" s="1"/>
  <c r="N259" i="53" s="1"/>
  <c r="O259" i="53" s="1"/>
  <c r="P259" i="53" s="1"/>
  <c r="Q259" i="53" s="1"/>
  <c r="R259" i="53" s="1"/>
  <c r="S259" i="53" s="1"/>
  <c r="T259" i="53" s="1"/>
  <c r="U259" i="53" s="1"/>
  <c r="V259" i="53" s="1"/>
  <c r="W259" i="53" s="1"/>
  <c r="X259" i="53" s="1"/>
  <c r="Y259" i="53" s="1"/>
  <c r="Z259" i="53" s="1"/>
  <c r="AA259" i="53" s="1"/>
  <c r="AB259" i="53" s="1"/>
  <c r="AC259" i="53" s="1"/>
  <c r="AD259" i="53" s="1"/>
  <c r="AE259" i="53" s="1"/>
  <c r="AF259" i="53" s="1"/>
  <c r="C259" i="53"/>
  <c r="C258" i="53"/>
  <c r="D258" i="53" s="1"/>
  <c r="E258" i="53" s="1"/>
  <c r="F258" i="53" s="1"/>
  <c r="G258" i="53" s="1"/>
  <c r="H258" i="53" s="1"/>
  <c r="I258" i="53" s="1"/>
  <c r="J258" i="53" s="1"/>
  <c r="K258" i="53" s="1"/>
  <c r="L258" i="53" s="1"/>
  <c r="M258" i="53" s="1"/>
  <c r="N258" i="53" s="1"/>
  <c r="O258" i="53" s="1"/>
  <c r="P258" i="53" s="1"/>
  <c r="Q258" i="53" s="1"/>
  <c r="R258" i="53" s="1"/>
  <c r="S258" i="53" s="1"/>
  <c r="T258" i="53" s="1"/>
  <c r="U258" i="53" s="1"/>
  <c r="V258" i="53" s="1"/>
  <c r="W258" i="53" s="1"/>
  <c r="X258" i="53" s="1"/>
  <c r="Y258" i="53" s="1"/>
  <c r="Z258" i="53" s="1"/>
  <c r="AA258" i="53" s="1"/>
  <c r="AB258" i="53" s="1"/>
  <c r="AC258" i="53" s="1"/>
  <c r="AD258" i="53" s="1"/>
  <c r="AE258" i="53" s="1"/>
  <c r="AF258" i="53" s="1"/>
  <c r="V257" i="53"/>
  <c r="W257" i="53" s="1"/>
  <c r="X257" i="53" s="1"/>
  <c r="Y257" i="53" s="1"/>
  <c r="Z257" i="53" s="1"/>
  <c r="AA257" i="53" s="1"/>
  <c r="AB257" i="53" s="1"/>
  <c r="AC257" i="53" s="1"/>
  <c r="AD257" i="53" s="1"/>
  <c r="AE257" i="53" s="1"/>
  <c r="AF257" i="53" s="1"/>
  <c r="U257" i="53"/>
  <c r="J257" i="53"/>
  <c r="K257" i="53" s="1"/>
  <c r="L257" i="53" s="1"/>
  <c r="M257" i="53" s="1"/>
  <c r="N257" i="53" s="1"/>
  <c r="O257" i="53" s="1"/>
  <c r="P257" i="53" s="1"/>
  <c r="Q257" i="53" s="1"/>
  <c r="R257" i="53" s="1"/>
  <c r="S257" i="53" s="1"/>
  <c r="T257" i="53" s="1"/>
  <c r="I257" i="53"/>
  <c r="E257" i="53"/>
  <c r="F257" i="53" s="1"/>
  <c r="G257" i="53" s="1"/>
  <c r="H257" i="53" s="1"/>
  <c r="D257" i="53"/>
  <c r="C257" i="53"/>
  <c r="S256" i="53"/>
  <c r="T256" i="53" s="1"/>
  <c r="U256" i="53" s="1"/>
  <c r="V256" i="53" s="1"/>
  <c r="W256" i="53" s="1"/>
  <c r="X256" i="53" s="1"/>
  <c r="Y256" i="53" s="1"/>
  <c r="Z256" i="53" s="1"/>
  <c r="AA256" i="53" s="1"/>
  <c r="AB256" i="53" s="1"/>
  <c r="AC256" i="53" s="1"/>
  <c r="AD256" i="53" s="1"/>
  <c r="AE256" i="53" s="1"/>
  <c r="AF256" i="53" s="1"/>
  <c r="O256" i="53"/>
  <c r="P256" i="53" s="1"/>
  <c r="Q256" i="53" s="1"/>
  <c r="R256" i="53" s="1"/>
  <c r="D256" i="53"/>
  <c r="E256" i="53" s="1"/>
  <c r="F256" i="53" s="1"/>
  <c r="G256" i="53" s="1"/>
  <c r="H256" i="53" s="1"/>
  <c r="I256" i="53" s="1"/>
  <c r="J256" i="53" s="1"/>
  <c r="K256" i="53" s="1"/>
  <c r="L256" i="53" s="1"/>
  <c r="M256" i="53" s="1"/>
  <c r="N256" i="53" s="1"/>
  <c r="C256" i="53"/>
  <c r="AB255" i="53"/>
  <c r="AC255" i="53" s="1"/>
  <c r="AD255" i="53" s="1"/>
  <c r="AE255" i="53" s="1"/>
  <c r="AF255" i="53" s="1"/>
  <c r="H255" i="53"/>
  <c r="I255" i="53" s="1"/>
  <c r="J255" i="53" s="1"/>
  <c r="K255" i="53" s="1"/>
  <c r="L255" i="53" s="1"/>
  <c r="M255" i="53" s="1"/>
  <c r="N255" i="53" s="1"/>
  <c r="O255" i="53" s="1"/>
  <c r="P255" i="53" s="1"/>
  <c r="Q255" i="53" s="1"/>
  <c r="R255" i="53" s="1"/>
  <c r="S255" i="53" s="1"/>
  <c r="T255" i="53" s="1"/>
  <c r="U255" i="53" s="1"/>
  <c r="V255" i="53" s="1"/>
  <c r="W255" i="53" s="1"/>
  <c r="X255" i="53" s="1"/>
  <c r="Y255" i="53" s="1"/>
  <c r="Z255" i="53" s="1"/>
  <c r="AA255" i="53" s="1"/>
  <c r="F255" i="53"/>
  <c r="G255" i="53" s="1"/>
  <c r="D255" i="53"/>
  <c r="E255" i="53" s="1"/>
  <c r="C255" i="53"/>
  <c r="G254" i="53"/>
  <c r="H254" i="53" s="1"/>
  <c r="I254" i="53" s="1"/>
  <c r="J254" i="53" s="1"/>
  <c r="K254" i="53" s="1"/>
  <c r="L254" i="53" s="1"/>
  <c r="M254" i="53" s="1"/>
  <c r="N254" i="53" s="1"/>
  <c r="O254" i="53" s="1"/>
  <c r="P254" i="53" s="1"/>
  <c r="Q254" i="53" s="1"/>
  <c r="R254" i="53" s="1"/>
  <c r="S254" i="53" s="1"/>
  <c r="T254" i="53" s="1"/>
  <c r="U254" i="53" s="1"/>
  <c r="V254" i="53" s="1"/>
  <c r="W254" i="53" s="1"/>
  <c r="X254" i="53" s="1"/>
  <c r="Y254" i="53" s="1"/>
  <c r="Z254" i="53" s="1"/>
  <c r="AA254" i="53" s="1"/>
  <c r="AB254" i="53" s="1"/>
  <c r="AC254" i="53" s="1"/>
  <c r="AD254" i="53" s="1"/>
  <c r="AE254" i="53" s="1"/>
  <c r="AF254" i="53" s="1"/>
  <c r="F254" i="53"/>
  <c r="C254" i="53"/>
  <c r="D254" i="53" s="1"/>
  <c r="E254" i="53" s="1"/>
  <c r="AB253" i="53"/>
  <c r="AC253" i="53" s="1"/>
  <c r="AD253" i="53" s="1"/>
  <c r="AE253" i="53" s="1"/>
  <c r="AF253" i="53" s="1"/>
  <c r="J253" i="53"/>
  <c r="K253" i="53" s="1"/>
  <c r="L253" i="53" s="1"/>
  <c r="M253" i="53" s="1"/>
  <c r="N253" i="53" s="1"/>
  <c r="O253" i="53" s="1"/>
  <c r="P253" i="53" s="1"/>
  <c r="Q253" i="53" s="1"/>
  <c r="R253" i="53" s="1"/>
  <c r="S253" i="53" s="1"/>
  <c r="T253" i="53" s="1"/>
  <c r="U253" i="53" s="1"/>
  <c r="V253" i="53" s="1"/>
  <c r="W253" i="53" s="1"/>
  <c r="X253" i="53" s="1"/>
  <c r="Y253" i="53" s="1"/>
  <c r="Z253" i="53" s="1"/>
  <c r="AA253" i="53" s="1"/>
  <c r="F253" i="53"/>
  <c r="G253" i="53" s="1"/>
  <c r="H253" i="53" s="1"/>
  <c r="I253" i="53" s="1"/>
  <c r="E253" i="53"/>
  <c r="D253" i="53"/>
  <c r="C253" i="53"/>
  <c r="C252" i="53"/>
  <c r="D252" i="53" s="1"/>
  <c r="E252" i="53" s="1"/>
  <c r="F252" i="53" s="1"/>
  <c r="G252" i="53" s="1"/>
  <c r="H252" i="53" s="1"/>
  <c r="I252" i="53" s="1"/>
  <c r="J252" i="53" s="1"/>
  <c r="K252" i="53" s="1"/>
  <c r="L252" i="53" s="1"/>
  <c r="M252" i="53" s="1"/>
  <c r="N252" i="53" s="1"/>
  <c r="O252" i="53" s="1"/>
  <c r="P252" i="53" s="1"/>
  <c r="Q252" i="53" s="1"/>
  <c r="R252" i="53" s="1"/>
  <c r="S252" i="53" s="1"/>
  <c r="T252" i="53" s="1"/>
  <c r="U252" i="53" s="1"/>
  <c r="V252" i="53" s="1"/>
  <c r="W252" i="53" s="1"/>
  <c r="X252" i="53" s="1"/>
  <c r="Y252" i="53" s="1"/>
  <c r="Z252" i="53" s="1"/>
  <c r="AA252" i="53" s="1"/>
  <c r="AB252" i="53" s="1"/>
  <c r="AC252" i="53" s="1"/>
  <c r="AD252" i="53" s="1"/>
  <c r="AE252" i="53" s="1"/>
  <c r="AF252" i="53" s="1"/>
  <c r="D251" i="53"/>
  <c r="E251" i="53" s="1"/>
  <c r="F251" i="53" s="1"/>
  <c r="G251" i="53" s="1"/>
  <c r="H251" i="53" s="1"/>
  <c r="I251" i="53" s="1"/>
  <c r="J251" i="53" s="1"/>
  <c r="K251" i="53" s="1"/>
  <c r="L251" i="53" s="1"/>
  <c r="M251" i="53" s="1"/>
  <c r="N251" i="53" s="1"/>
  <c r="O251" i="53" s="1"/>
  <c r="P251" i="53" s="1"/>
  <c r="Q251" i="53" s="1"/>
  <c r="R251" i="53" s="1"/>
  <c r="S251" i="53" s="1"/>
  <c r="T251" i="53" s="1"/>
  <c r="U251" i="53" s="1"/>
  <c r="V251" i="53" s="1"/>
  <c r="W251" i="53" s="1"/>
  <c r="X251" i="53" s="1"/>
  <c r="Y251" i="53" s="1"/>
  <c r="Z251" i="53" s="1"/>
  <c r="AA251" i="53" s="1"/>
  <c r="AB251" i="53" s="1"/>
  <c r="AC251" i="53" s="1"/>
  <c r="AD251" i="53" s="1"/>
  <c r="AE251" i="53" s="1"/>
  <c r="AF251" i="53" s="1"/>
  <c r="C251" i="53"/>
  <c r="K250" i="53"/>
  <c r="L250" i="53" s="1"/>
  <c r="M250" i="53" s="1"/>
  <c r="N250" i="53" s="1"/>
  <c r="O250" i="53" s="1"/>
  <c r="P250" i="53" s="1"/>
  <c r="Q250" i="53" s="1"/>
  <c r="R250" i="53" s="1"/>
  <c r="S250" i="53" s="1"/>
  <c r="T250" i="53" s="1"/>
  <c r="U250" i="53" s="1"/>
  <c r="V250" i="53" s="1"/>
  <c r="W250" i="53" s="1"/>
  <c r="X250" i="53" s="1"/>
  <c r="Y250" i="53" s="1"/>
  <c r="Z250" i="53" s="1"/>
  <c r="AA250" i="53" s="1"/>
  <c r="AB250" i="53" s="1"/>
  <c r="AC250" i="53" s="1"/>
  <c r="AD250" i="53" s="1"/>
  <c r="AE250" i="53" s="1"/>
  <c r="AF250" i="53" s="1"/>
  <c r="H250" i="53"/>
  <c r="I250" i="53" s="1"/>
  <c r="J250" i="53" s="1"/>
  <c r="G250" i="53"/>
  <c r="C250" i="53"/>
  <c r="D250" i="53" s="1"/>
  <c r="E250" i="53" s="1"/>
  <c r="F250" i="53" s="1"/>
  <c r="U249" i="53"/>
  <c r="V249" i="53" s="1"/>
  <c r="W249" i="53" s="1"/>
  <c r="X249" i="53" s="1"/>
  <c r="Y249" i="53" s="1"/>
  <c r="Z249" i="53" s="1"/>
  <c r="AA249" i="53" s="1"/>
  <c r="AB249" i="53" s="1"/>
  <c r="AC249" i="53" s="1"/>
  <c r="AD249" i="53" s="1"/>
  <c r="AE249" i="53" s="1"/>
  <c r="AF249" i="53" s="1"/>
  <c r="F249" i="53"/>
  <c r="G249" i="53" s="1"/>
  <c r="H249" i="53" s="1"/>
  <c r="I249" i="53" s="1"/>
  <c r="J249" i="53" s="1"/>
  <c r="K249" i="53" s="1"/>
  <c r="L249" i="53" s="1"/>
  <c r="M249" i="53" s="1"/>
  <c r="N249" i="53" s="1"/>
  <c r="O249" i="53" s="1"/>
  <c r="P249" i="53" s="1"/>
  <c r="Q249" i="53" s="1"/>
  <c r="R249" i="53" s="1"/>
  <c r="S249" i="53" s="1"/>
  <c r="T249" i="53" s="1"/>
  <c r="E249" i="53"/>
  <c r="D249" i="53"/>
  <c r="C249" i="53"/>
  <c r="F248" i="53"/>
  <c r="G248" i="53" s="1"/>
  <c r="H248" i="53" s="1"/>
  <c r="I248" i="53" s="1"/>
  <c r="J248" i="53" s="1"/>
  <c r="K248" i="53" s="1"/>
  <c r="L248" i="53" s="1"/>
  <c r="M248" i="53" s="1"/>
  <c r="N248" i="53" s="1"/>
  <c r="O248" i="53" s="1"/>
  <c r="P248" i="53" s="1"/>
  <c r="Q248" i="53" s="1"/>
  <c r="R248" i="53" s="1"/>
  <c r="S248" i="53" s="1"/>
  <c r="T248" i="53" s="1"/>
  <c r="U248" i="53" s="1"/>
  <c r="V248" i="53" s="1"/>
  <c r="W248" i="53" s="1"/>
  <c r="X248" i="53" s="1"/>
  <c r="Y248" i="53" s="1"/>
  <c r="Z248" i="53" s="1"/>
  <c r="AA248" i="53" s="1"/>
  <c r="AB248" i="53" s="1"/>
  <c r="AC248" i="53" s="1"/>
  <c r="AD248" i="53" s="1"/>
  <c r="AE248" i="53" s="1"/>
  <c r="AF248" i="53" s="1"/>
  <c r="D248" i="53"/>
  <c r="E248" i="53" s="1"/>
  <c r="C248" i="53"/>
  <c r="X247" i="53"/>
  <c r="Y247" i="53" s="1"/>
  <c r="Z247" i="53" s="1"/>
  <c r="AA247" i="53" s="1"/>
  <c r="AB247" i="53" s="1"/>
  <c r="AC247" i="53" s="1"/>
  <c r="AD247" i="53" s="1"/>
  <c r="AE247" i="53" s="1"/>
  <c r="AF247" i="53" s="1"/>
  <c r="V247" i="53"/>
  <c r="W247" i="53" s="1"/>
  <c r="I247" i="53"/>
  <c r="J247" i="53" s="1"/>
  <c r="K247" i="53" s="1"/>
  <c r="L247" i="53" s="1"/>
  <c r="M247" i="53" s="1"/>
  <c r="N247" i="53" s="1"/>
  <c r="O247" i="53" s="1"/>
  <c r="P247" i="53" s="1"/>
  <c r="Q247" i="53" s="1"/>
  <c r="R247" i="53" s="1"/>
  <c r="S247" i="53" s="1"/>
  <c r="T247" i="53" s="1"/>
  <c r="U247" i="53" s="1"/>
  <c r="H247" i="53"/>
  <c r="F247" i="53"/>
  <c r="G247" i="53" s="1"/>
  <c r="D247" i="53"/>
  <c r="E247" i="53" s="1"/>
  <c r="C247" i="53"/>
  <c r="X246" i="53"/>
  <c r="Y246" i="53" s="1"/>
  <c r="Z246" i="53" s="1"/>
  <c r="AA246" i="53" s="1"/>
  <c r="AB246" i="53" s="1"/>
  <c r="AC246" i="53" s="1"/>
  <c r="AD246" i="53" s="1"/>
  <c r="AE246" i="53" s="1"/>
  <c r="AF246" i="53" s="1"/>
  <c r="L246" i="53"/>
  <c r="M246" i="53" s="1"/>
  <c r="N246" i="53" s="1"/>
  <c r="O246" i="53" s="1"/>
  <c r="P246" i="53" s="1"/>
  <c r="Q246" i="53" s="1"/>
  <c r="R246" i="53" s="1"/>
  <c r="S246" i="53" s="1"/>
  <c r="T246" i="53" s="1"/>
  <c r="U246" i="53" s="1"/>
  <c r="V246" i="53" s="1"/>
  <c r="W246" i="53" s="1"/>
  <c r="K246" i="53"/>
  <c r="C246" i="53"/>
  <c r="D246" i="53" s="1"/>
  <c r="E246" i="53" s="1"/>
  <c r="F246" i="53" s="1"/>
  <c r="G246" i="53" s="1"/>
  <c r="H246" i="53" s="1"/>
  <c r="I246" i="53" s="1"/>
  <c r="J246" i="53" s="1"/>
  <c r="L245" i="53"/>
  <c r="M245" i="53" s="1"/>
  <c r="N245" i="53" s="1"/>
  <c r="O245" i="53" s="1"/>
  <c r="P245" i="53" s="1"/>
  <c r="Q245" i="53" s="1"/>
  <c r="R245" i="53" s="1"/>
  <c r="S245" i="53" s="1"/>
  <c r="T245" i="53" s="1"/>
  <c r="U245" i="53" s="1"/>
  <c r="V245" i="53" s="1"/>
  <c r="W245" i="53" s="1"/>
  <c r="X245" i="53" s="1"/>
  <c r="Y245" i="53" s="1"/>
  <c r="Z245" i="53" s="1"/>
  <c r="AA245" i="53" s="1"/>
  <c r="AB245" i="53" s="1"/>
  <c r="AC245" i="53" s="1"/>
  <c r="AD245" i="53" s="1"/>
  <c r="AE245" i="53" s="1"/>
  <c r="AF245" i="53" s="1"/>
  <c r="E245" i="53"/>
  <c r="F245" i="53" s="1"/>
  <c r="G245" i="53" s="1"/>
  <c r="H245" i="53" s="1"/>
  <c r="I245" i="53" s="1"/>
  <c r="J245" i="53" s="1"/>
  <c r="K245" i="53" s="1"/>
  <c r="D245" i="53"/>
  <c r="C245" i="53"/>
  <c r="P244" i="53"/>
  <c r="Q244" i="53" s="1"/>
  <c r="R244" i="53" s="1"/>
  <c r="S244" i="53" s="1"/>
  <c r="T244" i="53" s="1"/>
  <c r="U244" i="53" s="1"/>
  <c r="V244" i="53" s="1"/>
  <c r="W244" i="53" s="1"/>
  <c r="X244" i="53" s="1"/>
  <c r="Y244" i="53" s="1"/>
  <c r="Z244" i="53" s="1"/>
  <c r="AA244" i="53" s="1"/>
  <c r="AB244" i="53" s="1"/>
  <c r="AC244" i="53" s="1"/>
  <c r="AD244" i="53" s="1"/>
  <c r="AE244" i="53" s="1"/>
  <c r="AF244" i="53" s="1"/>
  <c r="J244" i="53"/>
  <c r="K244" i="53" s="1"/>
  <c r="L244" i="53" s="1"/>
  <c r="M244" i="53" s="1"/>
  <c r="N244" i="53" s="1"/>
  <c r="O244" i="53" s="1"/>
  <c r="D244" i="53"/>
  <c r="E244" i="53" s="1"/>
  <c r="F244" i="53" s="1"/>
  <c r="G244" i="53" s="1"/>
  <c r="H244" i="53" s="1"/>
  <c r="I244" i="53" s="1"/>
  <c r="C244" i="53"/>
  <c r="F243" i="53"/>
  <c r="G243" i="53" s="1"/>
  <c r="H243" i="53" s="1"/>
  <c r="I243" i="53" s="1"/>
  <c r="J243" i="53" s="1"/>
  <c r="K243" i="53" s="1"/>
  <c r="L243" i="53" s="1"/>
  <c r="M243" i="53" s="1"/>
  <c r="N243" i="53" s="1"/>
  <c r="O243" i="53" s="1"/>
  <c r="P243" i="53" s="1"/>
  <c r="Q243" i="53" s="1"/>
  <c r="R243" i="53" s="1"/>
  <c r="S243" i="53" s="1"/>
  <c r="T243" i="53" s="1"/>
  <c r="U243" i="53" s="1"/>
  <c r="V243" i="53" s="1"/>
  <c r="W243" i="53" s="1"/>
  <c r="X243" i="53" s="1"/>
  <c r="Y243" i="53" s="1"/>
  <c r="Z243" i="53" s="1"/>
  <c r="AA243" i="53" s="1"/>
  <c r="AB243" i="53" s="1"/>
  <c r="AC243" i="53" s="1"/>
  <c r="AD243" i="53" s="1"/>
  <c r="AE243" i="53" s="1"/>
  <c r="AF243" i="53" s="1"/>
  <c r="D243" i="53"/>
  <c r="E243" i="53" s="1"/>
  <c r="C243" i="53"/>
  <c r="V242" i="53"/>
  <c r="W242" i="53" s="1"/>
  <c r="X242" i="53" s="1"/>
  <c r="Y242" i="53" s="1"/>
  <c r="Z242" i="53" s="1"/>
  <c r="AA242" i="53" s="1"/>
  <c r="AB242" i="53" s="1"/>
  <c r="AC242" i="53" s="1"/>
  <c r="AD242" i="53" s="1"/>
  <c r="AE242" i="53" s="1"/>
  <c r="AF242" i="53" s="1"/>
  <c r="I242" i="53"/>
  <c r="J242" i="53" s="1"/>
  <c r="K242" i="53" s="1"/>
  <c r="L242" i="53" s="1"/>
  <c r="M242" i="53" s="1"/>
  <c r="N242" i="53" s="1"/>
  <c r="O242" i="53" s="1"/>
  <c r="P242" i="53" s="1"/>
  <c r="Q242" i="53" s="1"/>
  <c r="R242" i="53" s="1"/>
  <c r="S242" i="53" s="1"/>
  <c r="T242" i="53" s="1"/>
  <c r="U242" i="53" s="1"/>
  <c r="D242" i="53"/>
  <c r="E242" i="53" s="1"/>
  <c r="F242" i="53" s="1"/>
  <c r="G242" i="53" s="1"/>
  <c r="H242" i="53" s="1"/>
  <c r="C242" i="53"/>
  <c r="N241" i="53"/>
  <c r="O241" i="53" s="1"/>
  <c r="P241" i="53" s="1"/>
  <c r="Q241" i="53" s="1"/>
  <c r="R241" i="53" s="1"/>
  <c r="S241" i="53" s="1"/>
  <c r="T241" i="53" s="1"/>
  <c r="U241" i="53" s="1"/>
  <c r="V241" i="53" s="1"/>
  <c r="W241" i="53" s="1"/>
  <c r="X241" i="53" s="1"/>
  <c r="Y241" i="53" s="1"/>
  <c r="Z241" i="53" s="1"/>
  <c r="AA241" i="53" s="1"/>
  <c r="AB241" i="53" s="1"/>
  <c r="AC241" i="53" s="1"/>
  <c r="AD241" i="53" s="1"/>
  <c r="AE241" i="53" s="1"/>
  <c r="AF241" i="53" s="1"/>
  <c r="J241" i="53"/>
  <c r="K241" i="53" s="1"/>
  <c r="L241" i="53" s="1"/>
  <c r="M241" i="53" s="1"/>
  <c r="H241" i="53"/>
  <c r="I241" i="53" s="1"/>
  <c r="C241" i="53"/>
  <c r="D241" i="53" s="1"/>
  <c r="E241" i="53" s="1"/>
  <c r="F241" i="53" s="1"/>
  <c r="G241" i="53" s="1"/>
  <c r="Q240" i="53"/>
  <c r="R240" i="53" s="1"/>
  <c r="S240" i="53" s="1"/>
  <c r="T240" i="53" s="1"/>
  <c r="U240" i="53" s="1"/>
  <c r="V240" i="53" s="1"/>
  <c r="W240" i="53" s="1"/>
  <c r="X240" i="53" s="1"/>
  <c r="Y240" i="53" s="1"/>
  <c r="Z240" i="53" s="1"/>
  <c r="AA240" i="53" s="1"/>
  <c r="AB240" i="53" s="1"/>
  <c r="AC240" i="53" s="1"/>
  <c r="AD240" i="53" s="1"/>
  <c r="AE240" i="53" s="1"/>
  <c r="AF240" i="53" s="1"/>
  <c r="L240" i="53"/>
  <c r="M240" i="53" s="1"/>
  <c r="N240" i="53" s="1"/>
  <c r="O240" i="53" s="1"/>
  <c r="P240" i="53" s="1"/>
  <c r="H240" i="53"/>
  <c r="I240" i="53" s="1"/>
  <c r="J240" i="53" s="1"/>
  <c r="K240" i="53" s="1"/>
  <c r="F240" i="53"/>
  <c r="G240" i="53" s="1"/>
  <c r="E240" i="53"/>
  <c r="D240" i="53"/>
  <c r="C240" i="53"/>
  <c r="K239" i="53"/>
  <c r="L239" i="53" s="1"/>
  <c r="M239" i="53" s="1"/>
  <c r="N239" i="53" s="1"/>
  <c r="O239" i="53" s="1"/>
  <c r="P239" i="53" s="1"/>
  <c r="Q239" i="53" s="1"/>
  <c r="R239" i="53" s="1"/>
  <c r="S239" i="53" s="1"/>
  <c r="T239" i="53" s="1"/>
  <c r="U239" i="53" s="1"/>
  <c r="V239" i="53" s="1"/>
  <c r="W239" i="53" s="1"/>
  <c r="X239" i="53" s="1"/>
  <c r="Y239" i="53" s="1"/>
  <c r="Z239" i="53" s="1"/>
  <c r="AA239" i="53" s="1"/>
  <c r="AB239" i="53" s="1"/>
  <c r="AC239" i="53" s="1"/>
  <c r="AD239" i="53" s="1"/>
  <c r="AE239" i="53" s="1"/>
  <c r="AF239" i="53" s="1"/>
  <c r="G239" i="53"/>
  <c r="H239" i="53" s="1"/>
  <c r="I239" i="53" s="1"/>
  <c r="J239" i="53" s="1"/>
  <c r="F239" i="53"/>
  <c r="D239" i="53"/>
  <c r="E239" i="53" s="1"/>
  <c r="C239" i="53"/>
  <c r="T238" i="53"/>
  <c r="U238" i="53" s="1"/>
  <c r="V238" i="53" s="1"/>
  <c r="W238" i="53" s="1"/>
  <c r="X238" i="53" s="1"/>
  <c r="Y238" i="53" s="1"/>
  <c r="Z238" i="53" s="1"/>
  <c r="AA238" i="53" s="1"/>
  <c r="AB238" i="53" s="1"/>
  <c r="AC238" i="53" s="1"/>
  <c r="AD238" i="53" s="1"/>
  <c r="AE238" i="53" s="1"/>
  <c r="AF238" i="53" s="1"/>
  <c r="I238" i="53"/>
  <c r="J238" i="53" s="1"/>
  <c r="K238" i="53" s="1"/>
  <c r="L238" i="53" s="1"/>
  <c r="M238" i="53" s="1"/>
  <c r="N238" i="53" s="1"/>
  <c r="O238" i="53" s="1"/>
  <c r="P238" i="53" s="1"/>
  <c r="Q238" i="53" s="1"/>
  <c r="R238" i="53" s="1"/>
  <c r="S238" i="53" s="1"/>
  <c r="E238" i="53"/>
  <c r="F238" i="53" s="1"/>
  <c r="G238" i="53" s="1"/>
  <c r="H238" i="53" s="1"/>
  <c r="D238" i="53"/>
  <c r="C238" i="53"/>
  <c r="Z237" i="53"/>
  <c r="AA237" i="53" s="1"/>
  <c r="AB237" i="53" s="1"/>
  <c r="AC237" i="53" s="1"/>
  <c r="AD237" i="53" s="1"/>
  <c r="AE237" i="53" s="1"/>
  <c r="AF237" i="53" s="1"/>
  <c r="C237" i="53"/>
  <c r="D237" i="53" s="1"/>
  <c r="E237" i="53" s="1"/>
  <c r="F237" i="53" s="1"/>
  <c r="G237" i="53" s="1"/>
  <c r="H237" i="53" s="1"/>
  <c r="I237" i="53" s="1"/>
  <c r="J237" i="53" s="1"/>
  <c r="K237" i="53" s="1"/>
  <c r="L237" i="53" s="1"/>
  <c r="M237" i="53" s="1"/>
  <c r="N237" i="53" s="1"/>
  <c r="O237" i="53" s="1"/>
  <c r="P237" i="53" s="1"/>
  <c r="Q237" i="53" s="1"/>
  <c r="R237" i="53" s="1"/>
  <c r="S237" i="53" s="1"/>
  <c r="T237" i="53" s="1"/>
  <c r="U237" i="53" s="1"/>
  <c r="V237" i="53" s="1"/>
  <c r="W237" i="53" s="1"/>
  <c r="X237" i="53" s="1"/>
  <c r="Y237" i="53" s="1"/>
  <c r="AB236" i="53"/>
  <c r="AC236" i="53" s="1"/>
  <c r="AD236" i="53" s="1"/>
  <c r="AE236" i="53" s="1"/>
  <c r="AF236" i="53" s="1"/>
  <c r="Q236" i="53"/>
  <c r="R236" i="53" s="1"/>
  <c r="S236" i="53" s="1"/>
  <c r="T236" i="53" s="1"/>
  <c r="U236" i="53" s="1"/>
  <c r="V236" i="53" s="1"/>
  <c r="W236" i="53" s="1"/>
  <c r="X236" i="53" s="1"/>
  <c r="Y236" i="53" s="1"/>
  <c r="Z236" i="53" s="1"/>
  <c r="AA236" i="53" s="1"/>
  <c r="M236" i="53"/>
  <c r="N236" i="53" s="1"/>
  <c r="O236" i="53" s="1"/>
  <c r="P236" i="53" s="1"/>
  <c r="L236" i="53"/>
  <c r="F236" i="53"/>
  <c r="G236" i="53" s="1"/>
  <c r="H236" i="53" s="1"/>
  <c r="I236" i="53" s="1"/>
  <c r="J236" i="53" s="1"/>
  <c r="K236" i="53" s="1"/>
  <c r="E236" i="53"/>
  <c r="D236" i="53"/>
  <c r="C236" i="53"/>
  <c r="L235" i="53"/>
  <c r="M235" i="53" s="1"/>
  <c r="N235" i="53" s="1"/>
  <c r="O235" i="53" s="1"/>
  <c r="P235" i="53" s="1"/>
  <c r="Q235" i="53" s="1"/>
  <c r="R235" i="53" s="1"/>
  <c r="S235" i="53" s="1"/>
  <c r="T235" i="53" s="1"/>
  <c r="U235" i="53" s="1"/>
  <c r="V235" i="53" s="1"/>
  <c r="W235" i="53" s="1"/>
  <c r="X235" i="53" s="1"/>
  <c r="Y235" i="53" s="1"/>
  <c r="Z235" i="53" s="1"/>
  <c r="AA235" i="53" s="1"/>
  <c r="AB235" i="53" s="1"/>
  <c r="AC235" i="53" s="1"/>
  <c r="AD235" i="53" s="1"/>
  <c r="AE235" i="53" s="1"/>
  <c r="AF235" i="53" s="1"/>
  <c r="K235" i="53"/>
  <c r="F235" i="53"/>
  <c r="G235" i="53" s="1"/>
  <c r="H235" i="53" s="1"/>
  <c r="I235" i="53" s="1"/>
  <c r="J235" i="53" s="1"/>
  <c r="D235" i="53"/>
  <c r="E235" i="53" s="1"/>
  <c r="C235" i="53"/>
  <c r="T234" i="53"/>
  <c r="U234" i="53" s="1"/>
  <c r="V234" i="53" s="1"/>
  <c r="W234" i="53" s="1"/>
  <c r="X234" i="53" s="1"/>
  <c r="Y234" i="53" s="1"/>
  <c r="Z234" i="53" s="1"/>
  <c r="AA234" i="53" s="1"/>
  <c r="AB234" i="53" s="1"/>
  <c r="AC234" i="53" s="1"/>
  <c r="AD234" i="53" s="1"/>
  <c r="AE234" i="53" s="1"/>
  <c r="AF234" i="53" s="1"/>
  <c r="I234" i="53"/>
  <c r="J234" i="53" s="1"/>
  <c r="K234" i="53" s="1"/>
  <c r="L234" i="53" s="1"/>
  <c r="M234" i="53" s="1"/>
  <c r="N234" i="53" s="1"/>
  <c r="O234" i="53" s="1"/>
  <c r="P234" i="53" s="1"/>
  <c r="Q234" i="53" s="1"/>
  <c r="R234" i="53" s="1"/>
  <c r="S234" i="53" s="1"/>
  <c r="D234" i="53"/>
  <c r="E234" i="53" s="1"/>
  <c r="F234" i="53" s="1"/>
  <c r="G234" i="53" s="1"/>
  <c r="H234" i="53" s="1"/>
  <c r="C234" i="53"/>
  <c r="AD233" i="53"/>
  <c r="AE233" i="53" s="1"/>
  <c r="AF233" i="53" s="1"/>
  <c r="N233" i="53"/>
  <c r="O233" i="53" s="1"/>
  <c r="P233" i="53" s="1"/>
  <c r="Q233" i="53" s="1"/>
  <c r="R233" i="53" s="1"/>
  <c r="S233" i="53" s="1"/>
  <c r="T233" i="53" s="1"/>
  <c r="U233" i="53" s="1"/>
  <c r="V233" i="53" s="1"/>
  <c r="W233" i="53" s="1"/>
  <c r="X233" i="53" s="1"/>
  <c r="Y233" i="53" s="1"/>
  <c r="Z233" i="53" s="1"/>
  <c r="AA233" i="53" s="1"/>
  <c r="AB233" i="53" s="1"/>
  <c r="AC233" i="53" s="1"/>
  <c r="J233" i="53"/>
  <c r="K233" i="53" s="1"/>
  <c r="L233" i="53" s="1"/>
  <c r="M233" i="53" s="1"/>
  <c r="H233" i="53"/>
  <c r="I233" i="53" s="1"/>
  <c r="C233" i="53"/>
  <c r="D233" i="53" s="1"/>
  <c r="E233" i="53" s="1"/>
  <c r="F233" i="53" s="1"/>
  <c r="G233" i="53" s="1"/>
  <c r="Q232" i="53"/>
  <c r="R232" i="53" s="1"/>
  <c r="S232" i="53" s="1"/>
  <c r="T232" i="53" s="1"/>
  <c r="U232" i="53" s="1"/>
  <c r="V232" i="53" s="1"/>
  <c r="W232" i="53" s="1"/>
  <c r="X232" i="53" s="1"/>
  <c r="Y232" i="53" s="1"/>
  <c r="Z232" i="53" s="1"/>
  <c r="AA232" i="53" s="1"/>
  <c r="AB232" i="53" s="1"/>
  <c r="AC232" i="53" s="1"/>
  <c r="AD232" i="53" s="1"/>
  <c r="AE232" i="53" s="1"/>
  <c r="AF232" i="53" s="1"/>
  <c r="L232" i="53"/>
  <c r="M232" i="53" s="1"/>
  <c r="N232" i="53" s="1"/>
  <c r="O232" i="53" s="1"/>
  <c r="P232" i="53" s="1"/>
  <c r="H232" i="53"/>
  <c r="I232" i="53" s="1"/>
  <c r="J232" i="53" s="1"/>
  <c r="K232" i="53" s="1"/>
  <c r="F232" i="53"/>
  <c r="G232" i="53" s="1"/>
  <c r="E232" i="53"/>
  <c r="D232" i="53"/>
  <c r="C232" i="53"/>
  <c r="K231" i="53"/>
  <c r="L231" i="53" s="1"/>
  <c r="M231" i="53" s="1"/>
  <c r="N231" i="53" s="1"/>
  <c r="O231" i="53" s="1"/>
  <c r="P231" i="53" s="1"/>
  <c r="Q231" i="53" s="1"/>
  <c r="R231" i="53" s="1"/>
  <c r="S231" i="53" s="1"/>
  <c r="T231" i="53" s="1"/>
  <c r="U231" i="53" s="1"/>
  <c r="V231" i="53" s="1"/>
  <c r="W231" i="53" s="1"/>
  <c r="X231" i="53" s="1"/>
  <c r="Y231" i="53" s="1"/>
  <c r="Z231" i="53" s="1"/>
  <c r="AA231" i="53" s="1"/>
  <c r="AB231" i="53" s="1"/>
  <c r="AC231" i="53" s="1"/>
  <c r="AD231" i="53" s="1"/>
  <c r="AE231" i="53" s="1"/>
  <c r="AF231" i="53" s="1"/>
  <c r="G231" i="53"/>
  <c r="H231" i="53" s="1"/>
  <c r="I231" i="53" s="1"/>
  <c r="J231" i="53" s="1"/>
  <c r="F231" i="53"/>
  <c r="D231" i="53"/>
  <c r="E231" i="53" s="1"/>
  <c r="C231" i="53"/>
  <c r="T230" i="53"/>
  <c r="U230" i="53" s="1"/>
  <c r="V230" i="53" s="1"/>
  <c r="W230" i="53" s="1"/>
  <c r="X230" i="53" s="1"/>
  <c r="Y230" i="53" s="1"/>
  <c r="Z230" i="53" s="1"/>
  <c r="AA230" i="53" s="1"/>
  <c r="AB230" i="53" s="1"/>
  <c r="AC230" i="53" s="1"/>
  <c r="AD230" i="53" s="1"/>
  <c r="AE230" i="53" s="1"/>
  <c r="AF230" i="53" s="1"/>
  <c r="I230" i="53"/>
  <c r="J230" i="53" s="1"/>
  <c r="K230" i="53" s="1"/>
  <c r="L230" i="53" s="1"/>
  <c r="M230" i="53" s="1"/>
  <c r="N230" i="53" s="1"/>
  <c r="O230" i="53" s="1"/>
  <c r="P230" i="53" s="1"/>
  <c r="Q230" i="53" s="1"/>
  <c r="R230" i="53" s="1"/>
  <c r="S230" i="53" s="1"/>
  <c r="E230" i="53"/>
  <c r="F230" i="53" s="1"/>
  <c r="G230" i="53" s="1"/>
  <c r="H230" i="53" s="1"/>
  <c r="D230" i="53"/>
  <c r="C230" i="53"/>
  <c r="H229" i="53"/>
  <c r="I229" i="53" s="1"/>
  <c r="J229" i="53" s="1"/>
  <c r="K229" i="53" s="1"/>
  <c r="L229" i="53" s="1"/>
  <c r="M229" i="53" s="1"/>
  <c r="N229" i="53" s="1"/>
  <c r="O229" i="53" s="1"/>
  <c r="P229" i="53" s="1"/>
  <c r="Q229" i="53" s="1"/>
  <c r="R229" i="53" s="1"/>
  <c r="S229" i="53" s="1"/>
  <c r="T229" i="53" s="1"/>
  <c r="U229" i="53" s="1"/>
  <c r="V229" i="53" s="1"/>
  <c r="W229" i="53" s="1"/>
  <c r="X229" i="53" s="1"/>
  <c r="Y229" i="53" s="1"/>
  <c r="Z229" i="53" s="1"/>
  <c r="AA229" i="53" s="1"/>
  <c r="AB229" i="53" s="1"/>
  <c r="AC229" i="53" s="1"/>
  <c r="AD229" i="53" s="1"/>
  <c r="AE229" i="53" s="1"/>
  <c r="AF229" i="53" s="1"/>
  <c r="D229" i="53"/>
  <c r="E229" i="53" s="1"/>
  <c r="F229" i="53" s="1"/>
  <c r="G229" i="53" s="1"/>
  <c r="C229" i="53"/>
  <c r="Q228" i="53"/>
  <c r="R228" i="53" s="1"/>
  <c r="S228" i="53" s="1"/>
  <c r="T228" i="53" s="1"/>
  <c r="U228" i="53" s="1"/>
  <c r="V228" i="53" s="1"/>
  <c r="W228" i="53" s="1"/>
  <c r="X228" i="53" s="1"/>
  <c r="Y228" i="53" s="1"/>
  <c r="Z228" i="53" s="1"/>
  <c r="AA228" i="53" s="1"/>
  <c r="AB228" i="53" s="1"/>
  <c r="AC228" i="53" s="1"/>
  <c r="AD228" i="53" s="1"/>
  <c r="AE228" i="53" s="1"/>
  <c r="AF228" i="53" s="1"/>
  <c r="H228" i="53"/>
  <c r="I228" i="53" s="1"/>
  <c r="J228" i="53" s="1"/>
  <c r="K228" i="53" s="1"/>
  <c r="L228" i="53" s="1"/>
  <c r="M228" i="53" s="1"/>
  <c r="N228" i="53" s="1"/>
  <c r="O228" i="53" s="1"/>
  <c r="P228" i="53" s="1"/>
  <c r="F228" i="53"/>
  <c r="G228" i="53" s="1"/>
  <c r="E228" i="53"/>
  <c r="D228" i="53"/>
  <c r="C228" i="53"/>
  <c r="K227" i="53"/>
  <c r="L227" i="53" s="1"/>
  <c r="M227" i="53" s="1"/>
  <c r="N227" i="53" s="1"/>
  <c r="O227" i="53" s="1"/>
  <c r="P227" i="53" s="1"/>
  <c r="Q227" i="53" s="1"/>
  <c r="R227" i="53" s="1"/>
  <c r="S227" i="53" s="1"/>
  <c r="T227" i="53" s="1"/>
  <c r="U227" i="53" s="1"/>
  <c r="V227" i="53" s="1"/>
  <c r="W227" i="53" s="1"/>
  <c r="X227" i="53" s="1"/>
  <c r="Y227" i="53" s="1"/>
  <c r="Z227" i="53" s="1"/>
  <c r="AA227" i="53" s="1"/>
  <c r="AB227" i="53" s="1"/>
  <c r="AC227" i="53" s="1"/>
  <c r="AD227" i="53" s="1"/>
  <c r="AE227" i="53" s="1"/>
  <c r="AF227" i="53" s="1"/>
  <c r="G227" i="53"/>
  <c r="H227" i="53" s="1"/>
  <c r="I227" i="53" s="1"/>
  <c r="J227" i="53" s="1"/>
  <c r="F227" i="53"/>
  <c r="D227" i="53"/>
  <c r="E227" i="53" s="1"/>
  <c r="C227" i="53"/>
  <c r="D226" i="53"/>
  <c r="E226" i="53" s="1"/>
  <c r="F226" i="53" s="1"/>
  <c r="C226" i="53"/>
  <c r="J225" i="53"/>
  <c r="K225" i="53" s="1"/>
  <c r="L225" i="53" s="1"/>
  <c r="M225" i="53" s="1"/>
  <c r="N225" i="53" s="1"/>
  <c r="O225" i="53" s="1"/>
  <c r="P225" i="53" s="1"/>
  <c r="Q225" i="53" s="1"/>
  <c r="R225" i="53" s="1"/>
  <c r="S225" i="53" s="1"/>
  <c r="T225" i="53" s="1"/>
  <c r="U225" i="53" s="1"/>
  <c r="V225" i="53" s="1"/>
  <c r="W225" i="53" s="1"/>
  <c r="X225" i="53" s="1"/>
  <c r="Y225" i="53" s="1"/>
  <c r="Z225" i="53" s="1"/>
  <c r="AA225" i="53" s="1"/>
  <c r="AB225" i="53" s="1"/>
  <c r="AC225" i="53" s="1"/>
  <c r="AD225" i="53" s="1"/>
  <c r="AE225" i="53" s="1"/>
  <c r="AF225" i="53" s="1"/>
  <c r="H225" i="53"/>
  <c r="I225" i="53" s="1"/>
  <c r="D225" i="53"/>
  <c r="E225" i="53" s="1"/>
  <c r="F225" i="53" s="1"/>
  <c r="G225" i="53" s="1"/>
  <c r="C225" i="53"/>
  <c r="F224" i="53"/>
  <c r="G224" i="53" s="1"/>
  <c r="H224" i="53" s="1"/>
  <c r="I224" i="53" s="1"/>
  <c r="J224" i="53" s="1"/>
  <c r="K224" i="53" s="1"/>
  <c r="L224" i="53" s="1"/>
  <c r="M224" i="53" s="1"/>
  <c r="N224" i="53" s="1"/>
  <c r="O224" i="53" s="1"/>
  <c r="P224" i="53" s="1"/>
  <c r="Q224" i="53" s="1"/>
  <c r="R224" i="53" s="1"/>
  <c r="S224" i="53" s="1"/>
  <c r="T224" i="53" s="1"/>
  <c r="U224" i="53" s="1"/>
  <c r="V224" i="53" s="1"/>
  <c r="W224" i="53" s="1"/>
  <c r="X224" i="53" s="1"/>
  <c r="Y224" i="53" s="1"/>
  <c r="Z224" i="53" s="1"/>
  <c r="AA224" i="53" s="1"/>
  <c r="AB224" i="53" s="1"/>
  <c r="AC224" i="53" s="1"/>
  <c r="AD224" i="53" s="1"/>
  <c r="AE224" i="53" s="1"/>
  <c r="AF224" i="53" s="1"/>
  <c r="E224" i="53"/>
  <c r="D224" i="53"/>
  <c r="C224" i="53"/>
  <c r="D223" i="53"/>
  <c r="E223" i="53" s="1"/>
  <c r="F223" i="53" s="1"/>
  <c r="G223" i="53" s="1"/>
  <c r="H223" i="53" s="1"/>
  <c r="I223" i="53" s="1"/>
  <c r="J223" i="53" s="1"/>
  <c r="K223" i="53" s="1"/>
  <c r="L223" i="53" s="1"/>
  <c r="M223" i="53" s="1"/>
  <c r="N223" i="53" s="1"/>
  <c r="O223" i="53" s="1"/>
  <c r="P223" i="53" s="1"/>
  <c r="Q223" i="53" s="1"/>
  <c r="R223" i="53" s="1"/>
  <c r="S223" i="53" s="1"/>
  <c r="T223" i="53" s="1"/>
  <c r="U223" i="53" s="1"/>
  <c r="V223" i="53" s="1"/>
  <c r="W223" i="53" s="1"/>
  <c r="X223" i="53" s="1"/>
  <c r="Y223" i="53" s="1"/>
  <c r="Z223" i="53" s="1"/>
  <c r="AA223" i="53" s="1"/>
  <c r="AB223" i="53" s="1"/>
  <c r="AC223" i="53" s="1"/>
  <c r="AD223" i="53" s="1"/>
  <c r="AE223" i="53" s="1"/>
  <c r="AF223" i="53" s="1"/>
  <c r="C223" i="53"/>
  <c r="H222" i="53"/>
  <c r="I222" i="53" s="1"/>
  <c r="J222" i="53" s="1"/>
  <c r="K222" i="53" s="1"/>
  <c r="L222" i="53" s="1"/>
  <c r="M222" i="53" s="1"/>
  <c r="N222" i="53" s="1"/>
  <c r="O222" i="53" s="1"/>
  <c r="P222" i="53" s="1"/>
  <c r="Q222" i="53" s="1"/>
  <c r="R222" i="53" s="1"/>
  <c r="S222" i="53" s="1"/>
  <c r="T222" i="53" s="1"/>
  <c r="U222" i="53" s="1"/>
  <c r="V222" i="53" s="1"/>
  <c r="W222" i="53" s="1"/>
  <c r="X222" i="53" s="1"/>
  <c r="Y222" i="53" s="1"/>
  <c r="Z222" i="53" s="1"/>
  <c r="AA222" i="53" s="1"/>
  <c r="AB222" i="53" s="1"/>
  <c r="AC222" i="53" s="1"/>
  <c r="AD222" i="53" s="1"/>
  <c r="AE222" i="53" s="1"/>
  <c r="AF222" i="53" s="1"/>
  <c r="E222" i="53"/>
  <c r="F222" i="53" s="1"/>
  <c r="G222" i="53" s="1"/>
  <c r="D222" i="53"/>
  <c r="C222" i="53"/>
  <c r="C221" i="53"/>
  <c r="D221" i="53" s="1"/>
  <c r="E221" i="53" s="1"/>
  <c r="F221" i="53" s="1"/>
  <c r="G221" i="53" s="1"/>
  <c r="H221" i="53" s="1"/>
  <c r="I221" i="53" s="1"/>
  <c r="J221" i="53" s="1"/>
  <c r="K221" i="53" s="1"/>
  <c r="L221" i="53" s="1"/>
  <c r="M221" i="53" s="1"/>
  <c r="N221" i="53" s="1"/>
  <c r="O221" i="53" s="1"/>
  <c r="P221" i="53" s="1"/>
  <c r="Q221" i="53" s="1"/>
  <c r="R221" i="53" s="1"/>
  <c r="S221" i="53" s="1"/>
  <c r="T221" i="53" s="1"/>
  <c r="U221" i="53" s="1"/>
  <c r="V221" i="53" s="1"/>
  <c r="W221" i="53" s="1"/>
  <c r="X221" i="53" s="1"/>
  <c r="Y221" i="53" s="1"/>
  <c r="Z221" i="53" s="1"/>
  <c r="AA221" i="53" s="1"/>
  <c r="AB221" i="53" s="1"/>
  <c r="AC221" i="53" s="1"/>
  <c r="AD221" i="53" s="1"/>
  <c r="AE221" i="53" s="1"/>
  <c r="AF221" i="53" s="1"/>
  <c r="J220" i="53"/>
  <c r="K220" i="53" s="1"/>
  <c r="L220" i="53" s="1"/>
  <c r="M220" i="53" s="1"/>
  <c r="N220" i="53" s="1"/>
  <c r="O220" i="53" s="1"/>
  <c r="P220" i="53" s="1"/>
  <c r="Q220" i="53" s="1"/>
  <c r="R220" i="53" s="1"/>
  <c r="S220" i="53" s="1"/>
  <c r="T220" i="53" s="1"/>
  <c r="U220" i="53" s="1"/>
  <c r="V220" i="53" s="1"/>
  <c r="W220" i="53" s="1"/>
  <c r="X220" i="53" s="1"/>
  <c r="Y220" i="53" s="1"/>
  <c r="Z220" i="53" s="1"/>
  <c r="AA220" i="53" s="1"/>
  <c r="AB220" i="53" s="1"/>
  <c r="AC220" i="53" s="1"/>
  <c r="AD220" i="53" s="1"/>
  <c r="AE220" i="53" s="1"/>
  <c r="AF220" i="53" s="1"/>
  <c r="E220" i="53"/>
  <c r="F220" i="53" s="1"/>
  <c r="G220" i="53" s="1"/>
  <c r="H220" i="53" s="1"/>
  <c r="I220" i="53" s="1"/>
  <c r="D220" i="53"/>
  <c r="C220" i="53"/>
  <c r="J219" i="53"/>
  <c r="K219" i="53" s="1"/>
  <c r="L219" i="53" s="1"/>
  <c r="M219" i="53" s="1"/>
  <c r="N219" i="53" s="1"/>
  <c r="O219" i="53" s="1"/>
  <c r="P219" i="53" s="1"/>
  <c r="Q219" i="53" s="1"/>
  <c r="R219" i="53" s="1"/>
  <c r="S219" i="53" s="1"/>
  <c r="T219" i="53" s="1"/>
  <c r="U219" i="53" s="1"/>
  <c r="V219" i="53" s="1"/>
  <c r="W219" i="53" s="1"/>
  <c r="X219" i="53" s="1"/>
  <c r="Y219" i="53" s="1"/>
  <c r="Z219" i="53" s="1"/>
  <c r="AA219" i="53" s="1"/>
  <c r="AB219" i="53" s="1"/>
  <c r="AC219" i="53" s="1"/>
  <c r="AD219" i="53" s="1"/>
  <c r="AE219" i="53" s="1"/>
  <c r="AF219" i="53" s="1"/>
  <c r="G219" i="53"/>
  <c r="H219" i="53" s="1"/>
  <c r="I219" i="53" s="1"/>
  <c r="F219" i="53"/>
  <c r="D219" i="53"/>
  <c r="E219" i="53" s="1"/>
  <c r="C219" i="53"/>
  <c r="E218" i="53"/>
  <c r="F218" i="53" s="1"/>
  <c r="G218" i="53" s="1"/>
  <c r="H218" i="53" s="1"/>
  <c r="I218" i="53" s="1"/>
  <c r="J218" i="53" s="1"/>
  <c r="K218" i="53" s="1"/>
  <c r="L218" i="53" s="1"/>
  <c r="M218" i="53" s="1"/>
  <c r="N218" i="53" s="1"/>
  <c r="O218" i="53" s="1"/>
  <c r="P218" i="53" s="1"/>
  <c r="Q218" i="53" s="1"/>
  <c r="R218" i="53" s="1"/>
  <c r="S218" i="53" s="1"/>
  <c r="T218" i="53" s="1"/>
  <c r="U218" i="53" s="1"/>
  <c r="V218" i="53" s="1"/>
  <c r="W218" i="53" s="1"/>
  <c r="X218" i="53" s="1"/>
  <c r="Y218" i="53" s="1"/>
  <c r="Z218" i="53" s="1"/>
  <c r="AA218" i="53" s="1"/>
  <c r="AB218" i="53" s="1"/>
  <c r="AC218" i="53" s="1"/>
  <c r="AD218" i="53" s="1"/>
  <c r="AE218" i="53" s="1"/>
  <c r="AF218" i="53" s="1"/>
  <c r="D218" i="53"/>
  <c r="C218" i="53"/>
  <c r="G217" i="53"/>
  <c r="H217" i="53" s="1"/>
  <c r="I217" i="53" s="1"/>
  <c r="J217" i="53" s="1"/>
  <c r="K217" i="53" s="1"/>
  <c r="L217" i="53" s="1"/>
  <c r="M217" i="53" s="1"/>
  <c r="N217" i="53" s="1"/>
  <c r="O217" i="53" s="1"/>
  <c r="P217" i="53" s="1"/>
  <c r="Q217" i="53" s="1"/>
  <c r="R217" i="53" s="1"/>
  <c r="S217" i="53" s="1"/>
  <c r="T217" i="53" s="1"/>
  <c r="U217" i="53" s="1"/>
  <c r="V217" i="53" s="1"/>
  <c r="W217" i="53" s="1"/>
  <c r="X217" i="53" s="1"/>
  <c r="Y217" i="53" s="1"/>
  <c r="Z217" i="53" s="1"/>
  <c r="AA217" i="53" s="1"/>
  <c r="AB217" i="53" s="1"/>
  <c r="AC217" i="53" s="1"/>
  <c r="AD217" i="53" s="1"/>
  <c r="AE217" i="53" s="1"/>
  <c r="AF217" i="53" s="1"/>
  <c r="D217" i="53"/>
  <c r="E217" i="53" s="1"/>
  <c r="F217" i="53" s="1"/>
  <c r="C217" i="53"/>
  <c r="V216" i="53"/>
  <c r="W216" i="53" s="1"/>
  <c r="X216" i="53" s="1"/>
  <c r="Y216" i="53" s="1"/>
  <c r="Z216" i="53" s="1"/>
  <c r="AA216" i="53" s="1"/>
  <c r="AB216" i="53" s="1"/>
  <c r="AC216" i="53" s="1"/>
  <c r="AD216" i="53" s="1"/>
  <c r="AE216" i="53" s="1"/>
  <c r="AF216" i="53" s="1"/>
  <c r="H216" i="53"/>
  <c r="I216" i="53" s="1"/>
  <c r="J216" i="53" s="1"/>
  <c r="K216" i="53" s="1"/>
  <c r="L216" i="53" s="1"/>
  <c r="M216" i="53" s="1"/>
  <c r="N216" i="53" s="1"/>
  <c r="O216" i="53" s="1"/>
  <c r="P216" i="53" s="1"/>
  <c r="Q216" i="53" s="1"/>
  <c r="R216" i="53" s="1"/>
  <c r="S216" i="53" s="1"/>
  <c r="T216" i="53" s="1"/>
  <c r="U216" i="53" s="1"/>
  <c r="F216" i="53"/>
  <c r="G216" i="53" s="1"/>
  <c r="E216" i="53"/>
  <c r="D216" i="53"/>
  <c r="C216" i="53"/>
  <c r="L215" i="53"/>
  <c r="M215" i="53" s="1"/>
  <c r="N215" i="53" s="1"/>
  <c r="O215" i="53" s="1"/>
  <c r="P215" i="53" s="1"/>
  <c r="Q215" i="53" s="1"/>
  <c r="R215" i="53" s="1"/>
  <c r="S215" i="53" s="1"/>
  <c r="T215" i="53" s="1"/>
  <c r="U215" i="53" s="1"/>
  <c r="V215" i="53" s="1"/>
  <c r="W215" i="53" s="1"/>
  <c r="X215" i="53" s="1"/>
  <c r="Y215" i="53" s="1"/>
  <c r="Z215" i="53" s="1"/>
  <c r="AA215" i="53" s="1"/>
  <c r="AB215" i="53" s="1"/>
  <c r="AC215" i="53" s="1"/>
  <c r="AD215" i="53" s="1"/>
  <c r="AE215" i="53" s="1"/>
  <c r="AF215" i="53" s="1"/>
  <c r="G215" i="53"/>
  <c r="H215" i="53" s="1"/>
  <c r="I215" i="53" s="1"/>
  <c r="J215" i="53" s="1"/>
  <c r="K215" i="53" s="1"/>
  <c r="F215" i="53"/>
  <c r="D215" i="53"/>
  <c r="E215" i="53" s="1"/>
  <c r="C215" i="53"/>
  <c r="AD214" i="53"/>
  <c r="AE214" i="53" s="1"/>
  <c r="AF214" i="53" s="1"/>
  <c r="P214" i="53"/>
  <c r="Q214" i="53" s="1"/>
  <c r="R214" i="53" s="1"/>
  <c r="S214" i="53" s="1"/>
  <c r="T214" i="53" s="1"/>
  <c r="U214" i="53" s="1"/>
  <c r="V214" i="53" s="1"/>
  <c r="W214" i="53" s="1"/>
  <c r="X214" i="53" s="1"/>
  <c r="Y214" i="53" s="1"/>
  <c r="Z214" i="53" s="1"/>
  <c r="AA214" i="53" s="1"/>
  <c r="AB214" i="53" s="1"/>
  <c r="AC214" i="53" s="1"/>
  <c r="D214" i="53"/>
  <c r="E214" i="53" s="1"/>
  <c r="F214" i="53" s="1"/>
  <c r="G214" i="53" s="1"/>
  <c r="H214" i="53" s="1"/>
  <c r="I214" i="53" s="1"/>
  <c r="J214" i="53" s="1"/>
  <c r="K214" i="53" s="1"/>
  <c r="L214" i="53" s="1"/>
  <c r="M214" i="53" s="1"/>
  <c r="N214" i="53" s="1"/>
  <c r="O214" i="53" s="1"/>
  <c r="C214" i="53"/>
  <c r="D213" i="53"/>
  <c r="E213" i="53" s="1"/>
  <c r="F213" i="53" s="1"/>
  <c r="G213" i="53" s="1"/>
  <c r="H213" i="53" s="1"/>
  <c r="I213" i="53" s="1"/>
  <c r="J213" i="53" s="1"/>
  <c r="K213" i="53" s="1"/>
  <c r="L213" i="53" s="1"/>
  <c r="M213" i="53" s="1"/>
  <c r="N213" i="53" s="1"/>
  <c r="O213" i="53" s="1"/>
  <c r="P213" i="53" s="1"/>
  <c r="Q213" i="53" s="1"/>
  <c r="R213" i="53" s="1"/>
  <c r="S213" i="53" s="1"/>
  <c r="T213" i="53" s="1"/>
  <c r="U213" i="53" s="1"/>
  <c r="V213" i="53" s="1"/>
  <c r="W213" i="53" s="1"/>
  <c r="X213" i="53" s="1"/>
  <c r="Y213" i="53" s="1"/>
  <c r="Z213" i="53" s="1"/>
  <c r="AA213" i="53" s="1"/>
  <c r="AB213" i="53" s="1"/>
  <c r="AC213" i="53" s="1"/>
  <c r="AD213" i="53" s="1"/>
  <c r="AE213" i="53" s="1"/>
  <c r="AF213" i="53" s="1"/>
  <c r="C213" i="53"/>
  <c r="H212" i="53"/>
  <c r="I212" i="53" s="1"/>
  <c r="J212" i="53" s="1"/>
  <c r="K212" i="53" s="1"/>
  <c r="L212" i="53" s="1"/>
  <c r="M212" i="53" s="1"/>
  <c r="N212" i="53" s="1"/>
  <c r="O212" i="53" s="1"/>
  <c r="P212" i="53" s="1"/>
  <c r="Q212" i="53" s="1"/>
  <c r="R212" i="53" s="1"/>
  <c r="S212" i="53" s="1"/>
  <c r="T212" i="53" s="1"/>
  <c r="U212" i="53" s="1"/>
  <c r="V212" i="53" s="1"/>
  <c r="W212" i="53" s="1"/>
  <c r="X212" i="53" s="1"/>
  <c r="Y212" i="53" s="1"/>
  <c r="Z212" i="53" s="1"/>
  <c r="AA212" i="53" s="1"/>
  <c r="AB212" i="53" s="1"/>
  <c r="AC212" i="53" s="1"/>
  <c r="AD212" i="53" s="1"/>
  <c r="AE212" i="53" s="1"/>
  <c r="AF212" i="53" s="1"/>
  <c r="F212" i="53"/>
  <c r="G212" i="53" s="1"/>
  <c r="E212" i="53"/>
  <c r="D212" i="53"/>
  <c r="C212" i="53"/>
  <c r="K211" i="53"/>
  <c r="L211" i="53" s="1"/>
  <c r="M211" i="53" s="1"/>
  <c r="N211" i="53" s="1"/>
  <c r="O211" i="53" s="1"/>
  <c r="P211" i="53" s="1"/>
  <c r="Q211" i="53" s="1"/>
  <c r="R211" i="53" s="1"/>
  <c r="S211" i="53" s="1"/>
  <c r="T211" i="53" s="1"/>
  <c r="U211" i="53" s="1"/>
  <c r="V211" i="53" s="1"/>
  <c r="W211" i="53" s="1"/>
  <c r="X211" i="53" s="1"/>
  <c r="Y211" i="53" s="1"/>
  <c r="Z211" i="53" s="1"/>
  <c r="AA211" i="53" s="1"/>
  <c r="AB211" i="53" s="1"/>
  <c r="AC211" i="53" s="1"/>
  <c r="AD211" i="53" s="1"/>
  <c r="AE211" i="53" s="1"/>
  <c r="AF211" i="53" s="1"/>
  <c r="F211" i="53"/>
  <c r="G211" i="53" s="1"/>
  <c r="H211" i="53" s="1"/>
  <c r="I211" i="53" s="1"/>
  <c r="J211" i="53" s="1"/>
  <c r="D211" i="53"/>
  <c r="E211" i="53" s="1"/>
  <c r="C211" i="53"/>
  <c r="I210" i="53"/>
  <c r="J210" i="53" s="1"/>
  <c r="K210" i="53" s="1"/>
  <c r="L210" i="53" s="1"/>
  <c r="M210" i="53" s="1"/>
  <c r="N210" i="53" s="1"/>
  <c r="O210" i="53" s="1"/>
  <c r="P210" i="53" s="1"/>
  <c r="Q210" i="53" s="1"/>
  <c r="R210" i="53" s="1"/>
  <c r="S210" i="53" s="1"/>
  <c r="T210" i="53" s="1"/>
  <c r="U210" i="53" s="1"/>
  <c r="V210" i="53" s="1"/>
  <c r="W210" i="53" s="1"/>
  <c r="X210" i="53" s="1"/>
  <c r="Y210" i="53" s="1"/>
  <c r="Z210" i="53" s="1"/>
  <c r="AA210" i="53" s="1"/>
  <c r="AB210" i="53" s="1"/>
  <c r="AC210" i="53" s="1"/>
  <c r="AD210" i="53" s="1"/>
  <c r="AE210" i="53" s="1"/>
  <c r="AF210" i="53" s="1"/>
  <c r="H210" i="53"/>
  <c r="E210" i="53"/>
  <c r="F210" i="53" s="1"/>
  <c r="G210" i="53" s="1"/>
  <c r="D210" i="53"/>
  <c r="C210" i="53"/>
  <c r="D209" i="53"/>
  <c r="E209" i="53" s="1"/>
  <c r="F209" i="53" s="1"/>
  <c r="G209" i="53" s="1"/>
  <c r="H209" i="53" s="1"/>
  <c r="I209" i="53" s="1"/>
  <c r="J209" i="53" s="1"/>
  <c r="K209" i="53" s="1"/>
  <c r="L209" i="53" s="1"/>
  <c r="M209" i="53" s="1"/>
  <c r="N209" i="53" s="1"/>
  <c r="O209" i="53" s="1"/>
  <c r="P209" i="53" s="1"/>
  <c r="Q209" i="53" s="1"/>
  <c r="R209" i="53" s="1"/>
  <c r="S209" i="53" s="1"/>
  <c r="T209" i="53" s="1"/>
  <c r="U209" i="53" s="1"/>
  <c r="V209" i="53" s="1"/>
  <c r="W209" i="53" s="1"/>
  <c r="X209" i="53" s="1"/>
  <c r="Y209" i="53" s="1"/>
  <c r="Z209" i="53" s="1"/>
  <c r="AA209" i="53" s="1"/>
  <c r="AB209" i="53" s="1"/>
  <c r="AC209" i="53" s="1"/>
  <c r="AD209" i="53" s="1"/>
  <c r="AE209" i="53" s="1"/>
  <c r="AF209" i="53" s="1"/>
  <c r="C209" i="53"/>
  <c r="F208" i="53"/>
  <c r="E208" i="53"/>
  <c r="D208" i="53"/>
  <c r="C208" i="53"/>
  <c r="D207" i="53"/>
  <c r="E207" i="53" s="1"/>
  <c r="F207" i="53" s="1"/>
  <c r="G207" i="53" s="1"/>
  <c r="H207" i="53" s="1"/>
  <c r="I207" i="53" s="1"/>
  <c r="J207" i="53" s="1"/>
  <c r="K207" i="53" s="1"/>
  <c r="L207" i="53" s="1"/>
  <c r="M207" i="53" s="1"/>
  <c r="N207" i="53" s="1"/>
  <c r="O207" i="53" s="1"/>
  <c r="P207" i="53" s="1"/>
  <c r="Q207" i="53" s="1"/>
  <c r="R207" i="53" s="1"/>
  <c r="S207" i="53" s="1"/>
  <c r="T207" i="53" s="1"/>
  <c r="U207" i="53" s="1"/>
  <c r="V207" i="53" s="1"/>
  <c r="W207" i="53" s="1"/>
  <c r="X207" i="53" s="1"/>
  <c r="Y207" i="53" s="1"/>
  <c r="Z207" i="53" s="1"/>
  <c r="AA207" i="53" s="1"/>
  <c r="AB207" i="53" s="1"/>
  <c r="AC207" i="53" s="1"/>
  <c r="AD207" i="53" s="1"/>
  <c r="AE207" i="53" s="1"/>
  <c r="AF207" i="53" s="1"/>
  <c r="C207" i="53"/>
  <c r="H206" i="53"/>
  <c r="I206" i="53" s="1"/>
  <c r="J206" i="53" s="1"/>
  <c r="K206" i="53" s="1"/>
  <c r="L206" i="53" s="1"/>
  <c r="M206" i="53" s="1"/>
  <c r="N206" i="53" s="1"/>
  <c r="O206" i="53" s="1"/>
  <c r="P206" i="53" s="1"/>
  <c r="Q206" i="53" s="1"/>
  <c r="R206" i="53" s="1"/>
  <c r="S206" i="53" s="1"/>
  <c r="T206" i="53" s="1"/>
  <c r="U206" i="53" s="1"/>
  <c r="V206" i="53" s="1"/>
  <c r="W206" i="53" s="1"/>
  <c r="X206" i="53" s="1"/>
  <c r="Y206" i="53" s="1"/>
  <c r="Z206" i="53" s="1"/>
  <c r="AA206" i="53" s="1"/>
  <c r="AB206" i="53" s="1"/>
  <c r="AC206" i="53" s="1"/>
  <c r="AD206" i="53" s="1"/>
  <c r="AE206" i="53" s="1"/>
  <c r="AF206" i="53" s="1"/>
  <c r="E206" i="53"/>
  <c r="F206" i="53" s="1"/>
  <c r="G206" i="53" s="1"/>
  <c r="D206" i="53"/>
  <c r="C206" i="53"/>
  <c r="C205" i="53"/>
  <c r="D205" i="53" s="1"/>
  <c r="E205" i="53" s="1"/>
  <c r="F205" i="53" s="1"/>
  <c r="G205" i="53" s="1"/>
  <c r="H205" i="53" s="1"/>
  <c r="I205" i="53" s="1"/>
  <c r="J205" i="53" s="1"/>
  <c r="K205" i="53" s="1"/>
  <c r="L205" i="53" s="1"/>
  <c r="M205" i="53" s="1"/>
  <c r="N205" i="53" s="1"/>
  <c r="O205" i="53" s="1"/>
  <c r="P205" i="53" s="1"/>
  <c r="Q205" i="53" s="1"/>
  <c r="R205" i="53" s="1"/>
  <c r="S205" i="53" s="1"/>
  <c r="T205" i="53" s="1"/>
  <c r="U205" i="53" s="1"/>
  <c r="V205" i="53" s="1"/>
  <c r="W205" i="53" s="1"/>
  <c r="X205" i="53" s="1"/>
  <c r="Y205" i="53" s="1"/>
  <c r="Z205" i="53" s="1"/>
  <c r="AA205" i="53" s="1"/>
  <c r="AB205" i="53" s="1"/>
  <c r="AC205" i="53" s="1"/>
  <c r="AD205" i="53" s="1"/>
  <c r="AE205" i="53" s="1"/>
  <c r="AF205" i="53" s="1"/>
  <c r="D204" i="53"/>
  <c r="C204" i="53"/>
  <c r="J203" i="53"/>
  <c r="K203" i="53" s="1"/>
  <c r="L203" i="53" s="1"/>
  <c r="M203" i="53" s="1"/>
  <c r="N203" i="53" s="1"/>
  <c r="O203" i="53" s="1"/>
  <c r="P203" i="53" s="1"/>
  <c r="Q203" i="53" s="1"/>
  <c r="R203" i="53" s="1"/>
  <c r="S203" i="53" s="1"/>
  <c r="T203" i="53" s="1"/>
  <c r="U203" i="53" s="1"/>
  <c r="V203" i="53" s="1"/>
  <c r="W203" i="53" s="1"/>
  <c r="X203" i="53" s="1"/>
  <c r="Y203" i="53" s="1"/>
  <c r="Z203" i="53" s="1"/>
  <c r="AA203" i="53" s="1"/>
  <c r="AB203" i="53" s="1"/>
  <c r="AC203" i="53" s="1"/>
  <c r="AD203" i="53" s="1"/>
  <c r="AE203" i="53" s="1"/>
  <c r="AF203" i="53" s="1"/>
  <c r="F203" i="53"/>
  <c r="G203" i="53" s="1"/>
  <c r="H203" i="53" s="1"/>
  <c r="I203" i="53" s="1"/>
  <c r="D203" i="53"/>
  <c r="E203" i="53" s="1"/>
  <c r="C203" i="53"/>
  <c r="G202" i="53"/>
  <c r="H202" i="53" s="1"/>
  <c r="I202" i="53" s="1"/>
  <c r="J202" i="53" s="1"/>
  <c r="K202" i="53" s="1"/>
  <c r="L202" i="53" s="1"/>
  <c r="M202" i="53" s="1"/>
  <c r="N202" i="53" s="1"/>
  <c r="O202" i="53" s="1"/>
  <c r="P202" i="53" s="1"/>
  <c r="Q202" i="53" s="1"/>
  <c r="R202" i="53" s="1"/>
  <c r="S202" i="53" s="1"/>
  <c r="T202" i="53" s="1"/>
  <c r="U202" i="53" s="1"/>
  <c r="V202" i="53" s="1"/>
  <c r="W202" i="53" s="1"/>
  <c r="X202" i="53" s="1"/>
  <c r="Y202" i="53" s="1"/>
  <c r="Z202" i="53" s="1"/>
  <c r="AA202" i="53" s="1"/>
  <c r="AB202" i="53" s="1"/>
  <c r="AC202" i="53" s="1"/>
  <c r="AD202" i="53" s="1"/>
  <c r="AE202" i="53" s="1"/>
  <c r="AF202" i="53" s="1"/>
  <c r="E202" i="53"/>
  <c r="F202" i="53" s="1"/>
  <c r="D202" i="53"/>
  <c r="C202" i="53"/>
  <c r="G201" i="53"/>
  <c r="H201" i="53" s="1"/>
  <c r="I201" i="53" s="1"/>
  <c r="J201" i="53" s="1"/>
  <c r="K201" i="53" s="1"/>
  <c r="L201" i="53" s="1"/>
  <c r="M201" i="53" s="1"/>
  <c r="N201" i="53" s="1"/>
  <c r="O201" i="53" s="1"/>
  <c r="P201" i="53" s="1"/>
  <c r="Q201" i="53" s="1"/>
  <c r="R201" i="53" s="1"/>
  <c r="S201" i="53" s="1"/>
  <c r="T201" i="53" s="1"/>
  <c r="U201" i="53" s="1"/>
  <c r="V201" i="53" s="1"/>
  <c r="W201" i="53" s="1"/>
  <c r="X201" i="53" s="1"/>
  <c r="Y201" i="53" s="1"/>
  <c r="Z201" i="53" s="1"/>
  <c r="AA201" i="53" s="1"/>
  <c r="AB201" i="53" s="1"/>
  <c r="AC201" i="53" s="1"/>
  <c r="AD201" i="53" s="1"/>
  <c r="AE201" i="53" s="1"/>
  <c r="AF201" i="53" s="1"/>
  <c r="F201" i="53"/>
  <c r="D201" i="53"/>
  <c r="E201" i="53" s="1"/>
  <c r="C201" i="53"/>
  <c r="F200" i="53"/>
  <c r="G200" i="53" s="1"/>
  <c r="H200" i="53" s="1"/>
  <c r="I200" i="53" s="1"/>
  <c r="J200" i="53" s="1"/>
  <c r="K200" i="53" s="1"/>
  <c r="L200" i="53" s="1"/>
  <c r="M200" i="53" s="1"/>
  <c r="N200" i="53" s="1"/>
  <c r="O200" i="53" s="1"/>
  <c r="P200" i="53" s="1"/>
  <c r="Q200" i="53" s="1"/>
  <c r="R200" i="53" s="1"/>
  <c r="S200" i="53" s="1"/>
  <c r="T200" i="53" s="1"/>
  <c r="U200" i="53" s="1"/>
  <c r="V200" i="53" s="1"/>
  <c r="W200" i="53" s="1"/>
  <c r="X200" i="53" s="1"/>
  <c r="Y200" i="53" s="1"/>
  <c r="Z200" i="53" s="1"/>
  <c r="AA200" i="53" s="1"/>
  <c r="AB200" i="53" s="1"/>
  <c r="AC200" i="53" s="1"/>
  <c r="AD200" i="53" s="1"/>
  <c r="AE200" i="53" s="1"/>
  <c r="AF200" i="53" s="1"/>
  <c r="E200" i="53"/>
  <c r="D200" i="53"/>
  <c r="C200" i="53"/>
  <c r="H199" i="53"/>
  <c r="I199" i="53" s="1"/>
  <c r="J199" i="53" s="1"/>
  <c r="K199" i="53" s="1"/>
  <c r="L199" i="53" s="1"/>
  <c r="M199" i="53" s="1"/>
  <c r="N199" i="53" s="1"/>
  <c r="O199" i="53" s="1"/>
  <c r="P199" i="53" s="1"/>
  <c r="Q199" i="53" s="1"/>
  <c r="R199" i="53" s="1"/>
  <c r="S199" i="53" s="1"/>
  <c r="T199" i="53" s="1"/>
  <c r="U199" i="53" s="1"/>
  <c r="V199" i="53" s="1"/>
  <c r="W199" i="53" s="1"/>
  <c r="X199" i="53" s="1"/>
  <c r="Y199" i="53" s="1"/>
  <c r="Z199" i="53" s="1"/>
  <c r="AA199" i="53" s="1"/>
  <c r="AB199" i="53" s="1"/>
  <c r="AC199" i="53" s="1"/>
  <c r="AD199" i="53" s="1"/>
  <c r="AE199" i="53" s="1"/>
  <c r="AF199" i="53" s="1"/>
  <c r="G199" i="53"/>
  <c r="D199" i="53"/>
  <c r="E199" i="53" s="1"/>
  <c r="F199" i="53" s="1"/>
  <c r="C199" i="53"/>
  <c r="F198" i="53"/>
  <c r="G198" i="53" s="1"/>
  <c r="H198" i="53" s="1"/>
  <c r="I198" i="53" s="1"/>
  <c r="J198" i="53" s="1"/>
  <c r="K198" i="53" s="1"/>
  <c r="L198" i="53" s="1"/>
  <c r="M198" i="53" s="1"/>
  <c r="N198" i="53" s="1"/>
  <c r="O198" i="53" s="1"/>
  <c r="P198" i="53" s="1"/>
  <c r="Q198" i="53" s="1"/>
  <c r="R198" i="53" s="1"/>
  <c r="S198" i="53" s="1"/>
  <c r="T198" i="53" s="1"/>
  <c r="U198" i="53" s="1"/>
  <c r="V198" i="53" s="1"/>
  <c r="W198" i="53" s="1"/>
  <c r="X198" i="53" s="1"/>
  <c r="Y198" i="53" s="1"/>
  <c r="Z198" i="53" s="1"/>
  <c r="AA198" i="53" s="1"/>
  <c r="AB198" i="53" s="1"/>
  <c r="AC198" i="53" s="1"/>
  <c r="AD198" i="53" s="1"/>
  <c r="AE198" i="53" s="1"/>
  <c r="AF198" i="53" s="1"/>
  <c r="E198" i="53"/>
  <c r="D198" i="53"/>
  <c r="C198" i="53"/>
  <c r="F197" i="53"/>
  <c r="G197" i="53" s="1"/>
  <c r="H197" i="53" s="1"/>
  <c r="I197" i="53" s="1"/>
  <c r="J197" i="53" s="1"/>
  <c r="K197" i="53" s="1"/>
  <c r="L197" i="53" s="1"/>
  <c r="M197" i="53" s="1"/>
  <c r="N197" i="53" s="1"/>
  <c r="O197" i="53" s="1"/>
  <c r="P197" i="53" s="1"/>
  <c r="Q197" i="53" s="1"/>
  <c r="R197" i="53" s="1"/>
  <c r="S197" i="53" s="1"/>
  <c r="T197" i="53" s="1"/>
  <c r="U197" i="53" s="1"/>
  <c r="V197" i="53" s="1"/>
  <c r="W197" i="53" s="1"/>
  <c r="X197" i="53" s="1"/>
  <c r="Y197" i="53" s="1"/>
  <c r="Z197" i="53" s="1"/>
  <c r="AA197" i="53" s="1"/>
  <c r="AB197" i="53" s="1"/>
  <c r="AC197" i="53" s="1"/>
  <c r="AD197" i="53" s="1"/>
  <c r="AE197" i="53" s="1"/>
  <c r="AF197" i="53" s="1"/>
  <c r="D197" i="53"/>
  <c r="E197" i="53" s="1"/>
  <c r="C197" i="53"/>
  <c r="I196" i="53"/>
  <c r="J196" i="53" s="1"/>
  <c r="K196" i="53" s="1"/>
  <c r="L196" i="53" s="1"/>
  <c r="M196" i="53" s="1"/>
  <c r="N196" i="53" s="1"/>
  <c r="O196" i="53" s="1"/>
  <c r="P196" i="53" s="1"/>
  <c r="Q196" i="53" s="1"/>
  <c r="R196" i="53" s="1"/>
  <c r="S196" i="53" s="1"/>
  <c r="T196" i="53" s="1"/>
  <c r="U196" i="53" s="1"/>
  <c r="V196" i="53" s="1"/>
  <c r="W196" i="53" s="1"/>
  <c r="X196" i="53" s="1"/>
  <c r="Y196" i="53" s="1"/>
  <c r="Z196" i="53" s="1"/>
  <c r="AA196" i="53" s="1"/>
  <c r="AB196" i="53" s="1"/>
  <c r="AC196" i="53" s="1"/>
  <c r="AD196" i="53" s="1"/>
  <c r="AE196" i="53" s="1"/>
  <c r="AF196" i="53" s="1"/>
  <c r="D196" i="53"/>
  <c r="E196" i="53" s="1"/>
  <c r="F196" i="53" s="1"/>
  <c r="G196" i="53" s="1"/>
  <c r="H196" i="53" s="1"/>
  <c r="C196" i="53"/>
  <c r="D195" i="53"/>
  <c r="E195" i="53" s="1"/>
  <c r="F195" i="53" s="1"/>
  <c r="G195" i="53" s="1"/>
  <c r="H195" i="53" s="1"/>
  <c r="I195" i="53" s="1"/>
  <c r="J195" i="53" s="1"/>
  <c r="K195" i="53" s="1"/>
  <c r="L195" i="53" s="1"/>
  <c r="M195" i="53" s="1"/>
  <c r="N195" i="53" s="1"/>
  <c r="O195" i="53" s="1"/>
  <c r="P195" i="53" s="1"/>
  <c r="Q195" i="53" s="1"/>
  <c r="R195" i="53" s="1"/>
  <c r="S195" i="53" s="1"/>
  <c r="T195" i="53" s="1"/>
  <c r="U195" i="53" s="1"/>
  <c r="V195" i="53" s="1"/>
  <c r="W195" i="53" s="1"/>
  <c r="X195" i="53" s="1"/>
  <c r="Y195" i="53" s="1"/>
  <c r="Z195" i="53" s="1"/>
  <c r="AA195" i="53" s="1"/>
  <c r="AB195" i="53" s="1"/>
  <c r="AC195" i="53" s="1"/>
  <c r="AD195" i="53" s="1"/>
  <c r="AE195" i="53" s="1"/>
  <c r="AF195" i="53" s="1"/>
  <c r="C195" i="53"/>
  <c r="E194" i="53"/>
  <c r="F194" i="53" s="1"/>
  <c r="G194" i="53" s="1"/>
  <c r="H194" i="53" s="1"/>
  <c r="I194" i="53" s="1"/>
  <c r="J194" i="53" s="1"/>
  <c r="K194" i="53" s="1"/>
  <c r="L194" i="53" s="1"/>
  <c r="M194" i="53" s="1"/>
  <c r="N194" i="53" s="1"/>
  <c r="O194" i="53" s="1"/>
  <c r="P194" i="53" s="1"/>
  <c r="Q194" i="53" s="1"/>
  <c r="R194" i="53" s="1"/>
  <c r="S194" i="53" s="1"/>
  <c r="T194" i="53" s="1"/>
  <c r="U194" i="53" s="1"/>
  <c r="V194" i="53" s="1"/>
  <c r="W194" i="53" s="1"/>
  <c r="X194" i="53" s="1"/>
  <c r="Y194" i="53" s="1"/>
  <c r="Z194" i="53" s="1"/>
  <c r="AA194" i="53" s="1"/>
  <c r="AB194" i="53" s="1"/>
  <c r="AC194" i="53" s="1"/>
  <c r="AD194" i="53" s="1"/>
  <c r="AE194" i="53" s="1"/>
  <c r="AF194" i="53" s="1"/>
  <c r="D194" i="53"/>
  <c r="C194" i="53"/>
  <c r="D193" i="53"/>
  <c r="E193" i="53" s="1"/>
  <c r="F193" i="53" s="1"/>
  <c r="G193" i="53" s="1"/>
  <c r="H193" i="53" s="1"/>
  <c r="I193" i="53" s="1"/>
  <c r="J193" i="53" s="1"/>
  <c r="K193" i="53" s="1"/>
  <c r="L193" i="53" s="1"/>
  <c r="M193" i="53" s="1"/>
  <c r="N193" i="53" s="1"/>
  <c r="O193" i="53" s="1"/>
  <c r="P193" i="53" s="1"/>
  <c r="Q193" i="53" s="1"/>
  <c r="R193" i="53" s="1"/>
  <c r="S193" i="53" s="1"/>
  <c r="T193" i="53" s="1"/>
  <c r="U193" i="53" s="1"/>
  <c r="V193" i="53" s="1"/>
  <c r="W193" i="53" s="1"/>
  <c r="X193" i="53" s="1"/>
  <c r="Y193" i="53" s="1"/>
  <c r="Z193" i="53" s="1"/>
  <c r="AA193" i="53" s="1"/>
  <c r="AB193" i="53" s="1"/>
  <c r="AC193" i="53" s="1"/>
  <c r="AD193" i="53" s="1"/>
  <c r="AE193" i="53" s="1"/>
  <c r="AF193" i="53" s="1"/>
  <c r="C193" i="53"/>
  <c r="E192" i="53"/>
  <c r="F192" i="53" s="1"/>
  <c r="G192" i="53" s="1"/>
  <c r="H192" i="53" s="1"/>
  <c r="I192" i="53" s="1"/>
  <c r="J192" i="53" s="1"/>
  <c r="K192" i="53" s="1"/>
  <c r="L192" i="53" s="1"/>
  <c r="M192" i="53" s="1"/>
  <c r="N192" i="53" s="1"/>
  <c r="O192" i="53" s="1"/>
  <c r="P192" i="53" s="1"/>
  <c r="Q192" i="53" s="1"/>
  <c r="R192" i="53" s="1"/>
  <c r="S192" i="53" s="1"/>
  <c r="T192" i="53" s="1"/>
  <c r="U192" i="53" s="1"/>
  <c r="V192" i="53" s="1"/>
  <c r="W192" i="53" s="1"/>
  <c r="X192" i="53" s="1"/>
  <c r="Y192" i="53" s="1"/>
  <c r="Z192" i="53" s="1"/>
  <c r="AA192" i="53" s="1"/>
  <c r="AB192" i="53" s="1"/>
  <c r="AC192" i="53" s="1"/>
  <c r="AD192" i="53" s="1"/>
  <c r="AE192" i="53" s="1"/>
  <c r="AF192" i="53" s="1"/>
  <c r="D192" i="53"/>
  <c r="C192" i="53"/>
  <c r="D191" i="53"/>
  <c r="E191" i="53" s="1"/>
  <c r="F191" i="53" s="1"/>
  <c r="G191" i="53" s="1"/>
  <c r="H191" i="53" s="1"/>
  <c r="I191" i="53" s="1"/>
  <c r="J191" i="53" s="1"/>
  <c r="K191" i="53" s="1"/>
  <c r="L191" i="53" s="1"/>
  <c r="M191" i="53" s="1"/>
  <c r="N191" i="53" s="1"/>
  <c r="O191" i="53" s="1"/>
  <c r="P191" i="53" s="1"/>
  <c r="Q191" i="53" s="1"/>
  <c r="R191" i="53" s="1"/>
  <c r="S191" i="53" s="1"/>
  <c r="T191" i="53" s="1"/>
  <c r="U191" i="53" s="1"/>
  <c r="V191" i="53" s="1"/>
  <c r="W191" i="53" s="1"/>
  <c r="X191" i="53" s="1"/>
  <c r="Y191" i="53" s="1"/>
  <c r="Z191" i="53" s="1"/>
  <c r="AA191" i="53" s="1"/>
  <c r="AB191" i="53" s="1"/>
  <c r="AC191" i="53" s="1"/>
  <c r="AD191" i="53" s="1"/>
  <c r="AE191" i="53" s="1"/>
  <c r="AF191" i="53" s="1"/>
  <c r="C191" i="53"/>
  <c r="O190" i="53"/>
  <c r="P190" i="53" s="1"/>
  <c r="Q190" i="53" s="1"/>
  <c r="R190" i="53" s="1"/>
  <c r="S190" i="53" s="1"/>
  <c r="T190" i="53" s="1"/>
  <c r="U190" i="53" s="1"/>
  <c r="V190" i="53" s="1"/>
  <c r="W190" i="53" s="1"/>
  <c r="X190" i="53" s="1"/>
  <c r="Y190" i="53" s="1"/>
  <c r="Z190" i="53" s="1"/>
  <c r="AA190" i="53" s="1"/>
  <c r="AB190" i="53" s="1"/>
  <c r="AC190" i="53" s="1"/>
  <c r="AD190" i="53" s="1"/>
  <c r="AE190" i="53" s="1"/>
  <c r="AF190" i="53" s="1"/>
  <c r="J190" i="53"/>
  <c r="K190" i="53" s="1"/>
  <c r="L190" i="53" s="1"/>
  <c r="M190" i="53" s="1"/>
  <c r="N190" i="53" s="1"/>
  <c r="F190" i="53"/>
  <c r="G190" i="53" s="1"/>
  <c r="H190" i="53" s="1"/>
  <c r="I190" i="53" s="1"/>
  <c r="E190" i="53"/>
  <c r="D190" i="53"/>
  <c r="C190" i="53"/>
  <c r="F189" i="53"/>
  <c r="G189" i="53" s="1"/>
  <c r="H189" i="53" s="1"/>
  <c r="I189" i="53" s="1"/>
  <c r="J189" i="53" s="1"/>
  <c r="K189" i="53" s="1"/>
  <c r="L189" i="53" s="1"/>
  <c r="M189" i="53" s="1"/>
  <c r="N189" i="53" s="1"/>
  <c r="O189" i="53" s="1"/>
  <c r="P189" i="53" s="1"/>
  <c r="Q189" i="53" s="1"/>
  <c r="R189" i="53" s="1"/>
  <c r="S189" i="53" s="1"/>
  <c r="T189" i="53" s="1"/>
  <c r="U189" i="53" s="1"/>
  <c r="V189" i="53" s="1"/>
  <c r="W189" i="53" s="1"/>
  <c r="X189" i="53" s="1"/>
  <c r="Y189" i="53" s="1"/>
  <c r="Z189" i="53" s="1"/>
  <c r="AA189" i="53" s="1"/>
  <c r="AB189" i="53" s="1"/>
  <c r="AC189" i="53" s="1"/>
  <c r="AD189" i="53" s="1"/>
  <c r="AE189" i="53" s="1"/>
  <c r="AF189" i="53" s="1"/>
  <c r="E189" i="53"/>
  <c r="D189" i="53"/>
  <c r="C189" i="53"/>
  <c r="F188" i="53"/>
  <c r="G188" i="53" s="1"/>
  <c r="H188" i="53" s="1"/>
  <c r="I188" i="53" s="1"/>
  <c r="J188" i="53" s="1"/>
  <c r="K188" i="53" s="1"/>
  <c r="L188" i="53" s="1"/>
  <c r="M188" i="53" s="1"/>
  <c r="N188" i="53" s="1"/>
  <c r="C188" i="53"/>
  <c r="D188" i="53" s="1"/>
  <c r="E188" i="53" s="1"/>
  <c r="I187" i="53"/>
  <c r="J187" i="53" s="1"/>
  <c r="K187" i="53" s="1"/>
  <c r="L187" i="53" s="1"/>
  <c r="M187" i="53" s="1"/>
  <c r="N187" i="53" s="1"/>
  <c r="O187" i="53" s="1"/>
  <c r="P187" i="53" s="1"/>
  <c r="Q187" i="53" s="1"/>
  <c r="R187" i="53" s="1"/>
  <c r="S187" i="53" s="1"/>
  <c r="T187" i="53" s="1"/>
  <c r="U187" i="53" s="1"/>
  <c r="V187" i="53" s="1"/>
  <c r="W187" i="53" s="1"/>
  <c r="X187" i="53" s="1"/>
  <c r="Y187" i="53" s="1"/>
  <c r="G187" i="53"/>
  <c r="H187" i="53" s="1"/>
  <c r="F187" i="53"/>
  <c r="D187" i="53"/>
  <c r="E187" i="53" s="1"/>
  <c r="C187" i="53"/>
  <c r="C186" i="53"/>
  <c r="D186" i="53" s="1"/>
  <c r="E186" i="53" s="1"/>
  <c r="F186" i="53" s="1"/>
  <c r="G186" i="53" s="1"/>
  <c r="H186" i="53" s="1"/>
  <c r="I186" i="53" s="1"/>
  <c r="J186" i="53" s="1"/>
  <c r="K186" i="53" s="1"/>
  <c r="L186" i="53" s="1"/>
  <c r="M186" i="53" s="1"/>
  <c r="N186" i="53" s="1"/>
  <c r="O186" i="53" s="1"/>
  <c r="P186" i="53" s="1"/>
  <c r="Q186" i="53" s="1"/>
  <c r="R186" i="53" s="1"/>
  <c r="S186" i="53" s="1"/>
  <c r="T186" i="53" s="1"/>
  <c r="U186" i="53" s="1"/>
  <c r="V186" i="53" s="1"/>
  <c r="W186" i="53" s="1"/>
  <c r="X186" i="53" s="1"/>
  <c r="Y186" i="53" s="1"/>
  <c r="Z186" i="53" s="1"/>
  <c r="AA186" i="53" s="1"/>
  <c r="AB186" i="53" s="1"/>
  <c r="AC186" i="53" s="1"/>
  <c r="AD186" i="53" s="1"/>
  <c r="AE186" i="53" s="1"/>
  <c r="AF186" i="53" s="1"/>
  <c r="AN185" i="53"/>
  <c r="AM185" i="53"/>
  <c r="S185" i="53"/>
  <c r="T185" i="53" s="1"/>
  <c r="U185" i="53" s="1"/>
  <c r="V185" i="53" s="1"/>
  <c r="W185" i="53" s="1"/>
  <c r="X185" i="53" s="1"/>
  <c r="Y185" i="53" s="1"/>
  <c r="Z185" i="53" s="1"/>
  <c r="AA185" i="53" s="1"/>
  <c r="AB185" i="53" s="1"/>
  <c r="AC185" i="53" s="1"/>
  <c r="AD185" i="53" s="1"/>
  <c r="AE185" i="53" s="1"/>
  <c r="AF185" i="53" s="1"/>
  <c r="F185" i="53"/>
  <c r="G185" i="53" s="1"/>
  <c r="H185" i="53" s="1"/>
  <c r="I185" i="53" s="1"/>
  <c r="J185" i="53" s="1"/>
  <c r="K185" i="53" s="1"/>
  <c r="L185" i="53" s="1"/>
  <c r="M185" i="53" s="1"/>
  <c r="N185" i="53" s="1"/>
  <c r="O185" i="53" s="1"/>
  <c r="P185" i="53" s="1"/>
  <c r="Q185" i="53" s="1"/>
  <c r="R185" i="53" s="1"/>
  <c r="D185" i="53"/>
  <c r="E185" i="53" s="1"/>
  <c r="C185" i="53"/>
  <c r="AO184" i="53"/>
  <c r="H184" i="53"/>
  <c r="I184" i="53" s="1"/>
  <c r="J184" i="53" s="1"/>
  <c r="K184" i="53" s="1"/>
  <c r="L184" i="53" s="1"/>
  <c r="M184" i="53" s="1"/>
  <c r="N184" i="53" s="1"/>
  <c r="O184" i="53" s="1"/>
  <c r="P184" i="53" s="1"/>
  <c r="Q184" i="53" s="1"/>
  <c r="R184" i="53" s="1"/>
  <c r="S184" i="53" s="1"/>
  <c r="T184" i="53" s="1"/>
  <c r="U184" i="53" s="1"/>
  <c r="V184" i="53" s="1"/>
  <c r="W184" i="53" s="1"/>
  <c r="X184" i="53" s="1"/>
  <c r="Y184" i="53" s="1"/>
  <c r="Z184" i="53" s="1"/>
  <c r="AA184" i="53" s="1"/>
  <c r="AB184" i="53" s="1"/>
  <c r="AC184" i="53" s="1"/>
  <c r="AD184" i="53" s="1"/>
  <c r="AE184" i="53" s="1"/>
  <c r="AF184" i="53" s="1"/>
  <c r="C184" i="53"/>
  <c r="D184" i="53" s="1"/>
  <c r="E184" i="53" s="1"/>
  <c r="F184" i="53" s="1"/>
  <c r="G184" i="53" s="1"/>
  <c r="AO183" i="53"/>
  <c r="AO185" i="53" s="1"/>
  <c r="E183" i="53"/>
  <c r="F183" i="53" s="1"/>
  <c r="G183" i="53" s="1"/>
  <c r="H183" i="53" s="1"/>
  <c r="I183" i="53" s="1"/>
  <c r="J183" i="53" s="1"/>
  <c r="K183" i="53" s="1"/>
  <c r="L183" i="53" s="1"/>
  <c r="M183" i="53" s="1"/>
  <c r="N183" i="53" s="1"/>
  <c r="O183" i="53" s="1"/>
  <c r="P183" i="53" s="1"/>
  <c r="Q183" i="53" s="1"/>
  <c r="R183" i="53" s="1"/>
  <c r="S183" i="53" s="1"/>
  <c r="T183" i="53" s="1"/>
  <c r="U183" i="53" s="1"/>
  <c r="V183" i="53" s="1"/>
  <c r="W183" i="53" s="1"/>
  <c r="X183" i="53" s="1"/>
  <c r="Y183" i="53" s="1"/>
  <c r="Z183" i="53" s="1"/>
  <c r="AA183" i="53" s="1"/>
  <c r="AB183" i="53" s="1"/>
  <c r="AC183" i="53" s="1"/>
  <c r="AD183" i="53" s="1"/>
  <c r="AE183" i="53" s="1"/>
  <c r="AF183" i="53" s="1"/>
  <c r="D183" i="53"/>
  <c r="C183" i="53"/>
  <c r="AO182" i="53"/>
  <c r="AD182" i="53"/>
  <c r="AE182" i="53" s="1"/>
  <c r="AF182" i="53" s="1"/>
  <c r="H182" i="53"/>
  <c r="I182" i="53" s="1"/>
  <c r="J182" i="53" s="1"/>
  <c r="K182" i="53" s="1"/>
  <c r="L182" i="53" s="1"/>
  <c r="M182" i="53" s="1"/>
  <c r="N182" i="53" s="1"/>
  <c r="O182" i="53" s="1"/>
  <c r="P182" i="53" s="1"/>
  <c r="Q182" i="53" s="1"/>
  <c r="R182" i="53" s="1"/>
  <c r="S182" i="53" s="1"/>
  <c r="T182" i="53" s="1"/>
  <c r="U182" i="53" s="1"/>
  <c r="V182" i="53" s="1"/>
  <c r="W182" i="53" s="1"/>
  <c r="X182" i="53" s="1"/>
  <c r="Y182" i="53" s="1"/>
  <c r="Z182" i="53" s="1"/>
  <c r="AA182" i="53" s="1"/>
  <c r="AB182" i="53" s="1"/>
  <c r="AC182" i="53" s="1"/>
  <c r="E182" i="53"/>
  <c r="F182" i="53" s="1"/>
  <c r="G182" i="53" s="1"/>
  <c r="C182" i="53"/>
  <c r="D182" i="53" s="1"/>
  <c r="T181" i="53"/>
  <c r="U181" i="53" s="1"/>
  <c r="V181" i="53" s="1"/>
  <c r="W181" i="53" s="1"/>
  <c r="X181" i="53" s="1"/>
  <c r="Y181" i="53" s="1"/>
  <c r="Z181" i="53" s="1"/>
  <c r="AA181" i="53" s="1"/>
  <c r="AB181" i="53" s="1"/>
  <c r="AC181" i="53" s="1"/>
  <c r="AD181" i="53" s="1"/>
  <c r="AE181" i="53" s="1"/>
  <c r="AF181" i="53" s="1"/>
  <c r="F181" i="53"/>
  <c r="G181" i="53" s="1"/>
  <c r="H181" i="53" s="1"/>
  <c r="I181" i="53" s="1"/>
  <c r="J181" i="53" s="1"/>
  <c r="K181" i="53" s="1"/>
  <c r="L181" i="53" s="1"/>
  <c r="M181" i="53" s="1"/>
  <c r="N181" i="53" s="1"/>
  <c r="O181" i="53" s="1"/>
  <c r="P181" i="53" s="1"/>
  <c r="Q181" i="53" s="1"/>
  <c r="R181" i="53" s="1"/>
  <c r="S181" i="53" s="1"/>
  <c r="E181" i="53"/>
  <c r="C181" i="53"/>
  <c r="D181" i="53" s="1"/>
  <c r="E180" i="53"/>
  <c r="D180" i="53"/>
  <c r="C180" i="53"/>
  <c r="AM178" i="53"/>
  <c r="AG178" i="53"/>
  <c r="AO177" i="53"/>
  <c r="AN177" i="53"/>
  <c r="R177" i="53"/>
  <c r="S177" i="53" s="1"/>
  <c r="T177" i="53" s="1"/>
  <c r="U177" i="53" s="1"/>
  <c r="V177" i="53" s="1"/>
  <c r="W177" i="53" s="1"/>
  <c r="X177" i="53" s="1"/>
  <c r="Y177" i="53" s="1"/>
  <c r="Z177" i="53" s="1"/>
  <c r="AA177" i="53" s="1"/>
  <c r="AC177" i="53" s="1"/>
  <c r="AD177" i="53" s="1"/>
  <c r="AE177" i="53" s="1"/>
  <c r="AF177" i="53" s="1"/>
  <c r="F177" i="53"/>
  <c r="G177" i="53" s="1"/>
  <c r="H177" i="53" s="1"/>
  <c r="I177" i="53" s="1"/>
  <c r="J177" i="53" s="1"/>
  <c r="K177" i="53" s="1"/>
  <c r="L177" i="53" s="1"/>
  <c r="M177" i="53" s="1"/>
  <c r="N177" i="53" s="1"/>
  <c r="O177" i="53" s="1"/>
  <c r="P177" i="53" s="1"/>
  <c r="Q177" i="53" s="1"/>
  <c r="C177" i="53"/>
  <c r="D177" i="53" s="1"/>
  <c r="E177" i="53" s="1"/>
  <c r="AO176" i="53"/>
  <c r="AN176" i="53"/>
  <c r="F176" i="53"/>
  <c r="G176" i="53" s="1"/>
  <c r="H176" i="53" s="1"/>
  <c r="I176" i="53" s="1"/>
  <c r="J176" i="53" s="1"/>
  <c r="K176" i="53" s="1"/>
  <c r="L176" i="53" s="1"/>
  <c r="M176" i="53" s="1"/>
  <c r="N176" i="53" s="1"/>
  <c r="O176" i="53" s="1"/>
  <c r="P176" i="53" s="1"/>
  <c r="Q176" i="53" s="1"/>
  <c r="R176" i="53" s="1"/>
  <c r="S176" i="53" s="1"/>
  <c r="T176" i="53" s="1"/>
  <c r="U176" i="53" s="1"/>
  <c r="V176" i="53" s="1"/>
  <c r="W176" i="53" s="1"/>
  <c r="X176" i="53" s="1"/>
  <c r="Y176" i="53" s="1"/>
  <c r="Z176" i="53" s="1"/>
  <c r="AA176" i="53" s="1"/>
  <c r="AC176" i="53" s="1"/>
  <c r="AD176" i="53" s="1"/>
  <c r="AE176" i="53" s="1"/>
  <c r="AF176" i="53" s="1"/>
  <c r="C176" i="53"/>
  <c r="AO175" i="53"/>
  <c r="AN175" i="53"/>
  <c r="F175" i="53"/>
  <c r="G175" i="53" s="1"/>
  <c r="H175" i="53" s="1"/>
  <c r="I175" i="53" s="1"/>
  <c r="J175" i="53" s="1"/>
  <c r="K175" i="53" s="1"/>
  <c r="L175" i="53" s="1"/>
  <c r="M175" i="53" s="1"/>
  <c r="N175" i="53" s="1"/>
  <c r="O175" i="53" s="1"/>
  <c r="P175" i="53" s="1"/>
  <c r="Q175" i="53" s="1"/>
  <c r="R175" i="53" s="1"/>
  <c r="S175" i="53" s="1"/>
  <c r="T175" i="53" s="1"/>
  <c r="U175" i="53" s="1"/>
  <c r="V175" i="53" s="1"/>
  <c r="W175" i="53" s="1"/>
  <c r="X175" i="53" s="1"/>
  <c r="Y175" i="53" s="1"/>
  <c r="Z175" i="53" s="1"/>
  <c r="AA175" i="53" s="1"/>
  <c r="AC175" i="53" s="1"/>
  <c r="AD175" i="53" s="1"/>
  <c r="AE175" i="53" s="1"/>
  <c r="AF175" i="53" s="1"/>
  <c r="C175" i="53"/>
  <c r="AO174" i="53"/>
  <c r="AN174" i="53"/>
  <c r="F174" i="53"/>
  <c r="G174" i="53" s="1"/>
  <c r="H174" i="53" s="1"/>
  <c r="I174" i="53" s="1"/>
  <c r="J174" i="53" s="1"/>
  <c r="K174" i="53" s="1"/>
  <c r="L174" i="53" s="1"/>
  <c r="M174" i="53" s="1"/>
  <c r="N174" i="53" s="1"/>
  <c r="O174" i="53" s="1"/>
  <c r="P174" i="53" s="1"/>
  <c r="Q174" i="53" s="1"/>
  <c r="R174" i="53" s="1"/>
  <c r="S174" i="53" s="1"/>
  <c r="T174" i="53" s="1"/>
  <c r="U174" i="53" s="1"/>
  <c r="V174" i="53" s="1"/>
  <c r="W174" i="53" s="1"/>
  <c r="X174" i="53" s="1"/>
  <c r="Y174" i="53" s="1"/>
  <c r="Z174" i="53" s="1"/>
  <c r="AA174" i="53" s="1"/>
  <c r="AC174" i="53" s="1"/>
  <c r="AD174" i="53" s="1"/>
  <c r="AE174" i="53" s="1"/>
  <c r="AF174" i="53" s="1"/>
  <c r="C174" i="53"/>
  <c r="AO173" i="53"/>
  <c r="AN173" i="53"/>
  <c r="F173" i="53"/>
  <c r="G173" i="53" s="1"/>
  <c r="H173" i="53" s="1"/>
  <c r="I173" i="53" s="1"/>
  <c r="J173" i="53" s="1"/>
  <c r="K173" i="53" s="1"/>
  <c r="L173" i="53" s="1"/>
  <c r="M173" i="53" s="1"/>
  <c r="N173" i="53" s="1"/>
  <c r="O173" i="53" s="1"/>
  <c r="P173" i="53" s="1"/>
  <c r="Q173" i="53" s="1"/>
  <c r="R173" i="53" s="1"/>
  <c r="S173" i="53" s="1"/>
  <c r="T173" i="53" s="1"/>
  <c r="U173" i="53" s="1"/>
  <c r="V173" i="53" s="1"/>
  <c r="W173" i="53" s="1"/>
  <c r="X173" i="53" s="1"/>
  <c r="Y173" i="53" s="1"/>
  <c r="Z173" i="53" s="1"/>
  <c r="AA173" i="53" s="1"/>
  <c r="AE173" i="53" s="1"/>
  <c r="AF173" i="53" s="1"/>
  <c r="C173" i="53"/>
  <c r="AO172" i="53"/>
  <c r="AN172" i="53"/>
  <c r="E178" i="53"/>
  <c r="C172" i="53"/>
  <c r="D178" i="53" s="1"/>
  <c r="AN171" i="53"/>
  <c r="AO171" i="53" s="1"/>
  <c r="AN170" i="53"/>
  <c r="AO170" i="53" s="1"/>
  <c r="AF170" i="53" a="1"/>
  <c r="AF170" i="53" s="1"/>
  <c r="AE170" i="53" a="1"/>
  <c r="AE170" i="53" s="1"/>
  <c r="AA170" i="53" a="1"/>
  <c r="AA170" i="53" s="1"/>
  <c r="Z170" i="53" a="1"/>
  <c r="Z170" i="53" s="1"/>
  <c r="Y170" i="53" a="1"/>
  <c r="Y170" i="53" s="1"/>
  <c r="X170" i="53" a="1"/>
  <c r="X170" i="53" s="1"/>
  <c r="W170" i="53" a="1"/>
  <c r="W170" i="53" s="1"/>
  <c r="V170" i="53" a="1"/>
  <c r="V170" i="53" s="1"/>
  <c r="U170" i="53" a="1"/>
  <c r="U170" i="53" s="1"/>
  <c r="T170" i="53" a="1"/>
  <c r="T170" i="53" s="1"/>
  <c r="S170" i="53" a="1"/>
  <c r="S170" i="53" s="1"/>
  <c r="R170" i="53" a="1"/>
  <c r="R170" i="53" s="1"/>
  <c r="Q170" i="53" a="1"/>
  <c r="Q170" i="53" s="1"/>
  <c r="P170" i="53" a="1"/>
  <c r="P170" i="53" s="1"/>
  <c r="O170" i="53" a="1"/>
  <c r="O170" i="53" s="1"/>
  <c r="N170" i="53" a="1"/>
  <c r="N170" i="53" s="1"/>
  <c r="M170" i="53" a="1"/>
  <c r="M170" i="53" s="1"/>
  <c r="L170" i="53" a="1"/>
  <c r="L170" i="53" s="1"/>
  <c r="K170" i="53" a="1"/>
  <c r="K170" i="53" s="1"/>
  <c r="J170" i="53" a="1"/>
  <c r="J170" i="53" s="1"/>
  <c r="I170" i="53" a="1"/>
  <c r="I170" i="53" s="1"/>
  <c r="H170" i="53" a="1"/>
  <c r="H170" i="53" s="1"/>
  <c r="G170" i="53" a="1"/>
  <c r="G170" i="53" s="1"/>
  <c r="F170" i="53" a="1"/>
  <c r="F170" i="53" s="1"/>
  <c r="C170" i="53" a="1"/>
  <c r="C170" i="53" s="1"/>
  <c r="B170" i="53" a="1"/>
  <c r="B170" i="53" s="1"/>
  <c r="AN169" i="53"/>
  <c r="AF169" i="53"/>
  <c r="AE169" i="53"/>
  <c r="AA169" i="53"/>
  <c r="Z169" i="53"/>
  <c r="Y169" i="53"/>
  <c r="X169" i="53"/>
  <c r="W169" i="53"/>
  <c r="V169" i="53"/>
  <c r="U169" i="53"/>
  <c r="T169" i="53"/>
  <c r="S169" i="53"/>
  <c r="R169" i="53"/>
  <c r="Q169" i="53"/>
  <c r="P169" i="53"/>
  <c r="O169" i="53"/>
  <c r="N169" i="53"/>
  <c r="M169" i="53"/>
  <c r="L169" i="53"/>
  <c r="K169" i="53"/>
  <c r="J169" i="53"/>
  <c r="I169" i="53"/>
  <c r="H169" i="53"/>
  <c r="G169" i="53"/>
  <c r="F169" i="53"/>
  <c r="C169" i="53"/>
  <c r="B169" i="53"/>
  <c r="AI168" i="53"/>
  <c r="AH168" i="53"/>
  <c r="A168" i="53" a="1"/>
  <c r="A168" i="53" s="1"/>
  <c r="AI167" i="53"/>
  <c r="AH167" i="53"/>
  <c r="AI166" i="53"/>
  <c r="AH166" i="53"/>
  <c r="AM165" i="53"/>
  <c r="AI165" i="53"/>
  <c r="AH165" i="53"/>
  <c r="AO164" i="53"/>
  <c r="AN164" i="53"/>
  <c r="AN165" i="53" s="1"/>
  <c r="AI164" i="53"/>
  <c r="AH164" i="53"/>
  <c r="AN163" i="53"/>
  <c r="AO163" i="53" s="1"/>
  <c r="AI163" i="53"/>
  <c r="AH163" i="53"/>
  <c r="A163" i="53" a="1"/>
  <c r="A163" i="53" s="1"/>
  <c r="AN162" i="53"/>
  <c r="AO162" i="53" s="1"/>
  <c r="AI162" i="53"/>
  <c r="AH162" i="53"/>
  <c r="AO161" i="53"/>
  <c r="AO165" i="53" s="1"/>
  <c r="AN161" i="53"/>
  <c r="AI161" i="53"/>
  <c r="AH161" i="53"/>
  <c r="AI160" i="53"/>
  <c r="AH160" i="53"/>
  <c r="AI159" i="53"/>
  <c r="AH159" i="53"/>
  <c r="AI158" i="53"/>
  <c r="AH158" i="53"/>
  <c r="AN157" i="53"/>
  <c r="AO157" i="53" s="1"/>
  <c r="AM157" i="53"/>
  <c r="AI157" i="53"/>
  <c r="AH157" i="53"/>
  <c r="AN156" i="53"/>
  <c r="AO156" i="53" s="1"/>
  <c r="AI156" i="53"/>
  <c r="AH156" i="53"/>
  <c r="AO155" i="53"/>
  <c r="AN155" i="53"/>
  <c r="AO154" i="53"/>
  <c r="AN154" i="53"/>
  <c r="AN153" i="53"/>
  <c r="AO153" i="53" s="1"/>
  <c r="AI152" i="53"/>
  <c r="AH152" i="53"/>
  <c r="AI151" i="53"/>
  <c r="AH151" i="53"/>
  <c r="AI150" i="53"/>
  <c r="AH150" i="53"/>
  <c r="AM149" i="53"/>
  <c r="AI149" i="53"/>
  <c r="AH149" i="53"/>
  <c r="AN148" i="53"/>
  <c r="AO148" i="53" s="1"/>
  <c r="AI148" i="53"/>
  <c r="AH148" i="53"/>
  <c r="AN147" i="53"/>
  <c r="AO147" i="53" s="1"/>
  <c r="AI147" i="53"/>
  <c r="AH147" i="53"/>
  <c r="AN146" i="53"/>
  <c r="AO146" i="53" s="1"/>
  <c r="AI146" i="53"/>
  <c r="AH146" i="53"/>
  <c r="AN145" i="53"/>
  <c r="AO145" i="53" s="1"/>
  <c r="AI144" i="53"/>
  <c r="AH144" i="53"/>
  <c r="AI143" i="53"/>
  <c r="AH143" i="53"/>
  <c r="AI142" i="53"/>
  <c r="AH142" i="53"/>
  <c r="AI141" i="53"/>
  <c r="AH141" i="53"/>
  <c r="AI140" i="53"/>
  <c r="AH140" i="53"/>
  <c r="AI139" i="53"/>
  <c r="AH139" i="53"/>
  <c r="AI138" i="53"/>
  <c r="AH138" i="53"/>
  <c r="AI137" i="53"/>
  <c r="AH137" i="53"/>
  <c r="AI136" i="53"/>
  <c r="AH136" i="53"/>
  <c r="AI135" i="53"/>
  <c r="AH135" i="53"/>
  <c r="AF132" i="53"/>
  <c r="AE132" i="53"/>
  <c r="Y132" i="53"/>
  <c r="X132" i="53"/>
  <c r="W132" i="53"/>
  <c r="T132" i="53"/>
  <c r="S132" i="53"/>
  <c r="R132" i="53"/>
  <c r="Q132" i="53"/>
  <c r="P132" i="53"/>
  <c r="O132" i="53"/>
  <c r="N132" i="53"/>
  <c r="M132" i="53"/>
  <c r="L132" i="53"/>
  <c r="K132" i="53"/>
  <c r="J132" i="53"/>
  <c r="I132" i="53"/>
  <c r="H132" i="53"/>
  <c r="G132" i="53"/>
  <c r="C132" i="53"/>
  <c r="AF131" i="53"/>
  <c r="AE131" i="53"/>
  <c r="Y131" i="53"/>
  <c r="X131" i="53"/>
  <c r="W131" i="53"/>
  <c r="T131" i="53"/>
  <c r="S131" i="53"/>
  <c r="R131" i="53"/>
  <c r="Q131" i="53"/>
  <c r="P131" i="53"/>
  <c r="O131" i="53"/>
  <c r="N131" i="53"/>
  <c r="M131" i="53"/>
  <c r="L131" i="53"/>
  <c r="K131" i="53"/>
  <c r="J131" i="53"/>
  <c r="I131" i="53"/>
  <c r="H131" i="53"/>
  <c r="G131" i="53"/>
  <c r="C131" i="53"/>
  <c r="AF130" i="53"/>
  <c r="AE130" i="53"/>
  <c r="Y130" i="53"/>
  <c r="X130" i="53"/>
  <c r="W130" i="53"/>
  <c r="T130" i="53"/>
  <c r="S130" i="53"/>
  <c r="R130" i="53"/>
  <c r="Q130" i="53"/>
  <c r="P130" i="53"/>
  <c r="O130" i="53"/>
  <c r="N130" i="53"/>
  <c r="M130" i="53"/>
  <c r="L130" i="53"/>
  <c r="K130" i="53"/>
  <c r="J130" i="53"/>
  <c r="I130" i="53"/>
  <c r="H130" i="53"/>
  <c r="G130" i="53"/>
  <c r="C130" i="53"/>
  <c r="AF129" i="53"/>
  <c r="AE129" i="53"/>
  <c r="Y129" i="53"/>
  <c r="X129" i="53"/>
  <c r="W129" i="53"/>
  <c r="T129" i="53"/>
  <c r="S129" i="53"/>
  <c r="R129" i="53"/>
  <c r="Q129" i="53"/>
  <c r="P129" i="53"/>
  <c r="O129" i="53"/>
  <c r="N129" i="53"/>
  <c r="M129" i="53"/>
  <c r="L129" i="53"/>
  <c r="K129" i="53"/>
  <c r="J129" i="53"/>
  <c r="I129" i="53"/>
  <c r="H129" i="53"/>
  <c r="G129" i="53"/>
  <c r="C129" i="53"/>
  <c r="AF128" i="53"/>
  <c r="AE128" i="53"/>
  <c r="Y128" i="53"/>
  <c r="X128" i="53"/>
  <c r="W128" i="53"/>
  <c r="T128" i="53"/>
  <c r="S128" i="53"/>
  <c r="R128" i="53"/>
  <c r="Q128" i="53"/>
  <c r="P128" i="53"/>
  <c r="O128" i="53"/>
  <c r="N128" i="53"/>
  <c r="M128" i="53"/>
  <c r="L128" i="53"/>
  <c r="K128" i="53"/>
  <c r="J128" i="53"/>
  <c r="I128" i="53"/>
  <c r="H128" i="53"/>
  <c r="G128" i="53"/>
  <c r="C128" i="53"/>
  <c r="AF127" i="53"/>
  <c r="AE127" i="53"/>
  <c r="Y127" i="53"/>
  <c r="Y133" i="53" s="1"/>
  <c r="X127" i="53"/>
  <c r="X133" i="53" s="1"/>
  <c r="BE23" i="53" s="1"/>
  <c r="W127" i="53"/>
  <c r="BC23" i="53"/>
  <c r="T127" i="53"/>
  <c r="S127" i="53"/>
  <c r="S133" i="53" s="1"/>
  <c r="BA23" i="53" s="1"/>
  <c r="R127" i="53"/>
  <c r="Q127" i="53"/>
  <c r="P127" i="53"/>
  <c r="O127" i="53"/>
  <c r="N127" i="53"/>
  <c r="M127" i="53"/>
  <c r="M133" i="53" s="1"/>
  <c r="AU23" i="53" s="1"/>
  <c r="L127" i="53"/>
  <c r="K127" i="53"/>
  <c r="J127" i="53"/>
  <c r="I127" i="53"/>
  <c r="H127" i="53"/>
  <c r="G127" i="53"/>
  <c r="AP23" i="53"/>
  <c r="C127" i="53"/>
  <c r="AI124" i="53"/>
  <c r="AH124" i="53"/>
  <c r="D7" i="53"/>
  <c r="AI122" i="53"/>
  <c r="AH122" i="53"/>
  <c r="AG122" i="53"/>
  <c r="AI121" i="53"/>
  <c r="AH121" i="53"/>
  <c r="AI120" i="53"/>
  <c r="AH120" i="53"/>
  <c r="AI119" i="53"/>
  <c r="AH119" i="53"/>
  <c r="AG118" i="53"/>
  <c r="AF118" i="53"/>
  <c r="AE5" i="53" s="1"/>
  <c r="AE118" i="53"/>
  <c r="BI19" i="53" s="1"/>
  <c r="Y118" i="53"/>
  <c r="X5" i="53" s="1"/>
  <c r="X118" i="53"/>
  <c r="W5" i="53" s="1"/>
  <c r="W118" i="53"/>
  <c r="T118" i="53"/>
  <c r="BB19" i="53" s="1"/>
  <c r="S118" i="53"/>
  <c r="R5" i="53" s="1"/>
  <c r="R118" i="53"/>
  <c r="AZ19" i="53" s="1"/>
  <c r="Q118" i="53"/>
  <c r="P5" i="53" s="1"/>
  <c r="P118" i="53"/>
  <c r="AX19" i="53" s="1"/>
  <c r="O118" i="53"/>
  <c r="N118" i="53"/>
  <c r="M118" i="53"/>
  <c r="L118" i="53"/>
  <c r="K118" i="53"/>
  <c r="J5" i="53" s="1"/>
  <c r="J118" i="53"/>
  <c r="I5" i="53" s="1"/>
  <c r="I118" i="53"/>
  <c r="H5" i="53" s="1"/>
  <c r="H118" i="53"/>
  <c r="G118" i="53"/>
  <c r="C5" i="53"/>
  <c r="C118" i="53"/>
  <c r="B5" i="53" s="1"/>
  <c r="AI117" i="53"/>
  <c r="AH117" i="53"/>
  <c r="AI116" i="53"/>
  <c r="AH116" i="53"/>
  <c r="AI115" i="53"/>
  <c r="AH115" i="53"/>
  <c r="AI114" i="53"/>
  <c r="AH114" i="53"/>
  <c r="AI113" i="53"/>
  <c r="AH113" i="53"/>
  <c r="AI112" i="53"/>
  <c r="AH112" i="53"/>
  <c r="AI111" i="53"/>
  <c r="AH111" i="53"/>
  <c r="AI110" i="53"/>
  <c r="AH110" i="53"/>
  <c r="AI109" i="53"/>
  <c r="AH109" i="53"/>
  <c r="AI108" i="53"/>
  <c r="AH108" i="53"/>
  <c r="AI107" i="53"/>
  <c r="AH107" i="53"/>
  <c r="AG106" i="53"/>
  <c r="AG4" i="53" s="1"/>
  <c r="AF106" i="53"/>
  <c r="BJ20" i="53" s="1"/>
  <c r="AE106" i="53"/>
  <c r="BI20" i="53" s="1"/>
  <c r="BH20" i="53"/>
  <c r="AA7" i="53"/>
  <c r="Y106" i="53"/>
  <c r="X106" i="53"/>
  <c r="BE20" i="53" s="1"/>
  <c r="W106" i="53"/>
  <c r="T106" i="53"/>
  <c r="S106" i="53"/>
  <c r="BA20" i="53" s="1"/>
  <c r="R106" i="53"/>
  <c r="AZ20" i="53" s="1"/>
  <c r="Q106" i="53"/>
  <c r="AY20" i="53" s="1"/>
  <c r="P106" i="53"/>
  <c r="AX20" i="53" s="1"/>
  <c r="O106" i="53"/>
  <c r="N106" i="53"/>
  <c r="AV20" i="53" s="1"/>
  <c r="M106" i="53"/>
  <c r="AU20" i="53" s="1"/>
  <c r="L106" i="53"/>
  <c r="K106" i="53"/>
  <c r="AT20" i="53" s="1"/>
  <c r="J106" i="53"/>
  <c r="I106" i="53"/>
  <c r="AS20" i="53" s="1"/>
  <c r="H106" i="53"/>
  <c r="G106" i="53"/>
  <c r="AI105" i="53"/>
  <c r="AH105" i="53"/>
  <c r="AI104" i="53"/>
  <c r="AH104" i="53"/>
  <c r="AI103" i="53"/>
  <c r="AH103" i="53"/>
  <c r="AG102" i="53"/>
  <c r="AE102" i="53"/>
  <c r="BI18" i="53" s="1"/>
  <c r="BH18" i="53"/>
  <c r="Y102" i="53"/>
  <c r="X102" i="53"/>
  <c r="W102" i="53"/>
  <c r="BD18" i="53"/>
  <c r="BC18" i="53"/>
  <c r="T102" i="53"/>
  <c r="S102" i="53"/>
  <c r="BA18" i="53" s="1"/>
  <c r="R102" i="53"/>
  <c r="AZ18" i="53" s="1"/>
  <c r="Q102" i="53"/>
  <c r="P102" i="53"/>
  <c r="O102" i="53"/>
  <c r="N102" i="53"/>
  <c r="AV18" i="53" s="1"/>
  <c r="M102" i="53"/>
  <c r="AU18" i="53" s="1"/>
  <c r="L102" i="53"/>
  <c r="K102" i="53"/>
  <c r="J102" i="53"/>
  <c r="I102" i="53"/>
  <c r="AS18" i="53" s="1"/>
  <c r="H102" i="53"/>
  <c r="G102" i="53"/>
  <c r="AR18" i="53" s="1"/>
  <c r="AP18" i="53"/>
  <c r="BV101" i="53"/>
  <c r="BU101" i="53"/>
  <c r="BN101" i="53"/>
  <c r="BL101" i="53"/>
  <c r="BK101" i="53"/>
  <c r="BJ101" i="53"/>
  <c r="BF101" i="53"/>
  <c r="BE101" i="53"/>
  <c r="BB101" i="53"/>
  <c r="AZ101" i="53"/>
  <c r="AI101" i="53"/>
  <c r="AH101" i="53"/>
  <c r="AG101" i="53"/>
  <c r="BU100" i="53"/>
  <c r="BJ100" i="53"/>
  <c r="BI100" i="53"/>
  <c r="BE100" i="53"/>
  <c r="AI100" i="53"/>
  <c r="AH100" i="53"/>
  <c r="BQ99" i="53"/>
  <c r="BD99" i="53"/>
  <c r="AI99" i="53"/>
  <c r="AH99" i="53"/>
  <c r="BV98" i="53"/>
  <c r="BU98" i="53"/>
  <c r="BQ98" i="53"/>
  <c r="BN98" i="53"/>
  <c r="BM98" i="53"/>
  <c r="BL98" i="53"/>
  <c r="BI98" i="53"/>
  <c r="BF98" i="53"/>
  <c r="BD98" i="53"/>
  <c r="BC98" i="53"/>
  <c r="BA98" i="53"/>
  <c r="AI98" i="53"/>
  <c r="AH98" i="53"/>
  <c r="AZ97" i="53"/>
  <c r="AI97" i="53"/>
  <c r="AH97" i="53"/>
  <c r="BM96" i="53"/>
  <c r="BI96" i="53"/>
  <c r="BB96" i="53"/>
  <c r="AZ96" i="53"/>
  <c r="AI96" i="53"/>
  <c r="AH96" i="53"/>
  <c r="AI95" i="53"/>
  <c r="AH95" i="53"/>
  <c r="BW94" i="53"/>
  <c r="BW101" i="53" s="1"/>
  <c r="BV94" i="53"/>
  <c r="BU94" i="53"/>
  <c r="BT94" i="53"/>
  <c r="BT101" i="53" s="1"/>
  <c r="BS94" i="53"/>
  <c r="BS101" i="53" s="1"/>
  <c r="BR94" i="53"/>
  <c r="BR101" i="53" s="1"/>
  <c r="BQ94" i="53"/>
  <c r="BQ101" i="53" s="1"/>
  <c r="BP94" i="53"/>
  <c r="BP101" i="53" s="1"/>
  <c r="BO94" i="53"/>
  <c r="BO101" i="53" s="1"/>
  <c r="BN94" i="53"/>
  <c r="BM94" i="53"/>
  <c r="BM101" i="53" s="1"/>
  <c r="BL94" i="53"/>
  <c r="BK94" i="53"/>
  <c r="BJ94" i="53"/>
  <c r="BI94" i="53"/>
  <c r="BI101" i="53" s="1"/>
  <c r="BH94" i="53"/>
  <c r="BH101" i="53" s="1"/>
  <c r="BG94" i="53"/>
  <c r="BG101" i="53" s="1"/>
  <c r="BF94" i="53"/>
  <c r="BE94" i="53"/>
  <c r="BD94" i="53"/>
  <c r="BD101" i="53" s="1"/>
  <c r="BC94" i="53"/>
  <c r="BC101" i="53" s="1"/>
  <c r="BB94" i="53"/>
  <c r="BA94" i="53"/>
  <c r="BA101" i="53" s="1"/>
  <c r="AZ94" i="53"/>
  <c r="AI94" i="53"/>
  <c r="AH94" i="53"/>
  <c r="BW93" i="53"/>
  <c r="BW100" i="53" s="1"/>
  <c r="BV93" i="53"/>
  <c r="BV100" i="53" s="1"/>
  <c r="BU93" i="53"/>
  <c r="BT93" i="53"/>
  <c r="BT100" i="53" s="1"/>
  <c r="BS93" i="53"/>
  <c r="BS100" i="53" s="1"/>
  <c r="BR93" i="53"/>
  <c r="BR100" i="53" s="1"/>
  <c r="BQ93" i="53"/>
  <c r="BQ100" i="53" s="1"/>
  <c r="BP93" i="53"/>
  <c r="BP100" i="53" s="1"/>
  <c r="BO93" i="53"/>
  <c r="BO100" i="53" s="1"/>
  <c r="BN93" i="53"/>
  <c r="BN100" i="53" s="1"/>
  <c r="BM93" i="53"/>
  <c r="BM100" i="53" s="1"/>
  <c r="BL93" i="53"/>
  <c r="BL100" i="53" s="1"/>
  <c r="BK93" i="53"/>
  <c r="BK100" i="53" s="1"/>
  <c r="BJ93" i="53"/>
  <c r="BI93" i="53"/>
  <c r="BH93" i="53"/>
  <c r="BH100" i="53" s="1"/>
  <c r="BG93" i="53"/>
  <c r="BG100" i="53" s="1"/>
  <c r="BF93" i="53"/>
  <c r="BF100" i="53" s="1"/>
  <c r="BE93" i="53"/>
  <c r="BD93" i="53"/>
  <c r="BD100" i="53" s="1"/>
  <c r="BC93" i="53"/>
  <c r="BC100" i="53" s="1"/>
  <c r="BB93" i="53"/>
  <c r="BB100" i="53" s="1"/>
  <c r="BA93" i="53"/>
  <c r="BA100" i="53" s="1"/>
  <c r="AZ93" i="53"/>
  <c r="AZ100" i="53" s="1"/>
  <c r="AI93" i="53"/>
  <c r="AH93" i="53"/>
  <c r="BW92" i="53"/>
  <c r="BW99" i="53" s="1"/>
  <c r="BV92" i="53"/>
  <c r="BV99" i="53" s="1"/>
  <c r="BU92" i="53"/>
  <c r="BU99" i="53" s="1"/>
  <c r="BT92" i="53"/>
  <c r="BT99" i="53" s="1"/>
  <c r="BS92" i="53"/>
  <c r="BS99" i="53" s="1"/>
  <c r="BR92" i="53"/>
  <c r="BR99" i="53" s="1"/>
  <c r="BQ92" i="53"/>
  <c r="BP92" i="53"/>
  <c r="BP99" i="53" s="1"/>
  <c r="BO92" i="53"/>
  <c r="BO99" i="53" s="1"/>
  <c r="BN92" i="53"/>
  <c r="BN99" i="53" s="1"/>
  <c r="BM92" i="53"/>
  <c r="BM99" i="53" s="1"/>
  <c r="BL92" i="53"/>
  <c r="BL99" i="53" s="1"/>
  <c r="BK92" i="53"/>
  <c r="BK99" i="53" s="1"/>
  <c r="BJ92" i="53"/>
  <c r="BJ99" i="53" s="1"/>
  <c r="BI92" i="53"/>
  <c r="BI99" i="53" s="1"/>
  <c r="BH92" i="53"/>
  <c r="BH99" i="53" s="1"/>
  <c r="BG92" i="53"/>
  <c r="BG99" i="53" s="1"/>
  <c r="BF92" i="53"/>
  <c r="BF99" i="53" s="1"/>
  <c r="BE92" i="53"/>
  <c r="BE99" i="53" s="1"/>
  <c r="BD92" i="53"/>
  <c r="BC92" i="53"/>
  <c r="BC99" i="53" s="1"/>
  <c r="BB92" i="53"/>
  <c r="BB99" i="53" s="1"/>
  <c r="BA92" i="53"/>
  <c r="BA99" i="53" s="1"/>
  <c r="AZ92" i="53"/>
  <c r="AZ99" i="53" s="1"/>
  <c r="AI92" i="53"/>
  <c r="AH92" i="53"/>
  <c r="BW91" i="53"/>
  <c r="BW98" i="53" s="1"/>
  <c r="BV91" i="53"/>
  <c r="BU91" i="53"/>
  <c r="BT91" i="53"/>
  <c r="BT98" i="53" s="1"/>
  <c r="BS91" i="53"/>
  <c r="BS98" i="53" s="1"/>
  <c r="BR91" i="53"/>
  <c r="BR98" i="53" s="1"/>
  <c r="BQ91" i="53"/>
  <c r="BP91" i="53"/>
  <c r="BP98" i="53" s="1"/>
  <c r="BO91" i="53"/>
  <c r="BO98" i="53" s="1"/>
  <c r="BN91" i="53"/>
  <c r="BM91" i="53"/>
  <c r="BL91" i="53"/>
  <c r="BK91" i="53"/>
  <c r="BK98" i="53" s="1"/>
  <c r="BJ91" i="53"/>
  <c r="BJ98" i="53" s="1"/>
  <c r="BI91" i="53"/>
  <c r="BH91" i="53"/>
  <c r="BH98" i="53" s="1"/>
  <c r="BG91" i="53"/>
  <c r="BG98" i="53" s="1"/>
  <c r="BF91" i="53"/>
  <c r="BE91" i="53"/>
  <c r="BE98" i="53" s="1"/>
  <c r="BD91" i="53"/>
  <c r="BC91" i="53"/>
  <c r="BB91" i="53"/>
  <c r="BB98" i="53" s="1"/>
  <c r="BA91" i="53"/>
  <c r="AZ91" i="53"/>
  <c r="AZ98" i="53" s="1"/>
  <c r="AI91" i="53"/>
  <c r="AH91" i="53"/>
  <c r="BW90" i="53"/>
  <c r="BW97" i="53" s="1"/>
  <c r="BV90" i="53"/>
  <c r="BV97" i="53" s="1"/>
  <c r="BU90" i="53"/>
  <c r="BU97" i="53" s="1"/>
  <c r="BT90" i="53"/>
  <c r="BT97" i="53" s="1"/>
  <c r="BS90" i="53"/>
  <c r="BS97" i="53" s="1"/>
  <c r="BR90" i="53"/>
  <c r="BR97" i="53" s="1"/>
  <c r="BQ90" i="53"/>
  <c r="BQ97" i="53" s="1"/>
  <c r="BP90" i="53"/>
  <c r="BP97" i="53" s="1"/>
  <c r="BO90" i="53"/>
  <c r="BO97" i="53" s="1"/>
  <c r="BN90" i="53"/>
  <c r="BN97" i="53" s="1"/>
  <c r="BM90" i="53"/>
  <c r="BM97" i="53" s="1"/>
  <c r="BL90" i="53"/>
  <c r="BL97" i="53" s="1"/>
  <c r="BK90" i="53"/>
  <c r="BK97" i="53" s="1"/>
  <c r="BJ90" i="53"/>
  <c r="BJ97" i="53" s="1"/>
  <c r="BI90" i="53"/>
  <c r="BI97" i="53" s="1"/>
  <c r="BH90" i="53"/>
  <c r="BH97" i="53" s="1"/>
  <c r="BG90" i="53"/>
  <c r="BG97" i="53" s="1"/>
  <c r="BF90" i="53"/>
  <c r="BF97" i="53" s="1"/>
  <c r="BE90" i="53"/>
  <c r="BE97" i="53" s="1"/>
  <c r="BD90" i="53"/>
  <c r="BD97" i="53" s="1"/>
  <c r="BC90" i="53"/>
  <c r="BC97" i="53" s="1"/>
  <c r="BB90" i="53"/>
  <c r="BB97" i="53" s="1"/>
  <c r="BA90" i="53"/>
  <c r="BA97" i="53" s="1"/>
  <c r="AZ90" i="53"/>
  <c r="AI90" i="53"/>
  <c r="AH90" i="53"/>
  <c r="BW89" i="53"/>
  <c r="BW96" i="53" s="1"/>
  <c r="BV89" i="53"/>
  <c r="BV96" i="53" s="1"/>
  <c r="BU89" i="53"/>
  <c r="BU96" i="53" s="1"/>
  <c r="BT89" i="53"/>
  <c r="BT96" i="53" s="1"/>
  <c r="BS89" i="53"/>
  <c r="BS96" i="53" s="1"/>
  <c r="BR89" i="53"/>
  <c r="BR96" i="53" s="1"/>
  <c r="BQ89" i="53"/>
  <c r="BQ96" i="53" s="1"/>
  <c r="BP89" i="53"/>
  <c r="BP96" i="53" s="1"/>
  <c r="BO89" i="53"/>
  <c r="BO96" i="53" s="1"/>
  <c r="BN89" i="53"/>
  <c r="BN96" i="53" s="1"/>
  <c r="BM89" i="53"/>
  <c r="BL89" i="53"/>
  <c r="BL96" i="53" s="1"/>
  <c r="BK89" i="53"/>
  <c r="BK96" i="53" s="1"/>
  <c r="BJ89" i="53"/>
  <c r="BJ96" i="53" s="1"/>
  <c r="BI89" i="53"/>
  <c r="BH89" i="53"/>
  <c r="BH96" i="53" s="1"/>
  <c r="BG89" i="53"/>
  <c r="BG96" i="53" s="1"/>
  <c r="BF89" i="53"/>
  <c r="BF96" i="53" s="1"/>
  <c r="BE89" i="53"/>
  <c r="BE96" i="53" s="1"/>
  <c r="BD89" i="53"/>
  <c r="BD96" i="53" s="1"/>
  <c r="BC89" i="53"/>
  <c r="BC96" i="53" s="1"/>
  <c r="BB89" i="53"/>
  <c r="BA89" i="53"/>
  <c r="BA96" i="53" s="1"/>
  <c r="AZ89" i="53"/>
  <c r="AI89" i="53"/>
  <c r="AH89" i="53"/>
  <c r="AG88" i="53"/>
  <c r="AE88" i="53"/>
  <c r="BI17" i="53" s="1"/>
  <c r="BF17" i="53"/>
  <c r="Y88" i="53"/>
  <c r="X88" i="53"/>
  <c r="W88" i="53"/>
  <c r="BC17" i="53"/>
  <c r="T88" i="53"/>
  <c r="BB17" i="53" s="1"/>
  <c r="S88" i="53"/>
  <c r="R88" i="53"/>
  <c r="AZ17" i="53" s="1"/>
  <c r="Q88" i="53"/>
  <c r="AY17" i="53" s="1"/>
  <c r="P88" i="53"/>
  <c r="O88" i="53"/>
  <c r="N88" i="53"/>
  <c r="AV17" i="53" s="1"/>
  <c r="M88" i="53"/>
  <c r="AU17" i="53" s="1"/>
  <c r="L88" i="53"/>
  <c r="K88" i="53"/>
  <c r="J88" i="53"/>
  <c r="I88" i="53"/>
  <c r="AS17" i="53" s="1"/>
  <c r="H88" i="53"/>
  <c r="G88" i="53"/>
  <c r="AR17" i="53" s="1"/>
  <c r="AP17" i="53"/>
  <c r="AI87" i="53"/>
  <c r="AH87" i="53"/>
  <c r="AI86" i="53"/>
  <c r="AH86" i="53"/>
  <c r="AI85" i="53"/>
  <c r="AH85" i="53"/>
  <c r="AI84" i="53"/>
  <c r="AH84" i="53"/>
  <c r="AI83" i="53"/>
  <c r="AH83" i="53"/>
  <c r="AI82" i="53"/>
  <c r="AH82" i="53"/>
  <c r="AI81" i="53"/>
  <c r="AH81" i="53"/>
  <c r="AG80" i="53"/>
  <c r="AF80" i="53"/>
  <c r="BJ16" i="53" s="1"/>
  <c r="AE80" i="53"/>
  <c r="BI16" i="53" s="1"/>
  <c r="BH16" i="53"/>
  <c r="AB7" i="53"/>
  <c r="Z7" i="53"/>
  <c r="Y80" i="53"/>
  <c r="X80" i="53"/>
  <c r="BE16" i="53" s="1"/>
  <c r="W80" i="53"/>
  <c r="W123" i="53" s="1"/>
  <c r="W125" i="53" s="1"/>
  <c r="T80" i="53"/>
  <c r="S80" i="53"/>
  <c r="BA16" i="53" s="1"/>
  <c r="R80" i="53"/>
  <c r="AZ16" i="53" s="1"/>
  <c r="Q80" i="53"/>
  <c r="P80" i="53"/>
  <c r="O80" i="53"/>
  <c r="N80" i="53"/>
  <c r="AV16" i="53" s="1"/>
  <c r="M80" i="53"/>
  <c r="L80" i="53"/>
  <c r="K80" i="53"/>
  <c r="J80" i="53"/>
  <c r="I80" i="53"/>
  <c r="H80" i="53"/>
  <c r="G80" i="53"/>
  <c r="AR16" i="53" s="1"/>
  <c r="AI79" i="53"/>
  <c r="AH79" i="53"/>
  <c r="AI78" i="53"/>
  <c r="AH78" i="53"/>
  <c r="AG78" i="53"/>
  <c r="AI77" i="53"/>
  <c r="AH77" i="53"/>
  <c r="AI76" i="53"/>
  <c r="AH76" i="53"/>
  <c r="AI75" i="53"/>
  <c r="AH75" i="53"/>
  <c r="AI74" i="53"/>
  <c r="AH74" i="53"/>
  <c r="AI73" i="53"/>
  <c r="AH73" i="53"/>
  <c r="AI72" i="53"/>
  <c r="AH72" i="53"/>
  <c r="AI71" i="53"/>
  <c r="AH71" i="53"/>
  <c r="AI70" i="53"/>
  <c r="AH70" i="53"/>
  <c r="AI69" i="53"/>
  <c r="AH69" i="53"/>
  <c r="AI68" i="53"/>
  <c r="AH68" i="53"/>
  <c r="AI67" i="53"/>
  <c r="AH67" i="53"/>
  <c r="AI66" i="53"/>
  <c r="AH66" i="53"/>
  <c r="AI65" i="53"/>
  <c r="AH65" i="53"/>
  <c r="AI64" i="53"/>
  <c r="AH64" i="53"/>
  <c r="AI63" i="53"/>
  <c r="AH63" i="53"/>
  <c r="AI62" i="53"/>
  <c r="AH62" i="53"/>
  <c r="AI61" i="53"/>
  <c r="AH61" i="53"/>
  <c r="AI60" i="53"/>
  <c r="AH60" i="53"/>
  <c r="AI59" i="53"/>
  <c r="AH59" i="53"/>
  <c r="AI58" i="53"/>
  <c r="AH58" i="53"/>
  <c r="AI57" i="53"/>
  <c r="AH57" i="53"/>
  <c r="AI56" i="53"/>
  <c r="AH56" i="53"/>
  <c r="AI55" i="53"/>
  <c r="AH55" i="53"/>
  <c r="AI54" i="53"/>
  <c r="AH54" i="53"/>
  <c r="AI53" i="53"/>
  <c r="AH53" i="53"/>
  <c r="AI52" i="53"/>
  <c r="AH52" i="53"/>
  <c r="AI51" i="53"/>
  <c r="AH51" i="53"/>
  <c r="AI50" i="53"/>
  <c r="AH50" i="53"/>
  <c r="AI49" i="53"/>
  <c r="AH49" i="53"/>
  <c r="AI48" i="53"/>
  <c r="AH48" i="53"/>
  <c r="AI47" i="53"/>
  <c r="AH47" i="53"/>
  <c r="AI46" i="53"/>
  <c r="AH46" i="53"/>
  <c r="AI45" i="53"/>
  <c r="AH45" i="53"/>
  <c r="AI44" i="53"/>
  <c r="AH44" i="53"/>
  <c r="AI43" i="53"/>
  <c r="AH43" i="53"/>
  <c r="AI42" i="53"/>
  <c r="AH42" i="53"/>
  <c r="AI41" i="53"/>
  <c r="AH41" i="53"/>
  <c r="AI40" i="53"/>
  <c r="AH40" i="53"/>
  <c r="AI39" i="53"/>
  <c r="AH39" i="53"/>
  <c r="AI38" i="53"/>
  <c r="AH38" i="53"/>
  <c r="AI37" i="53"/>
  <c r="AH37" i="53"/>
  <c r="AI36" i="53"/>
  <c r="AH36" i="53"/>
  <c r="AI35" i="53"/>
  <c r="AH35" i="53"/>
  <c r="AI34" i="53"/>
  <c r="AH34" i="53"/>
  <c r="AI33" i="53"/>
  <c r="AH33" i="53"/>
  <c r="AI32" i="53"/>
  <c r="AH32" i="53"/>
  <c r="AI31" i="53"/>
  <c r="AH31" i="53"/>
  <c r="AI30" i="53"/>
  <c r="AH30" i="53"/>
  <c r="AI29" i="53"/>
  <c r="AH29" i="53"/>
  <c r="AI28" i="53"/>
  <c r="AH28" i="53"/>
  <c r="AI27" i="53"/>
  <c r="AH27" i="53"/>
  <c r="AI26" i="53"/>
  <c r="AH26" i="53"/>
  <c r="AI25" i="53"/>
  <c r="AH25" i="53"/>
  <c r="AI24" i="53"/>
  <c r="AH24" i="53"/>
  <c r="BG23" i="53"/>
  <c r="AO23" i="53"/>
  <c r="AI23" i="53"/>
  <c r="AH23" i="53"/>
  <c r="AI22" i="53"/>
  <c r="AH22" i="53"/>
  <c r="BJ21" i="53"/>
  <c r="BI21" i="53"/>
  <c r="BH21" i="53"/>
  <c r="BG21" i="53"/>
  <c r="BF21" i="53"/>
  <c r="BE21" i="53"/>
  <c r="BD21" i="53"/>
  <c r="BC21" i="53"/>
  <c r="BB21" i="53"/>
  <c r="BA21" i="53"/>
  <c r="AZ21" i="53"/>
  <c r="AY21" i="53"/>
  <c r="AX21" i="53"/>
  <c r="AW21" i="53"/>
  <c r="AV21" i="53"/>
  <c r="AU21" i="53"/>
  <c r="AT21" i="53"/>
  <c r="AS21" i="53"/>
  <c r="AR21" i="53"/>
  <c r="AQ21" i="53"/>
  <c r="AP21" i="53"/>
  <c r="AO21" i="53"/>
  <c r="AN21" i="53"/>
  <c r="AM21" i="53"/>
  <c r="AI21" i="53"/>
  <c r="AH21" i="53"/>
  <c r="BG20" i="53"/>
  <c r="BF20" i="53"/>
  <c r="BC20" i="53"/>
  <c r="BB20" i="53"/>
  <c r="AQ20" i="53"/>
  <c r="AP20" i="53"/>
  <c r="AO20" i="53"/>
  <c r="AM20" i="53"/>
  <c r="AI20" i="53"/>
  <c r="AH20" i="53"/>
  <c r="BH19" i="53"/>
  <c r="BG19" i="53"/>
  <c r="BF19" i="53"/>
  <c r="BD19" i="53"/>
  <c r="BC19" i="53"/>
  <c r="AW19" i="53"/>
  <c r="AV19" i="53"/>
  <c r="AR19" i="53"/>
  <c r="AQ19" i="53"/>
  <c r="AP19" i="53"/>
  <c r="AO19" i="53"/>
  <c r="AM19" i="53"/>
  <c r="AI19" i="53"/>
  <c r="AH19" i="53"/>
  <c r="BJ18" i="53"/>
  <c r="BG18" i="53"/>
  <c r="BF18" i="53"/>
  <c r="BE18" i="53"/>
  <c r="BB18" i="53"/>
  <c r="AY18" i="53"/>
  <c r="AX18" i="53"/>
  <c r="AW18" i="53"/>
  <c r="AT18" i="53"/>
  <c r="AO18" i="53"/>
  <c r="AN18" i="53"/>
  <c r="AI18" i="53"/>
  <c r="AH18" i="53"/>
  <c r="BJ17" i="53"/>
  <c r="BH17" i="53"/>
  <c r="BG17" i="53"/>
  <c r="BE17" i="53"/>
  <c r="BD17" i="53"/>
  <c r="BA17" i="53"/>
  <c r="AX17" i="53"/>
  <c r="AW17" i="53"/>
  <c r="AT17" i="53"/>
  <c r="AQ17" i="53"/>
  <c r="AO17" i="53"/>
  <c r="AN17" i="53"/>
  <c r="AI17" i="53"/>
  <c r="AH17" i="53"/>
  <c r="BG16" i="53"/>
  <c r="BF16" i="53"/>
  <c r="BD16" i="53"/>
  <c r="AX16" i="53"/>
  <c r="AW16" i="53"/>
  <c r="AQ16" i="53"/>
  <c r="AO16" i="53"/>
  <c r="AN16" i="53"/>
  <c r="AM16" i="53"/>
  <c r="AI16" i="53"/>
  <c r="AH16" i="53"/>
  <c r="AI15" i="53"/>
  <c r="AH15" i="53"/>
  <c r="AI14" i="53"/>
  <c r="AH14" i="53"/>
  <c r="AI13" i="53"/>
  <c r="AH13" i="53"/>
  <c r="AL12" i="53"/>
  <c r="AI12" i="53"/>
  <c r="AH12" i="53"/>
  <c r="AI11" i="53"/>
  <c r="AH11" i="53"/>
  <c r="K6" i="53"/>
  <c r="AF5" i="53"/>
  <c r="AC5" i="53"/>
  <c r="AB5" i="53"/>
  <c r="AA5" i="53"/>
  <c r="Z5" i="53"/>
  <c r="Y5" i="53"/>
  <c r="V5" i="53"/>
  <c r="U5" i="53"/>
  <c r="Q5" i="53"/>
  <c r="N5" i="53"/>
  <c r="M5" i="53"/>
  <c r="F5" i="53"/>
  <c r="E5" i="53"/>
  <c r="D5" i="53"/>
  <c r="K4" i="53"/>
  <c r="E4" i="53"/>
  <c r="H4" i="53" s="1"/>
  <c r="B4" i="53"/>
  <c r="AL13" i="53" s="1"/>
  <c r="AG3" i="53"/>
  <c r="AF80" i="52"/>
  <c r="AF79" i="52"/>
  <c r="AF88" i="52"/>
  <c r="AF102" i="52"/>
  <c r="AF106" i="52"/>
  <c r="AF118" i="52"/>
  <c r="AF127" i="52"/>
  <c r="AF128" i="52"/>
  <c r="AF129" i="52"/>
  <c r="AF130" i="52"/>
  <c r="AF131" i="52"/>
  <c r="AF132" i="52"/>
  <c r="AF145" i="52"/>
  <c r="AF133" i="53" l="1"/>
  <c r="BJ23" i="53" s="1"/>
  <c r="H339" i="54"/>
  <c r="I178" i="54"/>
  <c r="J172" i="54"/>
  <c r="I145" i="54"/>
  <c r="J204" i="54"/>
  <c r="J208" i="54"/>
  <c r="I311" i="54"/>
  <c r="J180" i="54"/>
  <c r="H340" i="54"/>
  <c r="M188" i="54"/>
  <c r="AF123" i="53"/>
  <c r="AF125" i="53" s="1"/>
  <c r="AF126" i="53" s="1"/>
  <c r="AF7" i="53" s="1"/>
  <c r="AE133" i="53"/>
  <c r="AD5" i="53"/>
  <c r="BH22" i="53"/>
  <c r="BG22" i="53"/>
  <c r="BG25" i="53" s="1"/>
  <c r="BF22" i="53"/>
  <c r="Y123" i="53"/>
  <c r="Y125" i="53" s="1"/>
  <c r="Y126" i="53" s="1"/>
  <c r="Y7" i="53" s="1"/>
  <c r="Y134" i="53"/>
  <c r="W133" i="53"/>
  <c r="W134" i="53" s="1"/>
  <c r="T123" i="53"/>
  <c r="T125" i="53" s="1"/>
  <c r="T126" i="53" s="1"/>
  <c r="T7" i="53" s="1"/>
  <c r="T133" i="53"/>
  <c r="BB23" i="53" s="1"/>
  <c r="BA19" i="53"/>
  <c r="BA22" i="53"/>
  <c r="BA25" i="53" s="1"/>
  <c r="R133" i="53"/>
  <c r="R134" i="53" s="1"/>
  <c r="Q133" i="53"/>
  <c r="AY23" i="53" s="1"/>
  <c r="P133" i="53"/>
  <c r="AX23" i="53" s="1"/>
  <c r="P123" i="53"/>
  <c r="P125" i="53" s="1"/>
  <c r="P126" i="53" s="1"/>
  <c r="P7" i="53" s="1"/>
  <c r="AX22" i="53"/>
  <c r="N123" i="53"/>
  <c r="N125" i="53" s="1"/>
  <c r="AV22" i="53"/>
  <c r="L133" i="53"/>
  <c r="L134" i="53"/>
  <c r="L123" i="53"/>
  <c r="L125" i="53" s="1"/>
  <c r="L126" i="53" s="1"/>
  <c r="L7" i="53" s="1"/>
  <c r="K133" i="53"/>
  <c r="AT23" i="53" s="1"/>
  <c r="K123" i="53"/>
  <c r="K125" i="53" s="1"/>
  <c r="K126" i="53" s="1"/>
  <c r="K7" i="53" s="1"/>
  <c r="J133" i="53"/>
  <c r="J134" i="53" s="1"/>
  <c r="J123" i="53"/>
  <c r="J125" i="53" s="1"/>
  <c r="J126" i="53" s="1"/>
  <c r="J7" i="53" s="1"/>
  <c r="I133" i="53"/>
  <c r="AS23" i="53" s="1"/>
  <c r="H123" i="53"/>
  <c r="H125" i="53" s="1"/>
  <c r="G133" i="53"/>
  <c r="AI88" i="53"/>
  <c r="AI80" i="53"/>
  <c r="AO22" i="53"/>
  <c r="AO25" i="53" s="1"/>
  <c r="AN19" i="53"/>
  <c r="B123" i="53"/>
  <c r="B125" i="53" s="1"/>
  <c r="B126" i="53" s="1"/>
  <c r="AI106" i="53"/>
  <c r="AH128" i="53"/>
  <c r="AR23" i="53"/>
  <c r="G134" i="53"/>
  <c r="AZ23" i="53"/>
  <c r="BI23" i="53"/>
  <c r="AE134" i="53"/>
  <c r="Z187" i="53"/>
  <c r="Y145" i="53"/>
  <c r="BI22" i="53"/>
  <c r="W126" i="53"/>
  <c r="W7" i="53" s="1"/>
  <c r="O133" i="53"/>
  <c r="AH131" i="53"/>
  <c r="H133" i="53"/>
  <c r="H134" i="53" s="1"/>
  <c r="AH127" i="53"/>
  <c r="BF23" i="53"/>
  <c r="I123" i="53"/>
  <c r="I125" i="53" s="1"/>
  <c r="I126" i="53" s="1"/>
  <c r="I7" i="53" s="1"/>
  <c r="AS16" i="53"/>
  <c r="Q123" i="53"/>
  <c r="Q125" i="53" s="1"/>
  <c r="Q126" i="53" s="1"/>
  <c r="Q7" i="53" s="1"/>
  <c r="AY16" i="53"/>
  <c r="AG123" i="53"/>
  <c r="AG2" i="53"/>
  <c r="AG6" i="53" s="1"/>
  <c r="AI128" i="53"/>
  <c r="AH129" i="53"/>
  <c r="AZ22" i="53"/>
  <c r="AQ18" i="53"/>
  <c r="AQ22" i="53" s="1"/>
  <c r="F7" i="53"/>
  <c r="G5" i="53"/>
  <c r="AI118" i="53"/>
  <c r="O5" i="53"/>
  <c r="P134" i="53"/>
  <c r="X134" i="53"/>
  <c r="BE19" i="53"/>
  <c r="BE22" i="53" s="1"/>
  <c r="BE25" i="53" s="1"/>
  <c r="BJ19" i="53"/>
  <c r="BJ22" i="53" s="1"/>
  <c r="BJ25" i="53" s="1"/>
  <c r="AF134" i="53"/>
  <c r="AM23" i="53"/>
  <c r="AR20" i="53"/>
  <c r="AR22" i="53" s="1"/>
  <c r="G123" i="53"/>
  <c r="G125" i="53" s="1"/>
  <c r="G126" i="53" s="1"/>
  <c r="G7" i="53" s="1"/>
  <c r="O123" i="53"/>
  <c r="O125" i="53" s="1"/>
  <c r="AW20" i="53"/>
  <c r="AW22" i="53" s="1"/>
  <c r="AH118" i="53"/>
  <c r="AI127" i="53"/>
  <c r="Q134" i="53"/>
  <c r="S5" i="53"/>
  <c r="BB16" i="53"/>
  <c r="BB22" i="53" s="1"/>
  <c r="BB25" i="53" s="1"/>
  <c r="AS19" i="53"/>
  <c r="E7" i="53"/>
  <c r="M123" i="53"/>
  <c r="M125" i="53" s="1"/>
  <c r="M126" i="53" s="1"/>
  <c r="M7" i="53" s="1"/>
  <c r="U7" i="53"/>
  <c r="AC7" i="53"/>
  <c r="AI102" i="53"/>
  <c r="AH102" i="53"/>
  <c r="M134" i="53"/>
  <c r="S123" i="53"/>
  <c r="S125" i="53" s="1"/>
  <c r="S126" i="53" s="1"/>
  <c r="S7" i="53" s="1"/>
  <c r="C133" i="53"/>
  <c r="AN23" i="53" s="1"/>
  <c r="K5" i="53"/>
  <c r="T5" i="53"/>
  <c r="AT16" i="53"/>
  <c r="BC16" i="53"/>
  <c r="BC22" i="53" s="1"/>
  <c r="BC25" i="53" s="1"/>
  <c r="AU19" i="53"/>
  <c r="BD20" i="53"/>
  <c r="BD22" i="53" s="1"/>
  <c r="G226" i="53"/>
  <c r="X123" i="53"/>
  <c r="X125" i="53" s="1"/>
  <c r="X126" i="53" s="1"/>
  <c r="X7" i="53" s="1"/>
  <c r="AH80" i="53"/>
  <c r="AH88" i="53"/>
  <c r="BG105" i="53" a="1"/>
  <c r="R123" i="53"/>
  <c r="R125" i="53" s="1"/>
  <c r="R126" i="53" s="1"/>
  <c r="R7" i="53" s="1"/>
  <c r="AI129" i="53"/>
  <c r="AH130" i="53"/>
  <c r="AI131" i="53"/>
  <c r="AH132" i="53"/>
  <c r="I134" i="53"/>
  <c r="T134" i="53"/>
  <c r="AN149" i="53"/>
  <c r="AO149" i="53" s="1"/>
  <c r="AO186" i="53" s="1"/>
  <c r="AN178" i="53"/>
  <c r="AO169" i="53"/>
  <c r="AO178" i="53" s="1"/>
  <c r="L5" i="53"/>
  <c r="AU16" i="53"/>
  <c r="AM17" i="53"/>
  <c r="AM18" i="53"/>
  <c r="AN20" i="53"/>
  <c r="AN22" i="53" s="1"/>
  <c r="AN25" i="53" s="1"/>
  <c r="C123" i="53"/>
  <c r="C125" i="53" s="1"/>
  <c r="C126" i="53" s="1"/>
  <c r="C7" i="53" s="1"/>
  <c r="AE123" i="53"/>
  <c r="AE125" i="53" s="1"/>
  <c r="AE126" i="53" s="1"/>
  <c r="AE7" i="53" s="1"/>
  <c r="N133" i="53"/>
  <c r="O188" i="53"/>
  <c r="G208" i="53"/>
  <c r="AY19" i="53"/>
  <c r="AP16" i="53"/>
  <c r="AP22" i="53" s="1"/>
  <c r="AP25" i="53" s="1"/>
  <c r="AH106" i="53"/>
  <c r="C134" i="53"/>
  <c r="AT19" i="53"/>
  <c r="K134" i="53"/>
  <c r="S134" i="53"/>
  <c r="AJ118" i="53" a="1"/>
  <c r="AJ118" i="53" s="1"/>
  <c r="AG125" i="53"/>
  <c r="AI130" i="53"/>
  <c r="AI132" i="53"/>
  <c r="D311" i="53"/>
  <c r="D339" i="53" s="1"/>
  <c r="F180" i="53"/>
  <c r="D335" i="53"/>
  <c r="E204" i="53"/>
  <c r="F172" i="53"/>
  <c r="C178" i="53"/>
  <c r="C311" i="53"/>
  <c r="C335" i="53" s="1"/>
  <c r="C339" i="53" s="1"/>
  <c r="B335" i="53"/>
  <c r="B339" i="53" s="1"/>
  <c r="AF133" i="52"/>
  <c r="AF134" i="52"/>
  <c r="AF123" i="52"/>
  <c r="AF125" i="52" s="1"/>
  <c r="AF126" i="52" s="1"/>
  <c r="AE40" i="52"/>
  <c r="AE79" i="52"/>
  <c r="AD79" i="52"/>
  <c r="AD40" i="52"/>
  <c r="AC40" i="52"/>
  <c r="AC79" i="52"/>
  <c r="AB79" i="52"/>
  <c r="AA132" i="52"/>
  <c r="AA131" i="52"/>
  <c r="AA130" i="52"/>
  <c r="AA129" i="52"/>
  <c r="AA128" i="52"/>
  <c r="AA127" i="52"/>
  <c r="AA133" i="52" s="1"/>
  <c r="AA123" i="52"/>
  <c r="AA125" i="52" s="1"/>
  <c r="AA126" i="52" s="1"/>
  <c r="AA144" i="52" s="1"/>
  <c r="AA118" i="52"/>
  <c r="AA134" i="52" s="1"/>
  <c r="AA106" i="52"/>
  <c r="AA102" i="52"/>
  <c r="AA88" i="52"/>
  <c r="AA80" i="52"/>
  <c r="AA79" i="52"/>
  <c r="Z79" i="52"/>
  <c r="Z80" i="52"/>
  <c r="Z88" i="52"/>
  <c r="Z102" i="52"/>
  <c r="Z106" i="52"/>
  <c r="Z118" i="52"/>
  <c r="Z127" i="52"/>
  <c r="Z128" i="52"/>
  <c r="Z129" i="52"/>
  <c r="Z130" i="52"/>
  <c r="Z131" i="52"/>
  <c r="Z132" i="52"/>
  <c r="Z169" i="52"/>
  <c r="Z170" i="52" a="1"/>
  <c r="Z170" i="52" s="1"/>
  <c r="Z172" i="52"/>
  <c r="Z173" i="52"/>
  <c r="Z174" i="52"/>
  <c r="Z175" i="52"/>
  <c r="Z176" i="52"/>
  <c r="Z177" i="52"/>
  <c r="Z178" i="52"/>
  <c r="Z180" i="52"/>
  <c r="Z181" i="52"/>
  <c r="Z182" i="52"/>
  <c r="Z183" i="52"/>
  <c r="Z184" i="52"/>
  <c r="Z185" i="52"/>
  <c r="Z186" i="52"/>
  <c r="Z187" i="52"/>
  <c r="Z188" i="52"/>
  <c r="Z145" i="52" s="1"/>
  <c r="Z189" i="52"/>
  <c r="Z190" i="52"/>
  <c r="Z191" i="52"/>
  <c r="Z192" i="52"/>
  <c r="Z193" i="52"/>
  <c r="Z194" i="52"/>
  <c r="Z195" i="52"/>
  <c r="Z311" i="52" s="1"/>
  <c r="Z196" i="52"/>
  <c r="Z197" i="52"/>
  <c r="Z198" i="52"/>
  <c r="Z199" i="52"/>
  <c r="Z200" i="52"/>
  <c r="Z201" i="52"/>
  <c r="Z202" i="52"/>
  <c r="Z203" i="52"/>
  <c r="Z204" i="52"/>
  <c r="Z205" i="52"/>
  <c r="Z335" i="52" s="1"/>
  <c r="Z206" i="52"/>
  <c r="Z207" i="52"/>
  <c r="Z208" i="52"/>
  <c r="Z209" i="52"/>
  <c r="Z210" i="52"/>
  <c r="Z211" i="52"/>
  <c r="Z212" i="52"/>
  <c r="Z213" i="52"/>
  <c r="Z214" i="52"/>
  <c r="Z215" i="52"/>
  <c r="Z216" i="52"/>
  <c r="Z217" i="52"/>
  <c r="Z218" i="52"/>
  <c r="Z219" i="52"/>
  <c r="Z220" i="52"/>
  <c r="Z221" i="52"/>
  <c r="Z222" i="52"/>
  <c r="Z223" i="52"/>
  <c r="Z224" i="52"/>
  <c r="Z225" i="52"/>
  <c r="Z226" i="52"/>
  <c r="Z227" i="52"/>
  <c r="Z228" i="52"/>
  <c r="Z229" i="52"/>
  <c r="Z230" i="52"/>
  <c r="Z231" i="52"/>
  <c r="Z232" i="52"/>
  <c r="Z233" i="52"/>
  <c r="Z234" i="52"/>
  <c r="Z235" i="52"/>
  <c r="Z236" i="52"/>
  <c r="Z237" i="52"/>
  <c r="Z238" i="52"/>
  <c r="Z239" i="52"/>
  <c r="Z240" i="52"/>
  <c r="Z241" i="52"/>
  <c r="Z242" i="52"/>
  <c r="Z243" i="52"/>
  <c r="Z244" i="52"/>
  <c r="Z245" i="52"/>
  <c r="Z246" i="52"/>
  <c r="Z247" i="52"/>
  <c r="Z248" i="52"/>
  <c r="Z249" i="52"/>
  <c r="Z250" i="52"/>
  <c r="Z251" i="52"/>
  <c r="Z252" i="52"/>
  <c r="Z253" i="52"/>
  <c r="Z254" i="52"/>
  <c r="Z255" i="52"/>
  <c r="Z256" i="52"/>
  <c r="Z257" i="52"/>
  <c r="Z258" i="52"/>
  <c r="Z259" i="52"/>
  <c r="Z260" i="52"/>
  <c r="Z261" i="52"/>
  <c r="Z262" i="52"/>
  <c r="Z263" i="52"/>
  <c r="Z264" i="52"/>
  <c r="Z265" i="52"/>
  <c r="Z266" i="52"/>
  <c r="Z267" i="52"/>
  <c r="Z268" i="52"/>
  <c r="Z269" i="52"/>
  <c r="Z270" i="52"/>
  <c r="Z271" i="52"/>
  <c r="Z272" i="52"/>
  <c r="Z273" i="52"/>
  <c r="Z274" i="52"/>
  <c r="Z275" i="52"/>
  <c r="Z276" i="52"/>
  <c r="Z277" i="52"/>
  <c r="Z278" i="52"/>
  <c r="Z279" i="52"/>
  <c r="Z280" i="52"/>
  <c r="Z281" i="52"/>
  <c r="Z282" i="52"/>
  <c r="Z283" i="52"/>
  <c r="Z284" i="52"/>
  <c r="Z285" i="52"/>
  <c r="Z286" i="52"/>
  <c r="Z287" i="52"/>
  <c r="Z288" i="52"/>
  <c r="Z289" i="52"/>
  <c r="Z290" i="52"/>
  <c r="Z291" i="52"/>
  <c r="Z292" i="52"/>
  <c r="Z293" i="52"/>
  <c r="Z294" i="52"/>
  <c r="Z295" i="52"/>
  <c r="Z296" i="52"/>
  <c r="Z297" i="52"/>
  <c r="Z298" i="52"/>
  <c r="Z299" i="52"/>
  <c r="Z300" i="52"/>
  <c r="Z301" i="52"/>
  <c r="Z302" i="52"/>
  <c r="Z303" i="52"/>
  <c r="Z304" i="52"/>
  <c r="Z305" i="52"/>
  <c r="Z306" i="52"/>
  <c r="Z307" i="52"/>
  <c r="Z308" i="52"/>
  <c r="Z309" i="52"/>
  <c r="Z310" i="52"/>
  <c r="Z313" i="52"/>
  <c r="Z314" i="52"/>
  <c r="Z315" i="52"/>
  <c r="Z316" i="52"/>
  <c r="Z317" i="52"/>
  <c r="Z318" i="52"/>
  <c r="Z319" i="52"/>
  <c r="Z320" i="52"/>
  <c r="Z321" i="52"/>
  <c r="Z322" i="52"/>
  <c r="Z323" i="52"/>
  <c r="Z324" i="52"/>
  <c r="Z325" i="52"/>
  <c r="Z326" i="52"/>
  <c r="Z327" i="52"/>
  <c r="Z328" i="52"/>
  <c r="Z329" i="52"/>
  <c r="Z330" i="52"/>
  <c r="Z331" i="52"/>
  <c r="Z332" i="52"/>
  <c r="Z333" i="52"/>
  <c r="Z334" i="52"/>
  <c r="Z337" i="52"/>
  <c r="Z338" i="52"/>
  <c r="Y79" i="52"/>
  <c r="Y80" i="52"/>
  <c r="Y123" i="52" s="1"/>
  <c r="Y125" i="52" s="1"/>
  <c r="Y88" i="52"/>
  <c r="Y102" i="52"/>
  <c r="Y106" i="52"/>
  <c r="Y118" i="52"/>
  <c r="Y127" i="52"/>
  <c r="Y133" i="52" s="1"/>
  <c r="Y134" i="52" s="1"/>
  <c r="Y128" i="52"/>
  <c r="Y129" i="52"/>
  <c r="Y130" i="52"/>
  <c r="Y131" i="52"/>
  <c r="Y132" i="52"/>
  <c r="Y169" i="52"/>
  <c r="Y170" i="52" a="1"/>
  <c r="Y170" i="52" s="1"/>
  <c r="Y172" i="52"/>
  <c r="Y173" i="52"/>
  <c r="Y174" i="52"/>
  <c r="Y175" i="52"/>
  <c r="Y176" i="52"/>
  <c r="Y177" i="52"/>
  <c r="Y178" i="52"/>
  <c r="Y180" i="52"/>
  <c r="Y311" i="52" s="1"/>
  <c r="Y181" i="52"/>
  <c r="Y182" i="52"/>
  <c r="Y183" i="52"/>
  <c r="Y184" i="52"/>
  <c r="Y185" i="52"/>
  <c r="Y186" i="52"/>
  <c r="Y187" i="52"/>
  <c r="Y188" i="52"/>
  <c r="Y189" i="52"/>
  <c r="Y190" i="52"/>
  <c r="Y191" i="52"/>
  <c r="Y192" i="52"/>
  <c r="Y193" i="52"/>
  <c r="Y194" i="52"/>
  <c r="Y145" i="52" s="1"/>
  <c r="Y195" i="52"/>
  <c r="Y196" i="52"/>
  <c r="Y197" i="52"/>
  <c r="Y198" i="52"/>
  <c r="Y199" i="52"/>
  <c r="Y200" i="52"/>
  <c r="Y201" i="52"/>
  <c r="Y202" i="52"/>
  <c r="Y203" i="52"/>
  <c r="Y204" i="52"/>
  <c r="Y205" i="52"/>
  <c r="Y206" i="52"/>
  <c r="Y207" i="52"/>
  <c r="Y208" i="52"/>
  <c r="Y209" i="52"/>
  <c r="Y210" i="52"/>
  <c r="Y211" i="52"/>
  <c r="Y212" i="52"/>
  <c r="Y213" i="52"/>
  <c r="Y214" i="52"/>
  <c r="Y215" i="52"/>
  <c r="Y216" i="52"/>
  <c r="Y217" i="52"/>
  <c r="Y218" i="52"/>
  <c r="Y219" i="52"/>
  <c r="Y220" i="52"/>
  <c r="Y221" i="52"/>
  <c r="Y222" i="52"/>
  <c r="Y223" i="52"/>
  <c r="Y224" i="52"/>
  <c r="Y225" i="52"/>
  <c r="Y226" i="52"/>
  <c r="Y227" i="52"/>
  <c r="Y228" i="52"/>
  <c r="Y229" i="52"/>
  <c r="Y230" i="52"/>
  <c r="Y231" i="52"/>
  <c r="Y232" i="52"/>
  <c r="Y233" i="52"/>
  <c r="Y234" i="52"/>
  <c r="Y235" i="52"/>
  <c r="Y236" i="52"/>
  <c r="Y237" i="52"/>
  <c r="Y238" i="52"/>
  <c r="Y239" i="52"/>
  <c r="Y240" i="52"/>
  <c r="Y241" i="52"/>
  <c r="Y242" i="52"/>
  <c r="Y243" i="52"/>
  <c r="Y244" i="52"/>
  <c r="Y245" i="52"/>
  <c r="Y246" i="52"/>
  <c r="Y247" i="52"/>
  <c r="Y248" i="52"/>
  <c r="Y249" i="52"/>
  <c r="Y250" i="52"/>
  <c r="Y251" i="52"/>
  <c r="Y252" i="52"/>
  <c r="Y253" i="52"/>
  <c r="Y254" i="52"/>
  <c r="Y255" i="52"/>
  <c r="Y256" i="52"/>
  <c r="Y257" i="52"/>
  <c r="Y258" i="52"/>
  <c r="Y259" i="52"/>
  <c r="Y260" i="52"/>
  <c r="Y261" i="52"/>
  <c r="Y262" i="52"/>
  <c r="Y263" i="52"/>
  <c r="Y264" i="52"/>
  <c r="Y265" i="52"/>
  <c r="Y266" i="52"/>
  <c r="Y267" i="52"/>
  <c r="Y268" i="52"/>
  <c r="Y269" i="52"/>
  <c r="Y270" i="52"/>
  <c r="Y271" i="52"/>
  <c r="Y272" i="52"/>
  <c r="Y273" i="52"/>
  <c r="Y274" i="52"/>
  <c r="Y275" i="52"/>
  <c r="Y276" i="52"/>
  <c r="Y277" i="52"/>
  <c r="Y278" i="52"/>
  <c r="Y279" i="52"/>
  <c r="Y280" i="52"/>
  <c r="Y281" i="52"/>
  <c r="Y282" i="52"/>
  <c r="Y283" i="52"/>
  <c r="Y284" i="52"/>
  <c r="Y285" i="52"/>
  <c r="Y286" i="52"/>
  <c r="Y287" i="52"/>
  <c r="Y288" i="52"/>
  <c r="Y289" i="52"/>
  <c r="Y290" i="52"/>
  <c r="Y291" i="52"/>
  <c r="Y292" i="52"/>
  <c r="Y293" i="52"/>
  <c r="Y294" i="52"/>
  <c r="Y295" i="52"/>
  <c r="Y296" i="52"/>
  <c r="Y297" i="52"/>
  <c r="Y298" i="52"/>
  <c r="Y299" i="52"/>
  <c r="Y300" i="52"/>
  <c r="Y301" i="52"/>
  <c r="Y302" i="52"/>
  <c r="Y303" i="52"/>
  <c r="Y304" i="52"/>
  <c r="Y305" i="52"/>
  <c r="Y306" i="52"/>
  <c r="Y307" i="52"/>
  <c r="Y308" i="52"/>
  <c r="Y309" i="52"/>
  <c r="Y310" i="52"/>
  <c r="Y313" i="52"/>
  <c r="Y314" i="52"/>
  <c r="Y315" i="52"/>
  <c r="Y316" i="52"/>
  <c r="Y317" i="52"/>
  <c r="Y318" i="52"/>
  <c r="Y319" i="52"/>
  <c r="Y320" i="52"/>
  <c r="Y321" i="52"/>
  <c r="Y322" i="52"/>
  <c r="Y323" i="52"/>
  <c r="Y324" i="52"/>
  <c r="Y325" i="52"/>
  <c r="Y326" i="52"/>
  <c r="Y327" i="52"/>
  <c r="Y328" i="52"/>
  <c r="Y329" i="52"/>
  <c r="Y330" i="52"/>
  <c r="Y331" i="52"/>
  <c r="Y332" i="52"/>
  <c r="Y333" i="52"/>
  <c r="Y334" i="52"/>
  <c r="Y337" i="52"/>
  <c r="Y338" i="52"/>
  <c r="X79" i="52"/>
  <c r="X80" i="52"/>
  <c r="X88" i="52"/>
  <c r="X102" i="52"/>
  <c r="X106" i="52"/>
  <c r="X118" i="52"/>
  <c r="X127" i="52"/>
  <c r="X128" i="52"/>
  <c r="X129" i="52"/>
  <c r="X130" i="52"/>
  <c r="X131" i="52"/>
  <c r="X132" i="52"/>
  <c r="X169" i="52"/>
  <c r="X170" i="52" a="1"/>
  <c r="X170" i="52" s="1"/>
  <c r="X172" i="52"/>
  <c r="X173" i="52"/>
  <c r="X174" i="52"/>
  <c r="X175" i="52"/>
  <c r="X176" i="52"/>
  <c r="X177" i="52"/>
  <c r="X178" i="52"/>
  <c r="X180" i="52"/>
  <c r="X311" i="52" s="1"/>
  <c r="X181" i="52"/>
  <c r="X182" i="52"/>
  <c r="X183" i="52"/>
  <c r="X184" i="52"/>
  <c r="X185" i="52"/>
  <c r="X186" i="52"/>
  <c r="X187" i="52"/>
  <c r="X188" i="52"/>
  <c r="X145" i="52" s="1"/>
  <c r="X189" i="52"/>
  <c r="X190" i="52"/>
  <c r="X191" i="52"/>
  <c r="X192" i="52"/>
  <c r="X193" i="52"/>
  <c r="X194" i="52"/>
  <c r="X195" i="52"/>
  <c r="X196" i="52"/>
  <c r="X197" i="52"/>
  <c r="X198" i="52"/>
  <c r="X199" i="52"/>
  <c r="X200" i="52"/>
  <c r="X201" i="52"/>
  <c r="X202" i="52"/>
  <c r="X203" i="52"/>
  <c r="X204" i="52"/>
  <c r="X335" i="52" s="1"/>
  <c r="X205" i="52"/>
  <c r="X206" i="52"/>
  <c r="X207" i="52"/>
  <c r="X208" i="52"/>
  <c r="X209" i="52"/>
  <c r="X210" i="52"/>
  <c r="X211" i="52"/>
  <c r="X212" i="52"/>
  <c r="X213" i="52"/>
  <c r="X214" i="52"/>
  <c r="X215" i="52"/>
  <c r="X216" i="52"/>
  <c r="X217" i="52"/>
  <c r="X218" i="52"/>
  <c r="X219" i="52"/>
  <c r="X220" i="52"/>
  <c r="X221" i="52"/>
  <c r="X222" i="52"/>
  <c r="X223" i="52"/>
  <c r="X224" i="52"/>
  <c r="X225" i="52"/>
  <c r="X226" i="52"/>
  <c r="X227" i="52"/>
  <c r="X228" i="52"/>
  <c r="X229" i="52"/>
  <c r="X230" i="52"/>
  <c r="X231" i="52"/>
  <c r="X232" i="52"/>
  <c r="X233" i="52"/>
  <c r="X234" i="52"/>
  <c r="X235" i="52"/>
  <c r="X236" i="52"/>
  <c r="X237" i="52"/>
  <c r="X238" i="52"/>
  <c r="X239" i="52"/>
  <c r="X240" i="52"/>
  <c r="X241" i="52"/>
  <c r="X242" i="52"/>
  <c r="X243" i="52"/>
  <c r="X244" i="52"/>
  <c r="X245" i="52"/>
  <c r="X246" i="52"/>
  <c r="X247" i="52"/>
  <c r="X248" i="52"/>
  <c r="X249" i="52"/>
  <c r="X250" i="52"/>
  <c r="X251" i="52"/>
  <c r="X252" i="52"/>
  <c r="X253" i="52"/>
  <c r="X254" i="52"/>
  <c r="X255" i="52"/>
  <c r="X256" i="52"/>
  <c r="X257" i="52"/>
  <c r="X258" i="52"/>
  <c r="X259" i="52"/>
  <c r="X260" i="52"/>
  <c r="X261" i="52"/>
  <c r="X262" i="52"/>
  <c r="X263" i="52"/>
  <c r="X264" i="52"/>
  <c r="X265" i="52"/>
  <c r="X266" i="52"/>
  <c r="X267" i="52"/>
  <c r="X268" i="52"/>
  <c r="X269" i="52"/>
  <c r="X270" i="52"/>
  <c r="X271" i="52"/>
  <c r="X272" i="52"/>
  <c r="X273" i="52"/>
  <c r="X274" i="52"/>
  <c r="X275" i="52"/>
  <c r="X276" i="52"/>
  <c r="X277" i="52"/>
  <c r="X278" i="52"/>
  <c r="X279" i="52"/>
  <c r="X280" i="52"/>
  <c r="X281" i="52"/>
  <c r="X282" i="52"/>
  <c r="X283" i="52"/>
  <c r="X284" i="52"/>
  <c r="X285" i="52"/>
  <c r="X286" i="52"/>
  <c r="X287" i="52"/>
  <c r="X288" i="52"/>
  <c r="X289" i="52"/>
  <c r="X290" i="52"/>
  <c r="X291" i="52"/>
  <c r="X292" i="52"/>
  <c r="X293" i="52"/>
  <c r="X294" i="52"/>
  <c r="X295" i="52"/>
  <c r="X296" i="52"/>
  <c r="X297" i="52"/>
  <c r="X298" i="52"/>
  <c r="X299" i="52"/>
  <c r="X300" i="52"/>
  <c r="X301" i="52"/>
  <c r="X302" i="52"/>
  <c r="X303" i="52"/>
  <c r="X304" i="52"/>
  <c r="X305" i="52"/>
  <c r="X306" i="52"/>
  <c r="X307" i="52"/>
  <c r="X308" i="52"/>
  <c r="X309" i="52"/>
  <c r="X310" i="52"/>
  <c r="X313" i="52"/>
  <c r="X314" i="52"/>
  <c r="X315" i="52"/>
  <c r="X316" i="52"/>
  <c r="X317" i="52"/>
  <c r="X318" i="52"/>
  <c r="X319" i="52"/>
  <c r="X320" i="52"/>
  <c r="X321" i="52"/>
  <c r="X322" i="52"/>
  <c r="X323" i="52"/>
  <c r="X324" i="52"/>
  <c r="X325" i="52"/>
  <c r="X326" i="52"/>
  <c r="X327" i="52"/>
  <c r="X328" i="52"/>
  <c r="X329" i="52"/>
  <c r="X330" i="52"/>
  <c r="X331" i="52"/>
  <c r="X332" i="52"/>
  <c r="X333" i="52"/>
  <c r="X334" i="52"/>
  <c r="X337" i="52"/>
  <c r="X338" i="52"/>
  <c r="W79" i="52"/>
  <c r="W80" i="52"/>
  <c r="W88" i="52"/>
  <c r="W102" i="52"/>
  <c r="W106" i="52"/>
  <c r="W118" i="52"/>
  <c r="W127" i="52"/>
  <c r="W128" i="52"/>
  <c r="W133" i="52" s="1"/>
  <c r="W129" i="52"/>
  <c r="W130" i="52"/>
  <c r="W131" i="52"/>
  <c r="W132" i="52"/>
  <c r="W169" i="52"/>
  <c r="W170" i="52" a="1"/>
  <c r="W170" i="52" s="1"/>
  <c r="W172" i="52"/>
  <c r="W173" i="52"/>
  <c r="W174" i="52"/>
  <c r="W175" i="52"/>
  <c r="W176" i="52"/>
  <c r="W177" i="52"/>
  <c r="W178" i="52"/>
  <c r="W180" i="52"/>
  <c r="W181" i="52"/>
  <c r="W182" i="52"/>
  <c r="W183" i="52"/>
  <c r="W184" i="52"/>
  <c r="W311" i="52" s="1"/>
  <c r="W185" i="52"/>
  <c r="W186" i="52"/>
  <c r="W187" i="52"/>
  <c r="W188" i="52"/>
  <c r="W189" i="52"/>
  <c r="W190" i="52"/>
  <c r="W191" i="52"/>
  <c r="W192" i="52"/>
  <c r="W193" i="52"/>
  <c r="W194" i="52"/>
  <c r="W145" i="52" s="1"/>
  <c r="W195" i="52"/>
  <c r="W196" i="52"/>
  <c r="W197" i="52"/>
  <c r="W198" i="52"/>
  <c r="W199" i="52"/>
  <c r="W200" i="52"/>
  <c r="W201" i="52"/>
  <c r="W202" i="52"/>
  <c r="W203" i="52"/>
  <c r="W204" i="52"/>
  <c r="W205" i="52"/>
  <c r="W206" i="52"/>
  <c r="W207" i="52"/>
  <c r="W208" i="52"/>
  <c r="W209" i="52"/>
  <c r="W210" i="52"/>
  <c r="W211" i="52"/>
  <c r="W212" i="52"/>
  <c r="W213" i="52"/>
  <c r="W214" i="52"/>
  <c r="W215" i="52"/>
  <c r="W216" i="52"/>
  <c r="W217" i="52"/>
  <c r="W218" i="52"/>
  <c r="W219" i="52"/>
  <c r="W220" i="52"/>
  <c r="W221" i="52"/>
  <c r="W222" i="52"/>
  <c r="W223" i="52"/>
  <c r="W224" i="52"/>
  <c r="W225" i="52"/>
  <c r="W226" i="52"/>
  <c r="W227" i="52"/>
  <c r="W228" i="52"/>
  <c r="W229" i="52"/>
  <c r="W230" i="52"/>
  <c r="W231" i="52"/>
  <c r="W232" i="52"/>
  <c r="W233" i="52"/>
  <c r="W234" i="52"/>
  <c r="W235" i="52"/>
  <c r="W236" i="52"/>
  <c r="W237" i="52"/>
  <c r="W238" i="52"/>
  <c r="W239" i="52"/>
  <c r="W240" i="52"/>
  <c r="W241" i="52"/>
  <c r="W242" i="52"/>
  <c r="W243" i="52"/>
  <c r="W244" i="52"/>
  <c r="W245" i="52"/>
  <c r="W246" i="52"/>
  <c r="W247" i="52"/>
  <c r="W248" i="52"/>
  <c r="W249" i="52"/>
  <c r="W250" i="52"/>
  <c r="W251" i="52"/>
  <c r="W252" i="52"/>
  <c r="W253" i="52"/>
  <c r="W254" i="52"/>
  <c r="W255" i="52"/>
  <c r="W256" i="52"/>
  <c r="W257" i="52"/>
  <c r="W258" i="52"/>
  <c r="W259" i="52"/>
  <c r="W260" i="52"/>
  <c r="W261" i="52"/>
  <c r="W262" i="52"/>
  <c r="W263" i="52"/>
  <c r="W264" i="52"/>
  <c r="W265" i="52"/>
  <c r="W266" i="52"/>
  <c r="W267" i="52"/>
  <c r="W268" i="52"/>
  <c r="W269" i="52"/>
  <c r="W270" i="52"/>
  <c r="W271" i="52"/>
  <c r="W272" i="52"/>
  <c r="W273" i="52"/>
  <c r="W274" i="52"/>
  <c r="W275" i="52"/>
  <c r="W276" i="52"/>
  <c r="W277" i="52"/>
  <c r="W278" i="52"/>
  <c r="W279" i="52"/>
  <c r="W280" i="52"/>
  <c r="W281" i="52"/>
  <c r="W282" i="52"/>
  <c r="W283" i="52"/>
  <c r="W284" i="52"/>
  <c r="W285" i="52"/>
  <c r="W286" i="52"/>
  <c r="W287" i="52"/>
  <c r="W288" i="52"/>
  <c r="W289" i="52"/>
  <c r="W290" i="52"/>
  <c r="W291" i="52"/>
  <c r="W292" i="52"/>
  <c r="W293" i="52"/>
  <c r="W294" i="52"/>
  <c r="W295" i="52"/>
  <c r="W296" i="52"/>
  <c r="W297" i="52"/>
  <c r="W298" i="52"/>
  <c r="W299" i="52"/>
  <c r="W300" i="52"/>
  <c r="W301" i="52"/>
  <c r="W302" i="52"/>
  <c r="W303" i="52"/>
  <c r="W304" i="52"/>
  <c r="W305" i="52"/>
  <c r="W306" i="52"/>
  <c r="W307" i="52"/>
  <c r="W308" i="52"/>
  <c r="W309" i="52"/>
  <c r="W310" i="52"/>
  <c r="W313" i="52"/>
  <c r="W314" i="52"/>
  <c r="W315" i="52"/>
  <c r="W316" i="52"/>
  <c r="W317" i="52"/>
  <c r="W318" i="52"/>
  <c r="W319" i="52"/>
  <c r="W320" i="52"/>
  <c r="W321" i="52"/>
  <c r="W322" i="52"/>
  <c r="W323" i="52"/>
  <c r="W324" i="52"/>
  <c r="W325" i="52"/>
  <c r="W326" i="52"/>
  <c r="W327" i="52"/>
  <c r="W328" i="52"/>
  <c r="W329" i="52"/>
  <c r="W330" i="52"/>
  <c r="W331" i="52"/>
  <c r="W332" i="52"/>
  <c r="W333" i="52"/>
  <c r="W334" i="52"/>
  <c r="W337" i="52"/>
  <c r="W338" i="52"/>
  <c r="V79" i="52"/>
  <c r="V80" i="52"/>
  <c r="V88" i="52"/>
  <c r="V102" i="52"/>
  <c r="V106" i="52"/>
  <c r="V118" i="52"/>
  <c r="V127" i="52"/>
  <c r="V128" i="52"/>
  <c r="V129" i="52"/>
  <c r="V130" i="52"/>
  <c r="V131" i="52"/>
  <c r="V132" i="52"/>
  <c r="V169" i="52"/>
  <c r="V170" i="52" a="1"/>
  <c r="V170" i="52" s="1"/>
  <c r="V172" i="52"/>
  <c r="V173" i="52"/>
  <c r="V174" i="52"/>
  <c r="V175" i="52"/>
  <c r="V176" i="52"/>
  <c r="V177" i="52"/>
  <c r="V178" i="52"/>
  <c r="V180" i="52"/>
  <c r="V311" i="52" s="1"/>
  <c r="V181" i="52"/>
  <c r="V182" i="52"/>
  <c r="V183" i="52"/>
  <c r="V184" i="52"/>
  <c r="V185" i="52"/>
  <c r="V186" i="52"/>
  <c r="V187" i="52"/>
  <c r="V188" i="52"/>
  <c r="V145" i="52" s="1"/>
  <c r="V189" i="52"/>
  <c r="V190" i="52"/>
  <c r="V191" i="52"/>
  <c r="V192" i="52"/>
  <c r="V193" i="52"/>
  <c r="V194" i="52"/>
  <c r="V195" i="52"/>
  <c r="V196" i="52"/>
  <c r="V197" i="52"/>
  <c r="V198" i="52"/>
  <c r="V199" i="52"/>
  <c r="V200" i="52"/>
  <c r="V201" i="52"/>
  <c r="V202" i="52"/>
  <c r="V203" i="52"/>
  <c r="V204" i="52"/>
  <c r="V335" i="52" s="1"/>
  <c r="V205" i="52"/>
  <c r="V206" i="52"/>
  <c r="V207" i="52"/>
  <c r="V208" i="52"/>
  <c r="V209" i="52"/>
  <c r="V210" i="52"/>
  <c r="V339" i="52" s="1"/>
  <c r="V211" i="52"/>
  <c r="V212" i="52"/>
  <c r="V213" i="52"/>
  <c r="V214" i="52"/>
  <c r="V215" i="52"/>
  <c r="V216" i="52"/>
  <c r="V217" i="52"/>
  <c r="V218" i="52"/>
  <c r="V219" i="52"/>
  <c r="V220" i="52"/>
  <c r="V221" i="52"/>
  <c r="V222" i="52"/>
  <c r="V223" i="52"/>
  <c r="V224" i="52"/>
  <c r="V225" i="52"/>
  <c r="V226" i="52"/>
  <c r="V227" i="52"/>
  <c r="V228" i="52"/>
  <c r="V229" i="52"/>
  <c r="V230" i="52"/>
  <c r="V231" i="52"/>
  <c r="V232" i="52"/>
  <c r="V233" i="52"/>
  <c r="V234" i="52"/>
  <c r="V235" i="52"/>
  <c r="V236" i="52"/>
  <c r="V237" i="52"/>
  <c r="V238" i="52"/>
  <c r="V239" i="52"/>
  <c r="V240" i="52"/>
  <c r="V241" i="52"/>
  <c r="V242" i="52"/>
  <c r="V243" i="52"/>
  <c r="V244" i="52"/>
  <c r="V245" i="52"/>
  <c r="V246" i="52"/>
  <c r="V247" i="52"/>
  <c r="V248" i="52"/>
  <c r="V249" i="52"/>
  <c r="V250" i="52"/>
  <c r="V251" i="52"/>
  <c r="V252" i="52"/>
  <c r="V253" i="52"/>
  <c r="V254" i="52"/>
  <c r="V255" i="52"/>
  <c r="V256" i="52"/>
  <c r="V257" i="52"/>
  <c r="V258" i="52"/>
  <c r="V259" i="52"/>
  <c r="V260" i="52"/>
  <c r="V261" i="52"/>
  <c r="V262" i="52"/>
  <c r="V263" i="52"/>
  <c r="V264" i="52"/>
  <c r="V265" i="52"/>
  <c r="V266" i="52"/>
  <c r="V267" i="52"/>
  <c r="V268" i="52"/>
  <c r="V269" i="52"/>
  <c r="V270" i="52"/>
  <c r="V271" i="52"/>
  <c r="V272" i="52"/>
  <c r="V273" i="52"/>
  <c r="V274" i="52"/>
  <c r="V275" i="52"/>
  <c r="V276" i="52"/>
  <c r="V277" i="52"/>
  <c r="V278" i="52"/>
  <c r="V279" i="52"/>
  <c r="V280" i="52"/>
  <c r="V281" i="52"/>
  <c r="V282" i="52"/>
  <c r="V283" i="52"/>
  <c r="V284" i="52"/>
  <c r="V285" i="52"/>
  <c r="V286" i="52"/>
  <c r="V287" i="52"/>
  <c r="V288" i="52"/>
  <c r="V289" i="52"/>
  <c r="V290" i="52"/>
  <c r="V291" i="52"/>
  <c r="V292" i="52"/>
  <c r="V293" i="52"/>
  <c r="V294" i="52"/>
  <c r="V295" i="52"/>
  <c r="V296" i="52"/>
  <c r="V297" i="52"/>
  <c r="V298" i="52"/>
  <c r="V299" i="52"/>
  <c r="V300" i="52"/>
  <c r="V301" i="52"/>
  <c r="V302" i="52"/>
  <c r="V303" i="52"/>
  <c r="V304" i="52"/>
  <c r="V305" i="52"/>
  <c r="V306" i="52"/>
  <c r="V307" i="52"/>
  <c r="V308" i="52"/>
  <c r="V309" i="52"/>
  <c r="V310" i="52"/>
  <c r="V313" i="52"/>
  <c r="V314" i="52"/>
  <c r="V315" i="52"/>
  <c r="V316" i="52"/>
  <c r="V317" i="52"/>
  <c r="V318" i="52"/>
  <c r="V319" i="52"/>
  <c r="V320" i="52"/>
  <c r="V321" i="52"/>
  <c r="V322" i="52"/>
  <c r="V323" i="52"/>
  <c r="V324" i="52"/>
  <c r="V325" i="52"/>
  <c r="V326" i="52"/>
  <c r="V327" i="52"/>
  <c r="V328" i="52"/>
  <c r="V329" i="52"/>
  <c r="V330" i="52"/>
  <c r="V331" i="52"/>
  <c r="V332" i="52"/>
  <c r="V333" i="52"/>
  <c r="V334" i="52"/>
  <c r="V337" i="52"/>
  <c r="V338" i="52"/>
  <c r="U79" i="52"/>
  <c r="U80" i="52"/>
  <c r="U88" i="52"/>
  <c r="U102" i="52"/>
  <c r="U106" i="52"/>
  <c r="U118" i="52"/>
  <c r="U127" i="52"/>
  <c r="U128" i="52"/>
  <c r="U129" i="52"/>
  <c r="U130" i="52"/>
  <c r="U131" i="52"/>
  <c r="U132" i="52"/>
  <c r="U169" i="52"/>
  <c r="U170" i="52" a="1"/>
  <c r="U170" i="52" s="1"/>
  <c r="U172" i="52"/>
  <c r="U173" i="52"/>
  <c r="U174" i="52"/>
  <c r="U175" i="52"/>
  <c r="U176" i="52"/>
  <c r="U177" i="52"/>
  <c r="U178" i="52"/>
  <c r="U180" i="52"/>
  <c r="U181" i="52"/>
  <c r="U182" i="52"/>
  <c r="U183" i="52"/>
  <c r="U184" i="52"/>
  <c r="U311" i="52" s="1"/>
  <c r="U185" i="52"/>
  <c r="U186" i="52"/>
  <c r="U187" i="52"/>
  <c r="U188" i="52"/>
  <c r="U189" i="52"/>
  <c r="U190" i="52"/>
  <c r="U191" i="52"/>
  <c r="U192" i="52"/>
  <c r="U193" i="52"/>
  <c r="U194" i="52"/>
  <c r="U145" i="52" s="1"/>
  <c r="U195" i="52"/>
  <c r="U196" i="52"/>
  <c r="U197" i="52"/>
  <c r="U198" i="52"/>
  <c r="U199" i="52"/>
  <c r="U200" i="52"/>
  <c r="U201" i="52"/>
  <c r="U202" i="52"/>
  <c r="U203" i="52"/>
  <c r="U204" i="52"/>
  <c r="U205" i="52"/>
  <c r="U206" i="52"/>
  <c r="U207" i="52"/>
  <c r="U208" i="52"/>
  <c r="U209" i="52"/>
  <c r="U210" i="52"/>
  <c r="U211" i="52"/>
  <c r="U212" i="52"/>
  <c r="U213" i="52"/>
  <c r="U214" i="52"/>
  <c r="U215" i="52"/>
  <c r="U216" i="52"/>
  <c r="U217" i="52"/>
  <c r="U218" i="52"/>
  <c r="U219" i="52"/>
  <c r="U220" i="52"/>
  <c r="U221" i="52"/>
  <c r="U222" i="52"/>
  <c r="U223" i="52"/>
  <c r="U224" i="52"/>
  <c r="U225" i="52"/>
  <c r="U226" i="52"/>
  <c r="U227" i="52"/>
  <c r="U228" i="52"/>
  <c r="U229" i="52"/>
  <c r="U230" i="52"/>
  <c r="U231" i="52"/>
  <c r="U232" i="52"/>
  <c r="U233" i="52"/>
  <c r="U234" i="52"/>
  <c r="U235" i="52"/>
  <c r="U236" i="52"/>
  <c r="U237" i="52"/>
  <c r="U238" i="52"/>
  <c r="U239" i="52"/>
  <c r="U240" i="52"/>
  <c r="U241" i="52"/>
  <c r="U242" i="52"/>
  <c r="U243" i="52"/>
  <c r="U244" i="52"/>
  <c r="U245" i="52"/>
  <c r="U246" i="52"/>
  <c r="U247" i="52"/>
  <c r="U248" i="52"/>
  <c r="U249" i="52"/>
  <c r="U250" i="52"/>
  <c r="U251" i="52"/>
  <c r="U252" i="52"/>
  <c r="U253" i="52"/>
  <c r="U254" i="52"/>
  <c r="U255" i="52"/>
  <c r="U256" i="52"/>
  <c r="U257" i="52"/>
  <c r="U258" i="52"/>
  <c r="U259" i="52"/>
  <c r="U260" i="52"/>
  <c r="U261" i="52"/>
  <c r="U262" i="52"/>
  <c r="U263" i="52"/>
  <c r="U264" i="52"/>
  <c r="U265" i="52"/>
  <c r="U266" i="52"/>
  <c r="U267" i="52"/>
  <c r="U268" i="52"/>
  <c r="U269" i="52"/>
  <c r="U270" i="52"/>
  <c r="U271" i="52"/>
  <c r="U272" i="52"/>
  <c r="U273" i="52"/>
  <c r="U274" i="52"/>
  <c r="U275" i="52"/>
  <c r="U276" i="52"/>
  <c r="U277" i="52"/>
  <c r="U278" i="52"/>
  <c r="U279" i="52"/>
  <c r="U280" i="52"/>
  <c r="U281" i="52"/>
  <c r="U282" i="52"/>
  <c r="U283" i="52"/>
  <c r="U284" i="52"/>
  <c r="U285" i="52"/>
  <c r="U286" i="52"/>
  <c r="U287" i="52"/>
  <c r="U288" i="52"/>
  <c r="U289" i="52"/>
  <c r="U290" i="52"/>
  <c r="U291" i="52"/>
  <c r="U292" i="52"/>
  <c r="U293" i="52"/>
  <c r="U294" i="52"/>
  <c r="U295" i="52"/>
  <c r="U296" i="52"/>
  <c r="U297" i="52"/>
  <c r="U298" i="52"/>
  <c r="U299" i="52"/>
  <c r="U300" i="52"/>
  <c r="U301" i="52"/>
  <c r="U302" i="52"/>
  <c r="U303" i="52"/>
  <c r="U304" i="52"/>
  <c r="U305" i="52"/>
  <c r="U306" i="52"/>
  <c r="U307" i="52"/>
  <c r="U308" i="52"/>
  <c r="U309" i="52"/>
  <c r="U310" i="52"/>
  <c r="U313" i="52"/>
  <c r="U314" i="52"/>
  <c r="U315" i="52"/>
  <c r="U316" i="52"/>
  <c r="U317" i="52"/>
  <c r="U318" i="52"/>
  <c r="U319" i="52"/>
  <c r="U320" i="52"/>
  <c r="U321" i="52"/>
  <c r="U322" i="52"/>
  <c r="U323" i="52"/>
  <c r="U324" i="52"/>
  <c r="U325" i="52"/>
  <c r="U326" i="52"/>
  <c r="U327" i="52"/>
  <c r="U328" i="52"/>
  <c r="U329" i="52"/>
  <c r="U330" i="52"/>
  <c r="U331" i="52"/>
  <c r="U332" i="52"/>
  <c r="U333" i="52"/>
  <c r="U334" i="52"/>
  <c r="U337" i="52"/>
  <c r="U338" i="52"/>
  <c r="T79" i="52"/>
  <c r="T80" i="52"/>
  <c r="T88" i="52"/>
  <c r="T102" i="52"/>
  <c r="T106" i="52"/>
  <c r="T118" i="52"/>
  <c r="T127" i="52"/>
  <c r="T128" i="52"/>
  <c r="T129" i="52"/>
  <c r="T130" i="52"/>
  <c r="T131" i="52"/>
  <c r="T132" i="52"/>
  <c r="T169" i="52"/>
  <c r="T170" i="52" a="1"/>
  <c r="T170" i="52" s="1"/>
  <c r="T172" i="52"/>
  <c r="T178" i="52" s="1"/>
  <c r="T173" i="52"/>
  <c r="T174" i="52"/>
  <c r="T175" i="52"/>
  <c r="T176" i="52"/>
  <c r="T177" i="52"/>
  <c r="T180" i="52"/>
  <c r="T311" i="52" s="1"/>
  <c r="T181" i="52"/>
  <c r="T182" i="52"/>
  <c r="T183" i="52"/>
  <c r="T184" i="52"/>
  <c r="T185" i="52"/>
  <c r="T186" i="52"/>
  <c r="T187" i="52"/>
  <c r="T188" i="52"/>
  <c r="T145" i="52" s="1"/>
  <c r="T189" i="52"/>
  <c r="T190" i="52"/>
  <c r="T191" i="52"/>
  <c r="T192" i="52"/>
  <c r="T193" i="52"/>
  <c r="T194" i="52"/>
  <c r="T195" i="52"/>
  <c r="T196" i="52"/>
  <c r="T197" i="52"/>
  <c r="T198" i="52"/>
  <c r="T199" i="52"/>
  <c r="T200" i="52"/>
  <c r="T201" i="52"/>
  <c r="T202" i="52"/>
  <c r="T203" i="52"/>
  <c r="T204" i="52"/>
  <c r="T335" i="52" s="1"/>
  <c r="T205" i="52"/>
  <c r="T206" i="52"/>
  <c r="T207" i="52"/>
  <c r="T208" i="52"/>
  <c r="T209" i="52"/>
  <c r="T210" i="52"/>
  <c r="T211" i="52"/>
  <c r="T212" i="52"/>
  <c r="T213" i="52"/>
  <c r="T214" i="52"/>
  <c r="T215" i="52"/>
  <c r="T216" i="52"/>
  <c r="T217" i="52"/>
  <c r="T218" i="52"/>
  <c r="T219" i="52"/>
  <c r="T220" i="52"/>
  <c r="T221" i="52"/>
  <c r="T222" i="52"/>
  <c r="T223" i="52"/>
  <c r="T224" i="52"/>
  <c r="T225" i="52"/>
  <c r="T226" i="52"/>
  <c r="T227" i="52"/>
  <c r="T228" i="52"/>
  <c r="T229" i="52"/>
  <c r="T230" i="52"/>
  <c r="T231" i="52"/>
  <c r="T232" i="52"/>
  <c r="T233" i="52"/>
  <c r="T234" i="52"/>
  <c r="T235" i="52"/>
  <c r="T236" i="52"/>
  <c r="T237" i="52"/>
  <c r="T238" i="52"/>
  <c r="T239" i="52"/>
  <c r="T240" i="52"/>
  <c r="T241" i="52"/>
  <c r="T242" i="52"/>
  <c r="T243" i="52"/>
  <c r="T244" i="52"/>
  <c r="T245" i="52"/>
  <c r="T246" i="52"/>
  <c r="T247" i="52"/>
  <c r="T248" i="52"/>
  <c r="T249" i="52"/>
  <c r="T250" i="52"/>
  <c r="T251" i="52"/>
  <c r="T252" i="52"/>
  <c r="T253" i="52"/>
  <c r="T254" i="52"/>
  <c r="T255" i="52"/>
  <c r="T256" i="52"/>
  <c r="T257" i="52"/>
  <c r="T258" i="52"/>
  <c r="T259" i="52"/>
  <c r="T260" i="52"/>
  <c r="T261" i="52"/>
  <c r="T262" i="52"/>
  <c r="T263" i="52"/>
  <c r="T264" i="52"/>
  <c r="T265" i="52"/>
  <c r="T266" i="52"/>
  <c r="T267" i="52"/>
  <c r="T268" i="52"/>
  <c r="T269" i="52"/>
  <c r="T270" i="52"/>
  <c r="T271" i="52"/>
  <c r="T272" i="52"/>
  <c r="T273" i="52"/>
  <c r="T274" i="52"/>
  <c r="T275" i="52"/>
  <c r="T276" i="52"/>
  <c r="T277" i="52"/>
  <c r="T278" i="52"/>
  <c r="T279" i="52"/>
  <c r="T280" i="52"/>
  <c r="T281" i="52"/>
  <c r="T282" i="52"/>
  <c r="T283" i="52"/>
  <c r="T284" i="52"/>
  <c r="T285" i="52"/>
  <c r="T286" i="52"/>
  <c r="T287" i="52"/>
  <c r="T288" i="52"/>
  <c r="T289" i="52"/>
  <c r="T290" i="52"/>
  <c r="T291" i="52"/>
  <c r="T292" i="52"/>
  <c r="T293" i="52"/>
  <c r="T294" i="52"/>
  <c r="T295" i="52"/>
  <c r="T296" i="52"/>
  <c r="T297" i="52"/>
  <c r="T298" i="52"/>
  <c r="T299" i="52"/>
  <c r="T300" i="52"/>
  <c r="T301" i="52"/>
  <c r="T302" i="52"/>
  <c r="T303" i="52"/>
  <c r="T304" i="52"/>
  <c r="T305" i="52"/>
  <c r="T306" i="52"/>
  <c r="T307" i="52"/>
  <c r="T308" i="52"/>
  <c r="T309" i="52"/>
  <c r="T310" i="52"/>
  <c r="T313" i="52"/>
  <c r="T314" i="52"/>
  <c r="T315" i="52"/>
  <c r="T316" i="52"/>
  <c r="T317" i="52"/>
  <c r="T318" i="52"/>
  <c r="T319" i="52"/>
  <c r="T320" i="52"/>
  <c r="T321" i="52"/>
  <c r="T322" i="52"/>
  <c r="T323" i="52"/>
  <c r="T324" i="52"/>
  <c r="T325" i="52"/>
  <c r="T326" i="52"/>
  <c r="T327" i="52"/>
  <c r="T328" i="52"/>
  <c r="T329" i="52"/>
  <c r="T330" i="52"/>
  <c r="T331" i="52"/>
  <c r="T332" i="52"/>
  <c r="T333" i="52"/>
  <c r="T334" i="52"/>
  <c r="T337" i="52"/>
  <c r="T338" i="52"/>
  <c r="S80" i="52"/>
  <c r="S88" i="52"/>
  <c r="S102" i="52"/>
  <c r="S106" i="52"/>
  <c r="S118" i="52"/>
  <c r="S127" i="52"/>
  <c r="S128" i="52"/>
  <c r="S129" i="52"/>
  <c r="S130" i="52"/>
  <c r="S131" i="52"/>
  <c r="S132" i="52"/>
  <c r="S169" i="52"/>
  <c r="S170" i="52" a="1"/>
  <c r="S170" i="52" s="1"/>
  <c r="S172" i="52"/>
  <c r="S173" i="52"/>
  <c r="S174" i="52"/>
  <c r="S175" i="52"/>
  <c r="S176" i="52"/>
  <c r="S177" i="52"/>
  <c r="S178" i="52"/>
  <c r="S180" i="52"/>
  <c r="S311" i="52" s="1"/>
  <c r="S181" i="52"/>
  <c r="S182" i="52"/>
  <c r="S183" i="52"/>
  <c r="S184" i="52"/>
  <c r="S185" i="52"/>
  <c r="S186" i="52"/>
  <c r="S187" i="52"/>
  <c r="S188" i="52"/>
  <c r="S145" i="52" s="1"/>
  <c r="S189" i="52"/>
  <c r="S190" i="52"/>
  <c r="S191" i="52"/>
  <c r="S192" i="52"/>
  <c r="S193" i="52"/>
  <c r="S194" i="52"/>
  <c r="S195" i="52"/>
  <c r="S196" i="52"/>
  <c r="S197" i="52"/>
  <c r="S198" i="52"/>
  <c r="S199" i="52"/>
  <c r="S200" i="52"/>
  <c r="S201" i="52"/>
  <c r="S202" i="52"/>
  <c r="S203" i="52"/>
  <c r="S204" i="52"/>
  <c r="S335" i="52" s="1"/>
  <c r="S205" i="52"/>
  <c r="S206" i="52"/>
  <c r="S207" i="52"/>
  <c r="S208" i="52"/>
  <c r="S209" i="52"/>
  <c r="S210" i="52"/>
  <c r="S211" i="52"/>
  <c r="S212" i="52"/>
  <c r="S213" i="52"/>
  <c r="S214" i="52"/>
  <c r="S215" i="52"/>
  <c r="S216" i="52"/>
  <c r="S217" i="52"/>
  <c r="S218" i="52"/>
  <c r="S219" i="52"/>
  <c r="S220" i="52"/>
  <c r="S221" i="52"/>
  <c r="S222" i="52"/>
  <c r="S223" i="52"/>
  <c r="S224" i="52"/>
  <c r="S225" i="52"/>
  <c r="S226" i="52"/>
  <c r="S227" i="52"/>
  <c r="S228" i="52"/>
  <c r="S229" i="52"/>
  <c r="S230" i="52"/>
  <c r="S231" i="52"/>
  <c r="S232" i="52"/>
  <c r="S233" i="52"/>
  <c r="S234" i="52"/>
  <c r="S235" i="52"/>
  <c r="S236" i="52"/>
  <c r="S237" i="52"/>
  <c r="S238" i="52"/>
  <c r="S239" i="52"/>
  <c r="S240" i="52"/>
  <c r="S241" i="52"/>
  <c r="S242" i="52"/>
  <c r="S243" i="52"/>
  <c r="S244" i="52"/>
  <c r="S245" i="52"/>
  <c r="S246" i="52"/>
  <c r="S247" i="52"/>
  <c r="S248" i="52"/>
  <c r="S249" i="52"/>
  <c r="S250" i="52"/>
  <c r="S251" i="52"/>
  <c r="S252" i="52"/>
  <c r="S253" i="52"/>
  <c r="S254" i="52"/>
  <c r="S255" i="52"/>
  <c r="S256" i="52"/>
  <c r="S257" i="52"/>
  <c r="S258" i="52"/>
  <c r="S259" i="52"/>
  <c r="S260" i="52"/>
  <c r="S261" i="52"/>
  <c r="S262" i="52"/>
  <c r="S263" i="52"/>
  <c r="S264" i="52"/>
  <c r="S265" i="52"/>
  <c r="S266" i="52"/>
  <c r="S267" i="52"/>
  <c r="S268" i="52"/>
  <c r="S269" i="52"/>
  <c r="S270" i="52"/>
  <c r="S271" i="52"/>
  <c r="S272" i="52"/>
  <c r="S273" i="52"/>
  <c r="S274" i="52"/>
  <c r="S275" i="52"/>
  <c r="S276" i="52"/>
  <c r="S277" i="52"/>
  <c r="S278" i="52"/>
  <c r="S279" i="52"/>
  <c r="S280" i="52"/>
  <c r="S281" i="52"/>
  <c r="S282" i="52"/>
  <c r="S283" i="52"/>
  <c r="S284" i="52"/>
  <c r="S285" i="52"/>
  <c r="S286" i="52"/>
  <c r="S287" i="52"/>
  <c r="S288" i="52"/>
  <c r="S289" i="52"/>
  <c r="S290" i="52"/>
  <c r="S291" i="52"/>
  <c r="S292" i="52"/>
  <c r="S293" i="52"/>
  <c r="S294" i="52"/>
  <c r="S295" i="52"/>
  <c r="S296" i="52"/>
  <c r="S297" i="52"/>
  <c r="S298" i="52"/>
  <c r="S299" i="52"/>
  <c r="S300" i="52"/>
  <c r="S301" i="52"/>
  <c r="S302" i="52"/>
  <c r="S303" i="52"/>
  <c r="S304" i="52"/>
  <c r="S305" i="52"/>
  <c r="S306" i="52"/>
  <c r="S307" i="52"/>
  <c r="S308" i="52"/>
  <c r="S309" i="52"/>
  <c r="S310" i="52"/>
  <c r="S313" i="52"/>
  <c r="S314" i="52"/>
  <c r="S315" i="52"/>
  <c r="S316" i="52"/>
  <c r="S317" i="52"/>
  <c r="S318" i="52"/>
  <c r="S319" i="52"/>
  <c r="S320" i="52"/>
  <c r="S321" i="52"/>
  <c r="S322" i="52"/>
  <c r="S323" i="52"/>
  <c r="S324" i="52"/>
  <c r="S325" i="52"/>
  <c r="S326" i="52"/>
  <c r="S327" i="52"/>
  <c r="S328" i="52"/>
  <c r="S329" i="52"/>
  <c r="S330" i="52"/>
  <c r="S331" i="52"/>
  <c r="S332" i="52"/>
  <c r="S333" i="52"/>
  <c r="S334" i="52"/>
  <c r="S337" i="52"/>
  <c r="S338" i="52"/>
  <c r="K172" i="54" l="1"/>
  <c r="J178" i="54"/>
  <c r="J145" i="54"/>
  <c r="J311" i="54"/>
  <c r="J335" i="54" s="1"/>
  <c r="J339" i="54" s="1"/>
  <c r="K180" i="54"/>
  <c r="K208" i="54"/>
  <c r="I339" i="54"/>
  <c r="N188" i="54"/>
  <c r="K204" i="54"/>
  <c r="I335" i="54"/>
  <c r="BI25" i="53"/>
  <c r="BF25" i="53"/>
  <c r="AX25" i="53"/>
  <c r="O126" i="53"/>
  <c r="O7" i="53" s="1"/>
  <c r="AU22" i="53"/>
  <c r="AU25" i="53" s="1"/>
  <c r="AT22" i="53"/>
  <c r="AT25" i="53" s="1"/>
  <c r="AS22" i="53"/>
  <c r="AS25" i="53" s="1"/>
  <c r="H126" i="53"/>
  <c r="H7" i="53" s="1"/>
  <c r="AR25" i="53"/>
  <c r="AI133" i="53"/>
  <c r="AJ133" i="53" a="1"/>
  <c r="AJ133" i="53" s="1"/>
  <c r="F204" i="53"/>
  <c r="F311" i="53"/>
  <c r="G180" i="53"/>
  <c r="H226" i="53"/>
  <c r="G145" i="53"/>
  <c r="AZ25" i="53"/>
  <c r="N134" i="53"/>
  <c r="AI134" i="53" s="1"/>
  <c r="AV23" i="53"/>
  <c r="AV25" i="53" s="1"/>
  <c r="H208" i="53"/>
  <c r="AQ23" i="53"/>
  <c r="AQ25" i="53" s="1"/>
  <c r="E311" i="53"/>
  <c r="E335" i="53" s="1"/>
  <c r="AD7" i="53"/>
  <c r="C340" i="53"/>
  <c r="D340" i="53"/>
  <c r="AI123" i="53"/>
  <c r="AH123" i="53"/>
  <c r="AY22" i="53"/>
  <c r="AY25" i="53" s="1"/>
  <c r="AA187" i="53"/>
  <c r="AB187" i="53" s="1"/>
  <c r="AC187" i="53" s="1"/>
  <c r="AD187" i="53" s="1"/>
  <c r="AE187" i="53" s="1"/>
  <c r="AF187" i="53" s="1"/>
  <c r="P188" i="53"/>
  <c r="BK127" i="53"/>
  <c r="BI126" i="53"/>
  <c r="BG125" i="53"/>
  <c r="BK123" i="53"/>
  <c r="BI122" i="53"/>
  <c r="BG121" i="53"/>
  <c r="BK119" i="53"/>
  <c r="BI118" i="53"/>
  <c r="BG117" i="53"/>
  <c r="BK115" i="53"/>
  <c r="BI114" i="53"/>
  <c r="BG113" i="53"/>
  <c r="BK111" i="53"/>
  <c r="BI110" i="53"/>
  <c r="BG109" i="53"/>
  <c r="BK107" i="53"/>
  <c r="BI106" i="53"/>
  <c r="BG105" i="53"/>
  <c r="BJ127" i="53"/>
  <c r="BG126" i="53"/>
  <c r="BJ124" i="53"/>
  <c r="BG123" i="53"/>
  <c r="BJ121" i="53"/>
  <c r="BG120" i="53"/>
  <c r="BJ118" i="53"/>
  <c r="BL116" i="53"/>
  <c r="BI115" i="53"/>
  <c r="BL113" i="53"/>
  <c r="BI112" i="53"/>
  <c r="BL110" i="53"/>
  <c r="BI109" i="53"/>
  <c r="BL107" i="53"/>
  <c r="BH106" i="53"/>
  <c r="BK128" i="53"/>
  <c r="BK125" i="53"/>
  <c r="BH124" i="53"/>
  <c r="BH121" i="53"/>
  <c r="BJ119" i="53"/>
  <c r="BG118" i="53"/>
  <c r="BG115" i="53"/>
  <c r="BJ113" i="53"/>
  <c r="BJ110" i="53"/>
  <c r="BL108" i="53"/>
  <c r="BI128" i="53"/>
  <c r="BL126" i="53"/>
  <c r="BI125" i="53"/>
  <c r="BL123" i="53"/>
  <c r="BH122" i="53"/>
  <c r="BK120" i="53"/>
  <c r="BH119" i="53"/>
  <c r="BK117" i="53"/>
  <c r="BH116" i="53"/>
  <c r="BK114" i="53"/>
  <c r="BH113" i="53"/>
  <c r="BJ111" i="53"/>
  <c r="BG110" i="53"/>
  <c r="BJ108" i="53"/>
  <c r="BG107" i="53"/>
  <c r="BJ105" i="53"/>
  <c r="BL127" i="53"/>
  <c r="BH126" i="53"/>
  <c r="BK124" i="53"/>
  <c r="BH123" i="53"/>
  <c r="BK121" i="53"/>
  <c r="BH120" i="53"/>
  <c r="BK118" i="53"/>
  <c r="BH117" i="53"/>
  <c r="BJ115" i="53"/>
  <c r="BG114" i="53"/>
  <c r="BJ112" i="53"/>
  <c r="BG111" i="53"/>
  <c r="BJ109" i="53"/>
  <c r="BG108" i="53"/>
  <c r="BJ106" i="53"/>
  <c r="BL128" i="53"/>
  <c r="BL125" i="53"/>
  <c r="BL122" i="53"/>
  <c r="BL119" i="53"/>
  <c r="BK116" i="53"/>
  <c r="BK113" i="53"/>
  <c r="BK110" i="53"/>
  <c r="BJ107" i="53"/>
  <c r="BH127" i="53"/>
  <c r="BK122" i="53"/>
  <c r="BJ116" i="53"/>
  <c r="BG112" i="53"/>
  <c r="BH128" i="53"/>
  <c r="BK126" i="53"/>
  <c r="BH125" i="53"/>
  <c r="BJ123" i="53"/>
  <c r="BG122" i="53"/>
  <c r="BJ120" i="53"/>
  <c r="BG119" i="53"/>
  <c r="BJ117" i="53"/>
  <c r="BG116" i="53"/>
  <c r="BJ114" i="53"/>
  <c r="BL112" i="53"/>
  <c r="BI111" i="53"/>
  <c r="BL109" i="53"/>
  <c r="BI108" i="53"/>
  <c r="BL106" i="53"/>
  <c r="BI105" i="53"/>
  <c r="BG128" i="53"/>
  <c r="BJ126" i="53"/>
  <c r="BL124" i="53"/>
  <c r="BI123" i="53"/>
  <c r="BL121" i="53"/>
  <c r="BI120" i="53"/>
  <c r="BL118" i="53"/>
  <c r="BI117" i="53"/>
  <c r="BL115" i="53"/>
  <c r="BH114" i="53"/>
  <c r="BK112" i="53"/>
  <c r="BH111" i="53"/>
  <c r="BK109" i="53"/>
  <c r="BH108" i="53"/>
  <c r="BK106" i="53"/>
  <c r="BH105" i="53"/>
  <c r="BI127" i="53"/>
  <c r="BI124" i="53"/>
  <c r="BI121" i="53"/>
  <c r="BH118" i="53"/>
  <c r="BH115" i="53"/>
  <c r="BH112" i="53"/>
  <c r="BH109" i="53"/>
  <c r="BG106" i="53"/>
  <c r="BJ125" i="53"/>
  <c r="BI113" i="53"/>
  <c r="BG124" i="53"/>
  <c r="BL111" i="53"/>
  <c r="BJ122" i="53"/>
  <c r="BH110" i="53"/>
  <c r="BL120" i="53"/>
  <c r="BK108" i="53"/>
  <c r="BG127" i="53"/>
  <c r="BL114" i="53"/>
  <c r="BK105" i="53"/>
  <c r="BI119" i="53"/>
  <c r="BI107" i="53"/>
  <c r="BL117" i="53"/>
  <c r="BL105" i="53"/>
  <c r="BH107" i="53"/>
  <c r="BJ128" i="53"/>
  <c r="BI116" i="53"/>
  <c r="AH133" i="53"/>
  <c r="B340" i="53"/>
  <c r="BH23" i="53"/>
  <c r="BH25" i="53" s="1"/>
  <c r="AM22" i="53"/>
  <c r="AW23" i="53"/>
  <c r="AW25" i="53" s="1"/>
  <c r="O134" i="53"/>
  <c r="G172" i="53"/>
  <c r="F178" i="53"/>
  <c r="BD23" i="53"/>
  <c r="BD25" i="53" s="1"/>
  <c r="V7" i="53"/>
  <c r="N126" i="53"/>
  <c r="N7" i="53" s="1"/>
  <c r="Z133" i="52"/>
  <c r="Z134" i="52"/>
  <c r="Z123" i="52"/>
  <c r="Z125" i="52" s="1"/>
  <c r="Z126" i="52" s="1"/>
  <c r="Z339" i="52"/>
  <c r="Z340" i="52" s="1"/>
  <c r="Y340" i="52"/>
  <c r="Y335" i="52"/>
  <c r="Y339" i="52"/>
  <c r="Y126" i="52"/>
  <c r="X123" i="52"/>
  <c r="X125" i="52" s="1"/>
  <c r="X133" i="52"/>
  <c r="X134" i="52" s="1"/>
  <c r="X339" i="52"/>
  <c r="X340" i="52" s="1"/>
  <c r="W134" i="52"/>
  <c r="W123" i="52"/>
  <c r="W125" i="52" s="1"/>
  <c r="W126" i="52" s="1"/>
  <c r="W335" i="52"/>
  <c r="W339" i="52"/>
  <c r="W340" i="52" s="1"/>
  <c r="V133" i="52"/>
  <c r="V134" i="52"/>
  <c r="V123" i="52"/>
  <c r="V125" i="52" s="1"/>
  <c r="V126" i="52" s="1"/>
  <c r="V340" i="52"/>
  <c r="U133" i="52"/>
  <c r="U134" i="52" s="1"/>
  <c r="U123" i="52"/>
  <c r="U125" i="52" s="1"/>
  <c r="U335" i="52"/>
  <c r="U339" i="52" s="1"/>
  <c r="T123" i="52"/>
  <c r="T125" i="52" s="1"/>
  <c r="T133" i="52"/>
  <c r="T134" i="52" s="1"/>
  <c r="T339" i="52"/>
  <c r="T340" i="52"/>
  <c r="S133" i="52"/>
  <c r="S134" i="52"/>
  <c r="S123" i="52"/>
  <c r="S125" i="52" s="1"/>
  <c r="S126" i="52" s="1"/>
  <c r="S339" i="52"/>
  <c r="S340" i="52" s="1"/>
  <c r="I340" i="54" l="1"/>
  <c r="L172" i="54"/>
  <c r="K178" i="54"/>
  <c r="K145" i="54"/>
  <c r="O188" i="54"/>
  <c r="L208" i="54"/>
  <c r="L204" i="54"/>
  <c r="K311" i="54"/>
  <c r="K335" i="54" s="1"/>
  <c r="L180" i="54"/>
  <c r="J340" i="54"/>
  <c r="F339" i="53"/>
  <c r="F335" i="53"/>
  <c r="F340" i="53" s="1"/>
  <c r="G204" i="53"/>
  <c r="AM25" i="53"/>
  <c r="AT9" i="53" s="1"/>
  <c r="AT8" i="53"/>
  <c r="AH134" i="53"/>
  <c r="I208" i="53"/>
  <c r="Q188" i="53"/>
  <c r="E339" i="53"/>
  <c r="E340" i="53" s="1"/>
  <c r="I226" i="53"/>
  <c r="G178" i="53"/>
  <c r="H172" i="53"/>
  <c r="H145" i="53" s="1"/>
  <c r="AH125" i="53"/>
  <c r="AI125" i="53"/>
  <c r="G311" i="53"/>
  <c r="H180" i="53"/>
  <c r="X126" i="52"/>
  <c r="U126" i="52"/>
  <c r="U340" i="52"/>
  <c r="T126" i="52"/>
  <c r="R80" i="52"/>
  <c r="R88" i="52"/>
  <c r="R102" i="52"/>
  <c r="R106" i="52"/>
  <c r="R118" i="52"/>
  <c r="R127" i="52"/>
  <c r="R128" i="52"/>
  <c r="R129" i="52"/>
  <c r="R130" i="52"/>
  <c r="R131" i="52"/>
  <c r="R132" i="52"/>
  <c r="R145" i="52"/>
  <c r="R169" i="52"/>
  <c r="R170" i="52" a="1"/>
  <c r="R170" i="52" s="1"/>
  <c r="Q80" i="52"/>
  <c r="Q88" i="52"/>
  <c r="Q102" i="52"/>
  <c r="Q106" i="52"/>
  <c r="Q118" i="52"/>
  <c r="Q127" i="52"/>
  <c r="Q128" i="52"/>
  <c r="Q129" i="52"/>
  <c r="Q130" i="52"/>
  <c r="Q131" i="52"/>
  <c r="Q132" i="52"/>
  <c r="Q145" i="52"/>
  <c r="Q169" i="52"/>
  <c r="Q170" i="52" a="1"/>
  <c r="Q170" i="52" s="1"/>
  <c r="P80" i="52"/>
  <c r="P88" i="52"/>
  <c r="P102" i="52"/>
  <c r="P106" i="52"/>
  <c r="P118" i="52"/>
  <c r="P127" i="52"/>
  <c r="P128" i="52"/>
  <c r="P129" i="52"/>
  <c r="P130" i="52"/>
  <c r="P131" i="52"/>
  <c r="P132" i="52"/>
  <c r="P145" i="52"/>
  <c r="L178" i="54" l="1"/>
  <c r="M172" i="54"/>
  <c r="L145" i="54"/>
  <c r="L311" i="54"/>
  <c r="L335" i="54" s="1"/>
  <c r="L339" i="54" s="1"/>
  <c r="M180" i="54"/>
  <c r="M204" i="54"/>
  <c r="M208" i="54"/>
  <c r="K339" i="54"/>
  <c r="K340" i="54" s="1"/>
  <c r="P188" i="54"/>
  <c r="H311" i="53"/>
  <c r="I180" i="53"/>
  <c r="J226" i="53"/>
  <c r="I145" i="53"/>
  <c r="G335" i="53"/>
  <c r="H204" i="53"/>
  <c r="R188" i="53"/>
  <c r="H178" i="53"/>
  <c r="I172" i="53"/>
  <c r="J208" i="53"/>
  <c r="AI126" i="53"/>
  <c r="B7" i="53"/>
  <c r="A7" i="53" s="1"/>
  <c r="AH126" i="53"/>
  <c r="R133" i="52"/>
  <c r="R134" i="52"/>
  <c r="R123" i="52"/>
  <c r="R125" i="52" s="1"/>
  <c r="R126" i="52" s="1"/>
  <c r="Q133" i="52"/>
  <c r="Q123" i="52"/>
  <c r="Q125" i="52" s="1"/>
  <c r="Q126" i="52" s="1"/>
  <c r="Q134" i="52"/>
  <c r="P133" i="52"/>
  <c r="P134" i="52" s="1"/>
  <c r="P123" i="52"/>
  <c r="P125" i="52" s="1"/>
  <c r="P126" i="52" s="1"/>
  <c r="N172" i="54" l="1"/>
  <c r="M178" i="54"/>
  <c r="M145" i="54"/>
  <c r="N208" i="54"/>
  <c r="N204" i="54"/>
  <c r="Q188" i="54"/>
  <c r="M311" i="54"/>
  <c r="N180" i="54"/>
  <c r="L340" i="54"/>
  <c r="J180" i="53"/>
  <c r="K208" i="53"/>
  <c r="G339" i="53"/>
  <c r="G340" i="53" s="1"/>
  <c r="H339" i="53"/>
  <c r="S188" i="53"/>
  <c r="K226" i="53"/>
  <c r="I178" i="53"/>
  <c r="J172" i="53"/>
  <c r="J145" i="53" s="1"/>
  <c r="H335" i="53"/>
  <c r="H340" i="53" s="1"/>
  <c r="I204" i="53"/>
  <c r="O80" i="52"/>
  <c r="O88" i="52"/>
  <c r="O102" i="52"/>
  <c r="O106" i="52"/>
  <c r="O118" i="52"/>
  <c r="O127" i="52"/>
  <c r="O128" i="52"/>
  <c r="O129" i="52"/>
  <c r="O130" i="52"/>
  <c r="O131" i="52"/>
  <c r="O132" i="52"/>
  <c r="N178" i="54" l="1"/>
  <c r="O172" i="54"/>
  <c r="O145" i="54" s="1"/>
  <c r="N145" i="54"/>
  <c r="N311" i="54"/>
  <c r="N335" i="54" s="1"/>
  <c r="N339" i="54" s="1"/>
  <c r="O180" i="54"/>
  <c r="R188" i="54"/>
  <c r="O204" i="54"/>
  <c r="M335" i="54"/>
  <c r="O208" i="54"/>
  <c r="L208" i="53"/>
  <c r="J204" i="53"/>
  <c r="L226" i="53"/>
  <c r="K145" i="53"/>
  <c r="J311" i="53"/>
  <c r="K180" i="53"/>
  <c r="I311" i="53"/>
  <c r="J178" i="53"/>
  <c r="K172" i="53"/>
  <c r="T188" i="53"/>
  <c r="O133" i="52"/>
  <c r="O134" i="52" s="1"/>
  <c r="O123" i="52"/>
  <c r="O125" i="52" s="1"/>
  <c r="N80" i="52"/>
  <c r="N88" i="52"/>
  <c r="N102" i="52"/>
  <c r="N106" i="52"/>
  <c r="N118" i="52"/>
  <c r="N127" i="52"/>
  <c r="N128" i="52"/>
  <c r="N133" i="52" s="1"/>
  <c r="N129" i="52"/>
  <c r="N130" i="52"/>
  <c r="N131" i="52"/>
  <c r="N132" i="52"/>
  <c r="N169" i="52"/>
  <c r="N170" i="52" a="1"/>
  <c r="N170" i="52" s="1"/>
  <c r="N172" i="52"/>
  <c r="N178" i="52" s="1"/>
  <c r="N173" i="52"/>
  <c r="N174" i="52"/>
  <c r="N175" i="52"/>
  <c r="N176" i="52"/>
  <c r="N177" i="52"/>
  <c r="O178" i="54" l="1"/>
  <c r="P172" i="54"/>
  <c r="P145" i="54" s="1"/>
  <c r="M339" i="54"/>
  <c r="M340" i="54" s="1"/>
  <c r="P204" i="54"/>
  <c r="P208" i="54"/>
  <c r="S188" i="54"/>
  <c r="O311" i="54"/>
  <c r="O335" i="54" s="1"/>
  <c r="O339" i="54" s="1"/>
  <c r="P180" i="54"/>
  <c r="N340" i="54"/>
  <c r="L180" i="53"/>
  <c r="M226" i="53"/>
  <c r="J339" i="53"/>
  <c r="J340" i="53" s="1"/>
  <c r="U188" i="53"/>
  <c r="J335" i="53"/>
  <c r="K204" i="53"/>
  <c r="L172" i="53"/>
  <c r="L145" i="53" s="1"/>
  <c r="K178" i="53"/>
  <c r="I335" i="53"/>
  <c r="M208" i="53"/>
  <c r="O126" i="52"/>
  <c r="N134" i="52"/>
  <c r="N123" i="52"/>
  <c r="N125" i="52" s="1"/>
  <c r="N126" i="52" s="1"/>
  <c r="N145" i="52"/>
  <c r="Q172" i="54" l="1"/>
  <c r="P178" i="54"/>
  <c r="Q208" i="54"/>
  <c r="Q204" i="54"/>
  <c r="T188" i="54"/>
  <c r="P311" i="54"/>
  <c r="P335" i="54" s="1"/>
  <c r="Q180" i="54"/>
  <c r="O340" i="54"/>
  <c r="L178" i="53"/>
  <c r="M172" i="53"/>
  <c r="N226" i="53"/>
  <c r="M145" i="53"/>
  <c r="K335" i="53"/>
  <c r="L204" i="53"/>
  <c r="L311" i="53"/>
  <c r="M180" i="53"/>
  <c r="K311" i="53"/>
  <c r="I339" i="53"/>
  <c r="I340" i="53" s="1"/>
  <c r="N208" i="53"/>
  <c r="V188" i="53"/>
  <c r="R172" i="54" l="1"/>
  <c r="Q178" i="54"/>
  <c r="Q145" i="54"/>
  <c r="U188" i="54"/>
  <c r="R204" i="54"/>
  <c r="Q311" i="54"/>
  <c r="Q335" i="54" s="1"/>
  <c r="R180" i="54"/>
  <c r="R208" i="54"/>
  <c r="P339" i="54"/>
  <c r="P340" i="54" s="1"/>
  <c r="L335" i="53"/>
  <c r="M204" i="53"/>
  <c r="W188" i="53"/>
  <c r="O226" i="53"/>
  <c r="N145" i="53"/>
  <c r="M178" i="53"/>
  <c r="N172" i="53"/>
  <c r="O208" i="53"/>
  <c r="K339" i="53"/>
  <c r="K340" i="53" s="1"/>
  <c r="M311" i="53"/>
  <c r="N180" i="53"/>
  <c r="R178" i="54" l="1"/>
  <c r="S172" i="54"/>
  <c r="R145" i="54"/>
  <c r="V188" i="54"/>
  <c r="S208" i="54"/>
  <c r="R311" i="54"/>
  <c r="S180" i="54"/>
  <c r="S204" i="54"/>
  <c r="Q339" i="54"/>
  <c r="Q340" i="54" s="1"/>
  <c r="O180" i="53"/>
  <c r="X188" i="53"/>
  <c r="P226" i="53"/>
  <c r="P208" i="53"/>
  <c r="M335" i="53"/>
  <c r="N204" i="53"/>
  <c r="N178" i="53"/>
  <c r="O172" i="53"/>
  <c r="L339" i="53"/>
  <c r="L340" i="53" s="1"/>
  <c r="T172" i="54" l="1"/>
  <c r="S178" i="54"/>
  <c r="S145" i="54"/>
  <c r="T208" i="54"/>
  <c r="T204" i="54"/>
  <c r="R335" i="54"/>
  <c r="R339" i="54" s="1"/>
  <c r="S311" i="54"/>
  <c r="S335" i="54" s="1"/>
  <c r="T180" i="54"/>
  <c r="W188" i="54"/>
  <c r="Y188" i="53"/>
  <c r="Z188" i="53" s="1"/>
  <c r="AA188" i="53" s="1"/>
  <c r="Q226" i="53"/>
  <c r="O178" i="53"/>
  <c r="P172" i="53"/>
  <c r="O204" i="53"/>
  <c r="M339" i="53"/>
  <c r="M340" i="53" s="1"/>
  <c r="Q208" i="53"/>
  <c r="O311" i="53"/>
  <c r="P180" i="53"/>
  <c r="N311" i="53"/>
  <c r="O145" i="53"/>
  <c r="S339" i="54" l="1"/>
  <c r="S340" i="54" s="1"/>
  <c r="R340" i="54"/>
  <c r="T178" i="54"/>
  <c r="U172" i="54"/>
  <c r="T145" i="54"/>
  <c r="U208" i="54"/>
  <c r="X188" i="54"/>
  <c r="T311" i="54"/>
  <c r="U180" i="54"/>
  <c r="U204" i="54"/>
  <c r="N335" i="53"/>
  <c r="O339" i="53"/>
  <c r="O340" i="53" s="1"/>
  <c r="AB188" i="53"/>
  <c r="P178" i="53"/>
  <c r="Q172" i="53"/>
  <c r="Q145" i="53" s="1"/>
  <c r="Q180" i="53"/>
  <c r="P145" i="53"/>
  <c r="R208" i="53"/>
  <c r="R226" i="53"/>
  <c r="O335" i="53"/>
  <c r="P204" i="53"/>
  <c r="U178" i="54" l="1"/>
  <c r="V172" i="54"/>
  <c r="U145" i="54"/>
  <c r="U311" i="54"/>
  <c r="U335" i="54" s="1"/>
  <c r="V180" i="54"/>
  <c r="V204" i="54"/>
  <c r="Y188" i="54"/>
  <c r="Z188" i="54" s="1"/>
  <c r="AA188" i="54" s="1"/>
  <c r="T335" i="54"/>
  <c r="T339" i="54" s="1"/>
  <c r="T340" i="54" s="1"/>
  <c r="V208" i="54"/>
  <c r="S226" i="53"/>
  <c r="AC188" i="53"/>
  <c r="Q311" i="53"/>
  <c r="R180" i="53"/>
  <c r="P335" i="53"/>
  <c r="Q204" i="53"/>
  <c r="P311" i="53"/>
  <c r="N339" i="53"/>
  <c r="N340" i="53" s="1"/>
  <c r="S208" i="53"/>
  <c r="Q178" i="53"/>
  <c r="R172" i="53"/>
  <c r="R145" i="53" s="1"/>
  <c r="W172" i="54" l="1"/>
  <c r="V178" i="54"/>
  <c r="V145" i="54"/>
  <c r="W204" i="54"/>
  <c r="U339" i="54"/>
  <c r="U340" i="54" s="1"/>
  <c r="W208" i="54"/>
  <c r="V311" i="54"/>
  <c r="W180" i="54"/>
  <c r="Q339" i="53"/>
  <c r="T208" i="53"/>
  <c r="AD188" i="53"/>
  <c r="P339" i="53"/>
  <c r="P340" i="53" s="1"/>
  <c r="T226" i="53"/>
  <c r="S172" i="53"/>
  <c r="S145" i="53" s="1"/>
  <c r="R178" i="53"/>
  <c r="S180" i="53"/>
  <c r="Q335" i="53"/>
  <c r="Q340" i="53" s="1"/>
  <c r="R204" i="53"/>
  <c r="R311" i="53" s="1"/>
  <c r="X172" i="54" l="1"/>
  <c r="W178" i="54"/>
  <c r="W145" i="54"/>
  <c r="W311" i="54"/>
  <c r="W335" i="54" s="1"/>
  <c r="X180" i="54"/>
  <c r="X204" i="54"/>
  <c r="V335" i="54"/>
  <c r="V339" i="54" s="1"/>
  <c r="X208" i="54"/>
  <c r="S311" i="53"/>
  <c r="T180" i="53"/>
  <c r="AE188" i="53"/>
  <c r="R335" i="53"/>
  <c r="S204" i="53"/>
  <c r="U208" i="53"/>
  <c r="T172" i="53"/>
  <c r="T145" i="53" s="1"/>
  <c r="S178" i="53"/>
  <c r="U226" i="53"/>
  <c r="V340" i="54" l="1"/>
  <c r="Y172" i="54"/>
  <c r="X178" i="54"/>
  <c r="X145" i="54"/>
  <c r="Y204" i="54"/>
  <c r="X311" i="54"/>
  <c r="Y180" i="54"/>
  <c r="Y208" i="54"/>
  <c r="W339" i="54"/>
  <c r="W340" i="54" s="1"/>
  <c r="AF188" i="53"/>
  <c r="V226" i="53"/>
  <c r="T311" i="53"/>
  <c r="U180" i="53"/>
  <c r="S335" i="53"/>
  <c r="S339" i="53" s="1"/>
  <c r="S340" i="53" s="1"/>
  <c r="T204" i="53"/>
  <c r="T178" i="53"/>
  <c r="U172" i="53"/>
  <c r="V208" i="53"/>
  <c r="R339" i="53"/>
  <c r="R340" i="53" s="1"/>
  <c r="Y178" i="54" l="1"/>
  <c r="Z172" i="54"/>
  <c r="Z204" i="54"/>
  <c r="Y311" i="54"/>
  <c r="Z180" i="54"/>
  <c r="Z208" i="54"/>
  <c r="X335" i="54"/>
  <c r="X339" i="54" s="1"/>
  <c r="X340" i="54" s="1"/>
  <c r="W208" i="53"/>
  <c r="V180" i="53"/>
  <c r="T339" i="53"/>
  <c r="U178" i="53"/>
  <c r="V172" i="53"/>
  <c r="W226" i="53"/>
  <c r="T335" i="53"/>
  <c r="T340" i="53" s="1"/>
  <c r="U204" i="53"/>
  <c r="AA172" i="54" l="1"/>
  <c r="Z178" i="54"/>
  <c r="Y335" i="54"/>
  <c r="AA208" i="54"/>
  <c r="AA204" i="54"/>
  <c r="Z311" i="54"/>
  <c r="Z335" i="54" s="1"/>
  <c r="Z339" i="54" s="1"/>
  <c r="AA180" i="54"/>
  <c r="V204" i="53"/>
  <c r="V178" i="53"/>
  <c r="W172" i="53"/>
  <c r="U311" i="53"/>
  <c r="X208" i="53"/>
  <c r="V311" i="53"/>
  <c r="W180" i="53"/>
  <c r="X226" i="53"/>
  <c r="W145" i="53"/>
  <c r="AA178" i="54" l="1"/>
  <c r="AA145" i="54"/>
  <c r="Z340" i="54"/>
  <c r="AA311" i="54"/>
  <c r="Y339" i="54"/>
  <c r="Y340" i="54" s="1"/>
  <c r="W311" i="53"/>
  <c r="X180" i="53"/>
  <c r="Y208" i="53"/>
  <c r="X172" i="53"/>
  <c r="W178" i="53"/>
  <c r="Y226" i="53"/>
  <c r="Z226" i="53" s="1"/>
  <c r="AA226" i="53" s="1"/>
  <c r="X145" i="53"/>
  <c r="V335" i="53"/>
  <c r="W204" i="53"/>
  <c r="U335" i="53"/>
  <c r="AA335" i="54" l="1"/>
  <c r="AA339" i="54" s="1"/>
  <c r="W335" i="53"/>
  <c r="W339" i="53" s="1"/>
  <c r="W340" i="53" s="1"/>
  <c r="X204" i="53"/>
  <c r="V339" i="53"/>
  <c r="V340" i="53" s="1"/>
  <c r="X311" i="53"/>
  <c r="Y180" i="53"/>
  <c r="Z208" i="53"/>
  <c r="U339" i="53"/>
  <c r="U340" i="53" s="1"/>
  <c r="AB226" i="53"/>
  <c r="X178" i="53"/>
  <c r="Y172" i="53"/>
  <c r="AA340" i="54" l="1"/>
  <c r="AC226" i="53"/>
  <c r="Z172" i="53"/>
  <c r="Y178" i="53"/>
  <c r="Y311" i="53"/>
  <c r="Z180" i="53"/>
  <c r="X339" i="53"/>
  <c r="X335" i="53"/>
  <c r="X340" i="53" s="1"/>
  <c r="Y204" i="53"/>
  <c r="AA208" i="53"/>
  <c r="Y339" i="53" l="1"/>
  <c r="AB208" i="53"/>
  <c r="Z178" i="53"/>
  <c r="AA172" i="53"/>
  <c r="Z311" i="53"/>
  <c r="AA180" i="53"/>
  <c r="Y335" i="53"/>
  <c r="Y340" i="53" s="1"/>
  <c r="Z204" i="53"/>
  <c r="AD226" i="53"/>
  <c r="AB180" i="53" l="1"/>
  <c r="AA178" i="53"/>
  <c r="Z339" i="53"/>
  <c r="AC208" i="53"/>
  <c r="AE226" i="53"/>
  <c r="Z335" i="53"/>
  <c r="Z340" i="53" s="1"/>
  <c r="AA204" i="53"/>
  <c r="AI145" i="54" l="1"/>
  <c r="AB204" i="53"/>
  <c r="AF226" i="53"/>
  <c r="AB311" i="53"/>
  <c r="AC180" i="53"/>
  <c r="AD208" i="53"/>
  <c r="AA311" i="53"/>
  <c r="AH145" i="54" l="1"/>
  <c r="AB335" i="53"/>
  <c r="AC204" i="53"/>
  <c r="AB339" i="53"/>
  <c r="AB340" i="53" s="1"/>
  <c r="AC178" i="53"/>
  <c r="AE208" i="53"/>
  <c r="AC311" i="53"/>
  <c r="AD180" i="53"/>
  <c r="AA335" i="53"/>
  <c r="AA339" i="53" l="1"/>
  <c r="AA340" i="53" s="1"/>
  <c r="AE180" i="53"/>
  <c r="AE172" i="53"/>
  <c r="AD178" i="53"/>
  <c r="AF208" i="53"/>
  <c r="AC335" i="53"/>
  <c r="AC339" i="53" s="1"/>
  <c r="AD204" i="53"/>
  <c r="AE204" i="53" l="1"/>
  <c r="AF172" i="53"/>
  <c r="AE178" i="53"/>
  <c r="AE145" i="53"/>
  <c r="AD311" i="53"/>
  <c r="AE311" i="53"/>
  <c r="AF180" i="53"/>
  <c r="AC340" i="53"/>
  <c r="AD339" i="53" l="1"/>
  <c r="AE335" i="53"/>
  <c r="AF204" i="53"/>
  <c r="AF311" i="53"/>
  <c r="AF178" i="53"/>
  <c r="AF145" i="53"/>
  <c r="AD335" i="53"/>
  <c r="AD340" i="53" s="1"/>
  <c r="AF335" i="53" l="1"/>
  <c r="AE339" i="53"/>
  <c r="AE340" i="53" s="1"/>
  <c r="AF340" i="53"/>
  <c r="AF339" i="53"/>
  <c r="AH145" i="53"/>
  <c r="AI145" i="53"/>
  <c r="M79" i="52" l="1"/>
  <c r="L102" i="52"/>
  <c r="L79" i="52"/>
  <c r="L80" i="52"/>
  <c r="K79" i="52"/>
  <c r="K80" i="52"/>
  <c r="K88" i="52"/>
  <c r="K102" i="52"/>
  <c r="J79" i="52"/>
  <c r="J80" i="52"/>
  <c r="J88" i="52"/>
  <c r="J102" i="52"/>
  <c r="I79" i="52"/>
  <c r="I80" i="52"/>
  <c r="I88" i="52"/>
  <c r="I102" i="52"/>
  <c r="H79" i="52"/>
  <c r="H80" i="52"/>
  <c r="H88" i="52"/>
  <c r="H102" i="52"/>
  <c r="H106" i="52"/>
  <c r="G79" i="52"/>
  <c r="G80" i="52"/>
  <c r="G88" i="52"/>
  <c r="G102" i="52"/>
  <c r="AH155" i="52" l="1"/>
  <c r="AI155" i="52"/>
  <c r="AH154" i="52"/>
  <c r="AI154" i="52"/>
  <c r="AH153" i="52"/>
  <c r="AI153" i="52"/>
  <c r="AG339" i="52"/>
  <c r="Q338" i="52"/>
  <c r="R338" i="52" s="1"/>
  <c r="AA338" i="52" s="1"/>
  <c r="AB338" i="52" s="1"/>
  <c r="AC338" i="52" s="1"/>
  <c r="AD338" i="52" s="1"/>
  <c r="AE338" i="52" s="1"/>
  <c r="AF338" i="52" s="1"/>
  <c r="L338" i="52"/>
  <c r="M338" i="52" s="1"/>
  <c r="N338" i="52" s="1"/>
  <c r="O338" i="52" s="1"/>
  <c r="P338" i="52" s="1"/>
  <c r="D338" i="52"/>
  <c r="E338" i="52" s="1"/>
  <c r="F338" i="52" s="1"/>
  <c r="G338" i="52" s="1"/>
  <c r="H338" i="52" s="1"/>
  <c r="I338" i="52" s="1"/>
  <c r="J338" i="52" s="1"/>
  <c r="K338" i="52" s="1"/>
  <c r="C338" i="52"/>
  <c r="H337" i="52"/>
  <c r="I337" i="52" s="1"/>
  <c r="J337" i="52" s="1"/>
  <c r="K337" i="52" s="1"/>
  <c r="L337" i="52" s="1"/>
  <c r="M337" i="52" s="1"/>
  <c r="N337" i="52" s="1"/>
  <c r="O337" i="52" s="1"/>
  <c r="P337" i="52" s="1"/>
  <c r="Q337" i="52" s="1"/>
  <c r="R337" i="52" s="1"/>
  <c r="AA337" i="52" s="1"/>
  <c r="AB337" i="52" s="1"/>
  <c r="AC337" i="52" s="1"/>
  <c r="AD337" i="52" s="1"/>
  <c r="AE337" i="52" s="1"/>
  <c r="AF337" i="52" s="1"/>
  <c r="G337" i="52"/>
  <c r="D337" i="52"/>
  <c r="E337" i="52" s="1"/>
  <c r="F337" i="52" s="1"/>
  <c r="C337" i="52"/>
  <c r="AG335" i="52"/>
  <c r="F334" i="52"/>
  <c r="G334" i="52" s="1"/>
  <c r="H334" i="52" s="1"/>
  <c r="I334" i="52" s="1"/>
  <c r="J334" i="52" s="1"/>
  <c r="K334" i="52" s="1"/>
  <c r="L334" i="52" s="1"/>
  <c r="M334" i="52" s="1"/>
  <c r="N334" i="52" s="1"/>
  <c r="O334" i="52" s="1"/>
  <c r="P334" i="52" s="1"/>
  <c r="Q334" i="52" s="1"/>
  <c r="R334" i="52" s="1"/>
  <c r="AA334" i="52" s="1"/>
  <c r="AB334" i="52" s="1"/>
  <c r="AC334" i="52" s="1"/>
  <c r="AD334" i="52" s="1"/>
  <c r="AE334" i="52" s="1"/>
  <c r="AF334" i="52" s="1"/>
  <c r="C334" i="52"/>
  <c r="D334" i="52" s="1"/>
  <c r="E334" i="52" s="1"/>
  <c r="F333" i="52"/>
  <c r="G333" i="52" s="1"/>
  <c r="H333" i="52" s="1"/>
  <c r="I333" i="52" s="1"/>
  <c r="J333" i="52" s="1"/>
  <c r="K333" i="52" s="1"/>
  <c r="L333" i="52" s="1"/>
  <c r="M333" i="52" s="1"/>
  <c r="N333" i="52" s="1"/>
  <c r="O333" i="52" s="1"/>
  <c r="P333" i="52" s="1"/>
  <c r="Q333" i="52" s="1"/>
  <c r="R333" i="52" s="1"/>
  <c r="AA333" i="52" s="1"/>
  <c r="AB333" i="52" s="1"/>
  <c r="AC333" i="52" s="1"/>
  <c r="AD333" i="52" s="1"/>
  <c r="AE333" i="52" s="1"/>
  <c r="AF333" i="52" s="1"/>
  <c r="C333" i="52"/>
  <c r="D333" i="52" s="1"/>
  <c r="E333" i="52" s="1"/>
  <c r="D332" i="52"/>
  <c r="E332" i="52" s="1"/>
  <c r="F332" i="52" s="1"/>
  <c r="G332" i="52" s="1"/>
  <c r="H332" i="52" s="1"/>
  <c r="I332" i="52" s="1"/>
  <c r="J332" i="52" s="1"/>
  <c r="K332" i="52" s="1"/>
  <c r="L332" i="52" s="1"/>
  <c r="M332" i="52" s="1"/>
  <c r="N332" i="52" s="1"/>
  <c r="O332" i="52" s="1"/>
  <c r="P332" i="52" s="1"/>
  <c r="Q332" i="52" s="1"/>
  <c r="R332" i="52" s="1"/>
  <c r="AA332" i="52" s="1"/>
  <c r="AB332" i="52" s="1"/>
  <c r="AC332" i="52" s="1"/>
  <c r="AD332" i="52" s="1"/>
  <c r="AE332" i="52" s="1"/>
  <c r="AF332" i="52" s="1"/>
  <c r="C332" i="52"/>
  <c r="G331" i="52"/>
  <c r="H331" i="52" s="1"/>
  <c r="I331" i="52" s="1"/>
  <c r="J331" i="52" s="1"/>
  <c r="K331" i="52" s="1"/>
  <c r="L331" i="52" s="1"/>
  <c r="M331" i="52" s="1"/>
  <c r="N331" i="52" s="1"/>
  <c r="O331" i="52" s="1"/>
  <c r="P331" i="52" s="1"/>
  <c r="Q331" i="52" s="1"/>
  <c r="R331" i="52" s="1"/>
  <c r="AA331" i="52" s="1"/>
  <c r="AB331" i="52" s="1"/>
  <c r="AC331" i="52" s="1"/>
  <c r="AD331" i="52" s="1"/>
  <c r="AE331" i="52" s="1"/>
  <c r="AF331" i="52" s="1"/>
  <c r="D331" i="52"/>
  <c r="E331" i="52" s="1"/>
  <c r="F331" i="52" s="1"/>
  <c r="C331" i="52"/>
  <c r="H330" i="52"/>
  <c r="I330" i="52" s="1"/>
  <c r="J330" i="52" s="1"/>
  <c r="K330" i="52" s="1"/>
  <c r="L330" i="52" s="1"/>
  <c r="M330" i="52" s="1"/>
  <c r="N330" i="52" s="1"/>
  <c r="O330" i="52" s="1"/>
  <c r="P330" i="52" s="1"/>
  <c r="Q330" i="52" s="1"/>
  <c r="R330" i="52" s="1"/>
  <c r="AA330" i="52" s="1"/>
  <c r="AB330" i="52" s="1"/>
  <c r="AC330" i="52" s="1"/>
  <c r="AD330" i="52" s="1"/>
  <c r="AE330" i="52" s="1"/>
  <c r="AF330" i="52" s="1"/>
  <c r="C330" i="52"/>
  <c r="D330" i="52" s="1"/>
  <c r="E330" i="52" s="1"/>
  <c r="F330" i="52" s="1"/>
  <c r="G330" i="52" s="1"/>
  <c r="C329" i="52"/>
  <c r="D329" i="52" s="1"/>
  <c r="E329" i="52" s="1"/>
  <c r="F329" i="52" s="1"/>
  <c r="G329" i="52" s="1"/>
  <c r="H329" i="52" s="1"/>
  <c r="I329" i="52" s="1"/>
  <c r="J329" i="52" s="1"/>
  <c r="K329" i="52" s="1"/>
  <c r="L329" i="52" s="1"/>
  <c r="M329" i="52" s="1"/>
  <c r="N329" i="52" s="1"/>
  <c r="O329" i="52" s="1"/>
  <c r="P329" i="52" s="1"/>
  <c r="Q329" i="52" s="1"/>
  <c r="R329" i="52" s="1"/>
  <c r="AA329" i="52" s="1"/>
  <c r="AB329" i="52" s="1"/>
  <c r="AC329" i="52" s="1"/>
  <c r="AD329" i="52" s="1"/>
  <c r="AE329" i="52" s="1"/>
  <c r="AF329" i="52" s="1"/>
  <c r="J328" i="52"/>
  <c r="K328" i="52" s="1"/>
  <c r="L328" i="52" s="1"/>
  <c r="M328" i="52" s="1"/>
  <c r="N328" i="52" s="1"/>
  <c r="O328" i="52" s="1"/>
  <c r="P328" i="52" s="1"/>
  <c r="Q328" i="52" s="1"/>
  <c r="R328" i="52" s="1"/>
  <c r="AA328" i="52" s="1"/>
  <c r="AB328" i="52" s="1"/>
  <c r="AC328" i="52" s="1"/>
  <c r="AD328" i="52" s="1"/>
  <c r="AE328" i="52" s="1"/>
  <c r="AF328" i="52" s="1"/>
  <c r="I328" i="52"/>
  <c r="D328" i="52"/>
  <c r="E328" i="52" s="1"/>
  <c r="F328" i="52" s="1"/>
  <c r="G328" i="52" s="1"/>
  <c r="H328" i="52" s="1"/>
  <c r="C328" i="52"/>
  <c r="G327" i="52"/>
  <c r="H327" i="52" s="1"/>
  <c r="I327" i="52" s="1"/>
  <c r="J327" i="52" s="1"/>
  <c r="K327" i="52" s="1"/>
  <c r="L327" i="52" s="1"/>
  <c r="M327" i="52" s="1"/>
  <c r="N327" i="52" s="1"/>
  <c r="O327" i="52" s="1"/>
  <c r="P327" i="52" s="1"/>
  <c r="Q327" i="52" s="1"/>
  <c r="R327" i="52" s="1"/>
  <c r="AA327" i="52" s="1"/>
  <c r="AB327" i="52" s="1"/>
  <c r="AC327" i="52" s="1"/>
  <c r="AD327" i="52" s="1"/>
  <c r="AE327" i="52" s="1"/>
  <c r="AF327" i="52" s="1"/>
  <c r="F327" i="52"/>
  <c r="D327" i="52"/>
  <c r="E327" i="52" s="1"/>
  <c r="C327" i="52"/>
  <c r="M326" i="52"/>
  <c r="N326" i="52" s="1"/>
  <c r="O326" i="52" s="1"/>
  <c r="P326" i="52" s="1"/>
  <c r="Q326" i="52" s="1"/>
  <c r="R326" i="52" s="1"/>
  <c r="AA326" i="52" s="1"/>
  <c r="AB326" i="52" s="1"/>
  <c r="AC326" i="52" s="1"/>
  <c r="AD326" i="52" s="1"/>
  <c r="AE326" i="52" s="1"/>
  <c r="AF326" i="52" s="1"/>
  <c r="E326" i="52"/>
  <c r="F326" i="52" s="1"/>
  <c r="G326" i="52" s="1"/>
  <c r="H326" i="52" s="1"/>
  <c r="I326" i="52" s="1"/>
  <c r="J326" i="52" s="1"/>
  <c r="K326" i="52" s="1"/>
  <c r="L326" i="52" s="1"/>
  <c r="D326" i="52"/>
  <c r="C326" i="52"/>
  <c r="D325" i="52"/>
  <c r="E325" i="52" s="1"/>
  <c r="F325" i="52" s="1"/>
  <c r="G325" i="52" s="1"/>
  <c r="H325" i="52" s="1"/>
  <c r="I325" i="52" s="1"/>
  <c r="J325" i="52" s="1"/>
  <c r="K325" i="52" s="1"/>
  <c r="L325" i="52" s="1"/>
  <c r="M325" i="52" s="1"/>
  <c r="N325" i="52" s="1"/>
  <c r="O325" i="52" s="1"/>
  <c r="P325" i="52" s="1"/>
  <c r="Q325" i="52" s="1"/>
  <c r="R325" i="52" s="1"/>
  <c r="AA325" i="52" s="1"/>
  <c r="AB325" i="52" s="1"/>
  <c r="AC325" i="52" s="1"/>
  <c r="AD325" i="52" s="1"/>
  <c r="AE325" i="52" s="1"/>
  <c r="AF325" i="52" s="1"/>
  <c r="C325" i="52"/>
  <c r="D324" i="52"/>
  <c r="E324" i="52" s="1"/>
  <c r="F324" i="52" s="1"/>
  <c r="G324" i="52" s="1"/>
  <c r="H324" i="52" s="1"/>
  <c r="I324" i="52" s="1"/>
  <c r="J324" i="52" s="1"/>
  <c r="K324" i="52" s="1"/>
  <c r="L324" i="52" s="1"/>
  <c r="M324" i="52" s="1"/>
  <c r="N324" i="52" s="1"/>
  <c r="O324" i="52" s="1"/>
  <c r="P324" i="52" s="1"/>
  <c r="Q324" i="52" s="1"/>
  <c r="R324" i="52" s="1"/>
  <c r="AA324" i="52" s="1"/>
  <c r="AB324" i="52" s="1"/>
  <c r="AC324" i="52" s="1"/>
  <c r="AD324" i="52" s="1"/>
  <c r="AE324" i="52" s="1"/>
  <c r="AF324" i="52" s="1"/>
  <c r="C324" i="52"/>
  <c r="D323" i="52"/>
  <c r="E323" i="52" s="1"/>
  <c r="F323" i="52" s="1"/>
  <c r="G323" i="52" s="1"/>
  <c r="H323" i="52" s="1"/>
  <c r="I323" i="52" s="1"/>
  <c r="J323" i="52" s="1"/>
  <c r="K323" i="52" s="1"/>
  <c r="L323" i="52" s="1"/>
  <c r="M323" i="52" s="1"/>
  <c r="N323" i="52" s="1"/>
  <c r="O323" i="52" s="1"/>
  <c r="P323" i="52" s="1"/>
  <c r="Q323" i="52" s="1"/>
  <c r="R323" i="52" s="1"/>
  <c r="AA323" i="52" s="1"/>
  <c r="AB323" i="52" s="1"/>
  <c r="AC323" i="52" s="1"/>
  <c r="AD323" i="52" s="1"/>
  <c r="AE323" i="52" s="1"/>
  <c r="AF323" i="52" s="1"/>
  <c r="C323" i="52"/>
  <c r="E322" i="52"/>
  <c r="F322" i="52" s="1"/>
  <c r="G322" i="52" s="1"/>
  <c r="H322" i="52" s="1"/>
  <c r="I322" i="52" s="1"/>
  <c r="J322" i="52" s="1"/>
  <c r="K322" i="52" s="1"/>
  <c r="L322" i="52" s="1"/>
  <c r="M322" i="52" s="1"/>
  <c r="N322" i="52" s="1"/>
  <c r="O322" i="52" s="1"/>
  <c r="P322" i="52" s="1"/>
  <c r="Q322" i="52" s="1"/>
  <c r="R322" i="52" s="1"/>
  <c r="AA322" i="52" s="1"/>
  <c r="AB322" i="52" s="1"/>
  <c r="AC322" i="52" s="1"/>
  <c r="AD322" i="52" s="1"/>
  <c r="AE322" i="52" s="1"/>
  <c r="AF322" i="52" s="1"/>
  <c r="D322" i="52"/>
  <c r="C322" i="52"/>
  <c r="J321" i="52"/>
  <c r="K321" i="52" s="1"/>
  <c r="L321" i="52" s="1"/>
  <c r="M321" i="52" s="1"/>
  <c r="N321" i="52" s="1"/>
  <c r="O321" i="52" s="1"/>
  <c r="P321" i="52" s="1"/>
  <c r="Q321" i="52" s="1"/>
  <c r="R321" i="52" s="1"/>
  <c r="AA321" i="52" s="1"/>
  <c r="AB321" i="52" s="1"/>
  <c r="AC321" i="52" s="1"/>
  <c r="AD321" i="52" s="1"/>
  <c r="AE321" i="52" s="1"/>
  <c r="AF321" i="52" s="1"/>
  <c r="F321" i="52"/>
  <c r="G321" i="52" s="1"/>
  <c r="H321" i="52" s="1"/>
  <c r="I321" i="52" s="1"/>
  <c r="E321" i="52"/>
  <c r="C321" i="52"/>
  <c r="D321" i="52" s="1"/>
  <c r="C320" i="52"/>
  <c r="D320" i="52" s="1"/>
  <c r="E320" i="52" s="1"/>
  <c r="F320" i="52" s="1"/>
  <c r="G320" i="52" s="1"/>
  <c r="H320" i="52" s="1"/>
  <c r="I320" i="52" s="1"/>
  <c r="J320" i="52" s="1"/>
  <c r="K320" i="52" s="1"/>
  <c r="L320" i="52" s="1"/>
  <c r="M320" i="52" s="1"/>
  <c r="N320" i="52" s="1"/>
  <c r="O320" i="52" s="1"/>
  <c r="P320" i="52" s="1"/>
  <c r="Q320" i="52" s="1"/>
  <c r="R320" i="52" s="1"/>
  <c r="AA320" i="52" s="1"/>
  <c r="AB320" i="52" s="1"/>
  <c r="AC320" i="52" s="1"/>
  <c r="AD320" i="52" s="1"/>
  <c r="AE320" i="52" s="1"/>
  <c r="AF320" i="52" s="1"/>
  <c r="C319" i="52"/>
  <c r="D319" i="52" s="1"/>
  <c r="E319" i="52" s="1"/>
  <c r="F319" i="52" s="1"/>
  <c r="G319" i="52" s="1"/>
  <c r="H319" i="52" s="1"/>
  <c r="I319" i="52" s="1"/>
  <c r="J319" i="52" s="1"/>
  <c r="K319" i="52" s="1"/>
  <c r="L319" i="52" s="1"/>
  <c r="M319" i="52" s="1"/>
  <c r="N319" i="52" s="1"/>
  <c r="O319" i="52" s="1"/>
  <c r="P319" i="52" s="1"/>
  <c r="Q319" i="52" s="1"/>
  <c r="R319" i="52" s="1"/>
  <c r="AA319" i="52" s="1"/>
  <c r="AB319" i="52" s="1"/>
  <c r="AC319" i="52" s="1"/>
  <c r="AD319" i="52" s="1"/>
  <c r="AE319" i="52" s="1"/>
  <c r="AF319" i="52" s="1"/>
  <c r="D318" i="52"/>
  <c r="E318" i="52" s="1"/>
  <c r="F318" i="52" s="1"/>
  <c r="G318" i="52" s="1"/>
  <c r="H318" i="52" s="1"/>
  <c r="I318" i="52" s="1"/>
  <c r="J318" i="52" s="1"/>
  <c r="K318" i="52" s="1"/>
  <c r="L318" i="52" s="1"/>
  <c r="M318" i="52" s="1"/>
  <c r="N318" i="52" s="1"/>
  <c r="O318" i="52" s="1"/>
  <c r="P318" i="52" s="1"/>
  <c r="Q318" i="52" s="1"/>
  <c r="R318" i="52" s="1"/>
  <c r="AA318" i="52" s="1"/>
  <c r="AB318" i="52" s="1"/>
  <c r="AC318" i="52" s="1"/>
  <c r="AD318" i="52" s="1"/>
  <c r="AE318" i="52" s="1"/>
  <c r="AF318" i="52" s="1"/>
  <c r="C318" i="52"/>
  <c r="C317" i="52"/>
  <c r="D317" i="52" s="1"/>
  <c r="E317" i="52" s="1"/>
  <c r="F317" i="52" s="1"/>
  <c r="G317" i="52" s="1"/>
  <c r="H317" i="52" s="1"/>
  <c r="I317" i="52" s="1"/>
  <c r="J317" i="52" s="1"/>
  <c r="K317" i="52" s="1"/>
  <c r="L317" i="52" s="1"/>
  <c r="M317" i="52" s="1"/>
  <c r="N317" i="52" s="1"/>
  <c r="O317" i="52" s="1"/>
  <c r="P317" i="52" s="1"/>
  <c r="Q317" i="52" s="1"/>
  <c r="R317" i="52" s="1"/>
  <c r="AA317" i="52" s="1"/>
  <c r="AB317" i="52" s="1"/>
  <c r="AC317" i="52" s="1"/>
  <c r="AD317" i="52" s="1"/>
  <c r="AE317" i="52" s="1"/>
  <c r="AF317" i="52" s="1"/>
  <c r="H316" i="52"/>
  <c r="I316" i="52" s="1"/>
  <c r="J316" i="52" s="1"/>
  <c r="K316" i="52" s="1"/>
  <c r="L316" i="52" s="1"/>
  <c r="M316" i="52" s="1"/>
  <c r="N316" i="52" s="1"/>
  <c r="O316" i="52" s="1"/>
  <c r="P316" i="52" s="1"/>
  <c r="Q316" i="52" s="1"/>
  <c r="R316" i="52" s="1"/>
  <c r="AA316" i="52" s="1"/>
  <c r="AB316" i="52" s="1"/>
  <c r="AC316" i="52" s="1"/>
  <c r="AD316" i="52" s="1"/>
  <c r="AE316" i="52" s="1"/>
  <c r="AF316" i="52" s="1"/>
  <c r="D316" i="52"/>
  <c r="E316" i="52" s="1"/>
  <c r="F316" i="52" s="1"/>
  <c r="G316" i="52" s="1"/>
  <c r="C316" i="52"/>
  <c r="C315" i="52"/>
  <c r="D315" i="52" s="1"/>
  <c r="E315" i="52" s="1"/>
  <c r="F315" i="52" s="1"/>
  <c r="G315" i="52" s="1"/>
  <c r="H315" i="52" s="1"/>
  <c r="I315" i="52" s="1"/>
  <c r="J315" i="52" s="1"/>
  <c r="K315" i="52" s="1"/>
  <c r="L315" i="52" s="1"/>
  <c r="M315" i="52" s="1"/>
  <c r="N315" i="52" s="1"/>
  <c r="O315" i="52" s="1"/>
  <c r="P315" i="52" s="1"/>
  <c r="Q315" i="52" s="1"/>
  <c r="R315" i="52" s="1"/>
  <c r="AA315" i="52" s="1"/>
  <c r="AB315" i="52" s="1"/>
  <c r="AC315" i="52" s="1"/>
  <c r="AD315" i="52" s="1"/>
  <c r="AE315" i="52" s="1"/>
  <c r="AF315" i="52" s="1"/>
  <c r="D314" i="52"/>
  <c r="E314" i="52" s="1"/>
  <c r="F314" i="52" s="1"/>
  <c r="G314" i="52" s="1"/>
  <c r="H314" i="52" s="1"/>
  <c r="I314" i="52" s="1"/>
  <c r="J314" i="52" s="1"/>
  <c r="K314" i="52" s="1"/>
  <c r="L314" i="52" s="1"/>
  <c r="M314" i="52" s="1"/>
  <c r="N314" i="52" s="1"/>
  <c r="O314" i="52" s="1"/>
  <c r="P314" i="52" s="1"/>
  <c r="Q314" i="52" s="1"/>
  <c r="R314" i="52" s="1"/>
  <c r="AA314" i="52" s="1"/>
  <c r="AB314" i="52" s="1"/>
  <c r="AC314" i="52" s="1"/>
  <c r="AD314" i="52" s="1"/>
  <c r="AE314" i="52" s="1"/>
  <c r="AF314" i="52" s="1"/>
  <c r="C314" i="52"/>
  <c r="R313" i="52"/>
  <c r="AA313" i="52" s="1"/>
  <c r="AB313" i="52" s="1"/>
  <c r="AC313" i="52" s="1"/>
  <c r="AD313" i="52" s="1"/>
  <c r="AE313" i="52" s="1"/>
  <c r="AF313" i="52" s="1"/>
  <c r="N313" i="52"/>
  <c r="O313" i="52" s="1"/>
  <c r="P313" i="52" s="1"/>
  <c r="Q313" i="52" s="1"/>
  <c r="C313" i="52"/>
  <c r="D313" i="52" s="1"/>
  <c r="E313" i="52" s="1"/>
  <c r="F313" i="52" s="1"/>
  <c r="G313" i="52" s="1"/>
  <c r="H313" i="52" s="1"/>
  <c r="I313" i="52" s="1"/>
  <c r="J313" i="52" s="1"/>
  <c r="K313" i="52" s="1"/>
  <c r="L313" i="52" s="1"/>
  <c r="M313" i="52" s="1"/>
  <c r="AG311" i="52"/>
  <c r="AG340" i="52" s="1"/>
  <c r="B311" i="52"/>
  <c r="L310" i="52"/>
  <c r="M310" i="52" s="1"/>
  <c r="N310" i="52" s="1"/>
  <c r="O310" i="52" s="1"/>
  <c r="P310" i="52" s="1"/>
  <c r="Q310" i="52" s="1"/>
  <c r="R310" i="52" s="1"/>
  <c r="AA310" i="52" s="1"/>
  <c r="AB310" i="52" s="1"/>
  <c r="AC310" i="52" s="1"/>
  <c r="AD310" i="52" s="1"/>
  <c r="AE310" i="52" s="1"/>
  <c r="AF310" i="52" s="1"/>
  <c r="J310" i="52"/>
  <c r="K310" i="52" s="1"/>
  <c r="D310" i="52"/>
  <c r="E310" i="52" s="1"/>
  <c r="F310" i="52" s="1"/>
  <c r="G310" i="52" s="1"/>
  <c r="H310" i="52" s="1"/>
  <c r="I310" i="52" s="1"/>
  <c r="C310" i="52"/>
  <c r="C309" i="52"/>
  <c r="D309" i="52" s="1"/>
  <c r="E309" i="52" s="1"/>
  <c r="F309" i="52" s="1"/>
  <c r="G309" i="52" s="1"/>
  <c r="H309" i="52" s="1"/>
  <c r="I309" i="52" s="1"/>
  <c r="J309" i="52" s="1"/>
  <c r="K309" i="52" s="1"/>
  <c r="L309" i="52" s="1"/>
  <c r="M309" i="52" s="1"/>
  <c r="N309" i="52" s="1"/>
  <c r="O309" i="52" s="1"/>
  <c r="P309" i="52" s="1"/>
  <c r="Q309" i="52" s="1"/>
  <c r="R309" i="52" s="1"/>
  <c r="AA309" i="52" s="1"/>
  <c r="AB309" i="52" s="1"/>
  <c r="AC309" i="52" s="1"/>
  <c r="AD309" i="52" s="1"/>
  <c r="AE309" i="52" s="1"/>
  <c r="AF309" i="52" s="1"/>
  <c r="F308" i="52"/>
  <c r="G308" i="52" s="1"/>
  <c r="H308" i="52" s="1"/>
  <c r="I308" i="52" s="1"/>
  <c r="J308" i="52" s="1"/>
  <c r="K308" i="52" s="1"/>
  <c r="L308" i="52" s="1"/>
  <c r="M308" i="52" s="1"/>
  <c r="N308" i="52" s="1"/>
  <c r="O308" i="52" s="1"/>
  <c r="P308" i="52" s="1"/>
  <c r="Q308" i="52" s="1"/>
  <c r="R308" i="52" s="1"/>
  <c r="AA308" i="52" s="1"/>
  <c r="AB308" i="52" s="1"/>
  <c r="AC308" i="52" s="1"/>
  <c r="AD308" i="52" s="1"/>
  <c r="AE308" i="52" s="1"/>
  <c r="AF308" i="52" s="1"/>
  <c r="E308" i="52"/>
  <c r="D308" i="52"/>
  <c r="C308" i="52"/>
  <c r="N307" i="52"/>
  <c r="O307" i="52" s="1"/>
  <c r="P307" i="52" s="1"/>
  <c r="Q307" i="52" s="1"/>
  <c r="R307" i="52" s="1"/>
  <c r="AA307" i="52" s="1"/>
  <c r="AB307" i="52" s="1"/>
  <c r="AC307" i="52" s="1"/>
  <c r="AD307" i="52" s="1"/>
  <c r="AE307" i="52" s="1"/>
  <c r="AF307" i="52" s="1"/>
  <c r="M307" i="52"/>
  <c r="C307" i="52"/>
  <c r="D307" i="52" s="1"/>
  <c r="E307" i="52" s="1"/>
  <c r="F307" i="52" s="1"/>
  <c r="G307" i="52" s="1"/>
  <c r="H307" i="52" s="1"/>
  <c r="I307" i="52" s="1"/>
  <c r="J307" i="52" s="1"/>
  <c r="K307" i="52" s="1"/>
  <c r="L307" i="52" s="1"/>
  <c r="C306" i="52"/>
  <c r="D306" i="52" s="1"/>
  <c r="E306" i="52" s="1"/>
  <c r="F306" i="52" s="1"/>
  <c r="G306" i="52" s="1"/>
  <c r="H306" i="52" s="1"/>
  <c r="I306" i="52" s="1"/>
  <c r="J306" i="52" s="1"/>
  <c r="K306" i="52" s="1"/>
  <c r="L306" i="52" s="1"/>
  <c r="M306" i="52" s="1"/>
  <c r="N306" i="52" s="1"/>
  <c r="O306" i="52" s="1"/>
  <c r="P306" i="52" s="1"/>
  <c r="Q306" i="52" s="1"/>
  <c r="R306" i="52" s="1"/>
  <c r="AA306" i="52" s="1"/>
  <c r="AB306" i="52" s="1"/>
  <c r="AC306" i="52" s="1"/>
  <c r="AD306" i="52" s="1"/>
  <c r="AE306" i="52" s="1"/>
  <c r="AF306" i="52" s="1"/>
  <c r="N305" i="52"/>
  <c r="O305" i="52" s="1"/>
  <c r="P305" i="52" s="1"/>
  <c r="Q305" i="52" s="1"/>
  <c r="R305" i="52" s="1"/>
  <c r="AA305" i="52" s="1"/>
  <c r="AB305" i="52" s="1"/>
  <c r="AC305" i="52" s="1"/>
  <c r="AD305" i="52" s="1"/>
  <c r="AE305" i="52" s="1"/>
  <c r="AF305" i="52" s="1"/>
  <c r="I305" i="52"/>
  <c r="J305" i="52" s="1"/>
  <c r="K305" i="52" s="1"/>
  <c r="L305" i="52" s="1"/>
  <c r="M305" i="52" s="1"/>
  <c r="F305" i="52"/>
  <c r="G305" i="52" s="1"/>
  <c r="H305" i="52" s="1"/>
  <c r="C305" i="52"/>
  <c r="D305" i="52" s="1"/>
  <c r="E305" i="52" s="1"/>
  <c r="L304" i="52"/>
  <c r="M304" i="52" s="1"/>
  <c r="N304" i="52" s="1"/>
  <c r="O304" i="52" s="1"/>
  <c r="P304" i="52" s="1"/>
  <c r="Q304" i="52" s="1"/>
  <c r="R304" i="52" s="1"/>
  <c r="AA304" i="52" s="1"/>
  <c r="AB304" i="52" s="1"/>
  <c r="AC304" i="52" s="1"/>
  <c r="AD304" i="52" s="1"/>
  <c r="AE304" i="52" s="1"/>
  <c r="AF304" i="52" s="1"/>
  <c r="H304" i="52"/>
  <c r="I304" i="52" s="1"/>
  <c r="J304" i="52" s="1"/>
  <c r="K304" i="52" s="1"/>
  <c r="D304" i="52"/>
  <c r="E304" i="52" s="1"/>
  <c r="F304" i="52" s="1"/>
  <c r="G304" i="52" s="1"/>
  <c r="C304" i="52"/>
  <c r="F303" i="52"/>
  <c r="G303" i="52" s="1"/>
  <c r="H303" i="52" s="1"/>
  <c r="I303" i="52" s="1"/>
  <c r="J303" i="52" s="1"/>
  <c r="K303" i="52" s="1"/>
  <c r="L303" i="52" s="1"/>
  <c r="M303" i="52" s="1"/>
  <c r="N303" i="52" s="1"/>
  <c r="O303" i="52" s="1"/>
  <c r="P303" i="52" s="1"/>
  <c r="Q303" i="52" s="1"/>
  <c r="R303" i="52" s="1"/>
  <c r="AA303" i="52" s="1"/>
  <c r="AB303" i="52" s="1"/>
  <c r="AC303" i="52" s="1"/>
  <c r="AD303" i="52" s="1"/>
  <c r="AE303" i="52" s="1"/>
  <c r="AF303" i="52" s="1"/>
  <c r="C303" i="52"/>
  <c r="D303" i="52" s="1"/>
  <c r="E303" i="52" s="1"/>
  <c r="I302" i="52"/>
  <c r="J302" i="52" s="1"/>
  <c r="K302" i="52" s="1"/>
  <c r="L302" i="52" s="1"/>
  <c r="M302" i="52" s="1"/>
  <c r="N302" i="52" s="1"/>
  <c r="O302" i="52" s="1"/>
  <c r="P302" i="52" s="1"/>
  <c r="Q302" i="52" s="1"/>
  <c r="R302" i="52" s="1"/>
  <c r="AA302" i="52" s="1"/>
  <c r="AB302" i="52" s="1"/>
  <c r="AC302" i="52" s="1"/>
  <c r="AD302" i="52" s="1"/>
  <c r="AE302" i="52" s="1"/>
  <c r="AF302" i="52" s="1"/>
  <c r="D302" i="52"/>
  <c r="E302" i="52" s="1"/>
  <c r="F302" i="52" s="1"/>
  <c r="G302" i="52" s="1"/>
  <c r="H302" i="52" s="1"/>
  <c r="C302" i="52"/>
  <c r="K301" i="52"/>
  <c r="L301" i="52" s="1"/>
  <c r="M301" i="52" s="1"/>
  <c r="N301" i="52" s="1"/>
  <c r="O301" i="52" s="1"/>
  <c r="P301" i="52" s="1"/>
  <c r="Q301" i="52" s="1"/>
  <c r="R301" i="52" s="1"/>
  <c r="AA301" i="52" s="1"/>
  <c r="AB301" i="52" s="1"/>
  <c r="AC301" i="52" s="1"/>
  <c r="AD301" i="52" s="1"/>
  <c r="AE301" i="52" s="1"/>
  <c r="AF301" i="52" s="1"/>
  <c r="E301" i="52"/>
  <c r="F301" i="52" s="1"/>
  <c r="G301" i="52" s="1"/>
  <c r="H301" i="52" s="1"/>
  <c r="I301" i="52" s="1"/>
  <c r="J301" i="52" s="1"/>
  <c r="C301" i="52"/>
  <c r="D301" i="52" s="1"/>
  <c r="I300" i="52"/>
  <c r="J300" i="52" s="1"/>
  <c r="K300" i="52" s="1"/>
  <c r="L300" i="52" s="1"/>
  <c r="M300" i="52" s="1"/>
  <c r="N300" i="52" s="1"/>
  <c r="O300" i="52" s="1"/>
  <c r="P300" i="52" s="1"/>
  <c r="Q300" i="52" s="1"/>
  <c r="R300" i="52" s="1"/>
  <c r="AA300" i="52" s="1"/>
  <c r="AB300" i="52" s="1"/>
  <c r="AC300" i="52" s="1"/>
  <c r="AD300" i="52" s="1"/>
  <c r="AE300" i="52" s="1"/>
  <c r="AF300" i="52" s="1"/>
  <c r="H300" i="52"/>
  <c r="C300" i="52"/>
  <c r="D300" i="52" s="1"/>
  <c r="E300" i="52" s="1"/>
  <c r="F300" i="52" s="1"/>
  <c r="G300" i="52" s="1"/>
  <c r="D299" i="52"/>
  <c r="E299" i="52" s="1"/>
  <c r="F299" i="52" s="1"/>
  <c r="G299" i="52" s="1"/>
  <c r="H299" i="52" s="1"/>
  <c r="I299" i="52" s="1"/>
  <c r="J299" i="52" s="1"/>
  <c r="K299" i="52" s="1"/>
  <c r="L299" i="52" s="1"/>
  <c r="M299" i="52" s="1"/>
  <c r="N299" i="52" s="1"/>
  <c r="O299" i="52" s="1"/>
  <c r="P299" i="52" s="1"/>
  <c r="Q299" i="52" s="1"/>
  <c r="R299" i="52" s="1"/>
  <c r="AA299" i="52" s="1"/>
  <c r="AB299" i="52" s="1"/>
  <c r="AC299" i="52" s="1"/>
  <c r="AD299" i="52" s="1"/>
  <c r="AE299" i="52" s="1"/>
  <c r="AF299" i="52" s="1"/>
  <c r="C299" i="52"/>
  <c r="G298" i="52"/>
  <c r="H298" i="52" s="1"/>
  <c r="I298" i="52" s="1"/>
  <c r="J298" i="52" s="1"/>
  <c r="K298" i="52" s="1"/>
  <c r="L298" i="52" s="1"/>
  <c r="M298" i="52" s="1"/>
  <c r="N298" i="52" s="1"/>
  <c r="O298" i="52" s="1"/>
  <c r="P298" i="52" s="1"/>
  <c r="Q298" i="52" s="1"/>
  <c r="R298" i="52" s="1"/>
  <c r="AA298" i="52" s="1"/>
  <c r="AB298" i="52" s="1"/>
  <c r="AC298" i="52" s="1"/>
  <c r="AD298" i="52" s="1"/>
  <c r="AE298" i="52" s="1"/>
  <c r="AF298" i="52" s="1"/>
  <c r="E298" i="52"/>
  <c r="F298" i="52" s="1"/>
  <c r="D298" i="52"/>
  <c r="C298" i="52"/>
  <c r="C297" i="52"/>
  <c r="D297" i="52" s="1"/>
  <c r="E297" i="52" s="1"/>
  <c r="F297" i="52" s="1"/>
  <c r="G297" i="52" s="1"/>
  <c r="H297" i="52" s="1"/>
  <c r="I297" i="52" s="1"/>
  <c r="J297" i="52" s="1"/>
  <c r="K297" i="52" s="1"/>
  <c r="L297" i="52" s="1"/>
  <c r="M297" i="52" s="1"/>
  <c r="N297" i="52" s="1"/>
  <c r="O297" i="52" s="1"/>
  <c r="P297" i="52" s="1"/>
  <c r="Q297" i="52" s="1"/>
  <c r="R297" i="52" s="1"/>
  <c r="AA297" i="52" s="1"/>
  <c r="AB297" i="52" s="1"/>
  <c r="AC297" i="52" s="1"/>
  <c r="AD297" i="52" s="1"/>
  <c r="AE297" i="52" s="1"/>
  <c r="AF297" i="52" s="1"/>
  <c r="I296" i="52"/>
  <c r="J296" i="52" s="1"/>
  <c r="K296" i="52" s="1"/>
  <c r="L296" i="52" s="1"/>
  <c r="M296" i="52" s="1"/>
  <c r="N296" i="52" s="1"/>
  <c r="O296" i="52" s="1"/>
  <c r="P296" i="52" s="1"/>
  <c r="Q296" i="52" s="1"/>
  <c r="R296" i="52" s="1"/>
  <c r="AA296" i="52" s="1"/>
  <c r="AB296" i="52" s="1"/>
  <c r="AC296" i="52" s="1"/>
  <c r="AD296" i="52" s="1"/>
  <c r="AE296" i="52" s="1"/>
  <c r="AF296" i="52" s="1"/>
  <c r="H296" i="52"/>
  <c r="F296" i="52"/>
  <c r="G296" i="52" s="1"/>
  <c r="C296" i="52"/>
  <c r="D296" i="52" s="1"/>
  <c r="E296" i="52" s="1"/>
  <c r="D295" i="52"/>
  <c r="E295" i="52" s="1"/>
  <c r="F295" i="52" s="1"/>
  <c r="G295" i="52" s="1"/>
  <c r="H295" i="52" s="1"/>
  <c r="I295" i="52" s="1"/>
  <c r="J295" i="52" s="1"/>
  <c r="K295" i="52" s="1"/>
  <c r="L295" i="52" s="1"/>
  <c r="M295" i="52" s="1"/>
  <c r="N295" i="52" s="1"/>
  <c r="O295" i="52" s="1"/>
  <c r="P295" i="52" s="1"/>
  <c r="Q295" i="52" s="1"/>
  <c r="R295" i="52" s="1"/>
  <c r="AA295" i="52" s="1"/>
  <c r="AB295" i="52" s="1"/>
  <c r="AC295" i="52" s="1"/>
  <c r="AD295" i="52" s="1"/>
  <c r="AE295" i="52" s="1"/>
  <c r="AF295" i="52" s="1"/>
  <c r="C295" i="52"/>
  <c r="G294" i="52"/>
  <c r="H294" i="52" s="1"/>
  <c r="I294" i="52" s="1"/>
  <c r="J294" i="52" s="1"/>
  <c r="K294" i="52" s="1"/>
  <c r="L294" i="52" s="1"/>
  <c r="M294" i="52" s="1"/>
  <c r="N294" i="52" s="1"/>
  <c r="O294" i="52" s="1"/>
  <c r="P294" i="52" s="1"/>
  <c r="Q294" i="52" s="1"/>
  <c r="R294" i="52" s="1"/>
  <c r="AA294" i="52" s="1"/>
  <c r="AB294" i="52" s="1"/>
  <c r="AC294" i="52" s="1"/>
  <c r="AD294" i="52" s="1"/>
  <c r="AE294" i="52" s="1"/>
  <c r="AF294" i="52" s="1"/>
  <c r="C294" i="52"/>
  <c r="D294" i="52" s="1"/>
  <c r="E294" i="52" s="1"/>
  <c r="F294" i="52" s="1"/>
  <c r="C293" i="52"/>
  <c r="D293" i="52" s="1"/>
  <c r="E293" i="52" s="1"/>
  <c r="F293" i="52" s="1"/>
  <c r="G293" i="52" s="1"/>
  <c r="H293" i="52" s="1"/>
  <c r="I293" i="52" s="1"/>
  <c r="J293" i="52" s="1"/>
  <c r="K293" i="52" s="1"/>
  <c r="L293" i="52" s="1"/>
  <c r="M293" i="52" s="1"/>
  <c r="N293" i="52" s="1"/>
  <c r="O293" i="52" s="1"/>
  <c r="P293" i="52" s="1"/>
  <c r="Q293" i="52" s="1"/>
  <c r="R293" i="52" s="1"/>
  <c r="AA293" i="52" s="1"/>
  <c r="AB293" i="52" s="1"/>
  <c r="AC293" i="52" s="1"/>
  <c r="AD293" i="52" s="1"/>
  <c r="AE293" i="52" s="1"/>
  <c r="AF293" i="52" s="1"/>
  <c r="C292" i="52"/>
  <c r="D292" i="52" s="1"/>
  <c r="E292" i="52" s="1"/>
  <c r="F292" i="52" s="1"/>
  <c r="G292" i="52" s="1"/>
  <c r="H292" i="52" s="1"/>
  <c r="I292" i="52" s="1"/>
  <c r="J292" i="52" s="1"/>
  <c r="K292" i="52" s="1"/>
  <c r="L292" i="52" s="1"/>
  <c r="M292" i="52" s="1"/>
  <c r="N292" i="52" s="1"/>
  <c r="O292" i="52" s="1"/>
  <c r="P292" i="52" s="1"/>
  <c r="Q292" i="52" s="1"/>
  <c r="R292" i="52" s="1"/>
  <c r="AA292" i="52" s="1"/>
  <c r="AB292" i="52" s="1"/>
  <c r="AC292" i="52" s="1"/>
  <c r="AD292" i="52" s="1"/>
  <c r="AE292" i="52" s="1"/>
  <c r="AF292" i="52" s="1"/>
  <c r="C291" i="52"/>
  <c r="D291" i="52" s="1"/>
  <c r="E291" i="52" s="1"/>
  <c r="F291" i="52" s="1"/>
  <c r="G291" i="52" s="1"/>
  <c r="H291" i="52" s="1"/>
  <c r="I291" i="52" s="1"/>
  <c r="J291" i="52" s="1"/>
  <c r="K291" i="52" s="1"/>
  <c r="L291" i="52" s="1"/>
  <c r="M291" i="52" s="1"/>
  <c r="N291" i="52" s="1"/>
  <c r="O291" i="52" s="1"/>
  <c r="P291" i="52" s="1"/>
  <c r="Q291" i="52" s="1"/>
  <c r="R291" i="52" s="1"/>
  <c r="AA291" i="52" s="1"/>
  <c r="AB291" i="52" s="1"/>
  <c r="AC291" i="52" s="1"/>
  <c r="AD291" i="52" s="1"/>
  <c r="AE291" i="52" s="1"/>
  <c r="AF291" i="52" s="1"/>
  <c r="D290" i="52"/>
  <c r="E290" i="52" s="1"/>
  <c r="F290" i="52" s="1"/>
  <c r="G290" i="52" s="1"/>
  <c r="H290" i="52" s="1"/>
  <c r="I290" i="52" s="1"/>
  <c r="J290" i="52" s="1"/>
  <c r="K290" i="52" s="1"/>
  <c r="L290" i="52" s="1"/>
  <c r="M290" i="52" s="1"/>
  <c r="N290" i="52" s="1"/>
  <c r="O290" i="52" s="1"/>
  <c r="P290" i="52" s="1"/>
  <c r="Q290" i="52" s="1"/>
  <c r="R290" i="52" s="1"/>
  <c r="AA290" i="52" s="1"/>
  <c r="AB290" i="52" s="1"/>
  <c r="AC290" i="52" s="1"/>
  <c r="AD290" i="52" s="1"/>
  <c r="AE290" i="52" s="1"/>
  <c r="AF290" i="52" s="1"/>
  <c r="C290" i="52"/>
  <c r="E289" i="52"/>
  <c r="F289" i="52" s="1"/>
  <c r="G289" i="52" s="1"/>
  <c r="H289" i="52" s="1"/>
  <c r="I289" i="52" s="1"/>
  <c r="J289" i="52" s="1"/>
  <c r="K289" i="52" s="1"/>
  <c r="L289" i="52" s="1"/>
  <c r="M289" i="52" s="1"/>
  <c r="N289" i="52" s="1"/>
  <c r="O289" i="52" s="1"/>
  <c r="P289" i="52" s="1"/>
  <c r="Q289" i="52" s="1"/>
  <c r="R289" i="52" s="1"/>
  <c r="AA289" i="52" s="1"/>
  <c r="AB289" i="52" s="1"/>
  <c r="AC289" i="52" s="1"/>
  <c r="AD289" i="52" s="1"/>
  <c r="AE289" i="52" s="1"/>
  <c r="AF289" i="52" s="1"/>
  <c r="D289" i="52"/>
  <c r="C289" i="52"/>
  <c r="E288" i="52"/>
  <c r="F288" i="52" s="1"/>
  <c r="G288" i="52" s="1"/>
  <c r="H288" i="52" s="1"/>
  <c r="I288" i="52" s="1"/>
  <c r="J288" i="52" s="1"/>
  <c r="K288" i="52" s="1"/>
  <c r="L288" i="52" s="1"/>
  <c r="M288" i="52" s="1"/>
  <c r="N288" i="52" s="1"/>
  <c r="O288" i="52" s="1"/>
  <c r="P288" i="52" s="1"/>
  <c r="Q288" i="52" s="1"/>
  <c r="R288" i="52" s="1"/>
  <c r="AA288" i="52" s="1"/>
  <c r="AB288" i="52" s="1"/>
  <c r="AC288" i="52" s="1"/>
  <c r="AD288" i="52" s="1"/>
  <c r="AE288" i="52" s="1"/>
  <c r="AF288" i="52" s="1"/>
  <c r="C288" i="52"/>
  <c r="D288" i="52" s="1"/>
  <c r="C287" i="52"/>
  <c r="D287" i="52" s="1"/>
  <c r="E287" i="52" s="1"/>
  <c r="F287" i="52" s="1"/>
  <c r="G287" i="52" s="1"/>
  <c r="H287" i="52" s="1"/>
  <c r="I287" i="52" s="1"/>
  <c r="J287" i="52" s="1"/>
  <c r="K287" i="52" s="1"/>
  <c r="L287" i="52" s="1"/>
  <c r="M287" i="52" s="1"/>
  <c r="N287" i="52" s="1"/>
  <c r="O287" i="52" s="1"/>
  <c r="P287" i="52" s="1"/>
  <c r="Q287" i="52" s="1"/>
  <c r="R287" i="52" s="1"/>
  <c r="AA287" i="52" s="1"/>
  <c r="AB287" i="52" s="1"/>
  <c r="AC287" i="52" s="1"/>
  <c r="AD287" i="52" s="1"/>
  <c r="AE287" i="52" s="1"/>
  <c r="AF287" i="52" s="1"/>
  <c r="E286" i="52"/>
  <c r="F286" i="52" s="1"/>
  <c r="G286" i="52" s="1"/>
  <c r="H286" i="52" s="1"/>
  <c r="I286" i="52" s="1"/>
  <c r="J286" i="52" s="1"/>
  <c r="K286" i="52" s="1"/>
  <c r="L286" i="52" s="1"/>
  <c r="M286" i="52" s="1"/>
  <c r="N286" i="52" s="1"/>
  <c r="O286" i="52" s="1"/>
  <c r="P286" i="52" s="1"/>
  <c r="Q286" i="52" s="1"/>
  <c r="R286" i="52" s="1"/>
  <c r="AA286" i="52" s="1"/>
  <c r="AB286" i="52" s="1"/>
  <c r="AC286" i="52" s="1"/>
  <c r="AD286" i="52" s="1"/>
  <c r="AE286" i="52" s="1"/>
  <c r="AF286" i="52" s="1"/>
  <c r="C286" i="52"/>
  <c r="D286" i="52" s="1"/>
  <c r="C285" i="52"/>
  <c r="D285" i="52" s="1"/>
  <c r="E285" i="52" s="1"/>
  <c r="F285" i="52" s="1"/>
  <c r="G285" i="52" s="1"/>
  <c r="H285" i="52" s="1"/>
  <c r="I285" i="52" s="1"/>
  <c r="J285" i="52" s="1"/>
  <c r="K285" i="52" s="1"/>
  <c r="L285" i="52" s="1"/>
  <c r="M285" i="52" s="1"/>
  <c r="N285" i="52" s="1"/>
  <c r="O285" i="52" s="1"/>
  <c r="P285" i="52" s="1"/>
  <c r="Q285" i="52" s="1"/>
  <c r="R285" i="52" s="1"/>
  <c r="AA285" i="52" s="1"/>
  <c r="AB285" i="52" s="1"/>
  <c r="AC285" i="52" s="1"/>
  <c r="AD285" i="52" s="1"/>
  <c r="AE285" i="52" s="1"/>
  <c r="AF285" i="52" s="1"/>
  <c r="C284" i="52"/>
  <c r="D284" i="52" s="1"/>
  <c r="E284" i="52" s="1"/>
  <c r="F284" i="52" s="1"/>
  <c r="G284" i="52" s="1"/>
  <c r="H284" i="52" s="1"/>
  <c r="I284" i="52" s="1"/>
  <c r="J284" i="52" s="1"/>
  <c r="K284" i="52" s="1"/>
  <c r="L284" i="52" s="1"/>
  <c r="M284" i="52" s="1"/>
  <c r="N284" i="52" s="1"/>
  <c r="O284" i="52" s="1"/>
  <c r="P284" i="52" s="1"/>
  <c r="Q284" i="52" s="1"/>
  <c r="R284" i="52" s="1"/>
  <c r="AA284" i="52" s="1"/>
  <c r="AB284" i="52" s="1"/>
  <c r="AC284" i="52" s="1"/>
  <c r="AD284" i="52" s="1"/>
  <c r="AE284" i="52" s="1"/>
  <c r="AF284" i="52" s="1"/>
  <c r="C283" i="52"/>
  <c r="D283" i="52" s="1"/>
  <c r="E283" i="52" s="1"/>
  <c r="F283" i="52" s="1"/>
  <c r="G283" i="52" s="1"/>
  <c r="H283" i="52" s="1"/>
  <c r="I283" i="52" s="1"/>
  <c r="J283" i="52" s="1"/>
  <c r="K283" i="52" s="1"/>
  <c r="L283" i="52" s="1"/>
  <c r="M283" i="52" s="1"/>
  <c r="N283" i="52" s="1"/>
  <c r="O283" i="52" s="1"/>
  <c r="P283" i="52" s="1"/>
  <c r="Q283" i="52" s="1"/>
  <c r="R283" i="52" s="1"/>
  <c r="AA283" i="52" s="1"/>
  <c r="AB283" i="52" s="1"/>
  <c r="AC283" i="52" s="1"/>
  <c r="AD283" i="52" s="1"/>
  <c r="AE283" i="52" s="1"/>
  <c r="AF283" i="52" s="1"/>
  <c r="C282" i="52"/>
  <c r="D282" i="52" s="1"/>
  <c r="E282" i="52" s="1"/>
  <c r="F282" i="52" s="1"/>
  <c r="G282" i="52" s="1"/>
  <c r="H282" i="52" s="1"/>
  <c r="I282" i="52" s="1"/>
  <c r="J282" i="52" s="1"/>
  <c r="K282" i="52" s="1"/>
  <c r="L282" i="52" s="1"/>
  <c r="M282" i="52" s="1"/>
  <c r="N282" i="52" s="1"/>
  <c r="O282" i="52" s="1"/>
  <c r="P282" i="52" s="1"/>
  <c r="Q282" i="52" s="1"/>
  <c r="R282" i="52" s="1"/>
  <c r="AA282" i="52" s="1"/>
  <c r="AB282" i="52" s="1"/>
  <c r="AC282" i="52" s="1"/>
  <c r="AD282" i="52" s="1"/>
  <c r="AE282" i="52" s="1"/>
  <c r="AF282" i="52" s="1"/>
  <c r="C281" i="52"/>
  <c r="D281" i="52" s="1"/>
  <c r="E281" i="52" s="1"/>
  <c r="F281" i="52" s="1"/>
  <c r="G281" i="52" s="1"/>
  <c r="H281" i="52" s="1"/>
  <c r="I281" i="52" s="1"/>
  <c r="J281" i="52" s="1"/>
  <c r="K281" i="52" s="1"/>
  <c r="L281" i="52" s="1"/>
  <c r="M281" i="52" s="1"/>
  <c r="N281" i="52" s="1"/>
  <c r="O281" i="52" s="1"/>
  <c r="P281" i="52" s="1"/>
  <c r="Q281" i="52" s="1"/>
  <c r="R281" i="52" s="1"/>
  <c r="AA281" i="52" s="1"/>
  <c r="AB281" i="52" s="1"/>
  <c r="AC281" i="52" s="1"/>
  <c r="AD281" i="52" s="1"/>
  <c r="AE281" i="52" s="1"/>
  <c r="AF281" i="52" s="1"/>
  <c r="C280" i="52"/>
  <c r="D280" i="52" s="1"/>
  <c r="E280" i="52" s="1"/>
  <c r="F280" i="52" s="1"/>
  <c r="G280" i="52" s="1"/>
  <c r="H280" i="52" s="1"/>
  <c r="I280" i="52" s="1"/>
  <c r="J280" i="52" s="1"/>
  <c r="K280" i="52" s="1"/>
  <c r="L280" i="52" s="1"/>
  <c r="M280" i="52" s="1"/>
  <c r="N280" i="52" s="1"/>
  <c r="O280" i="52" s="1"/>
  <c r="P280" i="52" s="1"/>
  <c r="Q280" i="52" s="1"/>
  <c r="R280" i="52" s="1"/>
  <c r="AA280" i="52" s="1"/>
  <c r="AB280" i="52" s="1"/>
  <c r="AC280" i="52" s="1"/>
  <c r="AD280" i="52" s="1"/>
  <c r="AE280" i="52" s="1"/>
  <c r="AF280" i="52" s="1"/>
  <c r="E279" i="52"/>
  <c r="F279" i="52" s="1"/>
  <c r="G279" i="52" s="1"/>
  <c r="H279" i="52" s="1"/>
  <c r="I279" i="52" s="1"/>
  <c r="J279" i="52" s="1"/>
  <c r="K279" i="52" s="1"/>
  <c r="L279" i="52" s="1"/>
  <c r="M279" i="52" s="1"/>
  <c r="N279" i="52" s="1"/>
  <c r="O279" i="52" s="1"/>
  <c r="P279" i="52" s="1"/>
  <c r="Q279" i="52" s="1"/>
  <c r="R279" i="52" s="1"/>
  <c r="AA279" i="52" s="1"/>
  <c r="AB279" i="52" s="1"/>
  <c r="AC279" i="52" s="1"/>
  <c r="AD279" i="52" s="1"/>
  <c r="AE279" i="52" s="1"/>
  <c r="AF279" i="52" s="1"/>
  <c r="D279" i="52"/>
  <c r="C279" i="52"/>
  <c r="E278" i="52"/>
  <c r="F278" i="52" s="1"/>
  <c r="G278" i="52" s="1"/>
  <c r="H278" i="52" s="1"/>
  <c r="I278" i="52" s="1"/>
  <c r="J278" i="52" s="1"/>
  <c r="K278" i="52" s="1"/>
  <c r="L278" i="52" s="1"/>
  <c r="M278" i="52" s="1"/>
  <c r="N278" i="52" s="1"/>
  <c r="O278" i="52" s="1"/>
  <c r="P278" i="52" s="1"/>
  <c r="Q278" i="52" s="1"/>
  <c r="R278" i="52" s="1"/>
  <c r="AA278" i="52" s="1"/>
  <c r="AB278" i="52" s="1"/>
  <c r="AC278" i="52" s="1"/>
  <c r="AD278" i="52" s="1"/>
  <c r="AE278" i="52" s="1"/>
  <c r="AF278" i="52" s="1"/>
  <c r="C278" i="52"/>
  <c r="D278" i="52" s="1"/>
  <c r="D277" i="52"/>
  <c r="E277" i="52" s="1"/>
  <c r="F277" i="52" s="1"/>
  <c r="G277" i="52" s="1"/>
  <c r="H277" i="52" s="1"/>
  <c r="I277" i="52" s="1"/>
  <c r="J277" i="52" s="1"/>
  <c r="K277" i="52" s="1"/>
  <c r="L277" i="52" s="1"/>
  <c r="M277" i="52" s="1"/>
  <c r="N277" i="52" s="1"/>
  <c r="O277" i="52" s="1"/>
  <c r="P277" i="52" s="1"/>
  <c r="Q277" i="52" s="1"/>
  <c r="R277" i="52" s="1"/>
  <c r="AA277" i="52" s="1"/>
  <c r="AB277" i="52" s="1"/>
  <c r="AC277" i="52" s="1"/>
  <c r="AD277" i="52" s="1"/>
  <c r="AE277" i="52" s="1"/>
  <c r="AF277" i="52" s="1"/>
  <c r="C277" i="52"/>
  <c r="I276" i="52"/>
  <c r="J276" i="52" s="1"/>
  <c r="K276" i="52" s="1"/>
  <c r="L276" i="52" s="1"/>
  <c r="M276" i="52" s="1"/>
  <c r="N276" i="52" s="1"/>
  <c r="O276" i="52" s="1"/>
  <c r="P276" i="52" s="1"/>
  <c r="Q276" i="52" s="1"/>
  <c r="R276" i="52" s="1"/>
  <c r="AA276" i="52" s="1"/>
  <c r="AB276" i="52" s="1"/>
  <c r="AC276" i="52" s="1"/>
  <c r="AD276" i="52" s="1"/>
  <c r="AE276" i="52" s="1"/>
  <c r="AF276" i="52" s="1"/>
  <c r="C276" i="52"/>
  <c r="D276" i="52" s="1"/>
  <c r="E276" i="52" s="1"/>
  <c r="F276" i="52" s="1"/>
  <c r="G276" i="52" s="1"/>
  <c r="H276" i="52" s="1"/>
  <c r="D275" i="52"/>
  <c r="E275" i="52" s="1"/>
  <c r="F275" i="52" s="1"/>
  <c r="G275" i="52" s="1"/>
  <c r="H275" i="52" s="1"/>
  <c r="I275" i="52" s="1"/>
  <c r="J275" i="52" s="1"/>
  <c r="K275" i="52" s="1"/>
  <c r="L275" i="52" s="1"/>
  <c r="M275" i="52" s="1"/>
  <c r="N275" i="52" s="1"/>
  <c r="O275" i="52" s="1"/>
  <c r="P275" i="52" s="1"/>
  <c r="Q275" i="52" s="1"/>
  <c r="R275" i="52" s="1"/>
  <c r="AA275" i="52" s="1"/>
  <c r="AB275" i="52" s="1"/>
  <c r="AC275" i="52" s="1"/>
  <c r="AD275" i="52" s="1"/>
  <c r="AE275" i="52" s="1"/>
  <c r="AF275" i="52" s="1"/>
  <c r="C275" i="52"/>
  <c r="E274" i="52"/>
  <c r="F274" i="52" s="1"/>
  <c r="G274" i="52" s="1"/>
  <c r="H274" i="52" s="1"/>
  <c r="I274" i="52" s="1"/>
  <c r="J274" i="52" s="1"/>
  <c r="K274" i="52" s="1"/>
  <c r="L274" i="52" s="1"/>
  <c r="M274" i="52" s="1"/>
  <c r="N274" i="52" s="1"/>
  <c r="O274" i="52" s="1"/>
  <c r="P274" i="52" s="1"/>
  <c r="Q274" i="52" s="1"/>
  <c r="R274" i="52" s="1"/>
  <c r="AA274" i="52" s="1"/>
  <c r="AB274" i="52" s="1"/>
  <c r="AC274" i="52" s="1"/>
  <c r="AD274" i="52" s="1"/>
  <c r="AE274" i="52" s="1"/>
  <c r="AF274" i="52" s="1"/>
  <c r="C274" i="52"/>
  <c r="D274" i="52" s="1"/>
  <c r="AA273" i="52"/>
  <c r="AB273" i="52" s="1"/>
  <c r="AC273" i="52" s="1"/>
  <c r="AD273" i="52" s="1"/>
  <c r="AE273" i="52" s="1"/>
  <c r="AF273" i="52" s="1"/>
  <c r="D273" i="52"/>
  <c r="E273" i="52" s="1"/>
  <c r="F273" i="52" s="1"/>
  <c r="G273" i="52" s="1"/>
  <c r="H273" i="52" s="1"/>
  <c r="I273" i="52" s="1"/>
  <c r="J273" i="52" s="1"/>
  <c r="K273" i="52" s="1"/>
  <c r="L273" i="52" s="1"/>
  <c r="M273" i="52" s="1"/>
  <c r="N273" i="52" s="1"/>
  <c r="O273" i="52" s="1"/>
  <c r="P273" i="52" s="1"/>
  <c r="Q273" i="52" s="1"/>
  <c r="R273" i="52" s="1"/>
  <c r="C273" i="52"/>
  <c r="C272" i="52"/>
  <c r="D272" i="52" s="1"/>
  <c r="E272" i="52" s="1"/>
  <c r="F272" i="52" s="1"/>
  <c r="G272" i="52" s="1"/>
  <c r="H272" i="52" s="1"/>
  <c r="I272" i="52" s="1"/>
  <c r="J272" i="52" s="1"/>
  <c r="K272" i="52" s="1"/>
  <c r="L272" i="52" s="1"/>
  <c r="M272" i="52" s="1"/>
  <c r="N272" i="52" s="1"/>
  <c r="O272" i="52" s="1"/>
  <c r="P272" i="52" s="1"/>
  <c r="Q272" i="52" s="1"/>
  <c r="R272" i="52" s="1"/>
  <c r="AA272" i="52" s="1"/>
  <c r="AB272" i="52" s="1"/>
  <c r="AC272" i="52" s="1"/>
  <c r="AD272" i="52" s="1"/>
  <c r="AE272" i="52" s="1"/>
  <c r="AF272" i="52" s="1"/>
  <c r="D271" i="52"/>
  <c r="E271" i="52" s="1"/>
  <c r="F271" i="52" s="1"/>
  <c r="G271" i="52" s="1"/>
  <c r="H271" i="52" s="1"/>
  <c r="I271" i="52" s="1"/>
  <c r="J271" i="52" s="1"/>
  <c r="K271" i="52" s="1"/>
  <c r="L271" i="52" s="1"/>
  <c r="M271" i="52" s="1"/>
  <c r="N271" i="52" s="1"/>
  <c r="O271" i="52" s="1"/>
  <c r="P271" i="52" s="1"/>
  <c r="Q271" i="52" s="1"/>
  <c r="R271" i="52" s="1"/>
  <c r="AA271" i="52" s="1"/>
  <c r="AB271" i="52" s="1"/>
  <c r="AC271" i="52" s="1"/>
  <c r="AD271" i="52" s="1"/>
  <c r="AE271" i="52" s="1"/>
  <c r="AF271" i="52" s="1"/>
  <c r="C271" i="52"/>
  <c r="E270" i="52"/>
  <c r="F270" i="52" s="1"/>
  <c r="G270" i="52" s="1"/>
  <c r="H270" i="52" s="1"/>
  <c r="I270" i="52" s="1"/>
  <c r="J270" i="52" s="1"/>
  <c r="K270" i="52" s="1"/>
  <c r="L270" i="52" s="1"/>
  <c r="M270" i="52" s="1"/>
  <c r="N270" i="52" s="1"/>
  <c r="O270" i="52" s="1"/>
  <c r="P270" i="52" s="1"/>
  <c r="Q270" i="52" s="1"/>
  <c r="R270" i="52" s="1"/>
  <c r="AA270" i="52" s="1"/>
  <c r="AB270" i="52" s="1"/>
  <c r="AC270" i="52" s="1"/>
  <c r="AD270" i="52" s="1"/>
  <c r="AE270" i="52" s="1"/>
  <c r="AF270" i="52" s="1"/>
  <c r="C270" i="52"/>
  <c r="D270" i="52" s="1"/>
  <c r="AA269" i="52"/>
  <c r="AB269" i="52" s="1"/>
  <c r="AC269" i="52" s="1"/>
  <c r="AD269" i="52" s="1"/>
  <c r="AE269" i="52" s="1"/>
  <c r="AF269" i="52" s="1"/>
  <c r="C269" i="52"/>
  <c r="D269" i="52" s="1"/>
  <c r="E269" i="52" s="1"/>
  <c r="F269" i="52" s="1"/>
  <c r="G269" i="52" s="1"/>
  <c r="H269" i="52" s="1"/>
  <c r="I269" i="52" s="1"/>
  <c r="J269" i="52" s="1"/>
  <c r="K269" i="52" s="1"/>
  <c r="L269" i="52" s="1"/>
  <c r="M269" i="52" s="1"/>
  <c r="N269" i="52" s="1"/>
  <c r="O269" i="52" s="1"/>
  <c r="P269" i="52" s="1"/>
  <c r="Q269" i="52" s="1"/>
  <c r="R269" i="52" s="1"/>
  <c r="C268" i="52"/>
  <c r="D268" i="52" s="1"/>
  <c r="E268" i="52" s="1"/>
  <c r="F268" i="52" s="1"/>
  <c r="G268" i="52" s="1"/>
  <c r="H268" i="52" s="1"/>
  <c r="I268" i="52" s="1"/>
  <c r="J268" i="52" s="1"/>
  <c r="K268" i="52" s="1"/>
  <c r="L268" i="52" s="1"/>
  <c r="M268" i="52" s="1"/>
  <c r="N268" i="52" s="1"/>
  <c r="O268" i="52" s="1"/>
  <c r="P268" i="52" s="1"/>
  <c r="Q268" i="52" s="1"/>
  <c r="R268" i="52" s="1"/>
  <c r="AA268" i="52" s="1"/>
  <c r="AB268" i="52" s="1"/>
  <c r="AC268" i="52" s="1"/>
  <c r="AD268" i="52" s="1"/>
  <c r="AE268" i="52" s="1"/>
  <c r="AF268" i="52" s="1"/>
  <c r="D267" i="52"/>
  <c r="E267" i="52" s="1"/>
  <c r="F267" i="52" s="1"/>
  <c r="G267" i="52" s="1"/>
  <c r="H267" i="52" s="1"/>
  <c r="I267" i="52" s="1"/>
  <c r="J267" i="52" s="1"/>
  <c r="K267" i="52" s="1"/>
  <c r="L267" i="52" s="1"/>
  <c r="M267" i="52" s="1"/>
  <c r="N267" i="52" s="1"/>
  <c r="O267" i="52" s="1"/>
  <c r="P267" i="52" s="1"/>
  <c r="Q267" i="52" s="1"/>
  <c r="R267" i="52" s="1"/>
  <c r="AA267" i="52" s="1"/>
  <c r="AB267" i="52" s="1"/>
  <c r="AC267" i="52" s="1"/>
  <c r="AD267" i="52" s="1"/>
  <c r="AE267" i="52" s="1"/>
  <c r="AF267" i="52" s="1"/>
  <c r="C267" i="52"/>
  <c r="F266" i="52"/>
  <c r="G266" i="52" s="1"/>
  <c r="H266" i="52" s="1"/>
  <c r="I266" i="52" s="1"/>
  <c r="J266" i="52" s="1"/>
  <c r="K266" i="52" s="1"/>
  <c r="L266" i="52" s="1"/>
  <c r="M266" i="52" s="1"/>
  <c r="N266" i="52" s="1"/>
  <c r="O266" i="52" s="1"/>
  <c r="P266" i="52" s="1"/>
  <c r="Q266" i="52" s="1"/>
  <c r="R266" i="52" s="1"/>
  <c r="AA266" i="52" s="1"/>
  <c r="AB266" i="52" s="1"/>
  <c r="AC266" i="52" s="1"/>
  <c r="AD266" i="52" s="1"/>
  <c r="AE266" i="52" s="1"/>
  <c r="AF266" i="52" s="1"/>
  <c r="E266" i="52"/>
  <c r="C266" i="52"/>
  <c r="D266" i="52" s="1"/>
  <c r="D265" i="52"/>
  <c r="E265" i="52" s="1"/>
  <c r="F265" i="52" s="1"/>
  <c r="G265" i="52" s="1"/>
  <c r="H265" i="52" s="1"/>
  <c r="I265" i="52" s="1"/>
  <c r="J265" i="52" s="1"/>
  <c r="K265" i="52" s="1"/>
  <c r="L265" i="52" s="1"/>
  <c r="M265" i="52" s="1"/>
  <c r="N265" i="52" s="1"/>
  <c r="O265" i="52" s="1"/>
  <c r="P265" i="52" s="1"/>
  <c r="Q265" i="52" s="1"/>
  <c r="R265" i="52" s="1"/>
  <c r="AA265" i="52" s="1"/>
  <c r="AB265" i="52" s="1"/>
  <c r="AC265" i="52" s="1"/>
  <c r="AD265" i="52" s="1"/>
  <c r="AE265" i="52" s="1"/>
  <c r="AF265" i="52" s="1"/>
  <c r="C265" i="52"/>
  <c r="R264" i="52"/>
  <c r="AA264" i="52" s="1"/>
  <c r="AB264" i="52" s="1"/>
  <c r="AC264" i="52" s="1"/>
  <c r="AD264" i="52" s="1"/>
  <c r="AE264" i="52" s="1"/>
  <c r="AF264" i="52" s="1"/>
  <c r="Q264" i="52"/>
  <c r="C264" i="52"/>
  <c r="D264" i="52" s="1"/>
  <c r="E264" i="52" s="1"/>
  <c r="F264" i="52" s="1"/>
  <c r="G264" i="52" s="1"/>
  <c r="H264" i="52" s="1"/>
  <c r="I264" i="52" s="1"/>
  <c r="J264" i="52" s="1"/>
  <c r="K264" i="52" s="1"/>
  <c r="L264" i="52" s="1"/>
  <c r="M264" i="52" s="1"/>
  <c r="N264" i="52" s="1"/>
  <c r="O264" i="52" s="1"/>
  <c r="P264" i="52" s="1"/>
  <c r="D263" i="52"/>
  <c r="E263" i="52" s="1"/>
  <c r="F263" i="52" s="1"/>
  <c r="G263" i="52" s="1"/>
  <c r="H263" i="52" s="1"/>
  <c r="I263" i="52" s="1"/>
  <c r="J263" i="52" s="1"/>
  <c r="K263" i="52" s="1"/>
  <c r="L263" i="52" s="1"/>
  <c r="M263" i="52" s="1"/>
  <c r="N263" i="52" s="1"/>
  <c r="O263" i="52" s="1"/>
  <c r="P263" i="52" s="1"/>
  <c r="Q263" i="52" s="1"/>
  <c r="R263" i="52" s="1"/>
  <c r="AA263" i="52" s="1"/>
  <c r="AB263" i="52" s="1"/>
  <c r="AC263" i="52" s="1"/>
  <c r="AD263" i="52" s="1"/>
  <c r="AE263" i="52" s="1"/>
  <c r="AF263" i="52" s="1"/>
  <c r="C263" i="52"/>
  <c r="C262" i="52"/>
  <c r="D262" i="52" s="1"/>
  <c r="E262" i="52" s="1"/>
  <c r="F262" i="52" s="1"/>
  <c r="G262" i="52" s="1"/>
  <c r="H262" i="52" s="1"/>
  <c r="I262" i="52" s="1"/>
  <c r="J262" i="52" s="1"/>
  <c r="K262" i="52" s="1"/>
  <c r="L262" i="52" s="1"/>
  <c r="M262" i="52" s="1"/>
  <c r="N262" i="52" s="1"/>
  <c r="O262" i="52" s="1"/>
  <c r="P262" i="52" s="1"/>
  <c r="Q262" i="52" s="1"/>
  <c r="R262" i="52" s="1"/>
  <c r="AA262" i="52" s="1"/>
  <c r="AB262" i="52" s="1"/>
  <c r="AC262" i="52" s="1"/>
  <c r="AD262" i="52" s="1"/>
  <c r="AE262" i="52" s="1"/>
  <c r="AF262" i="52" s="1"/>
  <c r="G261" i="52"/>
  <c r="H261" i="52" s="1"/>
  <c r="I261" i="52" s="1"/>
  <c r="J261" i="52" s="1"/>
  <c r="K261" i="52" s="1"/>
  <c r="L261" i="52" s="1"/>
  <c r="M261" i="52" s="1"/>
  <c r="N261" i="52" s="1"/>
  <c r="O261" i="52" s="1"/>
  <c r="P261" i="52" s="1"/>
  <c r="Q261" i="52" s="1"/>
  <c r="R261" i="52" s="1"/>
  <c r="AA261" i="52" s="1"/>
  <c r="AB261" i="52" s="1"/>
  <c r="AC261" i="52" s="1"/>
  <c r="AD261" i="52" s="1"/>
  <c r="AE261" i="52" s="1"/>
  <c r="AF261" i="52" s="1"/>
  <c r="D261" i="52"/>
  <c r="E261" i="52" s="1"/>
  <c r="F261" i="52" s="1"/>
  <c r="C261" i="52"/>
  <c r="O260" i="52"/>
  <c r="P260" i="52" s="1"/>
  <c r="Q260" i="52" s="1"/>
  <c r="R260" i="52" s="1"/>
  <c r="AA260" i="52" s="1"/>
  <c r="AB260" i="52" s="1"/>
  <c r="AC260" i="52" s="1"/>
  <c r="AD260" i="52" s="1"/>
  <c r="AE260" i="52" s="1"/>
  <c r="AF260" i="52" s="1"/>
  <c r="C260" i="52"/>
  <c r="D260" i="52" s="1"/>
  <c r="E260" i="52" s="1"/>
  <c r="F260" i="52" s="1"/>
  <c r="G260" i="52" s="1"/>
  <c r="H260" i="52" s="1"/>
  <c r="I260" i="52" s="1"/>
  <c r="J260" i="52" s="1"/>
  <c r="K260" i="52" s="1"/>
  <c r="L260" i="52" s="1"/>
  <c r="M260" i="52" s="1"/>
  <c r="N260" i="52" s="1"/>
  <c r="D259" i="52"/>
  <c r="E259" i="52" s="1"/>
  <c r="F259" i="52" s="1"/>
  <c r="G259" i="52" s="1"/>
  <c r="H259" i="52" s="1"/>
  <c r="I259" i="52" s="1"/>
  <c r="J259" i="52" s="1"/>
  <c r="K259" i="52" s="1"/>
  <c r="L259" i="52" s="1"/>
  <c r="M259" i="52" s="1"/>
  <c r="N259" i="52" s="1"/>
  <c r="O259" i="52" s="1"/>
  <c r="P259" i="52" s="1"/>
  <c r="Q259" i="52" s="1"/>
  <c r="R259" i="52" s="1"/>
  <c r="AA259" i="52" s="1"/>
  <c r="AB259" i="52" s="1"/>
  <c r="AC259" i="52" s="1"/>
  <c r="AD259" i="52" s="1"/>
  <c r="AE259" i="52" s="1"/>
  <c r="AF259" i="52" s="1"/>
  <c r="C259" i="52"/>
  <c r="Q258" i="52"/>
  <c r="R258" i="52" s="1"/>
  <c r="AA258" i="52" s="1"/>
  <c r="AB258" i="52" s="1"/>
  <c r="AC258" i="52" s="1"/>
  <c r="AD258" i="52" s="1"/>
  <c r="AE258" i="52" s="1"/>
  <c r="AF258" i="52" s="1"/>
  <c r="K258" i="52"/>
  <c r="L258" i="52" s="1"/>
  <c r="M258" i="52" s="1"/>
  <c r="N258" i="52" s="1"/>
  <c r="O258" i="52" s="1"/>
  <c r="P258" i="52" s="1"/>
  <c r="C258" i="52"/>
  <c r="D258" i="52" s="1"/>
  <c r="E258" i="52" s="1"/>
  <c r="F258" i="52" s="1"/>
  <c r="G258" i="52" s="1"/>
  <c r="H258" i="52" s="1"/>
  <c r="I258" i="52" s="1"/>
  <c r="J258" i="52" s="1"/>
  <c r="D257" i="52"/>
  <c r="E257" i="52" s="1"/>
  <c r="F257" i="52" s="1"/>
  <c r="G257" i="52" s="1"/>
  <c r="H257" i="52" s="1"/>
  <c r="I257" i="52" s="1"/>
  <c r="J257" i="52" s="1"/>
  <c r="K257" i="52" s="1"/>
  <c r="L257" i="52" s="1"/>
  <c r="M257" i="52" s="1"/>
  <c r="N257" i="52" s="1"/>
  <c r="O257" i="52" s="1"/>
  <c r="P257" i="52" s="1"/>
  <c r="Q257" i="52" s="1"/>
  <c r="R257" i="52" s="1"/>
  <c r="AA257" i="52" s="1"/>
  <c r="AB257" i="52" s="1"/>
  <c r="AC257" i="52" s="1"/>
  <c r="AD257" i="52" s="1"/>
  <c r="AE257" i="52" s="1"/>
  <c r="AF257" i="52" s="1"/>
  <c r="C257" i="52"/>
  <c r="C256" i="52"/>
  <c r="D256" i="52" s="1"/>
  <c r="E256" i="52" s="1"/>
  <c r="F256" i="52" s="1"/>
  <c r="G256" i="52" s="1"/>
  <c r="H256" i="52" s="1"/>
  <c r="I256" i="52" s="1"/>
  <c r="J256" i="52" s="1"/>
  <c r="K256" i="52" s="1"/>
  <c r="L256" i="52" s="1"/>
  <c r="M256" i="52" s="1"/>
  <c r="N256" i="52" s="1"/>
  <c r="O256" i="52" s="1"/>
  <c r="P256" i="52" s="1"/>
  <c r="Q256" i="52" s="1"/>
  <c r="R256" i="52" s="1"/>
  <c r="AA256" i="52" s="1"/>
  <c r="AB256" i="52" s="1"/>
  <c r="AC256" i="52" s="1"/>
  <c r="AD256" i="52" s="1"/>
  <c r="AE256" i="52" s="1"/>
  <c r="AF256" i="52" s="1"/>
  <c r="E255" i="52"/>
  <c r="F255" i="52" s="1"/>
  <c r="G255" i="52" s="1"/>
  <c r="H255" i="52" s="1"/>
  <c r="I255" i="52" s="1"/>
  <c r="J255" i="52" s="1"/>
  <c r="K255" i="52" s="1"/>
  <c r="L255" i="52" s="1"/>
  <c r="M255" i="52" s="1"/>
  <c r="N255" i="52" s="1"/>
  <c r="O255" i="52" s="1"/>
  <c r="P255" i="52" s="1"/>
  <c r="Q255" i="52" s="1"/>
  <c r="R255" i="52" s="1"/>
  <c r="AA255" i="52" s="1"/>
  <c r="AB255" i="52" s="1"/>
  <c r="AC255" i="52" s="1"/>
  <c r="AD255" i="52" s="1"/>
  <c r="AE255" i="52" s="1"/>
  <c r="AF255" i="52" s="1"/>
  <c r="D255" i="52"/>
  <c r="C255" i="52"/>
  <c r="C254" i="52"/>
  <c r="D254" i="52" s="1"/>
  <c r="E254" i="52" s="1"/>
  <c r="F254" i="52" s="1"/>
  <c r="G254" i="52" s="1"/>
  <c r="H254" i="52" s="1"/>
  <c r="I254" i="52" s="1"/>
  <c r="J254" i="52" s="1"/>
  <c r="K254" i="52" s="1"/>
  <c r="L254" i="52" s="1"/>
  <c r="M254" i="52" s="1"/>
  <c r="N254" i="52" s="1"/>
  <c r="O254" i="52" s="1"/>
  <c r="P254" i="52" s="1"/>
  <c r="Q254" i="52" s="1"/>
  <c r="R254" i="52" s="1"/>
  <c r="AA254" i="52" s="1"/>
  <c r="AB254" i="52" s="1"/>
  <c r="AC254" i="52" s="1"/>
  <c r="AD254" i="52" s="1"/>
  <c r="AE254" i="52" s="1"/>
  <c r="AF254" i="52" s="1"/>
  <c r="D253" i="52"/>
  <c r="E253" i="52" s="1"/>
  <c r="F253" i="52" s="1"/>
  <c r="G253" i="52" s="1"/>
  <c r="H253" i="52" s="1"/>
  <c r="I253" i="52" s="1"/>
  <c r="J253" i="52" s="1"/>
  <c r="K253" i="52" s="1"/>
  <c r="L253" i="52" s="1"/>
  <c r="M253" i="52" s="1"/>
  <c r="N253" i="52" s="1"/>
  <c r="O253" i="52" s="1"/>
  <c r="P253" i="52" s="1"/>
  <c r="Q253" i="52" s="1"/>
  <c r="R253" i="52" s="1"/>
  <c r="AA253" i="52" s="1"/>
  <c r="AB253" i="52" s="1"/>
  <c r="AC253" i="52" s="1"/>
  <c r="AD253" i="52" s="1"/>
  <c r="AE253" i="52" s="1"/>
  <c r="AF253" i="52" s="1"/>
  <c r="C253" i="52"/>
  <c r="C252" i="52"/>
  <c r="D252" i="52" s="1"/>
  <c r="E252" i="52" s="1"/>
  <c r="F252" i="52" s="1"/>
  <c r="G252" i="52" s="1"/>
  <c r="H252" i="52" s="1"/>
  <c r="I252" i="52" s="1"/>
  <c r="J252" i="52" s="1"/>
  <c r="K252" i="52" s="1"/>
  <c r="L252" i="52" s="1"/>
  <c r="M252" i="52" s="1"/>
  <c r="N252" i="52" s="1"/>
  <c r="O252" i="52" s="1"/>
  <c r="P252" i="52" s="1"/>
  <c r="Q252" i="52" s="1"/>
  <c r="R252" i="52" s="1"/>
  <c r="AA252" i="52" s="1"/>
  <c r="AB252" i="52" s="1"/>
  <c r="AC252" i="52" s="1"/>
  <c r="AD252" i="52" s="1"/>
  <c r="AE252" i="52" s="1"/>
  <c r="AF252" i="52" s="1"/>
  <c r="D251" i="52"/>
  <c r="E251" i="52" s="1"/>
  <c r="F251" i="52" s="1"/>
  <c r="G251" i="52" s="1"/>
  <c r="H251" i="52" s="1"/>
  <c r="I251" i="52" s="1"/>
  <c r="J251" i="52" s="1"/>
  <c r="K251" i="52" s="1"/>
  <c r="L251" i="52" s="1"/>
  <c r="M251" i="52" s="1"/>
  <c r="N251" i="52" s="1"/>
  <c r="O251" i="52" s="1"/>
  <c r="P251" i="52" s="1"/>
  <c r="Q251" i="52" s="1"/>
  <c r="R251" i="52" s="1"/>
  <c r="AA251" i="52" s="1"/>
  <c r="AB251" i="52" s="1"/>
  <c r="AC251" i="52" s="1"/>
  <c r="AD251" i="52" s="1"/>
  <c r="AE251" i="52" s="1"/>
  <c r="AF251" i="52" s="1"/>
  <c r="C251" i="52"/>
  <c r="R250" i="52"/>
  <c r="AA250" i="52" s="1"/>
  <c r="AB250" i="52" s="1"/>
  <c r="AC250" i="52" s="1"/>
  <c r="AD250" i="52" s="1"/>
  <c r="AE250" i="52" s="1"/>
  <c r="AF250" i="52" s="1"/>
  <c r="C250" i="52"/>
  <c r="D250" i="52" s="1"/>
  <c r="E250" i="52" s="1"/>
  <c r="F250" i="52" s="1"/>
  <c r="G250" i="52" s="1"/>
  <c r="H250" i="52" s="1"/>
  <c r="I250" i="52" s="1"/>
  <c r="J250" i="52" s="1"/>
  <c r="K250" i="52" s="1"/>
  <c r="L250" i="52" s="1"/>
  <c r="M250" i="52" s="1"/>
  <c r="N250" i="52" s="1"/>
  <c r="O250" i="52" s="1"/>
  <c r="P250" i="52" s="1"/>
  <c r="Q250" i="52" s="1"/>
  <c r="D249" i="52"/>
  <c r="E249" i="52" s="1"/>
  <c r="F249" i="52" s="1"/>
  <c r="G249" i="52" s="1"/>
  <c r="H249" i="52" s="1"/>
  <c r="I249" i="52" s="1"/>
  <c r="J249" i="52" s="1"/>
  <c r="K249" i="52" s="1"/>
  <c r="L249" i="52" s="1"/>
  <c r="M249" i="52" s="1"/>
  <c r="N249" i="52" s="1"/>
  <c r="O249" i="52" s="1"/>
  <c r="P249" i="52" s="1"/>
  <c r="Q249" i="52" s="1"/>
  <c r="R249" i="52" s="1"/>
  <c r="C249" i="52"/>
  <c r="N248" i="52"/>
  <c r="O248" i="52" s="1"/>
  <c r="P248" i="52" s="1"/>
  <c r="Q248" i="52" s="1"/>
  <c r="R248" i="52" s="1"/>
  <c r="AA248" i="52" s="1"/>
  <c r="AB248" i="52" s="1"/>
  <c r="AC248" i="52" s="1"/>
  <c r="AD248" i="52" s="1"/>
  <c r="AE248" i="52" s="1"/>
  <c r="AF248" i="52" s="1"/>
  <c r="C248" i="52"/>
  <c r="D248" i="52" s="1"/>
  <c r="E248" i="52" s="1"/>
  <c r="F248" i="52" s="1"/>
  <c r="G248" i="52" s="1"/>
  <c r="H248" i="52" s="1"/>
  <c r="I248" i="52" s="1"/>
  <c r="J248" i="52" s="1"/>
  <c r="K248" i="52" s="1"/>
  <c r="L248" i="52" s="1"/>
  <c r="M248" i="52" s="1"/>
  <c r="D247" i="52"/>
  <c r="E247" i="52" s="1"/>
  <c r="F247" i="52" s="1"/>
  <c r="G247" i="52" s="1"/>
  <c r="H247" i="52" s="1"/>
  <c r="I247" i="52" s="1"/>
  <c r="J247" i="52" s="1"/>
  <c r="K247" i="52" s="1"/>
  <c r="L247" i="52" s="1"/>
  <c r="M247" i="52" s="1"/>
  <c r="N247" i="52" s="1"/>
  <c r="O247" i="52" s="1"/>
  <c r="P247" i="52" s="1"/>
  <c r="Q247" i="52" s="1"/>
  <c r="R247" i="52" s="1"/>
  <c r="AA247" i="52" s="1"/>
  <c r="AB247" i="52" s="1"/>
  <c r="AC247" i="52" s="1"/>
  <c r="AD247" i="52" s="1"/>
  <c r="AE247" i="52" s="1"/>
  <c r="AF247" i="52" s="1"/>
  <c r="C247" i="52"/>
  <c r="C246" i="52"/>
  <c r="D246" i="52" s="1"/>
  <c r="E246" i="52" s="1"/>
  <c r="F246" i="52" s="1"/>
  <c r="G246" i="52" s="1"/>
  <c r="H246" i="52" s="1"/>
  <c r="I246" i="52" s="1"/>
  <c r="J246" i="52" s="1"/>
  <c r="K246" i="52" s="1"/>
  <c r="L246" i="52" s="1"/>
  <c r="M246" i="52" s="1"/>
  <c r="N246" i="52" s="1"/>
  <c r="O246" i="52" s="1"/>
  <c r="P246" i="52" s="1"/>
  <c r="Q246" i="52" s="1"/>
  <c r="R246" i="52" s="1"/>
  <c r="AA246" i="52" s="1"/>
  <c r="AB246" i="52" s="1"/>
  <c r="AC246" i="52" s="1"/>
  <c r="AD246" i="52" s="1"/>
  <c r="AE246" i="52" s="1"/>
  <c r="AF246" i="52" s="1"/>
  <c r="G245" i="52"/>
  <c r="H245" i="52" s="1"/>
  <c r="I245" i="52" s="1"/>
  <c r="J245" i="52" s="1"/>
  <c r="K245" i="52" s="1"/>
  <c r="L245" i="52" s="1"/>
  <c r="M245" i="52" s="1"/>
  <c r="N245" i="52" s="1"/>
  <c r="O245" i="52" s="1"/>
  <c r="P245" i="52" s="1"/>
  <c r="Q245" i="52" s="1"/>
  <c r="R245" i="52" s="1"/>
  <c r="AA245" i="52" s="1"/>
  <c r="AB245" i="52" s="1"/>
  <c r="AC245" i="52" s="1"/>
  <c r="AD245" i="52" s="1"/>
  <c r="AE245" i="52" s="1"/>
  <c r="AF245" i="52" s="1"/>
  <c r="D245" i="52"/>
  <c r="E245" i="52" s="1"/>
  <c r="F245" i="52" s="1"/>
  <c r="C245" i="52"/>
  <c r="O244" i="52"/>
  <c r="P244" i="52" s="1"/>
  <c r="Q244" i="52" s="1"/>
  <c r="R244" i="52" s="1"/>
  <c r="AA244" i="52" s="1"/>
  <c r="AB244" i="52" s="1"/>
  <c r="AC244" i="52" s="1"/>
  <c r="AD244" i="52" s="1"/>
  <c r="AE244" i="52" s="1"/>
  <c r="AF244" i="52" s="1"/>
  <c r="N244" i="52"/>
  <c r="C244" i="52"/>
  <c r="D244" i="52" s="1"/>
  <c r="E244" i="52" s="1"/>
  <c r="F244" i="52" s="1"/>
  <c r="G244" i="52" s="1"/>
  <c r="H244" i="52" s="1"/>
  <c r="I244" i="52" s="1"/>
  <c r="J244" i="52" s="1"/>
  <c r="K244" i="52" s="1"/>
  <c r="L244" i="52" s="1"/>
  <c r="M244" i="52" s="1"/>
  <c r="D243" i="52"/>
  <c r="E243" i="52" s="1"/>
  <c r="F243" i="52" s="1"/>
  <c r="G243" i="52" s="1"/>
  <c r="H243" i="52" s="1"/>
  <c r="I243" i="52" s="1"/>
  <c r="J243" i="52" s="1"/>
  <c r="K243" i="52" s="1"/>
  <c r="L243" i="52" s="1"/>
  <c r="M243" i="52" s="1"/>
  <c r="N243" i="52" s="1"/>
  <c r="O243" i="52" s="1"/>
  <c r="P243" i="52" s="1"/>
  <c r="Q243" i="52" s="1"/>
  <c r="R243" i="52" s="1"/>
  <c r="AA243" i="52" s="1"/>
  <c r="AB243" i="52" s="1"/>
  <c r="AC243" i="52" s="1"/>
  <c r="AD243" i="52" s="1"/>
  <c r="AE243" i="52" s="1"/>
  <c r="AF243" i="52" s="1"/>
  <c r="C243" i="52"/>
  <c r="K242" i="52"/>
  <c r="L242" i="52" s="1"/>
  <c r="M242" i="52" s="1"/>
  <c r="N242" i="52" s="1"/>
  <c r="O242" i="52" s="1"/>
  <c r="P242" i="52" s="1"/>
  <c r="Q242" i="52" s="1"/>
  <c r="R242" i="52" s="1"/>
  <c r="AA242" i="52" s="1"/>
  <c r="AB242" i="52" s="1"/>
  <c r="AC242" i="52" s="1"/>
  <c r="AD242" i="52" s="1"/>
  <c r="AE242" i="52" s="1"/>
  <c r="AF242" i="52" s="1"/>
  <c r="C242" i="52"/>
  <c r="D242" i="52" s="1"/>
  <c r="E242" i="52" s="1"/>
  <c r="F242" i="52" s="1"/>
  <c r="G242" i="52" s="1"/>
  <c r="H242" i="52" s="1"/>
  <c r="I242" i="52" s="1"/>
  <c r="J242" i="52" s="1"/>
  <c r="G241" i="52"/>
  <c r="H241" i="52" s="1"/>
  <c r="I241" i="52" s="1"/>
  <c r="J241" i="52" s="1"/>
  <c r="K241" i="52" s="1"/>
  <c r="L241" i="52" s="1"/>
  <c r="M241" i="52" s="1"/>
  <c r="N241" i="52" s="1"/>
  <c r="O241" i="52" s="1"/>
  <c r="P241" i="52" s="1"/>
  <c r="Q241" i="52" s="1"/>
  <c r="R241" i="52" s="1"/>
  <c r="AA241" i="52" s="1"/>
  <c r="AB241" i="52" s="1"/>
  <c r="AC241" i="52" s="1"/>
  <c r="AD241" i="52" s="1"/>
  <c r="AE241" i="52" s="1"/>
  <c r="AF241" i="52" s="1"/>
  <c r="D241" i="52"/>
  <c r="E241" i="52" s="1"/>
  <c r="F241" i="52" s="1"/>
  <c r="C241" i="52"/>
  <c r="AA240" i="52"/>
  <c r="AB240" i="52" s="1"/>
  <c r="AC240" i="52" s="1"/>
  <c r="AD240" i="52" s="1"/>
  <c r="AE240" i="52" s="1"/>
  <c r="AF240" i="52" s="1"/>
  <c r="C240" i="52"/>
  <c r="D240" i="52" s="1"/>
  <c r="E240" i="52" s="1"/>
  <c r="F240" i="52" s="1"/>
  <c r="G240" i="52" s="1"/>
  <c r="H240" i="52" s="1"/>
  <c r="I240" i="52" s="1"/>
  <c r="J240" i="52" s="1"/>
  <c r="K240" i="52" s="1"/>
  <c r="L240" i="52" s="1"/>
  <c r="M240" i="52" s="1"/>
  <c r="N240" i="52" s="1"/>
  <c r="O240" i="52" s="1"/>
  <c r="P240" i="52" s="1"/>
  <c r="Q240" i="52" s="1"/>
  <c r="R240" i="52" s="1"/>
  <c r="E239" i="52"/>
  <c r="F239" i="52" s="1"/>
  <c r="G239" i="52" s="1"/>
  <c r="H239" i="52" s="1"/>
  <c r="I239" i="52" s="1"/>
  <c r="J239" i="52" s="1"/>
  <c r="K239" i="52" s="1"/>
  <c r="L239" i="52" s="1"/>
  <c r="M239" i="52" s="1"/>
  <c r="N239" i="52" s="1"/>
  <c r="O239" i="52" s="1"/>
  <c r="P239" i="52" s="1"/>
  <c r="Q239" i="52" s="1"/>
  <c r="R239" i="52" s="1"/>
  <c r="AA239" i="52" s="1"/>
  <c r="AB239" i="52" s="1"/>
  <c r="AC239" i="52" s="1"/>
  <c r="AD239" i="52" s="1"/>
  <c r="AE239" i="52" s="1"/>
  <c r="AF239" i="52" s="1"/>
  <c r="D239" i="52"/>
  <c r="C239" i="52"/>
  <c r="Q238" i="52"/>
  <c r="R238" i="52" s="1"/>
  <c r="AA238" i="52" s="1"/>
  <c r="AB238" i="52" s="1"/>
  <c r="AC238" i="52" s="1"/>
  <c r="AD238" i="52" s="1"/>
  <c r="AE238" i="52" s="1"/>
  <c r="AF238" i="52" s="1"/>
  <c r="K238" i="52"/>
  <c r="L238" i="52" s="1"/>
  <c r="M238" i="52" s="1"/>
  <c r="N238" i="52" s="1"/>
  <c r="O238" i="52" s="1"/>
  <c r="P238" i="52" s="1"/>
  <c r="C238" i="52"/>
  <c r="D238" i="52" s="1"/>
  <c r="E238" i="52" s="1"/>
  <c r="F238" i="52" s="1"/>
  <c r="G238" i="52" s="1"/>
  <c r="H238" i="52" s="1"/>
  <c r="I238" i="52" s="1"/>
  <c r="J238" i="52" s="1"/>
  <c r="D237" i="52"/>
  <c r="E237" i="52" s="1"/>
  <c r="F237" i="52" s="1"/>
  <c r="G237" i="52" s="1"/>
  <c r="H237" i="52" s="1"/>
  <c r="I237" i="52" s="1"/>
  <c r="J237" i="52" s="1"/>
  <c r="K237" i="52" s="1"/>
  <c r="L237" i="52" s="1"/>
  <c r="M237" i="52" s="1"/>
  <c r="N237" i="52" s="1"/>
  <c r="O237" i="52" s="1"/>
  <c r="P237" i="52" s="1"/>
  <c r="Q237" i="52" s="1"/>
  <c r="R237" i="52" s="1"/>
  <c r="AA237" i="52" s="1"/>
  <c r="AB237" i="52" s="1"/>
  <c r="AC237" i="52" s="1"/>
  <c r="AD237" i="52" s="1"/>
  <c r="AE237" i="52" s="1"/>
  <c r="AF237" i="52" s="1"/>
  <c r="C237" i="52"/>
  <c r="C236" i="52"/>
  <c r="D236" i="52" s="1"/>
  <c r="E236" i="52" s="1"/>
  <c r="F236" i="52" s="1"/>
  <c r="G236" i="52" s="1"/>
  <c r="H236" i="52" s="1"/>
  <c r="I236" i="52" s="1"/>
  <c r="J236" i="52" s="1"/>
  <c r="K236" i="52" s="1"/>
  <c r="L236" i="52" s="1"/>
  <c r="M236" i="52" s="1"/>
  <c r="N236" i="52" s="1"/>
  <c r="O236" i="52" s="1"/>
  <c r="P236" i="52" s="1"/>
  <c r="Q236" i="52" s="1"/>
  <c r="R236" i="52" s="1"/>
  <c r="AA236" i="52" s="1"/>
  <c r="AB236" i="52" s="1"/>
  <c r="AC236" i="52" s="1"/>
  <c r="AD236" i="52" s="1"/>
  <c r="AE236" i="52" s="1"/>
  <c r="AF236" i="52" s="1"/>
  <c r="C235" i="52"/>
  <c r="D235" i="52" s="1"/>
  <c r="E235" i="52" s="1"/>
  <c r="AA234" i="52"/>
  <c r="AB234" i="52" s="1"/>
  <c r="AC234" i="52" s="1"/>
  <c r="AD234" i="52" s="1"/>
  <c r="AE234" i="52" s="1"/>
  <c r="AF234" i="52" s="1"/>
  <c r="C234" i="52"/>
  <c r="D234" i="52" s="1"/>
  <c r="E234" i="52" s="1"/>
  <c r="F234" i="52" s="1"/>
  <c r="G234" i="52" s="1"/>
  <c r="H234" i="52" s="1"/>
  <c r="I234" i="52" s="1"/>
  <c r="J234" i="52" s="1"/>
  <c r="K234" i="52" s="1"/>
  <c r="L234" i="52" s="1"/>
  <c r="M234" i="52" s="1"/>
  <c r="N234" i="52" s="1"/>
  <c r="O234" i="52" s="1"/>
  <c r="P234" i="52" s="1"/>
  <c r="Q234" i="52" s="1"/>
  <c r="R234" i="52" s="1"/>
  <c r="D233" i="52"/>
  <c r="E233" i="52" s="1"/>
  <c r="F233" i="52" s="1"/>
  <c r="G233" i="52" s="1"/>
  <c r="H233" i="52" s="1"/>
  <c r="I233" i="52" s="1"/>
  <c r="J233" i="52" s="1"/>
  <c r="K233" i="52" s="1"/>
  <c r="L233" i="52" s="1"/>
  <c r="M233" i="52" s="1"/>
  <c r="N233" i="52" s="1"/>
  <c r="O233" i="52" s="1"/>
  <c r="P233" i="52" s="1"/>
  <c r="Q233" i="52" s="1"/>
  <c r="R233" i="52" s="1"/>
  <c r="AA233" i="52" s="1"/>
  <c r="AB233" i="52" s="1"/>
  <c r="AC233" i="52" s="1"/>
  <c r="AD233" i="52" s="1"/>
  <c r="AE233" i="52" s="1"/>
  <c r="AF233" i="52" s="1"/>
  <c r="C233" i="52"/>
  <c r="G232" i="52"/>
  <c r="H232" i="52" s="1"/>
  <c r="I232" i="52" s="1"/>
  <c r="J232" i="52" s="1"/>
  <c r="K232" i="52" s="1"/>
  <c r="L232" i="52" s="1"/>
  <c r="M232" i="52" s="1"/>
  <c r="N232" i="52" s="1"/>
  <c r="O232" i="52" s="1"/>
  <c r="P232" i="52" s="1"/>
  <c r="Q232" i="52" s="1"/>
  <c r="R232" i="52" s="1"/>
  <c r="AA232" i="52" s="1"/>
  <c r="AB232" i="52" s="1"/>
  <c r="AC232" i="52" s="1"/>
  <c r="AD232" i="52" s="1"/>
  <c r="AE232" i="52" s="1"/>
  <c r="AF232" i="52" s="1"/>
  <c r="D232" i="52"/>
  <c r="E232" i="52" s="1"/>
  <c r="F232" i="52" s="1"/>
  <c r="C232" i="52"/>
  <c r="C231" i="52"/>
  <c r="D231" i="52" s="1"/>
  <c r="E231" i="52" s="1"/>
  <c r="F231" i="52" s="1"/>
  <c r="G231" i="52" s="1"/>
  <c r="H231" i="52" s="1"/>
  <c r="I231" i="52" s="1"/>
  <c r="J231" i="52" s="1"/>
  <c r="K231" i="52" s="1"/>
  <c r="L231" i="52" s="1"/>
  <c r="M231" i="52" s="1"/>
  <c r="N231" i="52" s="1"/>
  <c r="O231" i="52" s="1"/>
  <c r="P231" i="52" s="1"/>
  <c r="Q231" i="52" s="1"/>
  <c r="R231" i="52" s="1"/>
  <c r="AA231" i="52" s="1"/>
  <c r="AB231" i="52" s="1"/>
  <c r="AC231" i="52" s="1"/>
  <c r="AD231" i="52" s="1"/>
  <c r="AE231" i="52" s="1"/>
  <c r="AF231" i="52" s="1"/>
  <c r="D230" i="52"/>
  <c r="E230" i="52" s="1"/>
  <c r="F230" i="52" s="1"/>
  <c r="G230" i="52" s="1"/>
  <c r="H230" i="52" s="1"/>
  <c r="I230" i="52" s="1"/>
  <c r="J230" i="52" s="1"/>
  <c r="K230" i="52" s="1"/>
  <c r="L230" i="52" s="1"/>
  <c r="M230" i="52" s="1"/>
  <c r="N230" i="52" s="1"/>
  <c r="O230" i="52" s="1"/>
  <c r="P230" i="52" s="1"/>
  <c r="Q230" i="52" s="1"/>
  <c r="R230" i="52" s="1"/>
  <c r="AA230" i="52" s="1"/>
  <c r="AB230" i="52" s="1"/>
  <c r="AC230" i="52" s="1"/>
  <c r="AD230" i="52" s="1"/>
  <c r="AE230" i="52" s="1"/>
  <c r="AF230" i="52" s="1"/>
  <c r="C230" i="52"/>
  <c r="N229" i="52"/>
  <c r="O229" i="52" s="1"/>
  <c r="P229" i="52" s="1"/>
  <c r="Q229" i="52" s="1"/>
  <c r="R229" i="52" s="1"/>
  <c r="AA229" i="52" s="1"/>
  <c r="AB229" i="52" s="1"/>
  <c r="AC229" i="52" s="1"/>
  <c r="AD229" i="52" s="1"/>
  <c r="AE229" i="52" s="1"/>
  <c r="AF229" i="52" s="1"/>
  <c r="D229" i="52"/>
  <c r="E229" i="52" s="1"/>
  <c r="F229" i="52" s="1"/>
  <c r="G229" i="52" s="1"/>
  <c r="H229" i="52" s="1"/>
  <c r="I229" i="52" s="1"/>
  <c r="J229" i="52" s="1"/>
  <c r="K229" i="52" s="1"/>
  <c r="L229" i="52" s="1"/>
  <c r="M229" i="52" s="1"/>
  <c r="C229" i="52"/>
  <c r="J228" i="52"/>
  <c r="K228" i="52" s="1"/>
  <c r="L228" i="52" s="1"/>
  <c r="M228" i="52" s="1"/>
  <c r="N228" i="52" s="1"/>
  <c r="O228" i="52" s="1"/>
  <c r="P228" i="52" s="1"/>
  <c r="Q228" i="52" s="1"/>
  <c r="R228" i="52" s="1"/>
  <c r="AA228" i="52" s="1"/>
  <c r="AB228" i="52" s="1"/>
  <c r="AC228" i="52" s="1"/>
  <c r="AD228" i="52" s="1"/>
  <c r="AE228" i="52" s="1"/>
  <c r="AF228" i="52" s="1"/>
  <c r="I228" i="52"/>
  <c r="D228" i="52"/>
  <c r="E228" i="52" s="1"/>
  <c r="F228" i="52" s="1"/>
  <c r="G228" i="52" s="1"/>
  <c r="H228" i="52" s="1"/>
  <c r="C228" i="52"/>
  <c r="H227" i="52"/>
  <c r="I227" i="52" s="1"/>
  <c r="J227" i="52" s="1"/>
  <c r="K227" i="52" s="1"/>
  <c r="L227" i="52" s="1"/>
  <c r="M227" i="52" s="1"/>
  <c r="N227" i="52" s="1"/>
  <c r="O227" i="52" s="1"/>
  <c r="P227" i="52" s="1"/>
  <c r="Q227" i="52" s="1"/>
  <c r="R227" i="52" s="1"/>
  <c r="AA227" i="52" s="1"/>
  <c r="AB227" i="52" s="1"/>
  <c r="AC227" i="52" s="1"/>
  <c r="AD227" i="52" s="1"/>
  <c r="AE227" i="52" s="1"/>
  <c r="AF227" i="52" s="1"/>
  <c r="G227" i="52"/>
  <c r="D227" i="52"/>
  <c r="E227" i="52" s="1"/>
  <c r="F227" i="52" s="1"/>
  <c r="C227" i="52"/>
  <c r="C226" i="52"/>
  <c r="D226" i="52" s="1"/>
  <c r="E226" i="52" s="1"/>
  <c r="F226" i="52" s="1"/>
  <c r="G226" i="52" s="1"/>
  <c r="H226" i="52" s="1"/>
  <c r="I226" i="52" s="1"/>
  <c r="J226" i="52" s="1"/>
  <c r="K226" i="52" s="1"/>
  <c r="L226" i="52" s="1"/>
  <c r="M226" i="52" s="1"/>
  <c r="N226" i="52" s="1"/>
  <c r="O226" i="52" s="1"/>
  <c r="P226" i="52" s="1"/>
  <c r="Q226" i="52" s="1"/>
  <c r="R226" i="52" s="1"/>
  <c r="AA226" i="52" s="1"/>
  <c r="AB226" i="52" s="1"/>
  <c r="AC226" i="52" s="1"/>
  <c r="AD226" i="52" s="1"/>
  <c r="AE226" i="52" s="1"/>
  <c r="AF226" i="52" s="1"/>
  <c r="F225" i="52"/>
  <c r="G225" i="52" s="1"/>
  <c r="H225" i="52" s="1"/>
  <c r="I225" i="52" s="1"/>
  <c r="J225" i="52" s="1"/>
  <c r="K225" i="52" s="1"/>
  <c r="L225" i="52" s="1"/>
  <c r="M225" i="52" s="1"/>
  <c r="N225" i="52" s="1"/>
  <c r="O225" i="52" s="1"/>
  <c r="P225" i="52" s="1"/>
  <c r="Q225" i="52" s="1"/>
  <c r="R225" i="52" s="1"/>
  <c r="AA225" i="52" s="1"/>
  <c r="AB225" i="52" s="1"/>
  <c r="AC225" i="52" s="1"/>
  <c r="AD225" i="52" s="1"/>
  <c r="AE225" i="52" s="1"/>
  <c r="AF225" i="52" s="1"/>
  <c r="C225" i="52"/>
  <c r="D225" i="52" s="1"/>
  <c r="E225" i="52" s="1"/>
  <c r="D224" i="52"/>
  <c r="E224" i="52" s="1"/>
  <c r="F224" i="52" s="1"/>
  <c r="G224" i="52" s="1"/>
  <c r="H224" i="52" s="1"/>
  <c r="I224" i="52" s="1"/>
  <c r="J224" i="52" s="1"/>
  <c r="K224" i="52" s="1"/>
  <c r="L224" i="52" s="1"/>
  <c r="M224" i="52" s="1"/>
  <c r="N224" i="52" s="1"/>
  <c r="O224" i="52" s="1"/>
  <c r="P224" i="52" s="1"/>
  <c r="Q224" i="52" s="1"/>
  <c r="R224" i="52" s="1"/>
  <c r="AA224" i="52" s="1"/>
  <c r="AB224" i="52" s="1"/>
  <c r="AC224" i="52" s="1"/>
  <c r="AD224" i="52" s="1"/>
  <c r="AE224" i="52" s="1"/>
  <c r="AF224" i="52" s="1"/>
  <c r="C224" i="52"/>
  <c r="D223" i="52"/>
  <c r="E223" i="52" s="1"/>
  <c r="F223" i="52" s="1"/>
  <c r="G223" i="52" s="1"/>
  <c r="H223" i="52" s="1"/>
  <c r="I223" i="52" s="1"/>
  <c r="J223" i="52" s="1"/>
  <c r="K223" i="52" s="1"/>
  <c r="L223" i="52" s="1"/>
  <c r="M223" i="52" s="1"/>
  <c r="N223" i="52" s="1"/>
  <c r="O223" i="52" s="1"/>
  <c r="P223" i="52" s="1"/>
  <c r="Q223" i="52" s="1"/>
  <c r="R223" i="52" s="1"/>
  <c r="AA223" i="52" s="1"/>
  <c r="AB223" i="52" s="1"/>
  <c r="AC223" i="52" s="1"/>
  <c r="AD223" i="52" s="1"/>
  <c r="AE223" i="52" s="1"/>
  <c r="AF223" i="52" s="1"/>
  <c r="C223" i="52"/>
  <c r="F222" i="52"/>
  <c r="G222" i="52" s="1"/>
  <c r="H222" i="52" s="1"/>
  <c r="I222" i="52" s="1"/>
  <c r="J222" i="52" s="1"/>
  <c r="K222" i="52" s="1"/>
  <c r="L222" i="52" s="1"/>
  <c r="M222" i="52" s="1"/>
  <c r="N222" i="52" s="1"/>
  <c r="O222" i="52" s="1"/>
  <c r="P222" i="52" s="1"/>
  <c r="Q222" i="52" s="1"/>
  <c r="R222" i="52" s="1"/>
  <c r="AA222" i="52" s="1"/>
  <c r="AB222" i="52" s="1"/>
  <c r="AC222" i="52" s="1"/>
  <c r="AD222" i="52" s="1"/>
  <c r="AE222" i="52" s="1"/>
  <c r="AF222" i="52" s="1"/>
  <c r="E222" i="52"/>
  <c r="C222" i="52"/>
  <c r="D222" i="52" s="1"/>
  <c r="AA221" i="52"/>
  <c r="AB221" i="52" s="1"/>
  <c r="AC221" i="52" s="1"/>
  <c r="AD221" i="52" s="1"/>
  <c r="AE221" i="52" s="1"/>
  <c r="AF221" i="52" s="1"/>
  <c r="E221" i="52"/>
  <c r="F221" i="52" s="1"/>
  <c r="G221" i="52" s="1"/>
  <c r="H221" i="52" s="1"/>
  <c r="I221" i="52" s="1"/>
  <c r="J221" i="52" s="1"/>
  <c r="K221" i="52" s="1"/>
  <c r="L221" i="52" s="1"/>
  <c r="M221" i="52" s="1"/>
  <c r="N221" i="52" s="1"/>
  <c r="O221" i="52" s="1"/>
  <c r="P221" i="52" s="1"/>
  <c r="Q221" i="52" s="1"/>
  <c r="R221" i="52" s="1"/>
  <c r="D221" i="52"/>
  <c r="C221" i="52"/>
  <c r="AA220" i="52"/>
  <c r="AB220" i="52" s="1"/>
  <c r="AC220" i="52" s="1"/>
  <c r="AD220" i="52" s="1"/>
  <c r="AE220" i="52" s="1"/>
  <c r="AF220" i="52" s="1"/>
  <c r="F220" i="52"/>
  <c r="G220" i="52" s="1"/>
  <c r="H220" i="52" s="1"/>
  <c r="I220" i="52" s="1"/>
  <c r="J220" i="52" s="1"/>
  <c r="K220" i="52" s="1"/>
  <c r="L220" i="52" s="1"/>
  <c r="M220" i="52" s="1"/>
  <c r="N220" i="52" s="1"/>
  <c r="O220" i="52" s="1"/>
  <c r="P220" i="52" s="1"/>
  <c r="Q220" i="52" s="1"/>
  <c r="R220" i="52" s="1"/>
  <c r="D220" i="52"/>
  <c r="E220" i="52" s="1"/>
  <c r="C220" i="52"/>
  <c r="D219" i="52"/>
  <c r="E219" i="52" s="1"/>
  <c r="F219" i="52" s="1"/>
  <c r="G219" i="52" s="1"/>
  <c r="H219" i="52" s="1"/>
  <c r="I219" i="52" s="1"/>
  <c r="J219" i="52" s="1"/>
  <c r="K219" i="52" s="1"/>
  <c r="L219" i="52" s="1"/>
  <c r="M219" i="52" s="1"/>
  <c r="N219" i="52" s="1"/>
  <c r="O219" i="52" s="1"/>
  <c r="P219" i="52" s="1"/>
  <c r="Q219" i="52" s="1"/>
  <c r="R219" i="52" s="1"/>
  <c r="AA219" i="52" s="1"/>
  <c r="AB219" i="52" s="1"/>
  <c r="AC219" i="52" s="1"/>
  <c r="AD219" i="52" s="1"/>
  <c r="AE219" i="52" s="1"/>
  <c r="AF219" i="52" s="1"/>
  <c r="C219" i="52"/>
  <c r="E218" i="52"/>
  <c r="F218" i="52" s="1"/>
  <c r="G218" i="52" s="1"/>
  <c r="H218" i="52" s="1"/>
  <c r="I218" i="52" s="1"/>
  <c r="J218" i="52" s="1"/>
  <c r="K218" i="52" s="1"/>
  <c r="L218" i="52" s="1"/>
  <c r="M218" i="52" s="1"/>
  <c r="N218" i="52" s="1"/>
  <c r="O218" i="52" s="1"/>
  <c r="P218" i="52" s="1"/>
  <c r="Q218" i="52" s="1"/>
  <c r="R218" i="52" s="1"/>
  <c r="AA218" i="52" s="1"/>
  <c r="AB218" i="52" s="1"/>
  <c r="AC218" i="52" s="1"/>
  <c r="AD218" i="52" s="1"/>
  <c r="AE218" i="52" s="1"/>
  <c r="AF218" i="52" s="1"/>
  <c r="C218" i="52"/>
  <c r="D218" i="52" s="1"/>
  <c r="D217" i="52"/>
  <c r="E217" i="52" s="1"/>
  <c r="F217" i="52" s="1"/>
  <c r="G217" i="52" s="1"/>
  <c r="H217" i="52" s="1"/>
  <c r="I217" i="52" s="1"/>
  <c r="J217" i="52" s="1"/>
  <c r="K217" i="52" s="1"/>
  <c r="L217" i="52" s="1"/>
  <c r="M217" i="52" s="1"/>
  <c r="N217" i="52" s="1"/>
  <c r="O217" i="52" s="1"/>
  <c r="P217" i="52" s="1"/>
  <c r="Q217" i="52" s="1"/>
  <c r="R217" i="52" s="1"/>
  <c r="AA217" i="52" s="1"/>
  <c r="AB217" i="52" s="1"/>
  <c r="AC217" i="52" s="1"/>
  <c r="AD217" i="52" s="1"/>
  <c r="AE217" i="52" s="1"/>
  <c r="AF217" i="52" s="1"/>
  <c r="C217" i="52"/>
  <c r="C216" i="52"/>
  <c r="D216" i="52" s="1"/>
  <c r="E216" i="52" s="1"/>
  <c r="F216" i="52" s="1"/>
  <c r="G216" i="52" s="1"/>
  <c r="H216" i="52" s="1"/>
  <c r="I216" i="52" s="1"/>
  <c r="J216" i="52" s="1"/>
  <c r="K216" i="52" s="1"/>
  <c r="L216" i="52" s="1"/>
  <c r="M216" i="52" s="1"/>
  <c r="N216" i="52" s="1"/>
  <c r="O216" i="52" s="1"/>
  <c r="P216" i="52" s="1"/>
  <c r="Q216" i="52" s="1"/>
  <c r="R216" i="52" s="1"/>
  <c r="AA216" i="52" s="1"/>
  <c r="AB216" i="52" s="1"/>
  <c r="AC216" i="52" s="1"/>
  <c r="AD216" i="52" s="1"/>
  <c r="AE216" i="52" s="1"/>
  <c r="AF216" i="52" s="1"/>
  <c r="G215" i="52"/>
  <c r="H215" i="52" s="1"/>
  <c r="I215" i="52" s="1"/>
  <c r="J215" i="52" s="1"/>
  <c r="K215" i="52" s="1"/>
  <c r="L215" i="52" s="1"/>
  <c r="M215" i="52" s="1"/>
  <c r="N215" i="52" s="1"/>
  <c r="O215" i="52" s="1"/>
  <c r="P215" i="52" s="1"/>
  <c r="Q215" i="52" s="1"/>
  <c r="R215" i="52" s="1"/>
  <c r="AA215" i="52" s="1"/>
  <c r="AB215" i="52" s="1"/>
  <c r="AC215" i="52" s="1"/>
  <c r="AD215" i="52" s="1"/>
  <c r="AE215" i="52" s="1"/>
  <c r="AF215" i="52" s="1"/>
  <c r="D215" i="52"/>
  <c r="E215" i="52" s="1"/>
  <c r="F215" i="52" s="1"/>
  <c r="C215" i="52"/>
  <c r="C214" i="52"/>
  <c r="D214" i="52" s="1"/>
  <c r="E214" i="52" s="1"/>
  <c r="F214" i="52" s="1"/>
  <c r="G214" i="52" s="1"/>
  <c r="H214" i="52" s="1"/>
  <c r="I214" i="52" s="1"/>
  <c r="J214" i="52" s="1"/>
  <c r="K214" i="52" s="1"/>
  <c r="L214" i="52" s="1"/>
  <c r="M214" i="52" s="1"/>
  <c r="N214" i="52" s="1"/>
  <c r="O214" i="52" s="1"/>
  <c r="P214" i="52" s="1"/>
  <c r="Q214" i="52" s="1"/>
  <c r="R214" i="52" s="1"/>
  <c r="AA214" i="52" s="1"/>
  <c r="AB214" i="52" s="1"/>
  <c r="AC214" i="52" s="1"/>
  <c r="AD214" i="52" s="1"/>
  <c r="AE214" i="52" s="1"/>
  <c r="AF214" i="52" s="1"/>
  <c r="E213" i="52"/>
  <c r="F213" i="52" s="1"/>
  <c r="G213" i="52" s="1"/>
  <c r="H213" i="52" s="1"/>
  <c r="I213" i="52" s="1"/>
  <c r="J213" i="52" s="1"/>
  <c r="K213" i="52" s="1"/>
  <c r="L213" i="52" s="1"/>
  <c r="M213" i="52" s="1"/>
  <c r="N213" i="52" s="1"/>
  <c r="O213" i="52" s="1"/>
  <c r="P213" i="52" s="1"/>
  <c r="Q213" i="52" s="1"/>
  <c r="R213" i="52" s="1"/>
  <c r="AA213" i="52" s="1"/>
  <c r="AB213" i="52" s="1"/>
  <c r="AC213" i="52" s="1"/>
  <c r="AD213" i="52" s="1"/>
  <c r="AE213" i="52" s="1"/>
  <c r="AF213" i="52" s="1"/>
  <c r="D213" i="52"/>
  <c r="C213" i="52"/>
  <c r="J212" i="52"/>
  <c r="K212" i="52" s="1"/>
  <c r="L212" i="52" s="1"/>
  <c r="M212" i="52" s="1"/>
  <c r="N212" i="52" s="1"/>
  <c r="O212" i="52" s="1"/>
  <c r="P212" i="52" s="1"/>
  <c r="Q212" i="52" s="1"/>
  <c r="R212" i="52" s="1"/>
  <c r="AA212" i="52" s="1"/>
  <c r="AB212" i="52" s="1"/>
  <c r="AC212" i="52" s="1"/>
  <c r="AD212" i="52" s="1"/>
  <c r="AE212" i="52" s="1"/>
  <c r="AF212" i="52" s="1"/>
  <c r="C212" i="52"/>
  <c r="D212" i="52" s="1"/>
  <c r="E212" i="52" s="1"/>
  <c r="F212" i="52" s="1"/>
  <c r="G212" i="52" s="1"/>
  <c r="H212" i="52" s="1"/>
  <c r="I212" i="52" s="1"/>
  <c r="D211" i="52"/>
  <c r="E211" i="52" s="1"/>
  <c r="F211" i="52" s="1"/>
  <c r="G211" i="52" s="1"/>
  <c r="H211" i="52" s="1"/>
  <c r="I211" i="52" s="1"/>
  <c r="J211" i="52" s="1"/>
  <c r="K211" i="52" s="1"/>
  <c r="L211" i="52" s="1"/>
  <c r="M211" i="52" s="1"/>
  <c r="N211" i="52" s="1"/>
  <c r="O211" i="52" s="1"/>
  <c r="P211" i="52" s="1"/>
  <c r="Q211" i="52" s="1"/>
  <c r="R211" i="52" s="1"/>
  <c r="AA211" i="52" s="1"/>
  <c r="AB211" i="52" s="1"/>
  <c r="AC211" i="52" s="1"/>
  <c r="AD211" i="52" s="1"/>
  <c r="AE211" i="52" s="1"/>
  <c r="AF211" i="52" s="1"/>
  <c r="C211" i="52"/>
  <c r="G210" i="52"/>
  <c r="H210" i="52" s="1"/>
  <c r="I210" i="52" s="1"/>
  <c r="J210" i="52" s="1"/>
  <c r="K210" i="52" s="1"/>
  <c r="L210" i="52" s="1"/>
  <c r="M210" i="52" s="1"/>
  <c r="N210" i="52" s="1"/>
  <c r="O210" i="52" s="1"/>
  <c r="P210" i="52" s="1"/>
  <c r="Q210" i="52" s="1"/>
  <c r="R210" i="52" s="1"/>
  <c r="AA210" i="52" s="1"/>
  <c r="AB210" i="52" s="1"/>
  <c r="AC210" i="52" s="1"/>
  <c r="AD210" i="52" s="1"/>
  <c r="AE210" i="52" s="1"/>
  <c r="AF210" i="52" s="1"/>
  <c r="C210" i="52"/>
  <c r="D210" i="52" s="1"/>
  <c r="E210" i="52" s="1"/>
  <c r="F210" i="52" s="1"/>
  <c r="H209" i="52"/>
  <c r="I209" i="52" s="1"/>
  <c r="J209" i="52" s="1"/>
  <c r="K209" i="52" s="1"/>
  <c r="L209" i="52" s="1"/>
  <c r="M209" i="52" s="1"/>
  <c r="N209" i="52" s="1"/>
  <c r="O209" i="52" s="1"/>
  <c r="P209" i="52" s="1"/>
  <c r="Q209" i="52" s="1"/>
  <c r="R209" i="52" s="1"/>
  <c r="AA209" i="52" s="1"/>
  <c r="AB209" i="52" s="1"/>
  <c r="AC209" i="52" s="1"/>
  <c r="AD209" i="52" s="1"/>
  <c r="AE209" i="52" s="1"/>
  <c r="AF209" i="52" s="1"/>
  <c r="E209" i="52"/>
  <c r="F209" i="52" s="1"/>
  <c r="G209" i="52" s="1"/>
  <c r="D209" i="52"/>
  <c r="C209" i="52"/>
  <c r="C208" i="52"/>
  <c r="K207" i="52"/>
  <c r="L207" i="52" s="1"/>
  <c r="M207" i="52" s="1"/>
  <c r="N207" i="52" s="1"/>
  <c r="O207" i="52" s="1"/>
  <c r="P207" i="52" s="1"/>
  <c r="Q207" i="52" s="1"/>
  <c r="R207" i="52" s="1"/>
  <c r="AA207" i="52" s="1"/>
  <c r="AB207" i="52" s="1"/>
  <c r="AC207" i="52" s="1"/>
  <c r="AD207" i="52" s="1"/>
  <c r="AE207" i="52" s="1"/>
  <c r="AF207" i="52" s="1"/>
  <c r="J207" i="52"/>
  <c r="D207" i="52"/>
  <c r="E207" i="52" s="1"/>
  <c r="F207" i="52" s="1"/>
  <c r="G207" i="52" s="1"/>
  <c r="H207" i="52" s="1"/>
  <c r="I207" i="52" s="1"/>
  <c r="C207" i="52"/>
  <c r="N206" i="52"/>
  <c r="O206" i="52" s="1"/>
  <c r="P206" i="52" s="1"/>
  <c r="Q206" i="52" s="1"/>
  <c r="R206" i="52" s="1"/>
  <c r="AA206" i="52" s="1"/>
  <c r="AB206" i="52" s="1"/>
  <c r="AC206" i="52" s="1"/>
  <c r="AD206" i="52" s="1"/>
  <c r="AE206" i="52" s="1"/>
  <c r="AF206" i="52" s="1"/>
  <c r="C206" i="52"/>
  <c r="D206" i="52" s="1"/>
  <c r="E206" i="52" s="1"/>
  <c r="F206" i="52" s="1"/>
  <c r="G206" i="52" s="1"/>
  <c r="H206" i="52" s="1"/>
  <c r="I206" i="52" s="1"/>
  <c r="J206" i="52" s="1"/>
  <c r="K206" i="52" s="1"/>
  <c r="L206" i="52" s="1"/>
  <c r="M206" i="52" s="1"/>
  <c r="C205" i="52"/>
  <c r="D205" i="52" s="1"/>
  <c r="E205" i="52" s="1"/>
  <c r="F205" i="52" s="1"/>
  <c r="G205" i="52" s="1"/>
  <c r="H205" i="52" s="1"/>
  <c r="I205" i="52" s="1"/>
  <c r="J205" i="52" s="1"/>
  <c r="K205" i="52" s="1"/>
  <c r="L205" i="52" s="1"/>
  <c r="M205" i="52" s="1"/>
  <c r="N205" i="52" s="1"/>
  <c r="O205" i="52" s="1"/>
  <c r="P205" i="52" s="1"/>
  <c r="Q205" i="52" s="1"/>
  <c r="R205" i="52" s="1"/>
  <c r="AA205" i="52" s="1"/>
  <c r="AB205" i="52" s="1"/>
  <c r="AC205" i="52" s="1"/>
  <c r="AD205" i="52" s="1"/>
  <c r="AE205" i="52" s="1"/>
  <c r="AF205" i="52" s="1"/>
  <c r="E204" i="52"/>
  <c r="D204" i="52"/>
  <c r="C204" i="52"/>
  <c r="H203" i="52"/>
  <c r="I203" i="52" s="1"/>
  <c r="J203" i="52" s="1"/>
  <c r="K203" i="52" s="1"/>
  <c r="L203" i="52" s="1"/>
  <c r="M203" i="52" s="1"/>
  <c r="N203" i="52" s="1"/>
  <c r="O203" i="52" s="1"/>
  <c r="P203" i="52" s="1"/>
  <c r="Q203" i="52" s="1"/>
  <c r="R203" i="52" s="1"/>
  <c r="AA203" i="52" s="1"/>
  <c r="AB203" i="52" s="1"/>
  <c r="AC203" i="52" s="1"/>
  <c r="AD203" i="52" s="1"/>
  <c r="AE203" i="52" s="1"/>
  <c r="AF203" i="52" s="1"/>
  <c r="C203" i="52"/>
  <c r="D203" i="52" s="1"/>
  <c r="E203" i="52" s="1"/>
  <c r="F203" i="52" s="1"/>
  <c r="G203" i="52" s="1"/>
  <c r="I202" i="52"/>
  <c r="J202" i="52" s="1"/>
  <c r="K202" i="52" s="1"/>
  <c r="L202" i="52" s="1"/>
  <c r="M202" i="52" s="1"/>
  <c r="N202" i="52" s="1"/>
  <c r="O202" i="52" s="1"/>
  <c r="P202" i="52" s="1"/>
  <c r="Q202" i="52" s="1"/>
  <c r="R202" i="52" s="1"/>
  <c r="AA202" i="52" s="1"/>
  <c r="AB202" i="52" s="1"/>
  <c r="AC202" i="52" s="1"/>
  <c r="AD202" i="52" s="1"/>
  <c r="AE202" i="52" s="1"/>
  <c r="AF202" i="52" s="1"/>
  <c r="F202" i="52"/>
  <c r="G202" i="52" s="1"/>
  <c r="H202" i="52" s="1"/>
  <c r="E202" i="52"/>
  <c r="D202" i="52"/>
  <c r="C202" i="52"/>
  <c r="G201" i="52"/>
  <c r="H201" i="52" s="1"/>
  <c r="I201" i="52" s="1"/>
  <c r="J201" i="52" s="1"/>
  <c r="K201" i="52" s="1"/>
  <c r="L201" i="52" s="1"/>
  <c r="M201" i="52" s="1"/>
  <c r="N201" i="52" s="1"/>
  <c r="O201" i="52" s="1"/>
  <c r="P201" i="52" s="1"/>
  <c r="Q201" i="52" s="1"/>
  <c r="R201" i="52" s="1"/>
  <c r="AA201" i="52" s="1"/>
  <c r="AB201" i="52" s="1"/>
  <c r="AC201" i="52" s="1"/>
  <c r="AD201" i="52" s="1"/>
  <c r="AE201" i="52" s="1"/>
  <c r="AF201" i="52" s="1"/>
  <c r="C201" i="52"/>
  <c r="D201" i="52" s="1"/>
  <c r="E201" i="52" s="1"/>
  <c r="F201" i="52" s="1"/>
  <c r="Q200" i="52"/>
  <c r="R200" i="52" s="1"/>
  <c r="AA200" i="52" s="1"/>
  <c r="AB200" i="52" s="1"/>
  <c r="AC200" i="52" s="1"/>
  <c r="AD200" i="52" s="1"/>
  <c r="AE200" i="52" s="1"/>
  <c r="AF200" i="52" s="1"/>
  <c r="E200" i="52"/>
  <c r="F200" i="52" s="1"/>
  <c r="G200" i="52" s="1"/>
  <c r="H200" i="52" s="1"/>
  <c r="I200" i="52" s="1"/>
  <c r="J200" i="52" s="1"/>
  <c r="K200" i="52" s="1"/>
  <c r="L200" i="52" s="1"/>
  <c r="M200" i="52" s="1"/>
  <c r="N200" i="52" s="1"/>
  <c r="O200" i="52" s="1"/>
  <c r="P200" i="52" s="1"/>
  <c r="C200" i="52"/>
  <c r="D200" i="52" s="1"/>
  <c r="H199" i="52"/>
  <c r="I199" i="52" s="1"/>
  <c r="J199" i="52" s="1"/>
  <c r="K199" i="52" s="1"/>
  <c r="L199" i="52" s="1"/>
  <c r="M199" i="52" s="1"/>
  <c r="N199" i="52" s="1"/>
  <c r="O199" i="52" s="1"/>
  <c r="P199" i="52" s="1"/>
  <c r="Q199" i="52" s="1"/>
  <c r="R199" i="52" s="1"/>
  <c r="AA199" i="52" s="1"/>
  <c r="AB199" i="52" s="1"/>
  <c r="AC199" i="52" s="1"/>
  <c r="AD199" i="52" s="1"/>
  <c r="AE199" i="52" s="1"/>
  <c r="AF199" i="52" s="1"/>
  <c r="C199" i="52"/>
  <c r="D199" i="52" s="1"/>
  <c r="E199" i="52" s="1"/>
  <c r="F199" i="52" s="1"/>
  <c r="G199" i="52" s="1"/>
  <c r="Q198" i="52"/>
  <c r="R198" i="52" s="1"/>
  <c r="AA198" i="52" s="1"/>
  <c r="AB198" i="52" s="1"/>
  <c r="AC198" i="52" s="1"/>
  <c r="AD198" i="52" s="1"/>
  <c r="AE198" i="52" s="1"/>
  <c r="AF198" i="52" s="1"/>
  <c r="F198" i="52"/>
  <c r="G198" i="52" s="1"/>
  <c r="H198" i="52" s="1"/>
  <c r="I198" i="52" s="1"/>
  <c r="J198" i="52" s="1"/>
  <c r="K198" i="52" s="1"/>
  <c r="L198" i="52" s="1"/>
  <c r="M198" i="52" s="1"/>
  <c r="N198" i="52" s="1"/>
  <c r="O198" i="52" s="1"/>
  <c r="P198" i="52" s="1"/>
  <c r="E198" i="52"/>
  <c r="D198" i="52"/>
  <c r="C198" i="52"/>
  <c r="D197" i="52"/>
  <c r="E197" i="52" s="1"/>
  <c r="F197" i="52" s="1"/>
  <c r="G197" i="52" s="1"/>
  <c r="H197" i="52" s="1"/>
  <c r="I197" i="52" s="1"/>
  <c r="J197" i="52" s="1"/>
  <c r="K197" i="52" s="1"/>
  <c r="L197" i="52" s="1"/>
  <c r="M197" i="52" s="1"/>
  <c r="N197" i="52" s="1"/>
  <c r="O197" i="52" s="1"/>
  <c r="P197" i="52" s="1"/>
  <c r="Q197" i="52" s="1"/>
  <c r="R197" i="52" s="1"/>
  <c r="AA197" i="52" s="1"/>
  <c r="AB197" i="52" s="1"/>
  <c r="AC197" i="52" s="1"/>
  <c r="AD197" i="52" s="1"/>
  <c r="AE197" i="52" s="1"/>
  <c r="AF197" i="52" s="1"/>
  <c r="C197" i="52"/>
  <c r="E196" i="52"/>
  <c r="F196" i="52" s="1"/>
  <c r="G196" i="52" s="1"/>
  <c r="H196" i="52" s="1"/>
  <c r="I196" i="52" s="1"/>
  <c r="J196" i="52" s="1"/>
  <c r="K196" i="52" s="1"/>
  <c r="L196" i="52" s="1"/>
  <c r="M196" i="52" s="1"/>
  <c r="N196" i="52" s="1"/>
  <c r="O196" i="52" s="1"/>
  <c r="P196" i="52" s="1"/>
  <c r="Q196" i="52" s="1"/>
  <c r="R196" i="52" s="1"/>
  <c r="AA196" i="52" s="1"/>
  <c r="AB196" i="52" s="1"/>
  <c r="AC196" i="52" s="1"/>
  <c r="AD196" i="52" s="1"/>
  <c r="AE196" i="52" s="1"/>
  <c r="AF196" i="52" s="1"/>
  <c r="C196" i="52"/>
  <c r="D196" i="52" s="1"/>
  <c r="G195" i="52"/>
  <c r="H195" i="52" s="1"/>
  <c r="I195" i="52" s="1"/>
  <c r="J195" i="52" s="1"/>
  <c r="K195" i="52" s="1"/>
  <c r="L195" i="52" s="1"/>
  <c r="M195" i="52" s="1"/>
  <c r="N195" i="52" s="1"/>
  <c r="O195" i="52" s="1"/>
  <c r="P195" i="52" s="1"/>
  <c r="Q195" i="52" s="1"/>
  <c r="R195" i="52" s="1"/>
  <c r="AA195" i="52" s="1"/>
  <c r="AB195" i="52" s="1"/>
  <c r="AC195" i="52" s="1"/>
  <c r="AD195" i="52" s="1"/>
  <c r="AE195" i="52" s="1"/>
  <c r="AF195" i="52" s="1"/>
  <c r="C195" i="52"/>
  <c r="D195" i="52" s="1"/>
  <c r="E195" i="52" s="1"/>
  <c r="F195" i="52" s="1"/>
  <c r="E194" i="52"/>
  <c r="F194" i="52" s="1"/>
  <c r="G194" i="52" s="1"/>
  <c r="D194" i="52"/>
  <c r="C194" i="52"/>
  <c r="D193" i="52"/>
  <c r="E193" i="52" s="1"/>
  <c r="F193" i="52" s="1"/>
  <c r="G193" i="52" s="1"/>
  <c r="H193" i="52" s="1"/>
  <c r="I193" i="52" s="1"/>
  <c r="J193" i="52" s="1"/>
  <c r="K193" i="52" s="1"/>
  <c r="L193" i="52" s="1"/>
  <c r="M193" i="52" s="1"/>
  <c r="N193" i="52" s="1"/>
  <c r="O193" i="52" s="1"/>
  <c r="P193" i="52" s="1"/>
  <c r="Q193" i="52" s="1"/>
  <c r="R193" i="52" s="1"/>
  <c r="AA193" i="52" s="1"/>
  <c r="AB193" i="52" s="1"/>
  <c r="AC193" i="52" s="1"/>
  <c r="AD193" i="52" s="1"/>
  <c r="AE193" i="52" s="1"/>
  <c r="AF193" i="52" s="1"/>
  <c r="C193" i="52"/>
  <c r="C192" i="52"/>
  <c r="D192" i="52" s="1"/>
  <c r="E192" i="52" s="1"/>
  <c r="F192" i="52" s="1"/>
  <c r="G192" i="52" s="1"/>
  <c r="H192" i="52" s="1"/>
  <c r="I192" i="52" s="1"/>
  <c r="J192" i="52" s="1"/>
  <c r="K192" i="52" s="1"/>
  <c r="L192" i="52" s="1"/>
  <c r="M192" i="52" s="1"/>
  <c r="N192" i="52" s="1"/>
  <c r="O192" i="52" s="1"/>
  <c r="P192" i="52" s="1"/>
  <c r="Q192" i="52" s="1"/>
  <c r="R192" i="52" s="1"/>
  <c r="AA192" i="52" s="1"/>
  <c r="AB192" i="52" s="1"/>
  <c r="AC192" i="52" s="1"/>
  <c r="AD192" i="52" s="1"/>
  <c r="AE192" i="52" s="1"/>
  <c r="AF192" i="52" s="1"/>
  <c r="K191" i="52"/>
  <c r="L191" i="52" s="1"/>
  <c r="M191" i="52" s="1"/>
  <c r="N191" i="52" s="1"/>
  <c r="O191" i="52" s="1"/>
  <c r="P191" i="52" s="1"/>
  <c r="Q191" i="52" s="1"/>
  <c r="R191" i="52" s="1"/>
  <c r="AA191" i="52" s="1"/>
  <c r="AB191" i="52" s="1"/>
  <c r="AC191" i="52" s="1"/>
  <c r="AD191" i="52" s="1"/>
  <c r="AE191" i="52" s="1"/>
  <c r="AF191" i="52" s="1"/>
  <c r="G191" i="52"/>
  <c r="H191" i="52" s="1"/>
  <c r="I191" i="52" s="1"/>
  <c r="J191" i="52" s="1"/>
  <c r="C191" i="52"/>
  <c r="D191" i="52" s="1"/>
  <c r="E191" i="52" s="1"/>
  <c r="F191" i="52" s="1"/>
  <c r="E190" i="52"/>
  <c r="F190" i="52" s="1"/>
  <c r="G190" i="52" s="1"/>
  <c r="H190" i="52" s="1"/>
  <c r="I190" i="52" s="1"/>
  <c r="J190" i="52" s="1"/>
  <c r="K190" i="52" s="1"/>
  <c r="L190" i="52" s="1"/>
  <c r="M190" i="52" s="1"/>
  <c r="N190" i="52" s="1"/>
  <c r="O190" i="52" s="1"/>
  <c r="P190" i="52" s="1"/>
  <c r="Q190" i="52" s="1"/>
  <c r="R190" i="52" s="1"/>
  <c r="AA190" i="52" s="1"/>
  <c r="AB190" i="52" s="1"/>
  <c r="AC190" i="52" s="1"/>
  <c r="AD190" i="52" s="1"/>
  <c r="AE190" i="52" s="1"/>
  <c r="AF190" i="52" s="1"/>
  <c r="D190" i="52"/>
  <c r="C190" i="52"/>
  <c r="C189" i="52"/>
  <c r="D189" i="52" s="1"/>
  <c r="E189" i="52" s="1"/>
  <c r="F189" i="52" s="1"/>
  <c r="G189" i="52" s="1"/>
  <c r="H189" i="52" s="1"/>
  <c r="I189" i="52" s="1"/>
  <c r="J189" i="52" s="1"/>
  <c r="K189" i="52" s="1"/>
  <c r="L189" i="52" s="1"/>
  <c r="M189" i="52" s="1"/>
  <c r="N189" i="52" s="1"/>
  <c r="O189" i="52" s="1"/>
  <c r="P189" i="52" s="1"/>
  <c r="Q189" i="52" s="1"/>
  <c r="R189" i="52" s="1"/>
  <c r="AA189" i="52" s="1"/>
  <c r="AB189" i="52" s="1"/>
  <c r="AC189" i="52" s="1"/>
  <c r="AD189" i="52" s="1"/>
  <c r="AE189" i="52" s="1"/>
  <c r="AF189" i="52" s="1"/>
  <c r="J188" i="52"/>
  <c r="K188" i="52" s="1"/>
  <c r="L188" i="52" s="1"/>
  <c r="M188" i="52" s="1"/>
  <c r="C188" i="52"/>
  <c r="D188" i="52" s="1"/>
  <c r="E188" i="52" s="1"/>
  <c r="F188" i="52" s="1"/>
  <c r="G188" i="52" s="1"/>
  <c r="H188" i="52" s="1"/>
  <c r="I188" i="52" s="1"/>
  <c r="H187" i="52"/>
  <c r="I187" i="52" s="1"/>
  <c r="J187" i="52" s="1"/>
  <c r="K187" i="52" s="1"/>
  <c r="L187" i="52" s="1"/>
  <c r="M187" i="52" s="1"/>
  <c r="N187" i="52" s="1"/>
  <c r="O187" i="52" s="1"/>
  <c r="P187" i="52" s="1"/>
  <c r="Q187" i="52" s="1"/>
  <c r="R187" i="52" s="1"/>
  <c r="AA187" i="52" s="1"/>
  <c r="AB187" i="52" s="1"/>
  <c r="AC187" i="52" s="1"/>
  <c r="AD187" i="52" s="1"/>
  <c r="AE187" i="52" s="1"/>
  <c r="AF187" i="52" s="1"/>
  <c r="C187" i="52"/>
  <c r="D187" i="52" s="1"/>
  <c r="E187" i="52" s="1"/>
  <c r="F187" i="52" s="1"/>
  <c r="G187" i="52" s="1"/>
  <c r="J186" i="52"/>
  <c r="K186" i="52" s="1"/>
  <c r="L186" i="52" s="1"/>
  <c r="M186" i="52" s="1"/>
  <c r="N186" i="52" s="1"/>
  <c r="O186" i="52" s="1"/>
  <c r="P186" i="52" s="1"/>
  <c r="Q186" i="52" s="1"/>
  <c r="R186" i="52" s="1"/>
  <c r="AA186" i="52" s="1"/>
  <c r="AB186" i="52" s="1"/>
  <c r="AC186" i="52" s="1"/>
  <c r="AD186" i="52" s="1"/>
  <c r="AE186" i="52" s="1"/>
  <c r="AF186" i="52" s="1"/>
  <c r="G186" i="52"/>
  <c r="H186" i="52" s="1"/>
  <c r="I186" i="52" s="1"/>
  <c r="C186" i="52"/>
  <c r="D186" i="52" s="1"/>
  <c r="E186" i="52" s="1"/>
  <c r="F186" i="52" s="1"/>
  <c r="AN185" i="52"/>
  <c r="AM185" i="52"/>
  <c r="K185" i="52"/>
  <c r="L185" i="52" s="1"/>
  <c r="M185" i="52" s="1"/>
  <c r="N185" i="52" s="1"/>
  <c r="O185" i="52" s="1"/>
  <c r="P185" i="52" s="1"/>
  <c r="Q185" i="52" s="1"/>
  <c r="R185" i="52" s="1"/>
  <c r="AA185" i="52" s="1"/>
  <c r="AB185" i="52" s="1"/>
  <c r="AC185" i="52" s="1"/>
  <c r="AD185" i="52" s="1"/>
  <c r="AE185" i="52" s="1"/>
  <c r="AF185" i="52" s="1"/>
  <c r="G185" i="52"/>
  <c r="H185" i="52" s="1"/>
  <c r="I185" i="52" s="1"/>
  <c r="J185" i="52" s="1"/>
  <c r="C185" i="52"/>
  <c r="D185" i="52" s="1"/>
  <c r="E185" i="52" s="1"/>
  <c r="F185" i="52" s="1"/>
  <c r="AO184" i="52"/>
  <c r="C184" i="52"/>
  <c r="D184" i="52" s="1"/>
  <c r="E184" i="52" s="1"/>
  <c r="F184" i="52" s="1"/>
  <c r="G184" i="52" s="1"/>
  <c r="H184" i="52" s="1"/>
  <c r="I184" i="52" s="1"/>
  <c r="J184" i="52" s="1"/>
  <c r="K184" i="52" s="1"/>
  <c r="L184" i="52" s="1"/>
  <c r="M184" i="52" s="1"/>
  <c r="N184" i="52" s="1"/>
  <c r="O184" i="52" s="1"/>
  <c r="P184" i="52" s="1"/>
  <c r="Q184" i="52" s="1"/>
  <c r="R184" i="52" s="1"/>
  <c r="AA184" i="52" s="1"/>
  <c r="AB184" i="52" s="1"/>
  <c r="AC184" i="52" s="1"/>
  <c r="AD184" i="52" s="1"/>
  <c r="AE184" i="52" s="1"/>
  <c r="AF184" i="52" s="1"/>
  <c r="AO183" i="52"/>
  <c r="E183" i="52"/>
  <c r="F183" i="52" s="1"/>
  <c r="G183" i="52" s="1"/>
  <c r="H183" i="52" s="1"/>
  <c r="I183" i="52" s="1"/>
  <c r="J183" i="52" s="1"/>
  <c r="K183" i="52" s="1"/>
  <c r="L183" i="52" s="1"/>
  <c r="M183" i="52" s="1"/>
  <c r="N183" i="52" s="1"/>
  <c r="O183" i="52" s="1"/>
  <c r="P183" i="52" s="1"/>
  <c r="Q183" i="52" s="1"/>
  <c r="R183" i="52" s="1"/>
  <c r="AA183" i="52" s="1"/>
  <c r="AB183" i="52" s="1"/>
  <c r="AC183" i="52" s="1"/>
  <c r="AD183" i="52" s="1"/>
  <c r="AE183" i="52" s="1"/>
  <c r="AF183" i="52" s="1"/>
  <c r="D183" i="52"/>
  <c r="C183" i="52"/>
  <c r="AO182" i="52"/>
  <c r="AO185" i="52" s="1"/>
  <c r="D182" i="52"/>
  <c r="E182" i="52" s="1"/>
  <c r="F182" i="52" s="1"/>
  <c r="G182" i="52" s="1"/>
  <c r="H182" i="52" s="1"/>
  <c r="I182" i="52" s="1"/>
  <c r="J182" i="52" s="1"/>
  <c r="K182" i="52" s="1"/>
  <c r="L182" i="52" s="1"/>
  <c r="M182" i="52" s="1"/>
  <c r="N182" i="52" s="1"/>
  <c r="O182" i="52" s="1"/>
  <c r="P182" i="52" s="1"/>
  <c r="Q182" i="52" s="1"/>
  <c r="R182" i="52" s="1"/>
  <c r="AA182" i="52" s="1"/>
  <c r="AB182" i="52" s="1"/>
  <c r="AC182" i="52" s="1"/>
  <c r="AD182" i="52" s="1"/>
  <c r="AE182" i="52" s="1"/>
  <c r="AF182" i="52" s="1"/>
  <c r="C182" i="52"/>
  <c r="C181" i="52"/>
  <c r="D181" i="52" s="1"/>
  <c r="E181" i="52" s="1"/>
  <c r="F181" i="52" s="1"/>
  <c r="G181" i="52" s="1"/>
  <c r="H181" i="52" s="1"/>
  <c r="I181" i="52" s="1"/>
  <c r="J181" i="52" s="1"/>
  <c r="K181" i="52" s="1"/>
  <c r="L181" i="52" s="1"/>
  <c r="M181" i="52" s="1"/>
  <c r="N181" i="52" s="1"/>
  <c r="O181" i="52" s="1"/>
  <c r="P181" i="52" s="1"/>
  <c r="Q181" i="52" s="1"/>
  <c r="R181" i="52" s="1"/>
  <c r="AA181" i="52" s="1"/>
  <c r="AB181" i="52" s="1"/>
  <c r="AC181" i="52" s="1"/>
  <c r="AD181" i="52" s="1"/>
  <c r="AE181" i="52" s="1"/>
  <c r="AF181" i="52" s="1"/>
  <c r="C180" i="52"/>
  <c r="AM178" i="52"/>
  <c r="AG178" i="52"/>
  <c r="AN177" i="52"/>
  <c r="AO177" i="52" s="1"/>
  <c r="C177" i="52"/>
  <c r="D177" i="52" s="1"/>
  <c r="E177" i="52" s="1"/>
  <c r="F177" i="52" s="1"/>
  <c r="G177" i="52" s="1"/>
  <c r="H177" i="52" s="1"/>
  <c r="I177" i="52" s="1"/>
  <c r="J177" i="52" s="1"/>
  <c r="K177" i="52" s="1"/>
  <c r="L177" i="52" s="1"/>
  <c r="M177" i="52" s="1"/>
  <c r="O177" i="52" s="1"/>
  <c r="P177" i="52" s="1"/>
  <c r="Q177" i="52" s="1"/>
  <c r="R177" i="52" s="1"/>
  <c r="AA177" i="52" s="1"/>
  <c r="AB177" i="52" s="1"/>
  <c r="AC177" i="52" s="1"/>
  <c r="AD177" i="52" s="1"/>
  <c r="AE177" i="52" s="1"/>
  <c r="AF177" i="52" s="1"/>
  <c r="AN176" i="52"/>
  <c r="AO176" i="52" s="1"/>
  <c r="C176" i="52"/>
  <c r="D176" i="52" s="1"/>
  <c r="E176" i="52" s="1"/>
  <c r="F176" i="52" s="1"/>
  <c r="G176" i="52" s="1"/>
  <c r="H176" i="52" s="1"/>
  <c r="I176" i="52" s="1"/>
  <c r="J176" i="52" s="1"/>
  <c r="K176" i="52" s="1"/>
  <c r="L176" i="52" s="1"/>
  <c r="M176" i="52" s="1"/>
  <c r="O176" i="52" s="1"/>
  <c r="P176" i="52" s="1"/>
  <c r="Q176" i="52" s="1"/>
  <c r="R176" i="52" s="1"/>
  <c r="AA176" i="52" s="1"/>
  <c r="AB176" i="52" s="1"/>
  <c r="AC176" i="52" s="1"/>
  <c r="AD176" i="52" s="1"/>
  <c r="AE176" i="52" s="1"/>
  <c r="AF176" i="52" s="1"/>
  <c r="AN175" i="52"/>
  <c r="AO175" i="52" s="1"/>
  <c r="G175" i="52"/>
  <c r="H175" i="52" s="1"/>
  <c r="I175" i="52" s="1"/>
  <c r="J175" i="52" s="1"/>
  <c r="K175" i="52" s="1"/>
  <c r="L175" i="52" s="1"/>
  <c r="M175" i="52" s="1"/>
  <c r="O175" i="52" s="1"/>
  <c r="P175" i="52" s="1"/>
  <c r="Q175" i="52" s="1"/>
  <c r="R175" i="52" s="1"/>
  <c r="AA175" i="52" s="1"/>
  <c r="AB175" i="52" s="1"/>
  <c r="AC175" i="52" s="1"/>
  <c r="AD175" i="52" s="1"/>
  <c r="AE175" i="52" s="1"/>
  <c r="AF175" i="52" s="1"/>
  <c r="C175" i="52"/>
  <c r="D175" i="52" s="1"/>
  <c r="E175" i="52" s="1"/>
  <c r="F175" i="52" s="1"/>
  <c r="AN174" i="52"/>
  <c r="AO174" i="52" s="1"/>
  <c r="O174" i="52"/>
  <c r="P174" i="52" s="1"/>
  <c r="Q174" i="52" s="1"/>
  <c r="R174" i="52" s="1"/>
  <c r="AA174" i="52" s="1"/>
  <c r="AB174" i="52" s="1"/>
  <c r="AC174" i="52" s="1"/>
  <c r="AD174" i="52" s="1"/>
  <c r="AE174" i="52" s="1"/>
  <c r="AF174" i="52" s="1"/>
  <c r="C174" i="52"/>
  <c r="D174" i="52" s="1"/>
  <c r="E174" i="52" s="1"/>
  <c r="F174" i="52" s="1"/>
  <c r="G174" i="52" s="1"/>
  <c r="H174" i="52" s="1"/>
  <c r="I174" i="52" s="1"/>
  <c r="J174" i="52" s="1"/>
  <c r="K174" i="52" s="1"/>
  <c r="L174" i="52" s="1"/>
  <c r="M174" i="52" s="1"/>
  <c r="AN173" i="52"/>
  <c r="AO173" i="52" s="1"/>
  <c r="C173" i="52"/>
  <c r="D173" i="52" s="1"/>
  <c r="E173" i="52" s="1"/>
  <c r="F173" i="52" s="1"/>
  <c r="G173" i="52" s="1"/>
  <c r="H173" i="52" s="1"/>
  <c r="I173" i="52" s="1"/>
  <c r="J173" i="52" s="1"/>
  <c r="K173" i="52" s="1"/>
  <c r="L173" i="52" s="1"/>
  <c r="M173" i="52" s="1"/>
  <c r="O173" i="52" s="1"/>
  <c r="P173" i="52" s="1"/>
  <c r="Q173" i="52" s="1"/>
  <c r="R173" i="52" s="1"/>
  <c r="AA173" i="52" s="1"/>
  <c r="AB173" i="52" s="1"/>
  <c r="AC173" i="52" s="1"/>
  <c r="AD173" i="52" s="1"/>
  <c r="AE173" i="52" s="1"/>
  <c r="AF173" i="52" s="1"/>
  <c r="AN172" i="52"/>
  <c r="AO172" i="52" s="1"/>
  <c r="C172" i="52"/>
  <c r="D172" i="52" s="1"/>
  <c r="AN171" i="52"/>
  <c r="AO171" i="52" s="1"/>
  <c r="AN170" i="52"/>
  <c r="AO170" i="52" s="1"/>
  <c r="AF170" i="52" a="1"/>
  <c r="AF170" i="52" s="1"/>
  <c r="AE170" i="52" a="1"/>
  <c r="AE170" i="52" s="1"/>
  <c r="AD170" i="52" a="1"/>
  <c r="AD170" i="52" s="1"/>
  <c r="AC170" i="52" a="1"/>
  <c r="AC170" i="52" s="1"/>
  <c r="AB170" i="52" a="1"/>
  <c r="AB170" i="52" s="1"/>
  <c r="AA170" i="52" a="1"/>
  <c r="AA170" i="52" s="1"/>
  <c r="P170" i="52" a="1"/>
  <c r="P170" i="52" s="1"/>
  <c r="O170" i="52" a="1"/>
  <c r="O170" i="52" s="1"/>
  <c r="M170" i="52" a="1"/>
  <c r="M170" i="52" s="1"/>
  <c r="L170" i="52" a="1"/>
  <c r="L170" i="52" s="1"/>
  <c r="K170" i="52" a="1"/>
  <c r="K170" i="52" s="1"/>
  <c r="J170" i="52" a="1"/>
  <c r="J170" i="52" s="1"/>
  <c r="I170" i="52" a="1"/>
  <c r="I170" i="52" s="1"/>
  <c r="H170" i="52" a="1"/>
  <c r="H170" i="52" s="1"/>
  <c r="G170" i="52" a="1"/>
  <c r="G170" i="52" s="1"/>
  <c r="F170" i="52" a="1"/>
  <c r="F170" i="52" s="1"/>
  <c r="E170" i="52" a="1"/>
  <c r="E170" i="52" s="1"/>
  <c r="D170" i="52" a="1"/>
  <c r="D170" i="52" s="1"/>
  <c r="C170" i="52" a="1"/>
  <c r="C170" i="52" s="1"/>
  <c r="B170" i="52" a="1"/>
  <c r="B170" i="52" s="1"/>
  <c r="AO169" i="52"/>
  <c r="AN169" i="52"/>
  <c r="AF169" i="52"/>
  <c r="AE169" i="52"/>
  <c r="AD169" i="52"/>
  <c r="AC169" i="52"/>
  <c r="AB169" i="52"/>
  <c r="AA169" i="52"/>
  <c r="P169" i="52"/>
  <c r="O169" i="52"/>
  <c r="M169" i="52"/>
  <c r="L169" i="52"/>
  <c r="K169" i="52"/>
  <c r="J169" i="52"/>
  <c r="I169" i="52"/>
  <c r="H169" i="52"/>
  <c r="G169" i="52"/>
  <c r="F169" i="52"/>
  <c r="E169" i="52"/>
  <c r="D169" i="52"/>
  <c r="C169" i="52"/>
  <c r="B169" i="52"/>
  <c r="AI168" i="52"/>
  <c r="AH168" i="52"/>
  <c r="A168" i="52" a="1"/>
  <c r="A168" i="52" s="1"/>
  <c r="AI167" i="52"/>
  <c r="AH167" i="52"/>
  <c r="AI166" i="52"/>
  <c r="AH166" i="52"/>
  <c r="AM165" i="52"/>
  <c r="AI165" i="52"/>
  <c r="AH165" i="52"/>
  <c r="AN164" i="52"/>
  <c r="AO164" i="52" s="1"/>
  <c r="AI164" i="52"/>
  <c r="AH164" i="52"/>
  <c r="AO163" i="52"/>
  <c r="AN163" i="52"/>
  <c r="AI163" i="52"/>
  <c r="AH163" i="52"/>
  <c r="A163" i="52" a="1"/>
  <c r="A163" i="52" s="1"/>
  <c r="AO162" i="52"/>
  <c r="AN162" i="52"/>
  <c r="AI162" i="52"/>
  <c r="AH162" i="52"/>
  <c r="AN161" i="52"/>
  <c r="AO161" i="52" s="1"/>
  <c r="AO165" i="52" s="1"/>
  <c r="AI161" i="52"/>
  <c r="AH161" i="52"/>
  <c r="AI160" i="52"/>
  <c r="AH160" i="52"/>
  <c r="AI159" i="52"/>
  <c r="AH159" i="52"/>
  <c r="AI158" i="52"/>
  <c r="AH158" i="52"/>
  <c r="AM157" i="52"/>
  <c r="AI157" i="52"/>
  <c r="AH157" i="52"/>
  <c r="AN156" i="52"/>
  <c r="AO156" i="52" s="1"/>
  <c r="AI156" i="52"/>
  <c r="AH156" i="52"/>
  <c r="AN155" i="52"/>
  <c r="AO155" i="52" s="1"/>
  <c r="AN154" i="52"/>
  <c r="AO154" i="52" s="1"/>
  <c r="AN153" i="52"/>
  <c r="AO153" i="52" s="1"/>
  <c r="AI152" i="52"/>
  <c r="AH152" i="52"/>
  <c r="AI151" i="52"/>
  <c r="AH151" i="52"/>
  <c r="AI150" i="52"/>
  <c r="AH150" i="52"/>
  <c r="AM149" i="52"/>
  <c r="AI149" i="52"/>
  <c r="AH149" i="52"/>
  <c r="AO148" i="52"/>
  <c r="AN148" i="52"/>
  <c r="AI148" i="52"/>
  <c r="AH148" i="52"/>
  <c r="AN147" i="52"/>
  <c r="AO147" i="52" s="1"/>
  <c r="AI147" i="52"/>
  <c r="AH147" i="52"/>
  <c r="AO146" i="52"/>
  <c r="AN146" i="52"/>
  <c r="AI146" i="52"/>
  <c r="AH146" i="52"/>
  <c r="AN145" i="52"/>
  <c r="AN149" i="52" s="1"/>
  <c r="D145" i="52"/>
  <c r="C145" i="52"/>
  <c r="B145" i="52"/>
  <c r="AI144" i="52"/>
  <c r="AH144" i="52"/>
  <c r="AI143" i="52"/>
  <c r="AH143" i="52"/>
  <c r="AI142" i="52"/>
  <c r="AH142" i="52"/>
  <c r="AI141" i="52"/>
  <c r="AH141" i="52"/>
  <c r="AI140" i="52"/>
  <c r="AH140" i="52"/>
  <c r="AI139" i="52"/>
  <c r="AH139" i="52"/>
  <c r="AI138" i="52"/>
  <c r="AH138" i="52"/>
  <c r="AI137" i="52"/>
  <c r="AH137" i="52"/>
  <c r="AI136" i="52"/>
  <c r="AH136" i="52"/>
  <c r="AI135" i="52"/>
  <c r="AH135" i="52"/>
  <c r="AE132" i="52"/>
  <c r="AD132" i="52"/>
  <c r="AC132" i="52"/>
  <c r="AB132" i="52"/>
  <c r="M132" i="52"/>
  <c r="L132" i="52"/>
  <c r="K132" i="52"/>
  <c r="J132" i="52"/>
  <c r="I132" i="52"/>
  <c r="H132" i="52"/>
  <c r="G132" i="52"/>
  <c r="F132" i="52"/>
  <c r="E132" i="52"/>
  <c r="D132" i="52"/>
  <c r="C132" i="52"/>
  <c r="B132" i="52"/>
  <c r="AE131" i="52"/>
  <c r="AD131" i="52"/>
  <c r="AC131" i="52"/>
  <c r="AB131" i="52"/>
  <c r="M131" i="52"/>
  <c r="L131" i="52"/>
  <c r="K131" i="52"/>
  <c r="J131" i="52"/>
  <c r="I131" i="52"/>
  <c r="H131" i="52"/>
  <c r="G131" i="52"/>
  <c r="F131" i="52"/>
  <c r="E131" i="52"/>
  <c r="D131" i="52"/>
  <c r="C131" i="52"/>
  <c r="B131" i="52"/>
  <c r="AE130" i="52"/>
  <c r="AD130" i="52"/>
  <c r="AC130" i="52"/>
  <c r="AB130" i="52"/>
  <c r="M130" i="52"/>
  <c r="L130" i="52"/>
  <c r="K130" i="52"/>
  <c r="J130" i="52"/>
  <c r="I130" i="52"/>
  <c r="H130" i="52"/>
  <c r="G130" i="52"/>
  <c r="F130" i="52"/>
  <c r="E130" i="52"/>
  <c r="D130" i="52"/>
  <c r="C130" i="52"/>
  <c r="B130" i="52"/>
  <c r="AE129" i="52"/>
  <c r="AD129" i="52"/>
  <c r="AC129" i="52"/>
  <c r="AB129" i="52"/>
  <c r="M129" i="52"/>
  <c r="L129" i="52"/>
  <c r="K129" i="52"/>
  <c r="J129" i="52"/>
  <c r="I129" i="52"/>
  <c r="H129" i="52"/>
  <c r="G129" i="52"/>
  <c r="F129" i="52"/>
  <c r="E129" i="52"/>
  <c r="D129" i="52"/>
  <c r="C129" i="52"/>
  <c r="B129" i="52"/>
  <c r="AE128" i="52"/>
  <c r="AD128" i="52"/>
  <c r="AC128" i="52"/>
  <c r="AB128" i="52"/>
  <c r="BA23" i="52"/>
  <c r="M128" i="52"/>
  <c r="L128" i="52"/>
  <c r="K128" i="52"/>
  <c r="J128" i="52"/>
  <c r="I128" i="52"/>
  <c r="H128" i="52"/>
  <c r="G128" i="52"/>
  <c r="F128" i="52"/>
  <c r="E128" i="52"/>
  <c r="D128" i="52"/>
  <c r="C128" i="52"/>
  <c r="B128" i="52"/>
  <c r="AE127" i="52"/>
  <c r="AD127" i="52"/>
  <c r="AC127" i="52"/>
  <c r="AB127" i="52"/>
  <c r="BF23" i="52"/>
  <c r="AZ23" i="52"/>
  <c r="AY23" i="52"/>
  <c r="AX23" i="52"/>
  <c r="AV23" i="52"/>
  <c r="M127" i="52"/>
  <c r="L127" i="52"/>
  <c r="K127" i="52"/>
  <c r="J127" i="52"/>
  <c r="J133" i="52" s="1"/>
  <c r="I127" i="52"/>
  <c r="H127" i="52"/>
  <c r="G127" i="52"/>
  <c r="G133" i="52" s="1"/>
  <c r="F127" i="52"/>
  <c r="E127" i="52"/>
  <c r="D127" i="52"/>
  <c r="C127" i="52"/>
  <c r="B127" i="52"/>
  <c r="AI124" i="52"/>
  <c r="AH124" i="52"/>
  <c r="AI122" i="52"/>
  <c r="AH122" i="52"/>
  <c r="AG122" i="52"/>
  <c r="AI121" i="52"/>
  <c r="AH121" i="52"/>
  <c r="AI120" i="52"/>
  <c r="AH120" i="52"/>
  <c r="AI119" i="52"/>
  <c r="AH119" i="52"/>
  <c r="AG118" i="52"/>
  <c r="AE118" i="52"/>
  <c r="AD118" i="52"/>
  <c r="AC118" i="52"/>
  <c r="AB118" i="52"/>
  <c r="AA5" i="52" s="1"/>
  <c r="BD19" i="52"/>
  <c r="AY19" i="52"/>
  <c r="AV19" i="52"/>
  <c r="M118" i="52"/>
  <c r="L118" i="52"/>
  <c r="L123" i="52" s="1"/>
  <c r="L125" i="52" s="1"/>
  <c r="K118" i="52"/>
  <c r="J118" i="52"/>
  <c r="I118" i="52"/>
  <c r="H5" i="52" s="1"/>
  <c r="H118" i="52"/>
  <c r="G118" i="52"/>
  <c r="AR19" i="52" s="1"/>
  <c r="F118" i="52"/>
  <c r="AQ19" i="52" s="1"/>
  <c r="E118" i="52"/>
  <c r="D118" i="52"/>
  <c r="C5" i="52" s="1"/>
  <c r="C118" i="52"/>
  <c r="AN19" i="52" s="1"/>
  <c r="B118" i="52"/>
  <c r="AM19" i="52" s="1"/>
  <c r="AI117" i="52"/>
  <c r="AH117" i="52"/>
  <c r="AI116" i="52"/>
  <c r="AH116" i="52"/>
  <c r="AI115" i="52"/>
  <c r="AH115" i="52"/>
  <c r="AI114" i="52"/>
  <c r="AH114" i="52"/>
  <c r="AI113" i="52"/>
  <c r="AH113" i="52"/>
  <c r="AI112" i="52"/>
  <c r="AH112" i="52"/>
  <c r="AI111" i="52"/>
  <c r="AH111" i="52"/>
  <c r="AI110" i="52"/>
  <c r="AH110" i="52"/>
  <c r="AI109" i="52"/>
  <c r="AH109" i="52"/>
  <c r="AI108" i="52"/>
  <c r="AH108" i="52"/>
  <c r="AI107" i="52"/>
  <c r="AH107" i="52"/>
  <c r="AG106" i="52"/>
  <c r="AE106" i="52"/>
  <c r="AD106" i="52"/>
  <c r="AC106" i="52"/>
  <c r="AB106" i="52"/>
  <c r="BE20" i="52"/>
  <c r="V7" i="52"/>
  <c r="AX20" i="52"/>
  <c r="AV20" i="52"/>
  <c r="M106" i="52"/>
  <c r="L106" i="52"/>
  <c r="K106" i="52"/>
  <c r="AT20" i="52" s="1"/>
  <c r="J106" i="52"/>
  <c r="I106" i="52"/>
  <c r="G106" i="52"/>
  <c r="F106" i="52"/>
  <c r="E106" i="52"/>
  <c r="AP20" i="52" s="1"/>
  <c r="D106" i="52"/>
  <c r="AO20" i="52" s="1"/>
  <c r="C106" i="52"/>
  <c r="B106" i="52"/>
  <c r="AI105" i="52"/>
  <c r="AH105" i="52"/>
  <c r="AI104" i="52"/>
  <c r="AH104" i="52"/>
  <c r="AI103" i="52"/>
  <c r="AH103" i="52"/>
  <c r="BJ18" i="52"/>
  <c r="AE102" i="52"/>
  <c r="BI18" i="52" s="1"/>
  <c r="AD102" i="52"/>
  <c r="BH18" i="52" s="1"/>
  <c r="AC102" i="52"/>
  <c r="AB102" i="52"/>
  <c r="BG18" i="52" s="1"/>
  <c r="BF18" i="52"/>
  <c r="T7" i="52"/>
  <c r="BA18" i="52"/>
  <c r="AZ18" i="52"/>
  <c r="M102" i="52"/>
  <c r="F102" i="52"/>
  <c r="AQ18" i="52" s="1"/>
  <c r="E102" i="52"/>
  <c r="D102" i="52"/>
  <c r="C102" i="52"/>
  <c r="B102" i="52"/>
  <c r="BT101" i="52"/>
  <c r="BR101" i="52"/>
  <c r="BJ101" i="52"/>
  <c r="BF101" i="52"/>
  <c r="BD101" i="52"/>
  <c r="AZ101" i="52"/>
  <c r="AI101" i="52"/>
  <c r="AH101" i="52"/>
  <c r="AG101" i="52"/>
  <c r="AG102" i="52" s="1"/>
  <c r="AG3" i="52" s="1"/>
  <c r="BW100" i="52"/>
  <c r="BU100" i="52"/>
  <c r="BT100" i="52"/>
  <c r="BS100" i="52"/>
  <c r="BL100" i="52"/>
  <c r="BG100" i="52"/>
  <c r="BF100" i="52"/>
  <c r="BE100" i="52"/>
  <c r="BD100" i="52"/>
  <c r="BC100" i="52"/>
  <c r="AI100" i="52"/>
  <c r="AH100" i="52"/>
  <c r="BW99" i="52"/>
  <c r="BU99" i="52"/>
  <c r="BO99" i="52"/>
  <c r="BI99" i="52"/>
  <c r="BH99" i="52"/>
  <c r="BG99" i="52"/>
  <c r="BF99" i="52"/>
  <c r="BE99" i="52"/>
  <c r="AZ99" i="52"/>
  <c r="AI99" i="52"/>
  <c r="AH99" i="52"/>
  <c r="BW98" i="52"/>
  <c r="BS98" i="52"/>
  <c r="BQ98" i="52"/>
  <c r="BO98" i="52"/>
  <c r="BK98" i="52"/>
  <c r="BJ98" i="52"/>
  <c r="BI98" i="52"/>
  <c r="BH98" i="52"/>
  <c r="BG98" i="52"/>
  <c r="AZ98" i="52"/>
  <c r="AI98" i="52"/>
  <c r="AH98" i="52"/>
  <c r="BU97" i="52"/>
  <c r="BD97" i="52"/>
  <c r="AI97" i="52"/>
  <c r="AH97" i="52"/>
  <c r="BD96" i="52"/>
  <c r="AI96" i="52"/>
  <c r="AH96" i="52"/>
  <c r="AI95" i="52"/>
  <c r="AH95" i="52"/>
  <c r="BW94" i="52"/>
  <c r="BW101" i="52" s="1"/>
  <c r="BV94" i="52"/>
  <c r="BV101" i="52" s="1"/>
  <c r="BU94" i="52"/>
  <c r="BU101" i="52" s="1"/>
  <c r="BT94" i="52"/>
  <c r="BS94" i="52"/>
  <c r="BS101" i="52" s="1"/>
  <c r="BR94" i="52"/>
  <c r="BQ94" i="52"/>
  <c r="BQ101" i="52" s="1"/>
  <c r="BP94" i="52"/>
  <c r="BP101" i="52" s="1"/>
  <c r="BO94" i="52"/>
  <c r="BO101" i="52" s="1"/>
  <c r="BN94" i="52"/>
  <c r="BN101" i="52" s="1"/>
  <c r="BM94" i="52"/>
  <c r="BM101" i="52" s="1"/>
  <c r="BL94" i="52"/>
  <c r="BL101" i="52" s="1"/>
  <c r="BK94" i="52"/>
  <c r="BK101" i="52" s="1"/>
  <c r="BJ94" i="52"/>
  <c r="BI94" i="52"/>
  <c r="BI101" i="52" s="1"/>
  <c r="BH94" i="52"/>
  <c r="BH101" i="52" s="1"/>
  <c r="BG94" i="52"/>
  <c r="BG101" i="52" s="1"/>
  <c r="BF94" i="52"/>
  <c r="BE94" i="52"/>
  <c r="BE101" i="52" s="1"/>
  <c r="BD94" i="52"/>
  <c r="BC94" i="52"/>
  <c r="BC101" i="52" s="1"/>
  <c r="BB94" i="52"/>
  <c r="BB101" i="52" s="1"/>
  <c r="BA94" i="52"/>
  <c r="BA101" i="52" s="1"/>
  <c r="AZ94" i="52"/>
  <c r="AI94" i="52"/>
  <c r="AH94" i="52"/>
  <c r="BW93" i="52"/>
  <c r="BV93" i="52"/>
  <c r="BV100" i="52" s="1"/>
  <c r="BU93" i="52"/>
  <c r="BT93" i="52"/>
  <c r="BS93" i="52"/>
  <c r="BR93" i="52"/>
  <c r="BR100" i="52" s="1"/>
  <c r="BQ93" i="52"/>
  <c r="BQ100" i="52" s="1"/>
  <c r="BP93" i="52"/>
  <c r="BP100" i="52" s="1"/>
  <c r="BO93" i="52"/>
  <c r="BO100" i="52" s="1"/>
  <c r="BN93" i="52"/>
  <c r="BN100" i="52" s="1"/>
  <c r="BM93" i="52"/>
  <c r="BM100" i="52" s="1"/>
  <c r="BL93" i="52"/>
  <c r="BK93" i="52"/>
  <c r="BK100" i="52" s="1"/>
  <c r="BJ93" i="52"/>
  <c r="BJ100" i="52" s="1"/>
  <c r="BI93" i="52"/>
  <c r="BI100" i="52" s="1"/>
  <c r="BH93" i="52"/>
  <c r="BH100" i="52" s="1"/>
  <c r="BG93" i="52"/>
  <c r="BF93" i="52"/>
  <c r="BE93" i="52"/>
  <c r="BD93" i="52"/>
  <c r="BC93" i="52"/>
  <c r="BB93" i="52"/>
  <c r="BB100" i="52" s="1"/>
  <c r="BA93" i="52"/>
  <c r="BA100" i="52" s="1"/>
  <c r="AZ93" i="52"/>
  <c r="AZ100" i="52" s="1"/>
  <c r="AI93" i="52"/>
  <c r="AH93" i="52"/>
  <c r="BW92" i="52"/>
  <c r="BV92" i="52"/>
  <c r="BV99" i="52" s="1"/>
  <c r="BU92" i="52"/>
  <c r="BT92" i="52"/>
  <c r="BT99" i="52" s="1"/>
  <c r="BS92" i="52"/>
  <c r="BS99" i="52" s="1"/>
  <c r="BR92" i="52"/>
  <c r="BR99" i="52" s="1"/>
  <c r="BQ92" i="52"/>
  <c r="BQ99" i="52" s="1"/>
  <c r="BP92" i="52"/>
  <c r="BP99" i="52" s="1"/>
  <c r="BO92" i="52"/>
  <c r="BN92" i="52"/>
  <c r="BN99" i="52" s="1"/>
  <c r="BM92" i="52"/>
  <c r="BM99" i="52" s="1"/>
  <c r="BL92" i="52"/>
  <c r="BL99" i="52" s="1"/>
  <c r="BK92" i="52"/>
  <c r="BK99" i="52" s="1"/>
  <c r="BJ92" i="52"/>
  <c r="BJ99" i="52" s="1"/>
  <c r="BI92" i="52"/>
  <c r="BH92" i="52"/>
  <c r="BG92" i="52"/>
  <c r="BF92" i="52"/>
  <c r="BE92" i="52"/>
  <c r="BD92" i="52"/>
  <c r="BD99" i="52" s="1"/>
  <c r="BC92" i="52"/>
  <c r="BC99" i="52" s="1"/>
  <c r="BB92" i="52"/>
  <c r="BB99" i="52" s="1"/>
  <c r="BA92" i="52"/>
  <c r="BA99" i="52" s="1"/>
  <c r="AZ92" i="52"/>
  <c r="AI92" i="52"/>
  <c r="AH92" i="52"/>
  <c r="BW91" i="52"/>
  <c r="BV91" i="52"/>
  <c r="BV98" i="52" s="1"/>
  <c r="BU91" i="52"/>
  <c r="BU98" i="52" s="1"/>
  <c r="BT91" i="52"/>
  <c r="BT98" i="52" s="1"/>
  <c r="BS91" i="52"/>
  <c r="BR91" i="52"/>
  <c r="BR98" i="52" s="1"/>
  <c r="BQ91" i="52"/>
  <c r="BP91" i="52"/>
  <c r="BP98" i="52" s="1"/>
  <c r="BO91" i="52"/>
  <c r="BN91" i="52"/>
  <c r="BN98" i="52" s="1"/>
  <c r="BM91" i="52"/>
  <c r="BM98" i="52" s="1"/>
  <c r="BL91" i="52"/>
  <c r="BL98" i="52" s="1"/>
  <c r="BK91" i="52"/>
  <c r="BJ91" i="52"/>
  <c r="BI91" i="52"/>
  <c r="BH91" i="52"/>
  <c r="BG91" i="52"/>
  <c r="BF91" i="52"/>
  <c r="BF98" i="52" s="1"/>
  <c r="BE91" i="52"/>
  <c r="BE98" i="52" s="1"/>
  <c r="BD91" i="52"/>
  <c r="BD98" i="52" s="1"/>
  <c r="BC91" i="52"/>
  <c r="BC98" i="52" s="1"/>
  <c r="BB91" i="52"/>
  <c r="BB98" i="52" s="1"/>
  <c r="BA91" i="52"/>
  <c r="BA98" i="52" s="1"/>
  <c r="AZ91" i="52"/>
  <c r="AI91" i="52"/>
  <c r="AH91" i="52"/>
  <c r="BW90" i="52"/>
  <c r="BW97" i="52" s="1"/>
  <c r="BV90" i="52"/>
  <c r="BV97" i="52" s="1"/>
  <c r="BU90" i="52"/>
  <c r="BT90" i="52"/>
  <c r="BT97" i="52" s="1"/>
  <c r="BS90" i="52"/>
  <c r="BS97" i="52" s="1"/>
  <c r="BR90" i="52"/>
  <c r="BR97" i="52" s="1"/>
  <c r="BQ90" i="52"/>
  <c r="BQ97" i="52" s="1"/>
  <c r="BP90" i="52"/>
  <c r="BP97" i="52" s="1"/>
  <c r="BO90" i="52"/>
  <c r="BO97" i="52" s="1"/>
  <c r="BN90" i="52"/>
  <c r="BN97" i="52" s="1"/>
  <c r="BM90" i="52"/>
  <c r="BM97" i="52" s="1"/>
  <c r="BL90" i="52"/>
  <c r="BL97" i="52" s="1"/>
  <c r="BK90" i="52"/>
  <c r="BK97" i="52" s="1"/>
  <c r="BJ90" i="52"/>
  <c r="BJ97" i="52" s="1"/>
  <c r="BI90" i="52"/>
  <c r="BI97" i="52" s="1"/>
  <c r="BH90" i="52"/>
  <c r="BH97" i="52" s="1"/>
  <c r="BG90" i="52"/>
  <c r="BG97" i="52" s="1"/>
  <c r="BF90" i="52"/>
  <c r="BF97" i="52" s="1"/>
  <c r="BE90" i="52"/>
  <c r="BE97" i="52" s="1"/>
  <c r="BD90" i="52"/>
  <c r="BC90" i="52"/>
  <c r="BC97" i="52" s="1"/>
  <c r="BB90" i="52"/>
  <c r="BB97" i="52" s="1"/>
  <c r="BA90" i="52"/>
  <c r="BA97" i="52" s="1"/>
  <c r="AZ90" i="52"/>
  <c r="AZ97" i="52" s="1"/>
  <c r="AI90" i="52"/>
  <c r="AH90" i="52"/>
  <c r="BW89" i="52"/>
  <c r="BW96" i="52" s="1"/>
  <c r="BV89" i="52"/>
  <c r="BV96" i="52" s="1"/>
  <c r="BU89" i="52"/>
  <c r="BU96" i="52" s="1"/>
  <c r="BT89" i="52"/>
  <c r="BT96" i="52" s="1"/>
  <c r="BS89" i="52"/>
  <c r="BS96" i="52" s="1"/>
  <c r="BR89" i="52"/>
  <c r="BR96" i="52" s="1"/>
  <c r="BQ89" i="52"/>
  <c r="BQ96" i="52" s="1"/>
  <c r="BP89" i="52"/>
  <c r="BP96" i="52" s="1"/>
  <c r="BO89" i="52"/>
  <c r="BO96" i="52" s="1"/>
  <c r="BN89" i="52"/>
  <c r="BN96" i="52" s="1"/>
  <c r="BM89" i="52"/>
  <c r="BM96" i="52" s="1"/>
  <c r="BL89" i="52"/>
  <c r="BL96" i="52" s="1"/>
  <c r="BK89" i="52"/>
  <c r="BK96" i="52" s="1"/>
  <c r="BJ89" i="52"/>
  <c r="BJ96" i="52" s="1"/>
  <c r="BI89" i="52"/>
  <c r="BI96" i="52" s="1"/>
  <c r="BH89" i="52"/>
  <c r="BH96" i="52" s="1"/>
  <c r="BG89" i="52"/>
  <c r="BG96" i="52" s="1"/>
  <c r="BF89" i="52"/>
  <c r="BF96" i="52" s="1"/>
  <c r="BE89" i="52"/>
  <c r="BE96" i="52" s="1"/>
  <c r="BD89" i="52"/>
  <c r="BC89" i="52"/>
  <c r="BC96" i="52" s="1"/>
  <c r="BB89" i="52"/>
  <c r="BB96" i="52" s="1"/>
  <c r="BA89" i="52"/>
  <c r="BA96" i="52" s="1"/>
  <c r="AZ89" i="52"/>
  <c r="AZ96" i="52" s="1"/>
  <c r="AI89" i="52"/>
  <c r="AH89" i="52"/>
  <c r="AG88" i="52"/>
  <c r="BJ17" i="52"/>
  <c r="AE88" i="52"/>
  <c r="BI17" i="52" s="1"/>
  <c r="AD88" i="52"/>
  <c r="BH17" i="52" s="1"/>
  <c r="AC88" i="52"/>
  <c r="AB88" i="52"/>
  <c r="M88" i="52"/>
  <c r="AU17" i="52" s="1"/>
  <c r="L88" i="52"/>
  <c r="AT17" i="52"/>
  <c r="AS17" i="52"/>
  <c r="AR17" i="52"/>
  <c r="F88" i="52"/>
  <c r="E88" i="52"/>
  <c r="AP17" i="52" s="1"/>
  <c r="D88" i="52"/>
  <c r="C88" i="52"/>
  <c r="AN17" i="52" s="1"/>
  <c r="B88" i="52"/>
  <c r="AI87" i="52"/>
  <c r="AH87" i="52"/>
  <c r="AI86" i="52"/>
  <c r="AH86" i="52"/>
  <c r="AI85" i="52"/>
  <c r="AH85" i="52"/>
  <c r="AI84" i="52"/>
  <c r="AH84" i="52"/>
  <c r="AI83" i="52"/>
  <c r="AH83" i="52"/>
  <c r="AI82" i="52"/>
  <c r="AH82" i="52"/>
  <c r="AI81" i="52"/>
  <c r="AH81" i="52"/>
  <c r="AG80" i="52"/>
  <c r="AG123" i="52" s="1"/>
  <c r="BJ16" i="52"/>
  <c r="AE80" i="52"/>
  <c r="AD80" i="52"/>
  <c r="AC80" i="52"/>
  <c r="AB80" i="52"/>
  <c r="BG16" i="52" s="1"/>
  <c r="BF16" i="52"/>
  <c r="Y7" i="52"/>
  <c r="BE16" i="52"/>
  <c r="W7" i="52"/>
  <c r="Q7" i="52"/>
  <c r="AX16" i="52"/>
  <c r="AW16" i="52"/>
  <c r="M80" i="52"/>
  <c r="AU16" i="52" s="1"/>
  <c r="AT16" i="52"/>
  <c r="H123" i="52"/>
  <c r="H125" i="52" s="1"/>
  <c r="AR16" i="52"/>
  <c r="F80" i="52"/>
  <c r="E80" i="52"/>
  <c r="AP16" i="52" s="1"/>
  <c r="D80" i="52"/>
  <c r="AO16" i="52" s="1"/>
  <c r="C80" i="52"/>
  <c r="AN16" i="52" s="1"/>
  <c r="B80" i="52"/>
  <c r="AM16" i="52" s="1"/>
  <c r="AI79" i="52"/>
  <c r="AH79" i="52"/>
  <c r="AI78" i="52"/>
  <c r="AH78" i="52"/>
  <c r="AG78" i="52"/>
  <c r="AI77" i="52"/>
  <c r="AH77" i="52"/>
  <c r="AI76" i="52"/>
  <c r="AH76" i="52"/>
  <c r="AI75" i="52"/>
  <c r="AH75" i="52"/>
  <c r="AI74" i="52"/>
  <c r="AH74" i="52"/>
  <c r="AI73" i="52"/>
  <c r="AH73" i="52"/>
  <c r="AI72" i="52"/>
  <c r="AH72" i="52"/>
  <c r="AI71" i="52"/>
  <c r="AH71" i="52"/>
  <c r="AI70" i="52"/>
  <c r="AH70" i="52"/>
  <c r="AI69" i="52"/>
  <c r="AH69" i="52"/>
  <c r="AI68" i="52"/>
  <c r="AH68" i="52"/>
  <c r="AI67" i="52"/>
  <c r="AH67" i="52"/>
  <c r="AI66" i="52"/>
  <c r="AH66" i="52"/>
  <c r="AI65" i="52"/>
  <c r="AH65" i="52"/>
  <c r="AI64" i="52"/>
  <c r="AH64" i="52"/>
  <c r="AI63" i="52"/>
  <c r="AH63" i="52"/>
  <c r="AI62" i="52"/>
  <c r="AH62" i="52"/>
  <c r="AI61" i="52"/>
  <c r="AH61" i="52"/>
  <c r="AI60" i="52"/>
  <c r="AH60" i="52"/>
  <c r="AI59" i="52"/>
  <c r="AH59" i="52"/>
  <c r="AI58" i="52"/>
  <c r="AH58" i="52"/>
  <c r="AI57" i="52"/>
  <c r="AH57" i="52"/>
  <c r="AI56" i="52"/>
  <c r="AH56" i="52"/>
  <c r="AI55" i="52"/>
  <c r="AH55" i="52"/>
  <c r="AI54" i="52"/>
  <c r="AH54" i="52"/>
  <c r="AI53" i="52"/>
  <c r="AH53" i="52"/>
  <c r="AI52" i="52"/>
  <c r="AH52" i="52"/>
  <c r="AI51" i="52"/>
  <c r="AH51" i="52"/>
  <c r="AI50" i="52"/>
  <c r="AH50" i="52"/>
  <c r="AI49" i="52"/>
  <c r="AH49" i="52"/>
  <c r="AI48" i="52"/>
  <c r="AH48" i="52"/>
  <c r="AI47" i="52"/>
  <c r="AH47" i="52"/>
  <c r="AI46" i="52"/>
  <c r="AH46" i="52"/>
  <c r="AI45" i="52"/>
  <c r="AH45" i="52"/>
  <c r="AI44" i="52"/>
  <c r="AH44" i="52"/>
  <c r="AI43" i="52"/>
  <c r="AH43" i="52"/>
  <c r="AI42" i="52"/>
  <c r="AH42" i="52"/>
  <c r="AI41" i="52"/>
  <c r="AH41" i="52"/>
  <c r="AI40" i="52"/>
  <c r="AH40" i="52"/>
  <c r="AI39" i="52"/>
  <c r="AH39" i="52"/>
  <c r="AI38" i="52"/>
  <c r="AH38" i="52"/>
  <c r="AI37" i="52"/>
  <c r="AH37" i="52"/>
  <c r="AI36" i="52"/>
  <c r="AH36" i="52"/>
  <c r="AI35" i="52"/>
  <c r="AH35" i="52"/>
  <c r="AI34" i="52"/>
  <c r="AH34" i="52"/>
  <c r="AI33" i="52"/>
  <c r="AH33" i="52"/>
  <c r="AI32" i="52"/>
  <c r="AH32" i="52"/>
  <c r="AI31" i="52"/>
  <c r="AH31" i="52"/>
  <c r="AI30" i="52"/>
  <c r="AH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AI23" i="52"/>
  <c r="AH23" i="52"/>
  <c r="AI22" i="52"/>
  <c r="AH22" i="52"/>
  <c r="BJ21" i="52"/>
  <c r="BI21" i="52"/>
  <c r="BH21" i="52"/>
  <c r="BG21" i="52"/>
  <c r="BF21" i="52"/>
  <c r="BE21" i="52"/>
  <c r="BD21" i="52"/>
  <c r="BC21" i="52"/>
  <c r="BB21" i="52"/>
  <c r="BA21" i="52"/>
  <c r="AZ21" i="52"/>
  <c r="AY21" i="52"/>
  <c r="AX21" i="52"/>
  <c r="AW21" i="52"/>
  <c r="AV21" i="52"/>
  <c r="AU21" i="52"/>
  <c r="AT21" i="52"/>
  <c r="AS21" i="52"/>
  <c r="AR21" i="52"/>
  <c r="AQ21" i="52"/>
  <c r="AP21" i="52"/>
  <c r="AO21" i="52"/>
  <c r="AN21" i="52"/>
  <c r="AM21" i="52"/>
  <c r="AI21" i="52"/>
  <c r="AH21" i="52"/>
  <c r="BJ20" i="52"/>
  <c r="BI20" i="52"/>
  <c r="BH20" i="52"/>
  <c r="BG20" i="52"/>
  <c r="BF20" i="52"/>
  <c r="BB20" i="52"/>
  <c r="BA20" i="52"/>
  <c r="AZ20" i="52"/>
  <c r="AY20" i="52"/>
  <c r="AW20" i="52"/>
  <c r="AS20" i="52"/>
  <c r="AR20" i="52"/>
  <c r="AQ20" i="52"/>
  <c r="AM20" i="52"/>
  <c r="AI20" i="52"/>
  <c r="AH20" i="52"/>
  <c r="BJ19" i="52"/>
  <c r="BI19" i="52"/>
  <c r="BF19" i="52"/>
  <c r="BE19" i="52"/>
  <c r="BB19" i="52"/>
  <c r="BA19" i="52"/>
  <c r="AZ19" i="52"/>
  <c r="AW19" i="52"/>
  <c r="AT19" i="52"/>
  <c r="AI19" i="52"/>
  <c r="AH19" i="52"/>
  <c r="BE18" i="52"/>
  <c r="BD18" i="52"/>
  <c r="BC18" i="52"/>
  <c r="AY18" i="52"/>
  <c r="AX18" i="52"/>
  <c r="AW18" i="52"/>
  <c r="AV18" i="52"/>
  <c r="AU18" i="52"/>
  <c r="AS18" i="52"/>
  <c r="AR18" i="52"/>
  <c r="AP18" i="52"/>
  <c r="AO18" i="52"/>
  <c r="AN18" i="52"/>
  <c r="AI18" i="52"/>
  <c r="AH18" i="52"/>
  <c r="BG17" i="52"/>
  <c r="BF17" i="52"/>
  <c r="BE17" i="52"/>
  <c r="BD17" i="52"/>
  <c r="BC17" i="52"/>
  <c r="BB17" i="52"/>
  <c r="BA17" i="52"/>
  <c r="AZ17" i="52"/>
  <c r="AY17" i="52"/>
  <c r="AX17" i="52"/>
  <c r="AW17" i="52"/>
  <c r="AV17" i="52"/>
  <c r="AQ17" i="52"/>
  <c r="AO17" i="52"/>
  <c r="AI17" i="52"/>
  <c r="AH17" i="52"/>
  <c r="BD16" i="52"/>
  <c r="BC16" i="52"/>
  <c r="BB16" i="52"/>
  <c r="BA16" i="52"/>
  <c r="AZ16" i="52"/>
  <c r="AY16" i="52"/>
  <c r="AV16" i="52"/>
  <c r="AS16" i="52"/>
  <c r="AI16" i="52"/>
  <c r="AH16" i="52"/>
  <c r="AI15" i="52"/>
  <c r="AH15" i="52"/>
  <c r="AI14" i="52"/>
  <c r="AH14" i="52"/>
  <c r="AI13" i="52"/>
  <c r="AH13" i="52"/>
  <c r="AL12" i="52"/>
  <c r="AI12" i="52"/>
  <c r="AH12" i="52"/>
  <c r="AI11" i="52"/>
  <c r="AH11" i="52"/>
  <c r="K6" i="52"/>
  <c r="AE5" i="52"/>
  <c r="AD5" i="52"/>
  <c r="Z5" i="52"/>
  <c r="Y5" i="52"/>
  <c r="X5" i="52"/>
  <c r="W5" i="52"/>
  <c r="V5" i="52"/>
  <c r="S5" i="52"/>
  <c r="R5" i="52"/>
  <c r="Q5" i="52"/>
  <c r="P5" i="52"/>
  <c r="O5" i="52"/>
  <c r="N5" i="52"/>
  <c r="K5" i="52"/>
  <c r="J5" i="52"/>
  <c r="I5" i="52"/>
  <c r="G5" i="52"/>
  <c r="AG4" i="52"/>
  <c r="K4" i="52"/>
  <c r="E4" i="52"/>
  <c r="H4" i="52" s="1"/>
  <c r="B4" i="52"/>
  <c r="AL13" i="52" s="1"/>
  <c r="AE133" i="52" l="1"/>
  <c r="AE123" i="52"/>
  <c r="AE125" i="52" s="1"/>
  <c r="AE126" i="52" s="1"/>
  <c r="AE7" i="52" s="1"/>
  <c r="AD123" i="52"/>
  <c r="AD125" i="52" s="1"/>
  <c r="AD126" i="52" s="1"/>
  <c r="AD7" i="52" s="1"/>
  <c r="AD133" i="52"/>
  <c r="BH23" i="52" s="1"/>
  <c r="BH16" i="52"/>
  <c r="AC123" i="52"/>
  <c r="AC125" i="52" s="1"/>
  <c r="AB133" i="52"/>
  <c r="BG23" i="52" s="1"/>
  <c r="BG19" i="52"/>
  <c r="BG22" i="52" s="1"/>
  <c r="BG25" i="52" s="1"/>
  <c r="AB123" i="52"/>
  <c r="AB125" i="52" s="1"/>
  <c r="AB126" i="52" s="1"/>
  <c r="AB7" i="52" s="1"/>
  <c r="BF22" i="52"/>
  <c r="BF25" i="52" s="1"/>
  <c r="AA249" i="52"/>
  <c r="AB249" i="52" s="1"/>
  <c r="AC249" i="52" s="1"/>
  <c r="AD249" i="52" s="1"/>
  <c r="AE249" i="52" s="1"/>
  <c r="AF249" i="52" s="1"/>
  <c r="BA22" i="52"/>
  <c r="BA25" i="52" s="1"/>
  <c r="AY22" i="52"/>
  <c r="AY25" i="52" s="1"/>
  <c r="AW22" i="52"/>
  <c r="AV22" i="52"/>
  <c r="AV25" i="52" s="1"/>
  <c r="M123" i="52"/>
  <c r="M125" i="52" s="1"/>
  <c r="L133" i="52"/>
  <c r="L126" i="52"/>
  <c r="L7" i="52" s="1"/>
  <c r="L134" i="52"/>
  <c r="K123" i="52"/>
  <c r="K125" i="52" s="1"/>
  <c r="K133" i="52"/>
  <c r="AT23" i="52" s="1"/>
  <c r="I133" i="52"/>
  <c r="AS23" i="52" s="1"/>
  <c r="I123" i="52"/>
  <c r="I125" i="52" s="1"/>
  <c r="I126" i="52" s="1"/>
  <c r="I7" i="52" s="1"/>
  <c r="AS19" i="52"/>
  <c r="AS22" i="52" s="1"/>
  <c r="AS25" i="52" s="1"/>
  <c r="H133" i="52"/>
  <c r="H134" i="52" s="1"/>
  <c r="F5" i="52"/>
  <c r="F123" i="52"/>
  <c r="F125" i="52" s="1"/>
  <c r="F133" i="52"/>
  <c r="AI130" i="52"/>
  <c r="AI102" i="52"/>
  <c r="AQ16" i="52"/>
  <c r="AQ22" i="52" s="1"/>
  <c r="AH88" i="52"/>
  <c r="AO19" i="52"/>
  <c r="AI132" i="52"/>
  <c r="D133" i="52"/>
  <c r="AO23" i="52" s="1"/>
  <c r="AH106" i="52"/>
  <c r="AO22" i="52"/>
  <c r="D123" i="52"/>
  <c r="D125" i="52" s="1"/>
  <c r="D126" i="52" s="1"/>
  <c r="D7" i="52" s="1"/>
  <c r="B5" i="52"/>
  <c r="AH127" i="52"/>
  <c r="AH128" i="52"/>
  <c r="AI131" i="52"/>
  <c r="C133" i="52"/>
  <c r="AN23" i="52" s="1"/>
  <c r="AH130" i="52"/>
  <c r="C134" i="52"/>
  <c r="C123" i="52"/>
  <c r="C125" i="52" s="1"/>
  <c r="C126" i="52" s="1"/>
  <c r="C7" i="52" s="1"/>
  <c r="AI129" i="52"/>
  <c r="AF5" i="52"/>
  <c r="B133" i="52"/>
  <c r="AI106" i="52"/>
  <c r="AM18" i="52"/>
  <c r="AA7" i="52"/>
  <c r="BE23" i="52"/>
  <c r="BJ23" i="52"/>
  <c r="BB23" i="52"/>
  <c r="AW23" i="52"/>
  <c r="AE134" i="52"/>
  <c r="BI23" i="52"/>
  <c r="AZ22" i="52"/>
  <c r="AZ25" i="52" s="1"/>
  <c r="AG125" i="52"/>
  <c r="AO157" i="52"/>
  <c r="AO186" i="52" s="1"/>
  <c r="G134" i="52"/>
  <c r="AR23" i="52"/>
  <c r="AR22" i="52"/>
  <c r="AR25" i="52" s="1"/>
  <c r="BE22" i="52"/>
  <c r="BJ22" i="52"/>
  <c r="S7" i="52"/>
  <c r="AQ23" i="52"/>
  <c r="F134" i="52"/>
  <c r="BD23" i="52"/>
  <c r="AG2" i="52"/>
  <c r="AG6" i="52" s="1"/>
  <c r="AU20" i="52"/>
  <c r="BC20" i="52"/>
  <c r="AI80" i="52"/>
  <c r="AI88" i="52"/>
  <c r="E123" i="52"/>
  <c r="E125" i="52" s="1"/>
  <c r="N7" i="52"/>
  <c r="AF7" i="52"/>
  <c r="AI127" i="52"/>
  <c r="BG105" i="52" a="1"/>
  <c r="BI16" i="52"/>
  <c r="BI22" i="52" s="1"/>
  <c r="BI25" i="52" s="1"/>
  <c r="AU19" i="52"/>
  <c r="D5" i="52"/>
  <c r="L5" i="52"/>
  <c r="T5" i="52"/>
  <c r="AB5" i="52"/>
  <c r="AP19" i="52"/>
  <c r="AP22" i="52" s="1"/>
  <c r="AX19" i="52"/>
  <c r="AX22" i="52" s="1"/>
  <c r="AX25" i="52" s="1"/>
  <c r="AN20" i="52"/>
  <c r="AN22" i="52" s="1"/>
  <c r="BD20" i="52"/>
  <c r="BD22" i="52" s="1"/>
  <c r="BD25" i="52" s="1"/>
  <c r="B134" i="52"/>
  <c r="J134" i="52"/>
  <c r="AH118" i="52"/>
  <c r="O7" i="52"/>
  <c r="X7" i="52"/>
  <c r="AI128" i="52"/>
  <c r="AH129" i="52"/>
  <c r="AH131" i="52"/>
  <c r="H194" i="52"/>
  <c r="F235" i="52"/>
  <c r="E145" i="52"/>
  <c r="BC19" i="52"/>
  <c r="AM23" i="52"/>
  <c r="AN157" i="52"/>
  <c r="E5" i="52"/>
  <c r="M5" i="52"/>
  <c r="U5" i="52"/>
  <c r="AC5" i="52"/>
  <c r="AM17" i="52"/>
  <c r="AM22" i="52" s="1"/>
  <c r="AI118" i="52"/>
  <c r="G123" i="52"/>
  <c r="G125" i="52" s="1"/>
  <c r="G126" i="52" s="1"/>
  <c r="G7" i="52" s="1"/>
  <c r="P7" i="52"/>
  <c r="AH132" i="52"/>
  <c r="AT18" i="52"/>
  <c r="AT22" i="52" s="1"/>
  <c r="BB18" i="52"/>
  <c r="BB22" i="52" s="1"/>
  <c r="BB25" i="52" s="1"/>
  <c r="BH19" i="52"/>
  <c r="AJ118" i="52" a="1"/>
  <c r="AJ118" i="52" s="1"/>
  <c r="E133" i="52"/>
  <c r="AP23" i="52" s="1"/>
  <c r="M133" i="52"/>
  <c r="AU23" i="52" s="1"/>
  <c r="BC23" i="52"/>
  <c r="AC133" i="52"/>
  <c r="AC134" i="52" s="1"/>
  <c r="AN165" i="52"/>
  <c r="AO178" i="52"/>
  <c r="N188" i="52"/>
  <c r="AH102" i="52"/>
  <c r="AO149" i="52"/>
  <c r="AO145" i="52"/>
  <c r="B123" i="52"/>
  <c r="J123" i="52"/>
  <c r="J125" i="52" s="1"/>
  <c r="J126" i="52" s="1"/>
  <c r="J7" i="52" s="1"/>
  <c r="R7" i="52"/>
  <c r="Z7" i="52"/>
  <c r="AH80" i="52"/>
  <c r="E172" i="52"/>
  <c r="D178" i="52"/>
  <c r="C178" i="52"/>
  <c r="D208" i="52"/>
  <c r="AN178" i="52"/>
  <c r="C311" i="52"/>
  <c r="C339" i="52" s="1"/>
  <c r="F204" i="52"/>
  <c r="D180" i="52"/>
  <c r="C335" i="52"/>
  <c r="B335" i="52"/>
  <c r="B339" i="52"/>
  <c r="B340" i="52"/>
  <c r="BJ25" i="52" l="1"/>
  <c r="AD134" i="52"/>
  <c r="BH22" i="52"/>
  <c r="BH25" i="52" s="1"/>
  <c r="AC126" i="52"/>
  <c r="AC7" i="52" s="1"/>
  <c r="AB134" i="52"/>
  <c r="BE25" i="52"/>
  <c r="BC22" i="52"/>
  <c r="BC25" i="52" s="1"/>
  <c r="AW25" i="52"/>
  <c r="AU22" i="52"/>
  <c r="AU25" i="52" s="1"/>
  <c r="AT25" i="52"/>
  <c r="K126" i="52"/>
  <c r="K7" i="52" s="1"/>
  <c r="K134" i="52"/>
  <c r="I134" i="52"/>
  <c r="H126" i="52"/>
  <c r="H7" i="52" s="1"/>
  <c r="AQ25" i="52"/>
  <c r="F126" i="52"/>
  <c r="F7" i="52" s="1"/>
  <c r="E126" i="52"/>
  <c r="E7" i="52" s="1"/>
  <c r="AP25" i="52"/>
  <c r="D134" i="52"/>
  <c r="AO25" i="52"/>
  <c r="AN25" i="52"/>
  <c r="BJ128" i="52"/>
  <c r="BH127" i="52"/>
  <c r="BL125" i="52"/>
  <c r="BJ124" i="52"/>
  <c r="BK128" i="52"/>
  <c r="BG127" i="52"/>
  <c r="BJ125" i="52"/>
  <c r="BG124" i="52"/>
  <c r="BK122" i="52"/>
  <c r="BI121" i="52"/>
  <c r="BG120" i="52"/>
  <c r="BK118" i="52"/>
  <c r="BI117" i="52"/>
  <c r="BG116" i="52"/>
  <c r="BK114" i="52"/>
  <c r="BI113" i="52"/>
  <c r="BG112" i="52"/>
  <c r="BK110" i="52"/>
  <c r="BI109" i="52"/>
  <c r="BG108" i="52"/>
  <c r="BK106" i="52"/>
  <c r="BI105" i="52"/>
  <c r="BH128" i="52"/>
  <c r="BK126" i="52"/>
  <c r="BH125" i="52"/>
  <c r="BK123" i="52"/>
  <c r="BI122" i="52"/>
  <c r="BG121" i="52"/>
  <c r="BK119" i="52"/>
  <c r="BI118" i="52"/>
  <c r="BG117" i="52"/>
  <c r="BK115" i="52"/>
  <c r="BI114" i="52"/>
  <c r="BG113" i="52"/>
  <c r="BK111" i="52"/>
  <c r="BI110" i="52"/>
  <c r="BG109" i="52"/>
  <c r="BK107" i="52"/>
  <c r="BI106" i="52"/>
  <c r="BG105" i="52"/>
  <c r="BJ126" i="52"/>
  <c r="BH118" i="52"/>
  <c r="BH110" i="52"/>
  <c r="BL127" i="52"/>
  <c r="BI126" i="52"/>
  <c r="BL124" i="52"/>
  <c r="BI123" i="52"/>
  <c r="BG122" i="52"/>
  <c r="BK120" i="52"/>
  <c r="BI119" i="52"/>
  <c r="BG118" i="52"/>
  <c r="BK116" i="52"/>
  <c r="BI115" i="52"/>
  <c r="BG114" i="52"/>
  <c r="BK112" i="52"/>
  <c r="BI111" i="52"/>
  <c r="BG110" i="52"/>
  <c r="BK108" i="52"/>
  <c r="BI107" i="52"/>
  <c r="BG106" i="52"/>
  <c r="BK127" i="52"/>
  <c r="BH126" i="52"/>
  <c r="BK124" i="52"/>
  <c r="BH123" i="52"/>
  <c r="BL121" i="52"/>
  <c r="BJ120" i="52"/>
  <c r="BH119" i="52"/>
  <c r="BL117" i="52"/>
  <c r="BJ116" i="52"/>
  <c r="BH115" i="52"/>
  <c r="BL113" i="52"/>
  <c r="BJ112" i="52"/>
  <c r="BH111" i="52"/>
  <c r="BL109" i="52"/>
  <c r="BJ108" i="52"/>
  <c r="BH107" i="52"/>
  <c r="BL105" i="52"/>
  <c r="BI128" i="52"/>
  <c r="BL126" i="52"/>
  <c r="BI125" i="52"/>
  <c r="BL123" i="52"/>
  <c r="BJ122" i="52"/>
  <c r="BH121" i="52"/>
  <c r="BL119" i="52"/>
  <c r="BJ118" i="52"/>
  <c r="BH117" i="52"/>
  <c r="BL115" i="52"/>
  <c r="BJ114" i="52"/>
  <c r="BH113" i="52"/>
  <c r="BL111" i="52"/>
  <c r="BJ110" i="52"/>
  <c r="BH109" i="52"/>
  <c r="BL107" i="52"/>
  <c r="BJ106" i="52"/>
  <c r="BH105" i="52"/>
  <c r="BJ127" i="52"/>
  <c r="BG126" i="52"/>
  <c r="BI124" i="52"/>
  <c r="BG123" i="52"/>
  <c r="BK121" i="52"/>
  <c r="BI120" i="52"/>
  <c r="BG119" i="52"/>
  <c r="BK117" i="52"/>
  <c r="BI116" i="52"/>
  <c r="BG115" i="52"/>
  <c r="BK113" i="52"/>
  <c r="BI112" i="52"/>
  <c r="BG111" i="52"/>
  <c r="BK109" i="52"/>
  <c r="BI108" i="52"/>
  <c r="BG107" i="52"/>
  <c r="BK105" i="52"/>
  <c r="BG128" i="52"/>
  <c r="BG125" i="52"/>
  <c r="BJ123" i="52"/>
  <c r="BH122" i="52"/>
  <c r="BL120" i="52"/>
  <c r="BJ119" i="52"/>
  <c r="BL116" i="52"/>
  <c r="BJ115" i="52"/>
  <c r="BH114" i="52"/>
  <c r="BL112" i="52"/>
  <c r="BJ111" i="52"/>
  <c r="BL108" i="52"/>
  <c r="BJ107" i="52"/>
  <c r="BH106" i="52"/>
  <c r="BL128" i="52"/>
  <c r="BI127" i="52"/>
  <c r="BK125" i="52"/>
  <c r="BH124" i="52"/>
  <c r="BL122" i="52"/>
  <c r="BJ121" i="52"/>
  <c r="BH120" i="52"/>
  <c r="BL118" i="52"/>
  <c r="BJ117" i="52"/>
  <c r="BH116" i="52"/>
  <c r="BL114" i="52"/>
  <c r="BJ113" i="52"/>
  <c r="BH112" i="52"/>
  <c r="BL110" i="52"/>
  <c r="BJ109" i="52"/>
  <c r="BH108" i="52"/>
  <c r="BL106" i="52"/>
  <c r="BJ105" i="52"/>
  <c r="AH133" i="52"/>
  <c r="O188" i="52"/>
  <c r="E208" i="52"/>
  <c r="AH123" i="52"/>
  <c r="B125" i="52"/>
  <c r="AI123" i="52"/>
  <c r="I194" i="52"/>
  <c r="AI133" i="52"/>
  <c r="AM25" i="52"/>
  <c r="AJ133" i="52" a="1"/>
  <c r="AJ133" i="52" s="1"/>
  <c r="U7" i="52"/>
  <c r="G235" i="52"/>
  <c r="F145" i="52"/>
  <c r="D311" i="52"/>
  <c r="D335" i="52" s="1"/>
  <c r="E180" i="52"/>
  <c r="G204" i="52"/>
  <c r="M134" i="52"/>
  <c r="C340" i="52"/>
  <c r="E178" i="52"/>
  <c r="F172" i="52"/>
  <c r="E134" i="52"/>
  <c r="M126" i="52"/>
  <c r="M7" i="52" s="1"/>
  <c r="AT8" i="52" l="1"/>
  <c r="AI134" i="52"/>
  <c r="AT9" i="52"/>
  <c r="AH134" i="52"/>
  <c r="D339" i="52"/>
  <c r="E311" i="52"/>
  <c r="F180" i="52"/>
  <c r="F208" i="52"/>
  <c r="E335" i="52"/>
  <c r="E339" i="52" s="1"/>
  <c r="H235" i="52"/>
  <c r="J194" i="52"/>
  <c r="P188" i="52"/>
  <c r="D340" i="52"/>
  <c r="G172" i="52"/>
  <c r="F178" i="52"/>
  <c r="H204" i="52"/>
  <c r="B126" i="52"/>
  <c r="AI125" i="52"/>
  <c r="AH125" i="52"/>
  <c r="AA132" i="51"/>
  <c r="AA131" i="51"/>
  <c r="AA130" i="51"/>
  <c r="AA129" i="51"/>
  <c r="AA128" i="51"/>
  <c r="AA127" i="51"/>
  <c r="AA118" i="51"/>
  <c r="AA106" i="51"/>
  <c r="AA102" i="51"/>
  <c r="AA88" i="51"/>
  <c r="AA80" i="51"/>
  <c r="Z80" i="51"/>
  <c r="Z88" i="51"/>
  <c r="Z102" i="51"/>
  <c r="Z106" i="51"/>
  <c r="Z118" i="51"/>
  <c r="Z127" i="51"/>
  <c r="Z128" i="51"/>
  <c r="Z129" i="51"/>
  <c r="Z130" i="51"/>
  <c r="Z131" i="51"/>
  <c r="Z132" i="51"/>
  <c r="Y79" i="51"/>
  <c r="X79" i="51"/>
  <c r="W80" i="51"/>
  <c r="W88" i="51"/>
  <c r="W102" i="51"/>
  <c r="W106" i="51"/>
  <c r="W118" i="51"/>
  <c r="W127" i="51"/>
  <c r="W128" i="51"/>
  <c r="W129" i="51"/>
  <c r="W130" i="51"/>
  <c r="W131" i="51"/>
  <c r="W132" i="51"/>
  <c r="W169" i="51"/>
  <c r="W170" i="51" a="1"/>
  <c r="W170" i="51" s="1"/>
  <c r="F77" i="9"/>
  <c r="T79" i="51"/>
  <c r="S79" i="51"/>
  <c r="R102" i="51"/>
  <c r="Q88" i="51"/>
  <c r="Q102" i="51"/>
  <c r="Q106" i="51"/>
  <c r="Q188" i="52" l="1"/>
  <c r="F311" i="52"/>
  <c r="G180" i="52"/>
  <c r="AI126" i="52"/>
  <c r="AH126" i="52"/>
  <c r="B7" i="52"/>
  <c r="A7" i="52" s="1"/>
  <c r="E340" i="52"/>
  <c r="I204" i="52"/>
  <c r="K194" i="52"/>
  <c r="G178" i="52"/>
  <c r="H172" i="52"/>
  <c r="G208" i="52"/>
  <c r="G145" i="52"/>
  <c r="I235" i="52"/>
  <c r="AA133" i="51"/>
  <c r="Z133" i="51"/>
  <c r="W123" i="51"/>
  <c r="W125" i="51" s="1"/>
  <c r="AA123" i="51"/>
  <c r="AA125" i="51" s="1"/>
  <c r="AA134" i="51"/>
  <c r="AA126" i="51"/>
  <c r="Z134" i="51"/>
  <c r="Z123" i="51"/>
  <c r="Z125" i="51" s="1"/>
  <c r="Z126" i="51" s="1"/>
  <c r="W133" i="51"/>
  <c r="P88" i="51"/>
  <c r="O80" i="51"/>
  <c r="O88" i="51"/>
  <c r="O102" i="51"/>
  <c r="O106" i="51"/>
  <c r="O118" i="51"/>
  <c r="O127" i="51"/>
  <c r="O128" i="51"/>
  <c r="O129" i="51"/>
  <c r="O130" i="51"/>
  <c r="O131" i="51"/>
  <c r="O132" i="51"/>
  <c r="O169" i="51"/>
  <c r="O170" i="51" a="1"/>
  <c r="O170" i="51" s="1"/>
  <c r="M80" i="51"/>
  <c r="N80" i="51"/>
  <c r="AV16" i="51" s="1"/>
  <c r="M88" i="51"/>
  <c r="N88" i="51"/>
  <c r="M102" i="51"/>
  <c r="N102" i="51"/>
  <c r="AV18" i="51" s="1"/>
  <c r="M106" i="51"/>
  <c r="N106" i="51"/>
  <c r="M118" i="51"/>
  <c r="N118" i="51"/>
  <c r="M127" i="51"/>
  <c r="N127" i="51"/>
  <c r="M128" i="51"/>
  <c r="N128" i="51"/>
  <c r="M129" i="51"/>
  <c r="N129" i="51"/>
  <c r="M130" i="51"/>
  <c r="N130" i="51"/>
  <c r="M131" i="51"/>
  <c r="N131" i="51"/>
  <c r="M132" i="51"/>
  <c r="N132" i="51"/>
  <c r="AH155" i="51"/>
  <c r="AI155" i="51"/>
  <c r="AH154" i="51"/>
  <c r="AI154" i="51"/>
  <c r="AH153" i="51"/>
  <c r="AI153" i="51"/>
  <c r="C334" i="51"/>
  <c r="D334" i="51" s="1"/>
  <c r="E334" i="51" s="1"/>
  <c r="F334" i="51" s="1"/>
  <c r="G334" i="51" s="1"/>
  <c r="H334" i="51" s="1"/>
  <c r="I334" i="51" s="1"/>
  <c r="J334" i="51" s="1"/>
  <c r="K334" i="51" s="1"/>
  <c r="L334" i="51" s="1"/>
  <c r="M334" i="51" s="1"/>
  <c r="N334" i="51" s="1"/>
  <c r="O334" i="51" s="1"/>
  <c r="P334" i="51" s="1"/>
  <c r="Q334" i="51" s="1"/>
  <c r="R334" i="51" s="1"/>
  <c r="S334" i="51" s="1"/>
  <c r="T334" i="51" s="1"/>
  <c r="U334" i="51" s="1"/>
  <c r="V334" i="51" s="1"/>
  <c r="W334" i="51" s="1"/>
  <c r="X334" i="51" s="1"/>
  <c r="Y334" i="51" s="1"/>
  <c r="Z334" i="51" s="1"/>
  <c r="AA334" i="51" s="1"/>
  <c r="AB334" i="51" s="1"/>
  <c r="AC334" i="51" s="1"/>
  <c r="AD334" i="51" s="1"/>
  <c r="AE334" i="51" s="1"/>
  <c r="AF334" i="51" s="1"/>
  <c r="C333" i="51"/>
  <c r="D333" i="51" s="1"/>
  <c r="E333" i="51" s="1"/>
  <c r="F333" i="51" s="1"/>
  <c r="G333" i="51" s="1"/>
  <c r="H333" i="51" s="1"/>
  <c r="I333" i="51" s="1"/>
  <c r="J333" i="51" s="1"/>
  <c r="K333" i="51" s="1"/>
  <c r="L333" i="51" s="1"/>
  <c r="M333" i="51" s="1"/>
  <c r="N333" i="51" s="1"/>
  <c r="O333" i="51" s="1"/>
  <c r="P333" i="51" s="1"/>
  <c r="Q333" i="51" s="1"/>
  <c r="R333" i="51" s="1"/>
  <c r="S333" i="51" s="1"/>
  <c r="T333" i="51" s="1"/>
  <c r="U333" i="51" s="1"/>
  <c r="V333" i="51" s="1"/>
  <c r="W333" i="51" s="1"/>
  <c r="X333" i="51" s="1"/>
  <c r="Y333" i="51" s="1"/>
  <c r="Z333" i="51" s="1"/>
  <c r="AA333" i="51" s="1"/>
  <c r="AB333" i="51" s="1"/>
  <c r="AC333" i="51" s="1"/>
  <c r="AD333" i="51" s="1"/>
  <c r="AE333" i="51" s="1"/>
  <c r="AF333" i="51" s="1"/>
  <c r="C332" i="51"/>
  <c r="D332" i="51" s="1"/>
  <c r="E332" i="51" s="1"/>
  <c r="F332" i="51" s="1"/>
  <c r="G332" i="51" s="1"/>
  <c r="H332" i="51" s="1"/>
  <c r="I332" i="51" s="1"/>
  <c r="J332" i="51" s="1"/>
  <c r="K332" i="51" s="1"/>
  <c r="L332" i="51" s="1"/>
  <c r="M332" i="51" s="1"/>
  <c r="N332" i="51" s="1"/>
  <c r="O332" i="51" s="1"/>
  <c r="P332" i="51" s="1"/>
  <c r="Q332" i="51" s="1"/>
  <c r="R332" i="51" s="1"/>
  <c r="S332" i="51" s="1"/>
  <c r="T332" i="51" s="1"/>
  <c r="U332" i="51" s="1"/>
  <c r="V332" i="51" s="1"/>
  <c r="W332" i="51" s="1"/>
  <c r="X332" i="51" s="1"/>
  <c r="Y332" i="51" s="1"/>
  <c r="Z332" i="51" s="1"/>
  <c r="AA332" i="51" s="1"/>
  <c r="AB332" i="51" s="1"/>
  <c r="AC332" i="51" s="1"/>
  <c r="AD332" i="51" s="1"/>
  <c r="AE332" i="51" s="1"/>
  <c r="AF332" i="51" s="1"/>
  <c r="C326" i="51"/>
  <c r="D326" i="51" s="1"/>
  <c r="E326" i="51" s="1"/>
  <c r="F326" i="51" s="1"/>
  <c r="G326" i="51" s="1"/>
  <c r="H326" i="51" s="1"/>
  <c r="I326" i="51" s="1"/>
  <c r="J326" i="51" s="1"/>
  <c r="K326" i="51" s="1"/>
  <c r="L326" i="51" s="1"/>
  <c r="M326" i="51" s="1"/>
  <c r="N326" i="51" s="1"/>
  <c r="O326" i="51" s="1"/>
  <c r="P326" i="51" s="1"/>
  <c r="Q326" i="51" s="1"/>
  <c r="R326" i="51" s="1"/>
  <c r="S326" i="51" s="1"/>
  <c r="T326" i="51" s="1"/>
  <c r="U326" i="51" s="1"/>
  <c r="V326" i="51" s="1"/>
  <c r="W326" i="51" s="1"/>
  <c r="X326" i="51" s="1"/>
  <c r="Y326" i="51" s="1"/>
  <c r="Z326" i="51" s="1"/>
  <c r="AA326" i="51" s="1"/>
  <c r="AB326" i="51" s="1"/>
  <c r="AC326" i="51" s="1"/>
  <c r="AD326" i="51" s="1"/>
  <c r="AE326" i="51" s="1"/>
  <c r="AF326" i="51" s="1"/>
  <c r="C325" i="51"/>
  <c r="D325" i="51" s="1"/>
  <c r="E325" i="51" s="1"/>
  <c r="F325" i="51" s="1"/>
  <c r="G325" i="51" s="1"/>
  <c r="H325" i="51" s="1"/>
  <c r="I325" i="51" s="1"/>
  <c r="J325" i="51" s="1"/>
  <c r="K325" i="51" s="1"/>
  <c r="L325" i="51" s="1"/>
  <c r="M325" i="51" s="1"/>
  <c r="N325" i="51" s="1"/>
  <c r="O325" i="51" s="1"/>
  <c r="P325" i="51" s="1"/>
  <c r="Q325" i="51" s="1"/>
  <c r="R325" i="51" s="1"/>
  <c r="S325" i="51" s="1"/>
  <c r="T325" i="51" s="1"/>
  <c r="U325" i="51" s="1"/>
  <c r="V325" i="51" s="1"/>
  <c r="W325" i="51" s="1"/>
  <c r="X325" i="51" s="1"/>
  <c r="Y325" i="51" s="1"/>
  <c r="Z325" i="51" s="1"/>
  <c r="AA325" i="51" s="1"/>
  <c r="AB325" i="51" s="1"/>
  <c r="AC325" i="51" s="1"/>
  <c r="AD325" i="51" s="1"/>
  <c r="AE325" i="51" s="1"/>
  <c r="AF325" i="51" s="1"/>
  <c r="C324" i="51"/>
  <c r="D324" i="51" s="1"/>
  <c r="E324" i="51" s="1"/>
  <c r="F324" i="51" s="1"/>
  <c r="G324" i="51" s="1"/>
  <c r="H324" i="51" s="1"/>
  <c r="I324" i="51" s="1"/>
  <c r="J324" i="51" s="1"/>
  <c r="K324" i="51" s="1"/>
  <c r="L324" i="51" s="1"/>
  <c r="M324" i="51" s="1"/>
  <c r="N324" i="51" s="1"/>
  <c r="O324" i="51" s="1"/>
  <c r="P324" i="51" s="1"/>
  <c r="Q324" i="51" s="1"/>
  <c r="R324" i="51" s="1"/>
  <c r="S324" i="51" s="1"/>
  <c r="T324" i="51" s="1"/>
  <c r="U324" i="51" s="1"/>
  <c r="V324" i="51" s="1"/>
  <c r="W324" i="51" s="1"/>
  <c r="X324" i="51" s="1"/>
  <c r="Y324" i="51" s="1"/>
  <c r="Z324" i="51" s="1"/>
  <c r="AA324" i="51" s="1"/>
  <c r="AB324" i="51" s="1"/>
  <c r="AC324" i="51" s="1"/>
  <c r="AD324" i="51" s="1"/>
  <c r="AE324" i="51" s="1"/>
  <c r="AF324" i="51" s="1"/>
  <c r="C317" i="51"/>
  <c r="D317" i="51" s="1"/>
  <c r="E317" i="51" s="1"/>
  <c r="F317" i="51" s="1"/>
  <c r="G317" i="51" s="1"/>
  <c r="H317" i="51" s="1"/>
  <c r="I317" i="51" s="1"/>
  <c r="J317" i="51" s="1"/>
  <c r="K317" i="51" s="1"/>
  <c r="L317" i="51" s="1"/>
  <c r="M317" i="51" s="1"/>
  <c r="N317" i="51" s="1"/>
  <c r="O317" i="51" s="1"/>
  <c r="P317" i="51" s="1"/>
  <c r="Q317" i="51" s="1"/>
  <c r="R317" i="51" s="1"/>
  <c r="S317" i="51" s="1"/>
  <c r="T317" i="51" s="1"/>
  <c r="U317" i="51" s="1"/>
  <c r="V317" i="51" s="1"/>
  <c r="W317" i="51" s="1"/>
  <c r="X317" i="51" s="1"/>
  <c r="Y317" i="51" s="1"/>
  <c r="Z317" i="51" s="1"/>
  <c r="AA317" i="51" s="1"/>
  <c r="AB317" i="51" s="1"/>
  <c r="AC317" i="51" s="1"/>
  <c r="AD317" i="51" s="1"/>
  <c r="AE317" i="51" s="1"/>
  <c r="AF317" i="51" s="1"/>
  <c r="C316" i="51"/>
  <c r="D316" i="51" s="1"/>
  <c r="E316" i="51" s="1"/>
  <c r="F316" i="51" s="1"/>
  <c r="G316" i="51" s="1"/>
  <c r="H316" i="51" s="1"/>
  <c r="I316" i="51" s="1"/>
  <c r="J316" i="51" s="1"/>
  <c r="K316" i="51" s="1"/>
  <c r="L316" i="51" s="1"/>
  <c r="M316" i="51" s="1"/>
  <c r="N316" i="51" s="1"/>
  <c r="O316" i="51" s="1"/>
  <c r="P316" i="51" s="1"/>
  <c r="Q316" i="51" s="1"/>
  <c r="R316" i="51" s="1"/>
  <c r="S316" i="51" s="1"/>
  <c r="T316" i="51" s="1"/>
  <c r="U316" i="51" s="1"/>
  <c r="V316" i="51" s="1"/>
  <c r="W316" i="51" s="1"/>
  <c r="X316" i="51" s="1"/>
  <c r="Y316" i="51" s="1"/>
  <c r="Z316" i="51" s="1"/>
  <c r="AA316" i="51" s="1"/>
  <c r="AB316" i="51" s="1"/>
  <c r="AC316" i="51" s="1"/>
  <c r="AD316" i="51" s="1"/>
  <c r="AE316" i="51" s="1"/>
  <c r="AF316" i="51" s="1"/>
  <c r="C308" i="51"/>
  <c r="D308" i="51" s="1"/>
  <c r="E308" i="51" s="1"/>
  <c r="F308" i="51" s="1"/>
  <c r="G308" i="51" s="1"/>
  <c r="H308" i="51" s="1"/>
  <c r="I308" i="51" s="1"/>
  <c r="J308" i="51" s="1"/>
  <c r="K308" i="51" s="1"/>
  <c r="L308" i="51" s="1"/>
  <c r="M308" i="51" s="1"/>
  <c r="N308" i="51" s="1"/>
  <c r="O308" i="51" s="1"/>
  <c r="P308" i="51" s="1"/>
  <c r="Q308" i="51" s="1"/>
  <c r="R308" i="51" s="1"/>
  <c r="S308" i="51" s="1"/>
  <c r="T308" i="51" s="1"/>
  <c r="U308" i="51" s="1"/>
  <c r="V308" i="51" s="1"/>
  <c r="W308" i="51" s="1"/>
  <c r="X308" i="51" s="1"/>
  <c r="Y308" i="51" s="1"/>
  <c r="Z308" i="51" s="1"/>
  <c r="AA308" i="51" s="1"/>
  <c r="AB308" i="51" s="1"/>
  <c r="AC308" i="51" s="1"/>
  <c r="AD308" i="51" s="1"/>
  <c r="AE308" i="51" s="1"/>
  <c r="AF308" i="51" s="1"/>
  <c r="C307" i="51"/>
  <c r="D307" i="51" s="1"/>
  <c r="E307" i="51" s="1"/>
  <c r="F307" i="51" s="1"/>
  <c r="G307" i="51" s="1"/>
  <c r="H307" i="51" s="1"/>
  <c r="I307" i="51" s="1"/>
  <c r="J307" i="51" s="1"/>
  <c r="K307" i="51" s="1"/>
  <c r="L307" i="51" s="1"/>
  <c r="M307" i="51" s="1"/>
  <c r="N307" i="51" s="1"/>
  <c r="O307" i="51" s="1"/>
  <c r="P307" i="51" s="1"/>
  <c r="Q307" i="51" s="1"/>
  <c r="R307" i="51" s="1"/>
  <c r="S307" i="51" s="1"/>
  <c r="T307" i="51" s="1"/>
  <c r="U307" i="51" s="1"/>
  <c r="V307" i="51" s="1"/>
  <c r="W307" i="51" s="1"/>
  <c r="X307" i="51" s="1"/>
  <c r="Y307" i="51" s="1"/>
  <c r="Z307" i="51" s="1"/>
  <c r="AA307" i="51" s="1"/>
  <c r="AB307" i="51" s="1"/>
  <c r="AC307" i="51" s="1"/>
  <c r="AD307" i="51" s="1"/>
  <c r="AE307" i="51" s="1"/>
  <c r="AF307" i="51" s="1"/>
  <c r="C301" i="51"/>
  <c r="D301" i="51" s="1"/>
  <c r="E301" i="51" s="1"/>
  <c r="F301" i="51" s="1"/>
  <c r="G301" i="51" s="1"/>
  <c r="H301" i="51" s="1"/>
  <c r="I301" i="51" s="1"/>
  <c r="J301" i="51" s="1"/>
  <c r="K301" i="51" s="1"/>
  <c r="L301" i="51" s="1"/>
  <c r="M301" i="51" s="1"/>
  <c r="N301" i="51" s="1"/>
  <c r="O301" i="51" s="1"/>
  <c r="P301" i="51" s="1"/>
  <c r="Q301" i="51" s="1"/>
  <c r="R301" i="51" s="1"/>
  <c r="S301" i="51" s="1"/>
  <c r="T301" i="51" s="1"/>
  <c r="U301" i="51" s="1"/>
  <c r="V301" i="51" s="1"/>
  <c r="W301" i="51" s="1"/>
  <c r="X301" i="51" s="1"/>
  <c r="Y301" i="51" s="1"/>
  <c r="Z301" i="51" s="1"/>
  <c r="AA301" i="51" s="1"/>
  <c r="AB301" i="51" s="1"/>
  <c r="AC301" i="51" s="1"/>
  <c r="AD301" i="51" s="1"/>
  <c r="AE301" i="51" s="1"/>
  <c r="AF301" i="51" s="1"/>
  <c r="C300" i="51"/>
  <c r="D300" i="51" s="1"/>
  <c r="E300" i="51" s="1"/>
  <c r="F300" i="51" s="1"/>
  <c r="G300" i="51" s="1"/>
  <c r="H300" i="51" s="1"/>
  <c r="I300" i="51" s="1"/>
  <c r="J300" i="51" s="1"/>
  <c r="K300" i="51" s="1"/>
  <c r="L300" i="51" s="1"/>
  <c r="M300" i="51" s="1"/>
  <c r="N300" i="51" s="1"/>
  <c r="O300" i="51" s="1"/>
  <c r="P300" i="51" s="1"/>
  <c r="Q300" i="51" s="1"/>
  <c r="R300" i="51" s="1"/>
  <c r="S300" i="51" s="1"/>
  <c r="T300" i="51" s="1"/>
  <c r="U300" i="51" s="1"/>
  <c r="V300" i="51" s="1"/>
  <c r="W300" i="51" s="1"/>
  <c r="X300" i="51" s="1"/>
  <c r="Y300" i="51" s="1"/>
  <c r="Z300" i="51" s="1"/>
  <c r="AA300" i="51" s="1"/>
  <c r="AB300" i="51" s="1"/>
  <c r="AC300" i="51" s="1"/>
  <c r="AD300" i="51" s="1"/>
  <c r="AE300" i="51" s="1"/>
  <c r="AF300" i="51" s="1"/>
  <c r="C299" i="51"/>
  <c r="D299" i="51" s="1"/>
  <c r="E299" i="51" s="1"/>
  <c r="F299" i="51" s="1"/>
  <c r="G299" i="51" s="1"/>
  <c r="H299" i="51" s="1"/>
  <c r="I299" i="51" s="1"/>
  <c r="J299" i="51" s="1"/>
  <c r="K299" i="51" s="1"/>
  <c r="L299" i="51" s="1"/>
  <c r="M299" i="51" s="1"/>
  <c r="N299" i="51" s="1"/>
  <c r="O299" i="51" s="1"/>
  <c r="P299" i="51" s="1"/>
  <c r="Q299" i="51" s="1"/>
  <c r="R299" i="51" s="1"/>
  <c r="S299" i="51" s="1"/>
  <c r="T299" i="51" s="1"/>
  <c r="U299" i="51" s="1"/>
  <c r="V299" i="51" s="1"/>
  <c r="W299" i="51" s="1"/>
  <c r="X299" i="51" s="1"/>
  <c r="Y299" i="51" s="1"/>
  <c r="Z299" i="51" s="1"/>
  <c r="AA299" i="51" s="1"/>
  <c r="AB299" i="51" s="1"/>
  <c r="AC299" i="51" s="1"/>
  <c r="AD299" i="51" s="1"/>
  <c r="AE299" i="51" s="1"/>
  <c r="AF299" i="51" s="1"/>
  <c r="C293" i="51"/>
  <c r="D293" i="51" s="1"/>
  <c r="E293" i="51" s="1"/>
  <c r="F293" i="51" s="1"/>
  <c r="G293" i="51" s="1"/>
  <c r="H293" i="51" s="1"/>
  <c r="I293" i="51" s="1"/>
  <c r="J293" i="51" s="1"/>
  <c r="K293" i="51" s="1"/>
  <c r="L293" i="51" s="1"/>
  <c r="M293" i="51" s="1"/>
  <c r="N293" i="51" s="1"/>
  <c r="O293" i="51" s="1"/>
  <c r="P293" i="51" s="1"/>
  <c r="Q293" i="51" s="1"/>
  <c r="R293" i="51" s="1"/>
  <c r="S293" i="51" s="1"/>
  <c r="T293" i="51" s="1"/>
  <c r="U293" i="51" s="1"/>
  <c r="V293" i="51" s="1"/>
  <c r="W293" i="51" s="1"/>
  <c r="X293" i="51" s="1"/>
  <c r="Y293" i="51" s="1"/>
  <c r="Z293" i="51" s="1"/>
  <c r="AA293" i="51" s="1"/>
  <c r="AB293" i="51" s="1"/>
  <c r="AC293" i="51" s="1"/>
  <c r="AD293" i="51" s="1"/>
  <c r="AE293" i="51" s="1"/>
  <c r="AF293" i="51" s="1"/>
  <c r="C291" i="51"/>
  <c r="D291" i="51" s="1"/>
  <c r="E291" i="51" s="1"/>
  <c r="F291" i="51" s="1"/>
  <c r="G291" i="51" s="1"/>
  <c r="H291" i="51" s="1"/>
  <c r="I291" i="51" s="1"/>
  <c r="J291" i="51" s="1"/>
  <c r="K291" i="51" s="1"/>
  <c r="L291" i="51" s="1"/>
  <c r="M291" i="51" s="1"/>
  <c r="N291" i="51" s="1"/>
  <c r="O291" i="51" s="1"/>
  <c r="P291" i="51" s="1"/>
  <c r="Q291" i="51" s="1"/>
  <c r="R291" i="51" s="1"/>
  <c r="S291" i="51" s="1"/>
  <c r="T291" i="51" s="1"/>
  <c r="U291" i="51" s="1"/>
  <c r="V291" i="51" s="1"/>
  <c r="W291" i="51" s="1"/>
  <c r="X291" i="51" s="1"/>
  <c r="Y291" i="51" s="1"/>
  <c r="Z291" i="51" s="1"/>
  <c r="AA291" i="51" s="1"/>
  <c r="AB291" i="51" s="1"/>
  <c r="AC291" i="51" s="1"/>
  <c r="AD291" i="51" s="1"/>
  <c r="AE291" i="51" s="1"/>
  <c r="AF291" i="51" s="1"/>
  <c r="C285" i="51"/>
  <c r="D285" i="51" s="1"/>
  <c r="E285" i="51" s="1"/>
  <c r="F285" i="51" s="1"/>
  <c r="G285" i="51" s="1"/>
  <c r="H285" i="51" s="1"/>
  <c r="I285" i="51" s="1"/>
  <c r="J285" i="51" s="1"/>
  <c r="K285" i="51" s="1"/>
  <c r="L285" i="51" s="1"/>
  <c r="M285" i="51" s="1"/>
  <c r="N285" i="51" s="1"/>
  <c r="O285" i="51" s="1"/>
  <c r="P285" i="51" s="1"/>
  <c r="Q285" i="51" s="1"/>
  <c r="R285" i="51" s="1"/>
  <c r="S285" i="51" s="1"/>
  <c r="T285" i="51" s="1"/>
  <c r="U285" i="51" s="1"/>
  <c r="V285" i="51" s="1"/>
  <c r="W285" i="51" s="1"/>
  <c r="X285" i="51" s="1"/>
  <c r="Y285" i="51" s="1"/>
  <c r="Z285" i="51" s="1"/>
  <c r="AA285" i="51" s="1"/>
  <c r="AB285" i="51" s="1"/>
  <c r="AC285" i="51" s="1"/>
  <c r="AD285" i="51" s="1"/>
  <c r="AE285" i="51" s="1"/>
  <c r="AF285" i="51" s="1"/>
  <c r="C284" i="51"/>
  <c r="D284" i="51" s="1"/>
  <c r="E284" i="51" s="1"/>
  <c r="F284" i="51" s="1"/>
  <c r="G284" i="51" s="1"/>
  <c r="H284" i="51" s="1"/>
  <c r="I284" i="51" s="1"/>
  <c r="J284" i="51" s="1"/>
  <c r="K284" i="51" s="1"/>
  <c r="L284" i="51" s="1"/>
  <c r="M284" i="51" s="1"/>
  <c r="N284" i="51" s="1"/>
  <c r="O284" i="51" s="1"/>
  <c r="P284" i="51" s="1"/>
  <c r="Q284" i="51" s="1"/>
  <c r="R284" i="51" s="1"/>
  <c r="S284" i="51" s="1"/>
  <c r="T284" i="51" s="1"/>
  <c r="U284" i="51" s="1"/>
  <c r="V284" i="51" s="1"/>
  <c r="W284" i="51" s="1"/>
  <c r="X284" i="51" s="1"/>
  <c r="Y284" i="51" s="1"/>
  <c r="Z284" i="51" s="1"/>
  <c r="AA284" i="51" s="1"/>
  <c r="AB284" i="51" s="1"/>
  <c r="AC284" i="51" s="1"/>
  <c r="AD284" i="51" s="1"/>
  <c r="AE284" i="51" s="1"/>
  <c r="AF284" i="51" s="1"/>
  <c r="C283" i="51"/>
  <c r="D283" i="51" s="1"/>
  <c r="E283" i="51" s="1"/>
  <c r="F283" i="51" s="1"/>
  <c r="G283" i="51" s="1"/>
  <c r="H283" i="51" s="1"/>
  <c r="I283" i="51" s="1"/>
  <c r="J283" i="51" s="1"/>
  <c r="K283" i="51" s="1"/>
  <c r="L283" i="51" s="1"/>
  <c r="M283" i="51" s="1"/>
  <c r="N283" i="51" s="1"/>
  <c r="O283" i="51" s="1"/>
  <c r="P283" i="51" s="1"/>
  <c r="Q283" i="51" s="1"/>
  <c r="R283" i="51" s="1"/>
  <c r="S283" i="51" s="1"/>
  <c r="T283" i="51" s="1"/>
  <c r="U283" i="51" s="1"/>
  <c r="V283" i="51" s="1"/>
  <c r="W283" i="51" s="1"/>
  <c r="X283" i="51" s="1"/>
  <c r="Y283" i="51" s="1"/>
  <c r="Z283" i="51" s="1"/>
  <c r="AA283" i="51" s="1"/>
  <c r="AB283" i="51" s="1"/>
  <c r="AC283" i="51" s="1"/>
  <c r="AD283" i="51" s="1"/>
  <c r="AE283" i="51" s="1"/>
  <c r="AF283" i="51" s="1"/>
  <c r="C277" i="51"/>
  <c r="D277" i="51" s="1"/>
  <c r="E277" i="51" s="1"/>
  <c r="F277" i="51" s="1"/>
  <c r="G277" i="51" s="1"/>
  <c r="H277" i="51" s="1"/>
  <c r="I277" i="51" s="1"/>
  <c r="J277" i="51" s="1"/>
  <c r="K277" i="51" s="1"/>
  <c r="L277" i="51" s="1"/>
  <c r="M277" i="51" s="1"/>
  <c r="N277" i="51" s="1"/>
  <c r="O277" i="51" s="1"/>
  <c r="P277" i="51" s="1"/>
  <c r="Q277" i="51" s="1"/>
  <c r="R277" i="51" s="1"/>
  <c r="S277" i="51" s="1"/>
  <c r="T277" i="51" s="1"/>
  <c r="U277" i="51" s="1"/>
  <c r="V277" i="51" s="1"/>
  <c r="W277" i="51" s="1"/>
  <c r="X277" i="51" s="1"/>
  <c r="Y277" i="51" s="1"/>
  <c r="Z277" i="51" s="1"/>
  <c r="AA277" i="51" s="1"/>
  <c r="AB277" i="51" s="1"/>
  <c r="AC277" i="51" s="1"/>
  <c r="AD277" i="51" s="1"/>
  <c r="AE277" i="51" s="1"/>
  <c r="AF277" i="51" s="1"/>
  <c r="C276" i="51"/>
  <c r="D276" i="51" s="1"/>
  <c r="E276" i="51" s="1"/>
  <c r="F276" i="51" s="1"/>
  <c r="G276" i="51" s="1"/>
  <c r="H276" i="51" s="1"/>
  <c r="I276" i="51" s="1"/>
  <c r="J276" i="51" s="1"/>
  <c r="K276" i="51" s="1"/>
  <c r="L276" i="51" s="1"/>
  <c r="M276" i="51" s="1"/>
  <c r="N276" i="51" s="1"/>
  <c r="O276" i="51" s="1"/>
  <c r="P276" i="51" s="1"/>
  <c r="Q276" i="51" s="1"/>
  <c r="R276" i="51" s="1"/>
  <c r="S276" i="51" s="1"/>
  <c r="T276" i="51" s="1"/>
  <c r="U276" i="51" s="1"/>
  <c r="V276" i="51" s="1"/>
  <c r="W276" i="51" s="1"/>
  <c r="X276" i="51" s="1"/>
  <c r="Y276" i="51" s="1"/>
  <c r="Z276" i="51" s="1"/>
  <c r="AA276" i="51" s="1"/>
  <c r="AB276" i="51" s="1"/>
  <c r="AC276" i="51" s="1"/>
  <c r="AD276" i="51" s="1"/>
  <c r="AE276" i="51" s="1"/>
  <c r="AF276" i="51" s="1"/>
  <c r="C275" i="51"/>
  <c r="D275" i="51" s="1"/>
  <c r="E275" i="51" s="1"/>
  <c r="F275" i="51" s="1"/>
  <c r="G275" i="51" s="1"/>
  <c r="H275" i="51" s="1"/>
  <c r="I275" i="51" s="1"/>
  <c r="J275" i="51" s="1"/>
  <c r="K275" i="51" s="1"/>
  <c r="L275" i="51" s="1"/>
  <c r="M275" i="51" s="1"/>
  <c r="N275" i="51" s="1"/>
  <c r="O275" i="51" s="1"/>
  <c r="P275" i="51" s="1"/>
  <c r="Q275" i="51" s="1"/>
  <c r="R275" i="51" s="1"/>
  <c r="S275" i="51" s="1"/>
  <c r="T275" i="51" s="1"/>
  <c r="U275" i="51" s="1"/>
  <c r="V275" i="51" s="1"/>
  <c r="W275" i="51" s="1"/>
  <c r="X275" i="51" s="1"/>
  <c r="Y275" i="51" s="1"/>
  <c r="Z275" i="51" s="1"/>
  <c r="AA275" i="51" s="1"/>
  <c r="AB275" i="51" s="1"/>
  <c r="AC275" i="51" s="1"/>
  <c r="AD275" i="51" s="1"/>
  <c r="AE275" i="51" s="1"/>
  <c r="AF275" i="51" s="1"/>
  <c r="C269" i="51"/>
  <c r="D269" i="51" s="1"/>
  <c r="E269" i="51" s="1"/>
  <c r="F269" i="51" s="1"/>
  <c r="G269" i="51" s="1"/>
  <c r="H269" i="51" s="1"/>
  <c r="I269" i="51" s="1"/>
  <c r="J269" i="51" s="1"/>
  <c r="K269" i="51" s="1"/>
  <c r="L269" i="51" s="1"/>
  <c r="M269" i="51" s="1"/>
  <c r="N269" i="51" s="1"/>
  <c r="O269" i="51" s="1"/>
  <c r="P269" i="51" s="1"/>
  <c r="Q269" i="51" s="1"/>
  <c r="R269" i="51" s="1"/>
  <c r="S269" i="51" s="1"/>
  <c r="T269" i="51" s="1"/>
  <c r="U269" i="51" s="1"/>
  <c r="V269" i="51" s="1"/>
  <c r="W269" i="51" s="1"/>
  <c r="X269" i="51" s="1"/>
  <c r="Y269" i="51" s="1"/>
  <c r="Z269" i="51" s="1"/>
  <c r="AA269" i="51" s="1"/>
  <c r="AB269" i="51" s="1"/>
  <c r="AC269" i="51" s="1"/>
  <c r="AD269" i="51" s="1"/>
  <c r="AE269" i="51" s="1"/>
  <c r="AF269" i="51" s="1"/>
  <c r="C268" i="51"/>
  <c r="D268" i="51" s="1"/>
  <c r="E268" i="51" s="1"/>
  <c r="F268" i="51" s="1"/>
  <c r="G268" i="51" s="1"/>
  <c r="H268" i="51" s="1"/>
  <c r="I268" i="51" s="1"/>
  <c r="J268" i="51" s="1"/>
  <c r="K268" i="51" s="1"/>
  <c r="L268" i="51" s="1"/>
  <c r="M268" i="51" s="1"/>
  <c r="N268" i="51" s="1"/>
  <c r="O268" i="51" s="1"/>
  <c r="P268" i="51" s="1"/>
  <c r="Q268" i="51" s="1"/>
  <c r="R268" i="51" s="1"/>
  <c r="S268" i="51" s="1"/>
  <c r="T268" i="51" s="1"/>
  <c r="U268" i="51" s="1"/>
  <c r="V268" i="51" s="1"/>
  <c r="W268" i="51" s="1"/>
  <c r="X268" i="51" s="1"/>
  <c r="Y268" i="51" s="1"/>
  <c r="Z268" i="51" s="1"/>
  <c r="AA268" i="51" s="1"/>
  <c r="AB268" i="51" s="1"/>
  <c r="AC268" i="51" s="1"/>
  <c r="AD268" i="51" s="1"/>
  <c r="AE268" i="51" s="1"/>
  <c r="AF268" i="51" s="1"/>
  <c r="C267" i="51"/>
  <c r="D267" i="51" s="1"/>
  <c r="E267" i="51" s="1"/>
  <c r="F267" i="51" s="1"/>
  <c r="G267" i="51" s="1"/>
  <c r="H267" i="51" s="1"/>
  <c r="I267" i="51" s="1"/>
  <c r="J267" i="51" s="1"/>
  <c r="K267" i="51" s="1"/>
  <c r="L267" i="51" s="1"/>
  <c r="M267" i="51" s="1"/>
  <c r="N267" i="51" s="1"/>
  <c r="O267" i="51" s="1"/>
  <c r="P267" i="51" s="1"/>
  <c r="Q267" i="51" s="1"/>
  <c r="R267" i="51" s="1"/>
  <c r="S267" i="51" s="1"/>
  <c r="T267" i="51" s="1"/>
  <c r="U267" i="51" s="1"/>
  <c r="V267" i="51" s="1"/>
  <c r="W267" i="51" s="1"/>
  <c r="X267" i="51" s="1"/>
  <c r="Y267" i="51" s="1"/>
  <c r="Z267" i="51" s="1"/>
  <c r="AA267" i="51" s="1"/>
  <c r="AB267" i="51" s="1"/>
  <c r="AC267" i="51" s="1"/>
  <c r="AD267" i="51" s="1"/>
  <c r="AE267" i="51" s="1"/>
  <c r="AF267" i="51" s="1"/>
  <c r="C259" i="51"/>
  <c r="D259" i="51" s="1"/>
  <c r="E259" i="51" s="1"/>
  <c r="F259" i="51" s="1"/>
  <c r="G259" i="51" s="1"/>
  <c r="H259" i="51" s="1"/>
  <c r="I259" i="51" s="1"/>
  <c r="J259" i="51" s="1"/>
  <c r="K259" i="51" s="1"/>
  <c r="L259" i="51" s="1"/>
  <c r="M259" i="51" s="1"/>
  <c r="N259" i="51" s="1"/>
  <c r="O259" i="51" s="1"/>
  <c r="P259" i="51" s="1"/>
  <c r="Q259" i="51" s="1"/>
  <c r="R259" i="51" s="1"/>
  <c r="S259" i="51" s="1"/>
  <c r="T259" i="51" s="1"/>
  <c r="U259" i="51" s="1"/>
  <c r="V259" i="51" s="1"/>
  <c r="W259" i="51" s="1"/>
  <c r="X259" i="51" s="1"/>
  <c r="Y259" i="51" s="1"/>
  <c r="Z259" i="51" s="1"/>
  <c r="AA259" i="51" s="1"/>
  <c r="AB259" i="51" s="1"/>
  <c r="AC259" i="51" s="1"/>
  <c r="AD259" i="51" s="1"/>
  <c r="AE259" i="51" s="1"/>
  <c r="AF259" i="51" s="1"/>
  <c r="C252" i="51"/>
  <c r="D252" i="51" s="1"/>
  <c r="E252" i="51" s="1"/>
  <c r="F252" i="51" s="1"/>
  <c r="G252" i="51" s="1"/>
  <c r="H252" i="51" s="1"/>
  <c r="I252" i="51" s="1"/>
  <c r="J252" i="51" s="1"/>
  <c r="K252" i="51" s="1"/>
  <c r="L252" i="51" s="1"/>
  <c r="M252" i="51" s="1"/>
  <c r="N252" i="51" s="1"/>
  <c r="O252" i="51" s="1"/>
  <c r="P252" i="51" s="1"/>
  <c r="Q252" i="51" s="1"/>
  <c r="R252" i="51" s="1"/>
  <c r="S252" i="51" s="1"/>
  <c r="T252" i="51" s="1"/>
  <c r="U252" i="51" s="1"/>
  <c r="V252" i="51" s="1"/>
  <c r="W252" i="51" s="1"/>
  <c r="X252" i="51" s="1"/>
  <c r="Y252" i="51" s="1"/>
  <c r="Z252" i="51" s="1"/>
  <c r="AA252" i="51" s="1"/>
  <c r="AB252" i="51" s="1"/>
  <c r="AC252" i="51" s="1"/>
  <c r="AD252" i="51" s="1"/>
  <c r="AE252" i="51" s="1"/>
  <c r="AF252" i="51" s="1"/>
  <c r="C251" i="51"/>
  <c r="D251" i="51" s="1"/>
  <c r="E251" i="51" s="1"/>
  <c r="F251" i="51" s="1"/>
  <c r="G251" i="51" s="1"/>
  <c r="H251" i="51" s="1"/>
  <c r="I251" i="51" s="1"/>
  <c r="J251" i="51" s="1"/>
  <c r="K251" i="51" s="1"/>
  <c r="L251" i="51" s="1"/>
  <c r="M251" i="51" s="1"/>
  <c r="N251" i="51" s="1"/>
  <c r="O251" i="51" s="1"/>
  <c r="P251" i="51" s="1"/>
  <c r="Q251" i="51" s="1"/>
  <c r="R251" i="51" s="1"/>
  <c r="S251" i="51" s="1"/>
  <c r="T251" i="51" s="1"/>
  <c r="U251" i="51" s="1"/>
  <c r="V251" i="51" s="1"/>
  <c r="W251" i="51" s="1"/>
  <c r="X251" i="51" s="1"/>
  <c r="Y251" i="51" s="1"/>
  <c r="Z251" i="51" s="1"/>
  <c r="AA251" i="51" s="1"/>
  <c r="AB251" i="51" s="1"/>
  <c r="AC251" i="51" s="1"/>
  <c r="AD251" i="51" s="1"/>
  <c r="AE251" i="51" s="1"/>
  <c r="AF251" i="51" s="1"/>
  <c r="C244" i="51"/>
  <c r="D244" i="51" s="1"/>
  <c r="E244" i="51" s="1"/>
  <c r="F244" i="51" s="1"/>
  <c r="G244" i="51" s="1"/>
  <c r="H244" i="51" s="1"/>
  <c r="I244" i="51" s="1"/>
  <c r="J244" i="51" s="1"/>
  <c r="K244" i="51" s="1"/>
  <c r="L244" i="51" s="1"/>
  <c r="M244" i="51" s="1"/>
  <c r="N244" i="51" s="1"/>
  <c r="O244" i="51" s="1"/>
  <c r="P244" i="51" s="1"/>
  <c r="Q244" i="51" s="1"/>
  <c r="R244" i="51" s="1"/>
  <c r="S244" i="51" s="1"/>
  <c r="T244" i="51" s="1"/>
  <c r="U244" i="51" s="1"/>
  <c r="V244" i="51" s="1"/>
  <c r="W244" i="51" s="1"/>
  <c r="X244" i="51" s="1"/>
  <c r="Y244" i="51" s="1"/>
  <c r="Z244" i="51" s="1"/>
  <c r="AA244" i="51" s="1"/>
  <c r="AB244" i="51" s="1"/>
  <c r="AC244" i="51" s="1"/>
  <c r="AD244" i="51" s="1"/>
  <c r="AE244" i="51" s="1"/>
  <c r="AF244" i="51" s="1"/>
  <c r="C243" i="51"/>
  <c r="D243" i="51" s="1"/>
  <c r="E243" i="51" s="1"/>
  <c r="F243" i="51" s="1"/>
  <c r="G243" i="51" s="1"/>
  <c r="H243" i="51" s="1"/>
  <c r="I243" i="51" s="1"/>
  <c r="J243" i="51" s="1"/>
  <c r="K243" i="51" s="1"/>
  <c r="L243" i="51" s="1"/>
  <c r="M243" i="51" s="1"/>
  <c r="N243" i="51" s="1"/>
  <c r="O243" i="51" s="1"/>
  <c r="P243" i="51" s="1"/>
  <c r="Q243" i="51" s="1"/>
  <c r="R243" i="51" s="1"/>
  <c r="S243" i="51" s="1"/>
  <c r="T243" i="51" s="1"/>
  <c r="U243" i="51" s="1"/>
  <c r="V243" i="51" s="1"/>
  <c r="W243" i="51" s="1"/>
  <c r="X243" i="51" s="1"/>
  <c r="Y243" i="51" s="1"/>
  <c r="Z243" i="51" s="1"/>
  <c r="AA243" i="51" s="1"/>
  <c r="AB243" i="51" s="1"/>
  <c r="AC243" i="51" s="1"/>
  <c r="AD243" i="51" s="1"/>
  <c r="AE243" i="51" s="1"/>
  <c r="AF243" i="51" s="1"/>
  <c r="C237" i="51"/>
  <c r="D237" i="51" s="1"/>
  <c r="E237" i="51" s="1"/>
  <c r="F237" i="51" s="1"/>
  <c r="G237" i="51" s="1"/>
  <c r="H237" i="51" s="1"/>
  <c r="I237" i="51" s="1"/>
  <c r="J237" i="51" s="1"/>
  <c r="K237" i="51" s="1"/>
  <c r="L237" i="51" s="1"/>
  <c r="M237" i="51" s="1"/>
  <c r="N237" i="51" s="1"/>
  <c r="O237" i="51" s="1"/>
  <c r="P237" i="51" s="1"/>
  <c r="Q237" i="51" s="1"/>
  <c r="R237" i="51" s="1"/>
  <c r="S237" i="51" s="1"/>
  <c r="T237" i="51" s="1"/>
  <c r="U237" i="51" s="1"/>
  <c r="V237" i="51" s="1"/>
  <c r="W237" i="51" s="1"/>
  <c r="X237" i="51" s="1"/>
  <c r="Y237" i="51" s="1"/>
  <c r="Z237" i="51" s="1"/>
  <c r="AA237" i="51" s="1"/>
  <c r="AB237" i="51" s="1"/>
  <c r="AC237" i="51" s="1"/>
  <c r="AD237" i="51" s="1"/>
  <c r="AE237" i="51" s="1"/>
  <c r="AF237" i="51" s="1"/>
  <c r="C236" i="51"/>
  <c r="D236" i="51" s="1"/>
  <c r="E236" i="51" s="1"/>
  <c r="F236" i="51" s="1"/>
  <c r="G236" i="51" s="1"/>
  <c r="H236" i="51" s="1"/>
  <c r="I236" i="51" s="1"/>
  <c r="J236" i="51" s="1"/>
  <c r="K236" i="51" s="1"/>
  <c r="L236" i="51" s="1"/>
  <c r="M236" i="51" s="1"/>
  <c r="N236" i="51" s="1"/>
  <c r="O236" i="51" s="1"/>
  <c r="P236" i="51" s="1"/>
  <c r="Q236" i="51" s="1"/>
  <c r="R236" i="51" s="1"/>
  <c r="S236" i="51" s="1"/>
  <c r="T236" i="51" s="1"/>
  <c r="U236" i="51" s="1"/>
  <c r="V236" i="51" s="1"/>
  <c r="W236" i="51" s="1"/>
  <c r="X236" i="51" s="1"/>
  <c r="Y236" i="51" s="1"/>
  <c r="Z236" i="51" s="1"/>
  <c r="AA236" i="51" s="1"/>
  <c r="AB236" i="51" s="1"/>
  <c r="AC236" i="51" s="1"/>
  <c r="AD236" i="51" s="1"/>
  <c r="AE236" i="51" s="1"/>
  <c r="AF236" i="51" s="1"/>
  <c r="C235" i="51"/>
  <c r="D235" i="51" s="1"/>
  <c r="E235" i="51" s="1"/>
  <c r="F235" i="51" s="1"/>
  <c r="G235" i="51" s="1"/>
  <c r="H235" i="51" s="1"/>
  <c r="I235" i="51" s="1"/>
  <c r="J235" i="51" s="1"/>
  <c r="K235" i="51" s="1"/>
  <c r="L235" i="51" s="1"/>
  <c r="M235" i="51" s="1"/>
  <c r="N235" i="51" s="1"/>
  <c r="O235" i="51" s="1"/>
  <c r="P235" i="51" s="1"/>
  <c r="Q235" i="51" s="1"/>
  <c r="R235" i="51" s="1"/>
  <c r="S235" i="51" s="1"/>
  <c r="T235" i="51" s="1"/>
  <c r="U235" i="51" s="1"/>
  <c r="V235" i="51" s="1"/>
  <c r="W235" i="51" s="1"/>
  <c r="X235" i="51" s="1"/>
  <c r="Y235" i="51" s="1"/>
  <c r="Z235" i="51" s="1"/>
  <c r="AA235" i="51" s="1"/>
  <c r="AB235" i="51" s="1"/>
  <c r="AC235" i="51" s="1"/>
  <c r="AD235" i="51" s="1"/>
  <c r="AE235" i="51" s="1"/>
  <c r="AF235" i="51" s="1"/>
  <c r="C227" i="51"/>
  <c r="D227" i="51" s="1"/>
  <c r="E227" i="51" s="1"/>
  <c r="F227" i="51" s="1"/>
  <c r="G227" i="51" s="1"/>
  <c r="H227" i="51" s="1"/>
  <c r="I227" i="51" s="1"/>
  <c r="J227" i="51" s="1"/>
  <c r="K227" i="51" s="1"/>
  <c r="L227" i="51" s="1"/>
  <c r="M227" i="51" s="1"/>
  <c r="N227" i="51" s="1"/>
  <c r="O227" i="51" s="1"/>
  <c r="P227" i="51" s="1"/>
  <c r="Q227" i="51" s="1"/>
  <c r="R227" i="51" s="1"/>
  <c r="S227" i="51" s="1"/>
  <c r="T227" i="51" s="1"/>
  <c r="U227" i="51" s="1"/>
  <c r="V227" i="51" s="1"/>
  <c r="W227" i="51" s="1"/>
  <c r="X227" i="51" s="1"/>
  <c r="Y227" i="51" s="1"/>
  <c r="Z227" i="51" s="1"/>
  <c r="AA227" i="51" s="1"/>
  <c r="AB227" i="51" s="1"/>
  <c r="AC227" i="51" s="1"/>
  <c r="AD227" i="51" s="1"/>
  <c r="AE227" i="51" s="1"/>
  <c r="AF227" i="51" s="1"/>
  <c r="C219" i="51"/>
  <c r="D219" i="51" s="1"/>
  <c r="E219" i="51" s="1"/>
  <c r="F219" i="51" s="1"/>
  <c r="G219" i="51" s="1"/>
  <c r="H219" i="51" s="1"/>
  <c r="I219" i="51" s="1"/>
  <c r="J219" i="51" s="1"/>
  <c r="K219" i="51" s="1"/>
  <c r="L219" i="51" s="1"/>
  <c r="M219" i="51" s="1"/>
  <c r="N219" i="51" s="1"/>
  <c r="O219" i="51" s="1"/>
  <c r="P219" i="51" s="1"/>
  <c r="Q219" i="51" s="1"/>
  <c r="R219" i="51" s="1"/>
  <c r="S219" i="51" s="1"/>
  <c r="T219" i="51" s="1"/>
  <c r="U219" i="51" s="1"/>
  <c r="V219" i="51" s="1"/>
  <c r="W219" i="51" s="1"/>
  <c r="X219" i="51" s="1"/>
  <c r="Y219" i="51" s="1"/>
  <c r="Z219" i="51" s="1"/>
  <c r="AA219" i="51" s="1"/>
  <c r="AB219" i="51" s="1"/>
  <c r="AC219" i="51" s="1"/>
  <c r="AD219" i="51" s="1"/>
  <c r="AE219" i="51" s="1"/>
  <c r="AF219" i="51" s="1"/>
  <c r="C212" i="51"/>
  <c r="D212" i="51" s="1"/>
  <c r="E212" i="51" s="1"/>
  <c r="F212" i="51" s="1"/>
  <c r="G212" i="51" s="1"/>
  <c r="H212" i="51" s="1"/>
  <c r="I212" i="51" s="1"/>
  <c r="J212" i="51" s="1"/>
  <c r="K212" i="51" s="1"/>
  <c r="L212" i="51" s="1"/>
  <c r="M212" i="51" s="1"/>
  <c r="N212" i="51" s="1"/>
  <c r="O212" i="51" s="1"/>
  <c r="P212" i="51" s="1"/>
  <c r="Q212" i="51" s="1"/>
  <c r="R212" i="51" s="1"/>
  <c r="S212" i="51" s="1"/>
  <c r="T212" i="51" s="1"/>
  <c r="U212" i="51" s="1"/>
  <c r="V212" i="51" s="1"/>
  <c r="W212" i="51" s="1"/>
  <c r="X212" i="51" s="1"/>
  <c r="Y212" i="51" s="1"/>
  <c r="Z212" i="51" s="1"/>
  <c r="AA212" i="51" s="1"/>
  <c r="AB212" i="51" s="1"/>
  <c r="AC212" i="51" s="1"/>
  <c r="AD212" i="51" s="1"/>
  <c r="AE212" i="51" s="1"/>
  <c r="AF212" i="51" s="1"/>
  <c r="C211" i="51"/>
  <c r="D211" i="51" s="1"/>
  <c r="E211" i="51" s="1"/>
  <c r="F211" i="51" s="1"/>
  <c r="G211" i="51" s="1"/>
  <c r="H211" i="51" s="1"/>
  <c r="I211" i="51" s="1"/>
  <c r="J211" i="51" s="1"/>
  <c r="K211" i="51" s="1"/>
  <c r="L211" i="51" s="1"/>
  <c r="M211" i="51" s="1"/>
  <c r="N211" i="51" s="1"/>
  <c r="O211" i="51" s="1"/>
  <c r="P211" i="51" s="1"/>
  <c r="Q211" i="51" s="1"/>
  <c r="R211" i="51" s="1"/>
  <c r="S211" i="51" s="1"/>
  <c r="T211" i="51" s="1"/>
  <c r="U211" i="51" s="1"/>
  <c r="V211" i="51" s="1"/>
  <c r="W211" i="51" s="1"/>
  <c r="X211" i="51" s="1"/>
  <c r="Y211" i="51" s="1"/>
  <c r="Z211" i="51" s="1"/>
  <c r="AA211" i="51" s="1"/>
  <c r="AB211" i="51" s="1"/>
  <c r="AC211" i="51" s="1"/>
  <c r="AD211" i="51" s="1"/>
  <c r="AE211" i="51" s="1"/>
  <c r="AF211" i="51" s="1"/>
  <c r="C205" i="51"/>
  <c r="D205" i="51" s="1"/>
  <c r="E205" i="51" s="1"/>
  <c r="F205" i="51" s="1"/>
  <c r="G205" i="51" s="1"/>
  <c r="H205" i="51" s="1"/>
  <c r="I205" i="51" s="1"/>
  <c r="J205" i="51" s="1"/>
  <c r="K205" i="51" s="1"/>
  <c r="L205" i="51" s="1"/>
  <c r="M205" i="51" s="1"/>
  <c r="N205" i="51" s="1"/>
  <c r="O205" i="51" s="1"/>
  <c r="P205" i="51" s="1"/>
  <c r="Q205" i="51" s="1"/>
  <c r="R205" i="51" s="1"/>
  <c r="S205" i="51" s="1"/>
  <c r="T205" i="51" s="1"/>
  <c r="U205" i="51" s="1"/>
  <c r="V205" i="51" s="1"/>
  <c r="W205" i="51" s="1"/>
  <c r="X205" i="51" s="1"/>
  <c r="Y205" i="51" s="1"/>
  <c r="Z205" i="51" s="1"/>
  <c r="AA205" i="51" s="1"/>
  <c r="AB205" i="51" s="1"/>
  <c r="AC205" i="51" s="1"/>
  <c r="AD205" i="51" s="1"/>
  <c r="AE205" i="51" s="1"/>
  <c r="AF205" i="51" s="1"/>
  <c r="C196" i="51"/>
  <c r="D196" i="51" s="1"/>
  <c r="E196" i="51" s="1"/>
  <c r="F196" i="51" s="1"/>
  <c r="G196" i="51" s="1"/>
  <c r="H196" i="51" s="1"/>
  <c r="I196" i="51" s="1"/>
  <c r="J196" i="51" s="1"/>
  <c r="K196" i="51" s="1"/>
  <c r="L196" i="51" s="1"/>
  <c r="M196" i="51" s="1"/>
  <c r="N196" i="51" s="1"/>
  <c r="C195" i="51"/>
  <c r="D195" i="51" s="1"/>
  <c r="E195" i="51" s="1"/>
  <c r="F195" i="51" s="1"/>
  <c r="G195" i="51" s="1"/>
  <c r="H195" i="51" s="1"/>
  <c r="I195" i="51" s="1"/>
  <c r="J195" i="51" s="1"/>
  <c r="K195" i="51" s="1"/>
  <c r="L195" i="51" s="1"/>
  <c r="M195" i="51" s="1"/>
  <c r="N195" i="51" s="1"/>
  <c r="O195" i="51" s="1"/>
  <c r="B145" i="51"/>
  <c r="C187" i="51"/>
  <c r="D187" i="51" s="1"/>
  <c r="E187" i="51" s="1"/>
  <c r="F187" i="51" s="1"/>
  <c r="G187" i="51" s="1"/>
  <c r="H187" i="51" s="1"/>
  <c r="I187" i="51" s="1"/>
  <c r="J187" i="51" s="1"/>
  <c r="K187" i="51" s="1"/>
  <c r="L187" i="51" s="1"/>
  <c r="M187" i="51" s="1"/>
  <c r="N187" i="51" s="1"/>
  <c r="O187" i="51" s="1"/>
  <c r="C180" i="51"/>
  <c r="C172" i="51"/>
  <c r="D172" i="51" s="1"/>
  <c r="B170" i="51" a="1"/>
  <c r="B170" i="51" s="1"/>
  <c r="B169" i="51"/>
  <c r="B132" i="51"/>
  <c r="B131" i="51"/>
  <c r="B130" i="51"/>
  <c r="B129" i="51"/>
  <c r="B128" i="51"/>
  <c r="B127" i="51"/>
  <c r="B118" i="51"/>
  <c r="B106" i="51"/>
  <c r="AM20" i="51" s="1"/>
  <c r="B102" i="51"/>
  <c r="AM18" i="51" s="1"/>
  <c r="B88" i="51"/>
  <c r="AM17" i="51" s="1"/>
  <c r="B80" i="51"/>
  <c r="AG339" i="51"/>
  <c r="C338" i="51"/>
  <c r="D338" i="51" s="1"/>
  <c r="E338" i="51" s="1"/>
  <c r="F338" i="51" s="1"/>
  <c r="G338" i="51" s="1"/>
  <c r="H338" i="51" s="1"/>
  <c r="I338" i="51" s="1"/>
  <c r="J338" i="51" s="1"/>
  <c r="K338" i="51" s="1"/>
  <c r="L338" i="51" s="1"/>
  <c r="M338" i="51" s="1"/>
  <c r="N338" i="51" s="1"/>
  <c r="O338" i="51" s="1"/>
  <c r="P338" i="51" s="1"/>
  <c r="Q338" i="51" s="1"/>
  <c r="R338" i="51" s="1"/>
  <c r="S338" i="51" s="1"/>
  <c r="T338" i="51" s="1"/>
  <c r="U338" i="51" s="1"/>
  <c r="V338" i="51" s="1"/>
  <c r="W338" i="51" s="1"/>
  <c r="X338" i="51" s="1"/>
  <c r="Y338" i="51" s="1"/>
  <c r="Z338" i="51" s="1"/>
  <c r="AA338" i="51" s="1"/>
  <c r="AB338" i="51" s="1"/>
  <c r="AC338" i="51" s="1"/>
  <c r="AD338" i="51" s="1"/>
  <c r="AE338" i="51" s="1"/>
  <c r="AF338" i="51" s="1"/>
  <c r="C337" i="51"/>
  <c r="D337" i="51" s="1"/>
  <c r="E337" i="51" s="1"/>
  <c r="F337" i="51" s="1"/>
  <c r="G337" i="51" s="1"/>
  <c r="H337" i="51" s="1"/>
  <c r="I337" i="51" s="1"/>
  <c r="J337" i="51" s="1"/>
  <c r="K337" i="51" s="1"/>
  <c r="L337" i="51" s="1"/>
  <c r="M337" i="51" s="1"/>
  <c r="N337" i="51" s="1"/>
  <c r="O337" i="51" s="1"/>
  <c r="P337" i="51" s="1"/>
  <c r="Q337" i="51" s="1"/>
  <c r="R337" i="51" s="1"/>
  <c r="S337" i="51" s="1"/>
  <c r="T337" i="51" s="1"/>
  <c r="U337" i="51" s="1"/>
  <c r="V337" i="51" s="1"/>
  <c r="W337" i="51" s="1"/>
  <c r="X337" i="51" s="1"/>
  <c r="Y337" i="51" s="1"/>
  <c r="Z337" i="51" s="1"/>
  <c r="AA337" i="51" s="1"/>
  <c r="AB337" i="51" s="1"/>
  <c r="AC337" i="51" s="1"/>
  <c r="AD337" i="51" s="1"/>
  <c r="AE337" i="51" s="1"/>
  <c r="AF337" i="51" s="1"/>
  <c r="AG335" i="51"/>
  <c r="C331" i="51"/>
  <c r="D331" i="51" s="1"/>
  <c r="E331" i="51" s="1"/>
  <c r="F331" i="51" s="1"/>
  <c r="G331" i="51" s="1"/>
  <c r="H331" i="51" s="1"/>
  <c r="I331" i="51" s="1"/>
  <c r="J331" i="51" s="1"/>
  <c r="K331" i="51" s="1"/>
  <c r="L331" i="51" s="1"/>
  <c r="M331" i="51" s="1"/>
  <c r="N331" i="51" s="1"/>
  <c r="O331" i="51" s="1"/>
  <c r="P331" i="51" s="1"/>
  <c r="Q331" i="51" s="1"/>
  <c r="R331" i="51" s="1"/>
  <c r="S331" i="51" s="1"/>
  <c r="T331" i="51" s="1"/>
  <c r="U331" i="51" s="1"/>
  <c r="V331" i="51" s="1"/>
  <c r="W331" i="51" s="1"/>
  <c r="X331" i="51" s="1"/>
  <c r="Y331" i="51" s="1"/>
  <c r="Z331" i="51" s="1"/>
  <c r="AA331" i="51" s="1"/>
  <c r="AB331" i="51" s="1"/>
  <c r="AC331" i="51" s="1"/>
  <c r="AD331" i="51" s="1"/>
  <c r="AE331" i="51" s="1"/>
  <c r="AF331" i="51" s="1"/>
  <c r="C330" i="51"/>
  <c r="D330" i="51" s="1"/>
  <c r="E330" i="51" s="1"/>
  <c r="F330" i="51" s="1"/>
  <c r="G330" i="51" s="1"/>
  <c r="H330" i="51" s="1"/>
  <c r="I330" i="51" s="1"/>
  <c r="J330" i="51" s="1"/>
  <c r="K330" i="51" s="1"/>
  <c r="L330" i="51" s="1"/>
  <c r="M330" i="51" s="1"/>
  <c r="N330" i="51" s="1"/>
  <c r="O330" i="51" s="1"/>
  <c r="P330" i="51" s="1"/>
  <c r="Q330" i="51" s="1"/>
  <c r="R330" i="51" s="1"/>
  <c r="S330" i="51" s="1"/>
  <c r="T330" i="51" s="1"/>
  <c r="U330" i="51" s="1"/>
  <c r="V330" i="51" s="1"/>
  <c r="W330" i="51" s="1"/>
  <c r="X330" i="51" s="1"/>
  <c r="Y330" i="51" s="1"/>
  <c r="Z330" i="51" s="1"/>
  <c r="AA330" i="51" s="1"/>
  <c r="AB330" i="51" s="1"/>
  <c r="AC330" i="51" s="1"/>
  <c r="AD330" i="51" s="1"/>
  <c r="AE330" i="51" s="1"/>
  <c r="AF330" i="51" s="1"/>
  <c r="C329" i="51"/>
  <c r="D329" i="51" s="1"/>
  <c r="E329" i="51" s="1"/>
  <c r="F329" i="51" s="1"/>
  <c r="G329" i="51" s="1"/>
  <c r="H329" i="51" s="1"/>
  <c r="I329" i="51" s="1"/>
  <c r="J329" i="51" s="1"/>
  <c r="K329" i="51" s="1"/>
  <c r="L329" i="51" s="1"/>
  <c r="M329" i="51" s="1"/>
  <c r="N329" i="51" s="1"/>
  <c r="O329" i="51" s="1"/>
  <c r="P329" i="51" s="1"/>
  <c r="Q329" i="51" s="1"/>
  <c r="R329" i="51" s="1"/>
  <c r="S329" i="51" s="1"/>
  <c r="T329" i="51" s="1"/>
  <c r="U329" i="51" s="1"/>
  <c r="V329" i="51" s="1"/>
  <c r="W329" i="51" s="1"/>
  <c r="X329" i="51" s="1"/>
  <c r="Y329" i="51" s="1"/>
  <c r="Z329" i="51" s="1"/>
  <c r="AA329" i="51" s="1"/>
  <c r="AB329" i="51" s="1"/>
  <c r="AC329" i="51" s="1"/>
  <c r="AD329" i="51" s="1"/>
  <c r="AE329" i="51" s="1"/>
  <c r="AF329" i="51" s="1"/>
  <c r="C328" i="51"/>
  <c r="D328" i="51" s="1"/>
  <c r="E328" i="51" s="1"/>
  <c r="F328" i="51" s="1"/>
  <c r="G328" i="51" s="1"/>
  <c r="H328" i="51" s="1"/>
  <c r="I328" i="51" s="1"/>
  <c r="J328" i="51" s="1"/>
  <c r="K328" i="51" s="1"/>
  <c r="L328" i="51" s="1"/>
  <c r="M328" i="51" s="1"/>
  <c r="N328" i="51" s="1"/>
  <c r="O328" i="51" s="1"/>
  <c r="P328" i="51" s="1"/>
  <c r="Q328" i="51" s="1"/>
  <c r="R328" i="51" s="1"/>
  <c r="S328" i="51" s="1"/>
  <c r="T328" i="51" s="1"/>
  <c r="U328" i="51" s="1"/>
  <c r="V328" i="51" s="1"/>
  <c r="W328" i="51" s="1"/>
  <c r="X328" i="51" s="1"/>
  <c r="Y328" i="51" s="1"/>
  <c r="Z328" i="51" s="1"/>
  <c r="AA328" i="51" s="1"/>
  <c r="AB328" i="51" s="1"/>
  <c r="AC328" i="51" s="1"/>
  <c r="AD328" i="51" s="1"/>
  <c r="AE328" i="51" s="1"/>
  <c r="AF328" i="51" s="1"/>
  <c r="C327" i="51"/>
  <c r="D327" i="51" s="1"/>
  <c r="E327" i="51" s="1"/>
  <c r="F327" i="51" s="1"/>
  <c r="G327" i="51" s="1"/>
  <c r="H327" i="51" s="1"/>
  <c r="I327" i="51" s="1"/>
  <c r="J327" i="51" s="1"/>
  <c r="K327" i="51" s="1"/>
  <c r="L327" i="51" s="1"/>
  <c r="M327" i="51" s="1"/>
  <c r="N327" i="51" s="1"/>
  <c r="O327" i="51" s="1"/>
  <c r="P327" i="51" s="1"/>
  <c r="Q327" i="51" s="1"/>
  <c r="R327" i="51" s="1"/>
  <c r="S327" i="51" s="1"/>
  <c r="T327" i="51" s="1"/>
  <c r="U327" i="51" s="1"/>
  <c r="V327" i="51" s="1"/>
  <c r="W327" i="51" s="1"/>
  <c r="X327" i="51" s="1"/>
  <c r="Y327" i="51" s="1"/>
  <c r="Z327" i="51" s="1"/>
  <c r="AA327" i="51" s="1"/>
  <c r="AB327" i="51" s="1"/>
  <c r="AC327" i="51" s="1"/>
  <c r="AD327" i="51" s="1"/>
  <c r="AE327" i="51" s="1"/>
  <c r="AF327" i="51" s="1"/>
  <c r="C323" i="51"/>
  <c r="D323" i="51" s="1"/>
  <c r="E323" i="51" s="1"/>
  <c r="F323" i="51" s="1"/>
  <c r="G323" i="51" s="1"/>
  <c r="H323" i="51" s="1"/>
  <c r="I323" i="51" s="1"/>
  <c r="J323" i="51" s="1"/>
  <c r="K323" i="51" s="1"/>
  <c r="L323" i="51" s="1"/>
  <c r="M323" i="51" s="1"/>
  <c r="N323" i="51" s="1"/>
  <c r="O323" i="51" s="1"/>
  <c r="P323" i="51" s="1"/>
  <c r="Q323" i="51" s="1"/>
  <c r="R323" i="51" s="1"/>
  <c r="S323" i="51" s="1"/>
  <c r="T323" i="51" s="1"/>
  <c r="U323" i="51" s="1"/>
  <c r="V323" i="51" s="1"/>
  <c r="W323" i="51" s="1"/>
  <c r="X323" i="51" s="1"/>
  <c r="Y323" i="51" s="1"/>
  <c r="Z323" i="51" s="1"/>
  <c r="AA323" i="51" s="1"/>
  <c r="AB323" i="51" s="1"/>
  <c r="AC323" i="51" s="1"/>
  <c r="AD323" i="51" s="1"/>
  <c r="AE323" i="51" s="1"/>
  <c r="AF323" i="51" s="1"/>
  <c r="C322" i="51"/>
  <c r="D322" i="51" s="1"/>
  <c r="E322" i="51" s="1"/>
  <c r="F322" i="51" s="1"/>
  <c r="G322" i="51" s="1"/>
  <c r="H322" i="51" s="1"/>
  <c r="I322" i="51" s="1"/>
  <c r="J322" i="51" s="1"/>
  <c r="K322" i="51" s="1"/>
  <c r="L322" i="51" s="1"/>
  <c r="M322" i="51" s="1"/>
  <c r="N322" i="51" s="1"/>
  <c r="O322" i="51" s="1"/>
  <c r="P322" i="51" s="1"/>
  <c r="Q322" i="51" s="1"/>
  <c r="R322" i="51" s="1"/>
  <c r="S322" i="51" s="1"/>
  <c r="T322" i="51" s="1"/>
  <c r="U322" i="51" s="1"/>
  <c r="V322" i="51" s="1"/>
  <c r="W322" i="51" s="1"/>
  <c r="X322" i="51" s="1"/>
  <c r="Y322" i="51" s="1"/>
  <c r="Z322" i="51" s="1"/>
  <c r="AA322" i="51" s="1"/>
  <c r="AB322" i="51" s="1"/>
  <c r="AC322" i="51" s="1"/>
  <c r="AD322" i="51" s="1"/>
  <c r="AE322" i="51" s="1"/>
  <c r="AF322" i="51" s="1"/>
  <c r="C321" i="51"/>
  <c r="D321" i="51" s="1"/>
  <c r="E321" i="51" s="1"/>
  <c r="F321" i="51" s="1"/>
  <c r="G321" i="51" s="1"/>
  <c r="H321" i="51" s="1"/>
  <c r="I321" i="51" s="1"/>
  <c r="J321" i="51" s="1"/>
  <c r="K321" i="51" s="1"/>
  <c r="L321" i="51" s="1"/>
  <c r="M321" i="51" s="1"/>
  <c r="N321" i="51" s="1"/>
  <c r="O321" i="51" s="1"/>
  <c r="P321" i="51" s="1"/>
  <c r="Q321" i="51" s="1"/>
  <c r="R321" i="51" s="1"/>
  <c r="S321" i="51" s="1"/>
  <c r="T321" i="51" s="1"/>
  <c r="U321" i="51" s="1"/>
  <c r="V321" i="51" s="1"/>
  <c r="W321" i="51" s="1"/>
  <c r="X321" i="51" s="1"/>
  <c r="Y321" i="51" s="1"/>
  <c r="Z321" i="51" s="1"/>
  <c r="AA321" i="51" s="1"/>
  <c r="AB321" i="51" s="1"/>
  <c r="AC321" i="51" s="1"/>
  <c r="AD321" i="51" s="1"/>
  <c r="AE321" i="51" s="1"/>
  <c r="AF321" i="51" s="1"/>
  <c r="C320" i="51"/>
  <c r="D320" i="51" s="1"/>
  <c r="E320" i="51" s="1"/>
  <c r="F320" i="51" s="1"/>
  <c r="G320" i="51" s="1"/>
  <c r="H320" i="51" s="1"/>
  <c r="I320" i="51" s="1"/>
  <c r="J320" i="51" s="1"/>
  <c r="K320" i="51" s="1"/>
  <c r="L320" i="51" s="1"/>
  <c r="M320" i="51" s="1"/>
  <c r="N320" i="51" s="1"/>
  <c r="O320" i="51" s="1"/>
  <c r="P320" i="51" s="1"/>
  <c r="Q320" i="51" s="1"/>
  <c r="R320" i="51" s="1"/>
  <c r="S320" i="51" s="1"/>
  <c r="T320" i="51" s="1"/>
  <c r="U320" i="51" s="1"/>
  <c r="V320" i="51" s="1"/>
  <c r="W320" i="51" s="1"/>
  <c r="X320" i="51" s="1"/>
  <c r="Y320" i="51" s="1"/>
  <c r="Z320" i="51" s="1"/>
  <c r="AA320" i="51" s="1"/>
  <c r="AB320" i="51" s="1"/>
  <c r="AC320" i="51" s="1"/>
  <c r="AD320" i="51" s="1"/>
  <c r="AE320" i="51" s="1"/>
  <c r="AF320" i="51" s="1"/>
  <c r="C319" i="51"/>
  <c r="D319" i="51" s="1"/>
  <c r="E319" i="51" s="1"/>
  <c r="F319" i="51" s="1"/>
  <c r="G319" i="51" s="1"/>
  <c r="H319" i="51" s="1"/>
  <c r="I319" i="51" s="1"/>
  <c r="J319" i="51" s="1"/>
  <c r="K319" i="51" s="1"/>
  <c r="L319" i="51" s="1"/>
  <c r="M319" i="51" s="1"/>
  <c r="N319" i="51" s="1"/>
  <c r="O319" i="51" s="1"/>
  <c r="P319" i="51" s="1"/>
  <c r="Q319" i="51" s="1"/>
  <c r="R319" i="51" s="1"/>
  <c r="S319" i="51" s="1"/>
  <c r="T319" i="51" s="1"/>
  <c r="U319" i="51" s="1"/>
  <c r="V319" i="51" s="1"/>
  <c r="W319" i="51" s="1"/>
  <c r="X319" i="51" s="1"/>
  <c r="Y319" i="51" s="1"/>
  <c r="Z319" i="51" s="1"/>
  <c r="AA319" i="51" s="1"/>
  <c r="AB319" i="51" s="1"/>
  <c r="AC319" i="51" s="1"/>
  <c r="AD319" i="51" s="1"/>
  <c r="AE319" i="51" s="1"/>
  <c r="AF319" i="51" s="1"/>
  <c r="C318" i="51"/>
  <c r="D318" i="51" s="1"/>
  <c r="E318" i="51" s="1"/>
  <c r="F318" i="51" s="1"/>
  <c r="G318" i="51" s="1"/>
  <c r="H318" i="51" s="1"/>
  <c r="I318" i="51" s="1"/>
  <c r="J318" i="51" s="1"/>
  <c r="K318" i="51" s="1"/>
  <c r="L318" i="51" s="1"/>
  <c r="M318" i="51" s="1"/>
  <c r="N318" i="51" s="1"/>
  <c r="O318" i="51" s="1"/>
  <c r="P318" i="51" s="1"/>
  <c r="Q318" i="51" s="1"/>
  <c r="R318" i="51" s="1"/>
  <c r="S318" i="51" s="1"/>
  <c r="T318" i="51" s="1"/>
  <c r="U318" i="51" s="1"/>
  <c r="V318" i="51" s="1"/>
  <c r="W318" i="51" s="1"/>
  <c r="X318" i="51" s="1"/>
  <c r="Y318" i="51" s="1"/>
  <c r="Z318" i="51" s="1"/>
  <c r="AA318" i="51" s="1"/>
  <c r="AB318" i="51" s="1"/>
  <c r="AC318" i="51" s="1"/>
  <c r="AD318" i="51" s="1"/>
  <c r="AE318" i="51" s="1"/>
  <c r="AF318" i="51" s="1"/>
  <c r="C315" i="51"/>
  <c r="D315" i="51" s="1"/>
  <c r="E315" i="51" s="1"/>
  <c r="F315" i="51" s="1"/>
  <c r="G315" i="51" s="1"/>
  <c r="H315" i="51" s="1"/>
  <c r="I315" i="51" s="1"/>
  <c r="J315" i="51" s="1"/>
  <c r="K315" i="51" s="1"/>
  <c r="L315" i="51" s="1"/>
  <c r="M315" i="51" s="1"/>
  <c r="N315" i="51" s="1"/>
  <c r="O315" i="51" s="1"/>
  <c r="P315" i="51" s="1"/>
  <c r="Q315" i="51" s="1"/>
  <c r="R315" i="51" s="1"/>
  <c r="S315" i="51" s="1"/>
  <c r="T315" i="51" s="1"/>
  <c r="U315" i="51" s="1"/>
  <c r="V315" i="51" s="1"/>
  <c r="W315" i="51" s="1"/>
  <c r="X315" i="51" s="1"/>
  <c r="Y315" i="51" s="1"/>
  <c r="Z315" i="51" s="1"/>
  <c r="AA315" i="51" s="1"/>
  <c r="AB315" i="51" s="1"/>
  <c r="AC315" i="51" s="1"/>
  <c r="AD315" i="51" s="1"/>
  <c r="AE315" i="51" s="1"/>
  <c r="AF315" i="51" s="1"/>
  <c r="C314" i="51"/>
  <c r="D314" i="51" s="1"/>
  <c r="E314" i="51" s="1"/>
  <c r="F314" i="51" s="1"/>
  <c r="G314" i="51" s="1"/>
  <c r="H314" i="51" s="1"/>
  <c r="I314" i="51" s="1"/>
  <c r="J314" i="51" s="1"/>
  <c r="K314" i="51" s="1"/>
  <c r="L314" i="51" s="1"/>
  <c r="M314" i="51" s="1"/>
  <c r="N314" i="51" s="1"/>
  <c r="O314" i="51" s="1"/>
  <c r="P314" i="51" s="1"/>
  <c r="Q314" i="51" s="1"/>
  <c r="R314" i="51" s="1"/>
  <c r="S314" i="51" s="1"/>
  <c r="T314" i="51" s="1"/>
  <c r="U314" i="51" s="1"/>
  <c r="V314" i="51" s="1"/>
  <c r="W314" i="51" s="1"/>
  <c r="X314" i="51" s="1"/>
  <c r="Y314" i="51" s="1"/>
  <c r="Z314" i="51" s="1"/>
  <c r="AA314" i="51" s="1"/>
  <c r="AB314" i="51" s="1"/>
  <c r="AC314" i="51" s="1"/>
  <c r="AD314" i="51" s="1"/>
  <c r="AE314" i="51" s="1"/>
  <c r="AF314" i="51" s="1"/>
  <c r="C313" i="51"/>
  <c r="D313" i="51" s="1"/>
  <c r="E313" i="51" s="1"/>
  <c r="F313" i="51" s="1"/>
  <c r="G313" i="51" s="1"/>
  <c r="H313" i="51" s="1"/>
  <c r="I313" i="51" s="1"/>
  <c r="J313" i="51" s="1"/>
  <c r="K313" i="51" s="1"/>
  <c r="L313" i="51" s="1"/>
  <c r="M313" i="51" s="1"/>
  <c r="N313" i="51" s="1"/>
  <c r="O313" i="51" s="1"/>
  <c r="P313" i="51" s="1"/>
  <c r="Q313" i="51" s="1"/>
  <c r="R313" i="51" s="1"/>
  <c r="S313" i="51" s="1"/>
  <c r="T313" i="51" s="1"/>
  <c r="U313" i="51" s="1"/>
  <c r="V313" i="51" s="1"/>
  <c r="W313" i="51" s="1"/>
  <c r="X313" i="51" s="1"/>
  <c r="Y313" i="51" s="1"/>
  <c r="Z313" i="51" s="1"/>
  <c r="AA313" i="51" s="1"/>
  <c r="AB313" i="51" s="1"/>
  <c r="AC313" i="51" s="1"/>
  <c r="AD313" i="51" s="1"/>
  <c r="AE313" i="51" s="1"/>
  <c r="AF313" i="51" s="1"/>
  <c r="AG311" i="51"/>
  <c r="D310" i="51"/>
  <c r="E310" i="51" s="1"/>
  <c r="F310" i="51" s="1"/>
  <c r="G310" i="51" s="1"/>
  <c r="H310" i="51" s="1"/>
  <c r="I310" i="51" s="1"/>
  <c r="J310" i="51" s="1"/>
  <c r="K310" i="51" s="1"/>
  <c r="L310" i="51" s="1"/>
  <c r="M310" i="51" s="1"/>
  <c r="N310" i="51" s="1"/>
  <c r="O310" i="51" s="1"/>
  <c r="P310" i="51" s="1"/>
  <c r="Q310" i="51" s="1"/>
  <c r="R310" i="51" s="1"/>
  <c r="S310" i="51" s="1"/>
  <c r="T310" i="51" s="1"/>
  <c r="U310" i="51" s="1"/>
  <c r="V310" i="51" s="1"/>
  <c r="W310" i="51" s="1"/>
  <c r="X310" i="51" s="1"/>
  <c r="Y310" i="51" s="1"/>
  <c r="Z310" i="51" s="1"/>
  <c r="AA310" i="51" s="1"/>
  <c r="AB310" i="51" s="1"/>
  <c r="AC310" i="51" s="1"/>
  <c r="AD310" i="51" s="1"/>
  <c r="AE310" i="51" s="1"/>
  <c r="AF310" i="51" s="1"/>
  <c r="C310" i="51"/>
  <c r="C309" i="51"/>
  <c r="D309" i="51" s="1"/>
  <c r="E309" i="51" s="1"/>
  <c r="F309" i="51" s="1"/>
  <c r="G309" i="51" s="1"/>
  <c r="H309" i="51" s="1"/>
  <c r="I309" i="51" s="1"/>
  <c r="J309" i="51" s="1"/>
  <c r="K309" i="51" s="1"/>
  <c r="L309" i="51" s="1"/>
  <c r="M309" i="51" s="1"/>
  <c r="N309" i="51" s="1"/>
  <c r="O309" i="51" s="1"/>
  <c r="P309" i="51" s="1"/>
  <c r="Q309" i="51" s="1"/>
  <c r="R309" i="51" s="1"/>
  <c r="S309" i="51" s="1"/>
  <c r="T309" i="51" s="1"/>
  <c r="U309" i="51" s="1"/>
  <c r="V309" i="51" s="1"/>
  <c r="W309" i="51" s="1"/>
  <c r="X309" i="51" s="1"/>
  <c r="Y309" i="51" s="1"/>
  <c r="Z309" i="51" s="1"/>
  <c r="AA309" i="51" s="1"/>
  <c r="AB309" i="51" s="1"/>
  <c r="AC309" i="51" s="1"/>
  <c r="AD309" i="51" s="1"/>
  <c r="AE309" i="51" s="1"/>
  <c r="AF309" i="51" s="1"/>
  <c r="C306" i="51"/>
  <c r="D306" i="51" s="1"/>
  <c r="E306" i="51" s="1"/>
  <c r="F306" i="51" s="1"/>
  <c r="G306" i="51" s="1"/>
  <c r="H306" i="51" s="1"/>
  <c r="I306" i="51" s="1"/>
  <c r="J306" i="51" s="1"/>
  <c r="K306" i="51" s="1"/>
  <c r="L306" i="51" s="1"/>
  <c r="M306" i="51" s="1"/>
  <c r="N306" i="51" s="1"/>
  <c r="O306" i="51" s="1"/>
  <c r="P306" i="51" s="1"/>
  <c r="Q306" i="51" s="1"/>
  <c r="R306" i="51" s="1"/>
  <c r="S306" i="51" s="1"/>
  <c r="T306" i="51" s="1"/>
  <c r="U306" i="51" s="1"/>
  <c r="V306" i="51" s="1"/>
  <c r="W306" i="51" s="1"/>
  <c r="X306" i="51" s="1"/>
  <c r="Y306" i="51" s="1"/>
  <c r="Z306" i="51" s="1"/>
  <c r="AA306" i="51" s="1"/>
  <c r="AB306" i="51" s="1"/>
  <c r="AC306" i="51" s="1"/>
  <c r="AD306" i="51" s="1"/>
  <c r="AE306" i="51" s="1"/>
  <c r="AF306" i="51" s="1"/>
  <c r="C305" i="51"/>
  <c r="D305" i="51" s="1"/>
  <c r="E305" i="51" s="1"/>
  <c r="F305" i="51" s="1"/>
  <c r="G305" i="51" s="1"/>
  <c r="H305" i="51" s="1"/>
  <c r="I305" i="51" s="1"/>
  <c r="J305" i="51" s="1"/>
  <c r="K305" i="51" s="1"/>
  <c r="L305" i="51" s="1"/>
  <c r="M305" i="51" s="1"/>
  <c r="N305" i="51" s="1"/>
  <c r="O305" i="51" s="1"/>
  <c r="P305" i="51" s="1"/>
  <c r="Q305" i="51" s="1"/>
  <c r="R305" i="51" s="1"/>
  <c r="S305" i="51" s="1"/>
  <c r="T305" i="51" s="1"/>
  <c r="U305" i="51" s="1"/>
  <c r="V305" i="51" s="1"/>
  <c r="W305" i="51" s="1"/>
  <c r="X305" i="51" s="1"/>
  <c r="Y305" i="51" s="1"/>
  <c r="Z305" i="51" s="1"/>
  <c r="AA305" i="51" s="1"/>
  <c r="AB305" i="51" s="1"/>
  <c r="AC305" i="51" s="1"/>
  <c r="AD305" i="51" s="1"/>
  <c r="AE305" i="51" s="1"/>
  <c r="AF305" i="51" s="1"/>
  <c r="C304" i="51"/>
  <c r="D304" i="51" s="1"/>
  <c r="E304" i="51" s="1"/>
  <c r="F304" i="51" s="1"/>
  <c r="G304" i="51" s="1"/>
  <c r="H304" i="51" s="1"/>
  <c r="I304" i="51" s="1"/>
  <c r="J304" i="51" s="1"/>
  <c r="K304" i="51" s="1"/>
  <c r="L304" i="51" s="1"/>
  <c r="M304" i="51" s="1"/>
  <c r="N304" i="51" s="1"/>
  <c r="O304" i="51" s="1"/>
  <c r="P304" i="51" s="1"/>
  <c r="Q304" i="51" s="1"/>
  <c r="R304" i="51" s="1"/>
  <c r="S304" i="51" s="1"/>
  <c r="T304" i="51" s="1"/>
  <c r="U304" i="51" s="1"/>
  <c r="V304" i="51" s="1"/>
  <c r="W304" i="51" s="1"/>
  <c r="X304" i="51" s="1"/>
  <c r="Y304" i="51" s="1"/>
  <c r="Z304" i="51" s="1"/>
  <c r="AA304" i="51" s="1"/>
  <c r="AB304" i="51" s="1"/>
  <c r="AC304" i="51" s="1"/>
  <c r="AD304" i="51" s="1"/>
  <c r="AE304" i="51" s="1"/>
  <c r="AF304" i="51" s="1"/>
  <c r="D303" i="51"/>
  <c r="E303" i="51" s="1"/>
  <c r="F303" i="51" s="1"/>
  <c r="G303" i="51" s="1"/>
  <c r="H303" i="51" s="1"/>
  <c r="I303" i="51" s="1"/>
  <c r="J303" i="51" s="1"/>
  <c r="K303" i="51" s="1"/>
  <c r="L303" i="51" s="1"/>
  <c r="M303" i="51" s="1"/>
  <c r="N303" i="51" s="1"/>
  <c r="O303" i="51" s="1"/>
  <c r="P303" i="51" s="1"/>
  <c r="Q303" i="51" s="1"/>
  <c r="R303" i="51" s="1"/>
  <c r="S303" i="51" s="1"/>
  <c r="T303" i="51" s="1"/>
  <c r="U303" i="51" s="1"/>
  <c r="V303" i="51" s="1"/>
  <c r="W303" i="51" s="1"/>
  <c r="X303" i="51" s="1"/>
  <c r="Y303" i="51" s="1"/>
  <c r="Z303" i="51" s="1"/>
  <c r="AA303" i="51" s="1"/>
  <c r="AB303" i="51" s="1"/>
  <c r="AC303" i="51" s="1"/>
  <c r="AD303" i="51" s="1"/>
  <c r="AE303" i="51" s="1"/>
  <c r="AF303" i="51" s="1"/>
  <c r="C303" i="51"/>
  <c r="C302" i="51"/>
  <c r="D302" i="51" s="1"/>
  <c r="E302" i="51" s="1"/>
  <c r="F302" i="51" s="1"/>
  <c r="G302" i="51" s="1"/>
  <c r="H302" i="51" s="1"/>
  <c r="I302" i="51" s="1"/>
  <c r="J302" i="51" s="1"/>
  <c r="K302" i="51" s="1"/>
  <c r="L302" i="51" s="1"/>
  <c r="M302" i="51" s="1"/>
  <c r="N302" i="51" s="1"/>
  <c r="O302" i="51" s="1"/>
  <c r="P302" i="51" s="1"/>
  <c r="Q302" i="51" s="1"/>
  <c r="R302" i="51" s="1"/>
  <c r="S302" i="51" s="1"/>
  <c r="T302" i="51" s="1"/>
  <c r="U302" i="51" s="1"/>
  <c r="V302" i="51" s="1"/>
  <c r="W302" i="51" s="1"/>
  <c r="X302" i="51" s="1"/>
  <c r="Y302" i="51" s="1"/>
  <c r="Z302" i="51" s="1"/>
  <c r="AA302" i="51" s="1"/>
  <c r="AB302" i="51" s="1"/>
  <c r="AC302" i="51" s="1"/>
  <c r="AD302" i="51" s="1"/>
  <c r="AE302" i="51" s="1"/>
  <c r="AF302" i="51" s="1"/>
  <c r="C298" i="51"/>
  <c r="D298" i="51" s="1"/>
  <c r="E298" i="51" s="1"/>
  <c r="F298" i="51" s="1"/>
  <c r="G298" i="51" s="1"/>
  <c r="H298" i="51" s="1"/>
  <c r="I298" i="51" s="1"/>
  <c r="J298" i="51" s="1"/>
  <c r="K298" i="51" s="1"/>
  <c r="L298" i="51" s="1"/>
  <c r="M298" i="51" s="1"/>
  <c r="N298" i="51" s="1"/>
  <c r="O298" i="51" s="1"/>
  <c r="P298" i="51" s="1"/>
  <c r="Q298" i="51" s="1"/>
  <c r="R298" i="51" s="1"/>
  <c r="S298" i="51" s="1"/>
  <c r="T298" i="51" s="1"/>
  <c r="U298" i="51" s="1"/>
  <c r="V298" i="51" s="1"/>
  <c r="W298" i="51" s="1"/>
  <c r="X298" i="51" s="1"/>
  <c r="Y298" i="51" s="1"/>
  <c r="Z298" i="51" s="1"/>
  <c r="AA298" i="51" s="1"/>
  <c r="AB298" i="51" s="1"/>
  <c r="AC298" i="51" s="1"/>
  <c r="AD298" i="51" s="1"/>
  <c r="AE298" i="51" s="1"/>
  <c r="AF298" i="51" s="1"/>
  <c r="D297" i="51"/>
  <c r="E297" i="51" s="1"/>
  <c r="F297" i="51" s="1"/>
  <c r="G297" i="51" s="1"/>
  <c r="H297" i="51" s="1"/>
  <c r="I297" i="51" s="1"/>
  <c r="J297" i="51" s="1"/>
  <c r="K297" i="51" s="1"/>
  <c r="L297" i="51" s="1"/>
  <c r="M297" i="51" s="1"/>
  <c r="N297" i="51" s="1"/>
  <c r="O297" i="51" s="1"/>
  <c r="P297" i="51" s="1"/>
  <c r="Q297" i="51" s="1"/>
  <c r="R297" i="51" s="1"/>
  <c r="S297" i="51" s="1"/>
  <c r="T297" i="51" s="1"/>
  <c r="U297" i="51" s="1"/>
  <c r="V297" i="51" s="1"/>
  <c r="W297" i="51" s="1"/>
  <c r="X297" i="51" s="1"/>
  <c r="Y297" i="51" s="1"/>
  <c r="Z297" i="51" s="1"/>
  <c r="AA297" i="51" s="1"/>
  <c r="AB297" i="51" s="1"/>
  <c r="AC297" i="51" s="1"/>
  <c r="AD297" i="51" s="1"/>
  <c r="AE297" i="51" s="1"/>
  <c r="AF297" i="51" s="1"/>
  <c r="C297" i="51"/>
  <c r="C296" i="51"/>
  <c r="D296" i="51" s="1"/>
  <c r="E296" i="51" s="1"/>
  <c r="F296" i="51" s="1"/>
  <c r="G296" i="51" s="1"/>
  <c r="H296" i="51" s="1"/>
  <c r="I296" i="51" s="1"/>
  <c r="J296" i="51" s="1"/>
  <c r="K296" i="51" s="1"/>
  <c r="L296" i="51" s="1"/>
  <c r="M296" i="51" s="1"/>
  <c r="N296" i="51" s="1"/>
  <c r="O296" i="51" s="1"/>
  <c r="P296" i="51" s="1"/>
  <c r="Q296" i="51" s="1"/>
  <c r="R296" i="51" s="1"/>
  <c r="S296" i="51" s="1"/>
  <c r="T296" i="51" s="1"/>
  <c r="U296" i="51" s="1"/>
  <c r="V296" i="51" s="1"/>
  <c r="W296" i="51" s="1"/>
  <c r="X296" i="51" s="1"/>
  <c r="Y296" i="51" s="1"/>
  <c r="Z296" i="51" s="1"/>
  <c r="AA296" i="51" s="1"/>
  <c r="AB296" i="51" s="1"/>
  <c r="AC296" i="51" s="1"/>
  <c r="AD296" i="51" s="1"/>
  <c r="AE296" i="51" s="1"/>
  <c r="AF296" i="51" s="1"/>
  <c r="C295" i="51"/>
  <c r="D295" i="51" s="1"/>
  <c r="E295" i="51" s="1"/>
  <c r="F295" i="51" s="1"/>
  <c r="G295" i="51" s="1"/>
  <c r="H295" i="51" s="1"/>
  <c r="I295" i="51" s="1"/>
  <c r="J295" i="51" s="1"/>
  <c r="K295" i="51" s="1"/>
  <c r="L295" i="51" s="1"/>
  <c r="M295" i="51" s="1"/>
  <c r="N295" i="51" s="1"/>
  <c r="O295" i="51" s="1"/>
  <c r="P295" i="51" s="1"/>
  <c r="Q295" i="51" s="1"/>
  <c r="R295" i="51" s="1"/>
  <c r="S295" i="51" s="1"/>
  <c r="T295" i="51" s="1"/>
  <c r="U295" i="51" s="1"/>
  <c r="V295" i="51" s="1"/>
  <c r="W295" i="51" s="1"/>
  <c r="X295" i="51" s="1"/>
  <c r="Y295" i="51" s="1"/>
  <c r="Z295" i="51" s="1"/>
  <c r="AA295" i="51" s="1"/>
  <c r="AB295" i="51" s="1"/>
  <c r="AC295" i="51" s="1"/>
  <c r="AD295" i="51" s="1"/>
  <c r="AE295" i="51" s="1"/>
  <c r="AF295" i="51" s="1"/>
  <c r="C294" i="51"/>
  <c r="D294" i="51" s="1"/>
  <c r="E294" i="51" s="1"/>
  <c r="F294" i="51" s="1"/>
  <c r="G294" i="51" s="1"/>
  <c r="H294" i="51" s="1"/>
  <c r="I294" i="51" s="1"/>
  <c r="J294" i="51" s="1"/>
  <c r="K294" i="51" s="1"/>
  <c r="L294" i="51" s="1"/>
  <c r="M294" i="51" s="1"/>
  <c r="N294" i="51" s="1"/>
  <c r="O294" i="51" s="1"/>
  <c r="P294" i="51" s="1"/>
  <c r="Q294" i="51" s="1"/>
  <c r="R294" i="51" s="1"/>
  <c r="S294" i="51" s="1"/>
  <c r="T294" i="51" s="1"/>
  <c r="U294" i="51" s="1"/>
  <c r="V294" i="51" s="1"/>
  <c r="W294" i="51" s="1"/>
  <c r="X294" i="51" s="1"/>
  <c r="Y294" i="51" s="1"/>
  <c r="Z294" i="51" s="1"/>
  <c r="AA294" i="51" s="1"/>
  <c r="AB294" i="51" s="1"/>
  <c r="AC294" i="51" s="1"/>
  <c r="AD294" i="51" s="1"/>
  <c r="AE294" i="51" s="1"/>
  <c r="AF294" i="51" s="1"/>
  <c r="C292" i="51"/>
  <c r="D292" i="51" s="1"/>
  <c r="E292" i="51" s="1"/>
  <c r="F292" i="51" s="1"/>
  <c r="G292" i="51" s="1"/>
  <c r="H292" i="51" s="1"/>
  <c r="I292" i="51" s="1"/>
  <c r="J292" i="51" s="1"/>
  <c r="K292" i="51" s="1"/>
  <c r="L292" i="51" s="1"/>
  <c r="M292" i="51" s="1"/>
  <c r="N292" i="51" s="1"/>
  <c r="O292" i="51" s="1"/>
  <c r="P292" i="51" s="1"/>
  <c r="Q292" i="51" s="1"/>
  <c r="R292" i="51" s="1"/>
  <c r="S292" i="51" s="1"/>
  <c r="T292" i="51" s="1"/>
  <c r="U292" i="51" s="1"/>
  <c r="V292" i="51" s="1"/>
  <c r="W292" i="51" s="1"/>
  <c r="X292" i="51" s="1"/>
  <c r="Y292" i="51" s="1"/>
  <c r="Z292" i="51" s="1"/>
  <c r="AA292" i="51" s="1"/>
  <c r="AB292" i="51" s="1"/>
  <c r="AC292" i="51" s="1"/>
  <c r="AD292" i="51" s="1"/>
  <c r="AE292" i="51" s="1"/>
  <c r="AF292" i="51" s="1"/>
  <c r="C290" i="51"/>
  <c r="D290" i="51" s="1"/>
  <c r="E290" i="51" s="1"/>
  <c r="F290" i="51" s="1"/>
  <c r="G290" i="51" s="1"/>
  <c r="H290" i="51" s="1"/>
  <c r="I290" i="51" s="1"/>
  <c r="J290" i="51" s="1"/>
  <c r="K290" i="51" s="1"/>
  <c r="L290" i="51" s="1"/>
  <c r="M290" i="51" s="1"/>
  <c r="N290" i="51" s="1"/>
  <c r="O290" i="51" s="1"/>
  <c r="P290" i="51" s="1"/>
  <c r="Q290" i="51" s="1"/>
  <c r="R290" i="51" s="1"/>
  <c r="S290" i="51" s="1"/>
  <c r="T290" i="51" s="1"/>
  <c r="U290" i="51" s="1"/>
  <c r="V290" i="51" s="1"/>
  <c r="W290" i="51" s="1"/>
  <c r="X290" i="51" s="1"/>
  <c r="Y290" i="51" s="1"/>
  <c r="Z290" i="51" s="1"/>
  <c r="AA290" i="51" s="1"/>
  <c r="AB290" i="51" s="1"/>
  <c r="AC290" i="51" s="1"/>
  <c r="AD290" i="51" s="1"/>
  <c r="AE290" i="51" s="1"/>
  <c r="AF290" i="51" s="1"/>
  <c r="C289" i="51"/>
  <c r="D289" i="51" s="1"/>
  <c r="E289" i="51" s="1"/>
  <c r="F289" i="51" s="1"/>
  <c r="G289" i="51" s="1"/>
  <c r="H289" i="51" s="1"/>
  <c r="I289" i="51" s="1"/>
  <c r="J289" i="51" s="1"/>
  <c r="K289" i="51" s="1"/>
  <c r="L289" i="51" s="1"/>
  <c r="M289" i="51" s="1"/>
  <c r="N289" i="51" s="1"/>
  <c r="O289" i="51" s="1"/>
  <c r="P289" i="51" s="1"/>
  <c r="Q289" i="51" s="1"/>
  <c r="R289" i="51" s="1"/>
  <c r="S289" i="51" s="1"/>
  <c r="T289" i="51" s="1"/>
  <c r="U289" i="51" s="1"/>
  <c r="V289" i="51" s="1"/>
  <c r="W289" i="51" s="1"/>
  <c r="X289" i="51" s="1"/>
  <c r="Y289" i="51" s="1"/>
  <c r="Z289" i="51" s="1"/>
  <c r="AA289" i="51" s="1"/>
  <c r="AB289" i="51" s="1"/>
  <c r="AC289" i="51" s="1"/>
  <c r="AD289" i="51" s="1"/>
  <c r="AE289" i="51" s="1"/>
  <c r="AF289" i="51" s="1"/>
  <c r="C288" i="51"/>
  <c r="D288" i="51" s="1"/>
  <c r="E288" i="51" s="1"/>
  <c r="F288" i="51" s="1"/>
  <c r="G288" i="51" s="1"/>
  <c r="H288" i="51" s="1"/>
  <c r="I288" i="51" s="1"/>
  <c r="J288" i="51" s="1"/>
  <c r="K288" i="51" s="1"/>
  <c r="L288" i="51" s="1"/>
  <c r="M288" i="51" s="1"/>
  <c r="N288" i="51" s="1"/>
  <c r="O288" i="51" s="1"/>
  <c r="P288" i="51" s="1"/>
  <c r="Q288" i="51" s="1"/>
  <c r="R288" i="51" s="1"/>
  <c r="S288" i="51" s="1"/>
  <c r="T288" i="51" s="1"/>
  <c r="U288" i="51" s="1"/>
  <c r="V288" i="51" s="1"/>
  <c r="W288" i="51" s="1"/>
  <c r="X288" i="51" s="1"/>
  <c r="Y288" i="51" s="1"/>
  <c r="Z288" i="51" s="1"/>
  <c r="AA288" i="51" s="1"/>
  <c r="AB288" i="51" s="1"/>
  <c r="AC288" i="51" s="1"/>
  <c r="AD288" i="51" s="1"/>
  <c r="AE288" i="51" s="1"/>
  <c r="AF288" i="51" s="1"/>
  <c r="C287" i="51"/>
  <c r="D287" i="51" s="1"/>
  <c r="E287" i="51" s="1"/>
  <c r="F287" i="51" s="1"/>
  <c r="G287" i="51" s="1"/>
  <c r="H287" i="51" s="1"/>
  <c r="I287" i="51" s="1"/>
  <c r="J287" i="51" s="1"/>
  <c r="K287" i="51" s="1"/>
  <c r="L287" i="51" s="1"/>
  <c r="M287" i="51" s="1"/>
  <c r="N287" i="51" s="1"/>
  <c r="O287" i="51" s="1"/>
  <c r="P287" i="51" s="1"/>
  <c r="Q287" i="51" s="1"/>
  <c r="R287" i="51" s="1"/>
  <c r="S287" i="51" s="1"/>
  <c r="T287" i="51" s="1"/>
  <c r="U287" i="51" s="1"/>
  <c r="V287" i="51" s="1"/>
  <c r="W287" i="51" s="1"/>
  <c r="X287" i="51" s="1"/>
  <c r="Y287" i="51" s="1"/>
  <c r="Z287" i="51" s="1"/>
  <c r="AA287" i="51" s="1"/>
  <c r="AB287" i="51" s="1"/>
  <c r="AC287" i="51" s="1"/>
  <c r="AD287" i="51" s="1"/>
  <c r="AE287" i="51" s="1"/>
  <c r="AF287" i="51" s="1"/>
  <c r="C286" i="51"/>
  <c r="D286" i="51" s="1"/>
  <c r="E286" i="51" s="1"/>
  <c r="F286" i="51" s="1"/>
  <c r="G286" i="51" s="1"/>
  <c r="H286" i="51" s="1"/>
  <c r="I286" i="51" s="1"/>
  <c r="J286" i="51" s="1"/>
  <c r="K286" i="51" s="1"/>
  <c r="L286" i="51" s="1"/>
  <c r="M286" i="51" s="1"/>
  <c r="N286" i="51" s="1"/>
  <c r="O286" i="51" s="1"/>
  <c r="P286" i="51" s="1"/>
  <c r="Q286" i="51" s="1"/>
  <c r="R286" i="51" s="1"/>
  <c r="S286" i="51" s="1"/>
  <c r="T286" i="51" s="1"/>
  <c r="U286" i="51" s="1"/>
  <c r="V286" i="51" s="1"/>
  <c r="W286" i="51" s="1"/>
  <c r="X286" i="51" s="1"/>
  <c r="Y286" i="51" s="1"/>
  <c r="Z286" i="51" s="1"/>
  <c r="AA286" i="51" s="1"/>
  <c r="AB286" i="51" s="1"/>
  <c r="AC286" i="51" s="1"/>
  <c r="AD286" i="51" s="1"/>
  <c r="AE286" i="51" s="1"/>
  <c r="AF286" i="51" s="1"/>
  <c r="C282" i="51"/>
  <c r="D282" i="51" s="1"/>
  <c r="E282" i="51" s="1"/>
  <c r="F282" i="51" s="1"/>
  <c r="G282" i="51" s="1"/>
  <c r="H282" i="51" s="1"/>
  <c r="I282" i="51" s="1"/>
  <c r="J282" i="51" s="1"/>
  <c r="K282" i="51" s="1"/>
  <c r="L282" i="51" s="1"/>
  <c r="M282" i="51" s="1"/>
  <c r="N282" i="51" s="1"/>
  <c r="O282" i="51" s="1"/>
  <c r="P282" i="51" s="1"/>
  <c r="Q282" i="51" s="1"/>
  <c r="R282" i="51" s="1"/>
  <c r="S282" i="51" s="1"/>
  <c r="T282" i="51" s="1"/>
  <c r="U282" i="51" s="1"/>
  <c r="V282" i="51" s="1"/>
  <c r="W282" i="51" s="1"/>
  <c r="X282" i="51" s="1"/>
  <c r="Y282" i="51" s="1"/>
  <c r="Z282" i="51" s="1"/>
  <c r="AA282" i="51" s="1"/>
  <c r="AB282" i="51" s="1"/>
  <c r="AC282" i="51" s="1"/>
  <c r="AD282" i="51" s="1"/>
  <c r="AE282" i="51" s="1"/>
  <c r="AF282" i="51" s="1"/>
  <c r="C281" i="51"/>
  <c r="D281" i="51" s="1"/>
  <c r="E281" i="51" s="1"/>
  <c r="F281" i="51" s="1"/>
  <c r="G281" i="51" s="1"/>
  <c r="H281" i="51" s="1"/>
  <c r="I281" i="51" s="1"/>
  <c r="J281" i="51" s="1"/>
  <c r="K281" i="51" s="1"/>
  <c r="L281" i="51" s="1"/>
  <c r="M281" i="51" s="1"/>
  <c r="N281" i="51" s="1"/>
  <c r="O281" i="51" s="1"/>
  <c r="P281" i="51" s="1"/>
  <c r="Q281" i="51" s="1"/>
  <c r="R281" i="51" s="1"/>
  <c r="S281" i="51" s="1"/>
  <c r="T281" i="51" s="1"/>
  <c r="U281" i="51" s="1"/>
  <c r="V281" i="51" s="1"/>
  <c r="W281" i="51" s="1"/>
  <c r="X281" i="51" s="1"/>
  <c r="Y281" i="51" s="1"/>
  <c r="Z281" i="51" s="1"/>
  <c r="AA281" i="51" s="1"/>
  <c r="AB281" i="51" s="1"/>
  <c r="AC281" i="51" s="1"/>
  <c r="AD281" i="51" s="1"/>
  <c r="AE281" i="51" s="1"/>
  <c r="AF281" i="51" s="1"/>
  <c r="C280" i="51"/>
  <c r="D280" i="51" s="1"/>
  <c r="E280" i="51" s="1"/>
  <c r="F280" i="51" s="1"/>
  <c r="G280" i="51" s="1"/>
  <c r="H280" i="51" s="1"/>
  <c r="I280" i="51" s="1"/>
  <c r="J280" i="51" s="1"/>
  <c r="K280" i="51" s="1"/>
  <c r="L280" i="51" s="1"/>
  <c r="M280" i="51" s="1"/>
  <c r="N280" i="51" s="1"/>
  <c r="O280" i="51" s="1"/>
  <c r="P280" i="51" s="1"/>
  <c r="Q280" i="51" s="1"/>
  <c r="R280" i="51" s="1"/>
  <c r="S280" i="51" s="1"/>
  <c r="T280" i="51" s="1"/>
  <c r="U280" i="51" s="1"/>
  <c r="V280" i="51" s="1"/>
  <c r="W280" i="51" s="1"/>
  <c r="X280" i="51" s="1"/>
  <c r="Y280" i="51" s="1"/>
  <c r="Z280" i="51" s="1"/>
  <c r="AA280" i="51" s="1"/>
  <c r="AB280" i="51" s="1"/>
  <c r="AC280" i="51" s="1"/>
  <c r="AD280" i="51" s="1"/>
  <c r="AE280" i="51" s="1"/>
  <c r="AF280" i="51" s="1"/>
  <c r="C279" i="51"/>
  <c r="D279" i="51" s="1"/>
  <c r="E279" i="51" s="1"/>
  <c r="F279" i="51" s="1"/>
  <c r="G279" i="51" s="1"/>
  <c r="H279" i="51" s="1"/>
  <c r="I279" i="51" s="1"/>
  <c r="J279" i="51" s="1"/>
  <c r="K279" i="51" s="1"/>
  <c r="L279" i="51" s="1"/>
  <c r="M279" i="51" s="1"/>
  <c r="N279" i="51" s="1"/>
  <c r="O279" i="51" s="1"/>
  <c r="P279" i="51" s="1"/>
  <c r="Q279" i="51" s="1"/>
  <c r="R279" i="51" s="1"/>
  <c r="S279" i="51" s="1"/>
  <c r="T279" i="51" s="1"/>
  <c r="U279" i="51" s="1"/>
  <c r="V279" i="51" s="1"/>
  <c r="W279" i="51" s="1"/>
  <c r="X279" i="51" s="1"/>
  <c r="Y279" i="51" s="1"/>
  <c r="Z279" i="51" s="1"/>
  <c r="AA279" i="51" s="1"/>
  <c r="AB279" i="51" s="1"/>
  <c r="AC279" i="51" s="1"/>
  <c r="AD279" i="51" s="1"/>
  <c r="AE279" i="51" s="1"/>
  <c r="AF279" i="51" s="1"/>
  <c r="C278" i="51"/>
  <c r="D278" i="51" s="1"/>
  <c r="E278" i="51" s="1"/>
  <c r="F278" i="51" s="1"/>
  <c r="G278" i="51" s="1"/>
  <c r="H278" i="51" s="1"/>
  <c r="I278" i="51" s="1"/>
  <c r="J278" i="51" s="1"/>
  <c r="K278" i="51" s="1"/>
  <c r="L278" i="51" s="1"/>
  <c r="M278" i="51" s="1"/>
  <c r="N278" i="51" s="1"/>
  <c r="O278" i="51" s="1"/>
  <c r="P278" i="51" s="1"/>
  <c r="Q278" i="51" s="1"/>
  <c r="R278" i="51" s="1"/>
  <c r="S278" i="51" s="1"/>
  <c r="T278" i="51" s="1"/>
  <c r="U278" i="51" s="1"/>
  <c r="V278" i="51" s="1"/>
  <c r="W278" i="51" s="1"/>
  <c r="X278" i="51" s="1"/>
  <c r="Y278" i="51" s="1"/>
  <c r="Z278" i="51" s="1"/>
  <c r="AA278" i="51" s="1"/>
  <c r="AB278" i="51" s="1"/>
  <c r="AC278" i="51" s="1"/>
  <c r="AD278" i="51" s="1"/>
  <c r="AE278" i="51" s="1"/>
  <c r="AF278" i="51" s="1"/>
  <c r="C274" i="51"/>
  <c r="D274" i="51" s="1"/>
  <c r="E274" i="51" s="1"/>
  <c r="F274" i="51" s="1"/>
  <c r="G274" i="51" s="1"/>
  <c r="H274" i="51" s="1"/>
  <c r="I274" i="51" s="1"/>
  <c r="J274" i="51" s="1"/>
  <c r="K274" i="51" s="1"/>
  <c r="L274" i="51" s="1"/>
  <c r="M274" i="51" s="1"/>
  <c r="N274" i="51" s="1"/>
  <c r="O274" i="51" s="1"/>
  <c r="P274" i="51" s="1"/>
  <c r="Q274" i="51" s="1"/>
  <c r="R274" i="51" s="1"/>
  <c r="S274" i="51" s="1"/>
  <c r="T274" i="51" s="1"/>
  <c r="U274" i="51" s="1"/>
  <c r="V274" i="51" s="1"/>
  <c r="W274" i="51" s="1"/>
  <c r="X274" i="51" s="1"/>
  <c r="Y274" i="51" s="1"/>
  <c r="Z274" i="51" s="1"/>
  <c r="AA274" i="51" s="1"/>
  <c r="AB274" i="51" s="1"/>
  <c r="AC274" i="51" s="1"/>
  <c r="AD274" i="51" s="1"/>
  <c r="AE274" i="51" s="1"/>
  <c r="AF274" i="51" s="1"/>
  <c r="C273" i="51"/>
  <c r="D273" i="51" s="1"/>
  <c r="E273" i="51" s="1"/>
  <c r="F273" i="51" s="1"/>
  <c r="G273" i="51" s="1"/>
  <c r="H273" i="51" s="1"/>
  <c r="I273" i="51" s="1"/>
  <c r="J273" i="51" s="1"/>
  <c r="K273" i="51" s="1"/>
  <c r="L273" i="51" s="1"/>
  <c r="M273" i="51" s="1"/>
  <c r="N273" i="51" s="1"/>
  <c r="O273" i="51" s="1"/>
  <c r="P273" i="51" s="1"/>
  <c r="Q273" i="51" s="1"/>
  <c r="R273" i="51" s="1"/>
  <c r="S273" i="51" s="1"/>
  <c r="T273" i="51" s="1"/>
  <c r="U273" i="51" s="1"/>
  <c r="V273" i="51" s="1"/>
  <c r="W273" i="51" s="1"/>
  <c r="X273" i="51" s="1"/>
  <c r="Y273" i="51" s="1"/>
  <c r="Z273" i="51" s="1"/>
  <c r="AA273" i="51" s="1"/>
  <c r="AB273" i="51" s="1"/>
  <c r="AC273" i="51" s="1"/>
  <c r="AD273" i="51" s="1"/>
  <c r="AE273" i="51" s="1"/>
  <c r="AF273" i="51" s="1"/>
  <c r="C272" i="51"/>
  <c r="D272" i="51" s="1"/>
  <c r="E272" i="51" s="1"/>
  <c r="F272" i="51" s="1"/>
  <c r="G272" i="51" s="1"/>
  <c r="H272" i="51" s="1"/>
  <c r="I272" i="51" s="1"/>
  <c r="J272" i="51" s="1"/>
  <c r="K272" i="51" s="1"/>
  <c r="L272" i="51" s="1"/>
  <c r="M272" i="51" s="1"/>
  <c r="N272" i="51" s="1"/>
  <c r="O272" i="51" s="1"/>
  <c r="P272" i="51" s="1"/>
  <c r="Q272" i="51" s="1"/>
  <c r="R272" i="51" s="1"/>
  <c r="S272" i="51" s="1"/>
  <c r="T272" i="51" s="1"/>
  <c r="U272" i="51" s="1"/>
  <c r="V272" i="51" s="1"/>
  <c r="W272" i="51" s="1"/>
  <c r="X272" i="51" s="1"/>
  <c r="Y272" i="51" s="1"/>
  <c r="Z272" i="51" s="1"/>
  <c r="AA272" i="51" s="1"/>
  <c r="AB272" i="51" s="1"/>
  <c r="AC272" i="51" s="1"/>
  <c r="AD272" i="51" s="1"/>
  <c r="AE272" i="51" s="1"/>
  <c r="AF272" i="51" s="1"/>
  <c r="C271" i="51"/>
  <c r="D271" i="51" s="1"/>
  <c r="E271" i="51" s="1"/>
  <c r="F271" i="51" s="1"/>
  <c r="G271" i="51" s="1"/>
  <c r="H271" i="51" s="1"/>
  <c r="I271" i="51" s="1"/>
  <c r="J271" i="51" s="1"/>
  <c r="K271" i="51" s="1"/>
  <c r="L271" i="51" s="1"/>
  <c r="M271" i="51" s="1"/>
  <c r="N271" i="51" s="1"/>
  <c r="O271" i="51" s="1"/>
  <c r="P271" i="51" s="1"/>
  <c r="Q271" i="51" s="1"/>
  <c r="R271" i="51" s="1"/>
  <c r="S271" i="51" s="1"/>
  <c r="T271" i="51" s="1"/>
  <c r="U271" i="51" s="1"/>
  <c r="V271" i="51" s="1"/>
  <c r="W271" i="51" s="1"/>
  <c r="X271" i="51" s="1"/>
  <c r="Y271" i="51" s="1"/>
  <c r="Z271" i="51" s="1"/>
  <c r="AA271" i="51" s="1"/>
  <c r="AB271" i="51" s="1"/>
  <c r="AC271" i="51" s="1"/>
  <c r="AD271" i="51" s="1"/>
  <c r="AE271" i="51" s="1"/>
  <c r="AF271" i="51" s="1"/>
  <c r="C270" i="51"/>
  <c r="D270" i="51" s="1"/>
  <c r="E270" i="51" s="1"/>
  <c r="F270" i="51" s="1"/>
  <c r="G270" i="51" s="1"/>
  <c r="H270" i="51" s="1"/>
  <c r="I270" i="51" s="1"/>
  <c r="J270" i="51" s="1"/>
  <c r="K270" i="51" s="1"/>
  <c r="L270" i="51" s="1"/>
  <c r="M270" i="51" s="1"/>
  <c r="N270" i="51" s="1"/>
  <c r="O270" i="51" s="1"/>
  <c r="P270" i="51" s="1"/>
  <c r="Q270" i="51" s="1"/>
  <c r="R270" i="51" s="1"/>
  <c r="S270" i="51" s="1"/>
  <c r="T270" i="51" s="1"/>
  <c r="U270" i="51" s="1"/>
  <c r="V270" i="51" s="1"/>
  <c r="W270" i="51" s="1"/>
  <c r="X270" i="51" s="1"/>
  <c r="Y270" i="51" s="1"/>
  <c r="Z270" i="51" s="1"/>
  <c r="AA270" i="51" s="1"/>
  <c r="AB270" i="51" s="1"/>
  <c r="AC270" i="51" s="1"/>
  <c r="AD270" i="51" s="1"/>
  <c r="AE270" i="51" s="1"/>
  <c r="AF270" i="51" s="1"/>
  <c r="C266" i="51"/>
  <c r="D266" i="51" s="1"/>
  <c r="E266" i="51" s="1"/>
  <c r="F266" i="51" s="1"/>
  <c r="G266" i="51" s="1"/>
  <c r="H266" i="51" s="1"/>
  <c r="I266" i="51" s="1"/>
  <c r="J266" i="51" s="1"/>
  <c r="K266" i="51" s="1"/>
  <c r="L266" i="51" s="1"/>
  <c r="M266" i="51" s="1"/>
  <c r="N266" i="51" s="1"/>
  <c r="O266" i="51" s="1"/>
  <c r="P266" i="51" s="1"/>
  <c r="Q266" i="51" s="1"/>
  <c r="R266" i="51" s="1"/>
  <c r="S266" i="51" s="1"/>
  <c r="T266" i="51" s="1"/>
  <c r="U266" i="51" s="1"/>
  <c r="V266" i="51" s="1"/>
  <c r="W266" i="51" s="1"/>
  <c r="X266" i="51" s="1"/>
  <c r="Y266" i="51" s="1"/>
  <c r="Z266" i="51" s="1"/>
  <c r="AA266" i="51" s="1"/>
  <c r="AB266" i="51" s="1"/>
  <c r="AC266" i="51" s="1"/>
  <c r="AD266" i="51" s="1"/>
  <c r="AE266" i="51" s="1"/>
  <c r="AF266" i="51" s="1"/>
  <c r="C265" i="51"/>
  <c r="D265" i="51" s="1"/>
  <c r="E265" i="51" s="1"/>
  <c r="F265" i="51" s="1"/>
  <c r="G265" i="51" s="1"/>
  <c r="H265" i="51" s="1"/>
  <c r="I265" i="51" s="1"/>
  <c r="J265" i="51" s="1"/>
  <c r="K265" i="51" s="1"/>
  <c r="L265" i="51" s="1"/>
  <c r="M265" i="51" s="1"/>
  <c r="N265" i="51" s="1"/>
  <c r="O265" i="51" s="1"/>
  <c r="P265" i="51" s="1"/>
  <c r="Q265" i="51" s="1"/>
  <c r="R265" i="51" s="1"/>
  <c r="S265" i="51" s="1"/>
  <c r="T265" i="51" s="1"/>
  <c r="U265" i="51" s="1"/>
  <c r="V265" i="51" s="1"/>
  <c r="W265" i="51" s="1"/>
  <c r="X265" i="51" s="1"/>
  <c r="Y265" i="51" s="1"/>
  <c r="Z265" i="51" s="1"/>
  <c r="AA265" i="51" s="1"/>
  <c r="AB265" i="51" s="1"/>
  <c r="AC265" i="51" s="1"/>
  <c r="AD265" i="51" s="1"/>
  <c r="AE265" i="51" s="1"/>
  <c r="AF265" i="51" s="1"/>
  <c r="C264" i="51"/>
  <c r="D264" i="51" s="1"/>
  <c r="E264" i="51" s="1"/>
  <c r="F264" i="51" s="1"/>
  <c r="G264" i="51" s="1"/>
  <c r="H264" i="51" s="1"/>
  <c r="I264" i="51" s="1"/>
  <c r="J264" i="51" s="1"/>
  <c r="K264" i="51" s="1"/>
  <c r="L264" i="51" s="1"/>
  <c r="M264" i="51" s="1"/>
  <c r="N264" i="51" s="1"/>
  <c r="O264" i="51" s="1"/>
  <c r="P264" i="51" s="1"/>
  <c r="Q264" i="51" s="1"/>
  <c r="R264" i="51" s="1"/>
  <c r="S264" i="51" s="1"/>
  <c r="T264" i="51" s="1"/>
  <c r="U264" i="51" s="1"/>
  <c r="V264" i="51" s="1"/>
  <c r="W264" i="51" s="1"/>
  <c r="X264" i="51" s="1"/>
  <c r="Y264" i="51" s="1"/>
  <c r="Z264" i="51" s="1"/>
  <c r="AA264" i="51" s="1"/>
  <c r="AB264" i="51" s="1"/>
  <c r="AC264" i="51" s="1"/>
  <c r="AD264" i="51" s="1"/>
  <c r="AE264" i="51" s="1"/>
  <c r="AF264" i="51" s="1"/>
  <c r="C263" i="51"/>
  <c r="D263" i="51" s="1"/>
  <c r="E263" i="51" s="1"/>
  <c r="F263" i="51" s="1"/>
  <c r="G263" i="51" s="1"/>
  <c r="H263" i="51" s="1"/>
  <c r="I263" i="51" s="1"/>
  <c r="J263" i="51" s="1"/>
  <c r="K263" i="51" s="1"/>
  <c r="L263" i="51" s="1"/>
  <c r="M263" i="51" s="1"/>
  <c r="N263" i="51" s="1"/>
  <c r="O263" i="51" s="1"/>
  <c r="P263" i="51" s="1"/>
  <c r="Q263" i="51" s="1"/>
  <c r="R263" i="51" s="1"/>
  <c r="S263" i="51" s="1"/>
  <c r="T263" i="51" s="1"/>
  <c r="U263" i="51" s="1"/>
  <c r="V263" i="51" s="1"/>
  <c r="W263" i="51" s="1"/>
  <c r="X263" i="51" s="1"/>
  <c r="Y263" i="51" s="1"/>
  <c r="Z263" i="51" s="1"/>
  <c r="AA263" i="51" s="1"/>
  <c r="AB263" i="51" s="1"/>
  <c r="AC263" i="51" s="1"/>
  <c r="AD263" i="51" s="1"/>
  <c r="AE263" i="51" s="1"/>
  <c r="AF263" i="51" s="1"/>
  <c r="C262" i="51"/>
  <c r="D262" i="51" s="1"/>
  <c r="E262" i="51" s="1"/>
  <c r="F262" i="51" s="1"/>
  <c r="G262" i="51" s="1"/>
  <c r="H262" i="51" s="1"/>
  <c r="I262" i="51" s="1"/>
  <c r="J262" i="51" s="1"/>
  <c r="K262" i="51" s="1"/>
  <c r="L262" i="51" s="1"/>
  <c r="M262" i="51" s="1"/>
  <c r="N262" i="51" s="1"/>
  <c r="O262" i="51" s="1"/>
  <c r="P262" i="51" s="1"/>
  <c r="Q262" i="51" s="1"/>
  <c r="R262" i="51" s="1"/>
  <c r="S262" i="51" s="1"/>
  <c r="T262" i="51" s="1"/>
  <c r="U262" i="51" s="1"/>
  <c r="V262" i="51" s="1"/>
  <c r="W262" i="51" s="1"/>
  <c r="X262" i="51" s="1"/>
  <c r="Y262" i="51" s="1"/>
  <c r="Z262" i="51" s="1"/>
  <c r="AA262" i="51" s="1"/>
  <c r="AB262" i="51" s="1"/>
  <c r="AC262" i="51" s="1"/>
  <c r="AD262" i="51" s="1"/>
  <c r="AE262" i="51" s="1"/>
  <c r="AF262" i="51" s="1"/>
  <c r="C261" i="51"/>
  <c r="D261" i="51" s="1"/>
  <c r="E261" i="51" s="1"/>
  <c r="F261" i="51" s="1"/>
  <c r="G261" i="51" s="1"/>
  <c r="H261" i="51" s="1"/>
  <c r="I261" i="51" s="1"/>
  <c r="J261" i="51" s="1"/>
  <c r="K261" i="51" s="1"/>
  <c r="L261" i="51" s="1"/>
  <c r="M261" i="51" s="1"/>
  <c r="N261" i="51" s="1"/>
  <c r="O261" i="51" s="1"/>
  <c r="P261" i="51" s="1"/>
  <c r="Q261" i="51" s="1"/>
  <c r="R261" i="51" s="1"/>
  <c r="S261" i="51" s="1"/>
  <c r="T261" i="51" s="1"/>
  <c r="U261" i="51" s="1"/>
  <c r="V261" i="51" s="1"/>
  <c r="W261" i="51" s="1"/>
  <c r="X261" i="51" s="1"/>
  <c r="Y261" i="51" s="1"/>
  <c r="Z261" i="51" s="1"/>
  <c r="AA261" i="51" s="1"/>
  <c r="AB261" i="51" s="1"/>
  <c r="AC261" i="51" s="1"/>
  <c r="AD261" i="51" s="1"/>
  <c r="AE261" i="51" s="1"/>
  <c r="AF261" i="51" s="1"/>
  <c r="C260" i="51"/>
  <c r="D260" i="51" s="1"/>
  <c r="E260" i="51" s="1"/>
  <c r="F260" i="51" s="1"/>
  <c r="G260" i="51" s="1"/>
  <c r="H260" i="51" s="1"/>
  <c r="I260" i="51" s="1"/>
  <c r="J260" i="51" s="1"/>
  <c r="K260" i="51" s="1"/>
  <c r="L260" i="51" s="1"/>
  <c r="M260" i="51" s="1"/>
  <c r="N260" i="51" s="1"/>
  <c r="O260" i="51" s="1"/>
  <c r="P260" i="51" s="1"/>
  <c r="Q260" i="51" s="1"/>
  <c r="R260" i="51" s="1"/>
  <c r="S260" i="51" s="1"/>
  <c r="T260" i="51" s="1"/>
  <c r="U260" i="51" s="1"/>
  <c r="V260" i="51" s="1"/>
  <c r="W260" i="51" s="1"/>
  <c r="X260" i="51" s="1"/>
  <c r="Y260" i="51" s="1"/>
  <c r="Z260" i="51" s="1"/>
  <c r="AA260" i="51" s="1"/>
  <c r="AB260" i="51" s="1"/>
  <c r="AC260" i="51" s="1"/>
  <c r="AD260" i="51" s="1"/>
  <c r="AE260" i="51" s="1"/>
  <c r="AF260" i="51" s="1"/>
  <c r="C258" i="51"/>
  <c r="D258" i="51" s="1"/>
  <c r="E258" i="51" s="1"/>
  <c r="F258" i="51" s="1"/>
  <c r="G258" i="51" s="1"/>
  <c r="H258" i="51" s="1"/>
  <c r="I258" i="51" s="1"/>
  <c r="J258" i="51" s="1"/>
  <c r="K258" i="51" s="1"/>
  <c r="L258" i="51" s="1"/>
  <c r="M258" i="51" s="1"/>
  <c r="N258" i="51" s="1"/>
  <c r="O258" i="51" s="1"/>
  <c r="P258" i="51" s="1"/>
  <c r="Q258" i="51" s="1"/>
  <c r="R258" i="51" s="1"/>
  <c r="S258" i="51" s="1"/>
  <c r="T258" i="51" s="1"/>
  <c r="U258" i="51" s="1"/>
  <c r="V258" i="51" s="1"/>
  <c r="W258" i="51" s="1"/>
  <c r="X258" i="51" s="1"/>
  <c r="Y258" i="51" s="1"/>
  <c r="Z258" i="51" s="1"/>
  <c r="AA258" i="51" s="1"/>
  <c r="AB258" i="51" s="1"/>
  <c r="AC258" i="51" s="1"/>
  <c r="AD258" i="51" s="1"/>
  <c r="AE258" i="51" s="1"/>
  <c r="AF258" i="51" s="1"/>
  <c r="C257" i="51"/>
  <c r="D257" i="51" s="1"/>
  <c r="E257" i="51" s="1"/>
  <c r="F257" i="51" s="1"/>
  <c r="G257" i="51" s="1"/>
  <c r="H257" i="51" s="1"/>
  <c r="I257" i="51" s="1"/>
  <c r="J257" i="51" s="1"/>
  <c r="K257" i="51" s="1"/>
  <c r="L257" i="51" s="1"/>
  <c r="M257" i="51" s="1"/>
  <c r="N257" i="51" s="1"/>
  <c r="O257" i="51" s="1"/>
  <c r="P257" i="51" s="1"/>
  <c r="Q257" i="51" s="1"/>
  <c r="R257" i="51" s="1"/>
  <c r="S257" i="51" s="1"/>
  <c r="T257" i="51" s="1"/>
  <c r="U257" i="51" s="1"/>
  <c r="V257" i="51" s="1"/>
  <c r="W257" i="51" s="1"/>
  <c r="X257" i="51" s="1"/>
  <c r="Y257" i="51" s="1"/>
  <c r="Z257" i="51" s="1"/>
  <c r="AA257" i="51" s="1"/>
  <c r="AB257" i="51" s="1"/>
  <c r="AC257" i="51" s="1"/>
  <c r="AD257" i="51" s="1"/>
  <c r="AE257" i="51" s="1"/>
  <c r="AF257" i="51" s="1"/>
  <c r="C256" i="51"/>
  <c r="D256" i="51" s="1"/>
  <c r="E256" i="51" s="1"/>
  <c r="F256" i="51" s="1"/>
  <c r="G256" i="51" s="1"/>
  <c r="H256" i="51" s="1"/>
  <c r="I256" i="51" s="1"/>
  <c r="J256" i="51" s="1"/>
  <c r="K256" i="51" s="1"/>
  <c r="L256" i="51" s="1"/>
  <c r="M256" i="51" s="1"/>
  <c r="N256" i="51" s="1"/>
  <c r="O256" i="51" s="1"/>
  <c r="P256" i="51" s="1"/>
  <c r="Q256" i="51" s="1"/>
  <c r="R256" i="51" s="1"/>
  <c r="S256" i="51" s="1"/>
  <c r="T256" i="51" s="1"/>
  <c r="U256" i="51" s="1"/>
  <c r="V256" i="51" s="1"/>
  <c r="W256" i="51" s="1"/>
  <c r="X256" i="51" s="1"/>
  <c r="Y256" i="51" s="1"/>
  <c r="Z256" i="51" s="1"/>
  <c r="AA256" i="51" s="1"/>
  <c r="AB256" i="51" s="1"/>
  <c r="AC256" i="51" s="1"/>
  <c r="AD256" i="51" s="1"/>
  <c r="AE256" i="51" s="1"/>
  <c r="AF256" i="51" s="1"/>
  <c r="C255" i="51"/>
  <c r="D255" i="51" s="1"/>
  <c r="E255" i="51" s="1"/>
  <c r="F255" i="51" s="1"/>
  <c r="G255" i="51" s="1"/>
  <c r="H255" i="51" s="1"/>
  <c r="I255" i="51" s="1"/>
  <c r="J255" i="51" s="1"/>
  <c r="K255" i="51" s="1"/>
  <c r="L255" i="51" s="1"/>
  <c r="M255" i="51" s="1"/>
  <c r="N255" i="51" s="1"/>
  <c r="O255" i="51" s="1"/>
  <c r="P255" i="51" s="1"/>
  <c r="Q255" i="51" s="1"/>
  <c r="R255" i="51" s="1"/>
  <c r="S255" i="51" s="1"/>
  <c r="T255" i="51" s="1"/>
  <c r="U255" i="51" s="1"/>
  <c r="V255" i="51" s="1"/>
  <c r="W255" i="51" s="1"/>
  <c r="X255" i="51" s="1"/>
  <c r="Y255" i="51" s="1"/>
  <c r="Z255" i="51" s="1"/>
  <c r="AA255" i="51" s="1"/>
  <c r="AB255" i="51" s="1"/>
  <c r="AC255" i="51" s="1"/>
  <c r="AD255" i="51" s="1"/>
  <c r="AE255" i="51" s="1"/>
  <c r="AF255" i="51" s="1"/>
  <c r="C254" i="51"/>
  <c r="D254" i="51" s="1"/>
  <c r="E254" i="51" s="1"/>
  <c r="F254" i="51" s="1"/>
  <c r="G254" i="51" s="1"/>
  <c r="H254" i="51" s="1"/>
  <c r="I254" i="51" s="1"/>
  <c r="J254" i="51" s="1"/>
  <c r="K254" i="51" s="1"/>
  <c r="L254" i="51" s="1"/>
  <c r="M254" i="51" s="1"/>
  <c r="N254" i="51" s="1"/>
  <c r="O254" i="51" s="1"/>
  <c r="P254" i="51" s="1"/>
  <c r="Q254" i="51" s="1"/>
  <c r="R254" i="51" s="1"/>
  <c r="S254" i="51" s="1"/>
  <c r="T254" i="51" s="1"/>
  <c r="U254" i="51" s="1"/>
  <c r="V254" i="51" s="1"/>
  <c r="W254" i="51" s="1"/>
  <c r="X254" i="51" s="1"/>
  <c r="Y254" i="51" s="1"/>
  <c r="Z254" i="51" s="1"/>
  <c r="AA254" i="51" s="1"/>
  <c r="AB254" i="51" s="1"/>
  <c r="AC254" i="51" s="1"/>
  <c r="AD254" i="51" s="1"/>
  <c r="AE254" i="51" s="1"/>
  <c r="AF254" i="51" s="1"/>
  <c r="C253" i="51"/>
  <c r="D253" i="51" s="1"/>
  <c r="E253" i="51" s="1"/>
  <c r="F253" i="51" s="1"/>
  <c r="G253" i="51" s="1"/>
  <c r="H253" i="51" s="1"/>
  <c r="I253" i="51" s="1"/>
  <c r="J253" i="51" s="1"/>
  <c r="K253" i="51" s="1"/>
  <c r="L253" i="51" s="1"/>
  <c r="M253" i="51" s="1"/>
  <c r="N253" i="51" s="1"/>
  <c r="O253" i="51" s="1"/>
  <c r="P253" i="51" s="1"/>
  <c r="Q253" i="51" s="1"/>
  <c r="R253" i="51" s="1"/>
  <c r="S253" i="51" s="1"/>
  <c r="T253" i="51" s="1"/>
  <c r="U253" i="51" s="1"/>
  <c r="V253" i="51" s="1"/>
  <c r="W253" i="51" s="1"/>
  <c r="X253" i="51" s="1"/>
  <c r="Y253" i="51" s="1"/>
  <c r="Z253" i="51" s="1"/>
  <c r="AA253" i="51" s="1"/>
  <c r="AB253" i="51" s="1"/>
  <c r="AC253" i="51" s="1"/>
  <c r="AD253" i="51" s="1"/>
  <c r="AE253" i="51" s="1"/>
  <c r="AF253" i="51" s="1"/>
  <c r="C250" i="51"/>
  <c r="D250" i="51" s="1"/>
  <c r="E250" i="51" s="1"/>
  <c r="F250" i="51" s="1"/>
  <c r="G250" i="51" s="1"/>
  <c r="H250" i="51" s="1"/>
  <c r="I250" i="51" s="1"/>
  <c r="J250" i="51" s="1"/>
  <c r="K250" i="51" s="1"/>
  <c r="L250" i="51" s="1"/>
  <c r="M250" i="51" s="1"/>
  <c r="N250" i="51" s="1"/>
  <c r="O250" i="51" s="1"/>
  <c r="P250" i="51" s="1"/>
  <c r="Q250" i="51" s="1"/>
  <c r="R250" i="51" s="1"/>
  <c r="S250" i="51" s="1"/>
  <c r="T250" i="51" s="1"/>
  <c r="U250" i="51" s="1"/>
  <c r="V250" i="51" s="1"/>
  <c r="W250" i="51" s="1"/>
  <c r="X250" i="51" s="1"/>
  <c r="Y250" i="51" s="1"/>
  <c r="Z250" i="51" s="1"/>
  <c r="AA250" i="51" s="1"/>
  <c r="AB250" i="51" s="1"/>
  <c r="AC250" i="51" s="1"/>
  <c r="AD250" i="51" s="1"/>
  <c r="AE250" i="51" s="1"/>
  <c r="AF250" i="51" s="1"/>
  <c r="C249" i="51"/>
  <c r="D249" i="51" s="1"/>
  <c r="E249" i="51" s="1"/>
  <c r="F249" i="51" s="1"/>
  <c r="G249" i="51" s="1"/>
  <c r="H249" i="51" s="1"/>
  <c r="I249" i="51" s="1"/>
  <c r="J249" i="51" s="1"/>
  <c r="K249" i="51" s="1"/>
  <c r="L249" i="51" s="1"/>
  <c r="M249" i="51" s="1"/>
  <c r="N249" i="51" s="1"/>
  <c r="O249" i="51" s="1"/>
  <c r="P249" i="51" s="1"/>
  <c r="Q249" i="51" s="1"/>
  <c r="R249" i="51" s="1"/>
  <c r="S249" i="51" s="1"/>
  <c r="T249" i="51" s="1"/>
  <c r="U249" i="51" s="1"/>
  <c r="V249" i="51" s="1"/>
  <c r="W249" i="51" s="1"/>
  <c r="X249" i="51" s="1"/>
  <c r="Y249" i="51" s="1"/>
  <c r="Z249" i="51" s="1"/>
  <c r="AA249" i="51" s="1"/>
  <c r="AB249" i="51" s="1"/>
  <c r="AC249" i="51" s="1"/>
  <c r="AD249" i="51" s="1"/>
  <c r="AE249" i="51" s="1"/>
  <c r="AF249" i="51" s="1"/>
  <c r="C248" i="51"/>
  <c r="D248" i="51" s="1"/>
  <c r="E248" i="51" s="1"/>
  <c r="F248" i="51" s="1"/>
  <c r="G248" i="51" s="1"/>
  <c r="H248" i="51" s="1"/>
  <c r="I248" i="51" s="1"/>
  <c r="J248" i="51" s="1"/>
  <c r="K248" i="51" s="1"/>
  <c r="L248" i="51" s="1"/>
  <c r="M248" i="51" s="1"/>
  <c r="N248" i="51" s="1"/>
  <c r="O248" i="51" s="1"/>
  <c r="P248" i="51" s="1"/>
  <c r="Q248" i="51" s="1"/>
  <c r="R248" i="51" s="1"/>
  <c r="S248" i="51" s="1"/>
  <c r="T248" i="51" s="1"/>
  <c r="U248" i="51" s="1"/>
  <c r="V248" i="51" s="1"/>
  <c r="W248" i="51" s="1"/>
  <c r="X248" i="51" s="1"/>
  <c r="Y248" i="51" s="1"/>
  <c r="Z248" i="51" s="1"/>
  <c r="AA248" i="51" s="1"/>
  <c r="AB248" i="51" s="1"/>
  <c r="AC248" i="51" s="1"/>
  <c r="AD248" i="51" s="1"/>
  <c r="AE248" i="51" s="1"/>
  <c r="AF248" i="51" s="1"/>
  <c r="C247" i="51"/>
  <c r="D247" i="51" s="1"/>
  <c r="E247" i="51" s="1"/>
  <c r="F247" i="51" s="1"/>
  <c r="G247" i="51" s="1"/>
  <c r="H247" i="51" s="1"/>
  <c r="I247" i="51" s="1"/>
  <c r="J247" i="51" s="1"/>
  <c r="K247" i="51" s="1"/>
  <c r="L247" i="51" s="1"/>
  <c r="M247" i="51" s="1"/>
  <c r="N247" i="51" s="1"/>
  <c r="O247" i="51" s="1"/>
  <c r="P247" i="51" s="1"/>
  <c r="Q247" i="51" s="1"/>
  <c r="R247" i="51" s="1"/>
  <c r="S247" i="51" s="1"/>
  <c r="T247" i="51" s="1"/>
  <c r="U247" i="51" s="1"/>
  <c r="V247" i="51" s="1"/>
  <c r="W247" i="51" s="1"/>
  <c r="X247" i="51" s="1"/>
  <c r="Y247" i="51" s="1"/>
  <c r="Z247" i="51" s="1"/>
  <c r="AA247" i="51" s="1"/>
  <c r="AB247" i="51" s="1"/>
  <c r="AC247" i="51" s="1"/>
  <c r="AD247" i="51" s="1"/>
  <c r="AE247" i="51" s="1"/>
  <c r="AF247" i="51" s="1"/>
  <c r="C246" i="51"/>
  <c r="D246" i="51" s="1"/>
  <c r="E246" i="51" s="1"/>
  <c r="F246" i="51" s="1"/>
  <c r="G246" i="51" s="1"/>
  <c r="H246" i="51" s="1"/>
  <c r="I246" i="51" s="1"/>
  <c r="J246" i="51" s="1"/>
  <c r="K246" i="51" s="1"/>
  <c r="L246" i="51" s="1"/>
  <c r="M246" i="51" s="1"/>
  <c r="N246" i="51" s="1"/>
  <c r="O246" i="51" s="1"/>
  <c r="P246" i="51" s="1"/>
  <c r="Q246" i="51" s="1"/>
  <c r="R246" i="51" s="1"/>
  <c r="S246" i="51" s="1"/>
  <c r="T246" i="51" s="1"/>
  <c r="U246" i="51" s="1"/>
  <c r="V246" i="51" s="1"/>
  <c r="W246" i="51" s="1"/>
  <c r="X246" i="51" s="1"/>
  <c r="Y246" i="51" s="1"/>
  <c r="Z246" i="51" s="1"/>
  <c r="AA246" i="51" s="1"/>
  <c r="AB246" i="51" s="1"/>
  <c r="AC246" i="51" s="1"/>
  <c r="AD246" i="51" s="1"/>
  <c r="AE246" i="51" s="1"/>
  <c r="AF246" i="51" s="1"/>
  <c r="C245" i="51"/>
  <c r="D245" i="51" s="1"/>
  <c r="E245" i="51" s="1"/>
  <c r="F245" i="51" s="1"/>
  <c r="G245" i="51" s="1"/>
  <c r="H245" i="51" s="1"/>
  <c r="I245" i="51" s="1"/>
  <c r="J245" i="51" s="1"/>
  <c r="K245" i="51" s="1"/>
  <c r="L245" i="51" s="1"/>
  <c r="M245" i="51" s="1"/>
  <c r="N245" i="51" s="1"/>
  <c r="O245" i="51" s="1"/>
  <c r="P245" i="51" s="1"/>
  <c r="Q245" i="51" s="1"/>
  <c r="R245" i="51" s="1"/>
  <c r="S245" i="51" s="1"/>
  <c r="T245" i="51" s="1"/>
  <c r="U245" i="51" s="1"/>
  <c r="V245" i="51" s="1"/>
  <c r="W245" i="51" s="1"/>
  <c r="X245" i="51" s="1"/>
  <c r="Y245" i="51" s="1"/>
  <c r="Z245" i="51" s="1"/>
  <c r="AA245" i="51" s="1"/>
  <c r="AB245" i="51" s="1"/>
  <c r="AC245" i="51" s="1"/>
  <c r="AD245" i="51" s="1"/>
  <c r="AE245" i="51" s="1"/>
  <c r="AF245" i="51" s="1"/>
  <c r="C242" i="51"/>
  <c r="D242" i="51" s="1"/>
  <c r="E242" i="51" s="1"/>
  <c r="F242" i="51" s="1"/>
  <c r="G242" i="51" s="1"/>
  <c r="H242" i="51" s="1"/>
  <c r="I242" i="51" s="1"/>
  <c r="J242" i="51" s="1"/>
  <c r="K242" i="51" s="1"/>
  <c r="L242" i="51" s="1"/>
  <c r="M242" i="51" s="1"/>
  <c r="N242" i="51" s="1"/>
  <c r="O242" i="51" s="1"/>
  <c r="P242" i="51" s="1"/>
  <c r="Q242" i="51" s="1"/>
  <c r="R242" i="51" s="1"/>
  <c r="S242" i="51" s="1"/>
  <c r="T242" i="51" s="1"/>
  <c r="U242" i="51" s="1"/>
  <c r="V242" i="51" s="1"/>
  <c r="W242" i="51" s="1"/>
  <c r="X242" i="51" s="1"/>
  <c r="Y242" i="51" s="1"/>
  <c r="Z242" i="51" s="1"/>
  <c r="AA242" i="51" s="1"/>
  <c r="AB242" i="51" s="1"/>
  <c r="AC242" i="51" s="1"/>
  <c r="AD242" i="51" s="1"/>
  <c r="AE242" i="51" s="1"/>
  <c r="AF242" i="51" s="1"/>
  <c r="C241" i="51"/>
  <c r="D241" i="51" s="1"/>
  <c r="E241" i="51" s="1"/>
  <c r="F241" i="51" s="1"/>
  <c r="G241" i="51" s="1"/>
  <c r="H241" i="51" s="1"/>
  <c r="I241" i="51" s="1"/>
  <c r="J241" i="51" s="1"/>
  <c r="K241" i="51" s="1"/>
  <c r="L241" i="51" s="1"/>
  <c r="M241" i="51" s="1"/>
  <c r="N241" i="51" s="1"/>
  <c r="O241" i="51" s="1"/>
  <c r="P241" i="51" s="1"/>
  <c r="Q241" i="51" s="1"/>
  <c r="R241" i="51" s="1"/>
  <c r="S241" i="51" s="1"/>
  <c r="T241" i="51" s="1"/>
  <c r="U241" i="51" s="1"/>
  <c r="V241" i="51" s="1"/>
  <c r="W241" i="51" s="1"/>
  <c r="X241" i="51" s="1"/>
  <c r="Y241" i="51" s="1"/>
  <c r="Z241" i="51" s="1"/>
  <c r="AA241" i="51" s="1"/>
  <c r="AB241" i="51" s="1"/>
  <c r="AC241" i="51" s="1"/>
  <c r="AD241" i="51" s="1"/>
  <c r="AE241" i="51" s="1"/>
  <c r="AF241" i="51" s="1"/>
  <c r="C240" i="51"/>
  <c r="D240" i="51" s="1"/>
  <c r="E240" i="51" s="1"/>
  <c r="F240" i="51" s="1"/>
  <c r="G240" i="51" s="1"/>
  <c r="H240" i="51" s="1"/>
  <c r="I240" i="51" s="1"/>
  <c r="J240" i="51" s="1"/>
  <c r="K240" i="51" s="1"/>
  <c r="L240" i="51" s="1"/>
  <c r="M240" i="51" s="1"/>
  <c r="N240" i="51" s="1"/>
  <c r="O240" i="51" s="1"/>
  <c r="P240" i="51" s="1"/>
  <c r="Q240" i="51" s="1"/>
  <c r="R240" i="51" s="1"/>
  <c r="S240" i="51" s="1"/>
  <c r="T240" i="51" s="1"/>
  <c r="U240" i="51" s="1"/>
  <c r="V240" i="51" s="1"/>
  <c r="W240" i="51" s="1"/>
  <c r="X240" i="51" s="1"/>
  <c r="Y240" i="51" s="1"/>
  <c r="Z240" i="51" s="1"/>
  <c r="AA240" i="51" s="1"/>
  <c r="AB240" i="51" s="1"/>
  <c r="AC240" i="51" s="1"/>
  <c r="AD240" i="51" s="1"/>
  <c r="AE240" i="51" s="1"/>
  <c r="AF240" i="51" s="1"/>
  <c r="C239" i="51"/>
  <c r="D239" i="51" s="1"/>
  <c r="E239" i="51" s="1"/>
  <c r="F239" i="51" s="1"/>
  <c r="G239" i="51" s="1"/>
  <c r="H239" i="51" s="1"/>
  <c r="I239" i="51" s="1"/>
  <c r="J239" i="51" s="1"/>
  <c r="K239" i="51" s="1"/>
  <c r="L239" i="51" s="1"/>
  <c r="M239" i="51" s="1"/>
  <c r="N239" i="51" s="1"/>
  <c r="O239" i="51" s="1"/>
  <c r="P239" i="51" s="1"/>
  <c r="Q239" i="51" s="1"/>
  <c r="R239" i="51" s="1"/>
  <c r="S239" i="51" s="1"/>
  <c r="T239" i="51" s="1"/>
  <c r="U239" i="51" s="1"/>
  <c r="V239" i="51" s="1"/>
  <c r="W239" i="51" s="1"/>
  <c r="X239" i="51" s="1"/>
  <c r="Y239" i="51" s="1"/>
  <c r="Z239" i="51" s="1"/>
  <c r="AA239" i="51" s="1"/>
  <c r="AB239" i="51" s="1"/>
  <c r="AC239" i="51" s="1"/>
  <c r="AD239" i="51" s="1"/>
  <c r="AE239" i="51" s="1"/>
  <c r="AF239" i="51" s="1"/>
  <c r="C238" i="51"/>
  <c r="D238" i="51" s="1"/>
  <c r="E238" i="51" s="1"/>
  <c r="F238" i="51" s="1"/>
  <c r="G238" i="51" s="1"/>
  <c r="H238" i="51" s="1"/>
  <c r="I238" i="51" s="1"/>
  <c r="J238" i="51" s="1"/>
  <c r="K238" i="51" s="1"/>
  <c r="L238" i="51" s="1"/>
  <c r="M238" i="51" s="1"/>
  <c r="N238" i="51" s="1"/>
  <c r="O238" i="51" s="1"/>
  <c r="P238" i="51" s="1"/>
  <c r="Q238" i="51" s="1"/>
  <c r="R238" i="51" s="1"/>
  <c r="S238" i="51" s="1"/>
  <c r="T238" i="51" s="1"/>
  <c r="U238" i="51" s="1"/>
  <c r="V238" i="51" s="1"/>
  <c r="W238" i="51" s="1"/>
  <c r="X238" i="51" s="1"/>
  <c r="Y238" i="51" s="1"/>
  <c r="Z238" i="51" s="1"/>
  <c r="AA238" i="51" s="1"/>
  <c r="AB238" i="51" s="1"/>
  <c r="AC238" i="51" s="1"/>
  <c r="AD238" i="51" s="1"/>
  <c r="AE238" i="51" s="1"/>
  <c r="AF238" i="51" s="1"/>
  <c r="C234" i="51"/>
  <c r="D234" i="51" s="1"/>
  <c r="E234" i="51" s="1"/>
  <c r="F234" i="51" s="1"/>
  <c r="G234" i="51" s="1"/>
  <c r="H234" i="51" s="1"/>
  <c r="I234" i="51" s="1"/>
  <c r="J234" i="51" s="1"/>
  <c r="K234" i="51" s="1"/>
  <c r="L234" i="51" s="1"/>
  <c r="M234" i="51" s="1"/>
  <c r="N234" i="51" s="1"/>
  <c r="O234" i="51" s="1"/>
  <c r="P234" i="51" s="1"/>
  <c r="Q234" i="51" s="1"/>
  <c r="R234" i="51" s="1"/>
  <c r="S234" i="51" s="1"/>
  <c r="T234" i="51" s="1"/>
  <c r="U234" i="51" s="1"/>
  <c r="V234" i="51" s="1"/>
  <c r="W234" i="51" s="1"/>
  <c r="X234" i="51" s="1"/>
  <c r="Y234" i="51" s="1"/>
  <c r="Z234" i="51" s="1"/>
  <c r="AA234" i="51" s="1"/>
  <c r="AB234" i="51" s="1"/>
  <c r="AC234" i="51" s="1"/>
  <c r="AD234" i="51" s="1"/>
  <c r="AE234" i="51" s="1"/>
  <c r="AF234" i="51" s="1"/>
  <c r="C233" i="51"/>
  <c r="D233" i="51" s="1"/>
  <c r="E233" i="51" s="1"/>
  <c r="F233" i="51" s="1"/>
  <c r="G233" i="51" s="1"/>
  <c r="H233" i="51" s="1"/>
  <c r="I233" i="51" s="1"/>
  <c r="J233" i="51" s="1"/>
  <c r="K233" i="51" s="1"/>
  <c r="L233" i="51" s="1"/>
  <c r="M233" i="51" s="1"/>
  <c r="N233" i="51" s="1"/>
  <c r="O233" i="51" s="1"/>
  <c r="P233" i="51" s="1"/>
  <c r="Q233" i="51" s="1"/>
  <c r="R233" i="51" s="1"/>
  <c r="S233" i="51" s="1"/>
  <c r="T233" i="51" s="1"/>
  <c r="U233" i="51" s="1"/>
  <c r="V233" i="51" s="1"/>
  <c r="W233" i="51" s="1"/>
  <c r="X233" i="51" s="1"/>
  <c r="Y233" i="51" s="1"/>
  <c r="Z233" i="51" s="1"/>
  <c r="AA233" i="51" s="1"/>
  <c r="AB233" i="51" s="1"/>
  <c r="AC233" i="51" s="1"/>
  <c r="AD233" i="51" s="1"/>
  <c r="AE233" i="51" s="1"/>
  <c r="AF233" i="51" s="1"/>
  <c r="C232" i="51"/>
  <c r="D232" i="51" s="1"/>
  <c r="E232" i="51" s="1"/>
  <c r="F232" i="51" s="1"/>
  <c r="G232" i="51" s="1"/>
  <c r="H232" i="51" s="1"/>
  <c r="I232" i="51" s="1"/>
  <c r="J232" i="51" s="1"/>
  <c r="K232" i="51" s="1"/>
  <c r="L232" i="51" s="1"/>
  <c r="M232" i="51" s="1"/>
  <c r="N232" i="51" s="1"/>
  <c r="O232" i="51" s="1"/>
  <c r="P232" i="51" s="1"/>
  <c r="Q232" i="51" s="1"/>
  <c r="R232" i="51" s="1"/>
  <c r="S232" i="51" s="1"/>
  <c r="T232" i="51" s="1"/>
  <c r="U232" i="51" s="1"/>
  <c r="V232" i="51" s="1"/>
  <c r="W232" i="51" s="1"/>
  <c r="X232" i="51" s="1"/>
  <c r="Y232" i="51" s="1"/>
  <c r="Z232" i="51" s="1"/>
  <c r="AA232" i="51" s="1"/>
  <c r="AB232" i="51" s="1"/>
  <c r="AC232" i="51" s="1"/>
  <c r="AD232" i="51" s="1"/>
  <c r="AE232" i="51" s="1"/>
  <c r="AF232" i="51" s="1"/>
  <c r="C231" i="51"/>
  <c r="D231" i="51" s="1"/>
  <c r="E231" i="51" s="1"/>
  <c r="F231" i="51" s="1"/>
  <c r="G231" i="51" s="1"/>
  <c r="H231" i="51" s="1"/>
  <c r="I231" i="51" s="1"/>
  <c r="J231" i="51" s="1"/>
  <c r="K231" i="51" s="1"/>
  <c r="L231" i="51" s="1"/>
  <c r="M231" i="51" s="1"/>
  <c r="N231" i="51" s="1"/>
  <c r="O231" i="51" s="1"/>
  <c r="P231" i="51" s="1"/>
  <c r="Q231" i="51" s="1"/>
  <c r="R231" i="51" s="1"/>
  <c r="S231" i="51" s="1"/>
  <c r="T231" i="51" s="1"/>
  <c r="U231" i="51" s="1"/>
  <c r="V231" i="51" s="1"/>
  <c r="W231" i="51" s="1"/>
  <c r="X231" i="51" s="1"/>
  <c r="Y231" i="51" s="1"/>
  <c r="Z231" i="51" s="1"/>
  <c r="AA231" i="51" s="1"/>
  <c r="AB231" i="51" s="1"/>
  <c r="AC231" i="51" s="1"/>
  <c r="AD231" i="51" s="1"/>
  <c r="AE231" i="51" s="1"/>
  <c r="AF231" i="51" s="1"/>
  <c r="C230" i="51"/>
  <c r="D230" i="51" s="1"/>
  <c r="E230" i="51" s="1"/>
  <c r="F230" i="51" s="1"/>
  <c r="G230" i="51" s="1"/>
  <c r="H230" i="51" s="1"/>
  <c r="I230" i="51" s="1"/>
  <c r="J230" i="51" s="1"/>
  <c r="K230" i="51" s="1"/>
  <c r="L230" i="51" s="1"/>
  <c r="M230" i="51" s="1"/>
  <c r="N230" i="51" s="1"/>
  <c r="O230" i="51" s="1"/>
  <c r="P230" i="51" s="1"/>
  <c r="Q230" i="51" s="1"/>
  <c r="R230" i="51" s="1"/>
  <c r="S230" i="51" s="1"/>
  <c r="T230" i="51" s="1"/>
  <c r="U230" i="51" s="1"/>
  <c r="V230" i="51" s="1"/>
  <c r="W230" i="51" s="1"/>
  <c r="X230" i="51" s="1"/>
  <c r="Y230" i="51" s="1"/>
  <c r="Z230" i="51" s="1"/>
  <c r="AA230" i="51" s="1"/>
  <c r="AB230" i="51" s="1"/>
  <c r="AC230" i="51" s="1"/>
  <c r="AD230" i="51" s="1"/>
  <c r="AE230" i="51" s="1"/>
  <c r="AF230" i="51" s="1"/>
  <c r="C229" i="51"/>
  <c r="D229" i="51" s="1"/>
  <c r="E229" i="51" s="1"/>
  <c r="F229" i="51" s="1"/>
  <c r="G229" i="51" s="1"/>
  <c r="H229" i="51" s="1"/>
  <c r="I229" i="51" s="1"/>
  <c r="J229" i="51" s="1"/>
  <c r="K229" i="51" s="1"/>
  <c r="L229" i="51" s="1"/>
  <c r="M229" i="51" s="1"/>
  <c r="N229" i="51" s="1"/>
  <c r="O229" i="51" s="1"/>
  <c r="P229" i="51" s="1"/>
  <c r="Q229" i="51" s="1"/>
  <c r="R229" i="51" s="1"/>
  <c r="S229" i="51" s="1"/>
  <c r="T229" i="51" s="1"/>
  <c r="U229" i="51" s="1"/>
  <c r="V229" i="51" s="1"/>
  <c r="W229" i="51" s="1"/>
  <c r="X229" i="51" s="1"/>
  <c r="Y229" i="51" s="1"/>
  <c r="Z229" i="51" s="1"/>
  <c r="AA229" i="51" s="1"/>
  <c r="AB229" i="51" s="1"/>
  <c r="AC229" i="51" s="1"/>
  <c r="AD229" i="51" s="1"/>
  <c r="AE229" i="51" s="1"/>
  <c r="AF229" i="51" s="1"/>
  <c r="C228" i="51"/>
  <c r="D228" i="51" s="1"/>
  <c r="E228" i="51" s="1"/>
  <c r="F228" i="51" s="1"/>
  <c r="G228" i="51" s="1"/>
  <c r="H228" i="51" s="1"/>
  <c r="I228" i="51" s="1"/>
  <c r="J228" i="51" s="1"/>
  <c r="K228" i="51" s="1"/>
  <c r="L228" i="51" s="1"/>
  <c r="M228" i="51" s="1"/>
  <c r="N228" i="51" s="1"/>
  <c r="O228" i="51" s="1"/>
  <c r="P228" i="51" s="1"/>
  <c r="Q228" i="51" s="1"/>
  <c r="R228" i="51" s="1"/>
  <c r="S228" i="51" s="1"/>
  <c r="T228" i="51" s="1"/>
  <c r="U228" i="51" s="1"/>
  <c r="V228" i="51" s="1"/>
  <c r="W228" i="51" s="1"/>
  <c r="X228" i="51" s="1"/>
  <c r="Y228" i="51" s="1"/>
  <c r="Z228" i="51" s="1"/>
  <c r="AA228" i="51" s="1"/>
  <c r="AB228" i="51" s="1"/>
  <c r="AC228" i="51" s="1"/>
  <c r="AD228" i="51" s="1"/>
  <c r="AE228" i="51" s="1"/>
  <c r="AF228" i="51" s="1"/>
  <c r="C226" i="51"/>
  <c r="D226" i="51" s="1"/>
  <c r="E226" i="51" s="1"/>
  <c r="F226" i="51" s="1"/>
  <c r="G226" i="51" s="1"/>
  <c r="H226" i="51" s="1"/>
  <c r="I226" i="51" s="1"/>
  <c r="J226" i="51" s="1"/>
  <c r="K226" i="51" s="1"/>
  <c r="L226" i="51" s="1"/>
  <c r="M226" i="51" s="1"/>
  <c r="N226" i="51" s="1"/>
  <c r="O226" i="51" s="1"/>
  <c r="P226" i="51" s="1"/>
  <c r="Q226" i="51" s="1"/>
  <c r="R226" i="51" s="1"/>
  <c r="S226" i="51" s="1"/>
  <c r="T226" i="51" s="1"/>
  <c r="U226" i="51" s="1"/>
  <c r="V226" i="51" s="1"/>
  <c r="W226" i="51" s="1"/>
  <c r="X226" i="51" s="1"/>
  <c r="Y226" i="51" s="1"/>
  <c r="Z226" i="51" s="1"/>
  <c r="AA226" i="51" s="1"/>
  <c r="AB226" i="51" s="1"/>
  <c r="AC226" i="51" s="1"/>
  <c r="AD226" i="51" s="1"/>
  <c r="AE226" i="51" s="1"/>
  <c r="AF226" i="51" s="1"/>
  <c r="C225" i="51"/>
  <c r="D225" i="51" s="1"/>
  <c r="E225" i="51" s="1"/>
  <c r="F225" i="51" s="1"/>
  <c r="G225" i="51" s="1"/>
  <c r="H225" i="51" s="1"/>
  <c r="I225" i="51" s="1"/>
  <c r="J225" i="51" s="1"/>
  <c r="K225" i="51" s="1"/>
  <c r="L225" i="51" s="1"/>
  <c r="M225" i="51" s="1"/>
  <c r="N225" i="51" s="1"/>
  <c r="O225" i="51" s="1"/>
  <c r="P225" i="51" s="1"/>
  <c r="Q225" i="51" s="1"/>
  <c r="R225" i="51" s="1"/>
  <c r="S225" i="51" s="1"/>
  <c r="T225" i="51" s="1"/>
  <c r="U225" i="51" s="1"/>
  <c r="V225" i="51" s="1"/>
  <c r="W225" i="51" s="1"/>
  <c r="X225" i="51" s="1"/>
  <c r="Y225" i="51" s="1"/>
  <c r="Z225" i="51" s="1"/>
  <c r="AA225" i="51" s="1"/>
  <c r="AB225" i="51" s="1"/>
  <c r="AC225" i="51" s="1"/>
  <c r="AD225" i="51" s="1"/>
  <c r="AE225" i="51" s="1"/>
  <c r="AF225" i="51" s="1"/>
  <c r="C224" i="51"/>
  <c r="D224" i="51" s="1"/>
  <c r="E224" i="51" s="1"/>
  <c r="F224" i="51" s="1"/>
  <c r="G224" i="51" s="1"/>
  <c r="H224" i="51" s="1"/>
  <c r="I224" i="51" s="1"/>
  <c r="J224" i="51" s="1"/>
  <c r="K224" i="51" s="1"/>
  <c r="L224" i="51" s="1"/>
  <c r="M224" i="51" s="1"/>
  <c r="N224" i="51" s="1"/>
  <c r="O224" i="51" s="1"/>
  <c r="P224" i="51" s="1"/>
  <c r="Q224" i="51" s="1"/>
  <c r="R224" i="51" s="1"/>
  <c r="S224" i="51" s="1"/>
  <c r="T224" i="51" s="1"/>
  <c r="U224" i="51" s="1"/>
  <c r="V224" i="51" s="1"/>
  <c r="W224" i="51" s="1"/>
  <c r="X224" i="51" s="1"/>
  <c r="Y224" i="51" s="1"/>
  <c r="Z224" i="51" s="1"/>
  <c r="AA224" i="51" s="1"/>
  <c r="AB224" i="51" s="1"/>
  <c r="AC224" i="51" s="1"/>
  <c r="AD224" i="51" s="1"/>
  <c r="AE224" i="51" s="1"/>
  <c r="AF224" i="51" s="1"/>
  <c r="C223" i="51"/>
  <c r="D223" i="51" s="1"/>
  <c r="E223" i="51" s="1"/>
  <c r="F223" i="51" s="1"/>
  <c r="G223" i="51" s="1"/>
  <c r="H223" i="51" s="1"/>
  <c r="I223" i="51" s="1"/>
  <c r="J223" i="51" s="1"/>
  <c r="K223" i="51" s="1"/>
  <c r="L223" i="51" s="1"/>
  <c r="M223" i="51" s="1"/>
  <c r="N223" i="51" s="1"/>
  <c r="O223" i="51" s="1"/>
  <c r="P223" i="51" s="1"/>
  <c r="Q223" i="51" s="1"/>
  <c r="R223" i="51" s="1"/>
  <c r="S223" i="51" s="1"/>
  <c r="T223" i="51" s="1"/>
  <c r="U223" i="51" s="1"/>
  <c r="V223" i="51" s="1"/>
  <c r="W223" i="51" s="1"/>
  <c r="X223" i="51" s="1"/>
  <c r="Y223" i="51" s="1"/>
  <c r="Z223" i="51" s="1"/>
  <c r="AA223" i="51" s="1"/>
  <c r="AB223" i="51" s="1"/>
  <c r="AC223" i="51" s="1"/>
  <c r="AD223" i="51" s="1"/>
  <c r="AE223" i="51" s="1"/>
  <c r="AF223" i="51" s="1"/>
  <c r="C222" i="51"/>
  <c r="D222" i="51" s="1"/>
  <c r="E222" i="51" s="1"/>
  <c r="F222" i="51" s="1"/>
  <c r="G222" i="51" s="1"/>
  <c r="H222" i="51" s="1"/>
  <c r="I222" i="51" s="1"/>
  <c r="J222" i="51" s="1"/>
  <c r="K222" i="51" s="1"/>
  <c r="L222" i="51" s="1"/>
  <c r="M222" i="51" s="1"/>
  <c r="N222" i="51" s="1"/>
  <c r="O222" i="51" s="1"/>
  <c r="P222" i="51" s="1"/>
  <c r="Q222" i="51" s="1"/>
  <c r="R222" i="51" s="1"/>
  <c r="S222" i="51" s="1"/>
  <c r="T222" i="51" s="1"/>
  <c r="U222" i="51" s="1"/>
  <c r="V222" i="51" s="1"/>
  <c r="W222" i="51" s="1"/>
  <c r="X222" i="51" s="1"/>
  <c r="Y222" i="51" s="1"/>
  <c r="Z222" i="51" s="1"/>
  <c r="AA222" i="51" s="1"/>
  <c r="AB222" i="51" s="1"/>
  <c r="AC222" i="51" s="1"/>
  <c r="AD222" i="51" s="1"/>
  <c r="AE222" i="51" s="1"/>
  <c r="AF222" i="51" s="1"/>
  <c r="C221" i="51"/>
  <c r="D221" i="51" s="1"/>
  <c r="E221" i="51" s="1"/>
  <c r="F221" i="51" s="1"/>
  <c r="G221" i="51" s="1"/>
  <c r="H221" i="51" s="1"/>
  <c r="I221" i="51" s="1"/>
  <c r="J221" i="51" s="1"/>
  <c r="K221" i="51" s="1"/>
  <c r="L221" i="51" s="1"/>
  <c r="M221" i="51" s="1"/>
  <c r="N221" i="51" s="1"/>
  <c r="O221" i="51" s="1"/>
  <c r="P221" i="51" s="1"/>
  <c r="Q221" i="51" s="1"/>
  <c r="R221" i="51" s="1"/>
  <c r="S221" i="51" s="1"/>
  <c r="T221" i="51" s="1"/>
  <c r="U221" i="51" s="1"/>
  <c r="V221" i="51" s="1"/>
  <c r="W221" i="51" s="1"/>
  <c r="X221" i="51" s="1"/>
  <c r="Y221" i="51" s="1"/>
  <c r="Z221" i="51" s="1"/>
  <c r="AA221" i="51" s="1"/>
  <c r="AB221" i="51" s="1"/>
  <c r="AC221" i="51" s="1"/>
  <c r="AD221" i="51" s="1"/>
  <c r="AE221" i="51" s="1"/>
  <c r="AF221" i="51" s="1"/>
  <c r="C220" i="51"/>
  <c r="D220" i="51" s="1"/>
  <c r="E220" i="51" s="1"/>
  <c r="F220" i="51" s="1"/>
  <c r="G220" i="51" s="1"/>
  <c r="H220" i="51" s="1"/>
  <c r="I220" i="51" s="1"/>
  <c r="J220" i="51" s="1"/>
  <c r="K220" i="51" s="1"/>
  <c r="L220" i="51" s="1"/>
  <c r="M220" i="51" s="1"/>
  <c r="N220" i="51" s="1"/>
  <c r="O220" i="51" s="1"/>
  <c r="P220" i="51" s="1"/>
  <c r="Q220" i="51" s="1"/>
  <c r="R220" i="51" s="1"/>
  <c r="S220" i="51" s="1"/>
  <c r="T220" i="51" s="1"/>
  <c r="U220" i="51" s="1"/>
  <c r="V220" i="51" s="1"/>
  <c r="W220" i="51" s="1"/>
  <c r="X220" i="51" s="1"/>
  <c r="Y220" i="51" s="1"/>
  <c r="Z220" i="51" s="1"/>
  <c r="AA220" i="51" s="1"/>
  <c r="AB220" i="51" s="1"/>
  <c r="AC220" i="51" s="1"/>
  <c r="AD220" i="51" s="1"/>
  <c r="AE220" i="51" s="1"/>
  <c r="AF220" i="51" s="1"/>
  <c r="C218" i="51"/>
  <c r="D218" i="51" s="1"/>
  <c r="E218" i="51" s="1"/>
  <c r="F218" i="51" s="1"/>
  <c r="G218" i="51" s="1"/>
  <c r="H218" i="51" s="1"/>
  <c r="I218" i="51" s="1"/>
  <c r="J218" i="51" s="1"/>
  <c r="K218" i="51" s="1"/>
  <c r="L218" i="51" s="1"/>
  <c r="M218" i="51" s="1"/>
  <c r="N218" i="51" s="1"/>
  <c r="O218" i="51" s="1"/>
  <c r="P218" i="51" s="1"/>
  <c r="Q218" i="51" s="1"/>
  <c r="R218" i="51" s="1"/>
  <c r="S218" i="51" s="1"/>
  <c r="T218" i="51" s="1"/>
  <c r="U218" i="51" s="1"/>
  <c r="V218" i="51" s="1"/>
  <c r="W218" i="51" s="1"/>
  <c r="X218" i="51" s="1"/>
  <c r="Y218" i="51" s="1"/>
  <c r="Z218" i="51" s="1"/>
  <c r="AA218" i="51" s="1"/>
  <c r="AB218" i="51" s="1"/>
  <c r="AC218" i="51" s="1"/>
  <c r="AD218" i="51" s="1"/>
  <c r="AE218" i="51" s="1"/>
  <c r="AF218" i="51" s="1"/>
  <c r="C217" i="51"/>
  <c r="D217" i="51" s="1"/>
  <c r="E217" i="51" s="1"/>
  <c r="F217" i="51" s="1"/>
  <c r="G217" i="51" s="1"/>
  <c r="H217" i="51" s="1"/>
  <c r="I217" i="51" s="1"/>
  <c r="J217" i="51" s="1"/>
  <c r="K217" i="51" s="1"/>
  <c r="L217" i="51" s="1"/>
  <c r="M217" i="51" s="1"/>
  <c r="N217" i="51" s="1"/>
  <c r="O217" i="51" s="1"/>
  <c r="P217" i="51" s="1"/>
  <c r="Q217" i="51" s="1"/>
  <c r="R217" i="51" s="1"/>
  <c r="S217" i="51" s="1"/>
  <c r="T217" i="51" s="1"/>
  <c r="U217" i="51" s="1"/>
  <c r="V217" i="51" s="1"/>
  <c r="W217" i="51" s="1"/>
  <c r="X217" i="51" s="1"/>
  <c r="Y217" i="51" s="1"/>
  <c r="Z217" i="51" s="1"/>
  <c r="AA217" i="51" s="1"/>
  <c r="AB217" i="51" s="1"/>
  <c r="AC217" i="51" s="1"/>
  <c r="AD217" i="51" s="1"/>
  <c r="AE217" i="51" s="1"/>
  <c r="AF217" i="51" s="1"/>
  <c r="C216" i="51"/>
  <c r="D216" i="51" s="1"/>
  <c r="E216" i="51" s="1"/>
  <c r="F216" i="51" s="1"/>
  <c r="G216" i="51" s="1"/>
  <c r="H216" i="51" s="1"/>
  <c r="I216" i="51" s="1"/>
  <c r="J216" i="51" s="1"/>
  <c r="K216" i="51" s="1"/>
  <c r="L216" i="51" s="1"/>
  <c r="M216" i="51" s="1"/>
  <c r="N216" i="51" s="1"/>
  <c r="O216" i="51" s="1"/>
  <c r="P216" i="51" s="1"/>
  <c r="Q216" i="51" s="1"/>
  <c r="R216" i="51" s="1"/>
  <c r="S216" i="51" s="1"/>
  <c r="T216" i="51" s="1"/>
  <c r="U216" i="51" s="1"/>
  <c r="V216" i="51" s="1"/>
  <c r="W216" i="51" s="1"/>
  <c r="X216" i="51" s="1"/>
  <c r="Y216" i="51" s="1"/>
  <c r="Z216" i="51" s="1"/>
  <c r="AA216" i="51" s="1"/>
  <c r="AB216" i="51" s="1"/>
  <c r="AC216" i="51" s="1"/>
  <c r="AD216" i="51" s="1"/>
  <c r="AE216" i="51" s="1"/>
  <c r="AF216" i="51" s="1"/>
  <c r="C215" i="51"/>
  <c r="D215" i="51" s="1"/>
  <c r="E215" i="51" s="1"/>
  <c r="F215" i="51" s="1"/>
  <c r="G215" i="51" s="1"/>
  <c r="H215" i="51" s="1"/>
  <c r="I215" i="51" s="1"/>
  <c r="J215" i="51" s="1"/>
  <c r="K215" i="51" s="1"/>
  <c r="L215" i="51" s="1"/>
  <c r="M215" i="51" s="1"/>
  <c r="N215" i="51" s="1"/>
  <c r="O215" i="51" s="1"/>
  <c r="P215" i="51" s="1"/>
  <c r="Q215" i="51" s="1"/>
  <c r="R215" i="51" s="1"/>
  <c r="S215" i="51" s="1"/>
  <c r="T215" i="51" s="1"/>
  <c r="U215" i="51" s="1"/>
  <c r="V215" i="51" s="1"/>
  <c r="W215" i="51" s="1"/>
  <c r="X215" i="51" s="1"/>
  <c r="Y215" i="51" s="1"/>
  <c r="Z215" i="51" s="1"/>
  <c r="AA215" i="51" s="1"/>
  <c r="AB215" i="51" s="1"/>
  <c r="AC215" i="51" s="1"/>
  <c r="AD215" i="51" s="1"/>
  <c r="AE215" i="51" s="1"/>
  <c r="AF215" i="51" s="1"/>
  <c r="C214" i="51"/>
  <c r="D214" i="51" s="1"/>
  <c r="E214" i="51" s="1"/>
  <c r="F214" i="51" s="1"/>
  <c r="G214" i="51" s="1"/>
  <c r="H214" i="51" s="1"/>
  <c r="I214" i="51" s="1"/>
  <c r="J214" i="51" s="1"/>
  <c r="K214" i="51" s="1"/>
  <c r="L214" i="51" s="1"/>
  <c r="M214" i="51" s="1"/>
  <c r="N214" i="51" s="1"/>
  <c r="O214" i="51" s="1"/>
  <c r="P214" i="51" s="1"/>
  <c r="Q214" i="51" s="1"/>
  <c r="R214" i="51" s="1"/>
  <c r="S214" i="51" s="1"/>
  <c r="T214" i="51" s="1"/>
  <c r="U214" i="51" s="1"/>
  <c r="V214" i="51" s="1"/>
  <c r="W214" i="51" s="1"/>
  <c r="X214" i="51" s="1"/>
  <c r="Y214" i="51" s="1"/>
  <c r="Z214" i="51" s="1"/>
  <c r="AA214" i="51" s="1"/>
  <c r="AB214" i="51" s="1"/>
  <c r="AC214" i="51" s="1"/>
  <c r="AD214" i="51" s="1"/>
  <c r="AE214" i="51" s="1"/>
  <c r="AF214" i="51" s="1"/>
  <c r="C213" i="51"/>
  <c r="D213" i="51" s="1"/>
  <c r="E213" i="51" s="1"/>
  <c r="F213" i="51" s="1"/>
  <c r="G213" i="51" s="1"/>
  <c r="H213" i="51" s="1"/>
  <c r="I213" i="51" s="1"/>
  <c r="J213" i="51" s="1"/>
  <c r="K213" i="51" s="1"/>
  <c r="L213" i="51" s="1"/>
  <c r="M213" i="51" s="1"/>
  <c r="N213" i="51" s="1"/>
  <c r="O213" i="51" s="1"/>
  <c r="P213" i="51" s="1"/>
  <c r="Q213" i="51" s="1"/>
  <c r="R213" i="51" s="1"/>
  <c r="S213" i="51" s="1"/>
  <c r="T213" i="51" s="1"/>
  <c r="U213" i="51" s="1"/>
  <c r="V213" i="51" s="1"/>
  <c r="W213" i="51" s="1"/>
  <c r="X213" i="51" s="1"/>
  <c r="Y213" i="51" s="1"/>
  <c r="Z213" i="51" s="1"/>
  <c r="AA213" i="51" s="1"/>
  <c r="AB213" i="51" s="1"/>
  <c r="AC213" i="51" s="1"/>
  <c r="AD213" i="51" s="1"/>
  <c r="AE213" i="51" s="1"/>
  <c r="AF213" i="51" s="1"/>
  <c r="C210" i="51"/>
  <c r="D210" i="51" s="1"/>
  <c r="E210" i="51" s="1"/>
  <c r="F210" i="51" s="1"/>
  <c r="G210" i="51" s="1"/>
  <c r="H210" i="51" s="1"/>
  <c r="I210" i="51" s="1"/>
  <c r="J210" i="51" s="1"/>
  <c r="K210" i="51" s="1"/>
  <c r="L210" i="51" s="1"/>
  <c r="M210" i="51" s="1"/>
  <c r="N210" i="51" s="1"/>
  <c r="O210" i="51" s="1"/>
  <c r="P210" i="51" s="1"/>
  <c r="Q210" i="51" s="1"/>
  <c r="R210" i="51" s="1"/>
  <c r="S210" i="51" s="1"/>
  <c r="T210" i="51" s="1"/>
  <c r="U210" i="51" s="1"/>
  <c r="V210" i="51" s="1"/>
  <c r="W210" i="51" s="1"/>
  <c r="X210" i="51" s="1"/>
  <c r="Y210" i="51" s="1"/>
  <c r="Z210" i="51" s="1"/>
  <c r="AA210" i="51" s="1"/>
  <c r="AB210" i="51" s="1"/>
  <c r="AC210" i="51" s="1"/>
  <c r="AD210" i="51" s="1"/>
  <c r="AE210" i="51" s="1"/>
  <c r="AF210" i="51" s="1"/>
  <c r="C209" i="51"/>
  <c r="D209" i="51" s="1"/>
  <c r="E209" i="51" s="1"/>
  <c r="F209" i="51" s="1"/>
  <c r="G209" i="51" s="1"/>
  <c r="H209" i="51" s="1"/>
  <c r="I209" i="51" s="1"/>
  <c r="J209" i="51" s="1"/>
  <c r="K209" i="51" s="1"/>
  <c r="L209" i="51" s="1"/>
  <c r="M209" i="51" s="1"/>
  <c r="N209" i="51" s="1"/>
  <c r="O209" i="51" s="1"/>
  <c r="P209" i="51" s="1"/>
  <c r="Q209" i="51" s="1"/>
  <c r="R209" i="51" s="1"/>
  <c r="S209" i="51" s="1"/>
  <c r="T209" i="51" s="1"/>
  <c r="U209" i="51" s="1"/>
  <c r="V209" i="51" s="1"/>
  <c r="W209" i="51" s="1"/>
  <c r="X209" i="51" s="1"/>
  <c r="Y209" i="51" s="1"/>
  <c r="Z209" i="51" s="1"/>
  <c r="AA209" i="51" s="1"/>
  <c r="AB209" i="51" s="1"/>
  <c r="AC209" i="51" s="1"/>
  <c r="AD209" i="51" s="1"/>
  <c r="AE209" i="51" s="1"/>
  <c r="AF209" i="51" s="1"/>
  <c r="C208" i="51"/>
  <c r="C207" i="51"/>
  <c r="D207" i="51" s="1"/>
  <c r="E207" i="51" s="1"/>
  <c r="F207" i="51" s="1"/>
  <c r="G207" i="51" s="1"/>
  <c r="H207" i="51" s="1"/>
  <c r="I207" i="51" s="1"/>
  <c r="J207" i="51" s="1"/>
  <c r="K207" i="51" s="1"/>
  <c r="L207" i="51" s="1"/>
  <c r="M207" i="51" s="1"/>
  <c r="N207" i="51" s="1"/>
  <c r="O207" i="51" s="1"/>
  <c r="P207" i="51" s="1"/>
  <c r="Q207" i="51" s="1"/>
  <c r="R207" i="51" s="1"/>
  <c r="S207" i="51" s="1"/>
  <c r="T207" i="51" s="1"/>
  <c r="U207" i="51" s="1"/>
  <c r="V207" i="51" s="1"/>
  <c r="W207" i="51" s="1"/>
  <c r="X207" i="51" s="1"/>
  <c r="Y207" i="51" s="1"/>
  <c r="Z207" i="51" s="1"/>
  <c r="AA207" i="51" s="1"/>
  <c r="AB207" i="51" s="1"/>
  <c r="AC207" i="51" s="1"/>
  <c r="AD207" i="51" s="1"/>
  <c r="AE207" i="51" s="1"/>
  <c r="AF207" i="51" s="1"/>
  <c r="C206" i="51"/>
  <c r="D206" i="51" s="1"/>
  <c r="E206" i="51" s="1"/>
  <c r="F206" i="51" s="1"/>
  <c r="G206" i="51" s="1"/>
  <c r="H206" i="51" s="1"/>
  <c r="I206" i="51" s="1"/>
  <c r="J206" i="51" s="1"/>
  <c r="K206" i="51" s="1"/>
  <c r="L206" i="51" s="1"/>
  <c r="M206" i="51" s="1"/>
  <c r="N206" i="51" s="1"/>
  <c r="O206" i="51" s="1"/>
  <c r="P206" i="51" s="1"/>
  <c r="Q206" i="51" s="1"/>
  <c r="R206" i="51" s="1"/>
  <c r="S206" i="51" s="1"/>
  <c r="T206" i="51" s="1"/>
  <c r="U206" i="51" s="1"/>
  <c r="V206" i="51" s="1"/>
  <c r="W206" i="51" s="1"/>
  <c r="X206" i="51" s="1"/>
  <c r="Y206" i="51" s="1"/>
  <c r="Z206" i="51" s="1"/>
  <c r="AA206" i="51" s="1"/>
  <c r="AB206" i="51" s="1"/>
  <c r="AC206" i="51" s="1"/>
  <c r="AD206" i="51" s="1"/>
  <c r="AE206" i="51" s="1"/>
  <c r="AF206" i="51" s="1"/>
  <c r="C203" i="51"/>
  <c r="D203" i="51" s="1"/>
  <c r="E203" i="51" s="1"/>
  <c r="F203" i="51" s="1"/>
  <c r="G203" i="51" s="1"/>
  <c r="H203" i="51" s="1"/>
  <c r="I203" i="51" s="1"/>
  <c r="J203" i="51" s="1"/>
  <c r="K203" i="51" s="1"/>
  <c r="L203" i="51" s="1"/>
  <c r="M203" i="51" s="1"/>
  <c r="N203" i="51" s="1"/>
  <c r="O203" i="51" s="1"/>
  <c r="P203" i="51" s="1"/>
  <c r="Q203" i="51" s="1"/>
  <c r="R203" i="51" s="1"/>
  <c r="S203" i="51" s="1"/>
  <c r="T203" i="51" s="1"/>
  <c r="U203" i="51" s="1"/>
  <c r="V203" i="51" s="1"/>
  <c r="W203" i="51" s="1"/>
  <c r="X203" i="51" s="1"/>
  <c r="Y203" i="51" s="1"/>
  <c r="Z203" i="51" s="1"/>
  <c r="AA203" i="51" s="1"/>
  <c r="AB203" i="51" s="1"/>
  <c r="AC203" i="51" s="1"/>
  <c r="AD203" i="51" s="1"/>
  <c r="AE203" i="51" s="1"/>
  <c r="AF203" i="51" s="1"/>
  <c r="C202" i="51"/>
  <c r="D202" i="51" s="1"/>
  <c r="E202" i="51" s="1"/>
  <c r="F202" i="51" s="1"/>
  <c r="G202" i="51" s="1"/>
  <c r="H202" i="51" s="1"/>
  <c r="I202" i="51" s="1"/>
  <c r="J202" i="51" s="1"/>
  <c r="K202" i="51" s="1"/>
  <c r="L202" i="51" s="1"/>
  <c r="M202" i="51" s="1"/>
  <c r="N202" i="51" s="1"/>
  <c r="O202" i="51" s="1"/>
  <c r="C201" i="51"/>
  <c r="D201" i="51" s="1"/>
  <c r="E201" i="51" s="1"/>
  <c r="F201" i="51" s="1"/>
  <c r="G201" i="51" s="1"/>
  <c r="H201" i="51" s="1"/>
  <c r="I201" i="51" s="1"/>
  <c r="J201" i="51" s="1"/>
  <c r="K201" i="51" s="1"/>
  <c r="L201" i="51" s="1"/>
  <c r="M201" i="51" s="1"/>
  <c r="N201" i="51" s="1"/>
  <c r="O201" i="51" s="1"/>
  <c r="C200" i="51"/>
  <c r="D200" i="51" s="1"/>
  <c r="E200" i="51" s="1"/>
  <c r="F200" i="51" s="1"/>
  <c r="G200" i="51" s="1"/>
  <c r="H200" i="51" s="1"/>
  <c r="I200" i="51" s="1"/>
  <c r="J200" i="51" s="1"/>
  <c r="K200" i="51" s="1"/>
  <c r="L200" i="51" s="1"/>
  <c r="M200" i="51" s="1"/>
  <c r="N200" i="51" s="1"/>
  <c r="O200" i="51" s="1"/>
  <c r="C199" i="51"/>
  <c r="D199" i="51" s="1"/>
  <c r="E199" i="51" s="1"/>
  <c r="F199" i="51" s="1"/>
  <c r="G199" i="51" s="1"/>
  <c r="H199" i="51" s="1"/>
  <c r="I199" i="51" s="1"/>
  <c r="J199" i="51" s="1"/>
  <c r="K199" i="51" s="1"/>
  <c r="L199" i="51" s="1"/>
  <c r="M199" i="51" s="1"/>
  <c r="N199" i="51" s="1"/>
  <c r="C198" i="51"/>
  <c r="D198" i="51" s="1"/>
  <c r="E198" i="51" s="1"/>
  <c r="F198" i="51" s="1"/>
  <c r="G198" i="51" s="1"/>
  <c r="H198" i="51" s="1"/>
  <c r="I198" i="51" s="1"/>
  <c r="J198" i="51" s="1"/>
  <c r="K198" i="51" s="1"/>
  <c r="L198" i="51" s="1"/>
  <c r="M198" i="51" s="1"/>
  <c r="N198" i="51" s="1"/>
  <c r="O198" i="51" s="1"/>
  <c r="D197" i="51"/>
  <c r="E197" i="51" s="1"/>
  <c r="F197" i="51" s="1"/>
  <c r="G197" i="51" s="1"/>
  <c r="H197" i="51" s="1"/>
  <c r="I197" i="51" s="1"/>
  <c r="J197" i="51" s="1"/>
  <c r="K197" i="51" s="1"/>
  <c r="L197" i="51" s="1"/>
  <c r="M197" i="51" s="1"/>
  <c r="N197" i="51" s="1"/>
  <c r="O197" i="51" s="1"/>
  <c r="C197" i="51"/>
  <c r="C194" i="51"/>
  <c r="D194" i="51" s="1"/>
  <c r="E194" i="51" s="1"/>
  <c r="F194" i="51" s="1"/>
  <c r="G194" i="51" s="1"/>
  <c r="H194" i="51" s="1"/>
  <c r="I194" i="51" s="1"/>
  <c r="J194" i="51" s="1"/>
  <c r="K194" i="51" s="1"/>
  <c r="L194" i="51" s="1"/>
  <c r="M194" i="51" s="1"/>
  <c r="N194" i="51" s="1"/>
  <c r="O194" i="51" s="1"/>
  <c r="C193" i="51"/>
  <c r="D193" i="51" s="1"/>
  <c r="E193" i="51" s="1"/>
  <c r="F193" i="51" s="1"/>
  <c r="G193" i="51" s="1"/>
  <c r="H193" i="51" s="1"/>
  <c r="I193" i="51" s="1"/>
  <c r="J193" i="51" s="1"/>
  <c r="K193" i="51" s="1"/>
  <c r="L193" i="51" s="1"/>
  <c r="M193" i="51" s="1"/>
  <c r="N193" i="51" s="1"/>
  <c r="O193" i="51" s="1"/>
  <c r="C192" i="51"/>
  <c r="D192" i="51" s="1"/>
  <c r="E192" i="51" s="1"/>
  <c r="F192" i="51" s="1"/>
  <c r="G192" i="51" s="1"/>
  <c r="H192" i="51" s="1"/>
  <c r="I192" i="51" s="1"/>
  <c r="J192" i="51" s="1"/>
  <c r="K192" i="51" s="1"/>
  <c r="L192" i="51" s="1"/>
  <c r="M192" i="51" s="1"/>
  <c r="N192" i="51" s="1"/>
  <c r="C191" i="51"/>
  <c r="D191" i="51" s="1"/>
  <c r="E191" i="51" s="1"/>
  <c r="F191" i="51" s="1"/>
  <c r="G191" i="51" s="1"/>
  <c r="H191" i="51" s="1"/>
  <c r="I191" i="51" s="1"/>
  <c r="J191" i="51" s="1"/>
  <c r="K191" i="51" s="1"/>
  <c r="L191" i="51" s="1"/>
  <c r="M191" i="51" s="1"/>
  <c r="N191" i="51" s="1"/>
  <c r="C190" i="51"/>
  <c r="D190" i="51" s="1"/>
  <c r="E190" i="51" s="1"/>
  <c r="F190" i="51" s="1"/>
  <c r="G190" i="51" s="1"/>
  <c r="H190" i="51" s="1"/>
  <c r="I190" i="51" s="1"/>
  <c r="J190" i="51" s="1"/>
  <c r="K190" i="51" s="1"/>
  <c r="L190" i="51" s="1"/>
  <c r="M190" i="51" s="1"/>
  <c r="N190" i="51" s="1"/>
  <c r="C189" i="51"/>
  <c r="D189" i="51" s="1"/>
  <c r="E189" i="51" s="1"/>
  <c r="F189" i="51" s="1"/>
  <c r="G189" i="51" s="1"/>
  <c r="H189" i="51" s="1"/>
  <c r="I189" i="51" s="1"/>
  <c r="J189" i="51" s="1"/>
  <c r="K189" i="51" s="1"/>
  <c r="L189" i="51" s="1"/>
  <c r="M189" i="51" s="1"/>
  <c r="N189" i="51" s="1"/>
  <c r="O189" i="51" s="1"/>
  <c r="C186" i="51"/>
  <c r="D186" i="51" s="1"/>
  <c r="E186" i="51" s="1"/>
  <c r="F186" i="51" s="1"/>
  <c r="G186" i="51" s="1"/>
  <c r="H186" i="51" s="1"/>
  <c r="I186" i="51" s="1"/>
  <c r="J186" i="51" s="1"/>
  <c r="K186" i="51" s="1"/>
  <c r="L186" i="51" s="1"/>
  <c r="M186" i="51" s="1"/>
  <c r="N186" i="51" s="1"/>
  <c r="O186" i="51" s="1"/>
  <c r="AN185" i="51"/>
  <c r="AM185" i="51"/>
  <c r="C185" i="51"/>
  <c r="D185" i="51" s="1"/>
  <c r="E185" i="51" s="1"/>
  <c r="F185" i="51" s="1"/>
  <c r="G185" i="51" s="1"/>
  <c r="H185" i="51" s="1"/>
  <c r="I185" i="51" s="1"/>
  <c r="J185" i="51" s="1"/>
  <c r="K185" i="51" s="1"/>
  <c r="L185" i="51" s="1"/>
  <c r="M185" i="51" s="1"/>
  <c r="N185" i="51" s="1"/>
  <c r="AO184" i="51"/>
  <c r="C184" i="51"/>
  <c r="D184" i="51" s="1"/>
  <c r="E184" i="51" s="1"/>
  <c r="F184" i="51" s="1"/>
  <c r="G184" i="51" s="1"/>
  <c r="H184" i="51" s="1"/>
  <c r="I184" i="51" s="1"/>
  <c r="J184" i="51" s="1"/>
  <c r="K184" i="51" s="1"/>
  <c r="L184" i="51" s="1"/>
  <c r="M184" i="51" s="1"/>
  <c r="N184" i="51" s="1"/>
  <c r="O184" i="51" s="1"/>
  <c r="AO183" i="51"/>
  <c r="C183" i="51"/>
  <c r="D183" i="51" s="1"/>
  <c r="E183" i="51" s="1"/>
  <c r="F183" i="51" s="1"/>
  <c r="G183" i="51" s="1"/>
  <c r="H183" i="51" s="1"/>
  <c r="I183" i="51" s="1"/>
  <c r="J183" i="51" s="1"/>
  <c r="K183" i="51" s="1"/>
  <c r="L183" i="51" s="1"/>
  <c r="M183" i="51" s="1"/>
  <c r="N183" i="51" s="1"/>
  <c r="O183" i="51" s="1"/>
  <c r="AO182" i="51"/>
  <c r="C182" i="51"/>
  <c r="D182" i="51" s="1"/>
  <c r="E182" i="51" s="1"/>
  <c r="F182" i="51" s="1"/>
  <c r="G182" i="51" s="1"/>
  <c r="H182" i="51" s="1"/>
  <c r="I182" i="51" s="1"/>
  <c r="J182" i="51" s="1"/>
  <c r="K182" i="51" s="1"/>
  <c r="L182" i="51" s="1"/>
  <c r="M182" i="51" s="1"/>
  <c r="N182" i="51" s="1"/>
  <c r="C181" i="51"/>
  <c r="D181" i="51" s="1"/>
  <c r="E181" i="51" s="1"/>
  <c r="F181" i="51" s="1"/>
  <c r="G181" i="51" s="1"/>
  <c r="H181" i="51" s="1"/>
  <c r="I181" i="51" s="1"/>
  <c r="J181" i="51" s="1"/>
  <c r="K181" i="51" s="1"/>
  <c r="L181" i="51" s="1"/>
  <c r="M181" i="51" s="1"/>
  <c r="N181" i="51" s="1"/>
  <c r="O181" i="51" s="1"/>
  <c r="AM178" i="51"/>
  <c r="AG178" i="51"/>
  <c r="AN177" i="51"/>
  <c r="AO177" i="51" s="1"/>
  <c r="C177" i="51"/>
  <c r="D177" i="51" s="1"/>
  <c r="E177" i="51" s="1"/>
  <c r="F177" i="51" s="1"/>
  <c r="G177" i="51" s="1"/>
  <c r="H177" i="51" s="1"/>
  <c r="I177" i="51" s="1"/>
  <c r="J177" i="51" s="1"/>
  <c r="K177" i="51" s="1"/>
  <c r="L177" i="51" s="1"/>
  <c r="M177" i="51" s="1"/>
  <c r="N177" i="51" s="1"/>
  <c r="O177" i="51" s="1"/>
  <c r="AO176" i="51"/>
  <c r="AN176" i="51"/>
  <c r="C176" i="51"/>
  <c r="D176" i="51" s="1"/>
  <c r="E176" i="51" s="1"/>
  <c r="F176" i="51" s="1"/>
  <c r="G176" i="51" s="1"/>
  <c r="H176" i="51" s="1"/>
  <c r="I176" i="51" s="1"/>
  <c r="J176" i="51" s="1"/>
  <c r="K176" i="51" s="1"/>
  <c r="L176" i="51" s="1"/>
  <c r="M176" i="51" s="1"/>
  <c r="N176" i="51" s="1"/>
  <c r="AN175" i="51"/>
  <c r="AO175" i="51" s="1"/>
  <c r="C175" i="51"/>
  <c r="D175" i="51" s="1"/>
  <c r="E175" i="51" s="1"/>
  <c r="F175" i="51" s="1"/>
  <c r="G175" i="51" s="1"/>
  <c r="H175" i="51" s="1"/>
  <c r="I175" i="51" s="1"/>
  <c r="J175" i="51" s="1"/>
  <c r="K175" i="51" s="1"/>
  <c r="L175" i="51" s="1"/>
  <c r="M175" i="51" s="1"/>
  <c r="N175" i="51" s="1"/>
  <c r="O175" i="51" s="1"/>
  <c r="AN174" i="51"/>
  <c r="AO174" i="51" s="1"/>
  <c r="C174" i="51"/>
  <c r="D174" i="51" s="1"/>
  <c r="E174" i="51" s="1"/>
  <c r="F174" i="51" s="1"/>
  <c r="G174" i="51" s="1"/>
  <c r="H174" i="51" s="1"/>
  <c r="I174" i="51" s="1"/>
  <c r="J174" i="51" s="1"/>
  <c r="K174" i="51" s="1"/>
  <c r="L174" i="51" s="1"/>
  <c r="M174" i="51" s="1"/>
  <c r="N174" i="51" s="1"/>
  <c r="AO173" i="51"/>
  <c r="AN173" i="51"/>
  <c r="C173" i="51"/>
  <c r="D173" i="51" s="1"/>
  <c r="E173" i="51" s="1"/>
  <c r="F173" i="51" s="1"/>
  <c r="G173" i="51" s="1"/>
  <c r="H173" i="51" s="1"/>
  <c r="I173" i="51" s="1"/>
  <c r="J173" i="51" s="1"/>
  <c r="K173" i="51" s="1"/>
  <c r="L173" i="51" s="1"/>
  <c r="M173" i="51" s="1"/>
  <c r="N173" i="51" s="1"/>
  <c r="AN172" i="51"/>
  <c r="AO172" i="51" s="1"/>
  <c r="AN171" i="51"/>
  <c r="AO171" i="51" s="1"/>
  <c r="AN170" i="51"/>
  <c r="AO170" i="51" s="1"/>
  <c r="AF170" i="51" a="1"/>
  <c r="AF170" i="51" s="1"/>
  <c r="AE170" i="51" a="1"/>
  <c r="AE170" i="51" s="1"/>
  <c r="AD170" i="51" a="1"/>
  <c r="AD170" i="51" s="1"/>
  <c r="AC170" i="51" a="1"/>
  <c r="AC170" i="51" s="1"/>
  <c r="AB170" i="51" a="1"/>
  <c r="AB170" i="51" s="1"/>
  <c r="AA170" i="51" a="1"/>
  <c r="AA170" i="51" s="1"/>
  <c r="Z170" i="51" a="1"/>
  <c r="Z170" i="51" s="1"/>
  <c r="Y170" i="51" a="1"/>
  <c r="Y170" i="51" s="1"/>
  <c r="X170" i="51" a="1"/>
  <c r="X170" i="51" s="1"/>
  <c r="V170" i="51" a="1"/>
  <c r="V170" i="51" s="1"/>
  <c r="U170" i="51" a="1"/>
  <c r="U170" i="51" s="1"/>
  <c r="T170" i="51" a="1"/>
  <c r="T170" i="51" s="1"/>
  <c r="S170" i="51" a="1"/>
  <c r="S170" i="51" s="1"/>
  <c r="R170" i="51" a="1"/>
  <c r="R170" i="51" s="1"/>
  <c r="Q170" i="51" a="1"/>
  <c r="Q170" i="51" s="1"/>
  <c r="P170" i="51" a="1"/>
  <c r="P170" i="51" s="1"/>
  <c r="N170" i="51" a="1"/>
  <c r="N170" i="51" s="1"/>
  <c r="M170" i="51" a="1"/>
  <c r="M170" i="51" s="1"/>
  <c r="L170" i="51" a="1"/>
  <c r="L170" i="51" s="1"/>
  <c r="K170" i="51" a="1"/>
  <c r="K170" i="51" s="1"/>
  <c r="J170" i="51" a="1"/>
  <c r="J170" i="51" s="1"/>
  <c r="I170" i="51" a="1"/>
  <c r="I170" i="51" s="1"/>
  <c r="H170" i="51" a="1"/>
  <c r="H170" i="51" s="1"/>
  <c r="G170" i="51" a="1"/>
  <c r="G170" i="51" s="1"/>
  <c r="F170" i="51" a="1"/>
  <c r="F170" i="51" s="1"/>
  <c r="E170" i="51" a="1"/>
  <c r="E170" i="51" s="1"/>
  <c r="D170" i="51" a="1"/>
  <c r="D170" i="51" s="1"/>
  <c r="C170" i="51" a="1"/>
  <c r="C170" i="51" s="1"/>
  <c r="AN169" i="51"/>
  <c r="AF169" i="51"/>
  <c r="AE169" i="51"/>
  <c r="AD169" i="51"/>
  <c r="AC169" i="51"/>
  <c r="AB169" i="51"/>
  <c r="AA169" i="51"/>
  <c r="Z169" i="51"/>
  <c r="Y169" i="51"/>
  <c r="X169" i="51"/>
  <c r="V169" i="51"/>
  <c r="U169" i="51"/>
  <c r="T169" i="51"/>
  <c r="S169" i="51"/>
  <c r="R169" i="51"/>
  <c r="Q169" i="51"/>
  <c r="P169" i="51"/>
  <c r="N169" i="51"/>
  <c r="M169" i="51"/>
  <c r="L169" i="51"/>
  <c r="K169" i="51"/>
  <c r="J169" i="51"/>
  <c r="I169" i="51"/>
  <c r="H169" i="51"/>
  <c r="G169" i="51"/>
  <c r="F169" i="51"/>
  <c r="E169" i="51"/>
  <c r="D169" i="51"/>
  <c r="C169" i="51"/>
  <c r="AI168" i="51"/>
  <c r="AH168" i="51"/>
  <c r="A168" i="51" a="1"/>
  <c r="A168" i="51" s="1"/>
  <c r="AI167" i="51"/>
  <c r="AH167" i="51"/>
  <c r="AI166" i="51"/>
  <c r="AH166" i="51"/>
  <c r="AM165" i="51"/>
  <c r="AI165" i="51"/>
  <c r="AH165" i="51"/>
  <c r="AN164" i="51"/>
  <c r="AN165" i="51" s="1"/>
  <c r="AI164" i="51"/>
  <c r="AH164" i="51"/>
  <c r="AN163" i="51"/>
  <c r="AO163" i="51" s="1"/>
  <c r="AI163" i="51"/>
  <c r="AH163" i="51"/>
  <c r="A163" i="51" a="1"/>
  <c r="A163" i="51" s="1"/>
  <c r="AN162" i="51"/>
  <c r="AO162" i="51" s="1"/>
  <c r="AI162" i="51"/>
  <c r="AH162" i="51"/>
  <c r="AN161" i="51"/>
  <c r="AO161" i="51" s="1"/>
  <c r="AI161" i="51"/>
  <c r="AH161" i="51"/>
  <c r="AI160" i="51"/>
  <c r="AH160" i="51"/>
  <c r="AI159" i="51"/>
  <c r="AH159" i="51"/>
  <c r="AI158" i="51"/>
  <c r="AH158" i="51"/>
  <c r="AM157" i="51"/>
  <c r="AI157" i="51"/>
  <c r="AH157" i="51"/>
  <c r="AN156" i="51"/>
  <c r="AO156" i="51" s="1"/>
  <c r="AI156" i="51"/>
  <c r="AH156" i="51"/>
  <c r="AN155" i="51"/>
  <c r="AO155" i="51" s="1"/>
  <c r="AN154" i="51"/>
  <c r="AO154" i="51" s="1"/>
  <c r="AN153" i="51"/>
  <c r="AO153" i="51" s="1"/>
  <c r="AI152" i="51"/>
  <c r="AH152" i="51"/>
  <c r="AI151" i="51"/>
  <c r="AH151" i="51"/>
  <c r="AI150" i="51"/>
  <c r="AH150" i="51"/>
  <c r="AM149" i="51"/>
  <c r="AI149" i="51"/>
  <c r="AH149" i="51"/>
  <c r="AN148" i="51"/>
  <c r="AO148" i="51" s="1"/>
  <c r="AI148" i="51"/>
  <c r="AH148" i="51"/>
  <c r="AN147" i="51"/>
  <c r="AO147" i="51" s="1"/>
  <c r="AI147" i="51"/>
  <c r="AH147" i="51"/>
  <c r="AN146" i="51"/>
  <c r="AO146" i="51" s="1"/>
  <c r="AI146" i="51"/>
  <c r="AH146" i="51"/>
  <c r="AN145" i="51"/>
  <c r="AO145" i="51" s="1"/>
  <c r="AI144" i="51"/>
  <c r="AH144" i="51"/>
  <c r="AI143" i="51"/>
  <c r="AH143" i="51"/>
  <c r="AI142" i="51"/>
  <c r="AH142" i="51"/>
  <c r="AI141" i="51"/>
  <c r="AH141" i="51"/>
  <c r="AI140" i="51"/>
  <c r="AH140" i="51"/>
  <c r="AI139" i="51"/>
  <c r="AH139" i="51"/>
  <c r="AI138" i="51"/>
  <c r="AH138" i="51"/>
  <c r="AI137" i="51"/>
  <c r="AH137" i="51"/>
  <c r="AI136" i="51"/>
  <c r="AH136" i="51"/>
  <c r="AI135" i="51"/>
  <c r="AH135" i="51"/>
  <c r="AF132" i="51"/>
  <c r="AE132" i="51"/>
  <c r="AD132" i="51"/>
  <c r="AC132" i="51"/>
  <c r="AB132" i="51"/>
  <c r="Y132" i="51"/>
  <c r="X132" i="51"/>
  <c r="V132" i="51"/>
  <c r="U132" i="51"/>
  <c r="T132" i="51"/>
  <c r="S132" i="51"/>
  <c r="R132" i="51"/>
  <c r="Q132" i="51"/>
  <c r="P132" i="51"/>
  <c r="L132" i="51"/>
  <c r="K132" i="51"/>
  <c r="J132" i="51"/>
  <c r="I132" i="51"/>
  <c r="H132" i="51"/>
  <c r="G132" i="51"/>
  <c r="F132" i="51"/>
  <c r="E132" i="51"/>
  <c r="D132" i="51"/>
  <c r="C132" i="51"/>
  <c r="AF131" i="51"/>
  <c r="AE131" i="51"/>
  <c r="AD131" i="51"/>
  <c r="AC131" i="51"/>
  <c r="AB131" i="51"/>
  <c r="Y131" i="51"/>
  <c r="X131" i="51"/>
  <c r="V131" i="51"/>
  <c r="U131" i="51"/>
  <c r="T131" i="51"/>
  <c r="S131" i="51"/>
  <c r="R131" i="51"/>
  <c r="Q131" i="51"/>
  <c r="P131" i="51"/>
  <c r="L131" i="51"/>
  <c r="K131" i="51"/>
  <c r="J131" i="51"/>
  <c r="I131" i="51"/>
  <c r="H131" i="51"/>
  <c r="G131" i="51"/>
  <c r="F131" i="51"/>
  <c r="E131" i="51"/>
  <c r="D131" i="51"/>
  <c r="C131" i="51"/>
  <c r="AF130" i="51"/>
  <c r="AE130" i="51"/>
  <c r="AD130" i="51"/>
  <c r="AC130" i="51"/>
  <c r="AB130" i="51"/>
  <c r="Y130" i="51"/>
  <c r="X130" i="51"/>
  <c r="V130" i="51"/>
  <c r="U130" i="51"/>
  <c r="T130" i="51"/>
  <c r="S130" i="51"/>
  <c r="R130" i="51"/>
  <c r="Q130" i="51"/>
  <c r="P130" i="51"/>
  <c r="L130" i="51"/>
  <c r="K130" i="51"/>
  <c r="J130" i="51"/>
  <c r="I130" i="51"/>
  <c r="H130" i="51"/>
  <c r="G130" i="51"/>
  <c r="F130" i="51"/>
  <c r="E130" i="51"/>
  <c r="D130" i="51"/>
  <c r="C130" i="51"/>
  <c r="AF129" i="51"/>
  <c r="AE129" i="51"/>
  <c r="AD129" i="51"/>
  <c r="AC129" i="51"/>
  <c r="AB129" i="51"/>
  <c r="Y129" i="51"/>
  <c r="X129" i="51"/>
  <c r="V129" i="51"/>
  <c r="U129" i="51"/>
  <c r="T129" i="51"/>
  <c r="S129" i="51"/>
  <c r="R129" i="51"/>
  <c r="Q129" i="51"/>
  <c r="P129" i="51"/>
  <c r="L129" i="51"/>
  <c r="K129" i="51"/>
  <c r="J129" i="51"/>
  <c r="I129" i="51"/>
  <c r="H129" i="51"/>
  <c r="G129" i="51"/>
  <c r="F129" i="51"/>
  <c r="E129" i="51"/>
  <c r="D129" i="51"/>
  <c r="C129" i="51"/>
  <c r="AF128" i="51"/>
  <c r="AE128" i="51"/>
  <c r="AD128" i="51"/>
  <c r="AC128" i="51"/>
  <c r="AB128" i="51"/>
  <c r="Y128" i="51"/>
  <c r="X128" i="51"/>
  <c r="V128" i="51"/>
  <c r="U128" i="51"/>
  <c r="T128" i="51"/>
  <c r="S128" i="51"/>
  <c r="R128" i="51"/>
  <c r="Q128" i="51"/>
  <c r="P128" i="51"/>
  <c r="L128" i="51"/>
  <c r="K128" i="51"/>
  <c r="J128" i="51"/>
  <c r="I128" i="51"/>
  <c r="H128" i="51"/>
  <c r="G128" i="51"/>
  <c r="F128" i="51"/>
  <c r="E128" i="51"/>
  <c r="D128" i="51"/>
  <c r="C128" i="51"/>
  <c r="AF127" i="51"/>
  <c r="AF133" i="51" s="1"/>
  <c r="BJ23" i="51" s="1"/>
  <c r="AE127" i="51"/>
  <c r="AD127" i="51"/>
  <c r="AC127" i="51"/>
  <c r="AB127" i="51"/>
  <c r="Y127" i="51"/>
  <c r="X127" i="51"/>
  <c r="X133" i="51" s="1"/>
  <c r="BE23" i="51" s="1"/>
  <c r="V127" i="51"/>
  <c r="U127" i="51"/>
  <c r="T127" i="51"/>
  <c r="S127" i="51"/>
  <c r="R127" i="51"/>
  <c r="Q127" i="51"/>
  <c r="P127" i="51"/>
  <c r="L127" i="51"/>
  <c r="K127" i="51"/>
  <c r="J127" i="51"/>
  <c r="I127" i="51"/>
  <c r="H127" i="51"/>
  <c r="G127" i="51"/>
  <c r="F127" i="51"/>
  <c r="E127" i="51"/>
  <c r="D127" i="51"/>
  <c r="C127" i="51"/>
  <c r="AI124" i="51"/>
  <c r="AH124" i="51"/>
  <c r="AI122" i="51"/>
  <c r="AH122" i="51"/>
  <c r="AG122" i="51"/>
  <c r="AI121" i="51"/>
  <c r="AH121" i="51"/>
  <c r="AI120" i="51"/>
  <c r="AH120" i="51"/>
  <c r="AI119" i="51"/>
  <c r="AH119" i="51"/>
  <c r="AG118" i="51"/>
  <c r="AF118" i="51"/>
  <c r="AE5" i="51" s="1"/>
  <c r="AE118" i="51"/>
  <c r="BI19" i="51" s="1"/>
  <c r="AD118" i="51"/>
  <c r="AC118" i="51"/>
  <c r="AB118" i="51"/>
  <c r="BG19" i="51" s="1"/>
  <c r="Y118" i="51"/>
  <c r="X5" i="51" s="1"/>
  <c r="X118" i="51"/>
  <c r="W5" i="51" s="1"/>
  <c r="V118" i="51"/>
  <c r="U5" i="51" s="1"/>
  <c r="U118" i="51"/>
  <c r="T118" i="51"/>
  <c r="BB19" i="51" s="1"/>
  <c r="S118" i="51"/>
  <c r="R118" i="51"/>
  <c r="AZ19" i="51" s="1"/>
  <c r="Q118" i="51"/>
  <c r="AY19" i="51" s="1"/>
  <c r="P118" i="51"/>
  <c r="AX19" i="51" s="1"/>
  <c r="L118" i="51"/>
  <c r="K5" i="51" s="1"/>
  <c r="K118" i="51"/>
  <c r="J5" i="51" s="1"/>
  <c r="J118" i="51"/>
  <c r="I5" i="51" s="1"/>
  <c r="I118" i="51"/>
  <c r="H5" i="51" s="1"/>
  <c r="H118" i="51"/>
  <c r="G5" i="51" s="1"/>
  <c r="G118" i="51"/>
  <c r="AR19" i="51" s="1"/>
  <c r="F118" i="51"/>
  <c r="AQ19" i="51" s="1"/>
  <c r="E118" i="51"/>
  <c r="D5" i="51" s="1"/>
  <c r="D118" i="51"/>
  <c r="C5" i="51" s="1"/>
  <c r="C118" i="51"/>
  <c r="B5" i="51" s="1"/>
  <c r="AI117" i="51"/>
  <c r="AH117" i="51"/>
  <c r="AI116" i="51"/>
  <c r="AH116" i="51"/>
  <c r="AI115" i="51"/>
  <c r="AH115" i="51"/>
  <c r="AI114" i="51"/>
  <c r="AH114" i="51"/>
  <c r="AI113" i="51"/>
  <c r="AH113" i="51"/>
  <c r="AI112" i="51"/>
  <c r="AH112" i="51"/>
  <c r="AI111" i="51"/>
  <c r="AH111" i="51"/>
  <c r="AI110" i="51"/>
  <c r="AH110" i="51"/>
  <c r="AI109" i="51"/>
  <c r="AH109" i="51"/>
  <c r="AI108" i="51"/>
  <c r="AH108" i="51"/>
  <c r="AI107" i="51"/>
  <c r="AH107" i="51"/>
  <c r="AG106" i="51"/>
  <c r="AG4" i="51" s="1"/>
  <c r="AF106" i="51"/>
  <c r="BJ20" i="51" s="1"/>
  <c r="AE106" i="51"/>
  <c r="BI20" i="51" s="1"/>
  <c r="AD106" i="51"/>
  <c r="BH20" i="51" s="1"/>
  <c r="AC106" i="51"/>
  <c r="AB106" i="51"/>
  <c r="BG20" i="51" s="1"/>
  <c r="Y106" i="51"/>
  <c r="X106" i="51"/>
  <c r="BE20" i="51" s="1"/>
  <c r="V106" i="51"/>
  <c r="BD20" i="51" s="1"/>
  <c r="U106" i="51"/>
  <c r="BC20" i="51" s="1"/>
  <c r="T106" i="51"/>
  <c r="BB20" i="51" s="1"/>
  <c r="S106" i="51"/>
  <c r="BA20" i="51" s="1"/>
  <c r="R106" i="51"/>
  <c r="AY20" i="51"/>
  <c r="P106" i="51"/>
  <c r="AX20" i="51" s="1"/>
  <c r="AW20" i="51"/>
  <c r="AV20" i="51"/>
  <c r="L106" i="51"/>
  <c r="K106" i="51"/>
  <c r="AT20" i="51" s="1"/>
  <c r="J106" i="51"/>
  <c r="I106" i="51"/>
  <c r="AS20" i="51" s="1"/>
  <c r="H106" i="51"/>
  <c r="G106" i="51"/>
  <c r="AR20" i="51" s="1"/>
  <c r="F106" i="51"/>
  <c r="E106" i="51"/>
  <c r="AP20" i="51" s="1"/>
  <c r="D106" i="51"/>
  <c r="AO20" i="51" s="1"/>
  <c r="C106" i="51"/>
  <c r="AN20" i="51" s="1"/>
  <c r="AI105" i="51"/>
  <c r="AH105" i="51"/>
  <c r="AI104" i="51"/>
  <c r="AH104" i="51"/>
  <c r="AI103" i="51"/>
  <c r="AH103" i="51"/>
  <c r="AF102" i="51"/>
  <c r="AE102" i="51"/>
  <c r="BI18" i="51" s="1"/>
  <c r="AD102" i="51"/>
  <c r="BH18" i="51" s="1"/>
  <c r="AC102" i="51"/>
  <c r="AB102" i="51"/>
  <c r="BG18" i="51" s="1"/>
  <c r="BF18" i="51"/>
  <c r="Y102" i="51"/>
  <c r="X102" i="51"/>
  <c r="V102" i="51"/>
  <c r="BD18" i="51" s="1"/>
  <c r="U102" i="51"/>
  <c r="BC18" i="51" s="1"/>
  <c r="T102" i="51"/>
  <c r="S102" i="51"/>
  <c r="BA18" i="51" s="1"/>
  <c r="AZ18" i="51"/>
  <c r="P102" i="51"/>
  <c r="AX18" i="51" s="1"/>
  <c r="L102" i="51"/>
  <c r="K102" i="51"/>
  <c r="AT18" i="51" s="1"/>
  <c r="J102" i="51"/>
  <c r="I102" i="51"/>
  <c r="AS18" i="51" s="1"/>
  <c r="H102" i="51"/>
  <c r="G102" i="51"/>
  <c r="AR18" i="51" s="1"/>
  <c r="F102" i="51"/>
  <c r="AQ18" i="51" s="1"/>
  <c r="E102" i="51"/>
  <c r="AP18" i="51" s="1"/>
  <c r="D102" i="51"/>
  <c r="C102" i="51"/>
  <c r="AN18" i="51" s="1"/>
  <c r="BF101" i="51"/>
  <c r="BE101" i="51"/>
  <c r="AI101" i="51"/>
  <c r="AH101" i="51"/>
  <c r="AG101" i="51"/>
  <c r="AG102" i="51" s="1"/>
  <c r="AG3" i="51" s="1"/>
  <c r="BA100" i="51"/>
  <c r="AI100" i="51"/>
  <c r="AH100" i="51"/>
  <c r="AI99" i="51"/>
  <c r="AH99" i="51"/>
  <c r="BD98" i="51"/>
  <c r="AI98" i="51"/>
  <c r="AH98" i="51"/>
  <c r="AI97" i="51"/>
  <c r="AH97" i="51"/>
  <c r="BA96" i="51"/>
  <c r="AI96" i="51"/>
  <c r="AH96" i="51"/>
  <c r="AI95" i="51"/>
  <c r="AH95" i="51"/>
  <c r="BW94" i="51"/>
  <c r="BW101" i="51" s="1"/>
  <c r="BV94" i="51"/>
  <c r="BV101" i="51" s="1"/>
  <c r="BU94" i="51"/>
  <c r="BU101" i="51" s="1"/>
  <c r="BT94" i="51"/>
  <c r="BT101" i="51" s="1"/>
  <c r="BS94" i="51"/>
  <c r="BS101" i="51" s="1"/>
  <c r="BR94" i="51"/>
  <c r="BR101" i="51" s="1"/>
  <c r="BQ94" i="51"/>
  <c r="BQ101" i="51" s="1"/>
  <c r="BP94" i="51"/>
  <c r="BP101" i="51" s="1"/>
  <c r="BO94" i="51"/>
  <c r="BO101" i="51" s="1"/>
  <c r="BN94" i="51"/>
  <c r="BN101" i="51" s="1"/>
  <c r="BM94" i="51"/>
  <c r="BM101" i="51" s="1"/>
  <c r="BL94" i="51"/>
  <c r="BL101" i="51" s="1"/>
  <c r="BK94" i="51"/>
  <c r="BK101" i="51" s="1"/>
  <c r="BJ94" i="51"/>
  <c r="BJ101" i="51" s="1"/>
  <c r="BI94" i="51"/>
  <c r="BI101" i="51" s="1"/>
  <c r="BH94" i="51"/>
  <c r="BH101" i="51" s="1"/>
  <c r="BG94" i="51"/>
  <c r="BG101" i="51" s="1"/>
  <c r="BF94" i="51"/>
  <c r="BE94" i="51"/>
  <c r="BD94" i="51"/>
  <c r="BD101" i="51" s="1"/>
  <c r="BC94" i="51"/>
  <c r="BC101" i="51" s="1"/>
  <c r="BB94" i="51"/>
  <c r="BB101" i="51" s="1"/>
  <c r="BA94" i="51"/>
  <c r="BA101" i="51" s="1"/>
  <c r="AZ94" i="51"/>
  <c r="AZ101" i="51" s="1"/>
  <c r="AI94" i="51"/>
  <c r="AH94" i="51"/>
  <c r="BW93" i="51"/>
  <c r="BW100" i="51" s="1"/>
  <c r="BV93" i="51"/>
  <c r="BV100" i="51" s="1"/>
  <c r="BU93" i="51"/>
  <c r="BU100" i="51" s="1"/>
  <c r="BT93" i="51"/>
  <c r="BT100" i="51" s="1"/>
  <c r="BS93" i="51"/>
  <c r="BS100" i="51" s="1"/>
  <c r="BR93" i="51"/>
  <c r="BR100" i="51" s="1"/>
  <c r="BQ93" i="51"/>
  <c r="BQ100" i="51" s="1"/>
  <c r="BP93" i="51"/>
  <c r="BP100" i="51" s="1"/>
  <c r="BO93" i="51"/>
  <c r="BO100" i="51" s="1"/>
  <c r="BN93" i="51"/>
  <c r="BN100" i="51" s="1"/>
  <c r="BM93" i="51"/>
  <c r="BM100" i="51" s="1"/>
  <c r="BL93" i="51"/>
  <c r="BL100" i="51" s="1"/>
  <c r="BK93" i="51"/>
  <c r="BK100" i="51" s="1"/>
  <c r="BJ93" i="51"/>
  <c r="BJ100" i="51" s="1"/>
  <c r="BI93" i="51"/>
  <c r="BI100" i="51" s="1"/>
  <c r="BH93" i="51"/>
  <c r="BH100" i="51" s="1"/>
  <c r="BG93" i="51"/>
  <c r="BG100" i="51" s="1"/>
  <c r="BF93" i="51"/>
  <c r="BF100" i="51" s="1"/>
  <c r="BE93" i="51"/>
  <c r="BE100" i="51" s="1"/>
  <c r="BD93" i="51"/>
  <c r="BD100" i="51" s="1"/>
  <c r="BC93" i="51"/>
  <c r="BC100" i="51" s="1"/>
  <c r="BB93" i="51"/>
  <c r="BB100" i="51" s="1"/>
  <c r="BA93" i="51"/>
  <c r="AZ93" i="51"/>
  <c r="AZ100" i="51" s="1"/>
  <c r="AI93" i="51"/>
  <c r="AH93" i="51"/>
  <c r="BW92" i="51"/>
  <c r="BW99" i="51" s="1"/>
  <c r="BV92" i="51"/>
  <c r="BV99" i="51" s="1"/>
  <c r="BU92" i="51"/>
  <c r="BU99" i="51" s="1"/>
  <c r="BT92" i="51"/>
  <c r="BT99" i="51" s="1"/>
  <c r="BS92" i="51"/>
  <c r="BS99" i="51" s="1"/>
  <c r="BR92" i="51"/>
  <c r="BR99" i="51" s="1"/>
  <c r="BQ92" i="51"/>
  <c r="BQ99" i="51" s="1"/>
  <c r="BP92" i="51"/>
  <c r="BP99" i="51" s="1"/>
  <c r="BO92" i="51"/>
  <c r="BO99" i="51" s="1"/>
  <c r="BN92" i="51"/>
  <c r="BN99" i="51" s="1"/>
  <c r="BM92" i="51"/>
  <c r="BM99" i="51" s="1"/>
  <c r="BL92" i="51"/>
  <c r="BL99" i="51" s="1"/>
  <c r="BK92" i="51"/>
  <c r="BK99" i="51" s="1"/>
  <c r="BJ92" i="51"/>
  <c r="BJ99" i="51" s="1"/>
  <c r="BI92" i="51"/>
  <c r="BI99" i="51" s="1"/>
  <c r="BH92" i="51"/>
  <c r="BH99" i="51" s="1"/>
  <c r="BG92" i="51"/>
  <c r="BG99" i="51" s="1"/>
  <c r="BF92" i="51"/>
  <c r="BF99" i="51" s="1"/>
  <c r="BE92" i="51"/>
  <c r="BE99" i="51" s="1"/>
  <c r="BD92" i="51"/>
  <c r="BD99" i="51" s="1"/>
  <c r="BC92" i="51"/>
  <c r="BC99" i="51" s="1"/>
  <c r="BB92" i="51"/>
  <c r="BB99" i="51" s="1"/>
  <c r="BA92" i="51"/>
  <c r="BA99" i="51" s="1"/>
  <c r="AZ92" i="51"/>
  <c r="AZ99" i="51" s="1"/>
  <c r="AI92" i="51"/>
  <c r="AH92" i="51"/>
  <c r="BW91" i="51"/>
  <c r="BW98" i="51" s="1"/>
  <c r="BV91" i="51"/>
  <c r="BV98" i="51" s="1"/>
  <c r="BU91" i="51"/>
  <c r="BU98" i="51" s="1"/>
  <c r="BT91" i="51"/>
  <c r="BT98" i="51" s="1"/>
  <c r="BS91" i="51"/>
  <c r="BS98" i="51" s="1"/>
  <c r="BR91" i="51"/>
  <c r="BR98" i="51" s="1"/>
  <c r="BQ91" i="51"/>
  <c r="BQ98" i="51" s="1"/>
  <c r="BP91" i="51"/>
  <c r="BP98" i="51" s="1"/>
  <c r="BO91" i="51"/>
  <c r="BO98" i="51" s="1"/>
  <c r="BN91" i="51"/>
  <c r="BN98" i="51" s="1"/>
  <c r="BM91" i="51"/>
  <c r="BM98" i="51" s="1"/>
  <c r="BL91" i="51"/>
  <c r="BL98" i="51" s="1"/>
  <c r="BK91" i="51"/>
  <c r="BK98" i="51" s="1"/>
  <c r="BJ91" i="51"/>
  <c r="BJ98" i="51" s="1"/>
  <c r="BI91" i="51"/>
  <c r="BI98" i="51" s="1"/>
  <c r="BH91" i="51"/>
  <c r="BH98" i="51" s="1"/>
  <c r="BG91" i="51"/>
  <c r="BG98" i="51" s="1"/>
  <c r="BF91" i="51"/>
  <c r="BF98" i="51" s="1"/>
  <c r="BE91" i="51"/>
  <c r="BE98" i="51" s="1"/>
  <c r="BD91" i="51"/>
  <c r="BC91" i="51"/>
  <c r="BC98" i="51" s="1"/>
  <c r="BB91" i="51"/>
  <c r="BB98" i="51" s="1"/>
  <c r="BA91" i="51"/>
  <c r="BA98" i="51" s="1"/>
  <c r="AZ91" i="51"/>
  <c r="AZ98" i="51" s="1"/>
  <c r="AI91" i="51"/>
  <c r="AH91" i="51"/>
  <c r="BW90" i="51"/>
  <c r="BW97" i="51" s="1"/>
  <c r="BV90" i="51"/>
  <c r="BV97" i="51" s="1"/>
  <c r="BU90" i="51"/>
  <c r="BU97" i="51" s="1"/>
  <c r="BT90" i="51"/>
  <c r="BT97" i="51" s="1"/>
  <c r="BS90" i="51"/>
  <c r="BS97" i="51" s="1"/>
  <c r="BR90" i="51"/>
  <c r="BR97" i="51" s="1"/>
  <c r="BQ90" i="51"/>
  <c r="BQ97" i="51" s="1"/>
  <c r="BP90" i="51"/>
  <c r="BP97" i="51" s="1"/>
  <c r="BO90" i="51"/>
  <c r="BO97" i="51" s="1"/>
  <c r="BN90" i="51"/>
  <c r="BN97" i="51" s="1"/>
  <c r="BM90" i="51"/>
  <c r="BM97" i="51" s="1"/>
  <c r="BL90" i="51"/>
  <c r="BL97" i="51" s="1"/>
  <c r="BK90" i="51"/>
  <c r="BK97" i="51" s="1"/>
  <c r="BJ90" i="51"/>
  <c r="BJ97" i="51" s="1"/>
  <c r="BI90" i="51"/>
  <c r="BI97" i="51" s="1"/>
  <c r="BH90" i="51"/>
  <c r="BH97" i="51" s="1"/>
  <c r="BG90" i="51"/>
  <c r="BG97" i="51" s="1"/>
  <c r="BF90" i="51"/>
  <c r="BF97" i="51" s="1"/>
  <c r="BE90" i="51"/>
  <c r="BE97" i="51" s="1"/>
  <c r="BD90" i="51"/>
  <c r="BD97" i="51" s="1"/>
  <c r="BC90" i="51"/>
  <c r="BC97" i="51" s="1"/>
  <c r="BB90" i="51"/>
  <c r="BB97" i="51" s="1"/>
  <c r="BA90" i="51"/>
  <c r="BA97" i="51" s="1"/>
  <c r="AZ90" i="51"/>
  <c r="AZ97" i="51" s="1"/>
  <c r="AI90" i="51"/>
  <c r="AH90" i="51"/>
  <c r="BW89" i="51"/>
  <c r="BW96" i="51" s="1"/>
  <c r="BV89" i="51"/>
  <c r="BV96" i="51" s="1"/>
  <c r="BU89" i="51"/>
  <c r="BU96" i="51" s="1"/>
  <c r="BT89" i="51"/>
  <c r="BT96" i="51" s="1"/>
  <c r="BS89" i="51"/>
  <c r="BS96" i="51" s="1"/>
  <c r="BR89" i="51"/>
  <c r="BR96" i="51" s="1"/>
  <c r="BQ89" i="51"/>
  <c r="BQ96" i="51" s="1"/>
  <c r="BP89" i="51"/>
  <c r="BP96" i="51" s="1"/>
  <c r="BO89" i="51"/>
  <c r="BO96" i="51" s="1"/>
  <c r="BN89" i="51"/>
  <c r="BN96" i="51" s="1"/>
  <c r="BM89" i="51"/>
  <c r="BM96" i="51" s="1"/>
  <c r="BL89" i="51"/>
  <c r="BL96" i="51" s="1"/>
  <c r="BK89" i="51"/>
  <c r="BK96" i="51" s="1"/>
  <c r="BJ89" i="51"/>
  <c r="BJ96" i="51" s="1"/>
  <c r="BI89" i="51"/>
  <c r="BI96" i="51" s="1"/>
  <c r="BH89" i="51"/>
  <c r="BH96" i="51" s="1"/>
  <c r="BG89" i="51"/>
  <c r="BG96" i="51" s="1"/>
  <c r="BF89" i="51"/>
  <c r="BF96" i="51" s="1"/>
  <c r="BE89" i="51"/>
  <c r="BE96" i="51" s="1"/>
  <c r="BD89" i="51"/>
  <c r="BD96" i="51" s="1"/>
  <c r="BC89" i="51"/>
  <c r="BC96" i="51" s="1"/>
  <c r="BB89" i="51"/>
  <c r="BB96" i="51" s="1"/>
  <c r="BA89" i="51"/>
  <c r="AZ89" i="51"/>
  <c r="AZ96" i="51" s="1"/>
  <c r="AI89" i="51"/>
  <c r="AH89" i="51"/>
  <c r="AG88" i="51"/>
  <c r="AF88" i="51"/>
  <c r="BJ17" i="51" s="1"/>
  <c r="AE88" i="51"/>
  <c r="BI17" i="51" s="1"/>
  <c r="AD88" i="51"/>
  <c r="BH17" i="51" s="1"/>
  <c r="AC88" i="51"/>
  <c r="AB88" i="51"/>
  <c r="BG17" i="51" s="1"/>
  <c r="BF17" i="51"/>
  <c r="Y88" i="51"/>
  <c r="X88" i="51"/>
  <c r="BE17" i="51" s="1"/>
  <c r="V88" i="51"/>
  <c r="BD17" i="51" s="1"/>
  <c r="T88" i="51"/>
  <c r="BB17" i="51" s="1"/>
  <c r="S88" i="51"/>
  <c r="R88" i="51"/>
  <c r="AZ17" i="51" s="1"/>
  <c r="AY17" i="51"/>
  <c r="L88" i="51"/>
  <c r="K88" i="51"/>
  <c r="AT17" i="51" s="1"/>
  <c r="J88" i="51"/>
  <c r="I88" i="51"/>
  <c r="AS17" i="51" s="1"/>
  <c r="H88" i="51"/>
  <c r="G88" i="51"/>
  <c r="AR17" i="51" s="1"/>
  <c r="F88" i="51"/>
  <c r="E88" i="51"/>
  <c r="AP17" i="51" s="1"/>
  <c r="D88" i="51"/>
  <c r="AO17" i="51" s="1"/>
  <c r="C88" i="51"/>
  <c r="AN17" i="51" s="1"/>
  <c r="AI87" i="51"/>
  <c r="AH87" i="51"/>
  <c r="AI86" i="51"/>
  <c r="AH86" i="51"/>
  <c r="AI85" i="51"/>
  <c r="AH85" i="51"/>
  <c r="AI84" i="51"/>
  <c r="AH84" i="51"/>
  <c r="AI83" i="51"/>
  <c r="AH83" i="51"/>
  <c r="AI82" i="51"/>
  <c r="AH82" i="51"/>
  <c r="AI81" i="51"/>
  <c r="AH81" i="51"/>
  <c r="AF80" i="51"/>
  <c r="BJ16" i="51" s="1"/>
  <c r="AE80" i="51"/>
  <c r="AD80" i="51"/>
  <c r="BH16" i="51" s="1"/>
  <c r="AC80" i="51"/>
  <c r="AB80" i="51"/>
  <c r="BG16" i="51" s="1"/>
  <c r="BF16" i="51"/>
  <c r="Y80" i="51"/>
  <c r="X80" i="51"/>
  <c r="BE16" i="51" s="1"/>
  <c r="V80" i="51"/>
  <c r="BD16" i="51" s="1"/>
  <c r="T80" i="51"/>
  <c r="BB16" i="51" s="1"/>
  <c r="S80" i="51"/>
  <c r="R80" i="51"/>
  <c r="AZ16" i="51" s="1"/>
  <c r="Q80" i="51"/>
  <c r="AY16" i="51" s="1"/>
  <c r="P80" i="51"/>
  <c r="AX16" i="51" s="1"/>
  <c r="L80" i="51"/>
  <c r="K80" i="51"/>
  <c r="J80" i="51"/>
  <c r="I80" i="51"/>
  <c r="H80" i="51"/>
  <c r="G80" i="51"/>
  <c r="F80" i="51"/>
  <c r="AQ16" i="51" s="1"/>
  <c r="E80" i="51"/>
  <c r="D80" i="51"/>
  <c r="AO16" i="51" s="1"/>
  <c r="C80" i="51"/>
  <c r="AI79" i="51"/>
  <c r="AH79" i="51"/>
  <c r="AI78" i="51"/>
  <c r="AH78" i="51"/>
  <c r="AI77" i="51"/>
  <c r="AH77" i="51"/>
  <c r="AI76" i="51"/>
  <c r="AH76" i="51"/>
  <c r="AI75" i="51"/>
  <c r="AH75" i="51"/>
  <c r="AI74" i="51"/>
  <c r="AH74" i="51"/>
  <c r="AI73" i="51"/>
  <c r="AH73" i="51"/>
  <c r="AI72" i="51"/>
  <c r="AH72" i="51"/>
  <c r="AI71" i="51"/>
  <c r="AH71" i="51"/>
  <c r="AI70" i="51"/>
  <c r="AH70" i="51"/>
  <c r="AI69" i="51"/>
  <c r="AH69" i="51"/>
  <c r="AI68" i="51"/>
  <c r="AH68" i="51"/>
  <c r="AI67" i="51"/>
  <c r="AH67" i="51"/>
  <c r="AI66" i="51"/>
  <c r="AH66" i="51"/>
  <c r="AI65" i="51"/>
  <c r="AH65" i="51"/>
  <c r="AI64" i="51"/>
  <c r="AH64" i="51"/>
  <c r="AI63" i="51"/>
  <c r="AH63" i="51"/>
  <c r="AI62" i="51"/>
  <c r="AH62" i="51"/>
  <c r="AI61" i="51"/>
  <c r="AH61" i="51"/>
  <c r="AI60" i="51"/>
  <c r="AH60" i="51"/>
  <c r="AI59" i="51"/>
  <c r="AH59" i="51"/>
  <c r="AI58" i="51"/>
  <c r="AH58" i="51"/>
  <c r="AI57" i="51"/>
  <c r="AH57" i="51"/>
  <c r="AI56" i="51"/>
  <c r="AH56" i="51"/>
  <c r="AI55" i="51"/>
  <c r="AH55" i="51"/>
  <c r="AI54" i="51"/>
  <c r="AH54" i="51"/>
  <c r="AI53" i="51"/>
  <c r="AH53" i="51"/>
  <c r="AI52" i="51"/>
  <c r="AH52" i="51"/>
  <c r="AI51" i="51"/>
  <c r="AH51" i="51"/>
  <c r="AI50" i="51"/>
  <c r="AH50" i="51"/>
  <c r="AI49" i="51"/>
  <c r="AH49" i="51"/>
  <c r="AI48" i="51"/>
  <c r="AH48" i="51"/>
  <c r="AI47" i="51"/>
  <c r="AH47" i="51"/>
  <c r="AI46" i="51"/>
  <c r="AH46" i="51"/>
  <c r="AI45" i="51"/>
  <c r="AH45" i="51"/>
  <c r="AI44" i="51"/>
  <c r="AH44" i="51"/>
  <c r="AI43" i="51"/>
  <c r="AH43" i="51"/>
  <c r="AI42" i="51"/>
  <c r="AH42" i="51"/>
  <c r="AI41" i="51"/>
  <c r="AH41" i="51"/>
  <c r="AI40" i="51"/>
  <c r="AH40" i="51"/>
  <c r="AI39" i="51"/>
  <c r="AH39" i="51"/>
  <c r="AI38" i="51"/>
  <c r="AH38" i="51"/>
  <c r="AI37" i="51"/>
  <c r="AH37" i="51"/>
  <c r="AI36" i="51"/>
  <c r="AH36" i="51"/>
  <c r="AI35" i="51"/>
  <c r="AH35" i="51"/>
  <c r="AI34" i="51"/>
  <c r="AH34" i="51"/>
  <c r="AI33" i="51"/>
  <c r="AH33" i="51"/>
  <c r="AI32" i="51"/>
  <c r="AH32" i="51"/>
  <c r="AI31" i="51"/>
  <c r="AH31" i="51"/>
  <c r="AI30" i="51"/>
  <c r="AH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AI23" i="51"/>
  <c r="AH23" i="51"/>
  <c r="AI22" i="51"/>
  <c r="AH22" i="51"/>
  <c r="BJ21" i="51"/>
  <c r="BI21" i="51"/>
  <c r="BH21" i="51"/>
  <c r="BG21" i="51"/>
  <c r="BF21" i="51"/>
  <c r="BE21" i="51"/>
  <c r="BD21" i="51"/>
  <c r="BC21" i="51"/>
  <c r="BB21" i="51"/>
  <c r="BA21" i="51"/>
  <c r="AZ21" i="51"/>
  <c r="AY21" i="51"/>
  <c r="AX21" i="51"/>
  <c r="AW21" i="51"/>
  <c r="AV21" i="51"/>
  <c r="AU21" i="51"/>
  <c r="AT21" i="51"/>
  <c r="AS21" i="51"/>
  <c r="AR21" i="51"/>
  <c r="AQ21" i="51"/>
  <c r="AP21" i="51"/>
  <c r="AO21" i="51"/>
  <c r="AN21" i="51"/>
  <c r="AM21" i="51"/>
  <c r="AI21" i="51"/>
  <c r="AH21" i="51"/>
  <c r="BF20" i="51"/>
  <c r="AZ20" i="51"/>
  <c r="AU20" i="51"/>
  <c r="AQ20" i="51"/>
  <c r="AI20" i="51"/>
  <c r="AH20" i="51"/>
  <c r="BF19" i="51"/>
  <c r="AU19" i="51"/>
  <c r="AN19" i="51"/>
  <c r="AM19" i="51"/>
  <c r="AI19" i="51"/>
  <c r="AH19" i="51"/>
  <c r="AY18" i="51"/>
  <c r="AW18" i="51"/>
  <c r="AU18" i="51"/>
  <c r="AO18" i="51"/>
  <c r="AI18" i="51"/>
  <c r="AH18" i="51"/>
  <c r="BC17" i="51"/>
  <c r="BA17" i="51"/>
  <c r="AX17" i="51"/>
  <c r="AW17" i="51"/>
  <c r="AV17" i="51"/>
  <c r="AU17" i="51"/>
  <c r="AQ17" i="51"/>
  <c r="AI17" i="51"/>
  <c r="AH17" i="51"/>
  <c r="AU16" i="51"/>
  <c r="AI16" i="51"/>
  <c r="AH16" i="51"/>
  <c r="AI15" i="51"/>
  <c r="AH15" i="51"/>
  <c r="AI14" i="51"/>
  <c r="AH14" i="51"/>
  <c r="AI13" i="51"/>
  <c r="AH13" i="51"/>
  <c r="AL12" i="51"/>
  <c r="AI12" i="51"/>
  <c r="AH12" i="51"/>
  <c r="AI11" i="51"/>
  <c r="AH11" i="51"/>
  <c r="AA7" i="51"/>
  <c r="K6" i="51"/>
  <c r="AF5" i="51"/>
  <c r="AC5" i="51"/>
  <c r="AB5" i="51"/>
  <c r="Z5" i="51"/>
  <c r="Y5" i="51"/>
  <c r="V5" i="51"/>
  <c r="R5" i="51"/>
  <c r="Q5" i="51"/>
  <c r="N5" i="51"/>
  <c r="M5" i="51"/>
  <c r="L5" i="51"/>
  <c r="K4" i="51"/>
  <c r="E4" i="51"/>
  <c r="H4" i="51" s="1"/>
  <c r="B4" i="51"/>
  <c r="AL13" i="51" s="1"/>
  <c r="H208" i="52" l="1"/>
  <c r="G335" i="52"/>
  <c r="I172" i="52"/>
  <c r="H178" i="52"/>
  <c r="H145" i="52"/>
  <c r="G311" i="52"/>
  <c r="H180" i="52"/>
  <c r="J235" i="52"/>
  <c r="I145" i="52"/>
  <c r="L194" i="52"/>
  <c r="J204" i="52"/>
  <c r="F335" i="52"/>
  <c r="F339" i="52" s="1"/>
  <c r="R188" i="52"/>
  <c r="N133" i="51"/>
  <c r="N134" i="51" s="1"/>
  <c r="AD5" i="51"/>
  <c r="I133" i="51"/>
  <c r="AS23" i="51" s="1"/>
  <c r="S5" i="51"/>
  <c r="AO164" i="51"/>
  <c r="AO165" i="51"/>
  <c r="M133" i="51"/>
  <c r="AU23" i="51" s="1"/>
  <c r="AO185" i="51"/>
  <c r="W126" i="51"/>
  <c r="W7" i="51" s="1"/>
  <c r="BJ19" i="51"/>
  <c r="AC133" i="51"/>
  <c r="BG22" i="51"/>
  <c r="O190" i="51"/>
  <c r="P190" i="51" s="1"/>
  <c r="Q190" i="51" s="1"/>
  <c r="R190" i="51" s="1"/>
  <c r="S190" i="51" s="1"/>
  <c r="T190" i="51" s="1"/>
  <c r="U190" i="51" s="1"/>
  <c r="V190" i="51" s="1"/>
  <c r="W190" i="51" s="1"/>
  <c r="X190" i="51" s="1"/>
  <c r="Y190" i="51" s="1"/>
  <c r="Z190" i="51" s="1"/>
  <c r="AA190" i="51" s="1"/>
  <c r="AB190" i="51" s="1"/>
  <c r="AC190" i="51" s="1"/>
  <c r="AD190" i="51" s="1"/>
  <c r="AE190" i="51" s="1"/>
  <c r="AF190" i="51" s="1"/>
  <c r="O185" i="51"/>
  <c r="P185" i="51" s="1"/>
  <c r="Q185" i="51" s="1"/>
  <c r="R185" i="51" s="1"/>
  <c r="S185" i="51" s="1"/>
  <c r="T185" i="51" s="1"/>
  <c r="U185" i="51" s="1"/>
  <c r="V185" i="51" s="1"/>
  <c r="W185" i="51" s="1"/>
  <c r="X185" i="51" s="1"/>
  <c r="Y185" i="51" s="1"/>
  <c r="Z185" i="51" s="1"/>
  <c r="AA185" i="51" s="1"/>
  <c r="AB185" i="51" s="1"/>
  <c r="AC185" i="51" s="1"/>
  <c r="AD185" i="51" s="1"/>
  <c r="AE185" i="51" s="1"/>
  <c r="AF185" i="51" s="1"/>
  <c r="E5" i="51"/>
  <c r="U123" i="51"/>
  <c r="U125" i="51" s="1"/>
  <c r="U126" i="51" s="1"/>
  <c r="U7" i="51" s="1"/>
  <c r="AA5" i="51"/>
  <c r="AE123" i="51"/>
  <c r="AE125" i="51" s="1"/>
  <c r="AD123" i="51"/>
  <c r="AD125" i="51" s="1"/>
  <c r="H133" i="51"/>
  <c r="P176" i="51"/>
  <c r="Q176" i="51" s="1"/>
  <c r="R176" i="51" s="1"/>
  <c r="S176" i="51" s="1"/>
  <c r="T176" i="51" s="1"/>
  <c r="U176" i="51" s="1"/>
  <c r="V176" i="51" s="1"/>
  <c r="W176" i="51" s="1"/>
  <c r="X176" i="51" s="1"/>
  <c r="Y176" i="51" s="1"/>
  <c r="Z176" i="51" s="1"/>
  <c r="AA176" i="51" s="1"/>
  <c r="AB176" i="51" s="1"/>
  <c r="AC176" i="51" s="1"/>
  <c r="AD176" i="51" s="1"/>
  <c r="AE176" i="51" s="1"/>
  <c r="AF176" i="51" s="1"/>
  <c r="P191" i="51"/>
  <c r="Q191" i="51" s="1"/>
  <c r="R191" i="51" s="1"/>
  <c r="S191" i="51" s="1"/>
  <c r="T191" i="51" s="1"/>
  <c r="U191" i="51" s="1"/>
  <c r="V191" i="51" s="1"/>
  <c r="W191" i="51" s="1"/>
  <c r="X191" i="51" s="1"/>
  <c r="Y191" i="51" s="1"/>
  <c r="Z191" i="51" s="1"/>
  <c r="AA191" i="51" s="1"/>
  <c r="AB191" i="51" s="1"/>
  <c r="AC191" i="51" s="1"/>
  <c r="AD191" i="51" s="1"/>
  <c r="AE191" i="51" s="1"/>
  <c r="AF191" i="51" s="1"/>
  <c r="P200" i="51"/>
  <c r="Q200" i="51" s="1"/>
  <c r="R200" i="51" s="1"/>
  <c r="S200" i="51" s="1"/>
  <c r="T200" i="51" s="1"/>
  <c r="U200" i="51" s="1"/>
  <c r="V200" i="51" s="1"/>
  <c r="W200" i="51" s="1"/>
  <c r="X200" i="51" s="1"/>
  <c r="Y200" i="51" s="1"/>
  <c r="Z200" i="51" s="1"/>
  <c r="AA200" i="51" s="1"/>
  <c r="AB200" i="51" s="1"/>
  <c r="AC200" i="51" s="1"/>
  <c r="AD200" i="51" s="1"/>
  <c r="AE200" i="51" s="1"/>
  <c r="AF200" i="51" s="1"/>
  <c r="AG340" i="51"/>
  <c r="AG78" i="51" s="1"/>
  <c r="AG80" i="51" s="1"/>
  <c r="AG2" i="51" s="1"/>
  <c r="O176" i="51"/>
  <c r="P201" i="51"/>
  <c r="Q201" i="51" s="1"/>
  <c r="R201" i="51" s="1"/>
  <c r="S201" i="51" s="1"/>
  <c r="T201" i="51" s="1"/>
  <c r="U201" i="51" s="1"/>
  <c r="V201" i="51" s="1"/>
  <c r="W201" i="51" s="1"/>
  <c r="X201" i="51" s="1"/>
  <c r="Y201" i="51" s="1"/>
  <c r="Z201" i="51" s="1"/>
  <c r="AA201" i="51" s="1"/>
  <c r="AB201" i="51" s="1"/>
  <c r="AC201" i="51" s="1"/>
  <c r="AD201" i="51" s="1"/>
  <c r="AE201" i="51" s="1"/>
  <c r="AF201" i="51" s="1"/>
  <c r="O192" i="51"/>
  <c r="P192" i="51" s="1"/>
  <c r="Q192" i="51" s="1"/>
  <c r="R192" i="51" s="1"/>
  <c r="S192" i="51" s="1"/>
  <c r="T192" i="51" s="1"/>
  <c r="U192" i="51" s="1"/>
  <c r="V192" i="51" s="1"/>
  <c r="W192" i="51" s="1"/>
  <c r="X192" i="51" s="1"/>
  <c r="Y192" i="51" s="1"/>
  <c r="Z192" i="51" s="1"/>
  <c r="AA192" i="51" s="1"/>
  <c r="AB192" i="51" s="1"/>
  <c r="AC192" i="51" s="1"/>
  <c r="AD192" i="51" s="1"/>
  <c r="AE192" i="51" s="1"/>
  <c r="AF192" i="51" s="1"/>
  <c r="P193" i="51"/>
  <c r="Q193" i="51" s="1"/>
  <c r="R193" i="51" s="1"/>
  <c r="S193" i="51" s="1"/>
  <c r="T193" i="51" s="1"/>
  <c r="U193" i="51" s="1"/>
  <c r="V193" i="51" s="1"/>
  <c r="W193" i="51" s="1"/>
  <c r="X193" i="51" s="1"/>
  <c r="Y193" i="51" s="1"/>
  <c r="Z193" i="51" s="1"/>
  <c r="AA193" i="51" s="1"/>
  <c r="AB193" i="51" s="1"/>
  <c r="AC193" i="51" s="1"/>
  <c r="AD193" i="51" s="1"/>
  <c r="AE193" i="51" s="1"/>
  <c r="AF193" i="51" s="1"/>
  <c r="P202" i="51"/>
  <c r="Q202" i="51" s="1"/>
  <c r="R202" i="51" s="1"/>
  <c r="S202" i="51" s="1"/>
  <c r="T202" i="51" s="1"/>
  <c r="U202" i="51" s="1"/>
  <c r="V202" i="51" s="1"/>
  <c r="W202" i="51" s="1"/>
  <c r="X202" i="51" s="1"/>
  <c r="Y202" i="51" s="1"/>
  <c r="Z202" i="51" s="1"/>
  <c r="AA202" i="51" s="1"/>
  <c r="AB202" i="51" s="1"/>
  <c r="AC202" i="51" s="1"/>
  <c r="AD202" i="51" s="1"/>
  <c r="AE202" i="51" s="1"/>
  <c r="AF202" i="51" s="1"/>
  <c r="O199" i="51"/>
  <c r="P199" i="51" s="1"/>
  <c r="Q199" i="51" s="1"/>
  <c r="R199" i="51" s="1"/>
  <c r="S199" i="51" s="1"/>
  <c r="T199" i="51" s="1"/>
  <c r="U199" i="51" s="1"/>
  <c r="V199" i="51" s="1"/>
  <c r="W199" i="51" s="1"/>
  <c r="X199" i="51" s="1"/>
  <c r="Y199" i="51" s="1"/>
  <c r="Z199" i="51" s="1"/>
  <c r="AA199" i="51" s="1"/>
  <c r="AB199" i="51" s="1"/>
  <c r="AC199" i="51" s="1"/>
  <c r="AD199" i="51" s="1"/>
  <c r="AE199" i="51" s="1"/>
  <c r="AF199" i="51" s="1"/>
  <c r="O191" i="51"/>
  <c r="O174" i="51"/>
  <c r="P174" i="51" s="1"/>
  <c r="Q174" i="51" s="1"/>
  <c r="R174" i="51" s="1"/>
  <c r="S174" i="51" s="1"/>
  <c r="T174" i="51" s="1"/>
  <c r="U174" i="51" s="1"/>
  <c r="V174" i="51" s="1"/>
  <c r="W174" i="51" s="1"/>
  <c r="X174" i="51" s="1"/>
  <c r="Y174" i="51" s="1"/>
  <c r="Z174" i="51" s="1"/>
  <c r="AA174" i="51" s="1"/>
  <c r="AB174" i="51" s="1"/>
  <c r="AC174" i="51" s="1"/>
  <c r="AD174" i="51" s="1"/>
  <c r="AE174" i="51" s="1"/>
  <c r="AF174" i="51" s="1"/>
  <c r="AB123" i="51"/>
  <c r="AB125" i="51" s="1"/>
  <c r="AE133" i="51"/>
  <c r="BI23" i="51" s="1"/>
  <c r="P177" i="51"/>
  <c r="Q177" i="51" s="1"/>
  <c r="R177" i="51" s="1"/>
  <c r="S177" i="51" s="1"/>
  <c r="T177" i="51" s="1"/>
  <c r="U177" i="51" s="1"/>
  <c r="V177" i="51" s="1"/>
  <c r="W177" i="51" s="1"/>
  <c r="X177" i="51" s="1"/>
  <c r="Y177" i="51" s="1"/>
  <c r="Z177" i="51" s="1"/>
  <c r="AA177" i="51" s="1"/>
  <c r="AB177" i="51" s="1"/>
  <c r="AC177" i="51" s="1"/>
  <c r="AD177" i="51" s="1"/>
  <c r="AE177" i="51" s="1"/>
  <c r="AF177" i="51" s="1"/>
  <c r="P183" i="51"/>
  <c r="Q183" i="51" s="1"/>
  <c r="R183" i="51" s="1"/>
  <c r="S183" i="51" s="1"/>
  <c r="T183" i="51" s="1"/>
  <c r="U183" i="51" s="1"/>
  <c r="V183" i="51" s="1"/>
  <c r="W183" i="51" s="1"/>
  <c r="X183" i="51" s="1"/>
  <c r="Y183" i="51" s="1"/>
  <c r="Z183" i="51" s="1"/>
  <c r="AA183" i="51" s="1"/>
  <c r="AB183" i="51" s="1"/>
  <c r="AC183" i="51" s="1"/>
  <c r="AD183" i="51" s="1"/>
  <c r="AE183" i="51" s="1"/>
  <c r="AF183" i="51" s="1"/>
  <c r="P186" i="51"/>
  <c r="Q186" i="51" s="1"/>
  <c r="R186" i="51" s="1"/>
  <c r="S186" i="51" s="1"/>
  <c r="T186" i="51" s="1"/>
  <c r="U186" i="51" s="1"/>
  <c r="V186" i="51" s="1"/>
  <c r="W186" i="51" s="1"/>
  <c r="X186" i="51" s="1"/>
  <c r="Y186" i="51" s="1"/>
  <c r="Z186" i="51" s="1"/>
  <c r="AA186" i="51" s="1"/>
  <c r="AB186" i="51" s="1"/>
  <c r="AC186" i="51" s="1"/>
  <c r="AD186" i="51" s="1"/>
  <c r="AE186" i="51" s="1"/>
  <c r="AF186" i="51" s="1"/>
  <c r="P194" i="51"/>
  <c r="Q194" i="51" s="1"/>
  <c r="R194" i="51" s="1"/>
  <c r="S194" i="51" s="1"/>
  <c r="T194" i="51" s="1"/>
  <c r="U194" i="51" s="1"/>
  <c r="V194" i="51" s="1"/>
  <c r="W194" i="51" s="1"/>
  <c r="X194" i="51" s="1"/>
  <c r="Y194" i="51" s="1"/>
  <c r="Z194" i="51" s="1"/>
  <c r="AA194" i="51" s="1"/>
  <c r="AB194" i="51" s="1"/>
  <c r="AC194" i="51" s="1"/>
  <c r="AD194" i="51" s="1"/>
  <c r="AE194" i="51" s="1"/>
  <c r="AF194" i="51" s="1"/>
  <c r="O182" i="51"/>
  <c r="P182" i="51" s="1"/>
  <c r="Q182" i="51" s="1"/>
  <c r="R182" i="51" s="1"/>
  <c r="S182" i="51" s="1"/>
  <c r="T182" i="51" s="1"/>
  <c r="U182" i="51" s="1"/>
  <c r="V182" i="51" s="1"/>
  <c r="W182" i="51" s="1"/>
  <c r="X182" i="51" s="1"/>
  <c r="Y182" i="51" s="1"/>
  <c r="Z182" i="51" s="1"/>
  <c r="AA182" i="51" s="1"/>
  <c r="AB182" i="51" s="1"/>
  <c r="AC182" i="51" s="1"/>
  <c r="AD182" i="51" s="1"/>
  <c r="AE182" i="51" s="1"/>
  <c r="AF182" i="51" s="1"/>
  <c r="O173" i="51"/>
  <c r="P173" i="51" s="1"/>
  <c r="Q173" i="51" s="1"/>
  <c r="R173" i="51" s="1"/>
  <c r="S173" i="51" s="1"/>
  <c r="T173" i="51" s="1"/>
  <c r="U173" i="51" s="1"/>
  <c r="V173" i="51" s="1"/>
  <c r="W173" i="51" s="1"/>
  <c r="X173" i="51" s="1"/>
  <c r="Y173" i="51" s="1"/>
  <c r="Z173" i="51" s="1"/>
  <c r="AA173" i="51" s="1"/>
  <c r="AB173" i="51" s="1"/>
  <c r="AC173" i="51" s="1"/>
  <c r="AD173" i="51" s="1"/>
  <c r="AE173" i="51" s="1"/>
  <c r="AF173" i="51" s="1"/>
  <c r="F5" i="51"/>
  <c r="W134" i="51"/>
  <c r="P175" i="51"/>
  <c r="Q175" i="51" s="1"/>
  <c r="R175" i="51" s="1"/>
  <c r="S175" i="51" s="1"/>
  <c r="T175" i="51" s="1"/>
  <c r="U175" i="51" s="1"/>
  <c r="V175" i="51" s="1"/>
  <c r="W175" i="51" s="1"/>
  <c r="X175" i="51" s="1"/>
  <c r="Y175" i="51" s="1"/>
  <c r="Z175" i="51" s="1"/>
  <c r="AA175" i="51" s="1"/>
  <c r="AB175" i="51" s="1"/>
  <c r="AC175" i="51" s="1"/>
  <c r="AD175" i="51" s="1"/>
  <c r="AE175" i="51" s="1"/>
  <c r="AF175" i="51" s="1"/>
  <c r="P184" i="51"/>
  <c r="Q184" i="51" s="1"/>
  <c r="R184" i="51" s="1"/>
  <c r="S184" i="51" s="1"/>
  <c r="T184" i="51" s="1"/>
  <c r="U184" i="51" s="1"/>
  <c r="V184" i="51" s="1"/>
  <c r="W184" i="51" s="1"/>
  <c r="X184" i="51" s="1"/>
  <c r="Y184" i="51" s="1"/>
  <c r="Z184" i="51" s="1"/>
  <c r="AA184" i="51" s="1"/>
  <c r="AB184" i="51" s="1"/>
  <c r="AC184" i="51" s="1"/>
  <c r="AD184" i="51" s="1"/>
  <c r="AE184" i="51" s="1"/>
  <c r="AF184" i="51" s="1"/>
  <c r="P197" i="51"/>
  <c r="Q197" i="51" s="1"/>
  <c r="R197" i="51" s="1"/>
  <c r="S197" i="51" s="1"/>
  <c r="T197" i="51" s="1"/>
  <c r="U197" i="51" s="1"/>
  <c r="V197" i="51" s="1"/>
  <c r="W197" i="51" s="1"/>
  <c r="X197" i="51" s="1"/>
  <c r="Y197" i="51" s="1"/>
  <c r="Z197" i="51" s="1"/>
  <c r="AA197" i="51" s="1"/>
  <c r="AB197" i="51" s="1"/>
  <c r="AC197" i="51" s="1"/>
  <c r="AD197" i="51" s="1"/>
  <c r="AE197" i="51" s="1"/>
  <c r="AF197" i="51" s="1"/>
  <c r="O196" i="51"/>
  <c r="P196" i="51" s="1"/>
  <c r="Q196" i="51" s="1"/>
  <c r="R196" i="51" s="1"/>
  <c r="S196" i="51" s="1"/>
  <c r="T196" i="51" s="1"/>
  <c r="U196" i="51" s="1"/>
  <c r="V196" i="51" s="1"/>
  <c r="W196" i="51" s="1"/>
  <c r="X196" i="51" s="1"/>
  <c r="Y196" i="51" s="1"/>
  <c r="Z196" i="51" s="1"/>
  <c r="AA196" i="51" s="1"/>
  <c r="AB196" i="51" s="1"/>
  <c r="AC196" i="51" s="1"/>
  <c r="AD196" i="51" s="1"/>
  <c r="AE196" i="51" s="1"/>
  <c r="AF196" i="51" s="1"/>
  <c r="O123" i="51"/>
  <c r="O125" i="51" s="1"/>
  <c r="AC123" i="51"/>
  <c r="AC125" i="51" s="1"/>
  <c r="AC126" i="51" s="1"/>
  <c r="AC7" i="51" s="1"/>
  <c r="P198" i="51"/>
  <c r="Q198" i="51" s="1"/>
  <c r="R198" i="51" s="1"/>
  <c r="S198" i="51" s="1"/>
  <c r="T198" i="51" s="1"/>
  <c r="U198" i="51" s="1"/>
  <c r="V198" i="51" s="1"/>
  <c r="W198" i="51" s="1"/>
  <c r="X198" i="51" s="1"/>
  <c r="Y198" i="51" s="1"/>
  <c r="Z198" i="51" s="1"/>
  <c r="AA198" i="51" s="1"/>
  <c r="AB198" i="51" s="1"/>
  <c r="AC198" i="51" s="1"/>
  <c r="AD198" i="51" s="1"/>
  <c r="AE198" i="51" s="1"/>
  <c r="AF198" i="51" s="1"/>
  <c r="Y133" i="51"/>
  <c r="Y134" i="51" s="1"/>
  <c r="BE19" i="51"/>
  <c r="X134" i="51"/>
  <c r="X123" i="51"/>
  <c r="X125" i="51" s="1"/>
  <c r="X126" i="51" s="1"/>
  <c r="X7" i="51" s="1"/>
  <c r="BC19" i="51"/>
  <c r="U133" i="51"/>
  <c r="BC23" i="51" s="1"/>
  <c r="T5" i="51"/>
  <c r="S133" i="51"/>
  <c r="BA23" i="51" s="1"/>
  <c r="S123" i="51"/>
  <c r="S125" i="51" s="1"/>
  <c r="S134" i="51"/>
  <c r="BA19" i="51"/>
  <c r="BA16" i="51"/>
  <c r="AY22" i="51"/>
  <c r="Q133" i="51"/>
  <c r="P5" i="51"/>
  <c r="P133" i="51"/>
  <c r="AX23" i="51" s="1"/>
  <c r="O5" i="51"/>
  <c r="AX22" i="51"/>
  <c r="AX25" i="51" s="1"/>
  <c r="AW19" i="51"/>
  <c r="O133" i="51"/>
  <c r="AW23" i="51" s="1"/>
  <c r="P189" i="51"/>
  <c r="Q189" i="51" s="1"/>
  <c r="R189" i="51" s="1"/>
  <c r="S189" i="51" s="1"/>
  <c r="T189" i="51" s="1"/>
  <c r="U189" i="51" s="1"/>
  <c r="V189" i="51" s="1"/>
  <c r="W189" i="51" s="1"/>
  <c r="X189" i="51" s="1"/>
  <c r="Y189" i="51" s="1"/>
  <c r="Z189" i="51" s="1"/>
  <c r="AA189" i="51" s="1"/>
  <c r="AB189" i="51" s="1"/>
  <c r="AC189" i="51" s="1"/>
  <c r="AD189" i="51" s="1"/>
  <c r="AE189" i="51" s="1"/>
  <c r="AF189" i="51" s="1"/>
  <c r="P187" i="51"/>
  <c r="Q187" i="51" s="1"/>
  <c r="R187" i="51" s="1"/>
  <c r="S187" i="51" s="1"/>
  <c r="T187" i="51" s="1"/>
  <c r="U187" i="51" s="1"/>
  <c r="V187" i="51" s="1"/>
  <c r="W187" i="51" s="1"/>
  <c r="X187" i="51" s="1"/>
  <c r="Y187" i="51" s="1"/>
  <c r="Z187" i="51" s="1"/>
  <c r="AA187" i="51" s="1"/>
  <c r="AB187" i="51" s="1"/>
  <c r="AC187" i="51" s="1"/>
  <c r="AD187" i="51" s="1"/>
  <c r="AE187" i="51" s="1"/>
  <c r="AF187" i="51" s="1"/>
  <c r="P181" i="51"/>
  <c r="Q181" i="51" s="1"/>
  <c r="R181" i="51" s="1"/>
  <c r="S181" i="51" s="1"/>
  <c r="T181" i="51" s="1"/>
  <c r="U181" i="51" s="1"/>
  <c r="V181" i="51" s="1"/>
  <c r="W181" i="51" s="1"/>
  <c r="X181" i="51" s="1"/>
  <c r="Y181" i="51" s="1"/>
  <c r="Z181" i="51" s="1"/>
  <c r="Z145" i="51" s="1"/>
  <c r="P195" i="51"/>
  <c r="Q195" i="51" s="1"/>
  <c r="R195" i="51" s="1"/>
  <c r="S195" i="51" s="1"/>
  <c r="T195" i="51" s="1"/>
  <c r="U195" i="51" s="1"/>
  <c r="V195" i="51" s="1"/>
  <c r="W195" i="51" s="1"/>
  <c r="X195" i="51" s="1"/>
  <c r="Y195" i="51" s="1"/>
  <c r="Z195" i="51" s="1"/>
  <c r="AA195" i="51" s="1"/>
  <c r="AB195" i="51" s="1"/>
  <c r="AC195" i="51" s="1"/>
  <c r="AD195" i="51" s="1"/>
  <c r="AE195" i="51" s="1"/>
  <c r="AF195" i="51" s="1"/>
  <c r="AU22" i="51"/>
  <c r="AU25" i="51" s="1"/>
  <c r="M123" i="51"/>
  <c r="M125" i="51" s="1"/>
  <c r="M126" i="51" s="1"/>
  <c r="M7" i="51" s="1"/>
  <c r="N123" i="51"/>
  <c r="N125" i="51" s="1"/>
  <c r="N126" i="51" s="1"/>
  <c r="N7" i="51" s="1"/>
  <c r="L133" i="51"/>
  <c r="L134" i="51" s="1"/>
  <c r="L123" i="51"/>
  <c r="L125" i="51" s="1"/>
  <c r="K133" i="51"/>
  <c r="AT23" i="51" s="1"/>
  <c r="AI128" i="51"/>
  <c r="AS19" i="51"/>
  <c r="H134" i="51"/>
  <c r="AI127" i="51"/>
  <c r="H123" i="51"/>
  <c r="H125" i="51" s="1"/>
  <c r="H126" i="51" s="1"/>
  <c r="H7" i="51" s="1"/>
  <c r="AQ22" i="51"/>
  <c r="F123" i="51"/>
  <c r="F125" i="51" s="1"/>
  <c r="AP19" i="51"/>
  <c r="E133" i="51"/>
  <c r="AP23" i="51" s="1"/>
  <c r="AH128" i="51"/>
  <c r="AO19" i="51"/>
  <c r="AO22" i="51" s="1"/>
  <c r="AH131" i="51"/>
  <c r="D133" i="51"/>
  <c r="D134" i="51" s="1"/>
  <c r="D123" i="51"/>
  <c r="D125" i="51" s="1"/>
  <c r="C133" i="51"/>
  <c r="AN23" i="51" s="1"/>
  <c r="AI118" i="51"/>
  <c r="AI131" i="51"/>
  <c r="AI129" i="51"/>
  <c r="B133" i="51"/>
  <c r="B134" i="51" s="1"/>
  <c r="B123" i="51"/>
  <c r="B125" i="51" s="1"/>
  <c r="AM16" i="51"/>
  <c r="AM22" i="51" s="1"/>
  <c r="C204" i="51"/>
  <c r="D204" i="51" s="1"/>
  <c r="C188" i="51"/>
  <c r="BF23" i="51"/>
  <c r="AI102" i="51"/>
  <c r="AH102" i="51"/>
  <c r="I123" i="51"/>
  <c r="I125" i="51" s="1"/>
  <c r="I126" i="51" s="1"/>
  <c r="I7" i="51" s="1"/>
  <c r="Q123" i="51"/>
  <c r="Q125" i="51" s="1"/>
  <c r="Q126" i="51" s="1"/>
  <c r="Q7" i="51" s="1"/>
  <c r="BC16" i="51"/>
  <c r="AZ22" i="51"/>
  <c r="AS16" i="51"/>
  <c r="AS22" i="51" s="1"/>
  <c r="AS25" i="51" s="1"/>
  <c r="BE18" i="51"/>
  <c r="BE22" i="51" s="1"/>
  <c r="BE25" i="51" s="1"/>
  <c r="C123" i="51"/>
  <c r="C125" i="51" s="1"/>
  <c r="AN16" i="51"/>
  <c r="AN22" i="51" s="1"/>
  <c r="AI80" i="51"/>
  <c r="K123" i="51"/>
  <c r="K125" i="51" s="1"/>
  <c r="K126" i="51" s="1"/>
  <c r="K7" i="51" s="1"/>
  <c r="AT16" i="51"/>
  <c r="P123" i="51"/>
  <c r="P125" i="51" s="1"/>
  <c r="J133" i="51"/>
  <c r="J134" i="51" s="1"/>
  <c r="AE134" i="51"/>
  <c r="G123" i="51"/>
  <c r="G125" i="51" s="1"/>
  <c r="AR16" i="51"/>
  <c r="AR22" i="51" s="1"/>
  <c r="AH88" i="51"/>
  <c r="AG6" i="51"/>
  <c r="R123" i="51"/>
  <c r="R125" i="51" s="1"/>
  <c r="AW16" i="51"/>
  <c r="AW22" i="51" s="1"/>
  <c r="AW25" i="51" s="1"/>
  <c r="BI16" i="51"/>
  <c r="BI22" i="51" s="1"/>
  <c r="BI25" i="51" s="1"/>
  <c r="E123" i="51"/>
  <c r="E125" i="51" s="1"/>
  <c r="AP16" i="51"/>
  <c r="AP22" i="51" s="1"/>
  <c r="AP25" i="51" s="1"/>
  <c r="BG105" i="51" a="1"/>
  <c r="AH118" i="51"/>
  <c r="Y145" i="51"/>
  <c r="BJ18" i="51"/>
  <c r="BJ22" i="51" s="1"/>
  <c r="BJ25" i="51" s="1"/>
  <c r="AF123" i="51"/>
  <c r="AF125" i="51" s="1"/>
  <c r="AF126" i="51" s="1"/>
  <c r="AF7" i="51" s="1"/>
  <c r="Z7" i="51"/>
  <c r="AH132" i="51"/>
  <c r="AI132" i="51"/>
  <c r="AH130" i="51"/>
  <c r="AI130" i="51"/>
  <c r="R133" i="51"/>
  <c r="Y123" i="51"/>
  <c r="Y125" i="51" s="1"/>
  <c r="Y126" i="51" s="1"/>
  <c r="Y7" i="51" s="1"/>
  <c r="AV19" i="51"/>
  <c r="BD19" i="51"/>
  <c r="BD22" i="51" s="1"/>
  <c r="BH19" i="51"/>
  <c r="BH22" i="51" s="1"/>
  <c r="AV22" i="51"/>
  <c r="AG123" i="51"/>
  <c r="AH80" i="51"/>
  <c r="J123" i="51"/>
  <c r="J125" i="51" s="1"/>
  <c r="BF22" i="51"/>
  <c r="BF25" i="51" s="1"/>
  <c r="BB18" i="51"/>
  <c r="BB22" i="51" s="1"/>
  <c r="T123" i="51"/>
  <c r="T125" i="51" s="1"/>
  <c r="T133" i="51"/>
  <c r="AB133" i="51"/>
  <c r="BG23" i="51" s="1"/>
  <c r="BG25" i="51" s="1"/>
  <c r="G133" i="51"/>
  <c r="AH106" i="51"/>
  <c r="AI106" i="51"/>
  <c r="K134" i="51"/>
  <c r="AJ118" i="51" a="1"/>
  <c r="AJ118" i="51" s="1"/>
  <c r="AG125" i="51"/>
  <c r="AH127" i="51"/>
  <c r="P134" i="51"/>
  <c r="AN157" i="51"/>
  <c r="AO157" i="51" s="1"/>
  <c r="AI88" i="51"/>
  <c r="V123" i="51"/>
  <c r="V125" i="51" s="1"/>
  <c r="E134" i="51"/>
  <c r="U134" i="51"/>
  <c r="AC134" i="51"/>
  <c r="AH129" i="51"/>
  <c r="AN149" i="51"/>
  <c r="AO149" i="51" s="1"/>
  <c r="AO169" i="51"/>
  <c r="AO178" i="51" s="1"/>
  <c r="AN178" i="51"/>
  <c r="D208" i="51"/>
  <c r="AF134" i="51"/>
  <c r="AT19" i="51"/>
  <c r="F133" i="51"/>
  <c r="AQ23" i="51" s="1"/>
  <c r="AV23" i="51"/>
  <c r="V133" i="51"/>
  <c r="BD23" i="51" s="1"/>
  <c r="AD133" i="51"/>
  <c r="BH23" i="51" s="1"/>
  <c r="E172" i="51"/>
  <c r="D178" i="51"/>
  <c r="C178" i="51"/>
  <c r="D180" i="51"/>
  <c r="W80" i="50"/>
  <c r="W88" i="50"/>
  <c r="W102" i="50"/>
  <c r="H311" i="52" l="1"/>
  <c r="I180" i="52"/>
  <c r="K204" i="52"/>
  <c r="G340" i="52"/>
  <c r="F340" i="52"/>
  <c r="J172" i="52"/>
  <c r="I178" i="52"/>
  <c r="M194" i="52"/>
  <c r="I208" i="52"/>
  <c r="H335" i="52"/>
  <c r="H339" i="52" s="1"/>
  <c r="K235" i="52"/>
  <c r="G339" i="52"/>
  <c r="BC22" i="51"/>
  <c r="M134" i="51"/>
  <c r="AO186" i="51"/>
  <c r="AQ25" i="51"/>
  <c r="I134" i="51"/>
  <c r="BH25" i="51"/>
  <c r="E126" i="51"/>
  <c r="E7" i="51" s="1"/>
  <c r="S126" i="51"/>
  <c r="S7" i="51" s="1"/>
  <c r="P126" i="51"/>
  <c r="P7" i="51" s="1"/>
  <c r="AE126" i="51"/>
  <c r="AE7" i="51" s="1"/>
  <c r="BC25" i="51"/>
  <c r="T126" i="51"/>
  <c r="T7" i="51" s="1"/>
  <c r="BA22" i="51"/>
  <c r="BA25" i="51" s="1"/>
  <c r="Q134" i="51"/>
  <c r="AY23" i="51"/>
  <c r="AY25" i="51" s="1"/>
  <c r="O134" i="51"/>
  <c r="O126" i="51"/>
  <c r="O7" i="51" s="1"/>
  <c r="AV25" i="51"/>
  <c r="L126" i="51"/>
  <c r="L7" i="51" s="1"/>
  <c r="AO23" i="51"/>
  <c r="AO25" i="51" s="1"/>
  <c r="D126" i="51"/>
  <c r="D7" i="51" s="1"/>
  <c r="AN25" i="51"/>
  <c r="C126" i="51"/>
  <c r="C7" i="51" s="1"/>
  <c r="C134" i="51"/>
  <c r="C311" i="51"/>
  <c r="C335" i="51" s="1"/>
  <c r="C339" i="51" s="1"/>
  <c r="AM23" i="51"/>
  <c r="B126" i="51"/>
  <c r="AM25" i="51"/>
  <c r="D188" i="51"/>
  <c r="C145" i="51"/>
  <c r="AA181" i="51"/>
  <c r="AB181" i="51" s="1"/>
  <c r="AC181" i="51" s="1"/>
  <c r="AD181" i="51" s="1"/>
  <c r="AE181" i="51" s="1"/>
  <c r="AF181" i="51" s="1"/>
  <c r="F134" i="51"/>
  <c r="AB134" i="51"/>
  <c r="R126" i="51"/>
  <c r="R7" i="51" s="1"/>
  <c r="AD126" i="51"/>
  <c r="AD7" i="51" s="1"/>
  <c r="AI123" i="51"/>
  <c r="AH123" i="51"/>
  <c r="F172" i="51"/>
  <c r="E178" i="51"/>
  <c r="BK127" i="51"/>
  <c r="BI126" i="51"/>
  <c r="BG125" i="51"/>
  <c r="BK123" i="51"/>
  <c r="BI122" i="51"/>
  <c r="BG121" i="51"/>
  <c r="BK119" i="51"/>
  <c r="BI118" i="51"/>
  <c r="BG117" i="51"/>
  <c r="BK115" i="51"/>
  <c r="BI114" i="51"/>
  <c r="BG113" i="51"/>
  <c r="BK111" i="51"/>
  <c r="BI110" i="51"/>
  <c r="BG109" i="51"/>
  <c r="BK107" i="51"/>
  <c r="BI106" i="51"/>
  <c r="BG105" i="51"/>
  <c r="BK128" i="51"/>
  <c r="BI127" i="51"/>
  <c r="BG126" i="51"/>
  <c r="BK124" i="51"/>
  <c r="BI123" i="51"/>
  <c r="BG122" i="51"/>
  <c r="BK120" i="51"/>
  <c r="BI119" i="51"/>
  <c r="BG118" i="51"/>
  <c r="BK116" i="51"/>
  <c r="BI115" i="51"/>
  <c r="BG114" i="51"/>
  <c r="BK112" i="51"/>
  <c r="BI111" i="51"/>
  <c r="BG110" i="51"/>
  <c r="BK108" i="51"/>
  <c r="BI107" i="51"/>
  <c r="BG106" i="51"/>
  <c r="BJ128" i="51"/>
  <c r="BL126" i="51"/>
  <c r="BH125" i="51"/>
  <c r="BH123" i="51"/>
  <c r="BJ121" i="51"/>
  <c r="BL119" i="51"/>
  <c r="BL117" i="51"/>
  <c r="BH116" i="51"/>
  <c r="BJ114" i="51"/>
  <c r="BJ112" i="51"/>
  <c r="BL110" i="51"/>
  <c r="BH109" i="51"/>
  <c r="BH107" i="51"/>
  <c r="BJ105" i="51"/>
  <c r="BH128" i="51"/>
  <c r="BJ126" i="51"/>
  <c r="BJ124" i="51"/>
  <c r="BL122" i="51"/>
  <c r="BH121" i="51"/>
  <c r="BH119" i="51"/>
  <c r="BJ117" i="51"/>
  <c r="BL115" i="51"/>
  <c r="BL113" i="51"/>
  <c r="BH112" i="51"/>
  <c r="BJ110" i="51"/>
  <c r="BJ108" i="51"/>
  <c r="BL106" i="51"/>
  <c r="BH105" i="51"/>
  <c r="BL127" i="51"/>
  <c r="BL125" i="51"/>
  <c r="BH124" i="51"/>
  <c r="BJ122" i="51"/>
  <c r="BJ120" i="51"/>
  <c r="BL118" i="51"/>
  <c r="BH117" i="51"/>
  <c r="BH115" i="51"/>
  <c r="BJ113" i="51"/>
  <c r="BL111" i="51"/>
  <c r="BL109" i="51"/>
  <c r="BH108" i="51"/>
  <c r="BJ106" i="51"/>
  <c r="BJ127" i="51"/>
  <c r="BK125" i="51"/>
  <c r="BG124" i="51"/>
  <c r="BH122" i="51"/>
  <c r="BI120" i="51"/>
  <c r="BK118" i="51"/>
  <c r="BL116" i="51"/>
  <c r="BG115" i="51"/>
  <c r="BI113" i="51"/>
  <c r="BJ111" i="51"/>
  <c r="BK109" i="51"/>
  <c r="BG108" i="51"/>
  <c r="BH106" i="51"/>
  <c r="BH127" i="51"/>
  <c r="BJ125" i="51"/>
  <c r="BL123" i="51"/>
  <c r="BL121" i="51"/>
  <c r="BH120" i="51"/>
  <c r="BJ118" i="51"/>
  <c r="BJ116" i="51"/>
  <c r="BL114" i="51"/>
  <c r="BH113" i="51"/>
  <c r="BH111" i="51"/>
  <c r="BJ109" i="51"/>
  <c r="BL107" i="51"/>
  <c r="BL105" i="51"/>
  <c r="BK126" i="51"/>
  <c r="BK121" i="51"/>
  <c r="BI117" i="51"/>
  <c r="BI112" i="51"/>
  <c r="BJ107" i="51"/>
  <c r="BG111" i="51"/>
  <c r="BH110" i="51"/>
  <c r="BH126" i="51"/>
  <c r="BI121" i="51"/>
  <c r="BI116" i="51"/>
  <c r="BG112" i="51"/>
  <c r="BG107" i="51"/>
  <c r="BJ119" i="51"/>
  <c r="BI125" i="51"/>
  <c r="BL120" i="51"/>
  <c r="BG116" i="51"/>
  <c r="BK106" i="51"/>
  <c r="BL124" i="51"/>
  <c r="BG120" i="51"/>
  <c r="BJ115" i="51"/>
  <c r="BK110" i="51"/>
  <c r="BK105" i="51"/>
  <c r="BL128" i="51"/>
  <c r="BI124" i="51"/>
  <c r="BK114" i="51"/>
  <c r="BI128" i="51"/>
  <c r="BJ123" i="51"/>
  <c r="BG119" i="51"/>
  <c r="BH114" i="51"/>
  <c r="BI109" i="51"/>
  <c r="BI105" i="51"/>
  <c r="BG128" i="51"/>
  <c r="BG123" i="51"/>
  <c r="BH118" i="51"/>
  <c r="BK113" i="51"/>
  <c r="BL108" i="51"/>
  <c r="BG127" i="51"/>
  <c r="BK122" i="51"/>
  <c r="BK117" i="51"/>
  <c r="BL112" i="51"/>
  <c r="BI108" i="51"/>
  <c r="AT22" i="51"/>
  <c r="AT25" i="51" s="1"/>
  <c r="E208" i="51"/>
  <c r="AR23" i="51"/>
  <c r="G134" i="51"/>
  <c r="AD134" i="51"/>
  <c r="BD25" i="51"/>
  <c r="AI133" i="51"/>
  <c r="D311" i="51"/>
  <c r="D335" i="51" s="1"/>
  <c r="E180" i="51"/>
  <c r="J126" i="51"/>
  <c r="J7" i="51" s="1"/>
  <c r="AZ23" i="51"/>
  <c r="AZ25" i="51" s="1"/>
  <c r="R134" i="51"/>
  <c r="AH133" i="51"/>
  <c r="BB23" i="51"/>
  <c r="BB25" i="51" s="1"/>
  <c r="T134" i="51"/>
  <c r="AR25" i="51"/>
  <c r="F126" i="51"/>
  <c r="F7" i="51" s="1"/>
  <c r="AJ133" i="51" a="1"/>
  <c r="AJ133" i="51" s="1"/>
  <c r="V134" i="51"/>
  <c r="G126" i="51"/>
  <c r="G7" i="51" s="1"/>
  <c r="E204" i="51"/>
  <c r="V126" i="51"/>
  <c r="V7" i="51" s="1"/>
  <c r="AB126" i="51"/>
  <c r="AB7" i="51" s="1"/>
  <c r="J178" i="52" l="1"/>
  <c r="K172" i="52"/>
  <c r="J208" i="52"/>
  <c r="L204" i="52"/>
  <c r="L235" i="52"/>
  <c r="K145" i="52"/>
  <c r="I311" i="52"/>
  <c r="J180" i="52"/>
  <c r="J145" i="52"/>
  <c r="N194" i="52"/>
  <c r="H340" i="52"/>
  <c r="C340" i="51"/>
  <c r="AH134" i="51"/>
  <c r="AI134" i="51"/>
  <c r="AT8" i="51"/>
  <c r="AT9" i="51"/>
  <c r="E188" i="51"/>
  <c r="E311" i="51" s="1"/>
  <c r="E335" i="51" s="1"/>
  <c r="E339" i="51" s="1"/>
  <c r="D145" i="51"/>
  <c r="G172" i="51"/>
  <c r="F178" i="51"/>
  <c r="F204" i="51"/>
  <c r="AH125" i="51"/>
  <c r="AI125" i="51"/>
  <c r="F180" i="51"/>
  <c r="F208" i="51"/>
  <c r="D339" i="51"/>
  <c r="D340" i="51" s="1"/>
  <c r="M204" i="52" l="1"/>
  <c r="J311" i="52"/>
  <c r="K180" i="52"/>
  <c r="I340" i="52"/>
  <c r="K208" i="52"/>
  <c r="J335" i="52"/>
  <c r="I335" i="52"/>
  <c r="M235" i="52"/>
  <c r="L145" i="52"/>
  <c r="L172" i="52"/>
  <c r="K178" i="52"/>
  <c r="O194" i="52"/>
  <c r="I339" i="52"/>
  <c r="F188" i="51"/>
  <c r="F311" i="51" s="1"/>
  <c r="F335" i="51" s="1"/>
  <c r="E145" i="51"/>
  <c r="B7" i="51"/>
  <c r="A7" i="51" s="1"/>
  <c r="AI126" i="51"/>
  <c r="AH126" i="51"/>
  <c r="G204" i="51"/>
  <c r="G208" i="51"/>
  <c r="G180" i="51"/>
  <c r="E340" i="51"/>
  <c r="H172" i="51"/>
  <c r="G178" i="51"/>
  <c r="L208" i="52" l="1"/>
  <c r="P194" i="52"/>
  <c r="N235" i="52"/>
  <c r="N204" i="52"/>
  <c r="J339" i="52"/>
  <c r="J340" i="52" s="1"/>
  <c r="M172" i="52"/>
  <c r="L178" i="52"/>
  <c r="K311" i="52"/>
  <c r="L180" i="52"/>
  <c r="G188" i="51"/>
  <c r="F145" i="51"/>
  <c r="H208" i="51"/>
  <c r="F339" i="51"/>
  <c r="F340" i="51" s="1"/>
  <c r="I172" i="51"/>
  <c r="H178" i="51"/>
  <c r="H204" i="51"/>
  <c r="G311" i="51"/>
  <c r="H180" i="51"/>
  <c r="M178" i="52" l="1"/>
  <c r="K335" i="52"/>
  <c r="K340" i="52" s="1"/>
  <c r="Q194" i="52"/>
  <c r="M145" i="52"/>
  <c r="M208" i="52"/>
  <c r="O204" i="52"/>
  <c r="L311" i="52"/>
  <c r="M180" i="52"/>
  <c r="O235" i="52"/>
  <c r="K339" i="52"/>
  <c r="H188" i="51"/>
  <c r="G145" i="51"/>
  <c r="H311" i="51"/>
  <c r="I180" i="51"/>
  <c r="I204" i="51"/>
  <c r="G335" i="51"/>
  <c r="I208" i="51"/>
  <c r="I178" i="51"/>
  <c r="J172" i="51"/>
  <c r="M311" i="52" l="1"/>
  <c r="N180" i="52"/>
  <c r="R194" i="52"/>
  <c r="P204" i="52"/>
  <c r="L335" i="52"/>
  <c r="L340" i="52" s="1"/>
  <c r="O172" i="52"/>
  <c r="L339" i="52"/>
  <c r="P235" i="52"/>
  <c r="O145" i="52"/>
  <c r="N208" i="52"/>
  <c r="G339" i="51"/>
  <c r="G340" i="51" s="1"/>
  <c r="I188" i="51"/>
  <c r="I311" i="51" s="1"/>
  <c r="I335" i="51" s="1"/>
  <c r="H145" i="51"/>
  <c r="K172" i="51"/>
  <c r="J178" i="51"/>
  <c r="J204" i="51"/>
  <c r="H335" i="51"/>
  <c r="H339" i="51" s="1"/>
  <c r="H340" i="51" s="1"/>
  <c r="J208" i="51"/>
  <c r="J180" i="51"/>
  <c r="AA188" i="52" l="1"/>
  <c r="O178" i="52"/>
  <c r="P172" i="52"/>
  <c r="N311" i="52"/>
  <c r="N335" i="52" s="1"/>
  <c r="O180" i="52"/>
  <c r="Q235" i="52"/>
  <c r="M335" i="52"/>
  <c r="M339" i="52" s="1"/>
  <c r="O208" i="52"/>
  <c r="Q204" i="52"/>
  <c r="J188" i="51"/>
  <c r="J311" i="51" s="1"/>
  <c r="J335" i="51" s="1"/>
  <c r="J339" i="51" s="1"/>
  <c r="I145" i="51"/>
  <c r="K180" i="51"/>
  <c r="L172" i="51"/>
  <c r="K178" i="51"/>
  <c r="I339" i="51"/>
  <c r="I340" i="51" s="1"/>
  <c r="K208" i="51"/>
  <c r="K204" i="51"/>
  <c r="N339" i="52" l="1"/>
  <c r="O311" i="52"/>
  <c r="P180" i="52"/>
  <c r="N340" i="52"/>
  <c r="P208" i="52"/>
  <c r="O335" i="52"/>
  <c r="O339" i="52" s="1"/>
  <c r="Q172" i="52"/>
  <c r="P178" i="52"/>
  <c r="AB188" i="52"/>
  <c r="R235" i="52"/>
  <c r="R204" i="52"/>
  <c r="M340" i="52"/>
  <c r="K188" i="51"/>
  <c r="K311" i="51" s="1"/>
  <c r="J145" i="51"/>
  <c r="L204" i="51"/>
  <c r="M172" i="51"/>
  <c r="L178" i="51"/>
  <c r="L208" i="51"/>
  <c r="L180" i="51"/>
  <c r="J340" i="51"/>
  <c r="R172" i="52" l="1"/>
  <c r="Q178" i="52"/>
  <c r="AC188" i="52"/>
  <c r="P311" i="52"/>
  <c r="Q180" i="52"/>
  <c r="O340" i="52"/>
  <c r="P339" i="52"/>
  <c r="Q208" i="52"/>
  <c r="P335" i="52"/>
  <c r="K335" i="51"/>
  <c r="K339" i="51" s="1"/>
  <c r="K340" i="51" s="1"/>
  <c r="L188" i="51"/>
  <c r="K145" i="51"/>
  <c r="N172" i="51"/>
  <c r="O172" i="51" s="1"/>
  <c r="O178" i="51" s="1"/>
  <c r="M178" i="51"/>
  <c r="L311" i="51"/>
  <c r="M180" i="51"/>
  <c r="M204" i="51"/>
  <c r="M208" i="51"/>
  <c r="R208" i="52" l="1"/>
  <c r="AD188" i="52"/>
  <c r="R178" i="52"/>
  <c r="Q311" i="52"/>
  <c r="R180" i="52"/>
  <c r="P340" i="52"/>
  <c r="M188" i="51"/>
  <c r="L145" i="51"/>
  <c r="N180" i="51"/>
  <c r="O180" i="51" s="1"/>
  <c r="N204" i="51"/>
  <c r="N208" i="51"/>
  <c r="L335" i="51"/>
  <c r="L339" i="51" s="1"/>
  <c r="L340" i="51" s="1"/>
  <c r="N178" i="51"/>
  <c r="R311" i="52" l="1"/>
  <c r="Q335" i="52"/>
  <c r="Q339" i="52" s="1"/>
  <c r="AE188" i="52"/>
  <c r="R335" i="52"/>
  <c r="R339" i="52" s="1"/>
  <c r="M311" i="51"/>
  <c r="M335" i="51" s="1"/>
  <c r="M145" i="51"/>
  <c r="N188" i="51"/>
  <c r="O204" i="51"/>
  <c r="P172" i="51"/>
  <c r="O208" i="51"/>
  <c r="AF188" i="52" l="1"/>
  <c r="Q340" i="52"/>
  <c r="R340" i="52"/>
  <c r="O188" i="51"/>
  <c r="O145" i="51" s="1"/>
  <c r="N145" i="51"/>
  <c r="M339" i="51"/>
  <c r="M340" i="51" s="1"/>
  <c r="N311" i="51"/>
  <c r="Q172" i="51"/>
  <c r="P178" i="51"/>
  <c r="P180" i="51"/>
  <c r="P208" i="51"/>
  <c r="P204" i="51"/>
  <c r="N335" i="51"/>
  <c r="N339" i="51" s="1"/>
  <c r="N340" i="51" s="1"/>
  <c r="AA194" i="52" l="1"/>
  <c r="O311" i="51"/>
  <c r="O335" i="51" s="1"/>
  <c r="O339" i="51" s="1"/>
  <c r="P188" i="51"/>
  <c r="P145" i="51" s="1"/>
  <c r="Q180" i="51"/>
  <c r="Q204" i="51"/>
  <c r="Q208" i="51"/>
  <c r="Q178" i="51"/>
  <c r="R172" i="51"/>
  <c r="AB194" i="52" l="1"/>
  <c r="P311" i="51"/>
  <c r="P335" i="51" s="1"/>
  <c r="Q188" i="51"/>
  <c r="Q145" i="51" s="1"/>
  <c r="O340" i="51"/>
  <c r="R204" i="51"/>
  <c r="S172" i="51"/>
  <c r="R178" i="51"/>
  <c r="R180" i="51"/>
  <c r="R208" i="51"/>
  <c r="AA235" i="52" l="1"/>
  <c r="AC194" i="52"/>
  <c r="P339" i="51"/>
  <c r="P340" i="51" s="1"/>
  <c r="Q311" i="51"/>
  <c r="Q335" i="51" s="1"/>
  <c r="R188" i="51"/>
  <c r="S180" i="51"/>
  <c r="T172" i="51"/>
  <c r="S178" i="51"/>
  <c r="S208" i="51"/>
  <c r="S204" i="51"/>
  <c r="AB235" i="52" l="1"/>
  <c r="AD194" i="52"/>
  <c r="R311" i="51"/>
  <c r="R335" i="51" s="1"/>
  <c r="R339" i="51" s="1"/>
  <c r="R145" i="51"/>
  <c r="S188" i="51"/>
  <c r="S311" i="51" s="1"/>
  <c r="S335" i="51" s="1"/>
  <c r="T204" i="51"/>
  <c r="Q339" i="51"/>
  <c r="Q340" i="51" s="1"/>
  <c r="T180" i="51"/>
  <c r="U172" i="51"/>
  <c r="T178" i="51"/>
  <c r="T208" i="51"/>
  <c r="AE194" i="52" l="1"/>
  <c r="AA204" i="52"/>
  <c r="AC235" i="52"/>
  <c r="R340" i="51"/>
  <c r="T188" i="51"/>
  <c r="S145" i="51"/>
  <c r="U208" i="51"/>
  <c r="T311" i="51"/>
  <c r="U180" i="51"/>
  <c r="S339" i="51"/>
  <c r="S340" i="51" s="1"/>
  <c r="U204" i="51"/>
  <c r="V172" i="51"/>
  <c r="U178" i="51"/>
  <c r="AD235" i="52" l="1"/>
  <c r="AF194" i="52"/>
  <c r="AA172" i="52"/>
  <c r="AB204" i="52"/>
  <c r="U188" i="51"/>
  <c r="U311" i="51" s="1"/>
  <c r="U335" i="51" s="1"/>
  <c r="T145" i="51"/>
  <c r="V180" i="51"/>
  <c r="V204" i="51"/>
  <c r="W172" i="51"/>
  <c r="V178" i="51"/>
  <c r="V208" i="51"/>
  <c r="T335" i="51"/>
  <c r="T339" i="51" s="1"/>
  <c r="AA208" i="52" l="1"/>
  <c r="AC204" i="52"/>
  <c r="AB172" i="52"/>
  <c r="AA178" i="52"/>
  <c r="AE235" i="52"/>
  <c r="AA180" i="52"/>
  <c r="U339" i="51"/>
  <c r="U340" i="51" s="1"/>
  <c r="T340" i="51"/>
  <c r="V188" i="51"/>
  <c r="U145" i="51"/>
  <c r="W208" i="51"/>
  <c r="V311" i="51"/>
  <c r="V335" i="51" s="1"/>
  <c r="W180" i="51"/>
  <c r="W204" i="51"/>
  <c r="X172" i="51"/>
  <c r="W178" i="51"/>
  <c r="AB208" i="52" l="1"/>
  <c r="AD204" i="52"/>
  <c r="AA311" i="52"/>
  <c r="AA335" i="52" s="1"/>
  <c r="AB180" i="52"/>
  <c r="AC172" i="52"/>
  <c r="AB178" i="52"/>
  <c r="AB145" i="52"/>
  <c r="AF235" i="52"/>
  <c r="W188" i="51"/>
  <c r="W145" i="51" s="1"/>
  <c r="V145" i="51"/>
  <c r="Y172" i="51"/>
  <c r="X178" i="51"/>
  <c r="X180" i="51"/>
  <c r="X204" i="51"/>
  <c r="X208" i="51"/>
  <c r="V339" i="51"/>
  <c r="V340" i="51" s="1"/>
  <c r="AE204" i="52" l="1"/>
  <c r="AC208" i="52"/>
  <c r="AB311" i="52"/>
  <c r="AC180" i="52"/>
  <c r="AC178" i="52"/>
  <c r="AD172" i="52"/>
  <c r="AC145" i="52"/>
  <c r="AA339" i="52"/>
  <c r="AA340" i="52" s="1"/>
  <c r="W311" i="51"/>
  <c r="X188" i="51"/>
  <c r="X311" i="51" s="1"/>
  <c r="X335" i="51" s="1"/>
  <c r="X339" i="51" s="1"/>
  <c r="Y180" i="51"/>
  <c r="Y208" i="51"/>
  <c r="Y204" i="51"/>
  <c r="W335" i="51"/>
  <c r="W339" i="51" s="1"/>
  <c r="Y178" i="51"/>
  <c r="Z172" i="51"/>
  <c r="AB335" i="52" l="1"/>
  <c r="AB339" i="52" s="1"/>
  <c r="AB340" i="52" s="1"/>
  <c r="AD178" i="52"/>
  <c r="AE172" i="52"/>
  <c r="AD145" i="52"/>
  <c r="AF204" i="52"/>
  <c r="AD208" i="52"/>
  <c r="AC311" i="52"/>
  <c r="AC335" i="52" s="1"/>
  <c r="AC339" i="52" s="1"/>
  <c r="AD180" i="52"/>
  <c r="W340" i="51"/>
  <c r="Y188" i="51"/>
  <c r="Z188" i="51" s="1"/>
  <c r="AA188" i="51" s="1"/>
  <c r="X145" i="51"/>
  <c r="Z208" i="51"/>
  <c r="AA172" i="51"/>
  <c r="Z178" i="51"/>
  <c r="Z180" i="51"/>
  <c r="Z204" i="51"/>
  <c r="X340" i="51"/>
  <c r="AE208" i="52" l="1"/>
  <c r="AD311" i="52"/>
  <c r="AE180" i="52"/>
  <c r="AE178" i="52"/>
  <c r="AF172" i="52"/>
  <c r="AE145" i="52"/>
  <c r="AC340" i="52"/>
  <c r="Y311" i="51"/>
  <c r="AB188" i="51"/>
  <c r="AC188" i="51" s="1"/>
  <c r="AD188" i="51" s="1"/>
  <c r="AE188" i="51" s="1"/>
  <c r="AA145" i="51"/>
  <c r="Z311" i="51"/>
  <c r="Z335" i="51" s="1"/>
  <c r="Z339" i="51" s="1"/>
  <c r="AA180" i="51"/>
  <c r="AF188" i="51"/>
  <c r="AB172" i="51"/>
  <c r="AA178" i="51"/>
  <c r="AA204" i="51"/>
  <c r="AA208" i="51"/>
  <c r="Y335" i="51"/>
  <c r="AF178" i="52" l="1"/>
  <c r="AE311" i="52"/>
  <c r="AF180" i="52"/>
  <c r="AD335" i="52"/>
  <c r="AF208" i="52"/>
  <c r="Y339" i="51"/>
  <c r="Y340" i="51" s="1"/>
  <c r="AC172" i="51"/>
  <c r="AB178" i="51"/>
  <c r="AB145" i="51"/>
  <c r="AB208" i="51"/>
  <c r="AB204" i="51"/>
  <c r="AA311" i="51"/>
  <c r="AB180" i="51"/>
  <c r="Z340" i="51"/>
  <c r="AH145" i="52" l="1"/>
  <c r="AI145" i="52"/>
  <c r="AD339" i="52"/>
  <c r="AD340" i="52" s="1"/>
  <c r="AF311" i="52"/>
  <c r="AF335" i="52" s="1"/>
  <c r="AE335" i="52"/>
  <c r="AE339" i="52" s="1"/>
  <c r="AD172" i="51"/>
  <c r="AC178" i="51"/>
  <c r="AC145" i="51"/>
  <c r="AB311" i="51"/>
  <c r="AB335" i="51" s="1"/>
  <c r="AC180" i="51"/>
  <c r="AC204" i="51"/>
  <c r="AC208" i="51"/>
  <c r="AA335" i="51"/>
  <c r="AA339" i="51" s="1"/>
  <c r="AE340" i="52" l="1"/>
  <c r="AF339" i="52"/>
  <c r="AF340" i="52" s="1"/>
  <c r="AD204" i="51"/>
  <c r="AC311" i="51"/>
  <c r="AD180" i="51"/>
  <c r="AD208" i="51"/>
  <c r="AE172" i="51"/>
  <c r="AD178" i="51"/>
  <c r="AD145" i="51"/>
  <c r="AB339" i="51"/>
  <c r="AB340" i="51" s="1"/>
  <c r="AA340" i="51"/>
  <c r="AF172" i="51" l="1"/>
  <c r="AE178" i="51"/>
  <c r="AE145" i="51"/>
  <c r="AD311" i="51"/>
  <c r="AD335" i="51" s="1"/>
  <c r="AE180" i="51"/>
  <c r="AE204" i="51"/>
  <c r="AE208" i="51"/>
  <c r="AC335" i="51"/>
  <c r="AC339" i="51" s="1"/>
  <c r="AC340" i="51" s="1"/>
  <c r="AE311" i="51" l="1"/>
  <c r="AE335" i="51" s="1"/>
  <c r="AE339" i="51" s="1"/>
  <c r="AF180" i="51"/>
  <c r="AF204" i="51"/>
  <c r="AF208" i="51"/>
  <c r="AD339" i="51"/>
  <c r="AD340" i="51" s="1"/>
  <c r="AF178" i="51"/>
  <c r="AF145" i="51"/>
  <c r="AI145" i="51" l="1"/>
  <c r="AH145" i="51"/>
  <c r="AF311" i="51"/>
  <c r="AE340" i="51"/>
  <c r="AF335" i="51" l="1"/>
  <c r="AF339" i="51" s="1"/>
  <c r="AF340" i="51" l="1"/>
  <c r="V80" i="50" l="1"/>
  <c r="V88" i="50"/>
  <c r="V102" i="50"/>
  <c r="U80" i="50"/>
  <c r="U88" i="50"/>
  <c r="U102" i="50"/>
  <c r="U145" i="50"/>
  <c r="T80" i="50" l="1"/>
  <c r="T88" i="50"/>
  <c r="T102" i="50"/>
  <c r="F75" i="9"/>
  <c r="H74" i="9"/>
  <c r="I74" i="9" s="1"/>
  <c r="H73" i="9"/>
  <c r="I73" i="9" s="1"/>
  <c r="H72" i="9"/>
  <c r="H75" i="9" s="1"/>
  <c r="F67" i="9"/>
  <c r="H66" i="9"/>
  <c r="I66" i="9" s="1"/>
  <c r="H65" i="9"/>
  <c r="I65" i="9" s="1"/>
  <c r="H63" i="9"/>
  <c r="I63" i="9" s="1"/>
  <c r="H61" i="9"/>
  <c r="F58" i="9"/>
  <c r="I57" i="9"/>
  <c r="I56" i="9"/>
  <c r="H54" i="9"/>
  <c r="I54" i="9" s="1"/>
  <c r="I58" i="9" s="1"/>
  <c r="H27" i="9"/>
  <c r="G47" i="9"/>
  <c r="G48" i="9"/>
  <c r="G46" i="9"/>
  <c r="I47" i="9"/>
  <c r="I48" i="9"/>
  <c r="I46" i="9"/>
  <c r="H20" i="9"/>
  <c r="I20" i="9" s="1"/>
  <c r="H19" i="9"/>
  <c r="I19" i="9" s="1"/>
  <c r="H11" i="9"/>
  <c r="H12" i="9"/>
  <c r="H14" i="9"/>
  <c r="H10" i="9"/>
  <c r="H2" i="9"/>
  <c r="H3" i="9"/>
  <c r="H4" i="9"/>
  <c r="H5" i="9"/>
  <c r="I72" i="9" l="1"/>
  <c r="I75" i="9" s="1"/>
  <c r="H58" i="9"/>
  <c r="H67" i="9"/>
  <c r="I61" i="9"/>
  <c r="I67" i="9" s="1"/>
  <c r="H6" i="9"/>
  <c r="L79" i="50" l="1"/>
  <c r="K79" i="50"/>
  <c r="J79" i="50"/>
  <c r="I79" i="50"/>
  <c r="G88" i="50"/>
  <c r="H79" i="50"/>
  <c r="G79" i="50"/>
  <c r="F107" i="50"/>
  <c r="F79" i="50"/>
  <c r="AH155" i="50"/>
  <c r="AI155" i="50"/>
  <c r="AH154" i="50"/>
  <c r="AI154" i="50"/>
  <c r="AH153" i="50"/>
  <c r="AI153" i="50"/>
  <c r="E79" i="50"/>
  <c r="D79" i="50"/>
  <c r="D80" i="50"/>
  <c r="D88" i="50"/>
  <c r="D102" i="50"/>
  <c r="D106" i="50"/>
  <c r="D118" i="50"/>
  <c r="D127" i="50"/>
  <c r="D128" i="50"/>
  <c r="D129" i="50"/>
  <c r="D130" i="50"/>
  <c r="D131" i="50"/>
  <c r="D132" i="50"/>
  <c r="D145" i="50"/>
  <c r="D169" i="50"/>
  <c r="D170" i="50" a="1"/>
  <c r="D170" i="50" s="1"/>
  <c r="D311" i="50"/>
  <c r="D335" i="50" s="1"/>
  <c r="C79" i="50"/>
  <c r="C80" i="50"/>
  <c r="C88" i="50"/>
  <c r="C102" i="50"/>
  <c r="C106" i="50"/>
  <c r="C118" i="50"/>
  <c r="C127" i="50"/>
  <c r="C128" i="50"/>
  <c r="C129" i="50"/>
  <c r="C130" i="50"/>
  <c r="C131" i="50"/>
  <c r="C132" i="50"/>
  <c r="C145" i="50"/>
  <c r="C169" i="50"/>
  <c r="C170" i="50" a="1"/>
  <c r="C170" i="50" s="1"/>
  <c r="C311" i="50"/>
  <c r="C335" i="50" s="1"/>
  <c r="D133" i="50" l="1"/>
  <c r="D134" i="50" s="1"/>
  <c r="D123" i="50"/>
  <c r="D125" i="50" s="1"/>
  <c r="D339" i="50"/>
  <c r="D340" i="50" s="1"/>
  <c r="C133" i="50"/>
  <c r="C123" i="50"/>
  <c r="C125" i="50" s="1"/>
  <c r="C126" i="50" s="1"/>
  <c r="C134" i="50"/>
  <c r="C339" i="50"/>
  <c r="C340" i="50" s="1"/>
  <c r="B311" i="50"/>
  <c r="E332" i="50"/>
  <c r="F332" i="50" s="1"/>
  <c r="G332" i="50" s="1"/>
  <c r="H332" i="50" s="1"/>
  <c r="I332" i="50" s="1"/>
  <c r="J332" i="50" s="1"/>
  <c r="K332" i="50" s="1"/>
  <c r="L332" i="50" s="1"/>
  <c r="M332" i="50" s="1"/>
  <c r="N332" i="50" s="1"/>
  <c r="O332" i="50" s="1"/>
  <c r="P332" i="50" s="1"/>
  <c r="Q332" i="50" s="1"/>
  <c r="R332" i="50" s="1"/>
  <c r="S332" i="50" s="1"/>
  <c r="T332" i="50" s="1"/>
  <c r="U332" i="50" s="1"/>
  <c r="V332" i="50" s="1"/>
  <c r="W332" i="50" s="1"/>
  <c r="X332" i="50" s="1"/>
  <c r="Y332" i="50" s="1"/>
  <c r="Z332" i="50" s="1"/>
  <c r="AA332" i="50" s="1"/>
  <c r="AB332" i="50" s="1"/>
  <c r="AC332" i="50" s="1"/>
  <c r="AD332" i="50" s="1"/>
  <c r="AE332" i="50" s="1"/>
  <c r="AF332" i="50" s="1"/>
  <c r="E324" i="50"/>
  <c r="F324" i="50" s="1"/>
  <c r="G324" i="50" s="1"/>
  <c r="H324" i="50" s="1"/>
  <c r="I324" i="50" s="1"/>
  <c r="J324" i="50" s="1"/>
  <c r="K324" i="50" s="1"/>
  <c r="L324" i="50" s="1"/>
  <c r="M324" i="50" s="1"/>
  <c r="N324" i="50" s="1"/>
  <c r="O324" i="50" s="1"/>
  <c r="P324" i="50" s="1"/>
  <c r="Q324" i="50" s="1"/>
  <c r="R324" i="50" s="1"/>
  <c r="S324" i="50" s="1"/>
  <c r="T324" i="50" s="1"/>
  <c r="U324" i="50" s="1"/>
  <c r="V324" i="50" s="1"/>
  <c r="W324" i="50" s="1"/>
  <c r="X324" i="50" s="1"/>
  <c r="Y324" i="50" s="1"/>
  <c r="Z324" i="50" s="1"/>
  <c r="AA324" i="50" s="1"/>
  <c r="AB324" i="50" s="1"/>
  <c r="AC324" i="50" s="1"/>
  <c r="AD324" i="50" s="1"/>
  <c r="AE324" i="50" s="1"/>
  <c r="AF324" i="50" s="1"/>
  <c r="E316" i="50"/>
  <c r="F316" i="50" s="1"/>
  <c r="G316" i="50" s="1"/>
  <c r="H316" i="50" s="1"/>
  <c r="I316" i="50" s="1"/>
  <c r="J316" i="50" s="1"/>
  <c r="K316" i="50" s="1"/>
  <c r="L316" i="50" s="1"/>
  <c r="M316" i="50" s="1"/>
  <c r="N316" i="50" s="1"/>
  <c r="O316" i="50" s="1"/>
  <c r="P316" i="50" s="1"/>
  <c r="Q316" i="50" s="1"/>
  <c r="R316" i="50" s="1"/>
  <c r="S316" i="50" s="1"/>
  <c r="T316" i="50" s="1"/>
  <c r="U316" i="50" s="1"/>
  <c r="V316" i="50" s="1"/>
  <c r="W316" i="50" s="1"/>
  <c r="X316" i="50" s="1"/>
  <c r="Y316" i="50" s="1"/>
  <c r="Z316" i="50" s="1"/>
  <c r="AA316" i="50" s="1"/>
  <c r="AB316" i="50" s="1"/>
  <c r="AC316" i="50" s="1"/>
  <c r="AD316" i="50" s="1"/>
  <c r="AE316" i="50" s="1"/>
  <c r="AF316" i="50" s="1"/>
  <c r="E307" i="50"/>
  <c r="F307" i="50" s="1"/>
  <c r="G307" i="50" s="1"/>
  <c r="H307" i="50" s="1"/>
  <c r="I307" i="50" s="1"/>
  <c r="J307" i="50" s="1"/>
  <c r="K307" i="50" s="1"/>
  <c r="L307" i="50" s="1"/>
  <c r="M307" i="50" s="1"/>
  <c r="N307" i="50" s="1"/>
  <c r="O307" i="50" s="1"/>
  <c r="P307" i="50" s="1"/>
  <c r="Q307" i="50" s="1"/>
  <c r="R307" i="50" s="1"/>
  <c r="S307" i="50" s="1"/>
  <c r="T307" i="50" s="1"/>
  <c r="U307" i="50" s="1"/>
  <c r="V307" i="50" s="1"/>
  <c r="W307" i="50" s="1"/>
  <c r="X307" i="50" s="1"/>
  <c r="Y307" i="50" s="1"/>
  <c r="Z307" i="50" s="1"/>
  <c r="AA307" i="50" s="1"/>
  <c r="AB307" i="50" s="1"/>
  <c r="AC307" i="50" s="1"/>
  <c r="AD307" i="50" s="1"/>
  <c r="AE307" i="50" s="1"/>
  <c r="AF307" i="50" s="1"/>
  <c r="E299" i="50"/>
  <c r="F299" i="50" s="1"/>
  <c r="G299" i="50" s="1"/>
  <c r="H299" i="50" s="1"/>
  <c r="I299" i="50" s="1"/>
  <c r="J299" i="50" s="1"/>
  <c r="K299" i="50" s="1"/>
  <c r="L299" i="50" s="1"/>
  <c r="M299" i="50" s="1"/>
  <c r="N299" i="50" s="1"/>
  <c r="O299" i="50" s="1"/>
  <c r="P299" i="50" s="1"/>
  <c r="Q299" i="50" s="1"/>
  <c r="R299" i="50" s="1"/>
  <c r="S299" i="50" s="1"/>
  <c r="T299" i="50" s="1"/>
  <c r="U299" i="50" s="1"/>
  <c r="V299" i="50" s="1"/>
  <c r="W299" i="50" s="1"/>
  <c r="X299" i="50" s="1"/>
  <c r="Y299" i="50" s="1"/>
  <c r="Z299" i="50" s="1"/>
  <c r="AA299" i="50" s="1"/>
  <c r="AB299" i="50" s="1"/>
  <c r="AC299" i="50" s="1"/>
  <c r="AD299" i="50" s="1"/>
  <c r="AE299" i="50" s="1"/>
  <c r="AF299" i="50" s="1"/>
  <c r="E291" i="50"/>
  <c r="F291" i="50" s="1"/>
  <c r="G291" i="50" s="1"/>
  <c r="H291" i="50" s="1"/>
  <c r="I291" i="50" s="1"/>
  <c r="J291" i="50" s="1"/>
  <c r="K291" i="50" s="1"/>
  <c r="L291" i="50" s="1"/>
  <c r="M291" i="50" s="1"/>
  <c r="N291" i="50" s="1"/>
  <c r="O291" i="50" s="1"/>
  <c r="P291" i="50" s="1"/>
  <c r="Q291" i="50" s="1"/>
  <c r="R291" i="50" s="1"/>
  <c r="S291" i="50" s="1"/>
  <c r="T291" i="50" s="1"/>
  <c r="U291" i="50" s="1"/>
  <c r="V291" i="50" s="1"/>
  <c r="W291" i="50" s="1"/>
  <c r="X291" i="50" s="1"/>
  <c r="Y291" i="50" s="1"/>
  <c r="Z291" i="50" s="1"/>
  <c r="AA291" i="50" s="1"/>
  <c r="AB291" i="50" s="1"/>
  <c r="AC291" i="50" s="1"/>
  <c r="AD291" i="50" s="1"/>
  <c r="AE291" i="50" s="1"/>
  <c r="AF291" i="50" s="1"/>
  <c r="E283" i="50"/>
  <c r="F283" i="50" s="1"/>
  <c r="G283" i="50" s="1"/>
  <c r="H283" i="50" s="1"/>
  <c r="I283" i="50" s="1"/>
  <c r="J283" i="50" s="1"/>
  <c r="K283" i="50" s="1"/>
  <c r="L283" i="50" s="1"/>
  <c r="M283" i="50" s="1"/>
  <c r="N283" i="50" s="1"/>
  <c r="O283" i="50" s="1"/>
  <c r="P283" i="50" s="1"/>
  <c r="Q283" i="50" s="1"/>
  <c r="R283" i="50" s="1"/>
  <c r="S283" i="50" s="1"/>
  <c r="T283" i="50" s="1"/>
  <c r="U283" i="50" s="1"/>
  <c r="V283" i="50" s="1"/>
  <c r="W283" i="50" s="1"/>
  <c r="X283" i="50" s="1"/>
  <c r="Y283" i="50" s="1"/>
  <c r="Z283" i="50" s="1"/>
  <c r="AA283" i="50" s="1"/>
  <c r="AB283" i="50" s="1"/>
  <c r="AC283" i="50" s="1"/>
  <c r="AD283" i="50" s="1"/>
  <c r="AE283" i="50" s="1"/>
  <c r="AF283" i="50" s="1"/>
  <c r="E275" i="50"/>
  <c r="F275" i="50" s="1"/>
  <c r="G275" i="50" s="1"/>
  <c r="H275" i="50" s="1"/>
  <c r="I275" i="50" s="1"/>
  <c r="J275" i="50" s="1"/>
  <c r="K275" i="50" s="1"/>
  <c r="L275" i="50" s="1"/>
  <c r="M275" i="50" s="1"/>
  <c r="N275" i="50" s="1"/>
  <c r="O275" i="50" s="1"/>
  <c r="P275" i="50" s="1"/>
  <c r="Q275" i="50" s="1"/>
  <c r="R275" i="50" s="1"/>
  <c r="S275" i="50" s="1"/>
  <c r="T275" i="50" s="1"/>
  <c r="U275" i="50" s="1"/>
  <c r="V275" i="50" s="1"/>
  <c r="W275" i="50" s="1"/>
  <c r="X275" i="50" s="1"/>
  <c r="Y275" i="50" s="1"/>
  <c r="Z275" i="50" s="1"/>
  <c r="AA275" i="50" s="1"/>
  <c r="AB275" i="50" s="1"/>
  <c r="AC275" i="50" s="1"/>
  <c r="AD275" i="50" s="1"/>
  <c r="AE275" i="50" s="1"/>
  <c r="AF275" i="50" s="1"/>
  <c r="E267" i="50"/>
  <c r="F267" i="50" s="1"/>
  <c r="G267" i="50" s="1"/>
  <c r="H267" i="50" s="1"/>
  <c r="I267" i="50" s="1"/>
  <c r="J267" i="50" s="1"/>
  <c r="K267" i="50" s="1"/>
  <c r="L267" i="50" s="1"/>
  <c r="M267" i="50" s="1"/>
  <c r="N267" i="50" s="1"/>
  <c r="O267" i="50" s="1"/>
  <c r="P267" i="50" s="1"/>
  <c r="Q267" i="50" s="1"/>
  <c r="R267" i="50" s="1"/>
  <c r="S267" i="50" s="1"/>
  <c r="T267" i="50" s="1"/>
  <c r="U267" i="50" s="1"/>
  <c r="V267" i="50" s="1"/>
  <c r="W267" i="50" s="1"/>
  <c r="X267" i="50" s="1"/>
  <c r="Y267" i="50" s="1"/>
  <c r="Z267" i="50" s="1"/>
  <c r="AA267" i="50" s="1"/>
  <c r="AB267" i="50" s="1"/>
  <c r="AC267" i="50" s="1"/>
  <c r="AD267" i="50" s="1"/>
  <c r="AE267" i="50" s="1"/>
  <c r="AF267" i="50" s="1"/>
  <c r="E259" i="50"/>
  <c r="F259" i="50" s="1"/>
  <c r="G259" i="50" s="1"/>
  <c r="H259" i="50" s="1"/>
  <c r="I259" i="50" s="1"/>
  <c r="J259" i="50" s="1"/>
  <c r="K259" i="50" s="1"/>
  <c r="L259" i="50" s="1"/>
  <c r="M259" i="50" s="1"/>
  <c r="N259" i="50" s="1"/>
  <c r="O259" i="50" s="1"/>
  <c r="P259" i="50" s="1"/>
  <c r="Q259" i="50" s="1"/>
  <c r="R259" i="50" s="1"/>
  <c r="S259" i="50" s="1"/>
  <c r="T259" i="50" s="1"/>
  <c r="U259" i="50" s="1"/>
  <c r="V259" i="50" s="1"/>
  <c r="W259" i="50" s="1"/>
  <c r="X259" i="50" s="1"/>
  <c r="Y259" i="50" s="1"/>
  <c r="Z259" i="50" s="1"/>
  <c r="AA259" i="50" s="1"/>
  <c r="AB259" i="50" s="1"/>
  <c r="AC259" i="50" s="1"/>
  <c r="AD259" i="50" s="1"/>
  <c r="AE259" i="50" s="1"/>
  <c r="AF259" i="50" s="1"/>
  <c r="E251" i="50"/>
  <c r="F251" i="50" s="1"/>
  <c r="G251" i="50" s="1"/>
  <c r="H251" i="50" s="1"/>
  <c r="I251" i="50" s="1"/>
  <c r="J251" i="50" s="1"/>
  <c r="K251" i="50" s="1"/>
  <c r="L251" i="50" s="1"/>
  <c r="M251" i="50" s="1"/>
  <c r="N251" i="50" s="1"/>
  <c r="O251" i="50" s="1"/>
  <c r="P251" i="50" s="1"/>
  <c r="Q251" i="50" s="1"/>
  <c r="R251" i="50" s="1"/>
  <c r="S251" i="50" s="1"/>
  <c r="T251" i="50" s="1"/>
  <c r="U251" i="50" s="1"/>
  <c r="V251" i="50" s="1"/>
  <c r="W251" i="50" s="1"/>
  <c r="X251" i="50" s="1"/>
  <c r="Y251" i="50" s="1"/>
  <c r="Z251" i="50" s="1"/>
  <c r="AA251" i="50" s="1"/>
  <c r="AB251" i="50" s="1"/>
  <c r="AC251" i="50" s="1"/>
  <c r="AD251" i="50" s="1"/>
  <c r="AE251" i="50" s="1"/>
  <c r="AF251" i="50" s="1"/>
  <c r="E243" i="50"/>
  <c r="F243" i="50" s="1"/>
  <c r="G243" i="50" s="1"/>
  <c r="H243" i="50" s="1"/>
  <c r="I243" i="50" s="1"/>
  <c r="J243" i="50" s="1"/>
  <c r="K243" i="50" s="1"/>
  <c r="L243" i="50" s="1"/>
  <c r="M243" i="50" s="1"/>
  <c r="N243" i="50" s="1"/>
  <c r="O243" i="50" s="1"/>
  <c r="P243" i="50" s="1"/>
  <c r="Q243" i="50" s="1"/>
  <c r="R243" i="50" s="1"/>
  <c r="S243" i="50" s="1"/>
  <c r="T243" i="50" s="1"/>
  <c r="U243" i="50" s="1"/>
  <c r="V243" i="50" s="1"/>
  <c r="W243" i="50" s="1"/>
  <c r="X243" i="50" s="1"/>
  <c r="Y243" i="50" s="1"/>
  <c r="Z243" i="50" s="1"/>
  <c r="AA243" i="50" s="1"/>
  <c r="AB243" i="50" s="1"/>
  <c r="AC243" i="50" s="1"/>
  <c r="AD243" i="50" s="1"/>
  <c r="AE243" i="50" s="1"/>
  <c r="AF243" i="50" s="1"/>
  <c r="E235" i="50"/>
  <c r="F235" i="50" s="1"/>
  <c r="G235" i="50" s="1"/>
  <c r="H235" i="50" s="1"/>
  <c r="I235" i="50" s="1"/>
  <c r="J235" i="50" s="1"/>
  <c r="K235" i="50" s="1"/>
  <c r="L235" i="50" s="1"/>
  <c r="M235" i="50" s="1"/>
  <c r="N235" i="50" s="1"/>
  <c r="O235" i="50" s="1"/>
  <c r="P235" i="50" s="1"/>
  <c r="Q235" i="50" s="1"/>
  <c r="R235" i="50" s="1"/>
  <c r="S235" i="50" s="1"/>
  <c r="T235" i="50" s="1"/>
  <c r="U235" i="50" s="1"/>
  <c r="V235" i="50" s="1"/>
  <c r="W235" i="50" s="1"/>
  <c r="X235" i="50" s="1"/>
  <c r="Y235" i="50" s="1"/>
  <c r="Z235" i="50" s="1"/>
  <c r="AA235" i="50" s="1"/>
  <c r="AB235" i="50" s="1"/>
  <c r="AC235" i="50" s="1"/>
  <c r="AD235" i="50" s="1"/>
  <c r="AE235" i="50" s="1"/>
  <c r="AF235" i="50" s="1"/>
  <c r="E227" i="50"/>
  <c r="F227" i="50" s="1"/>
  <c r="G227" i="50" s="1"/>
  <c r="H227" i="50" s="1"/>
  <c r="I227" i="50" s="1"/>
  <c r="J227" i="50" s="1"/>
  <c r="K227" i="50" s="1"/>
  <c r="L227" i="50" s="1"/>
  <c r="M227" i="50" s="1"/>
  <c r="N227" i="50" s="1"/>
  <c r="O227" i="50" s="1"/>
  <c r="P227" i="50" s="1"/>
  <c r="Q227" i="50" s="1"/>
  <c r="R227" i="50" s="1"/>
  <c r="S227" i="50" s="1"/>
  <c r="T227" i="50" s="1"/>
  <c r="U227" i="50" s="1"/>
  <c r="V227" i="50" s="1"/>
  <c r="W227" i="50" s="1"/>
  <c r="X227" i="50" s="1"/>
  <c r="Y227" i="50" s="1"/>
  <c r="Z227" i="50" s="1"/>
  <c r="AA227" i="50" s="1"/>
  <c r="AB227" i="50" s="1"/>
  <c r="AC227" i="50" s="1"/>
  <c r="AD227" i="50" s="1"/>
  <c r="AE227" i="50" s="1"/>
  <c r="AF227" i="50" s="1"/>
  <c r="E219" i="50"/>
  <c r="F219" i="50" s="1"/>
  <c r="G219" i="50" s="1"/>
  <c r="H219" i="50" s="1"/>
  <c r="I219" i="50" s="1"/>
  <c r="J219" i="50" s="1"/>
  <c r="K219" i="50" s="1"/>
  <c r="L219" i="50" s="1"/>
  <c r="M219" i="50" s="1"/>
  <c r="N219" i="50" s="1"/>
  <c r="O219" i="50" s="1"/>
  <c r="P219" i="50" s="1"/>
  <c r="Q219" i="50" s="1"/>
  <c r="R219" i="50" s="1"/>
  <c r="S219" i="50" s="1"/>
  <c r="T219" i="50" s="1"/>
  <c r="U219" i="50" s="1"/>
  <c r="V219" i="50" s="1"/>
  <c r="W219" i="50" s="1"/>
  <c r="X219" i="50" s="1"/>
  <c r="Y219" i="50" s="1"/>
  <c r="Z219" i="50" s="1"/>
  <c r="AA219" i="50" s="1"/>
  <c r="AB219" i="50" s="1"/>
  <c r="AC219" i="50" s="1"/>
  <c r="AD219" i="50" s="1"/>
  <c r="AE219" i="50" s="1"/>
  <c r="AF219" i="50" s="1"/>
  <c r="E211" i="50"/>
  <c r="F211" i="50" s="1"/>
  <c r="G211" i="50" s="1"/>
  <c r="H211" i="50" s="1"/>
  <c r="I211" i="50" s="1"/>
  <c r="J211" i="50" s="1"/>
  <c r="K211" i="50" s="1"/>
  <c r="L211" i="50" s="1"/>
  <c r="M211" i="50" s="1"/>
  <c r="N211" i="50" s="1"/>
  <c r="O211" i="50" s="1"/>
  <c r="P211" i="50" s="1"/>
  <c r="Q211" i="50" s="1"/>
  <c r="R211" i="50" s="1"/>
  <c r="S211" i="50" s="1"/>
  <c r="T211" i="50" s="1"/>
  <c r="U211" i="50" s="1"/>
  <c r="V211" i="50" s="1"/>
  <c r="W211" i="50" s="1"/>
  <c r="X211" i="50" s="1"/>
  <c r="Y211" i="50" s="1"/>
  <c r="Z211" i="50" s="1"/>
  <c r="AA211" i="50" s="1"/>
  <c r="AB211" i="50" s="1"/>
  <c r="AC211" i="50" s="1"/>
  <c r="AD211" i="50" s="1"/>
  <c r="AE211" i="50" s="1"/>
  <c r="AF211" i="50" s="1"/>
  <c r="E203" i="50"/>
  <c r="F203" i="50" s="1"/>
  <c r="G203" i="50" s="1"/>
  <c r="H203" i="50" s="1"/>
  <c r="I203" i="50" s="1"/>
  <c r="J203" i="50" s="1"/>
  <c r="K203" i="50" s="1"/>
  <c r="L203" i="50" s="1"/>
  <c r="M203" i="50" s="1"/>
  <c r="N203" i="50" s="1"/>
  <c r="O203" i="50" s="1"/>
  <c r="P203" i="50" s="1"/>
  <c r="Q203" i="50" s="1"/>
  <c r="R203" i="50" s="1"/>
  <c r="S203" i="50" s="1"/>
  <c r="T203" i="50" s="1"/>
  <c r="U203" i="50" s="1"/>
  <c r="V203" i="50" s="1"/>
  <c r="W203" i="50" s="1"/>
  <c r="X203" i="50" s="1"/>
  <c r="Y203" i="50" s="1"/>
  <c r="Z203" i="50" s="1"/>
  <c r="AA203" i="50" s="1"/>
  <c r="AB203" i="50" s="1"/>
  <c r="AC203" i="50" s="1"/>
  <c r="AD203" i="50" s="1"/>
  <c r="AE203" i="50" s="1"/>
  <c r="AF203" i="50" s="1"/>
  <c r="E195" i="50"/>
  <c r="F195" i="50" s="1"/>
  <c r="G195" i="50" s="1"/>
  <c r="H195" i="50" s="1"/>
  <c r="I195" i="50" s="1"/>
  <c r="J195" i="50" s="1"/>
  <c r="K195" i="50" s="1"/>
  <c r="L195" i="50" s="1"/>
  <c r="M195" i="50" s="1"/>
  <c r="N195" i="50" s="1"/>
  <c r="O195" i="50" s="1"/>
  <c r="P195" i="50" s="1"/>
  <c r="Q195" i="50" s="1"/>
  <c r="R195" i="50" s="1"/>
  <c r="S195" i="50" s="1"/>
  <c r="T195" i="50" s="1"/>
  <c r="U195" i="50" s="1"/>
  <c r="V195" i="50" s="1"/>
  <c r="W195" i="50" s="1"/>
  <c r="X195" i="50" s="1"/>
  <c r="Y195" i="50" s="1"/>
  <c r="Z195" i="50" s="1"/>
  <c r="AA195" i="50" s="1"/>
  <c r="AB195" i="50" s="1"/>
  <c r="AC195" i="50" s="1"/>
  <c r="AD195" i="50" s="1"/>
  <c r="AE195" i="50" s="1"/>
  <c r="AF195" i="50" s="1"/>
  <c r="B145" i="50"/>
  <c r="E187" i="50"/>
  <c r="F187" i="50" s="1"/>
  <c r="G187" i="50" s="1"/>
  <c r="H187" i="50" s="1"/>
  <c r="I187" i="50" s="1"/>
  <c r="J187" i="50" s="1"/>
  <c r="K187" i="50" s="1"/>
  <c r="L187" i="50" s="1"/>
  <c r="M187" i="50" s="1"/>
  <c r="N187" i="50" s="1"/>
  <c r="O187" i="50" s="1"/>
  <c r="P187" i="50" s="1"/>
  <c r="Q187" i="50" s="1"/>
  <c r="R187" i="50" s="1"/>
  <c r="S187" i="50" s="1"/>
  <c r="T187" i="50" s="1"/>
  <c r="U187" i="50" s="1"/>
  <c r="V187" i="50" s="1"/>
  <c r="W187" i="50" s="1"/>
  <c r="X187" i="50" s="1"/>
  <c r="Y187" i="50" s="1"/>
  <c r="Z187" i="50" s="1"/>
  <c r="AA187" i="50" s="1"/>
  <c r="AB187" i="50" s="1"/>
  <c r="AC187" i="50" s="1"/>
  <c r="AD187" i="50" s="1"/>
  <c r="AE187" i="50" s="1"/>
  <c r="AF187" i="50" s="1"/>
  <c r="B170" i="50" a="1"/>
  <c r="B170" i="50" s="1"/>
  <c r="B169" i="50"/>
  <c r="B132" i="50"/>
  <c r="B131" i="50"/>
  <c r="B130" i="50"/>
  <c r="B129" i="50"/>
  <c r="B128" i="50"/>
  <c r="B127" i="50"/>
  <c r="B118" i="50"/>
  <c r="B106" i="50"/>
  <c r="B102" i="50"/>
  <c r="AM18" i="50" s="1"/>
  <c r="B88" i="50"/>
  <c r="B80" i="50"/>
  <c r="B79" i="50"/>
  <c r="AG339" i="50"/>
  <c r="E338" i="50"/>
  <c r="F338" i="50" s="1"/>
  <c r="G338" i="50" s="1"/>
  <c r="H338" i="50" s="1"/>
  <c r="I338" i="50" s="1"/>
  <c r="J338" i="50" s="1"/>
  <c r="K338" i="50" s="1"/>
  <c r="L338" i="50" s="1"/>
  <c r="M338" i="50" s="1"/>
  <c r="N338" i="50" s="1"/>
  <c r="O338" i="50" s="1"/>
  <c r="P338" i="50" s="1"/>
  <c r="Q338" i="50" s="1"/>
  <c r="R338" i="50" s="1"/>
  <c r="S338" i="50" s="1"/>
  <c r="T338" i="50" s="1"/>
  <c r="U338" i="50" s="1"/>
  <c r="V338" i="50" s="1"/>
  <c r="W338" i="50" s="1"/>
  <c r="X338" i="50" s="1"/>
  <c r="Y338" i="50" s="1"/>
  <c r="Z338" i="50" s="1"/>
  <c r="AA338" i="50" s="1"/>
  <c r="AB338" i="50" s="1"/>
  <c r="AC338" i="50" s="1"/>
  <c r="AD338" i="50" s="1"/>
  <c r="AE338" i="50" s="1"/>
  <c r="AF338" i="50" s="1"/>
  <c r="E337" i="50"/>
  <c r="F337" i="50" s="1"/>
  <c r="G337" i="50" s="1"/>
  <c r="H337" i="50" s="1"/>
  <c r="I337" i="50" s="1"/>
  <c r="J337" i="50" s="1"/>
  <c r="K337" i="50" s="1"/>
  <c r="L337" i="50" s="1"/>
  <c r="M337" i="50" s="1"/>
  <c r="N337" i="50" s="1"/>
  <c r="O337" i="50" s="1"/>
  <c r="P337" i="50" s="1"/>
  <c r="Q337" i="50" s="1"/>
  <c r="R337" i="50" s="1"/>
  <c r="S337" i="50" s="1"/>
  <c r="T337" i="50" s="1"/>
  <c r="U337" i="50" s="1"/>
  <c r="V337" i="50" s="1"/>
  <c r="W337" i="50" s="1"/>
  <c r="X337" i="50" s="1"/>
  <c r="Y337" i="50" s="1"/>
  <c r="Z337" i="50" s="1"/>
  <c r="AA337" i="50" s="1"/>
  <c r="AB337" i="50" s="1"/>
  <c r="AC337" i="50" s="1"/>
  <c r="AD337" i="50" s="1"/>
  <c r="AE337" i="50" s="1"/>
  <c r="AF337" i="50" s="1"/>
  <c r="AG335" i="50"/>
  <c r="E334" i="50"/>
  <c r="F334" i="50" s="1"/>
  <c r="G334" i="50" s="1"/>
  <c r="H334" i="50" s="1"/>
  <c r="I334" i="50" s="1"/>
  <c r="J334" i="50" s="1"/>
  <c r="K334" i="50" s="1"/>
  <c r="L334" i="50" s="1"/>
  <c r="M334" i="50" s="1"/>
  <c r="N334" i="50" s="1"/>
  <c r="O334" i="50" s="1"/>
  <c r="P334" i="50" s="1"/>
  <c r="Q334" i="50" s="1"/>
  <c r="R334" i="50" s="1"/>
  <c r="S334" i="50" s="1"/>
  <c r="T334" i="50" s="1"/>
  <c r="U334" i="50" s="1"/>
  <c r="V334" i="50" s="1"/>
  <c r="W334" i="50" s="1"/>
  <c r="X334" i="50" s="1"/>
  <c r="Y334" i="50" s="1"/>
  <c r="Z334" i="50" s="1"/>
  <c r="AA334" i="50" s="1"/>
  <c r="AB334" i="50" s="1"/>
  <c r="AC334" i="50" s="1"/>
  <c r="AD334" i="50" s="1"/>
  <c r="AE334" i="50" s="1"/>
  <c r="AF334" i="50" s="1"/>
  <c r="E333" i="50"/>
  <c r="F333" i="50" s="1"/>
  <c r="G333" i="50" s="1"/>
  <c r="H333" i="50" s="1"/>
  <c r="I333" i="50" s="1"/>
  <c r="J333" i="50" s="1"/>
  <c r="K333" i="50" s="1"/>
  <c r="L333" i="50" s="1"/>
  <c r="M333" i="50" s="1"/>
  <c r="N333" i="50" s="1"/>
  <c r="O333" i="50" s="1"/>
  <c r="P333" i="50" s="1"/>
  <c r="Q333" i="50" s="1"/>
  <c r="R333" i="50" s="1"/>
  <c r="S333" i="50" s="1"/>
  <c r="T333" i="50" s="1"/>
  <c r="U333" i="50" s="1"/>
  <c r="V333" i="50" s="1"/>
  <c r="W333" i="50" s="1"/>
  <c r="X333" i="50" s="1"/>
  <c r="Y333" i="50" s="1"/>
  <c r="Z333" i="50" s="1"/>
  <c r="AA333" i="50" s="1"/>
  <c r="AB333" i="50" s="1"/>
  <c r="AC333" i="50" s="1"/>
  <c r="AD333" i="50" s="1"/>
  <c r="AE333" i="50" s="1"/>
  <c r="AF333" i="50" s="1"/>
  <c r="E331" i="50"/>
  <c r="F331" i="50" s="1"/>
  <c r="G331" i="50" s="1"/>
  <c r="H331" i="50" s="1"/>
  <c r="I331" i="50" s="1"/>
  <c r="J331" i="50" s="1"/>
  <c r="K331" i="50" s="1"/>
  <c r="L331" i="50" s="1"/>
  <c r="M331" i="50" s="1"/>
  <c r="N331" i="50" s="1"/>
  <c r="O331" i="50" s="1"/>
  <c r="P331" i="50" s="1"/>
  <c r="Q331" i="50" s="1"/>
  <c r="R331" i="50" s="1"/>
  <c r="S331" i="50" s="1"/>
  <c r="T331" i="50" s="1"/>
  <c r="U331" i="50" s="1"/>
  <c r="V331" i="50" s="1"/>
  <c r="W331" i="50" s="1"/>
  <c r="X331" i="50" s="1"/>
  <c r="Y331" i="50" s="1"/>
  <c r="Z331" i="50" s="1"/>
  <c r="AA331" i="50" s="1"/>
  <c r="AB331" i="50" s="1"/>
  <c r="AC331" i="50" s="1"/>
  <c r="AD331" i="50" s="1"/>
  <c r="AE331" i="50" s="1"/>
  <c r="AF331" i="50" s="1"/>
  <c r="E330" i="50"/>
  <c r="F330" i="50" s="1"/>
  <c r="G330" i="50" s="1"/>
  <c r="H330" i="50" s="1"/>
  <c r="I330" i="50" s="1"/>
  <c r="J330" i="50" s="1"/>
  <c r="K330" i="50" s="1"/>
  <c r="L330" i="50" s="1"/>
  <c r="M330" i="50" s="1"/>
  <c r="N330" i="50" s="1"/>
  <c r="O330" i="50" s="1"/>
  <c r="P330" i="50" s="1"/>
  <c r="Q330" i="50" s="1"/>
  <c r="R330" i="50" s="1"/>
  <c r="S330" i="50" s="1"/>
  <c r="T330" i="50" s="1"/>
  <c r="U330" i="50" s="1"/>
  <c r="V330" i="50" s="1"/>
  <c r="W330" i="50" s="1"/>
  <c r="X330" i="50" s="1"/>
  <c r="Y330" i="50" s="1"/>
  <c r="Z330" i="50" s="1"/>
  <c r="AA330" i="50" s="1"/>
  <c r="AB330" i="50" s="1"/>
  <c r="AC330" i="50" s="1"/>
  <c r="AD330" i="50" s="1"/>
  <c r="AE330" i="50" s="1"/>
  <c r="AF330" i="50" s="1"/>
  <c r="E329" i="50"/>
  <c r="F329" i="50" s="1"/>
  <c r="G329" i="50" s="1"/>
  <c r="H329" i="50" s="1"/>
  <c r="I329" i="50" s="1"/>
  <c r="J329" i="50" s="1"/>
  <c r="K329" i="50" s="1"/>
  <c r="L329" i="50" s="1"/>
  <c r="M329" i="50" s="1"/>
  <c r="N329" i="50" s="1"/>
  <c r="O329" i="50" s="1"/>
  <c r="P329" i="50" s="1"/>
  <c r="Q329" i="50" s="1"/>
  <c r="R329" i="50" s="1"/>
  <c r="S329" i="50" s="1"/>
  <c r="T329" i="50" s="1"/>
  <c r="U329" i="50" s="1"/>
  <c r="V329" i="50" s="1"/>
  <c r="W329" i="50" s="1"/>
  <c r="X329" i="50" s="1"/>
  <c r="Y329" i="50" s="1"/>
  <c r="Z329" i="50" s="1"/>
  <c r="AA329" i="50" s="1"/>
  <c r="AB329" i="50" s="1"/>
  <c r="AC329" i="50" s="1"/>
  <c r="AD329" i="50" s="1"/>
  <c r="AE329" i="50" s="1"/>
  <c r="AF329" i="50" s="1"/>
  <c r="E328" i="50"/>
  <c r="F328" i="50" s="1"/>
  <c r="G328" i="50" s="1"/>
  <c r="H328" i="50" s="1"/>
  <c r="I328" i="50" s="1"/>
  <c r="J328" i="50" s="1"/>
  <c r="K328" i="50" s="1"/>
  <c r="L328" i="50" s="1"/>
  <c r="M328" i="50" s="1"/>
  <c r="N328" i="50" s="1"/>
  <c r="O328" i="50" s="1"/>
  <c r="P328" i="50" s="1"/>
  <c r="Q328" i="50" s="1"/>
  <c r="R328" i="50" s="1"/>
  <c r="S328" i="50" s="1"/>
  <c r="T328" i="50" s="1"/>
  <c r="U328" i="50" s="1"/>
  <c r="V328" i="50" s="1"/>
  <c r="W328" i="50" s="1"/>
  <c r="X328" i="50" s="1"/>
  <c r="Y328" i="50" s="1"/>
  <c r="Z328" i="50" s="1"/>
  <c r="AA328" i="50" s="1"/>
  <c r="AB328" i="50" s="1"/>
  <c r="AC328" i="50" s="1"/>
  <c r="AD328" i="50" s="1"/>
  <c r="AE328" i="50" s="1"/>
  <c r="AF328" i="50" s="1"/>
  <c r="E327" i="50"/>
  <c r="F327" i="50" s="1"/>
  <c r="G327" i="50" s="1"/>
  <c r="H327" i="50" s="1"/>
  <c r="I327" i="50" s="1"/>
  <c r="J327" i="50" s="1"/>
  <c r="K327" i="50" s="1"/>
  <c r="L327" i="50" s="1"/>
  <c r="M327" i="50" s="1"/>
  <c r="N327" i="50" s="1"/>
  <c r="O327" i="50" s="1"/>
  <c r="P327" i="50" s="1"/>
  <c r="Q327" i="50" s="1"/>
  <c r="R327" i="50" s="1"/>
  <c r="S327" i="50" s="1"/>
  <c r="T327" i="50" s="1"/>
  <c r="U327" i="50" s="1"/>
  <c r="V327" i="50" s="1"/>
  <c r="W327" i="50" s="1"/>
  <c r="X327" i="50" s="1"/>
  <c r="Y327" i="50" s="1"/>
  <c r="Z327" i="50" s="1"/>
  <c r="AA327" i="50" s="1"/>
  <c r="AB327" i="50" s="1"/>
  <c r="AC327" i="50" s="1"/>
  <c r="AD327" i="50" s="1"/>
  <c r="AE327" i="50" s="1"/>
  <c r="AF327" i="50" s="1"/>
  <c r="E326" i="50"/>
  <c r="F326" i="50" s="1"/>
  <c r="G326" i="50" s="1"/>
  <c r="H326" i="50" s="1"/>
  <c r="I326" i="50" s="1"/>
  <c r="J326" i="50" s="1"/>
  <c r="K326" i="50" s="1"/>
  <c r="L326" i="50" s="1"/>
  <c r="M326" i="50" s="1"/>
  <c r="N326" i="50" s="1"/>
  <c r="O326" i="50" s="1"/>
  <c r="P326" i="50" s="1"/>
  <c r="Q326" i="50" s="1"/>
  <c r="R326" i="50" s="1"/>
  <c r="S326" i="50" s="1"/>
  <c r="T326" i="50" s="1"/>
  <c r="U326" i="50" s="1"/>
  <c r="V326" i="50" s="1"/>
  <c r="W326" i="50" s="1"/>
  <c r="X326" i="50" s="1"/>
  <c r="Y326" i="50" s="1"/>
  <c r="Z326" i="50" s="1"/>
  <c r="AA326" i="50" s="1"/>
  <c r="AB326" i="50" s="1"/>
  <c r="AC326" i="50" s="1"/>
  <c r="AD326" i="50" s="1"/>
  <c r="AE326" i="50" s="1"/>
  <c r="AF326" i="50" s="1"/>
  <c r="E325" i="50"/>
  <c r="F325" i="50" s="1"/>
  <c r="G325" i="50" s="1"/>
  <c r="H325" i="50" s="1"/>
  <c r="I325" i="50" s="1"/>
  <c r="J325" i="50" s="1"/>
  <c r="K325" i="50" s="1"/>
  <c r="L325" i="50" s="1"/>
  <c r="M325" i="50" s="1"/>
  <c r="N325" i="50" s="1"/>
  <c r="O325" i="50" s="1"/>
  <c r="P325" i="50" s="1"/>
  <c r="Q325" i="50" s="1"/>
  <c r="R325" i="50" s="1"/>
  <c r="S325" i="50" s="1"/>
  <c r="T325" i="50" s="1"/>
  <c r="U325" i="50" s="1"/>
  <c r="V325" i="50" s="1"/>
  <c r="W325" i="50" s="1"/>
  <c r="X325" i="50" s="1"/>
  <c r="Y325" i="50" s="1"/>
  <c r="Z325" i="50" s="1"/>
  <c r="AA325" i="50" s="1"/>
  <c r="AB325" i="50" s="1"/>
  <c r="AC325" i="50" s="1"/>
  <c r="AD325" i="50" s="1"/>
  <c r="AE325" i="50" s="1"/>
  <c r="AF325" i="50" s="1"/>
  <c r="E323" i="50"/>
  <c r="F323" i="50" s="1"/>
  <c r="G323" i="50" s="1"/>
  <c r="H323" i="50" s="1"/>
  <c r="I323" i="50" s="1"/>
  <c r="J323" i="50" s="1"/>
  <c r="K323" i="50" s="1"/>
  <c r="L323" i="50" s="1"/>
  <c r="M323" i="50" s="1"/>
  <c r="N323" i="50" s="1"/>
  <c r="O323" i="50" s="1"/>
  <c r="P323" i="50" s="1"/>
  <c r="Q323" i="50" s="1"/>
  <c r="R323" i="50" s="1"/>
  <c r="S323" i="50" s="1"/>
  <c r="T323" i="50" s="1"/>
  <c r="U323" i="50" s="1"/>
  <c r="V323" i="50" s="1"/>
  <c r="W323" i="50" s="1"/>
  <c r="X323" i="50" s="1"/>
  <c r="Y323" i="50" s="1"/>
  <c r="Z323" i="50" s="1"/>
  <c r="AA323" i="50" s="1"/>
  <c r="AB323" i="50" s="1"/>
  <c r="AC323" i="50" s="1"/>
  <c r="AD323" i="50" s="1"/>
  <c r="AE323" i="50" s="1"/>
  <c r="AF323" i="50" s="1"/>
  <c r="E322" i="50"/>
  <c r="F322" i="50" s="1"/>
  <c r="G322" i="50" s="1"/>
  <c r="H322" i="50" s="1"/>
  <c r="I322" i="50" s="1"/>
  <c r="J322" i="50" s="1"/>
  <c r="K322" i="50" s="1"/>
  <c r="L322" i="50" s="1"/>
  <c r="M322" i="50" s="1"/>
  <c r="N322" i="50" s="1"/>
  <c r="O322" i="50" s="1"/>
  <c r="P322" i="50" s="1"/>
  <c r="Q322" i="50" s="1"/>
  <c r="R322" i="50" s="1"/>
  <c r="S322" i="50" s="1"/>
  <c r="T322" i="50" s="1"/>
  <c r="U322" i="50" s="1"/>
  <c r="V322" i="50" s="1"/>
  <c r="W322" i="50" s="1"/>
  <c r="X322" i="50" s="1"/>
  <c r="Y322" i="50" s="1"/>
  <c r="Z322" i="50" s="1"/>
  <c r="AA322" i="50" s="1"/>
  <c r="AB322" i="50" s="1"/>
  <c r="AC322" i="50" s="1"/>
  <c r="AD322" i="50" s="1"/>
  <c r="AE322" i="50" s="1"/>
  <c r="AF322" i="50" s="1"/>
  <c r="E321" i="50"/>
  <c r="F321" i="50" s="1"/>
  <c r="G321" i="50" s="1"/>
  <c r="H321" i="50" s="1"/>
  <c r="I321" i="50" s="1"/>
  <c r="J321" i="50" s="1"/>
  <c r="K321" i="50" s="1"/>
  <c r="L321" i="50" s="1"/>
  <c r="M321" i="50" s="1"/>
  <c r="N321" i="50" s="1"/>
  <c r="O321" i="50" s="1"/>
  <c r="P321" i="50" s="1"/>
  <c r="Q321" i="50" s="1"/>
  <c r="R321" i="50" s="1"/>
  <c r="S321" i="50" s="1"/>
  <c r="T321" i="50" s="1"/>
  <c r="U321" i="50" s="1"/>
  <c r="V321" i="50" s="1"/>
  <c r="W321" i="50" s="1"/>
  <c r="X321" i="50" s="1"/>
  <c r="Y321" i="50" s="1"/>
  <c r="Z321" i="50" s="1"/>
  <c r="AA321" i="50" s="1"/>
  <c r="AB321" i="50" s="1"/>
  <c r="AC321" i="50" s="1"/>
  <c r="AD321" i="50" s="1"/>
  <c r="AE321" i="50" s="1"/>
  <c r="AF321" i="50" s="1"/>
  <c r="E320" i="50"/>
  <c r="F320" i="50" s="1"/>
  <c r="G320" i="50" s="1"/>
  <c r="H320" i="50" s="1"/>
  <c r="I320" i="50" s="1"/>
  <c r="J320" i="50" s="1"/>
  <c r="K320" i="50" s="1"/>
  <c r="L320" i="50" s="1"/>
  <c r="M320" i="50" s="1"/>
  <c r="N320" i="50" s="1"/>
  <c r="O320" i="50" s="1"/>
  <c r="P320" i="50" s="1"/>
  <c r="Q320" i="50" s="1"/>
  <c r="R320" i="50" s="1"/>
  <c r="S320" i="50" s="1"/>
  <c r="T320" i="50" s="1"/>
  <c r="U320" i="50" s="1"/>
  <c r="V320" i="50" s="1"/>
  <c r="W320" i="50" s="1"/>
  <c r="X320" i="50" s="1"/>
  <c r="Y320" i="50" s="1"/>
  <c r="Z320" i="50" s="1"/>
  <c r="AA320" i="50" s="1"/>
  <c r="AB320" i="50" s="1"/>
  <c r="AC320" i="50" s="1"/>
  <c r="AD320" i="50" s="1"/>
  <c r="AE320" i="50" s="1"/>
  <c r="AF320" i="50" s="1"/>
  <c r="E319" i="50"/>
  <c r="F319" i="50" s="1"/>
  <c r="G319" i="50" s="1"/>
  <c r="H319" i="50" s="1"/>
  <c r="I319" i="50" s="1"/>
  <c r="J319" i="50" s="1"/>
  <c r="K319" i="50" s="1"/>
  <c r="L319" i="50" s="1"/>
  <c r="M319" i="50" s="1"/>
  <c r="N319" i="50" s="1"/>
  <c r="O319" i="50" s="1"/>
  <c r="P319" i="50" s="1"/>
  <c r="Q319" i="50" s="1"/>
  <c r="R319" i="50" s="1"/>
  <c r="S319" i="50" s="1"/>
  <c r="T319" i="50" s="1"/>
  <c r="U319" i="50" s="1"/>
  <c r="V319" i="50" s="1"/>
  <c r="W319" i="50" s="1"/>
  <c r="X319" i="50" s="1"/>
  <c r="Y319" i="50" s="1"/>
  <c r="Z319" i="50" s="1"/>
  <c r="AA319" i="50" s="1"/>
  <c r="AB319" i="50" s="1"/>
  <c r="AC319" i="50" s="1"/>
  <c r="AD319" i="50" s="1"/>
  <c r="AE319" i="50" s="1"/>
  <c r="AF319" i="50" s="1"/>
  <c r="E318" i="50"/>
  <c r="F318" i="50" s="1"/>
  <c r="G318" i="50" s="1"/>
  <c r="H318" i="50" s="1"/>
  <c r="I318" i="50" s="1"/>
  <c r="J318" i="50" s="1"/>
  <c r="K318" i="50" s="1"/>
  <c r="L318" i="50" s="1"/>
  <c r="M318" i="50" s="1"/>
  <c r="N318" i="50" s="1"/>
  <c r="O318" i="50" s="1"/>
  <c r="P318" i="50" s="1"/>
  <c r="Q318" i="50" s="1"/>
  <c r="R318" i="50" s="1"/>
  <c r="S318" i="50" s="1"/>
  <c r="T318" i="50" s="1"/>
  <c r="U318" i="50" s="1"/>
  <c r="V318" i="50" s="1"/>
  <c r="W318" i="50" s="1"/>
  <c r="X318" i="50" s="1"/>
  <c r="Y318" i="50" s="1"/>
  <c r="Z318" i="50" s="1"/>
  <c r="AA318" i="50" s="1"/>
  <c r="AB318" i="50" s="1"/>
  <c r="AC318" i="50" s="1"/>
  <c r="AD318" i="50" s="1"/>
  <c r="AE318" i="50" s="1"/>
  <c r="AF318" i="50" s="1"/>
  <c r="E317" i="50"/>
  <c r="F317" i="50" s="1"/>
  <c r="G317" i="50" s="1"/>
  <c r="H317" i="50" s="1"/>
  <c r="I317" i="50" s="1"/>
  <c r="J317" i="50" s="1"/>
  <c r="K317" i="50" s="1"/>
  <c r="L317" i="50" s="1"/>
  <c r="M317" i="50" s="1"/>
  <c r="N317" i="50" s="1"/>
  <c r="O317" i="50" s="1"/>
  <c r="P317" i="50" s="1"/>
  <c r="Q317" i="50" s="1"/>
  <c r="R317" i="50" s="1"/>
  <c r="S317" i="50" s="1"/>
  <c r="T317" i="50" s="1"/>
  <c r="U317" i="50" s="1"/>
  <c r="V317" i="50" s="1"/>
  <c r="W317" i="50" s="1"/>
  <c r="X317" i="50" s="1"/>
  <c r="Y317" i="50" s="1"/>
  <c r="Z317" i="50" s="1"/>
  <c r="AA317" i="50" s="1"/>
  <c r="AB317" i="50" s="1"/>
  <c r="AC317" i="50" s="1"/>
  <c r="AD317" i="50" s="1"/>
  <c r="AE317" i="50" s="1"/>
  <c r="AF317" i="50" s="1"/>
  <c r="E315" i="50"/>
  <c r="F315" i="50" s="1"/>
  <c r="G315" i="50" s="1"/>
  <c r="H315" i="50" s="1"/>
  <c r="I315" i="50" s="1"/>
  <c r="J315" i="50" s="1"/>
  <c r="K315" i="50" s="1"/>
  <c r="L315" i="50" s="1"/>
  <c r="M315" i="50" s="1"/>
  <c r="N315" i="50" s="1"/>
  <c r="O315" i="50" s="1"/>
  <c r="P315" i="50" s="1"/>
  <c r="Q315" i="50" s="1"/>
  <c r="R315" i="50" s="1"/>
  <c r="S315" i="50" s="1"/>
  <c r="T315" i="50" s="1"/>
  <c r="U315" i="50" s="1"/>
  <c r="V315" i="50" s="1"/>
  <c r="W315" i="50" s="1"/>
  <c r="X315" i="50" s="1"/>
  <c r="Y315" i="50" s="1"/>
  <c r="Z315" i="50" s="1"/>
  <c r="AA315" i="50" s="1"/>
  <c r="AB315" i="50" s="1"/>
  <c r="AC315" i="50" s="1"/>
  <c r="AD315" i="50" s="1"/>
  <c r="AE315" i="50" s="1"/>
  <c r="AF315" i="50" s="1"/>
  <c r="E314" i="50"/>
  <c r="F314" i="50" s="1"/>
  <c r="G314" i="50" s="1"/>
  <c r="H314" i="50" s="1"/>
  <c r="I314" i="50" s="1"/>
  <c r="J314" i="50" s="1"/>
  <c r="K314" i="50" s="1"/>
  <c r="L314" i="50" s="1"/>
  <c r="M314" i="50" s="1"/>
  <c r="N314" i="50" s="1"/>
  <c r="O314" i="50" s="1"/>
  <c r="P314" i="50" s="1"/>
  <c r="Q314" i="50" s="1"/>
  <c r="R314" i="50" s="1"/>
  <c r="S314" i="50" s="1"/>
  <c r="T314" i="50" s="1"/>
  <c r="U314" i="50" s="1"/>
  <c r="V314" i="50" s="1"/>
  <c r="W314" i="50" s="1"/>
  <c r="X314" i="50" s="1"/>
  <c r="Y314" i="50" s="1"/>
  <c r="Z314" i="50" s="1"/>
  <c r="AA314" i="50" s="1"/>
  <c r="AB314" i="50" s="1"/>
  <c r="AC314" i="50" s="1"/>
  <c r="AD314" i="50" s="1"/>
  <c r="AE314" i="50" s="1"/>
  <c r="AF314" i="50" s="1"/>
  <c r="E313" i="50"/>
  <c r="F313" i="50" s="1"/>
  <c r="G313" i="50" s="1"/>
  <c r="H313" i="50" s="1"/>
  <c r="I313" i="50" s="1"/>
  <c r="J313" i="50" s="1"/>
  <c r="K313" i="50" s="1"/>
  <c r="L313" i="50" s="1"/>
  <c r="M313" i="50" s="1"/>
  <c r="N313" i="50" s="1"/>
  <c r="O313" i="50" s="1"/>
  <c r="P313" i="50" s="1"/>
  <c r="Q313" i="50" s="1"/>
  <c r="R313" i="50" s="1"/>
  <c r="S313" i="50" s="1"/>
  <c r="T313" i="50" s="1"/>
  <c r="U313" i="50" s="1"/>
  <c r="V313" i="50" s="1"/>
  <c r="W313" i="50" s="1"/>
  <c r="X313" i="50" s="1"/>
  <c r="Y313" i="50" s="1"/>
  <c r="Z313" i="50" s="1"/>
  <c r="AA313" i="50" s="1"/>
  <c r="AB313" i="50" s="1"/>
  <c r="AC313" i="50" s="1"/>
  <c r="AD313" i="50" s="1"/>
  <c r="AE313" i="50" s="1"/>
  <c r="AF313" i="50" s="1"/>
  <c r="AG311" i="50"/>
  <c r="AG340" i="50" s="1"/>
  <c r="H310" i="50"/>
  <c r="I310" i="50" s="1"/>
  <c r="J310" i="50" s="1"/>
  <c r="K310" i="50" s="1"/>
  <c r="L310" i="50" s="1"/>
  <c r="M310" i="50" s="1"/>
  <c r="N310" i="50" s="1"/>
  <c r="O310" i="50" s="1"/>
  <c r="P310" i="50" s="1"/>
  <c r="Q310" i="50" s="1"/>
  <c r="R310" i="50" s="1"/>
  <c r="S310" i="50" s="1"/>
  <c r="T310" i="50" s="1"/>
  <c r="U310" i="50" s="1"/>
  <c r="V310" i="50" s="1"/>
  <c r="W310" i="50" s="1"/>
  <c r="X310" i="50" s="1"/>
  <c r="Y310" i="50" s="1"/>
  <c r="Z310" i="50" s="1"/>
  <c r="AA310" i="50" s="1"/>
  <c r="AB310" i="50" s="1"/>
  <c r="AC310" i="50" s="1"/>
  <c r="AD310" i="50" s="1"/>
  <c r="AE310" i="50" s="1"/>
  <c r="AF310" i="50" s="1"/>
  <c r="E310" i="50"/>
  <c r="F310" i="50" s="1"/>
  <c r="G310" i="50" s="1"/>
  <c r="E309" i="50"/>
  <c r="F309" i="50" s="1"/>
  <c r="G309" i="50" s="1"/>
  <c r="H309" i="50" s="1"/>
  <c r="I309" i="50" s="1"/>
  <c r="J309" i="50" s="1"/>
  <c r="K309" i="50" s="1"/>
  <c r="L309" i="50" s="1"/>
  <c r="M309" i="50" s="1"/>
  <c r="N309" i="50" s="1"/>
  <c r="O309" i="50" s="1"/>
  <c r="P309" i="50" s="1"/>
  <c r="Q309" i="50" s="1"/>
  <c r="R309" i="50" s="1"/>
  <c r="S309" i="50" s="1"/>
  <c r="T309" i="50" s="1"/>
  <c r="U309" i="50" s="1"/>
  <c r="V309" i="50" s="1"/>
  <c r="W309" i="50" s="1"/>
  <c r="X309" i="50" s="1"/>
  <c r="Y309" i="50" s="1"/>
  <c r="Z309" i="50" s="1"/>
  <c r="AA309" i="50" s="1"/>
  <c r="AB309" i="50" s="1"/>
  <c r="AC309" i="50" s="1"/>
  <c r="AD309" i="50" s="1"/>
  <c r="AE309" i="50" s="1"/>
  <c r="AF309" i="50" s="1"/>
  <c r="E308" i="50"/>
  <c r="F308" i="50" s="1"/>
  <c r="G308" i="50" s="1"/>
  <c r="H308" i="50" s="1"/>
  <c r="I308" i="50" s="1"/>
  <c r="J308" i="50" s="1"/>
  <c r="K308" i="50" s="1"/>
  <c r="L308" i="50" s="1"/>
  <c r="M308" i="50" s="1"/>
  <c r="N308" i="50" s="1"/>
  <c r="O308" i="50" s="1"/>
  <c r="P308" i="50" s="1"/>
  <c r="Q308" i="50" s="1"/>
  <c r="R308" i="50" s="1"/>
  <c r="S308" i="50" s="1"/>
  <c r="T308" i="50" s="1"/>
  <c r="U308" i="50" s="1"/>
  <c r="V308" i="50" s="1"/>
  <c r="W308" i="50" s="1"/>
  <c r="X308" i="50" s="1"/>
  <c r="Y308" i="50" s="1"/>
  <c r="Z308" i="50" s="1"/>
  <c r="AA308" i="50" s="1"/>
  <c r="AB308" i="50" s="1"/>
  <c r="AC308" i="50" s="1"/>
  <c r="AD308" i="50" s="1"/>
  <c r="AE308" i="50" s="1"/>
  <c r="AF308" i="50" s="1"/>
  <c r="E306" i="50"/>
  <c r="F306" i="50" s="1"/>
  <c r="G306" i="50" s="1"/>
  <c r="H306" i="50" s="1"/>
  <c r="I306" i="50" s="1"/>
  <c r="J306" i="50" s="1"/>
  <c r="K306" i="50" s="1"/>
  <c r="L306" i="50" s="1"/>
  <c r="M306" i="50" s="1"/>
  <c r="N306" i="50" s="1"/>
  <c r="O306" i="50" s="1"/>
  <c r="P306" i="50" s="1"/>
  <c r="Q306" i="50" s="1"/>
  <c r="R306" i="50" s="1"/>
  <c r="S306" i="50" s="1"/>
  <c r="T306" i="50" s="1"/>
  <c r="U306" i="50" s="1"/>
  <c r="V306" i="50" s="1"/>
  <c r="W306" i="50" s="1"/>
  <c r="X306" i="50" s="1"/>
  <c r="Y306" i="50" s="1"/>
  <c r="Z306" i="50" s="1"/>
  <c r="AA306" i="50" s="1"/>
  <c r="AB306" i="50" s="1"/>
  <c r="AC306" i="50" s="1"/>
  <c r="AD306" i="50" s="1"/>
  <c r="AE306" i="50" s="1"/>
  <c r="AF306" i="50" s="1"/>
  <c r="E305" i="50"/>
  <c r="F305" i="50" s="1"/>
  <c r="G305" i="50" s="1"/>
  <c r="H305" i="50" s="1"/>
  <c r="I305" i="50" s="1"/>
  <c r="J305" i="50" s="1"/>
  <c r="K305" i="50" s="1"/>
  <c r="L305" i="50" s="1"/>
  <c r="M305" i="50" s="1"/>
  <c r="N305" i="50" s="1"/>
  <c r="O305" i="50" s="1"/>
  <c r="P305" i="50" s="1"/>
  <c r="Q305" i="50" s="1"/>
  <c r="R305" i="50" s="1"/>
  <c r="S305" i="50" s="1"/>
  <c r="T305" i="50" s="1"/>
  <c r="U305" i="50" s="1"/>
  <c r="V305" i="50" s="1"/>
  <c r="W305" i="50" s="1"/>
  <c r="X305" i="50" s="1"/>
  <c r="Y305" i="50" s="1"/>
  <c r="Z305" i="50" s="1"/>
  <c r="AA305" i="50" s="1"/>
  <c r="AB305" i="50" s="1"/>
  <c r="AC305" i="50" s="1"/>
  <c r="AD305" i="50" s="1"/>
  <c r="AE305" i="50" s="1"/>
  <c r="AF305" i="50" s="1"/>
  <c r="E304" i="50"/>
  <c r="F304" i="50" s="1"/>
  <c r="G304" i="50" s="1"/>
  <c r="H304" i="50" s="1"/>
  <c r="I304" i="50" s="1"/>
  <c r="J304" i="50" s="1"/>
  <c r="K304" i="50" s="1"/>
  <c r="L304" i="50" s="1"/>
  <c r="M304" i="50" s="1"/>
  <c r="N304" i="50" s="1"/>
  <c r="O304" i="50" s="1"/>
  <c r="P304" i="50" s="1"/>
  <c r="Q304" i="50" s="1"/>
  <c r="R304" i="50" s="1"/>
  <c r="S304" i="50" s="1"/>
  <c r="T304" i="50" s="1"/>
  <c r="U304" i="50" s="1"/>
  <c r="V304" i="50" s="1"/>
  <c r="W304" i="50" s="1"/>
  <c r="X304" i="50" s="1"/>
  <c r="Y304" i="50" s="1"/>
  <c r="Z304" i="50" s="1"/>
  <c r="AA304" i="50" s="1"/>
  <c r="AB304" i="50" s="1"/>
  <c r="AC304" i="50" s="1"/>
  <c r="AD304" i="50" s="1"/>
  <c r="AE304" i="50" s="1"/>
  <c r="AF304" i="50" s="1"/>
  <c r="E303" i="50"/>
  <c r="F303" i="50" s="1"/>
  <c r="G303" i="50" s="1"/>
  <c r="H303" i="50" s="1"/>
  <c r="I303" i="50" s="1"/>
  <c r="J303" i="50" s="1"/>
  <c r="K303" i="50" s="1"/>
  <c r="L303" i="50" s="1"/>
  <c r="M303" i="50" s="1"/>
  <c r="N303" i="50" s="1"/>
  <c r="O303" i="50" s="1"/>
  <c r="P303" i="50" s="1"/>
  <c r="Q303" i="50" s="1"/>
  <c r="R303" i="50" s="1"/>
  <c r="S303" i="50" s="1"/>
  <c r="T303" i="50" s="1"/>
  <c r="U303" i="50" s="1"/>
  <c r="V303" i="50" s="1"/>
  <c r="W303" i="50" s="1"/>
  <c r="X303" i="50" s="1"/>
  <c r="Y303" i="50" s="1"/>
  <c r="Z303" i="50" s="1"/>
  <c r="AA303" i="50" s="1"/>
  <c r="AB303" i="50" s="1"/>
  <c r="AC303" i="50" s="1"/>
  <c r="AD303" i="50" s="1"/>
  <c r="AE303" i="50" s="1"/>
  <c r="AF303" i="50" s="1"/>
  <c r="E302" i="50"/>
  <c r="F302" i="50" s="1"/>
  <c r="G302" i="50" s="1"/>
  <c r="H302" i="50" s="1"/>
  <c r="I302" i="50" s="1"/>
  <c r="J302" i="50" s="1"/>
  <c r="K302" i="50" s="1"/>
  <c r="L302" i="50" s="1"/>
  <c r="M302" i="50" s="1"/>
  <c r="N302" i="50" s="1"/>
  <c r="O302" i="50" s="1"/>
  <c r="P302" i="50" s="1"/>
  <c r="Q302" i="50" s="1"/>
  <c r="R302" i="50" s="1"/>
  <c r="S302" i="50" s="1"/>
  <c r="T302" i="50" s="1"/>
  <c r="U302" i="50" s="1"/>
  <c r="V302" i="50" s="1"/>
  <c r="W302" i="50" s="1"/>
  <c r="X302" i="50" s="1"/>
  <c r="Y302" i="50" s="1"/>
  <c r="Z302" i="50" s="1"/>
  <c r="AA302" i="50" s="1"/>
  <c r="AB302" i="50" s="1"/>
  <c r="AC302" i="50" s="1"/>
  <c r="AD302" i="50" s="1"/>
  <c r="AE302" i="50" s="1"/>
  <c r="AF302" i="50" s="1"/>
  <c r="E301" i="50"/>
  <c r="F301" i="50" s="1"/>
  <c r="G301" i="50" s="1"/>
  <c r="H301" i="50" s="1"/>
  <c r="I301" i="50" s="1"/>
  <c r="J301" i="50" s="1"/>
  <c r="K301" i="50" s="1"/>
  <c r="L301" i="50" s="1"/>
  <c r="M301" i="50" s="1"/>
  <c r="N301" i="50" s="1"/>
  <c r="O301" i="50" s="1"/>
  <c r="P301" i="50" s="1"/>
  <c r="Q301" i="50" s="1"/>
  <c r="R301" i="50" s="1"/>
  <c r="S301" i="50" s="1"/>
  <c r="T301" i="50" s="1"/>
  <c r="U301" i="50" s="1"/>
  <c r="V301" i="50" s="1"/>
  <c r="W301" i="50" s="1"/>
  <c r="X301" i="50" s="1"/>
  <c r="Y301" i="50" s="1"/>
  <c r="Z301" i="50" s="1"/>
  <c r="AA301" i="50" s="1"/>
  <c r="AB301" i="50" s="1"/>
  <c r="AC301" i="50" s="1"/>
  <c r="AD301" i="50" s="1"/>
  <c r="AE301" i="50" s="1"/>
  <c r="AF301" i="50" s="1"/>
  <c r="E300" i="50"/>
  <c r="F300" i="50" s="1"/>
  <c r="G300" i="50" s="1"/>
  <c r="H300" i="50" s="1"/>
  <c r="I300" i="50" s="1"/>
  <c r="J300" i="50" s="1"/>
  <c r="K300" i="50" s="1"/>
  <c r="L300" i="50" s="1"/>
  <c r="M300" i="50" s="1"/>
  <c r="N300" i="50" s="1"/>
  <c r="O300" i="50" s="1"/>
  <c r="P300" i="50" s="1"/>
  <c r="Q300" i="50" s="1"/>
  <c r="R300" i="50" s="1"/>
  <c r="S300" i="50" s="1"/>
  <c r="T300" i="50" s="1"/>
  <c r="U300" i="50" s="1"/>
  <c r="V300" i="50" s="1"/>
  <c r="W300" i="50" s="1"/>
  <c r="X300" i="50" s="1"/>
  <c r="Y300" i="50" s="1"/>
  <c r="Z300" i="50" s="1"/>
  <c r="AA300" i="50" s="1"/>
  <c r="AB300" i="50" s="1"/>
  <c r="AC300" i="50" s="1"/>
  <c r="AD300" i="50" s="1"/>
  <c r="AE300" i="50" s="1"/>
  <c r="AF300" i="50" s="1"/>
  <c r="E298" i="50"/>
  <c r="F298" i="50" s="1"/>
  <c r="G298" i="50" s="1"/>
  <c r="H298" i="50" s="1"/>
  <c r="I298" i="50" s="1"/>
  <c r="J298" i="50" s="1"/>
  <c r="K298" i="50" s="1"/>
  <c r="L298" i="50" s="1"/>
  <c r="M298" i="50" s="1"/>
  <c r="N298" i="50" s="1"/>
  <c r="O298" i="50" s="1"/>
  <c r="P298" i="50" s="1"/>
  <c r="Q298" i="50" s="1"/>
  <c r="R298" i="50" s="1"/>
  <c r="S298" i="50" s="1"/>
  <c r="T298" i="50" s="1"/>
  <c r="U298" i="50" s="1"/>
  <c r="V298" i="50" s="1"/>
  <c r="W298" i="50" s="1"/>
  <c r="X298" i="50" s="1"/>
  <c r="Y298" i="50" s="1"/>
  <c r="Z298" i="50" s="1"/>
  <c r="AA298" i="50" s="1"/>
  <c r="AB298" i="50" s="1"/>
  <c r="AC298" i="50" s="1"/>
  <c r="AD298" i="50" s="1"/>
  <c r="AE298" i="50" s="1"/>
  <c r="AF298" i="50" s="1"/>
  <c r="E297" i="50"/>
  <c r="F297" i="50" s="1"/>
  <c r="G297" i="50" s="1"/>
  <c r="H297" i="50" s="1"/>
  <c r="I297" i="50" s="1"/>
  <c r="J297" i="50" s="1"/>
  <c r="K297" i="50" s="1"/>
  <c r="L297" i="50" s="1"/>
  <c r="M297" i="50" s="1"/>
  <c r="N297" i="50" s="1"/>
  <c r="O297" i="50" s="1"/>
  <c r="P297" i="50" s="1"/>
  <c r="Q297" i="50" s="1"/>
  <c r="R297" i="50" s="1"/>
  <c r="S297" i="50" s="1"/>
  <c r="T297" i="50" s="1"/>
  <c r="U297" i="50" s="1"/>
  <c r="V297" i="50" s="1"/>
  <c r="W297" i="50" s="1"/>
  <c r="X297" i="50" s="1"/>
  <c r="Y297" i="50" s="1"/>
  <c r="Z297" i="50" s="1"/>
  <c r="AA297" i="50" s="1"/>
  <c r="AB297" i="50" s="1"/>
  <c r="AC297" i="50" s="1"/>
  <c r="AD297" i="50" s="1"/>
  <c r="AE297" i="50" s="1"/>
  <c r="AF297" i="50" s="1"/>
  <c r="E296" i="50"/>
  <c r="F296" i="50" s="1"/>
  <c r="G296" i="50" s="1"/>
  <c r="H296" i="50" s="1"/>
  <c r="I296" i="50" s="1"/>
  <c r="J296" i="50" s="1"/>
  <c r="K296" i="50" s="1"/>
  <c r="L296" i="50" s="1"/>
  <c r="M296" i="50" s="1"/>
  <c r="N296" i="50" s="1"/>
  <c r="O296" i="50" s="1"/>
  <c r="P296" i="50" s="1"/>
  <c r="Q296" i="50" s="1"/>
  <c r="R296" i="50" s="1"/>
  <c r="S296" i="50" s="1"/>
  <c r="T296" i="50" s="1"/>
  <c r="U296" i="50" s="1"/>
  <c r="V296" i="50" s="1"/>
  <c r="W296" i="50" s="1"/>
  <c r="X296" i="50" s="1"/>
  <c r="Y296" i="50" s="1"/>
  <c r="Z296" i="50" s="1"/>
  <c r="AA296" i="50" s="1"/>
  <c r="AB296" i="50" s="1"/>
  <c r="AC296" i="50" s="1"/>
  <c r="AD296" i="50" s="1"/>
  <c r="AE296" i="50" s="1"/>
  <c r="AF296" i="50" s="1"/>
  <c r="E295" i="50"/>
  <c r="F295" i="50" s="1"/>
  <c r="G295" i="50" s="1"/>
  <c r="H295" i="50" s="1"/>
  <c r="I295" i="50" s="1"/>
  <c r="J295" i="50" s="1"/>
  <c r="K295" i="50" s="1"/>
  <c r="L295" i="50" s="1"/>
  <c r="M295" i="50" s="1"/>
  <c r="N295" i="50" s="1"/>
  <c r="O295" i="50" s="1"/>
  <c r="P295" i="50" s="1"/>
  <c r="Q295" i="50" s="1"/>
  <c r="R295" i="50" s="1"/>
  <c r="S295" i="50" s="1"/>
  <c r="T295" i="50" s="1"/>
  <c r="U295" i="50" s="1"/>
  <c r="V295" i="50" s="1"/>
  <c r="W295" i="50" s="1"/>
  <c r="X295" i="50" s="1"/>
  <c r="Y295" i="50" s="1"/>
  <c r="Z295" i="50" s="1"/>
  <c r="AA295" i="50" s="1"/>
  <c r="AB295" i="50" s="1"/>
  <c r="AC295" i="50" s="1"/>
  <c r="AD295" i="50" s="1"/>
  <c r="AE295" i="50" s="1"/>
  <c r="AF295" i="50" s="1"/>
  <c r="E294" i="50"/>
  <c r="F294" i="50" s="1"/>
  <c r="G294" i="50" s="1"/>
  <c r="H294" i="50" s="1"/>
  <c r="I294" i="50" s="1"/>
  <c r="J294" i="50" s="1"/>
  <c r="K294" i="50" s="1"/>
  <c r="L294" i="50" s="1"/>
  <c r="M294" i="50" s="1"/>
  <c r="N294" i="50" s="1"/>
  <c r="O294" i="50" s="1"/>
  <c r="P294" i="50" s="1"/>
  <c r="Q294" i="50" s="1"/>
  <c r="R294" i="50" s="1"/>
  <c r="S294" i="50" s="1"/>
  <c r="T294" i="50" s="1"/>
  <c r="U294" i="50" s="1"/>
  <c r="V294" i="50" s="1"/>
  <c r="W294" i="50" s="1"/>
  <c r="X294" i="50" s="1"/>
  <c r="Y294" i="50" s="1"/>
  <c r="Z294" i="50" s="1"/>
  <c r="AA294" i="50" s="1"/>
  <c r="AB294" i="50" s="1"/>
  <c r="AC294" i="50" s="1"/>
  <c r="AD294" i="50" s="1"/>
  <c r="AE294" i="50" s="1"/>
  <c r="AF294" i="50" s="1"/>
  <c r="E293" i="50"/>
  <c r="F293" i="50" s="1"/>
  <c r="G293" i="50" s="1"/>
  <c r="H293" i="50" s="1"/>
  <c r="I293" i="50" s="1"/>
  <c r="J293" i="50" s="1"/>
  <c r="K293" i="50" s="1"/>
  <c r="L293" i="50" s="1"/>
  <c r="M293" i="50" s="1"/>
  <c r="N293" i="50" s="1"/>
  <c r="O293" i="50" s="1"/>
  <c r="P293" i="50" s="1"/>
  <c r="Q293" i="50" s="1"/>
  <c r="R293" i="50" s="1"/>
  <c r="S293" i="50" s="1"/>
  <c r="T293" i="50" s="1"/>
  <c r="U293" i="50" s="1"/>
  <c r="V293" i="50" s="1"/>
  <c r="W293" i="50" s="1"/>
  <c r="X293" i="50" s="1"/>
  <c r="Y293" i="50" s="1"/>
  <c r="Z293" i="50" s="1"/>
  <c r="AA293" i="50" s="1"/>
  <c r="AB293" i="50" s="1"/>
  <c r="AC293" i="50" s="1"/>
  <c r="AD293" i="50" s="1"/>
  <c r="AE293" i="50" s="1"/>
  <c r="AF293" i="50" s="1"/>
  <c r="E292" i="50"/>
  <c r="F292" i="50" s="1"/>
  <c r="G292" i="50" s="1"/>
  <c r="H292" i="50" s="1"/>
  <c r="I292" i="50" s="1"/>
  <c r="J292" i="50" s="1"/>
  <c r="K292" i="50" s="1"/>
  <c r="L292" i="50" s="1"/>
  <c r="M292" i="50" s="1"/>
  <c r="N292" i="50" s="1"/>
  <c r="O292" i="50" s="1"/>
  <c r="P292" i="50" s="1"/>
  <c r="Q292" i="50" s="1"/>
  <c r="R292" i="50" s="1"/>
  <c r="S292" i="50" s="1"/>
  <c r="T292" i="50" s="1"/>
  <c r="U292" i="50" s="1"/>
  <c r="V292" i="50" s="1"/>
  <c r="W292" i="50" s="1"/>
  <c r="X292" i="50" s="1"/>
  <c r="Y292" i="50" s="1"/>
  <c r="Z292" i="50" s="1"/>
  <c r="AA292" i="50" s="1"/>
  <c r="AB292" i="50" s="1"/>
  <c r="AC292" i="50" s="1"/>
  <c r="AD292" i="50" s="1"/>
  <c r="AE292" i="50" s="1"/>
  <c r="AF292" i="50" s="1"/>
  <c r="E290" i="50"/>
  <c r="F290" i="50" s="1"/>
  <c r="G290" i="50" s="1"/>
  <c r="H290" i="50" s="1"/>
  <c r="I290" i="50" s="1"/>
  <c r="J290" i="50" s="1"/>
  <c r="K290" i="50" s="1"/>
  <c r="L290" i="50" s="1"/>
  <c r="M290" i="50" s="1"/>
  <c r="N290" i="50" s="1"/>
  <c r="O290" i="50" s="1"/>
  <c r="P290" i="50" s="1"/>
  <c r="Q290" i="50" s="1"/>
  <c r="R290" i="50" s="1"/>
  <c r="S290" i="50" s="1"/>
  <c r="T290" i="50" s="1"/>
  <c r="U290" i="50" s="1"/>
  <c r="V290" i="50" s="1"/>
  <c r="W290" i="50" s="1"/>
  <c r="X290" i="50" s="1"/>
  <c r="Y290" i="50" s="1"/>
  <c r="Z290" i="50" s="1"/>
  <c r="AA290" i="50" s="1"/>
  <c r="AB290" i="50" s="1"/>
  <c r="AC290" i="50" s="1"/>
  <c r="AD290" i="50" s="1"/>
  <c r="AE290" i="50" s="1"/>
  <c r="AF290" i="50" s="1"/>
  <c r="E289" i="50"/>
  <c r="F289" i="50" s="1"/>
  <c r="G289" i="50" s="1"/>
  <c r="H289" i="50" s="1"/>
  <c r="I289" i="50" s="1"/>
  <c r="J289" i="50" s="1"/>
  <c r="K289" i="50" s="1"/>
  <c r="L289" i="50" s="1"/>
  <c r="M289" i="50" s="1"/>
  <c r="N289" i="50" s="1"/>
  <c r="O289" i="50" s="1"/>
  <c r="P289" i="50" s="1"/>
  <c r="Q289" i="50" s="1"/>
  <c r="R289" i="50" s="1"/>
  <c r="S289" i="50" s="1"/>
  <c r="T289" i="50" s="1"/>
  <c r="U289" i="50" s="1"/>
  <c r="V289" i="50" s="1"/>
  <c r="W289" i="50" s="1"/>
  <c r="X289" i="50" s="1"/>
  <c r="Y289" i="50" s="1"/>
  <c r="Z289" i="50" s="1"/>
  <c r="AA289" i="50" s="1"/>
  <c r="AB289" i="50" s="1"/>
  <c r="AC289" i="50" s="1"/>
  <c r="AD289" i="50" s="1"/>
  <c r="AE289" i="50" s="1"/>
  <c r="AF289" i="50" s="1"/>
  <c r="E288" i="50"/>
  <c r="F288" i="50" s="1"/>
  <c r="G288" i="50" s="1"/>
  <c r="H288" i="50" s="1"/>
  <c r="I288" i="50" s="1"/>
  <c r="J288" i="50" s="1"/>
  <c r="K288" i="50" s="1"/>
  <c r="L288" i="50" s="1"/>
  <c r="M288" i="50" s="1"/>
  <c r="N288" i="50" s="1"/>
  <c r="O288" i="50" s="1"/>
  <c r="P288" i="50" s="1"/>
  <c r="Q288" i="50" s="1"/>
  <c r="R288" i="50" s="1"/>
  <c r="S288" i="50" s="1"/>
  <c r="T288" i="50" s="1"/>
  <c r="U288" i="50" s="1"/>
  <c r="V288" i="50" s="1"/>
  <c r="W288" i="50" s="1"/>
  <c r="X288" i="50" s="1"/>
  <c r="Y288" i="50" s="1"/>
  <c r="Z288" i="50" s="1"/>
  <c r="AA288" i="50" s="1"/>
  <c r="AB288" i="50" s="1"/>
  <c r="AC288" i="50" s="1"/>
  <c r="AD288" i="50" s="1"/>
  <c r="AE288" i="50" s="1"/>
  <c r="AF288" i="50" s="1"/>
  <c r="E287" i="50"/>
  <c r="F287" i="50" s="1"/>
  <c r="G287" i="50" s="1"/>
  <c r="H287" i="50" s="1"/>
  <c r="I287" i="50" s="1"/>
  <c r="J287" i="50" s="1"/>
  <c r="K287" i="50" s="1"/>
  <c r="L287" i="50" s="1"/>
  <c r="M287" i="50" s="1"/>
  <c r="N287" i="50" s="1"/>
  <c r="O287" i="50" s="1"/>
  <c r="P287" i="50" s="1"/>
  <c r="Q287" i="50" s="1"/>
  <c r="R287" i="50" s="1"/>
  <c r="S287" i="50" s="1"/>
  <c r="T287" i="50" s="1"/>
  <c r="U287" i="50" s="1"/>
  <c r="V287" i="50" s="1"/>
  <c r="W287" i="50" s="1"/>
  <c r="X287" i="50" s="1"/>
  <c r="Y287" i="50" s="1"/>
  <c r="Z287" i="50" s="1"/>
  <c r="AA287" i="50" s="1"/>
  <c r="AB287" i="50" s="1"/>
  <c r="AC287" i="50" s="1"/>
  <c r="AD287" i="50" s="1"/>
  <c r="AE287" i="50" s="1"/>
  <c r="AF287" i="50" s="1"/>
  <c r="E286" i="50"/>
  <c r="F286" i="50" s="1"/>
  <c r="G286" i="50" s="1"/>
  <c r="H286" i="50" s="1"/>
  <c r="I286" i="50" s="1"/>
  <c r="J286" i="50" s="1"/>
  <c r="K286" i="50" s="1"/>
  <c r="L286" i="50" s="1"/>
  <c r="M286" i="50" s="1"/>
  <c r="N286" i="50" s="1"/>
  <c r="O286" i="50" s="1"/>
  <c r="P286" i="50" s="1"/>
  <c r="Q286" i="50" s="1"/>
  <c r="R286" i="50" s="1"/>
  <c r="S286" i="50" s="1"/>
  <c r="T286" i="50" s="1"/>
  <c r="U286" i="50" s="1"/>
  <c r="V286" i="50" s="1"/>
  <c r="W286" i="50" s="1"/>
  <c r="X286" i="50" s="1"/>
  <c r="Y286" i="50" s="1"/>
  <c r="Z286" i="50" s="1"/>
  <c r="AA286" i="50" s="1"/>
  <c r="AB286" i="50" s="1"/>
  <c r="AC286" i="50" s="1"/>
  <c r="AD286" i="50" s="1"/>
  <c r="AE286" i="50" s="1"/>
  <c r="AF286" i="50" s="1"/>
  <c r="E285" i="50"/>
  <c r="F285" i="50" s="1"/>
  <c r="G285" i="50" s="1"/>
  <c r="H285" i="50" s="1"/>
  <c r="I285" i="50" s="1"/>
  <c r="J285" i="50" s="1"/>
  <c r="K285" i="50" s="1"/>
  <c r="L285" i="50" s="1"/>
  <c r="M285" i="50" s="1"/>
  <c r="N285" i="50" s="1"/>
  <c r="O285" i="50" s="1"/>
  <c r="P285" i="50" s="1"/>
  <c r="Q285" i="50" s="1"/>
  <c r="R285" i="50" s="1"/>
  <c r="S285" i="50" s="1"/>
  <c r="T285" i="50" s="1"/>
  <c r="U285" i="50" s="1"/>
  <c r="V285" i="50" s="1"/>
  <c r="W285" i="50" s="1"/>
  <c r="X285" i="50" s="1"/>
  <c r="Y285" i="50" s="1"/>
  <c r="Z285" i="50" s="1"/>
  <c r="AA285" i="50" s="1"/>
  <c r="AB285" i="50" s="1"/>
  <c r="AC285" i="50" s="1"/>
  <c r="AD285" i="50" s="1"/>
  <c r="AE285" i="50" s="1"/>
  <c r="AF285" i="50" s="1"/>
  <c r="E284" i="50"/>
  <c r="F284" i="50" s="1"/>
  <c r="G284" i="50" s="1"/>
  <c r="H284" i="50" s="1"/>
  <c r="I284" i="50" s="1"/>
  <c r="J284" i="50" s="1"/>
  <c r="K284" i="50" s="1"/>
  <c r="L284" i="50" s="1"/>
  <c r="M284" i="50" s="1"/>
  <c r="N284" i="50" s="1"/>
  <c r="O284" i="50" s="1"/>
  <c r="P284" i="50" s="1"/>
  <c r="Q284" i="50" s="1"/>
  <c r="R284" i="50" s="1"/>
  <c r="S284" i="50" s="1"/>
  <c r="T284" i="50" s="1"/>
  <c r="U284" i="50" s="1"/>
  <c r="V284" i="50" s="1"/>
  <c r="W284" i="50" s="1"/>
  <c r="X284" i="50" s="1"/>
  <c r="Y284" i="50" s="1"/>
  <c r="Z284" i="50" s="1"/>
  <c r="AA284" i="50" s="1"/>
  <c r="AB284" i="50" s="1"/>
  <c r="AC284" i="50" s="1"/>
  <c r="AD284" i="50" s="1"/>
  <c r="AE284" i="50" s="1"/>
  <c r="AF284" i="50" s="1"/>
  <c r="E282" i="50"/>
  <c r="F282" i="50" s="1"/>
  <c r="G282" i="50" s="1"/>
  <c r="H282" i="50" s="1"/>
  <c r="I282" i="50" s="1"/>
  <c r="J282" i="50" s="1"/>
  <c r="K282" i="50" s="1"/>
  <c r="L282" i="50" s="1"/>
  <c r="M282" i="50" s="1"/>
  <c r="N282" i="50" s="1"/>
  <c r="O282" i="50" s="1"/>
  <c r="P282" i="50" s="1"/>
  <c r="Q282" i="50" s="1"/>
  <c r="R282" i="50" s="1"/>
  <c r="S282" i="50" s="1"/>
  <c r="T282" i="50" s="1"/>
  <c r="U282" i="50" s="1"/>
  <c r="V282" i="50" s="1"/>
  <c r="W282" i="50" s="1"/>
  <c r="X282" i="50" s="1"/>
  <c r="Y282" i="50" s="1"/>
  <c r="Z282" i="50" s="1"/>
  <c r="AA282" i="50" s="1"/>
  <c r="AB282" i="50" s="1"/>
  <c r="AC282" i="50" s="1"/>
  <c r="AD282" i="50" s="1"/>
  <c r="AE282" i="50" s="1"/>
  <c r="AF282" i="50" s="1"/>
  <c r="E281" i="50"/>
  <c r="F281" i="50" s="1"/>
  <c r="G281" i="50" s="1"/>
  <c r="H281" i="50" s="1"/>
  <c r="I281" i="50" s="1"/>
  <c r="J281" i="50" s="1"/>
  <c r="K281" i="50" s="1"/>
  <c r="L281" i="50" s="1"/>
  <c r="M281" i="50" s="1"/>
  <c r="N281" i="50" s="1"/>
  <c r="O281" i="50" s="1"/>
  <c r="P281" i="50" s="1"/>
  <c r="Q281" i="50" s="1"/>
  <c r="R281" i="50" s="1"/>
  <c r="S281" i="50" s="1"/>
  <c r="T281" i="50" s="1"/>
  <c r="U281" i="50" s="1"/>
  <c r="V281" i="50" s="1"/>
  <c r="W281" i="50" s="1"/>
  <c r="X281" i="50" s="1"/>
  <c r="Y281" i="50" s="1"/>
  <c r="Z281" i="50" s="1"/>
  <c r="AA281" i="50" s="1"/>
  <c r="AB281" i="50" s="1"/>
  <c r="AC281" i="50" s="1"/>
  <c r="AD281" i="50" s="1"/>
  <c r="AE281" i="50" s="1"/>
  <c r="AF281" i="50" s="1"/>
  <c r="E280" i="50"/>
  <c r="F280" i="50" s="1"/>
  <c r="G280" i="50" s="1"/>
  <c r="H280" i="50" s="1"/>
  <c r="I280" i="50" s="1"/>
  <c r="J280" i="50" s="1"/>
  <c r="K280" i="50" s="1"/>
  <c r="L280" i="50" s="1"/>
  <c r="M280" i="50" s="1"/>
  <c r="N280" i="50" s="1"/>
  <c r="O280" i="50" s="1"/>
  <c r="P280" i="50" s="1"/>
  <c r="Q280" i="50" s="1"/>
  <c r="R280" i="50" s="1"/>
  <c r="S280" i="50" s="1"/>
  <c r="T280" i="50" s="1"/>
  <c r="U280" i="50" s="1"/>
  <c r="V280" i="50" s="1"/>
  <c r="W280" i="50" s="1"/>
  <c r="X280" i="50" s="1"/>
  <c r="Y280" i="50" s="1"/>
  <c r="Z280" i="50" s="1"/>
  <c r="AA280" i="50" s="1"/>
  <c r="AB280" i="50" s="1"/>
  <c r="AC280" i="50" s="1"/>
  <c r="AD280" i="50" s="1"/>
  <c r="AE280" i="50" s="1"/>
  <c r="AF280" i="50" s="1"/>
  <c r="E279" i="50"/>
  <c r="F279" i="50" s="1"/>
  <c r="G279" i="50" s="1"/>
  <c r="H279" i="50" s="1"/>
  <c r="I279" i="50" s="1"/>
  <c r="J279" i="50" s="1"/>
  <c r="K279" i="50" s="1"/>
  <c r="L279" i="50" s="1"/>
  <c r="M279" i="50" s="1"/>
  <c r="N279" i="50" s="1"/>
  <c r="O279" i="50" s="1"/>
  <c r="P279" i="50" s="1"/>
  <c r="Q279" i="50" s="1"/>
  <c r="R279" i="50" s="1"/>
  <c r="S279" i="50" s="1"/>
  <c r="T279" i="50" s="1"/>
  <c r="U279" i="50" s="1"/>
  <c r="V279" i="50" s="1"/>
  <c r="W279" i="50" s="1"/>
  <c r="X279" i="50" s="1"/>
  <c r="Y279" i="50" s="1"/>
  <c r="Z279" i="50" s="1"/>
  <c r="AA279" i="50" s="1"/>
  <c r="AB279" i="50" s="1"/>
  <c r="AC279" i="50" s="1"/>
  <c r="AD279" i="50" s="1"/>
  <c r="AE279" i="50" s="1"/>
  <c r="AF279" i="50" s="1"/>
  <c r="E278" i="50"/>
  <c r="F278" i="50" s="1"/>
  <c r="G278" i="50" s="1"/>
  <c r="H278" i="50" s="1"/>
  <c r="I278" i="50" s="1"/>
  <c r="J278" i="50" s="1"/>
  <c r="K278" i="50" s="1"/>
  <c r="L278" i="50" s="1"/>
  <c r="M278" i="50" s="1"/>
  <c r="N278" i="50" s="1"/>
  <c r="O278" i="50" s="1"/>
  <c r="P278" i="50" s="1"/>
  <c r="Q278" i="50" s="1"/>
  <c r="R278" i="50" s="1"/>
  <c r="S278" i="50" s="1"/>
  <c r="T278" i="50" s="1"/>
  <c r="U278" i="50" s="1"/>
  <c r="V278" i="50" s="1"/>
  <c r="W278" i="50" s="1"/>
  <c r="X278" i="50" s="1"/>
  <c r="Y278" i="50" s="1"/>
  <c r="Z278" i="50" s="1"/>
  <c r="AA278" i="50" s="1"/>
  <c r="AB278" i="50" s="1"/>
  <c r="AC278" i="50" s="1"/>
  <c r="AD278" i="50" s="1"/>
  <c r="AE278" i="50" s="1"/>
  <c r="AF278" i="50" s="1"/>
  <c r="E277" i="50"/>
  <c r="F277" i="50" s="1"/>
  <c r="G277" i="50" s="1"/>
  <c r="H277" i="50" s="1"/>
  <c r="I277" i="50" s="1"/>
  <c r="J277" i="50" s="1"/>
  <c r="K277" i="50" s="1"/>
  <c r="L277" i="50" s="1"/>
  <c r="M277" i="50" s="1"/>
  <c r="N277" i="50" s="1"/>
  <c r="O277" i="50" s="1"/>
  <c r="P277" i="50" s="1"/>
  <c r="Q277" i="50" s="1"/>
  <c r="R277" i="50" s="1"/>
  <c r="S277" i="50" s="1"/>
  <c r="T277" i="50" s="1"/>
  <c r="U277" i="50" s="1"/>
  <c r="V277" i="50" s="1"/>
  <c r="W277" i="50" s="1"/>
  <c r="X277" i="50" s="1"/>
  <c r="Y277" i="50" s="1"/>
  <c r="Z277" i="50" s="1"/>
  <c r="AA277" i="50" s="1"/>
  <c r="AB277" i="50" s="1"/>
  <c r="AC277" i="50" s="1"/>
  <c r="AD277" i="50" s="1"/>
  <c r="AE277" i="50" s="1"/>
  <c r="AF277" i="50" s="1"/>
  <c r="E276" i="50"/>
  <c r="F276" i="50" s="1"/>
  <c r="G276" i="50" s="1"/>
  <c r="H276" i="50" s="1"/>
  <c r="I276" i="50" s="1"/>
  <c r="J276" i="50" s="1"/>
  <c r="K276" i="50" s="1"/>
  <c r="L276" i="50" s="1"/>
  <c r="M276" i="50" s="1"/>
  <c r="N276" i="50" s="1"/>
  <c r="O276" i="50" s="1"/>
  <c r="P276" i="50" s="1"/>
  <c r="Q276" i="50" s="1"/>
  <c r="R276" i="50" s="1"/>
  <c r="S276" i="50" s="1"/>
  <c r="T276" i="50" s="1"/>
  <c r="U276" i="50" s="1"/>
  <c r="V276" i="50" s="1"/>
  <c r="W276" i="50" s="1"/>
  <c r="X276" i="50" s="1"/>
  <c r="Y276" i="50" s="1"/>
  <c r="Z276" i="50" s="1"/>
  <c r="AA276" i="50" s="1"/>
  <c r="AB276" i="50" s="1"/>
  <c r="AC276" i="50" s="1"/>
  <c r="AD276" i="50" s="1"/>
  <c r="AE276" i="50" s="1"/>
  <c r="AF276" i="50" s="1"/>
  <c r="E274" i="50"/>
  <c r="F274" i="50" s="1"/>
  <c r="G274" i="50" s="1"/>
  <c r="H274" i="50" s="1"/>
  <c r="I274" i="50" s="1"/>
  <c r="J274" i="50" s="1"/>
  <c r="K274" i="50" s="1"/>
  <c r="L274" i="50" s="1"/>
  <c r="M274" i="50" s="1"/>
  <c r="N274" i="50" s="1"/>
  <c r="O274" i="50" s="1"/>
  <c r="P274" i="50" s="1"/>
  <c r="Q274" i="50" s="1"/>
  <c r="R274" i="50" s="1"/>
  <c r="S274" i="50" s="1"/>
  <c r="T274" i="50" s="1"/>
  <c r="U274" i="50" s="1"/>
  <c r="V274" i="50" s="1"/>
  <c r="W274" i="50" s="1"/>
  <c r="X274" i="50" s="1"/>
  <c r="Y274" i="50" s="1"/>
  <c r="Z274" i="50" s="1"/>
  <c r="AA274" i="50" s="1"/>
  <c r="AB274" i="50" s="1"/>
  <c r="AC274" i="50" s="1"/>
  <c r="AD274" i="50" s="1"/>
  <c r="AE274" i="50" s="1"/>
  <c r="AF274" i="50" s="1"/>
  <c r="E273" i="50"/>
  <c r="F273" i="50" s="1"/>
  <c r="G273" i="50" s="1"/>
  <c r="H273" i="50" s="1"/>
  <c r="I273" i="50" s="1"/>
  <c r="J273" i="50" s="1"/>
  <c r="K273" i="50" s="1"/>
  <c r="L273" i="50" s="1"/>
  <c r="M273" i="50" s="1"/>
  <c r="N273" i="50" s="1"/>
  <c r="O273" i="50" s="1"/>
  <c r="P273" i="50" s="1"/>
  <c r="Q273" i="50" s="1"/>
  <c r="R273" i="50" s="1"/>
  <c r="S273" i="50" s="1"/>
  <c r="T273" i="50" s="1"/>
  <c r="U273" i="50" s="1"/>
  <c r="V273" i="50" s="1"/>
  <c r="W273" i="50" s="1"/>
  <c r="X273" i="50" s="1"/>
  <c r="Y273" i="50" s="1"/>
  <c r="Z273" i="50" s="1"/>
  <c r="AA273" i="50" s="1"/>
  <c r="AB273" i="50" s="1"/>
  <c r="AC273" i="50" s="1"/>
  <c r="AD273" i="50" s="1"/>
  <c r="AE273" i="50" s="1"/>
  <c r="AF273" i="50" s="1"/>
  <c r="E272" i="50"/>
  <c r="F272" i="50" s="1"/>
  <c r="G272" i="50" s="1"/>
  <c r="H272" i="50" s="1"/>
  <c r="I272" i="50" s="1"/>
  <c r="J272" i="50" s="1"/>
  <c r="K272" i="50" s="1"/>
  <c r="L272" i="50" s="1"/>
  <c r="M272" i="50" s="1"/>
  <c r="N272" i="50" s="1"/>
  <c r="O272" i="50" s="1"/>
  <c r="P272" i="50" s="1"/>
  <c r="Q272" i="50" s="1"/>
  <c r="R272" i="50" s="1"/>
  <c r="S272" i="50" s="1"/>
  <c r="T272" i="50" s="1"/>
  <c r="U272" i="50" s="1"/>
  <c r="V272" i="50" s="1"/>
  <c r="W272" i="50" s="1"/>
  <c r="X272" i="50" s="1"/>
  <c r="Y272" i="50" s="1"/>
  <c r="Z272" i="50" s="1"/>
  <c r="AA272" i="50" s="1"/>
  <c r="AB272" i="50" s="1"/>
  <c r="AC272" i="50" s="1"/>
  <c r="AD272" i="50" s="1"/>
  <c r="AE272" i="50" s="1"/>
  <c r="AF272" i="50" s="1"/>
  <c r="E271" i="50"/>
  <c r="F271" i="50" s="1"/>
  <c r="G271" i="50" s="1"/>
  <c r="H271" i="50" s="1"/>
  <c r="I271" i="50" s="1"/>
  <c r="J271" i="50" s="1"/>
  <c r="K271" i="50" s="1"/>
  <c r="L271" i="50" s="1"/>
  <c r="M271" i="50" s="1"/>
  <c r="N271" i="50" s="1"/>
  <c r="O271" i="50" s="1"/>
  <c r="P271" i="50" s="1"/>
  <c r="Q271" i="50" s="1"/>
  <c r="R271" i="50" s="1"/>
  <c r="S271" i="50" s="1"/>
  <c r="T271" i="50" s="1"/>
  <c r="U271" i="50" s="1"/>
  <c r="V271" i="50" s="1"/>
  <c r="W271" i="50" s="1"/>
  <c r="X271" i="50" s="1"/>
  <c r="Y271" i="50" s="1"/>
  <c r="Z271" i="50" s="1"/>
  <c r="AA271" i="50" s="1"/>
  <c r="AB271" i="50" s="1"/>
  <c r="AC271" i="50" s="1"/>
  <c r="AD271" i="50" s="1"/>
  <c r="AE271" i="50" s="1"/>
  <c r="AF271" i="50" s="1"/>
  <c r="E270" i="50"/>
  <c r="F270" i="50" s="1"/>
  <c r="G270" i="50" s="1"/>
  <c r="H270" i="50" s="1"/>
  <c r="I270" i="50" s="1"/>
  <c r="J270" i="50" s="1"/>
  <c r="K270" i="50" s="1"/>
  <c r="L270" i="50" s="1"/>
  <c r="M270" i="50" s="1"/>
  <c r="N270" i="50" s="1"/>
  <c r="O270" i="50" s="1"/>
  <c r="P270" i="50" s="1"/>
  <c r="Q270" i="50" s="1"/>
  <c r="R270" i="50" s="1"/>
  <c r="S270" i="50" s="1"/>
  <c r="T270" i="50" s="1"/>
  <c r="U270" i="50" s="1"/>
  <c r="V270" i="50" s="1"/>
  <c r="W270" i="50" s="1"/>
  <c r="X270" i="50" s="1"/>
  <c r="Y270" i="50" s="1"/>
  <c r="Z270" i="50" s="1"/>
  <c r="AA270" i="50" s="1"/>
  <c r="AB270" i="50" s="1"/>
  <c r="AC270" i="50" s="1"/>
  <c r="AD270" i="50" s="1"/>
  <c r="AE270" i="50" s="1"/>
  <c r="AF270" i="50" s="1"/>
  <c r="F269" i="50"/>
  <c r="G269" i="50" s="1"/>
  <c r="H269" i="50" s="1"/>
  <c r="I269" i="50" s="1"/>
  <c r="J269" i="50" s="1"/>
  <c r="K269" i="50" s="1"/>
  <c r="L269" i="50" s="1"/>
  <c r="M269" i="50" s="1"/>
  <c r="N269" i="50" s="1"/>
  <c r="O269" i="50" s="1"/>
  <c r="P269" i="50" s="1"/>
  <c r="Q269" i="50" s="1"/>
  <c r="R269" i="50" s="1"/>
  <c r="S269" i="50" s="1"/>
  <c r="T269" i="50" s="1"/>
  <c r="U269" i="50" s="1"/>
  <c r="V269" i="50" s="1"/>
  <c r="W269" i="50" s="1"/>
  <c r="X269" i="50" s="1"/>
  <c r="Y269" i="50" s="1"/>
  <c r="Z269" i="50" s="1"/>
  <c r="AA269" i="50" s="1"/>
  <c r="AB269" i="50" s="1"/>
  <c r="AC269" i="50" s="1"/>
  <c r="AD269" i="50" s="1"/>
  <c r="AE269" i="50" s="1"/>
  <c r="AF269" i="50" s="1"/>
  <c r="E269" i="50"/>
  <c r="E268" i="50"/>
  <c r="F268" i="50" s="1"/>
  <c r="G268" i="50" s="1"/>
  <c r="H268" i="50" s="1"/>
  <c r="I268" i="50" s="1"/>
  <c r="J268" i="50" s="1"/>
  <c r="K268" i="50" s="1"/>
  <c r="L268" i="50" s="1"/>
  <c r="M268" i="50" s="1"/>
  <c r="N268" i="50" s="1"/>
  <c r="O268" i="50" s="1"/>
  <c r="P268" i="50" s="1"/>
  <c r="Q268" i="50" s="1"/>
  <c r="R268" i="50" s="1"/>
  <c r="S268" i="50" s="1"/>
  <c r="T268" i="50" s="1"/>
  <c r="U268" i="50" s="1"/>
  <c r="V268" i="50" s="1"/>
  <c r="W268" i="50" s="1"/>
  <c r="X268" i="50" s="1"/>
  <c r="Y268" i="50" s="1"/>
  <c r="Z268" i="50" s="1"/>
  <c r="AA268" i="50" s="1"/>
  <c r="AB268" i="50" s="1"/>
  <c r="AC268" i="50" s="1"/>
  <c r="AD268" i="50" s="1"/>
  <c r="AE268" i="50" s="1"/>
  <c r="AF268" i="50" s="1"/>
  <c r="E266" i="50"/>
  <c r="F266" i="50" s="1"/>
  <c r="G266" i="50" s="1"/>
  <c r="H266" i="50" s="1"/>
  <c r="I266" i="50" s="1"/>
  <c r="J266" i="50" s="1"/>
  <c r="K266" i="50" s="1"/>
  <c r="L266" i="50" s="1"/>
  <c r="M266" i="50" s="1"/>
  <c r="N266" i="50" s="1"/>
  <c r="O266" i="50" s="1"/>
  <c r="P266" i="50" s="1"/>
  <c r="Q266" i="50" s="1"/>
  <c r="R266" i="50" s="1"/>
  <c r="S266" i="50" s="1"/>
  <c r="T266" i="50" s="1"/>
  <c r="U266" i="50" s="1"/>
  <c r="V266" i="50" s="1"/>
  <c r="W266" i="50" s="1"/>
  <c r="X266" i="50" s="1"/>
  <c r="Y266" i="50" s="1"/>
  <c r="Z266" i="50" s="1"/>
  <c r="AA266" i="50" s="1"/>
  <c r="AB266" i="50" s="1"/>
  <c r="AC266" i="50" s="1"/>
  <c r="AD266" i="50" s="1"/>
  <c r="AE266" i="50" s="1"/>
  <c r="AF266" i="50" s="1"/>
  <c r="E265" i="50"/>
  <c r="F265" i="50" s="1"/>
  <c r="G265" i="50" s="1"/>
  <c r="H265" i="50" s="1"/>
  <c r="I265" i="50" s="1"/>
  <c r="J265" i="50" s="1"/>
  <c r="K265" i="50" s="1"/>
  <c r="L265" i="50" s="1"/>
  <c r="M265" i="50" s="1"/>
  <c r="N265" i="50" s="1"/>
  <c r="O265" i="50" s="1"/>
  <c r="P265" i="50" s="1"/>
  <c r="Q265" i="50" s="1"/>
  <c r="R265" i="50" s="1"/>
  <c r="S265" i="50" s="1"/>
  <c r="T265" i="50" s="1"/>
  <c r="U265" i="50" s="1"/>
  <c r="V265" i="50" s="1"/>
  <c r="W265" i="50" s="1"/>
  <c r="X265" i="50" s="1"/>
  <c r="Y265" i="50" s="1"/>
  <c r="Z265" i="50" s="1"/>
  <c r="AA265" i="50" s="1"/>
  <c r="AB265" i="50" s="1"/>
  <c r="AC265" i="50" s="1"/>
  <c r="AD265" i="50" s="1"/>
  <c r="AE265" i="50" s="1"/>
  <c r="AF265" i="50" s="1"/>
  <c r="E264" i="50"/>
  <c r="F264" i="50" s="1"/>
  <c r="G264" i="50" s="1"/>
  <c r="H264" i="50" s="1"/>
  <c r="I264" i="50" s="1"/>
  <c r="J264" i="50" s="1"/>
  <c r="K264" i="50" s="1"/>
  <c r="L264" i="50" s="1"/>
  <c r="M264" i="50" s="1"/>
  <c r="N264" i="50" s="1"/>
  <c r="O264" i="50" s="1"/>
  <c r="P264" i="50" s="1"/>
  <c r="Q264" i="50" s="1"/>
  <c r="R264" i="50" s="1"/>
  <c r="S264" i="50" s="1"/>
  <c r="T264" i="50" s="1"/>
  <c r="U264" i="50" s="1"/>
  <c r="V264" i="50" s="1"/>
  <c r="W264" i="50" s="1"/>
  <c r="X264" i="50" s="1"/>
  <c r="Y264" i="50" s="1"/>
  <c r="Z264" i="50" s="1"/>
  <c r="AA264" i="50" s="1"/>
  <c r="AB264" i="50" s="1"/>
  <c r="AC264" i="50" s="1"/>
  <c r="AD264" i="50" s="1"/>
  <c r="AE264" i="50" s="1"/>
  <c r="AF264" i="50" s="1"/>
  <c r="E263" i="50"/>
  <c r="F263" i="50" s="1"/>
  <c r="G263" i="50" s="1"/>
  <c r="H263" i="50" s="1"/>
  <c r="I263" i="50" s="1"/>
  <c r="J263" i="50" s="1"/>
  <c r="K263" i="50" s="1"/>
  <c r="L263" i="50" s="1"/>
  <c r="M263" i="50" s="1"/>
  <c r="N263" i="50" s="1"/>
  <c r="O263" i="50" s="1"/>
  <c r="P263" i="50" s="1"/>
  <c r="Q263" i="50" s="1"/>
  <c r="R263" i="50" s="1"/>
  <c r="S263" i="50" s="1"/>
  <c r="T263" i="50" s="1"/>
  <c r="U263" i="50" s="1"/>
  <c r="V263" i="50" s="1"/>
  <c r="W263" i="50" s="1"/>
  <c r="X263" i="50" s="1"/>
  <c r="Y263" i="50" s="1"/>
  <c r="Z263" i="50" s="1"/>
  <c r="AA263" i="50" s="1"/>
  <c r="AB263" i="50" s="1"/>
  <c r="AC263" i="50" s="1"/>
  <c r="AD263" i="50" s="1"/>
  <c r="AE263" i="50" s="1"/>
  <c r="AF263" i="50" s="1"/>
  <c r="E262" i="50"/>
  <c r="F262" i="50" s="1"/>
  <c r="G262" i="50" s="1"/>
  <c r="H262" i="50" s="1"/>
  <c r="I262" i="50" s="1"/>
  <c r="J262" i="50" s="1"/>
  <c r="K262" i="50" s="1"/>
  <c r="L262" i="50" s="1"/>
  <c r="M262" i="50" s="1"/>
  <c r="N262" i="50" s="1"/>
  <c r="O262" i="50" s="1"/>
  <c r="P262" i="50" s="1"/>
  <c r="Q262" i="50" s="1"/>
  <c r="R262" i="50" s="1"/>
  <c r="S262" i="50" s="1"/>
  <c r="T262" i="50" s="1"/>
  <c r="U262" i="50" s="1"/>
  <c r="V262" i="50" s="1"/>
  <c r="W262" i="50" s="1"/>
  <c r="X262" i="50" s="1"/>
  <c r="Y262" i="50" s="1"/>
  <c r="Z262" i="50" s="1"/>
  <c r="AA262" i="50" s="1"/>
  <c r="AB262" i="50" s="1"/>
  <c r="AC262" i="50" s="1"/>
  <c r="AD262" i="50" s="1"/>
  <c r="AE262" i="50" s="1"/>
  <c r="AF262" i="50" s="1"/>
  <c r="E261" i="50"/>
  <c r="F261" i="50" s="1"/>
  <c r="G261" i="50" s="1"/>
  <c r="H261" i="50" s="1"/>
  <c r="I261" i="50" s="1"/>
  <c r="J261" i="50" s="1"/>
  <c r="K261" i="50" s="1"/>
  <c r="L261" i="50" s="1"/>
  <c r="M261" i="50" s="1"/>
  <c r="N261" i="50" s="1"/>
  <c r="O261" i="50" s="1"/>
  <c r="P261" i="50" s="1"/>
  <c r="Q261" i="50" s="1"/>
  <c r="R261" i="50" s="1"/>
  <c r="S261" i="50" s="1"/>
  <c r="T261" i="50" s="1"/>
  <c r="U261" i="50" s="1"/>
  <c r="V261" i="50" s="1"/>
  <c r="W261" i="50" s="1"/>
  <c r="X261" i="50" s="1"/>
  <c r="Y261" i="50" s="1"/>
  <c r="Z261" i="50" s="1"/>
  <c r="AA261" i="50" s="1"/>
  <c r="AB261" i="50" s="1"/>
  <c r="AC261" i="50" s="1"/>
  <c r="AD261" i="50" s="1"/>
  <c r="AE261" i="50" s="1"/>
  <c r="AF261" i="50" s="1"/>
  <c r="E260" i="50"/>
  <c r="F260" i="50" s="1"/>
  <c r="G260" i="50" s="1"/>
  <c r="H260" i="50" s="1"/>
  <c r="I260" i="50" s="1"/>
  <c r="J260" i="50" s="1"/>
  <c r="K260" i="50" s="1"/>
  <c r="L260" i="50" s="1"/>
  <c r="M260" i="50" s="1"/>
  <c r="N260" i="50" s="1"/>
  <c r="O260" i="50" s="1"/>
  <c r="P260" i="50" s="1"/>
  <c r="Q260" i="50" s="1"/>
  <c r="R260" i="50" s="1"/>
  <c r="S260" i="50" s="1"/>
  <c r="T260" i="50" s="1"/>
  <c r="U260" i="50" s="1"/>
  <c r="V260" i="50" s="1"/>
  <c r="W260" i="50" s="1"/>
  <c r="X260" i="50" s="1"/>
  <c r="Y260" i="50" s="1"/>
  <c r="Z260" i="50" s="1"/>
  <c r="AA260" i="50" s="1"/>
  <c r="AB260" i="50" s="1"/>
  <c r="AC260" i="50" s="1"/>
  <c r="AD260" i="50" s="1"/>
  <c r="AE260" i="50" s="1"/>
  <c r="AF260" i="50" s="1"/>
  <c r="E258" i="50"/>
  <c r="F258" i="50" s="1"/>
  <c r="G258" i="50" s="1"/>
  <c r="H258" i="50" s="1"/>
  <c r="I258" i="50" s="1"/>
  <c r="J258" i="50" s="1"/>
  <c r="K258" i="50" s="1"/>
  <c r="L258" i="50" s="1"/>
  <c r="M258" i="50" s="1"/>
  <c r="N258" i="50" s="1"/>
  <c r="O258" i="50" s="1"/>
  <c r="P258" i="50" s="1"/>
  <c r="Q258" i="50" s="1"/>
  <c r="R258" i="50" s="1"/>
  <c r="S258" i="50" s="1"/>
  <c r="T258" i="50" s="1"/>
  <c r="U258" i="50" s="1"/>
  <c r="V258" i="50" s="1"/>
  <c r="W258" i="50" s="1"/>
  <c r="X258" i="50" s="1"/>
  <c r="Y258" i="50" s="1"/>
  <c r="Z258" i="50" s="1"/>
  <c r="AA258" i="50" s="1"/>
  <c r="AB258" i="50" s="1"/>
  <c r="AC258" i="50" s="1"/>
  <c r="AD258" i="50" s="1"/>
  <c r="AE258" i="50" s="1"/>
  <c r="AF258" i="50" s="1"/>
  <c r="E257" i="50"/>
  <c r="F257" i="50" s="1"/>
  <c r="G257" i="50" s="1"/>
  <c r="H257" i="50" s="1"/>
  <c r="I257" i="50" s="1"/>
  <c r="J257" i="50" s="1"/>
  <c r="K257" i="50" s="1"/>
  <c r="L257" i="50" s="1"/>
  <c r="M257" i="50" s="1"/>
  <c r="N257" i="50" s="1"/>
  <c r="O257" i="50" s="1"/>
  <c r="P257" i="50" s="1"/>
  <c r="Q257" i="50" s="1"/>
  <c r="R257" i="50" s="1"/>
  <c r="S257" i="50" s="1"/>
  <c r="T257" i="50" s="1"/>
  <c r="U257" i="50" s="1"/>
  <c r="V257" i="50" s="1"/>
  <c r="W257" i="50" s="1"/>
  <c r="X257" i="50" s="1"/>
  <c r="Y257" i="50" s="1"/>
  <c r="Z257" i="50" s="1"/>
  <c r="AA257" i="50" s="1"/>
  <c r="AB257" i="50" s="1"/>
  <c r="AC257" i="50" s="1"/>
  <c r="AD257" i="50" s="1"/>
  <c r="AE257" i="50" s="1"/>
  <c r="AF257" i="50" s="1"/>
  <c r="E256" i="50"/>
  <c r="F256" i="50" s="1"/>
  <c r="G256" i="50" s="1"/>
  <c r="H256" i="50" s="1"/>
  <c r="I256" i="50" s="1"/>
  <c r="J256" i="50" s="1"/>
  <c r="K256" i="50" s="1"/>
  <c r="L256" i="50" s="1"/>
  <c r="M256" i="50" s="1"/>
  <c r="N256" i="50" s="1"/>
  <c r="O256" i="50" s="1"/>
  <c r="P256" i="50" s="1"/>
  <c r="Q256" i="50" s="1"/>
  <c r="R256" i="50" s="1"/>
  <c r="S256" i="50" s="1"/>
  <c r="T256" i="50" s="1"/>
  <c r="U256" i="50" s="1"/>
  <c r="V256" i="50" s="1"/>
  <c r="W256" i="50" s="1"/>
  <c r="X256" i="50" s="1"/>
  <c r="Y256" i="50" s="1"/>
  <c r="Z256" i="50" s="1"/>
  <c r="AA256" i="50" s="1"/>
  <c r="AB256" i="50" s="1"/>
  <c r="AC256" i="50" s="1"/>
  <c r="AD256" i="50" s="1"/>
  <c r="AE256" i="50" s="1"/>
  <c r="AF256" i="50" s="1"/>
  <c r="E255" i="50"/>
  <c r="F255" i="50" s="1"/>
  <c r="G255" i="50" s="1"/>
  <c r="H255" i="50" s="1"/>
  <c r="I255" i="50" s="1"/>
  <c r="J255" i="50" s="1"/>
  <c r="K255" i="50" s="1"/>
  <c r="L255" i="50" s="1"/>
  <c r="M255" i="50" s="1"/>
  <c r="N255" i="50" s="1"/>
  <c r="O255" i="50" s="1"/>
  <c r="P255" i="50" s="1"/>
  <c r="Q255" i="50" s="1"/>
  <c r="R255" i="50" s="1"/>
  <c r="S255" i="50" s="1"/>
  <c r="T255" i="50" s="1"/>
  <c r="U255" i="50" s="1"/>
  <c r="V255" i="50" s="1"/>
  <c r="W255" i="50" s="1"/>
  <c r="X255" i="50" s="1"/>
  <c r="Y255" i="50" s="1"/>
  <c r="Z255" i="50" s="1"/>
  <c r="AA255" i="50" s="1"/>
  <c r="AB255" i="50" s="1"/>
  <c r="AC255" i="50" s="1"/>
  <c r="AD255" i="50" s="1"/>
  <c r="AE255" i="50" s="1"/>
  <c r="AF255" i="50" s="1"/>
  <c r="E254" i="50"/>
  <c r="F254" i="50" s="1"/>
  <c r="G254" i="50" s="1"/>
  <c r="H254" i="50" s="1"/>
  <c r="I254" i="50" s="1"/>
  <c r="J254" i="50" s="1"/>
  <c r="K254" i="50" s="1"/>
  <c r="L254" i="50" s="1"/>
  <c r="M254" i="50" s="1"/>
  <c r="N254" i="50" s="1"/>
  <c r="O254" i="50" s="1"/>
  <c r="P254" i="50" s="1"/>
  <c r="Q254" i="50" s="1"/>
  <c r="R254" i="50" s="1"/>
  <c r="S254" i="50" s="1"/>
  <c r="T254" i="50" s="1"/>
  <c r="U254" i="50" s="1"/>
  <c r="V254" i="50" s="1"/>
  <c r="W254" i="50" s="1"/>
  <c r="X254" i="50" s="1"/>
  <c r="Y254" i="50" s="1"/>
  <c r="Z254" i="50" s="1"/>
  <c r="AA254" i="50" s="1"/>
  <c r="AB254" i="50" s="1"/>
  <c r="AC254" i="50" s="1"/>
  <c r="AD254" i="50" s="1"/>
  <c r="AE254" i="50" s="1"/>
  <c r="AF254" i="50" s="1"/>
  <c r="E253" i="50"/>
  <c r="F253" i="50" s="1"/>
  <c r="G253" i="50" s="1"/>
  <c r="H253" i="50" s="1"/>
  <c r="I253" i="50" s="1"/>
  <c r="J253" i="50" s="1"/>
  <c r="K253" i="50" s="1"/>
  <c r="L253" i="50" s="1"/>
  <c r="M253" i="50" s="1"/>
  <c r="N253" i="50" s="1"/>
  <c r="O253" i="50" s="1"/>
  <c r="P253" i="50" s="1"/>
  <c r="Q253" i="50" s="1"/>
  <c r="R253" i="50" s="1"/>
  <c r="S253" i="50" s="1"/>
  <c r="T253" i="50" s="1"/>
  <c r="U253" i="50" s="1"/>
  <c r="V253" i="50" s="1"/>
  <c r="W253" i="50" s="1"/>
  <c r="X253" i="50" s="1"/>
  <c r="Y253" i="50" s="1"/>
  <c r="Z253" i="50" s="1"/>
  <c r="AA253" i="50" s="1"/>
  <c r="AB253" i="50" s="1"/>
  <c r="AC253" i="50" s="1"/>
  <c r="AD253" i="50" s="1"/>
  <c r="AE253" i="50" s="1"/>
  <c r="AF253" i="50" s="1"/>
  <c r="E252" i="50"/>
  <c r="F252" i="50" s="1"/>
  <c r="G252" i="50" s="1"/>
  <c r="H252" i="50" s="1"/>
  <c r="I252" i="50" s="1"/>
  <c r="J252" i="50" s="1"/>
  <c r="K252" i="50" s="1"/>
  <c r="L252" i="50" s="1"/>
  <c r="M252" i="50" s="1"/>
  <c r="N252" i="50" s="1"/>
  <c r="O252" i="50" s="1"/>
  <c r="P252" i="50" s="1"/>
  <c r="Q252" i="50" s="1"/>
  <c r="R252" i="50" s="1"/>
  <c r="S252" i="50" s="1"/>
  <c r="T252" i="50" s="1"/>
  <c r="U252" i="50" s="1"/>
  <c r="V252" i="50" s="1"/>
  <c r="W252" i="50" s="1"/>
  <c r="X252" i="50" s="1"/>
  <c r="Y252" i="50" s="1"/>
  <c r="Z252" i="50" s="1"/>
  <c r="AA252" i="50" s="1"/>
  <c r="AB252" i="50" s="1"/>
  <c r="AC252" i="50" s="1"/>
  <c r="AD252" i="50" s="1"/>
  <c r="AE252" i="50" s="1"/>
  <c r="AF252" i="50" s="1"/>
  <c r="E250" i="50"/>
  <c r="F250" i="50" s="1"/>
  <c r="G250" i="50" s="1"/>
  <c r="H250" i="50" s="1"/>
  <c r="I250" i="50" s="1"/>
  <c r="J250" i="50" s="1"/>
  <c r="K250" i="50" s="1"/>
  <c r="L250" i="50" s="1"/>
  <c r="M250" i="50" s="1"/>
  <c r="N250" i="50" s="1"/>
  <c r="O250" i="50" s="1"/>
  <c r="P250" i="50" s="1"/>
  <c r="Q250" i="50" s="1"/>
  <c r="R250" i="50" s="1"/>
  <c r="S250" i="50" s="1"/>
  <c r="T250" i="50" s="1"/>
  <c r="U250" i="50" s="1"/>
  <c r="V250" i="50" s="1"/>
  <c r="W250" i="50" s="1"/>
  <c r="X250" i="50" s="1"/>
  <c r="Y250" i="50" s="1"/>
  <c r="Z250" i="50" s="1"/>
  <c r="AA250" i="50" s="1"/>
  <c r="AB250" i="50" s="1"/>
  <c r="AC250" i="50" s="1"/>
  <c r="AD250" i="50" s="1"/>
  <c r="AE250" i="50" s="1"/>
  <c r="AF250" i="50" s="1"/>
  <c r="E249" i="50"/>
  <c r="F249" i="50" s="1"/>
  <c r="G249" i="50" s="1"/>
  <c r="H249" i="50" s="1"/>
  <c r="I249" i="50" s="1"/>
  <c r="J249" i="50" s="1"/>
  <c r="K249" i="50" s="1"/>
  <c r="L249" i="50" s="1"/>
  <c r="M249" i="50" s="1"/>
  <c r="N249" i="50" s="1"/>
  <c r="O249" i="50" s="1"/>
  <c r="P249" i="50" s="1"/>
  <c r="Q249" i="50" s="1"/>
  <c r="R249" i="50" s="1"/>
  <c r="S249" i="50" s="1"/>
  <c r="T249" i="50" s="1"/>
  <c r="U249" i="50" s="1"/>
  <c r="V249" i="50" s="1"/>
  <c r="W249" i="50" s="1"/>
  <c r="X249" i="50" s="1"/>
  <c r="Y249" i="50" s="1"/>
  <c r="Z249" i="50" s="1"/>
  <c r="AA249" i="50" s="1"/>
  <c r="AB249" i="50" s="1"/>
  <c r="AC249" i="50" s="1"/>
  <c r="AD249" i="50" s="1"/>
  <c r="AE249" i="50" s="1"/>
  <c r="AF249" i="50" s="1"/>
  <c r="E248" i="50"/>
  <c r="F248" i="50" s="1"/>
  <c r="G248" i="50" s="1"/>
  <c r="H248" i="50" s="1"/>
  <c r="I248" i="50" s="1"/>
  <c r="J248" i="50" s="1"/>
  <c r="K248" i="50" s="1"/>
  <c r="L248" i="50" s="1"/>
  <c r="M248" i="50" s="1"/>
  <c r="N248" i="50" s="1"/>
  <c r="O248" i="50" s="1"/>
  <c r="P248" i="50" s="1"/>
  <c r="Q248" i="50" s="1"/>
  <c r="R248" i="50" s="1"/>
  <c r="S248" i="50" s="1"/>
  <c r="T248" i="50" s="1"/>
  <c r="U248" i="50" s="1"/>
  <c r="V248" i="50" s="1"/>
  <c r="W248" i="50" s="1"/>
  <c r="X248" i="50" s="1"/>
  <c r="Y248" i="50" s="1"/>
  <c r="Z248" i="50" s="1"/>
  <c r="AA248" i="50" s="1"/>
  <c r="AB248" i="50" s="1"/>
  <c r="AC248" i="50" s="1"/>
  <c r="AD248" i="50" s="1"/>
  <c r="AE248" i="50" s="1"/>
  <c r="AF248" i="50" s="1"/>
  <c r="E247" i="50"/>
  <c r="F247" i="50" s="1"/>
  <c r="G247" i="50" s="1"/>
  <c r="H247" i="50" s="1"/>
  <c r="I247" i="50" s="1"/>
  <c r="J247" i="50" s="1"/>
  <c r="K247" i="50" s="1"/>
  <c r="L247" i="50" s="1"/>
  <c r="M247" i="50" s="1"/>
  <c r="N247" i="50" s="1"/>
  <c r="O247" i="50" s="1"/>
  <c r="P247" i="50" s="1"/>
  <c r="Q247" i="50" s="1"/>
  <c r="R247" i="50" s="1"/>
  <c r="S247" i="50" s="1"/>
  <c r="T247" i="50" s="1"/>
  <c r="U247" i="50" s="1"/>
  <c r="V247" i="50" s="1"/>
  <c r="W247" i="50" s="1"/>
  <c r="X247" i="50" s="1"/>
  <c r="Y247" i="50" s="1"/>
  <c r="Z247" i="50" s="1"/>
  <c r="AA247" i="50" s="1"/>
  <c r="AB247" i="50" s="1"/>
  <c r="AC247" i="50" s="1"/>
  <c r="AD247" i="50" s="1"/>
  <c r="AE247" i="50" s="1"/>
  <c r="AF247" i="50" s="1"/>
  <c r="E246" i="50"/>
  <c r="F246" i="50" s="1"/>
  <c r="G246" i="50" s="1"/>
  <c r="H246" i="50" s="1"/>
  <c r="I246" i="50" s="1"/>
  <c r="J246" i="50" s="1"/>
  <c r="K246" i="50" s="1"/>
  <c r="L246" i="50" s="1"/>
  <c r="M246" i="50" s="1"/>
  <c r="N246" i="50" s="1"/>
  <c r="O246" i="50" s="1"/>
  <c r="P246" i="50" s="1"/>
  <c r="Q246" i="50" s="1"/>
  <c r="R246" i="50" s="1"/>
  <c r="S246" i="50" s="1"/>
  <c r="T246" i="50" s="1"/>
  <c r="U246" i="50" s="1"/>
  <c r="V246" i="50" s="1"/>
  <c r="W246" i="50" s="1"/>
  <c r="X246" i="50" s="1"/>
  <c r="Y246" i="50" s="1"/>
  <c r="Z246" i="50" s="1"/>
  <c r="AA246" i="50" s="1"/>
  <c r="AB246" i="50" s="1"/>
  <c r="AC246" i="50" s="1"/>
  <c r="AD246" i="50" s="1"/>
  <c r="AE246" i="50" s="1"/>
  <c r="AF246" i="50" s="1"/>
  <c r="E245" i="50"/>
  <c r="F245" i="50" s="1"/>
  <c r="G245" i="50" s="1"/>
  <c r="H245" i="50" s="1"/>
  <c r="I245" i="50" s="1"/>
  <c r="J245" i="50" s="1"/>
  <c r="K245" i="50" s="1"/>
  <c r="L245" i="50" s="1"/>
  <c r="M245" i="50" s="1"/>
  <c r="N245" i="50" s="1"/>
  <c r="O245" i="50" s="1"/>
  <c r="P245" i="50" s="1"/>
  <c r="Q245" i="50" s="1"/>
  <c r="R245" i="50" s="1"/>
  <c r="S245" i="50" s="1"/>
  <c r="T245" i="50" s="1"/>
  <c r="U245" i="50" s="1"/>
  <c r="V245" i="50" s="1"/>
  <c r="W245" i="50" s="1"/>
  <c r="X245" i="50" s="1"/>
  <c r="Y245" i="50" s="1"/>
  <c r="Z245" i="50" s="1"/>
  <c r="AA245" i="50" s="1"/>
  <c r="AB245" i="50" s="1"/>
  <c r="AC245" i="50" s="1"/>
  <c r="AD245" i="50" s="1"/>
  <c r="AE245" i="50" s="1"/>
  <c r="AF245" i="50" s="1"/>
  <c r="E244" i="50"/>
  <c r="F244" i="50" s="1"/>
  <c r="G244" i="50" s="1"/>
  <c r="H244" i="50" s="1"/>
  <c r="I244" i="50" s="1"/>
  <c r="J244" i="50" s="1"/>
  <c r="K244" i="50" s="1"/>
  <c r="L244" i="50" s="1"/>
  <c r="M244" i="50" s="1"/>
  <c r="N244" i="50" s="1"/>
  <c r="O244" i="50" s="1"/>
  <c r="P244" i="50" s="1"/>
  <c r="Q244" i="50" s="1"/>
  <c r="R244" i="50" s="1"/>
  <c r="S244" i="50" s="1"/>
  <c r="T244" i="50" s="1"/>
  <c r="U244" i="50" s="1"/>
  <c r="V244" i="50" s="1"/>
  <c r="W244" i="50" s="1"/>
  <c r="X244" i="50" s="1"/>
  <c r="Y244" i="50" s="1"/>
  <c r="Z244" i="50" s="1"/>
  <c r="AA244" i="50" s="1"/>
  <c r="AB244" i="50" s="1"/>
  <c r="AC244" i="50" s="1"/>
  <c r="AD244" i="50" s="1"/>
  <c r="AE244" i="50" s="1"/>
  <c r="AF244" i="50" s="1"/>
  <c r="E242" i="50"/>
  <c r="F242" i="50" s="1"/>
  <c r="G242" i="50" s="1"/>
  <c r="H242" i="50" s="1"/>
  <c r="I242" i="50" s="1"/>
  <c r="J242" i="50" s="1"/>
  <c r="K242" i="50" s="1"/>
  <c r="L242" i="50" s="1"/>
  <c r="M242" i="50" s="1"/>
  <c r="N242" i="50" s="1"/>
  <c r="O242" i="50" s="1"/>
  <c r="P242" i="50" s="1"/>
  <c r="Q242" i="50" s="1"/>
  <c r="R242" i="50" s="1"/>
  <c r="S242" i="50" s="1"/>
  <c r="T242" i="50" s="1"/>
  <c r="U242" i="50" s="1"/>
  <c r="V242" i="50" s="1"/>
  <c r="W242" i="50" s="1"/>
  <c r="X242" i="50" s="1"/>
  <c r="Y242" i="50" s="1"/>
  <c r="Z242" i="50" s="1"/>
  <c r="AA242" i="50" s="1"/>
  <c r="AB242" i="50" s="1"/>
  <c r="AC242" i="50" s="1"/>
  <c r="AD242" i="50" s="1"/>
  <c r="AE242" i="50" s="1"/>
  <c r="AF242" i="50" s="1"/>
  <c r="E241" i="50"/>
  <c r="F241" i="50" s="1"/>
  <c r="G241" i="50" s="1"/>
  <c r="H241" i="50" s="1"/>
  <c r="I241" i="50" s="1"/>
  <c r="J241" i="50" s="1"/>
  <c r="K241" i="50" s="1"/>
  <c r="L241" i="50" s="1"/>
  <c r="M241" i="50" s="1"/>
  <c r="N241" i="50" s="1"/>
  <c r="O241" i="50" s="1"/>
  <c r="P241" i="50" s="1"/>
  <c r="Q241" i="50" s="1"/>
  <c r="R241" i="50" s="1"/>
  <c r="S241" i="50" s="1"/>
  <c r="T241" i="50" s="1"/>
  <c r="U241" i="50" s="1"/>
  <c r="V241" i="50" s="1"/>
  <c r="W241" i="50" s="1"/>
  <c r="X241" i="50" s="1"/>
  <c r="Y241" i="50" s="1"/>
  <c r="Z241" i="50" s="1"/>
  <c r="AA241" i="50" s="1"/>
  <c r="AB241" i="50" s="1"/>
  <c r="AC241" i="50" s="1"/>
  <c r="AD241" i="50" s="1"/>
  <c r="AE241" i="50" s="1"/>
  <c r="AF241" i="50" s="1"/>
  <c r="E240" i="50"/>
  <c r="F240" i="50" s="1"/>
  <c r="G240" i="50" s="1"/>
  <c r="H240" i="50" s="1"/>
  <c r="I240" i="50" s="1"/>
  <c r="J240" i="50" s="1"/>
  <c r="K240" i="50" s="1"/>
  <c r="L240" i="50" s="1"/>
  <c r="M240" i="50" s="1"/>
  <c r="N240" i="50" s="1"/>
  <c r="O240" i="50" s="1"/>
  <c r="P240" i="50" s="1"/>
  <c r="Q240" i="50" s="1"/>
  <c r="R240" i="50" s="1"/>
  <c r="S240" i="50" s="1"/>
  <c r="T240" i="50" s="1"/>
  <c r="U240" i="50" s="1"/>
  <c r="V240" i="50" s="1"/>
  <c r="W240" i="50" s="1"/>
  <c r="X240" i="50" s="1"/>
  <c r="Y240" i="50" s="1"/>
  <c r="Z240" i="50" s="1"/>
  <c r="AA240" i="50" s="1"/>
  <c r="AB240" i="50" s="1"/>
  <c r="AC240" i="50" s="1"/>
  <c r="AD240" i="50" s="1"/>
  <c r="AE240" i="50" s="1"/>
  <c r="AF240" i="50" s="1"/>
  <c r="E239" i="50"/>
  <c r="F239" i="50" s="1"/>
  <c r="G239" i="50" s="1"/>
  <c r="H239" i="50" s="1"/>
  <c r="I239" i="50" s="1"/>
  <c r="J239" i="50" s="1"/>
  <c r="K239" i="50" s="1"/>
  <c r="L239" i="50" s="1"/>
  <c r="M239" i="50" s="1"/>
  <c r="N239" i="50" s="1"/>
  <c r="O239" i="50" s="1"/>
  <c r="P239" i="50" s="1"/>
  <c r="Q239" i="50" s="1"/>
  <c r="R239" i="50" s="1"/>
  <c r="S239" i="50" s="1"/>
  <c r="T239" i="50" s="1"/>
  <c r="U239" i="50" s="1"/>
  <c r="V239" i="50" s="1"/>
  <c r="W239" i="50" s="1"/>
  <c r="X239" i="50" s="1"/>
  <c r="Y239" i="50" s="1"/>
  <c r="Z239" i="50" s="1"/>
  <c r="AA239" i="50" s="1"/>
  <c r="AB239" i="50" s="1"/>
  <c r="AC239" i="50" s="1"/>
  <c r="AD239" i="50" s="1"/>
  <c r="AE239" i="50" s="1"/>
  <c r="AF239" i="50" s="1"/>
  <c r="E238" i="50"/>
  <c r="F238" i="50" s="1"/>
  <c r="G238" i="50" s="1"/>
  <c r="H238" i="50" s="1"/>
  <c r="I238" i="50" s="1"/>
  <c r="J238" i="50" s="1"/>
  <c r="K238" i="50" s="1"/>
  <c r="L238" i="50" s="1"/>
  <c r="M238" i="50" s="1"/>
  <c r="N238" i="50" s="1"/>
  <c r="O238" i="50" s="1"/>
  <c r="P238" i="50" s="1"/>
  <c r="Q238" i="50" s="1"/>
  <c r="R238" i="50" s="1"/>
  <c r="S238" i="50" s="1"/>
  <c r="T238" i="50" s="1"/>
  <c r="U238" i="50" s="1"/>
  <c r="V238" i="50" s="1"/>
  <c r="W238" i="50" s="1"/>
  <c r="X238" i="50" s="1"/>
  <c r="Y238" i="50" s="1"/>
  <c r="Z238" i="50" s="1"/>
  <c r="AA238" i="50" s="1"/>
  <c r="AB238" i="50" s="1"/>
  <c r="AC238" i="50" s="1"/>
  <c r="AD238" i="50" s="1"/>
  <c r="AE238" i="50" s="1"/>
  <c r="AF238" i="50" s="1"/>
  <c r="E237" i="50"/>
  <c r="F237" i="50" s="1"/>
  <c r="G237" i="50" s="1"/>
  <c r="H237" i="50" s="1"/>
  <c r="I237" i="50" s="1"/>
  <c r="J237" i="50" s="1"/>
  <c r="K237" i="50" s="1"/>
  <c r="L237" i="50" s="1"/>
  <c r="M237" i="50" s="1"/>
  <c r="N237" i="50" s="1"/>
  <c r="O237" i="50" s="1"/>
  <c r="P237" i="50" s="1"/>
  <c r="Q237" i="50" s="1"/>
  <c r="R237" i="50" s="1"/>
  <c r="S237" i="50" s="1"/>
  <c r="T237" i="50" s="1"/>
  <c r="U237" i="50" s="1"/>
  <c r="V237" i="50" s="1"/>
  <c r="W237" i="50" s="1"/>
  <c r="X237" i="50" s="1"/>
  <c r="Y237" i="50" s="1"/>
  <c r="Z237" i="50" s="1"/>
  <c r="AA237" i="50" s="1"/>
  <c r="AB237" i="50" s="1"/>
  <c r="AC237" i="50" s="1"/>
  <c r="AD237" i="50" s="1"/>
  <c r="AE237" i="50" s="1"/>
  <c r="AF237" i="50" s="1"/>
  <c r="E236" i="50"/>
  <c r="F236" i="50" s="1"/>
  <c r="G236" i="50" s="1"/>
  <c r="H236" i="50" s="1"/>
  <c r="I236" i="50" s="1"/>
  <c r="J236" i="50" s="1"/>
  <c r="K236" i="50" s="1"/>
  <c r="L236" i="50" s="1"/>
  <c r="M236" i="50" s="1"/>
  <c r="N236" i="50" s="1"/>
  <c r="O236" i="50" s="1"/>
  <c r="P236" i="50" s="1"/>
  <c r="Q236" i="50" s="1"/>
  <c r="R236" i="50" s="1"/>
  <c r="S236" i="50" s="1"/>
  <c r="T236" i="50" s="1"/>
  <c r="U236" i="50" s="1"/>
  <c r="V236" i="50" s="1"/>
  <c r="W236" i="50" s="1"/>
  <c r="X236" i="50" s="1"/>
  <c r="Y236" i="50" s="1"/>
  <c r="Z236" i="50" s="1"/>
  <c r="AA236" i="50" s="1"/>
  <c r="AB236" i="50" s="1"/>
  <c r="AC236" i="50" s="1"/>
  <c r="AD236" i="50" s="1"/>
  <c r="AE236" i="50" s="1"/>
  <c r="AF236" i="50" s="1"/>
  <c r="E234" i="50"/>
  <c r="F234" i="50" s="1"/>
  <c r="G234" i="50" s="1"/>
  <c r="H234" i="50" s="1"/>
  <c r="I234" i="50" s="1"/>
  <c r="J234" i="50" s="1"/>
  <c r="K234" i="50" s="1"/>
  <c r="L234" i="50" s="1"/>
  <c r="M234" i="50" s="1"/>
  <c r="N234" i="50" s="1"/>
  <c r="O234" i="50" s="1"/>
  <c r="P234" i="50" s="1"/>
  <c r="Q234" i="50" s="1"/>
  <c r="R234" i="50" s="1"/>
  <c r="S234" i="50" s="1"/>
  <c r="T234" i="50" s="1"/>
  <c r="U234" i="50" s="1"/>
  <c r="V234" i="50" s="1"/>
  <c r="W234" i="50" s="1"/>
  <c r="X234" i="50" s="1"/>
  <c r="Y234" i="50" s="1"/>
  <c r="Z234" i="50" s="1"/>
  <c r="AA234" i="50" s="1"/>
  <c r="AB234" i="50" s="1"/>
  <c r="AC234" i="50" s="1"/>
  <c r="AD234" i="50" s="1"/>
  <c r="AE234" i="50" s="1"/>
  <c r="AF234" i="50" s="1"/>
  <c r="E233" i="50"/>
  <c r="F233" i="50" s="1"/>
  <c r="G233" i="50" s="1"/>
  <c r="H233" i="50" s="1"/>
  <c r="I233" i="50" s="1"/>
  <c r="J233" i="50" s="1"/>
  <c r="K233" i="50" s="1"/>
  <c r="L233" i="50" s="1"/>
  <c r="M233" i="50" s="1"/>
  <c r="N233" i="50" s="1"/>
  <c r="O233" i="50" s="1"/>
  <c r="P233" i="50" s="1"/>
  <c r="Q233" i="50" s="1"/>
  <c r="R233" i="50" s="1"/>
  <c r="S233" i="50" s="1"/>
  <c r="T233" i="50" s="1"/>
  <c r="U233" i="50" s="1"/>
  <c r="V233" i="50" s="1"/>
  <c r="W233" i="50" s="1"/>
  <c r="X233" i="50" s="1"/>
  <c r="Y233" i="50" s="1"/>
  <c r="Z233" i="50" s="1"/>
  <c r="AA233" i="50" s="1"/>
  <c r="AB233" i="50" s="1"/>
  <c r="AC233" i="50" s="1"/>
  <c r="AD233" i="50" s="1"/>
  <c r="AE233" i="50" s="1"/>
  <c r="AF233" i="50" s="1"/>
  <c r="E232" i="50"/>
  <c r="F232" i="50" s="1"/>
  <c r="G232" i="50" s="1"/>
  <c r="H232" i="50" s="1"/>
  <c r="I232" i="50" s="1"/>
  <c r="J232" i="50" s="1"/>
  <c r="K232" i="50" s="1"/>
  <c r="L232" i="50" s="1"/>
  <c r="M232" i="50" s="1"/>
  <c r="N232" i="50" s="1"/>
  <c r="O232" i="50" s="1"/>
  <c r="P232" i="50" s="1"/>
  <c r="Q232" i="50" s="1"/>
  <c r="R232" i="50" s="1"/>
  <c r="S232" i="50" s="1"/>
  <c r="T232" i="50" s="1"/>
  <c r="U232" i="50" s="1"/>
  <c r="V232" i="50" s="1"/>
  <c r="W232" i="50" s="1"/>
  <c r="X232" i="50" s="1"/>
  <c r="Y232" i="50" s="1"/>
  <c r="Z232" i="50" s="1"/>
  <c r="AA232" i="50" s="1"/>
  <c r="AB232" i="50" s="1"/>
  <c r="AC232" i="50" s="1"/>
  <c r="AD232" i="50" s="1"/>
  <c r="AE232" i="50" s="1"/>
  <c r="AF232" i="50" s="1"/>
  <c r="E231" i="50"/>
  <c r="F231" i="50" s="1"/>
  <c r="G231" i="50" s="1"/>
  <c r="H231" i="50" s="1"/>
  <c r="I231" i="50" s="1"/>
  <c r="J231" i="50" s="1"/>
  <c r="K231" i="50" s="1"/>
  <c r="L231" i="50" s="1"/>
  <c r="M231" i="50" s="1"/>
  <c r="N231" i="50" s="1"/>
  <c r="O231" i="50" s="1"/>
  <c r="P231" i="50" s="1"/>
  <c r="Q231" i="50" s="1"/>
  <c r="R231" i="50" s="1"/>
  <c r="S231" i="50" s="1"/>
  <c r="T231" i="50" s="1"/>
  <c r="U231" i="50" s="1"/>
  <c r="V231" i="50" s="1"/>
  <c r="W231" i="50" s="1"/>
  <c r="X231" i="50" s="1"/>
  <c r="Y231" i="50" s="1"/>
  <c r="Z231" i="50" s="1"/>
  <c r="AA231" i="50" s="1"/>
  <c r="AB231" i="50" s="1"/>
  <c r="AC231" i="50" s="1"/>
  <c r="AD231" i="50" s="1"/>
  <c r="AE231" i="50" s="1"/>
  <c r="AF231" i="50" s="1"/>
  <c r="H230" i="50"/>
  <c r="I230" i="50" s="1"/>
  <c r="J230" i="50" s="1"/>
  <c r="K230" i="50" s="1"/>
  <c r="L230" i="50" s="1"/>
  <c r="M230" i="50" s="1"/>
  <c r="N230" i="50" s="1"/>
  <c r="O230" i="50" s="1"/>
  <c r="P230" i="50" s="1"/>
  <c r="Q230" i="50" s="1"/>
  <c r="R230" i="50" s="1"/>
  <c r="S230" i="50" s="1"/>
  <c r="T230" i="50" s="1"/>
  <c r="U230" i="50" s="1"/>
  <c r="V230" i="50" s="1"/>
  <c r="W230" i="50" s="1"/>
  <c r="X230" i="50" s="1"/>
  <c r="Y230" i="50" s="1"/>
  <c r="Z230" i="50" s="1"/>
  <c r="AA230" i="50" s="1"/>
  <c r="AB230" i="50" s="1"/>
  <c r="AC230" i="50" s="1"/>
  <c r="AD230" i="50" s="1"/>
  <c r="AE230" i="50" s="1"/>
  <c r="AF230" i="50" s="1"/>
  <c r="E230" i="50"/>
  <c r="F230" i="50" s="1"/>
  <c r="G230" i="50" s="1"/>
  <c r="E229" i="50"/>
  <c r="F229" i="50" s="1"/>
  <c r="G229" i="50" s="1"/>
  <c r="H229" i="50" s="1"/>
  <c r="I229" i="50" s="1"/>
  <c r="J229" i="50" s="1"/>
  <c r="K229" i="50" s="1"/>
  <c r="L229" i="50" s="1"/>
  <c r="M229" i="50" s="1"/>
  <c r="N229" i="50" s="1"/>
  <c r="O229" i="50" s="1"/>
  <c r="P229" i="50" s="1"/>
  <c r="Q229" i="50" s="1"/>
  <c r="R229" i="50" s="1"/>
  <c r="S229" i="50" s="1"/>
  <c r="T229" i="50" s="1"/>
  <c r="U229" i="50" s="1"/>
  <c r="V229" i="50" s="1"/>
  <c r="W229" i="50" s="1"/>
  <c r="X229" i="50" s="1"/>
  <c r="Y229" i="50" s="1"/>
  <c r="Z229" i="50" s="1"/>
  <c r="AA229" i="50" s="1"/>
  <c r="AB229" i="50" s="1"/>
  <c r="AC229" i="50" s="1"/>
  <c r="AD229" i="50" s="1"/>
  <c r="AE229" i="50" s="1"/>
  <c r="AF229" i="50" s="1"/>
  <c r="E228" i="50"/>
  <c r="F228" i="50" s="1"/>
  <c r="G228" i="50" s="1"/>
  <c r="H228" i="50" s="1"/>
  <c r="I228" i="50" s="1"/>
  <c r="J228" i="50" s="1"/>
  <c r="K228" i="50" s="1"/>
  <c r="L228" i="50" s="1"/>
  <c r="M228" i="50" s="1"/>
  <c r="N228" i="50" s="1"/>
  <c r="O228" i="50" s="1"/>
  <c r="P228" i="50" s="1"/>
  <c r="Q228" i="50" s="1"/>
  <c r="R228" i="50" s="1"/>
  <c r="S228" i="50" s="1"/>
  <c r="T228" i="50" s="1"/>
  <c r="U228" i="50" s="1"/>
  <c r="V228" i="50" s="1"/>
  <c r="W228" i="50" s="1"/>
  <c r="X228" i="50" s="1"/>
  <c r="Y228" i="50" s="1"/>
  <c r="Z228" i="50" s="1"/>
  <c r="AA228" i="50" s="1"/>
  <c r="AB228" i="50" s="1"/>
  <c r="AC228" i="50" s="1"/>
  <c r="AD228" i="50" s="1"/>
  <c r="AE228" i="50" s="1"/>
  <c r="AF228" i="50" s="1"/>
  <c r="E226" i="50"/>
  <c r="F226" i="50" s="1"/>
  <c r="G226" i="50" s="1"/>
  <c r="H226" i="50" s="1"/>
  <c r="I226" i="50" s="1"/>
  <c r="J226" i="50" s="1"/>
  <c r="K226" i="50" s="1"/>
  <c r="L226" i="50" s="1"/>
  <c r="M226" i="50" s="1"/>
  <c r="N226" i="50" s="1"/>
  <c r="O226" i="50" s="1"/>
  <c r="P226" i="50" s="1"/>
  <c r="Q226" i="50" s="1"/>
  <c r="R226" i="50" s="1"/>
  <c r="S226" i="50" s="1"/>
  <c r="T226" i="50" s="1"/>
  <c r="U226" i="50" s="1"/>
  <c r="V226" i="50" s="1"/>
  <c r="W226" i="50" s="1"/>
  <c r="X226" i="50" s="1"/>
  <c r="Y226" i="50" s="1"/>
  <c r="Z226" i="50" s="1"/>
  <c r="AA226" i="50" s="1"/>
  <c r="AB226" i="50" s="1"/>
  <c r="AC226" i="50" s="1"/>
  <c r="AD226" i="50" s="1"/>
  <c r="AE226" i="50" s="1"/>
  <c r="AF226" i="50" s="1"/>
  <c r="E225" i="50"/>
  <c r="F225" i="50" s="1"/>
  <c r="G225" i="50" s="1"/>
  <c r="H225" i="50" s="1"/>
  <c r="I225" i="50" s="1"/>
  <c r="J225" i="50" s="1"/>
  <c r="K225" i="50" s="1"/>
  <c r="L225" i="50" s="1"/>
  <c r="M225" i="50" s="1"/>
  <c r="N225" i="50" s="1"/>
  <c r="O225" i="50" s="1"/>
  <c r="P225" i="50" s="1"/>
  <c r="Q225" i="50" s="1"/>
  <c r="R225" i="50" s="1"/>
  <c r="S225" i="50" s="1"/>
  <c r="T225" i="50" s="1"/>
  <c r="U225" i="50" s="1"/>
  <c r="V225" i="50" s="1"/>
  <c r="W225" i="50" s="1"/>
  <c r="X225" i="50" s="1"/>
  <c r="Y225" i="50" s="1"/>
  <c r="Z225" i="50" s="1"/>
  <c r="AA225" i="50" s="1"/>
  <c r="AB225" i="50" s="1"/>
  <c r="AC225" i="50" s="1"/>
  <c r="AD225" i="50" s="1"/>
  <c r="AE225" i="50" s="1"/>
  <c r="AF225" i="50" s="1"/>
  <c r="E224" i="50"/>
  <c r="F224" i="50" s="1"/>
  <c r="G224" i="50" s="1"/>
  <c r="H224" i="50" s="1"/>
  <c r="I224" i="50" s="1"/>
  <c r="J224" i="50" s="1"/>
  <c r="K224" i="50" s="1"/>
  <c r="L224" i="50" s="1"/>
  <c r="M224" i="50" s="1"/>
  <c r="N224" i="50" s="1"/>
  <c r="O224" i="50" s="1"/>
  <c r="P224" i="50" s="1"/>
  <c r="Q224" i="50" s="1"/>
  <c r="R224" i="50" s="1"/>
  <c r="S224" i="50" s="1"/>
  <c r="T224" i="50" s="1"/>
  <c r="U224" i="50" s="1"/>
  <c r="V224" i="50" s="1"/>
  <c r="W224" i="50" s="1"/>
  <c r="X224" i="50" s="1"/>
  <c r="Y224" i="50" s="1"/>
  <c r="Z224" i="50" s="1"/>
  <c r="AA224" i="50" s="1"/>
  <c r="AB224" i="50" s="1"/>
  <c r="AC224" i="50" s="1"/>
  <c r="AD224" i="50" s="1"/>
  <c r="AE224" i="50" s="1"/>
  <c r="AF224" i="50" s="1"/>
  <c r="E223" i="50"/>
  <c r="F223" i="50" s="1"/>
  <c r="G223" i="50" s="1"/>
  <c r="H223" i="50" s="1"/>
  <c r="I223" i="50" s="1"/>
  <c r="J223" i="50" s="1"/>
  <c r="K223" i="50" s="1"/>
  <c r="L223" i="50" s="1"/>
  <c r="M223" i="50" s="1"/>
  <c r="N223" i="50" s="1"/>
  <c r="O223" i="50" s="1"/>
  <c r="P223" i="50" s="1"/>
  <c r="Q223" i="50" s="1"/>
  <c r="R223" i="50" s="1"/>
  <c r="S223" i="50" s="1"/>
  <c r="T223" i="50" s="1"/>
  <c r="U223" i="50" s="1"/>
  <c r="V223" i="50" s="1"/>
  <c r="W223" i="50" s="1"/>
  <c r="X223" i="50" s="1"/>
  <c r="Y223" i="50" s="1"/>
  <c r="Z223" i="50" s="1"/>
  <c r="AA223" i="50" s="1"/>
  <c r="AB223" i="50" s="1"/>
  <c r="AC223" i="50" s="1"/>
  <c r="AD223" i="50" s="1"/>
  <c r="AE223" i="50" s="1"/>
  <c r="AF223" i="50" s="1"/>
  <c r="E222" i="50"/>
  <c r="F222" i="50" s="1"/>
  <c r="G222" i="50" s="1"/>
  <c r="H222" i="50" s="1"/>
  <c r="I222" i="50" s="1"/>
  <c r="J222" i="50" s="1"/>
  <c r="K222" i="50" s="1"/>
  <c r="L222" i="50" s="1"/>
  <c r="M222" i="50" s="1"/>
  <c r="N222" i="50" s="1"/>
  <c r="O222" i="50" s="1"/>
  <c r="P222" i="50" s="1"/>
  <c r="Q222" i="50" s="1"/>
  <c r="R222" i="50" s="1"/>
  <c r="S222" i="50" s="1"/>
  <c r="T222" i="50" s="1"/>
  <c r="U222" i="50" s="1"/>
  <c r="V222" i="50" s="1"/>
  <c r="W222" i="50" s="1"/>
  <c r="X222" i="50" s="1"/>
  <c r="Y222" i="50" s="1"/>
  <c r="Z222" i="50" s="1"/>
  <c r="AA222" i="50" s="1"/>
  <c r="AB222" i="50" s="1"/>
  <c r="AC222" i="50" s="1"/>
  <c r="AD222" i="50" s="1"/>
  <c r="AE222" i="50" s="1"/>
  <c r="AF222" i="50" s="1"/>
  <c r="E221" i="50"/>
  <c r="F221" i="50" s="1"/>
  <c r="G221" i="50" s="1"/>
  <c r="H221" i="50" s="1"/>
  <c r="I221" i="50" s="1"/>
  <c r="J221" i="50" s="1"/>
  <c r="K221" i="50" s="1"/>
  <c r="L221" i="50" s="1"/>
  <c r="M221" i="50" s="1"/>
  <c r="N221" i="50" s="1"/>
  <c r="O221" i="50" s="1"/>
  <c r="P221" i="50" s="1"/>
  <c r="Q221" i="50" s="1"/>
  <c r="R221" i="50" s="1"/>
  <c r="S221" i="50" s="1"/>
  <c r="T221" i="50" s="1"/>
  <c r="U221" i="50" s="1"/>
  <c r="V221" i="50" s="1"/>
  <c r="W221" i="50" s="1"/>
  <c r="X221" i="50" s="1"/>
  <c r="Y221" i="50" s="1"/>
  <c r="Z221" i="50" s="1"/>
  <c r="AA221" i="50" s="1"/>
  <c r="AB221" i="50" s="1"/>
  <c r="AC221" i="50" s="1"/>
  <c r="AD221" i="50" s="1"/>
  <c r="AE221" i="50" s="1"/>
  <c r="AF221" i="50" s="1"/>
  <c r="E220" i="50"/>
  <c r="F220" i="50" s="1"/>
  <c r="G220" i="50" s="1"/>
  <c r="H220" i="50" s="1"/>
  <c r="I220" i="50" s="1"/>
  <c r="J220" i="50" s="1"/>
  <c r="K220" i="50" s="1"/>
  <c r="L220" i="50" s="1"/>
  <c r="M220" i="50" s="1"/>
  <c r="N220" i="50" s="1"/>
  <c r="O220" i="50" s="1"/>
  <c r="P220" i="50" s="1"/>
  <c r="Q220" i="50" s="1"/>
  <c r="R220" i="50" s="1"/>
  <c r="S220" i="50" s="1"/>
  <c r="T220" i="50" s="1"/>
  <c r="U220" i="50" s="1"/>
  <c r="V220" i="50" s="1"/>
  <c r="W220" i="50" s="1"/>
  <c r="X220" i="50" s="1"/>
  <c r="Y220" i="50" s="1"/>
  <c r="Z220" i="50" s="1"/>
  <c r="AA220" i="50" s="1"/>
  <c r="AB220" i="50" s="1"/>
  <c r="AC220" i="50" s="1"/>
  <c r="AD220" i="50" s="1"/>
  <c r="AE220" i="50" s="1"/>
  <c r="AF220" i="50" s="1"/>
  <c r="E218" i="50"/>
  <c r="F218" i="50" s="1"/>
  <c r="G218" i="50" s="1"/>
  <c r="H218" i="50" s="1"/>
  <c r="I218" i="50" s="1"/>
  <c r="J218" i="50" s="1"/>
  <c r="K218" i="50" s="1"/>
  <c r="L218" i="50" s="1"/>
  <c r="M218" i="50" s="1"/>
  <c r="N218" i="50" s="1"/>
  <c r="O218" i="50" s="1"/>
  <c r="P218" i="50" s="1"/>
  <c r="Q218" i="50" s="1"/>
  <c r="R218" i="50" s="1"/>
  <c r="S218" i="50" s="1"/>
  <c r="T218" i="50" s="1"/>
  <c r="U218" i="50" s="1"/>
  <c r="V218" i="50" s="1"/>
  <c r="W218" i="50" s="1"/>
  <c r="X218" i="50" s="1"/>
  <c r="Y218" i="50" s="1"/>
  <c r="Z218" i="50" s="1"/>
  <c r="AA218" i="50" s="1"/>
  <c r="AB218" i="50" s="1"/>
  <c r="AC218" i="50" s="1"/>
  <c r="AD218" i="50" s="1"/>
  <c r="AE218" i="50" s="1"/>
  <c r="AF218" i="50" s="1"/>
  <c r="E217" i="50"/>
  <c r="F217" i="50" s="1"/>
  <c r="G217" i="50" s="1"/>
  <c r="H217" i="50" s="1"/>
  <c r="I217" i="50" s="1"/>
  <c r="J217" i="50" s="1"/>
  <c r="K217" i="50" s="1"/>
  <c r="L217" i="50" s="1"/>
  <c r="M217" i="50" s="1"/>
  <c r="N217" i="50" s="1"/>
  <c r="O217" i="50" s="1"/>
  <c r="P217" i="50" s="1"/>
  <c r="Q217" i="50" s="1"/>
  <c r="R217" i="50" s="1"/>
  <c r="S217" i="50" s="1"/>
  <c r="T217" i="50" s="1"/>
  <c r="U217" i="50" s="1"/>
  <c r="V217" i="50" s="1"/>
  <c r="W217" i="50" s="1"/>
  <c r="X217" i="50" s="1"/>
  <c r="Y217" i="50" s="1"/>
  <c r="Z217" i="50" s="1"/>
  <c r="AA217" i="50" s="1"/>
  <c r="AB217" i="50" s="1"/>
  <c r="AC217" i="50" s="1"/>
  <c r="AD217" i="50" s="1"/>
  <c r="AE217" i="50" s="1"/>
  <c r="AF217" i="50" s="1"/>
  <c r="E216" i="50"/>
  <c r="F216" i="50" s="1"/>
  <c r="G216" i="50" s="1"/>
  <c r="H216" i="50" s="1"/>
  <c r="I216" i="50" s="1"/>
  <c r="J216" i="50" s="1"/>
  <c r="K216" i="50" s="1"/>
  <c r="L216" i="50" s="1"/>
  <c r="M216" i="50" s="1"/>
  <c r="N216" i="50" s="1"/>
  <c r="O216" i="50" s="1"/>
  <c r="P216" i="50" s="1"/>
  <c r="Q216" i="50" s="1"/>
  <c r="R216" i="50" s="1"/>
  <c r="S216" i="50" s="1"/>
  <c r="T216" i="50" s="1"/>
  <c r="U216" i="50" s="1"/>
  <c r="V216" i="50" s="1"/>
  <c r="W216" i="50" s="1"/>
  <c r="X216" i="50" s="1"/>
  <c r="Y216" i="50" s="1"/>
  <c r="Z216" i="50" s="1"/>
  <c r="AA216" i="50" s="1"/>
  <c r="AB216" i="50" s="1"/>
  <c r="AC216" i="50" s="1"/>
  <c r="AD216" i="50" s="1"/>
  <c r="AE216" i="50" s="1"/>
  <c r="AF216" i="50" s="1"/>
  <c r="E215" i="50"/>
  <c r="F215" i="50" s="1"/>
  <c r="G215" i="50" s="1"/>
  <c r="H215" i="50" s="1"/>
  <c r="I215" i="50" s="1"/>
  <c r="J215" i="50" s="1"/>
  <c r="K215" i="50" s="1"/>
  <c r="L215" i="50" s="1"/>
  <c r="M215" i="50" s="1"/>
  <c r="N215" i="50" s="1"/>
  <c r="O215" i="50" s="1"/>
  <c r="P215" i="50" s="1"/>
  <c r="Q215" i="50" s="1"/>
  <c r="R215" i="50" s="1"/>
  <c r="S215" i="50" s="1"/>
  <c r="T215" i="50" s="1"/>
  <c r="U215" i="50" s="1"/>
  <c r="V215" i="50" s="1"/>
  <c r="W215" i="50" s="1"/>
  <c r="X215" i="50" s="1"/>
  <c r="Y215" i="50" s="1"/>
  <c r="Z215" i="50" s="1"/>
  <c r="AA215" i="50" s="1"/>
  <c r="AB215" i="50" s="1"/>
  <c r="AC215" i="50" s="1"/>
  <c r="AD215" i="50" s="1"/>
  <c r="AE215" i="50" s="1"/>
  <c r="AF215" i="50" s="1"/>
  <c r="E214" i="50"/>
  <c r="F214" i="50" s="1"/>
  <c r="G214" i="50" s="1"/>
  <c r="H214" i="50" s="1"/>
  <c r="I214" i="50" s="1"/>
  <c r="J214" i="50" s="1"/>
  <c r="K214" i="50" s="1"/>
  <c r="L214" i="50" s="1"/>
  <c r="M214" i="50" s="1"/>
  <c r="N214" i="50" s="1"/>
  <c r="O214" i="50" s="1"/>
  <c r="P214" i="50" s="1"/>
  <c r="Q214" i="50" s="1"/>
  <c r="R214" i="50" s="1"/>
  <c r="S214" i="50" s="1"/>
  <c r="T214" i="50" s="1"/>
  <c r="U214" i="50" s="1"/>
  <c r="V214" i="50" s="1"/>
  <c r="W214" i="50" s="1"/>
  <c r="X214" i="50" s="1"/>
  <c r="Y214" i="50" s="1"/>
  <c r="Z214" i="50" s="1"/>
  <c r="AA214" i="50" s="1"/>
  <c r="AB214" i="50" s="1"/>
  <c r="AC214" i="50" s="1"/>
  <c r="AD214" i="50" s="1"/>
  <c r="AE214" i="50" s="1"/>
  <c r="AF214" i="50" s="1"/>
  <c r="E213" i="50"/>
  <c r="F213" i="50" s="1"/>
  <c r="G213" i="50" s="1"/>
  <c r="H213" i="50" s="1"/>
  <c r="I213" i="50" s="1"/>
  <c r="J213" i="50" s="1"/>
  <c r="K213" i="50" s="1"/>
  <c r="L213" i="50" s="1"/>
  <c r="M213" i="50" s="1"/>
  <c r="N213" i="50" s="1"/>
  <c r="O213" i="50" s="1"/>
  <c r="P213" i="50" s="1"/>
  <c r="Q213" i="50" s="1"/>
  <c r="R213" i="50" s="1"/>
  <c r="S213" i="50" s="1"/>
  <c r="T213" i="50" s="1"/>
  <c r="U213" i="50" s="1"/>
  <c r="V213" i="50" s="1"/>
  <c r="W213" i="50" s="1"/>
  <c r="X213" i="50" s="1"/>
  <c r="Y213" i="50" s="1"/>
  <c r="Z213" i="50" s="1"/>
  <c r="AA213" i="50" s="1"/>
  <c r="AB213" i="50" s="1"/>
  <c r="AC213" i="50" s="1"/>
  <c r="AD213" i="50" s="1"/>
  <c r="AE213" i="50" s="1"/>
  <c r="AF213" i="50" s="1"/>
  <c r="E212" i="50"/>
  <c r="F212" i="50" s="1"/>
  <c r="G212" i="50" s="1"/>
  <c r="H212" i="50" s="1"/>
  <c r="I212" i="50" s="1"/>
  <c r="J212" i="50" s="1"/>
  <c r="K212" i="50" s="1"/>
  <c r="L212" i="50" s="1"/>
  <c r="M212" i="50" s="1"/>
  <c r="N212" i="50" s="1"/>
  <c r="O212" i="50" s="1"/>
  <c r="P212" i="50" s="1"/>
  <c r="Q212" i="50" s="1"/>
  <c r="R212" i="50" s="1"/>
  <c r="S212" i="50" s="1"/>
  <c r="T212" i="50" s="1"/>
  <c r="U212" i="50" s="1"/>
  <c r="V212" i="50" s="1"/>
  <c r="W212" i="50" s="1"/>
  <c r="X212" i="50" s="1"/>
  <c r="Y212" i="50" s="1"/>
  <c r="Z212" i="50" s="1"/>
  <c r="AA212" i="50" s="1"/>
  <c r="AB212" i="50" s="1"/>
  <c r="AC212" i="50" s="1"/>
  <c r="AD212" i="50" s="1"/>
  <c r="AE212" i="50" s="1"/>
  <c r="AF212" i="50" s="1"/>
  <c r="E210" i="50"/>
  <c r="F210" i="50" s="1"/>
  <c r="G210" i="50" s="1"/>
  <c r="H210" i="50" s="1"/>
  <c r="I210" i="50" s="1"/>
  <c r="J210" i="50" s="1"/>
  <c r="K210" i="50" s="1"/>
  <c r="L210" i="50" s="1"/>
  <c r="M210" i="50" s="1"/>
  <c r="N210" i="50" s="1"/>
  <c r="O210" i="50" s="1"/>
  <c r="P210" i="50" s="1"/>
  <c r="Q210" i="50" s="1"/>
  <c r="R210" i="50" s="1"/>
  <c r="S210" i="50" s="1"/>
  <c r="T210" i="50" s="1"/>
  <c r="U210" i="50" s="1"/>
  <c r="V210" i="50" s="1"/>
  <c r="W210" i="50" s="1"/>
  <c r="X210" i="50" s="1"/>
  <c r="Y210" i="50" s="1"/>
  <c r="Z210" i="50" s="1"/>
  <c r="AA210" i="50" s="1"/>
  <c r="AB210" i="50" s="1"/>
  <c r="AC210" i="50" s="1"/>
  <c r="AD210" i="50" s="1"/>
  <c r="AE210" i="50" s="1"/>
  <c r="AF210" i="50" s="1"/>
  <c r="E209" i="50"/>
  <c r="F209" i="50" s="1"/>
  <c r="G209" i="50" s="1"/>
  <c r="H209" i="50" s="1"/>
  <c r="I209" i="50" s="1"/>
  <c r="J209" i="50" s="1"/>
  <c r="K209" i="50" s="1"/>
  <c r="L209" i="50" s="1"/>
  <c r="M209" i="50" s="1"/>
  <c r="N209" i="50" s="1"/>
  <c r="O209" i="50" s="1"/>
  <c r="P209" i="50" s="1"/>
  <c r="Q209" i="50" s="1"/>
  <c r="R209" i="50" s="1"/>
  <c r="S209" i="50" s="1"/>
  <c r="T209" i="50" s="1"/>
  <c r="U209" i="50" s="1"/>
  <c r="V209" i="50" s="1"/>
  <c r="W209" i="50" s="1"/>
  <c r="X209" i="50" s="1"/>
  <c r="Y209" i="50" s="1"/>
  <c r="Z209" i="50" s="1"/>
  <c r="AA209" i="50" s="1"/>
  <c r="AB209" i="50" s="1"/>
  <c r="AC209" i="50" s="1"/>
  <c r="AD209" i="50" s="1"/>
  <c r="AE209" i="50" s="1"/>
  <c r="AF209" i="50" s="1"/>
  <c r="E207" i="50"/>
  <c r="F207" i="50" s="1"/>
  <c r="G207" i="50" s="1"/>
  <c r="H207" i="50" s="1"/>
  <c r="I207" i="50" s="1"/>
  <c r="J207" i="50" s="1"/>
  <c r="K207" i="50" s="1"/>
  <c r="L207" i="50" s="1"/>
  <c r="M207" i="50" s="1"/>
  <c r="N207" i="50" s="1"/>
  <c r="O207" i="50" s="1"/>
  <c r="P207" i="50" s="1"/>
  <c r="Q207" i="50" s="1"/>
  <c r="R207" i="50" s="1"/>
  <c r="S207" i="50" s="1"/>
  <c r="T207" i="50" s="1"/>
  <c r="U207" i="50" s="1"/>
  <c r="V207" i="50" s="1"/>
  <c r="W207" i="50" s="1"/>
  <c r="X207" i="50" s="1"/>
  <c r="Y207" i="50" s="1"/>
  <c r="Z207" i="50" s="1"/>
  <c r="AA207" i="50" s="1"/>
  <c r="AB207" i="50" s="1"/>
  <c r="AC207" i="50" s="1"/>
  <c r="AD207" i="50" s="1"/>
  <c r="AE207" i="50" s="1"/>
  <c r="AF207" i="50" s="1"/>
  <c r="E206" i="50"/>
  <c r="F206" i="50" s="1"/>
  <c r="G206" i="50" s="1"/>
  <c r="H206" i="50" s="1"/>
  <c r="I206" i="50" s="1"/>
  <c r="J206" i="50" s="1"/>
  <c r="K206" i="50" s="1"/>
  <c r="L206" i="50" s="1"/>
  <c r="M206" i="50" s="1"/>
  <c r="N206" i="50" s="1"/>
  <c r="O206" i="50" s="1"/>
  <c r="P206" i="50" s="1"/>
  <c r="Q206" i="50" s="1"/>
  <c r="R206" i="50" s="1"/>
  <c r="S206" i="50" s="1"/>
  <c r="T206" i="50" s="1"/>
  <c r="U206" i="50" s="1"/>
  <c r="V206" i="50" s="1"/>
  <c r="W206" i="50" s="1"/>
  <c r="X206" i="50" s="1"/>
  <c r="Y206" i="50" s="1"/>
  <c r="Z206" i="50" s="1"/>
  <c r="AA206" i="50" s="1"/>
  <c r="AB206" i="50" s="1"/>
  <c r="AC206" i="50" s="1"/>
  <c r="AD206" i="50" s="1"/>
  <c r="AE206" i="50" s="1"/>
  <c r="AF206" i="50" s="1"/>
  <c r="E205" i="50"/>
  <c r="F205" i="50" s="1"/>
  <c r="G205" i="50" s="1"/>
  <c r="H205" i="50" s="1"/>
  <c r="I205" i="50" s="1"/>
  <c r="J205" i="50" s="1"/>
  <c r="K205" i="50" s="1"/>
  <c r="L205" i="50" s="1"/>
  <c r="M205" i="50" s="1"/>
  <c r="N205" i="50" s="1"/>
  <c r="O205" i="50" s="1"/>
  <c r="P205" i="50" s="1"/>
  <c r="Q205" i="50" s="1"/>
  <c r="R205" i="50" s="1"/>
  <c r="S205" i="50" s="1"/>
  <c r="T205" i="50" s="1"/>
  <c r="U205" i="50" s="1"/>
  <c r="V205" i="50" s="1"/>
  <c r="W205" i="50" s="1"/>
  <c r="X205" i="50" s="1"/>
  <c r="Y205" i="50" s="1"/>
  <c r="Z205" i="50" s="1"/>
  <c r="AA205" i="50" s="1"/>
  <c r="AB205" i="50" s="1"/>
  <c r="AC205" i="50" s="1"/>
  <c r="AD205" i="50" s="1"/>
  <c r="AE205" i="50" s="1"/>
  <c r="AF205" i="50" s="1"/>
  <c r="E202" i="50"/>
  <c r="F202" i="50" s="1"/>
  <c r="G202" i="50" s="1"/>
  <c r="H202" i="50" s="1"/>
  <c r="I202" i="50" s="1"/>
  <c r="J202" i="50" s="1"/>
  <c r="K202" i="50" s="1"/>
  <c r="L202" i="50" s="1"/>
  <c r="M202" i="50" s="1"/>
  <c r="N202" i="50" s="1"/>
  <c r="O202" i="50" s="1"/>
  <c r="P202" i="50" s="1"/>
  <c r="Q202" i="50" s="1"/>
  <c r="R202" i="50" s="1"/>
  <c r="S202" i="50" s="1"/>
  <c r="T202" i="50" s="1"/>
  <c r="U202" i="50" s="1"/>
  <c r="V202" i="50" s="1"/>
  <c r="W202" i="50" s="1"/>
  <c r="X202" i="50" s="1"/>
  <c r="Y202" i="50" s="1"/>
  <c r="Z202" i="50" s="1"/>
  <c r="AA202" i="50" s="1"/>
  <c r="AB202" i="50" s="1"/>
  <c r="AC202" i="50" s="1"/>
  <c r="AD202" i="50" s="1"/>
  <c r="AE202" i="50" s="1"/>
  <c r="AF202" i="50" s="1"/>
  <c r="E201" i="50"/>
  <c r="F201" i="50" s="1"/>
  <c r="G201" i="50" s="1"/>
  <c r="H201" i="50" s="1"/>
  <c r="I201" i="50" s="1"/>
  <c r="J201" i="50" s="1"/>
  <c r="K201" i="50" s="1"/>
  <c r="L201" i="50" s="1"/>
  <c r="M201" i="50" s="1"/>
  <c r="N201" i="50" s="1"/>
  <c r="O201" i="50" s="1"/>
  <c r="P201" i="50" s="1"/>
  <c r="Q201" i="50" s="1"/>
  <c r="R201" i="50" s="1"/>
  <c r="S201" i="50" s="1"/>
  <c r="T201" i="50" s="1"/>
  <c r="U201" i="50" s="1"/>
  <c r="V201" i="50" s="1"/>
  <c r="W201" i="50" s="1"/>
  <c r="X201" i="50" s="1"/>
  <c r="Y201" i="50" s="1"/>
  <c r="Z201" i="50" s="1"/>
  <c r="AA201" i="50" s="1"/>
  <c r="AB201" i="50" s="1"/>
  <c r="AC201" i="50" s="1"/>
  <c r="AD201" i="50" s="1"/>
  <c r="AE201" i="50" s="1"/>
  <c r="AF201" i="50" s="1"/>
  <c r="E200" i="50"/>
  <c r="F200" i="50" s="1"/>
  <c r="G200" i="50" s="1"/>
  <c r="H200" i="50" s="1"/>
  <c r="I200" i="50" s="1"/>
  <c r="J200" i="50" s="1"/>
  <c r="K200" i="50" s="1"/>
  <c r="L200" i="50" s="1"/>
  <c r="M200" i="50" s="1"/>
  <c r="N200" i="50" s="1"/>
  <c r="O200" i="50" s="1"/>
  <c r="P200" i="50" s="1"/>
  <c r="Q200" i="50" s="1"/>
  <c r="R200" i="50" s="1"/>
  <c r="S200" i="50" s="1"/>
  <c r="T200" i="50" s="1"/>
  <c r="U200" i="50" s="1"/>
  <c r="V200" i="50" s="1"/>
  <c r="W200" i="50" s="1"/>
  <c r="X200" i="50" s="1"/>
  <c r="Y200" i="50" s="1"/>
  <c r="Z200" i="50" s="1"/>
  <c r="AA200" i="50" s="1"/>
  <c r="AB200" i="50" s="1"/>
  <c r="AC200" i="50" s="1"/>
  <c r="AD200" i="50" s="1"/>
  <c r="AE200" i="50" s="1"/>
  <c r="AF200" i="50" s="1"/>
  <c r="E199" i="50"/>
  <c r="F199" i="50" s="1"/>
  <c r="G199" i="50" s="1"/>
  <c r="H199" i="50" s="1"/>
  <c r="I199" i="50" s="1"/>
  <c r="J199" i="50" s="1"/>
  <c r="K199" i="50" s="1"/>
  <c r="L199" i="50" s="1"/>
  <c r="M199" i="50" s="1"/>
  <c r="N199" i="50" s="1"/>
  <c r="O199" i="50" s="1"/>
  <c r="P199" i="50" s="1"/>
  <c r="Q199" i="50" s="1"/>
  <c r="R199" i="50" s="1"/>
  <c r="S199" i="50" s="1"/>
  <c r="T199" i="50" s="1"/>
  <c r="U199" i="50" s="1"/>
  <c r="V199" i="50" s="1"/>
  <c r="W199" i="50" s="1"/>
  <c r="X199" i="50" s="1"/>
  <c r="Y199" i="50" s="1"/>
  <c r="Z199" i="50" s="1"/>
  <c r="AA199" i="50" s="1"/>
  <c r="AB199" i="50" s="1"/>
  <c r="AC199" i="50" s="1"/>
  <c r="AD199" i="50" s="1"/>
  <c r="AE199" i="50" s="1"/>
  <c r="AF199" i="50" s="1"/>
  <c r="E198" i="50"/>
  <c r="F198" i="50" s="1"/>
  <c r="G198" i="50" s="1"/>
  <c r="H198" i="50" s="1"/>
  <c r="I198" i="50" s="1"/>
  <c r="J198" i="50" s="1"/>
  <c r="K198" i="50" s="1"/>
  <c r="L198" i="50" s="1"/>
  <c r="M198" i="50" s="1"/>
  <c r="N198" i="50" s="1"/>
  <c r="O198" i="50" s="1"/>
  <c r="P198" i="50" s="1"/>
  <c r="Q198" i="50" s="1"/>
  <c r="R198" i="50" s="1"/>
  <c r="S198" i="50" s="1"/>
  <c r="T198" i="50" s="1"/>
  <c r="U198" i="50" s="1"/>
  <c r="V198" i="50" s="1"/>
  <c r="W198" i="50" s="1"/>
  <c r="X198" i="50" s="1"/>
  <c r="Y198" i="50" s="1"/>
  <c r="Z198" i="50" s="1"/>
  <c r="AA198" i="50" s="1"/>
  <c r="AB198" i="50" s="1"/>
  <c r="AC198" i="50" s="1"/>
  <c r="AD198" i="50" s="1"/>
  <c r="AE198" i="50" s="1"/>
  <c r="AF198" i="50" s="1"/>
  <c r="E197" i="50"/>
  <c r="F197" i="50" s="1"/>
  <c r="G197" i="50" s="1"/>
  <c r="H197" i="50" s="1"/>
  <c r="I197" i="50" s="1"/>
  <c r="J197" i="50" s="1"/>
  <c r="K197" i="50" s="1"/>
  <c r="L197" i="50" s="1"/>
  <c r="M197" i="50" s="1"/>
  <c r="N197" i="50" s="1"/>
  <c r="O197" i="50" s="1"/>
  <c r="P197" i="50" s="1"/>
  <c r="Q197" i="50" s="1"/>
  <c r="R197" i="50" s="1"/>
  <c r="S197" i="50" s="1"/>
  <c r="T197" i="50" s="1"/>
  <c r="U197" i="50" s="1"/>
  <c r="V197" i="50" s="1"/>
  <c r="W197" i="50" s="1"/>
  <c r="X197" i="50" s="1"/>
  <c r="Y197" i="50" s="1"/>
  <c r="Z197" i="50" s="1"/>
  <c r="AA197" i="50" s="1"/>
  <c r="AB197" i="50" s="1"/>
  <c r="AC197" i="50" s="1"/>
  <c r="AD197" i="50" s="1"/>
  <c r="AE197" i="50" s="1"/>
  <c r="AF197" i="50" s="1"/>
  <c r="E196" i="50"/>
  <c r="F196" i="50" s="1"/>
  <c r="G196" i="50" s="1"/>
  <c r="H196" i="50" s="1"/>
  <c r="I196" i="50" s="1"/>
  <c r="J196" i="50" s="1"/>
  <c r="K196" i="50" s="1"/>
  <c r="L196" i="50" s="1"/>
  <c r="M196" i="50" s="1"/>
  <c r="N196" i="50" s="1"/>
  <c r="O196" i="50" s="1"/>
  <c r="P196" i="50" s="1"/>
  <c r="Q196" i="50" s="1"/>
  <c r="R196" i="50" s="1"/>
  <c r="S196" i="50" s="1"/>
  <c r="T196" i="50" s="1"/>
  <c r="U196" i="50" s="1"/>
  <c r="V196" i="50" s="1"/>
  <c r="W196" i="50" s="1"/>
  <c r="X196" i="50" s="1"/>
  <c r="Y196" i="50" s="1"/>
  <c r="Z196" i="50" s="1"/>
  <c r="AA196" i="50" s="1"/>
  <c r="AB196" i="50" s="1"/>
  <c r="AC196" i="50" s="1"/>
  <c r="AD196" i="50" s="1"/>
  <c r="AE196" i="50" s="1"/>
  <c r="AF196" i="50" s="1"/>
  <c r="E194" i="50"/>
  <c r="F194" i="50" s="1"/>
  <c r="G194" i="50" s="1"/>
  <c r="H194" i="50" s="1"/>
  <c r="I194" i="50" s="1"/>
  <c r="J194" i="50" s="1"/>
  <c r="K194" i="50" s="1"/>
  <c r="L194" i="50" s="1"/>
  <c r="M194" i="50" s="1"/>
  <c r="N194" i="50" s="1"/>
  <c r="O194" i="50" s="1"/>
  <c r="P194" i="50" s="1"/>
  <c r="Q194" i="50" s="1"/>
  <c r="R194" i="50" s="1"/>
  <c r="S194" i="50" s="1"/>
  <c r="T194" i="50" s="1"/>
  <c r="U194" i="50" s="1"/>
  <c r="V194" i="50" s="1"/>
  <c r="W194" i="50" s="1"/>
  <c r="X194" i="50" s="1"/>
  <c r="Y194" i="50" s="1"/>
  <c r="Z194" i="50" s="1"/>
  <c r="AA194" i="50" s="1"/>
  <c r="AB194" i="50" s="1"/>
  <c r="AC194" i="50" s="1"/>
  <c r="AD194" i="50" s="1"/>
  <c r="AE194" i="50" s="1"/>
  <c r="AF194" i="50" s="1"/>
  <c r="E193" i="50"/>
  <c r="F193" i="50" s="1"/>
  <c r="G193" i="50" s="1"/>
  <c r="H193" i="50" s="1"/>
  <c r="I193" i="50" s="1"/>
  <c r="J193" i="50" s="1"/>
  <c r="K193" i="50" s="1"/>
  <c r="L193" i="50" s="1"/>
  <c r="M193" i="50" s="1"/>
  <c r="N193" i="50" s="1"/>
  <c r="O193" i="50" s="1"/>
  <c r="P193" i="50" s="1"/>
  <c r="Q193" i="50" s="1"/>
  <c r="R193" i="50" s="1"/>
  <c r="S193" i="50" s="1"/>
  <c r="T193" i="50" s="1"/>
  <c r="U193" i="50" s="1"/>
  <c r="V193" i="50" s="1"/>
  <c r="W193" i="50" s="1"/>
  <c r="X193" i="50" s="1"/>
  <c r="Y193" i="50" s="1"/>
  <c r="Z193" i="50" s="1"/>
  <c r="AA193" i="50" s="1"/>
  <c r="AB193" i="50" s="1"/>
  <c r="AC193" i="50" s="1"/>
  <c r="AD193" i="50" s="1"/>
  <c r="AE193" i="50" s="1"/>
  <c r="AF193" i="50" s="1"/>
  <c r="E192" i="50"/>
  <c r="F192" i="50" s="1"/>
  <c r="G192" i="50" s="1"/>
  <c r="H192" i="50" s="1"/>
  <c r="I192" i="50" s="1"/>
  <c r="J192" i="50" s="1"/>
  <c r="K192" i="50" s="1"/>
  <c r="L192" i="50" s="1"/>
  <c r="M192" i="50" s="1"/>
  <c r="N192" i="50" s="1"/>
  <c r="O192" i="50" s="1"/>
  <c r="P192" i="50" s="1"/>
  <c r="Q192" i="50" s="1"/>
  <c r="R192" i="50" s="1"/>
  <c r="S192" i="50" s="1"/>
  <c r="T192" i="50" s="1"/>
  <c r="U192" i="50" s="1"/>
  <c r="V192" i="50" s="1"/>
  <c r="W192" i="50" s="1"/>
  <c r="X192" i="50" s="1"/>
  <c r="Y192" i="50" s="1"/>
  <c r="Z192" i="50" s="1"/>
  <c r="AA192" i="50" s="1"/>
  <c r="AB192" i="50" s="1"/>
  <c r="AC192" i="50" s="1"/>
  <c r="AD192" i="50" s="1"/>
  <c r="AE192" i="50" s="1"/>
  <c r="AF192" i="50" s="1"/>
  <c r="E191" i="50"/>
  <c r="F191" i="50" s="1"/>
  <c r="G191" i="50" s="1"/>
  <c r="H191" i="50" s="1"/>
  <c r="I191" i="50" s="1"/>
  <c r="J191" i="50" s="1"/>
  <c r="K191" i="50" s="1"/>
  <c r="L191" i="50" s="1"/>
  <c r="M191" i="50" s="1"/>
  <c r="N191" i="50" s="1"/>
  <c r="O191" i="50" s="1"/>
  <c r="P191" i="50" s="1"/>
  <c r="Q191" i="50" s="1"/>
  <c r="R191" i="50" s="1"/>
  <c r="S191" i="50" s="1"/>
  <c r="T191" i="50" s="1"/>
  <c r="U191" i="50" s="1"/>
  <c r="V191" i="50" s="1"/>
  <c r="W191" i="50" s="1"/>
  <c r="X191" i="50" s="1"/>
  <c r="Y191" i="50" s="1"/>
  <c r="Z191" i="50" s="1"/>
  <c r="AA191" i="50" s="1"/>
  <c r="AB191" i="50" s="1"/>
  <c r="AC191" i="50" s="1"/>
  <c r="AD191" i="50" s="1"/>
  <c r="AE191" i="50" s="1"/>
  <c r="AF191" i="50" s="1"/>
  <c r="E190" i="50"/>
  <c r="F190" i="50" s="1"/>
  <c r="G190" i="50" s="1"/>
  <c r="H190" i="50" s="1"/>
  <c r="I190" i="50" s="1"/>
  <c r="J190" i="50" s="1"/>
  <c r="K190" i="50" s="1"/>
  <c r="L190" i="50" s="1"/>
  <c r="M190" i="50" s="1"/>
  <c r="N190" i="50" s="1"/>
  <c r="O190" i="50" s="1"/>
  <c r="P190" i="50" s="1"/>
  <c r="Q190" i="50" s="1"/>
  <c r="R190" i="50" s="1"/>
  <c r="S190" i="50" s="1"/>
  <c r="T190" i="50" s="1"/>
  <c r="U190" i="50" s="1"/>
  <c r="V190" i="50" s="1"/>
  <c r="W190" i="50" s="1"/>
  <c r="X190" i="50" s="1"/>
  <c r="Y190" i="50" s="1"/>
  <c r="Z190" i="50" s="1"/>
  <c r="AA190" i="50" s="1"/>
  <c r="AB190" i="50" s="1"/>
  <c r="AC190" i="50" s="1"/>
  <c r="AD190" i="50" s="1"/>
  <c r="AE190" i="50" s="1"/>
  <c r="AF190" i="50" s="1"/>
  <c r="E189" i="50"/>
  <c r="F189" i="50" s="1"/>
  <c r="G189" i="50" s="1"/>
  <c r="H189" i="50" s="1"/>
  <c r="I189" i="50" s="1"/>
  <c r="J189" i="50" s="1"/>
  <c r="K189" i="50" s="1"/>
  <c r="L189" i="50" s="1"/>
  <c r="M189" i="50" s="1"/>
  <c r="N189" i="50" s="1"/>
  <c r="O189" i="50" s="1"/>
  <c r="P189" i="50" s="1"/>
  <c r="Q189" i="50" s="1"/>
  <c r="R189" i="50" s="1"/>
  <c r="S189" i="50" s="1"/>
  <c r="T189" i="50" s="1"/>
  <c r="U189" i="50" s="1"/>
  <c r="V189" i="50" s="1"/>
  <c r="W189" i="50" s="1"/>
  <c r="X189" i="50" s="1"/>
  <c r="Y189" i="50" s="1"/>
  <c r="Z189" i="50" s="1"/>
  <c r="AA189" i="50" s="1"/>
  <c r="AB189" i="50" s="1"/>
  <c r="AC189" i="50" s="1"/>
  <c r="AD189" i="50" s="1"/>
  <c r="AE189" i="50" s="1"/>
  <c r="AF189" i="50" s="1"/>
  <c r="E188" i="50"/>
  <c r="F188" i="50" s="1"/>
  <c r="E186" i="50"/>
  <c r="F186" i="50" s="1"/>
  <c r="G186" i="50" s="1"/>
  <c r="H186" i="50" s="1"/>
  <c r="I186" i="50" s="1"/>
  <c r="J186" i="50" s="1"/>
  <c r="K186" i="50" s="1"/>
  <c r="L186" i="50" s="1"/>
  <c r="M186" i="50" s="1"/>
  <c r="N186" i="50" s="1"/>
  <c r="O186" i="50" s="1"/>
  <c r="P186" i="50" s="1"/>
  <c r="Q186" i="50" s="1"/>
  <c r="R186" i="50" s="1"/>
  <c r="S186" i="50" s="1"/>
  <c r="T186" i="50" s="1"/>
  <c r="U186" i="50" s="1"/>
  <c r="V186" i="50" s="1"/>
  <c r="W186" i="50" s="1"/>
  <c r="X186" i="50" s="1"/>
  <c r="Y186" i="50" s="1"/>
  <c r="Z186" i="50" s="1"/>
  <c r="AA186" i="50" s="1"/>
  <c r="AB186" i="50" s="1"/>
  <c r="AC186" i="50" s="1"/>
  <c r="AD186" i="50" s="1"/>
  <c r="AE186" i="50" s="1"/>
  <c r="AF186" i="50" s="1"/>
  <c r="AN185" i="50"/>
  <c r="AM185" i="50"/>
  <c r="E185" i="50"/>
  <c r="F185" i="50" s="1"/>
  <c r="G185" i="50" s="1"/>
  <c r="H185" i="50" s="1"/>
  <c r="I185" i="50" s="1"/>
  <c r="J185" i="50" s="1"/>
  <c r="K185" i="50" s="1"/>
  <c r="L185" i="50" s="1"/>
  <c r="M185" i="50" s="1"/>
  <c r="N185" i="50" s="1"/>
  <c r="O185" i="50" s="1"/>
  <c r="P185" i="50" s="1"/>
  <c r="Q185" i="50" s="1"/>
  <c r="R185" i="50" s="1"/>
  <c r="S185" i="50" s="1"/>
  <c r="T185" i="50" s="1"/>
  <c r="U185" i="50" s="1"/>
  <c r="V185" i="50" s="1"/>
  <c r="W185" i="50" s="1"/>
  <c r="X185" i="50" s="1"/>
  <c r="Y185" i="50" s="1"/>
  <c r="Z185" i="50" s="1"/>
  <c r="AA185" i="50" s="1"/>
  <c r="AB185" i="50" s="1"/>
  <c r="AC185" i="50" s="1"/>
  <c r="AD185" i="50" s="1"/>
  <c r="AE185" i="50" s="1"/>
  <c r="AF185" i="50" s="1"/>
  <c r="AO184" i="50"/>
  <c r="E184" i="50"/>
  <c r="F184" i="50" s="1"/>
  <c r="G184" i="50" s="1"/>
  <c r="H184" i="50" s="1"/>
  <c r="I184" i="50" s="1"/>
  <c r="J184" i="50" s="1"/>
  <c r="K184" i="50" s="1"/>
  <c r="L184" i="50" s="1"/>
  <c r="M184" i="50" s="1"/>
  <c r="N184" i="50" s="1"/>
  <c r="O184" i="50" s="1"/>
  <c r="P184" i="50" s="1"/>
  <c r="Q184" i="50" s="1"/>
  <c r="R184" i="50" s="1"/>
  <c r="S184" i="50" s="1"/>
  <c r="T184" i="50" s="1"/>
  <c r="U184" i="50" s="1"/>
  <c r="V184" i="50" s="1"/>
  <c r="W184" i="50" s="1"/>
  <c r="X184" i="50" s="1"/>
  <c r="Y184" i="50" s="1"/>
  <c r="Z184" i="50" s="1"/>
  <c r="AA184" i="50" s="1"/>
  <c r="AB184" i="50" s="1"/>
  <c r="AC184" i="50" s="1"/>
  <c r="AD184" i="50" s="1"/>
  <c r="AE184" i="50" s="1"/>
  <c r="AF184" i="50" s="1"/>
  <c r="AO183" i="50"/>
  <c r="AO185" i="50" s="1"/>
  <c r="E183" i="50"/>
  <c r="F183" i="50" s="1"/>
  <c r="G183" i="50" s="1"/>
  <c r="H183" i="50" s="1"/>
  <c r="I183" i="50" s="1"/>
  <c r="J183" i="50" s="1"/>
  <c r="K183" i="50" s="1"/>
  <c r="L183" i="50" s="1"/>
  <c r="M183" i="50" s="1"/>
  <c r="N183" i="50" s="1"/>
  <c r="O183" i="50" s="1"/>
  <c r="P183" i="50" s="1"/>
  <c r="Q183" i="50" s="1"/>
  <c r="R183" i="50" s="1"/>
  <c r="S183" i="50" s="1"/>
  <c r="T183" i="50" s="1"/>
  <c r="U183" i="50" s="1"/>
  <c r="V183" i="50" s="1"/>
  <c r="W183" i="50" s="1"/>
  <c r="X183" i="50" s="1"/>
  <c r="Y183" i="50" s="1"/>
  <c r="Z183" i="50" s="1"/>
  <c r="AA183" i="50" s="1"/>
  <c r="AB183" i="50" s="1"/>
  <c r="AC183" i="50" s="1"/>
  <c r="AD183" i="50" s="1"/>
  <c r="AE183" i="50" s="1"/>
  <c r="AF183" i="50" s="1"/>
  <c r="AO182" i="50"/>
  <c r="E182" i="50"/>
  <c r="F182" i="50" s="1"/>
  <c r="G182" i="50" s="1"/>
  <c r="H182" i="50" s="1"/>
  <c r="I182" i="50" s="1"/>
  <c r="J182" i="50" s="1"/>
  <c r="K182" i="50" s="1"/>
  <c r="L182" i="50" s="1"/>
  <c r="M182" i="50" s="1"/>
  <c r="N182" i="50" s="1"/>
  <c r="O182" i="50" s="1"/>
  <c r="P182" i="50" s="1"/>
  <c r="Q182" i="50" s="1"/>
  <c r="R182" i="50" s="1"/>
  <c r="S182" i="50" s="1"/>
  <c r="T182" i="50" s="1"/>
  <c r="U182" i="50" s="1"/>
  <c r="V182" i="50" s="1"/>
  <c r="W182" i="50" s="1"/>
  <c r="X182" i="50" s="1"/>
  <c r="Y182" i="50" s="1"/>
  <c r="Z182" i="50" s="1"/>
  <c r="AA182" i="50" s="1"/>
  <c r="AB182" i="50" s="1"/>
  <c r="AC182" i="50" s="1"/>
  <c r="AD182" i="50" s="1"/>
  <c r="AE182" i="50" s="1"/>
  <c r="AF182" i="50" s="1"/>
  <c r="E181" i="50"/>
  <c r="F181" i="50" s="1"/>
  <c r="G181" i="50" s="1"/>
  <c r="H181" i="50" s="1"/>
  <c r="I181" i="50" s="1"/>
  <c r="J181" i="50" s="1"/>
  <c r="K181" i="50" s="1"/>
  <c r="L181" i="50" s="1"/>
  <c r="M181" i="50" s="1"/>
  <c r="N181" i="50" s="1"/>
  <c r="O181" i="50" s="1"/>
  <c r="P181" i="50" s="1"/>
  <c r="Q181" i="50" s="1"/>
  <c r="R181" i="50" s="1"/>
  <c r="S181" i="50" s="1"/>
  <c r="T181" i="50" s="1"/>
  <c r="U181" i="50" s="1"/>
  <c r="V181" i="50" s="1"/>
  <c r="W181" i="50" s="1"/>
  <c r="X181" i="50" s="1"/>
  <c r="Y181" i="50" s="1"/>
  <c r="AM178" i="50"/>
  <c r="AG178" i="50"/>
  <c r="AN177" i="50"/>
  <c r="AO177" i="50" s="1"/>
  <c r="E177" i="50"/>
  <c r="F177" i="50" s="1"/>
  <c r="G177" i="50" s="1"/>
  <c r="H177" i="50" s="1"/>
  <c r="I177" i="50" s="1"/>
  <c r="J177" i="50" s="1"/>
  <c r="K177" i="50" s="1"/>
  <c r="L177" i="50" s="1"/>
  <c r="M177" i="50" s="1"/>
  <c r="N177" i="50" s="1"/>
  <c r="O177" i="50" s="1"/>
  <c r="P177" i="50" s="1"/>
  <c r="Q177" i="50" s="1"/>
  <c r="R177" i="50" s="1"/>
  <c r="S177" i="50" s="1"/>
  <c r="T177" i="50" s="1"/>
  <c r="U177" i="50" s="1"/>
  <c r="V177" i="50" s="1"/>
  <c r="W177" i="50" s="1"/>
  <c r="X177" i="50" s="1"/>
  <c r="Y177" i="50" s="1"/>
  <c r="Z177" i="50" s="1"/>
  <c r="AA177" i="50" s="1"/>
  <c r="AB177" i="50" s="1"/>
  <c r="AC177" i="50" s="1"/>
  <c r="AD177" i="50" s="1"/>
  <c r="AE177" i="50" s="1"/>
  <c r="AF177" i="50" s="1"/>
  <c r="AN176" i="50"/>
  <c r="AO176" i="50" s="1"/>
  <c r="E176" i="50"/>
  <c r="F176" i="50" s="1"/>
  <c r="G176" i="50" s="1"/>
  <c r="H176" i="50" s="1"/>
  <c r="I176" i="50" s="1"/>
  <c r="J176" i="50" s="1"/>
  <c r="K176" i="50" s="1"/>
  <c r="L176" i="50" s="1"/>
  <c r="M176" i="50" s="1"/>
  <c r="N176" i="50" s="1"/>
  <c r="O176" i="50" s="1"/>
  <c r="P176" i="50" s="1"/>
  <c r="Q176" i="50" s="1"/>
  <c r="R176" i="50" s="1"/>
  <c r="S176" i="50" s="1"/>
  <c r="T176" i="50" s="1"/>
  <c r="U176" i="50" s="1"/>
  <c r="V176" i="50" s="1"/>
  <c r="W176" i="50" s="1"/>
  <c r="X176" i="50" s="1"/>
  <c r="Y176" i="50" s="1"/>
  <c r="Z176" i="50" s="1"/>
  <c r="AA176" i="50" s="1"/>
  <c r="AB176" i="50" s="1"/>
  <c r="AC176" i="50" s="1"/>
  <c r="AD176" i="50" s="1"/>
  <c r="AE176" i="50" s="1"/>
  <c r="AF176" i="50" s="1"/>
  <c r="AN175" i="50"/>
  <c r="AO175" i="50" s="1"/>
  <c r="E175" i="50"/>
  <c r="F175" i="50" s="1"/>
  <c r="G175" i="50" s="1"/>
  <c r="H175" i="50" s="1"/>
  <c r="I175" i="50" s="1"/>
  <c r="J175" i="50" s="1"/>
  <c r="K175" i="50" s="1"/>
  <c r="L175" i="50" s="1"/>
  <c r="M175" i="50" s="1"/>
  <c r="N175" i="50" s="1"/>
  <c r="O175" i="50" s="1"/>
  <c r="P175" i="50" s="1"/>
  <c r="Q175" i="50" s="1"/>
  <c r="R175" i="50" s="1"/>
  <c r="S175" i="50" s="1"/>
  <c r="T175" i="50" s="1"/>
  <c r="U175" i="50" s="1"/>
  <c r="V175" i="50" s="1"/>
  <c r="W175" i="50" s="1"/>
  <c r="X175" i="50" s="1"/>
  <c r="Y175" i="50" s="1"/>
  <c r="Z175" i="50" s="1"/>
  <c r="AA175" i="50" s="1"/>
  <c r="AB175" i="50" s="1"/>
  <c r="AC175" i="50" s="1"/>
  <c r="AD175" i="50" s="1"/>
  <c r="AE175" i="50" s="1"/>
  <c r="AF175" i="50" s="1"/>
  <c r="AN174" i="50"/>
  <c r="AO174" i="50" s="1"/>
  <c r="E174" i="50"/>
  <c r="F174" i="50" s="1"/>
  <c r="G174" i="50" s="1"/>
  <c r="H174" i="50" s="1"/>
  <c r="I174" i="50" s="1"/>
  <c r="J174" i="50" s="1"/>
  <c r="K174" i="50" s="1"/>
  <c r="L174" i="50" s="1"/>
  <c r="M174" i="50" s="1"/>
  <c r="N174" i="50" s="1"/>
  <c r="O174" i="50" s="1"/>
  <c r="P174" i="50" s="1"/>
  <c r="Q174" i="50" s="1"/>
  <c r="R174" i="50" s="1"/>
  <c r="S174" i="50" s="1"/>
  <c r="T174" i="50" s="1"/>
  <c r="U174" i="50" s="1"/>
  <c r="V174" i="50" s="1"/>
  <c r="W174" i="50" s="1"/>
  <c r="X174" i="50" s="1"/>
  <c r="Y174" i="50" s="1"/>
  <c r="Z174" i="50" s="1"/>
  <c r="AA174" i="50" s="1"/>
  <c r="AB174" i="50" s="1"/>
  <c r="AC174" i="50" s="1"/>
  <c r="AD174" i="50" s="1"/>
  <c r="AE174" i="50" s="1"/>
  <c r="AF174" i="50" s="1"/>
  <c r="AN173" i="50"/>
  <c r="AO173" i="50" s="1"/>
  <c r="E173" i="50"/>
  <c r="F173" i="50" s="1"/>
  <c r="G173" i="50" s="1"/>
  <c r="H173" i="50" s="1"/>
  <c r="I173" i="50" s="1"/>
  <c r="J173" i="50" s="1"/>
  <c r="K173" i="50" s="1"/>
  <c r="L173" i="50" s="1"/>
  <c r="M173" i="50" s="1"/>
  <c r="N173" i="50" s="1"/>
  <c r="O173" i="50" s="1"/>
  <c r="P173" i="50" s="1"/>
  <c r="Q173" i="50" s="1"/>
  <c r="R173" i="50" s="1"/>
  <c r="S173" i="50" s="1"/>
  <c r="T173" i="50" s="1"/>
  <c r="U173" i="50" s="1"/>
  <c r="V173" i="50" s="1"/>
  <c r="W173" i="50" s="1"/>
  <c r="X173" i="50" s="1"/>
  <c r="Y173" i="50" s="1"/>
  <c r="Z173" i="50" s="1"/>
  <c r="AA173" i="50" s="1"/>
  <c r="AB173" i="50" s="1"/>
  <c r="AC173" i="50" s="1"/>
  <c r="AD173" i="50" s="1"/>
  <c r="AE173" i="50" s="1"/>
  <c r="AF173" i="50" s="1"/>
  <c r="AN172" i="50"/>
  <c r="AO172" i="50" s="1"/>
  <c r="AN171" i="50"/>
  <c r="AO171" i="50" s="1"/>
  <c r="AO170" i="50"/>
  <c r="AN170" i="50"/>
  <c r="AF170" i="50" a="1"/>
  <c r="AF170" i="50" s="1"/>
  <c r="AE170" i="50" a="1"/>
  <c r="AE170" i="50" s="1"/>
  <c r="AD170" i="50" a="1"/>
  <c r="AD170" i="50" s="1"/>
  <c r="AC170" i="50" a="1"/>
  <c r="AC170" i="50" s="1"/>
  <c r="AB170" i="50" a="1"/>
  <c r="AB170" i="50" s="1"/>
  <c r="AA170" i="50" a="1"/>
  <c r="AA170" i="50" s="1"/>
  <c r="Z170" i="50" a="1"/>
  <c r="Z170" i="50" s="1"/>
  <c r="Y170" i="50" a="1"/>
  <c r="Y170" i="50" s="1"/>
  <c r="X170" i="50" a="1"/>
  <c r="X170" i="50" s="1"/>
  <c r="W170" i="50" a="1"/>
  <c r="W170" i="50" s="1"/>
  <c r="V170" i="50" a="1"/>
  <c r="V170" i="50" s="1"/>
  <c r="U170" i="50" a="1"/>
  <c r="U170" i="50" s="1"/>
  <c r="T170" i="50" a="1"/>
  <c r="T170" i="50" s="1"/>
  <c r="S170" i="50" a="1"/>
  <c r="S170" i="50" s="1"/>
  <c r="R170" i="50" a="1"/>
  <c r="R170" i="50" s="1"/>
  <c r="Q170" i="50" a="1"/>
  <c r="Q170" i="50" s="1"/>
  <c r="P170" i="50" a="1"/>
  <c r="P170" i="50" s="1"/>
  <c r="O170" i="50" a="1"/>
  <c r="O170" i="50" s="1"/>
  <c r="N170" i="50" a="1"/>
  <c r="N170" i="50" s="1"/>
  <c r="M170" i="50" a="1"/>
  <c r="M170" i="50" s="1"/>
  <c r="L170" i="50" a="1"/>
  <c r="L170" i="50" s="1"/>
  <c r="K170" i="50" a="1"/>
  <c r="K170" i="50" s="1"/>
  <c r="J170" i="50" a="1"/>
  <c r="J170" i="50" s="1"/>
  <c r="I170" i="50" a="1"/>
  <c r="I170" i="50" s="1"/>
  <c r="H170" i="50" a="1"/>
  <c r="H170" i="50" s="1"/>
  <c r="G170" i="50" a="1"/>
  <c r="G170" i="50" s="1"/>
  <c r="F170" i="50" a="1"/>
  <c r="F170" i="50" s="1"/>
  <c r="E170" i="50" a="1"/>
  <c r="E170" i="50" s="1"/>
  <c r="AN169" i="50"/>
  <c r="AN178" i="50" s="1"/>
  <c r="AF169" i="50"/>
  <c r="AE169" i="50"/>
  <c r="AD169" i="50"/>
  <c r="AC169" i="50"/>
  <c r="AB169" i="50"/>
  <c r="AA169" i="50"/>
  <c r="Z169" i="50"/>
  <c r="Y169" i="50"/>
  <c r="X169" i="50"/>
  <c r="W169" i="50"/>
  <c r="V169" i="50"/>
  <c r="U169" i="50"/>
  <c r="T169" i="50"/>
  <c r="S169" i="50"/>
  <c r="R169" i="50"/>
  <c r="Q169" i="50"/>
  <c r="P169" i="50"/>
  <c r="O169" i="50"/>
  <c r="N169" i="50"/>
  <c r="M169" i="50"/>
  <c r="L169" i="50"/>
  <c r="K169" i="50"/>
  <c r="J169" i="50"/>
  <c r="I169" i="50"/>
  <c r="H169" i="50"/>
  <c r="G169" i="50"/>
  <c r="F169" i="50"/>
  <c r="E169" i="50"/>
  <c r="AI168" i="50"/>
  <c r="AH168" i="50"/>
  <c r="A168" i="50" a="1"/>
  <c r="A168" i="50" s="1"/>
  <c r="AI167" i="50"/>
  <c r="AH167" i="50"/>
  <c r="AI166" i="50"/>
  <c r="AH166" i="50"/>
  <c r="AM165" i="50"/>
  <c r="AI165" i="50"/>
  <c r="AH165" i="50"/>
  <c r="AN164" i="50"/>
  <c r="AI164" i="50"/>
  <c r="AH164" i="50"/>
  <c r="AN163" i="50"/>
  <c r="AO163" i="50" s="1"/>
  <c r="AI163" i="50"/>
  <c r="AH163" i="50"/>
  <c r="A163" i="50" a="1"/>
  <c r="A163" i="50" s="1"/>
  <c r="AO162" i="50"/>
  <c r="AN162" i="50"/>
  <c r="AI162" i="50"/>
  <c r="AH162" i="50"/>
  <c r="AN161" i="50"/>
  <c r="AO161" i="50" s="1"/>
  <c r="AI161" i="50"/>
  <c r="AH161" i="50"/>
  <c r="AI160" i="50"/>
  <c r="AH160" i="50"/>
  <c r="AI159" i="50"/>
  <c r="AH159" i="50"/>
  <c r="AI158" i="50"/>
  <c r="AH158" i="50"/>
  <c r="AM157" i="50"/>
  <c r="AI157" i="50"/>
  <c r="AH157" i="50"/>
  <c r="AN156" i="50"/>
  <c r="AO156" i="50" s="1"/>
  <c r="AI156" i="50"/>
  <c r="AH156" i="50"/>
  <c r="AN155" i="50"/>
  <c r="AN157" i="50" s="1"/>
  <c r="AO154" i="50"/>
  <c r="AN154" i="50"/>
  <c r="AN153" i="50"/>
  <c r="AO153" i="50" s="1"/>
  <c r="AI152" i="50"/>
  <c r="AH152" i="50"/>
  <c r="AI151" i="50"/>
  <c r="AH151" i="50"/>
  <c r="AI150" i="50"/>
  <c r="AH150" i="50"/>
  <c r="AM149" i="50"/>
  <c r="AI149" i="50"/>
  <c r="AH149" i="50"/>
  <c r="AN148" i="50"/>
  <c r="AO148" i="50" s="1"/>
  <c r="AI148" i="50"/>
  <c r="AH148" i="50"/>
  <c r="AN147" i="50"/>
  <c r="AO147" i="50" s="1"/>
  <c r="AI147" i="50"/>
  <c r="AH147" i="50"/>
  <c r="AN146" i="50"/>
  <c r="AO146" i="50" s="1"/>
  <c r="AI146" i="50"/>
  <c r="AH146" i="50"/>
  <c r="AN145" i="50"/>
  <c r="AN149" i="50" s="1"/>
  <c r="AI144" i="50"/>
  <c r="AH144" i="50"/>
  <c r="AI143" i="50"/>
  <c r="AH143" i="50"/>
  <c r="AI142" i="50"/>
  <c r="AH142" i="50"/>
  <c r="AI141" i="50"/>
  <c r="AH141" i="50"/>
  <c r="AI140" i="50"/>
  <c r="AH140" i="50"/>
  <c r="AI139" i="50"/>
  <c r="AH139" i="50"/>
  <c r="AI138" i="50"/>
  <c r="AH138" i="50"/>
  <c r="AI137" i="50"/>
  <c r="AH137" i="50"/>
  <c r="AI136" i="50"/>
  <c r="AH136" i="50"/>
  <c r="AI135" i="50"/>
  <c r="AH135" i="50"/>
  <c r="AC133" i="50"/>
  <c r="T133" i="50"/>
  <c r="BB23" i="50" s="1"/>
  <c r="AF132" i="50"/>
  <c r="AE132" i="50"/>
  <c r="AD132" i="50"/>
  <c r="AC132" i="50"/>
  <c r="AB132" i="50"/>
  <c r="AA132" i="50"/>
  <c r="Z132" i="50"/>
  <c r="Y132" i="50"/>
  <c r="X132" i="50"/>
  <c r="W132" i="50"/>
  <c r="V132" i="50"/>
  <c r="U132" i="50"/>
  <c r="T132" i="50"/>
  <c r="S132" i="50"/>
  <c r="R132" i="50"/>
  <c r="Q132" i="50"/>
  <c r="P132" i="50"/>
  <c r="O132" i="50"/>
  <c r="N132" i="50"/>
  <c r="M132" i="50"/>
  <c r="L132" i="50"/>
  <c r="K132" i="50"/>
  <c r="J132" i="50"/>
  <c r="I132" i="50"/>
  <c r="H132" i="50"/>
  <c r="G132" i="50"/>
  <c r="F132" i="50"/>
  <c r="E132" i="50"/>
  <c r="AF131" i="50"/>
  <c r="AE131" i="50"/>
  <c r="AD131" i="50"/>
  <c r="AC131" i="50"/>
  <c r="AB131" i="50"/>
  <c r="AA131" i="50"/>
  <c r="Z131" i="50"/>
  <c r="Y131" i="50"/>
  <c r="X131" i="50"/>
  <c r="W131" i="50"/>
  <c r="V131" i="50"/>
  <c r="U131" i="50"/>
  <c r="T131" i="50"/>
  <c r="S131" i="50"/>
  <c r="R131" i="50"/>
  <c r="Q131" i="50"/>
  <c r="P131" i="50"/>
  <c r="O131" i="50"/>
  <c r="N131" i="50"/>
  <c r="M131" i="50"/>
  <c r="L131" i="50"/>
  <c r="K131" i="50"/>
  <c r="J131" i="50"/>
  <c r="I131" i="50"/>
  <c r="H131" i="50"/>
  <c r="G131" i="50"/>
  <c r="F131" i="50"/>
  <c r="E131" i="50"/>
  <c r="AF130" i="50"/>
  <c r="AE130" i="50"/>
  <c r="AD130" i="50"/>
  <c r="AC130" i="50"/>
  <c r="AB130" i="50"/>
  <c r="AA130" i="50"/>
  <c r="Z130" i="50"/>
  <c r="Y130" i="50"/>
  <c r="X130" i="50"/>
  <c r="W130" i="50"/>
  <c r="V130" i="50"/>
  <c r="U130" i="50"/>
  <c r="T130" i="50"/>
  <c r="S130" i="50"/>
  <c r="R130" i="50"/>
  <c r="Q130" i="50"/>
  <c r="P130" i="50"/>
  <c r="O130" i="50"/>
  <c r="N130" i="50"/>
  <c r="M130" i="50"/>
  <c r="L130" i="50"/>
  <c r="K130" i="50"/>
  <c r="J130" i="50"/>
  <c r="I130" i="50"/>
  <c r="H130" i="50"/>
  <c r="G130" i="50"/>
  <c r="F130" i="50"/>
  <c r="E130" i="50"/>
  <c r="AF129" i="50"/>
  <c r="AE129" i="50"/>
  <c r="AD129" i="50"/>
  <c r="AC129" i="50"/>
  <c r="AB129" i="50"/>
  <c r="AA129" i="50"/>
  <c r="Z129" i="50"/>
  <c r="Y129" i="50"/>
  <c r="X129" i="50"/>
  <c r="W129" i="50"/>
  <c r="V129" i="50"/>
  <c r="U129" i="50"/>
  <c r="T129" i="50"/>
  <c r="S129" i="50"/>
  <c r="R129" i="50"/>
  <c r="Q129" i="50"/>
  <c r="P129" i="50"/>
  <c r="O129" i="50"/>
  <c r="N129" i="50"/>
  <c r="M129" i="50"/>
  <c r="L129" i="50"/>
  <c r="K129" i="50"/>
  <c r="J129" i="50"/>
  <c r="I129" i="50"/>
  <c r="H129" i="50"/>
  <c r="G129" i="50"/>
  <c r="G133" i="50" s="1"/>
  <c r="AR23" i="50" s="1"/>
  <c r="F129" i="50"/>
  <c r="E129" i="50"/>
  <c r="AF128" i="50"/>
  <c r="AE128" i="50"/>
  <c r="AD128" i="50"/>
  <c r="AC128" i="50"/>
  <c r="AB128" i="50"/>
  <c r="AA128" i="50"/>
  <c r="Z128" i="50"/>
  <c r="Y128" i="50"/>
  <c r="X128" i="50"/>
  <c r="X133" i="50" s="1"/>
  <c r="W128" i="50"/>
  <c r="V128" i="50"/>
  <c r="U128" i="50"/>
  <c r="T128" i="50"/>
  <c r="S128" i="50"/>
  <c r="R128" i="50"/>
  <c r="Q128" i="50"/>
  <c r="P128" i="50"/>
  <c r="O128" i="50"/>
  <c r="N128" i="50"/>
  <c r="M128" i="50"/>
  <c r="L128" i="50"/>
  <c r="L133" i="50" s="1"/>
  <c r="K128" i="50"/>
  <c r="J128" i="50"/>
  <c r="I128" i="50"/>
  <c r="H128" i="50"/>
  <c r="G128" i="50"/>
  <c r="F128" i="50"/>
  <c r="E128" i="50"/>
  <c r="AF127" i="50"/>
  <c r="AE127" i="50"/>
  <c r="AD127" i="50"/>
  <c r="AC127" i="50"/>
  <c r="AB127" i="50"/>
  <c r="AA127" i="50"/>
  <c r="AA133" i="50" s="1"/>
  <c r="Z127" i="50"/>
  <c r="Y127" i="50"/>
  <c r="Y133" i="50" s="1"/>
  <c r="X127" i="50"/>
  <c r="W127" i="50"/>
  <c r="V127" i="50"/>
  <c r="U127" i="50"/>
  <c r="U133" i="50" s="1"/>
  <c r="BC23" i="50" s="1"/>
  <c r="T127" i="50"/>
  <c r="S127" i="50"/>
  <c r="R127" i="50"/>
  <c r="Q127" i="50"/>
  <c r="P127" i="50"/>
  <c r="O127" i="50"/>
  <c r="O133" i="50" s="1"/>
  <c r="AW23" i="50" s="1"/>
  <c r="N127" i="50"/>
  <c r="M127" i="50"/>
  <c r="L127" i="50"/>
  <c r="K127" i="50"/>
  <c r="J127" i="50"/>
  <c r="I127" i="50"/>
  <c r="H127" i="50"/>
  <c r="G127" i="50"/>
  <c r="F127" i="50"/>
  <c r="E127" i="50"/>
  <c r="AN23" i="50"/>
  <c r="AI124" i="50"/>
  <c r="AH124" i="50"/>
  <c r="AI122" i="50"/>
  <c r="AH122" i="50"/>
  <c r="AG122" i="50"/>
  <c r="AI121" i="50"/>
  <c r="AH121" i="50"/>
  <c r="AI120" i="50"/>
  <c r="AH120" i="50"/>
  <c r="AI119" i="50"/>
  <c r="AH119" i="50"/>
  <c r="AG118" i="50"/>
  <c r="AF118" i="50"/>
  <c r="AE118" i="50"/>
  <c r="BI19" i="50" s="1"/>
  <c r="AD118" i="50"/>
  <c r="AC118" i="50"/>
  <c r="AB118" i="50"/>
  <c r="AA118" i="50"/>
  <c r="Z118" i="50"/>
  <c r="Y5" i="50" s="1"/>
  <c r="Y118" i="50"/>
  <c r="Y123" i="50" s="1"/>
  <c r="Y125" i="50" s="1"/>
  <c r="X118" i="50"/>
  <c r="W118" i="50"/>
  <c r="V118" i="50"/>
  <c r="BD19" i="50" s="1"/>
  <c r="U118" i="50"/>
  <c r="BC19" i="50" s="1"/>
  <c r="T118" i="50"/>
  <c r="BB19" i="50" s="1"/>
  <c r="S118" i="50"/>
  <c r="R118" i="50"/>
  <c r="Q5" i="50" s="1"/>
  <c r="Q118" i="50"/>
  <c r="P118" i="50"/>
  <c r="O118" i="50"/>
  <c r="N5" i="50" s="1"/>
  <c r="N118" i="50"/>
  <c r="M118" i="50"/>
  <c r="M123" i="50" s="1"/>
  <c r="M125" i="50" s="1"/>
  <c r="L118" i="50"/>
  <c r="K118" i="50"/>
  <c r="J118" i="50"/>
  <c r="I5" i="50" s="1"/>
  <c r="I118" i="50"/>
  <c r="H5" i="50" s="1"/>
  <c r="H118" i="50"/>
  <c r="G118" i="50"/>
  <c r="F118" i="50"/>
  <c r="AQ19" i="50" s="1"/>
  <c r="E118" i="50"/>
  <c r="AI117" i="50"/>
  <c r="AH117" i="50"/>
  <c r="AI116" i="50"/>
  <c r="AH116" i="50"/>
  <c r="AI115" i="50"/>
  <c r="AH115" i="50"/>
  <c r="AI114" i="50"/>
  <c r="AH114" i="50"/>
  <c r="AI113" i="50"/>
  <c r="AH113" i="50"/>
  <c r="AI112" i="50"/>
  <c r="AH112" i="50"/>
  <c r="AI111" i="50"/>
  <c r="AH111" i="50"/>
  <c r="AI110" i="50"/>
  <c r="AH110" i="50"/>
  <c r="AI109" i="50"/>
  <c r="AH109" i="50"/>
  <c r="AI108" i="50"/>
  <c r="AH108" i="50"/>
  <c r="AI107" i="50"/>
  <c r="AH107" i="50"/>
  <c r="AG106" i="50"/>
  <c r="AF106" i="50"/>
  <c r="AE106" i="50"/>
  <c r="BI20" i="50" s="1"/>
  <c r="AD106" i="50"/>
  <c r="BH20" i="50" s="1"/>
  <c r="AC106" i="50"/>
  <c r="AB106" i="50"/>
  <c r="AA106" i="50"/>
  <c r="Z106" i="50"/>
  <c r="BF20" i="50" s="1"/>
  <c r="Y106" i="50"/>
  <c r="X106" i="50"/>
  <c r="W106" i="50"/>
  <c r="V106" i="50"/>
  <c r="BD20" i="50" s="1"/>
  <c r="U106" i="50"/>
  <c r="T106" i="50"/>
  <c r="S106" i="50"/>
  <c r="BA20" i="50" s="1"/>
  <c r="R106" i="50"/>
  <c r="AZ20" i="50" s="1"/>
  <c r="Q106" i="50"/>
  <c r="P106" i="50"/>
  <c r="O106" i="50"/>
  <c r="AW20" i="50" s="1"/>
  <c r="N106" i="50"/>
  <c r="M106" i="50"/>
  <c r="L106" i="50"/>
  <c r="K106" i="50"/>
  <c r="AT20" i="50" s="1"/>
  <c r="J106" i="50"/>
  <c r="I106" i="50"/>
  <c r="H106" i="50"/>
  <c r="G106" i="50"/>
  <c r="AR20" i="50" s="1"/>
  <c r="F106" i="50"/>
  <c r="AQ20" i="50" s="1"/>
  <c r="E106" i="50"/>
  <c r="AN20" i="50"/>
  <c r="AI105" i="50"/>
  <c r="AH105" i="50"/>
  <c r="AI104" i="50"/>
  <c r="AH104" i="50"/>
  <c r="AI103" i="50"/>
  <c r="AH103" i="50"/>
  <c r="AF102" i="50"/>
  <c r="BJ18" i="50" s="1"/>
  <c r="AE102" i="50"/>
  <c r="BI18" i="50" s="1"/>
  <c r="AD102" i="50"/>
  <c r="AC102" i="50"/>
  <c r="AB102" i="50"/>
  <c r="AA102" i="50"/>
  <c r="Z102" i="50"/>
  <c r="BF18" i="50" s="1"/>
  <c r="Y102" i="50"/>
  <c r="X102" i="50"/>
  <c r="BE18" i="50" s="1"/>
  <c r="BD18" i="50"/>
  <c r="S102" i="50"/>
  <c r="BA18" i="50" s="1"/>
  <c r="R102" i="50"/>
  <c r="AZ18" i="50" s="1"/>
  <c r="Q102" i="50"/>
  <c r="AY18" i="50" s="1"/>
  <c r="P102" i="50"/>
  <c r="AX18" i="50" s="1"/>
  <c r="O102" i="50"/>
  <c r="AW18" i="50" s="1"/>
  <c r="N102" i="50"/>
  <c r="AV18" i="50" s="1"/>
  <c r="M102" i="50"/>
  <c r="AU18" i="50" s="1"/>
  <c r="L102" i="50"/>
  <c r="K102" i="50"/>
  <c r="AT18" i="50" s="1"/>
  <c r="J102" i="50"/>
  <c r="I102" i="50"/>
  <c r="AS18" i="50" s="1"/>
  <c r="H102" i="50"/>
  <c r="G102" i="50"/>
  <c r="AR18" i="50" s="1"/>
  <c r="F102" i="50"/>
  <c r="E102" i="50"/>
  <c r="AO18" i="50"/>
  <c r="AN18" i="50"/>
  <c r="BU101" i="50"/>
  <c r="BT101" i="50"/>
  <c r="BH101" i="50"/>
  <c r="BB101" i="50"/>
  <c r="AI101" i="50"/>
  <c r="AH101" i="50"/>
  <c r="AG101" i="50"/>
  <c r="AG102" i="50" s="1"/>
  <c r="BQ100" i="50"/>
  <c r="BP100" i="50"/>
  <c r="BO100" i="50"/>
  <c r="BK100" i="50"/>
  <c r="BI100" i="50"/>
  <c r="AI100" i="50"/>
  <c r="AH100" i="50"/>
  <c r="BU99" i="50"/>
  <c r="BK99" i="50"/>
  <c r="BF99" i="50"/>
  <c r="BE99" i="50"/>
  <c r="BD99" i="50"/>
  <c r="BC99" i="50"/>
  <c r="AI99" i="50"/>
  <c r="AH99" i="50"/>
  <c r="BW98" i="50"/>
  <c r="BU98" i="50"/>
  <c r="BO98" i="50"/>
  <c r="BN98" i="50"/>
  <c r="BK98" i="50"/>
  <c r="BF98" i="50"/>
  <c r="BE98" i="50"/>
  <c r="BC98" i="50"/>
  <c r="AI98" i="50"/>
  <c r="AH98" i="50"/>
  <c r="BJ97" i="50"/>
  <c r="AI97" i="50"/>
  <c r="AH97" i="50"/>
  <c r="BK96" i="50"/>
  <c r="BC96" i="50"/>
  <c r="BB96" i="50"/>
  <c r="AI96" i="50"/>
  <c r="AH96" i="50"/>
  <c r="AI95" i="50"/>
  <c r="AH95" i="50"/>
  <c r="BW94" i="50"/>
  <c r="BW101" i="50" s="1"/>
  <c r="BV94" i="50"/>
  <c r="BV101" i="50" s="1"/>
  <c r="BU94" i="50"/>
  <c r="BT94" i="50"/>
  <c r="BS94" i="50"/>
  <c r="BS101" i="50" s="1"/>
  <c r="BR94" i="50"/>
  <c r="BR101" i="50" s="1"/>
  <c r="BQ94" i="50"/>
  <c r="BQ101" i="50" s="1"/>
  <c r="BP94" i="50"/>
  <c r="BP101" i="50" s="1"/>
  <c r="BO94" i="50"/>
  <c r="BO101" i="50" s="1"/>
  <c r="BN94" i="50"/>
  <c r="BN101" i="50" s="1"/>
  <c r="BM94" i="50"/>
  <c r="BM101" i="50" s="1"/>
  <c r="BL94" i="50"/>
  <c r="BL101" i="50" s="1"/>
  <c r="BK94" i="50"/>
  <c r="BK101" i="50" s="1"/>
  <c r="BJ94" i="50"/>
  <c r="BJ101" i="50" s="1"/>
  <c r="BI94" i="50"/>
  <c r="BI101" i="50" s="1"/>
  <c r="BH94" i="50"/>
  <c r="BG94" i="50"/>
  <c r="BG101" i="50" s="1"/>
  <c r="BF94" i="50"/>
  <c r="BF101" i="50" s="1"/>
  <c r="BE94" i="50"/>
  <c r="BE101" i="50" s="1"/>
  <c r="BD94" i="50"/>
  <c r="BD101" i="50" s="1"/>
  <c r="BC94" i="50"/>
  <c r="BC101" i="50" s="1"/>
  <c r="BB94" i="50"/>
  <c r="BA94" i="50"/>
  <c r="BA101" i="50" s="1"/>
  <c r="AZ94" i="50"/>
  <c r="AZ101" i="50" s="1"/>
  <c r="AI94" i="50"/>
  <c r="AH94" i="50"/>
  <c r="BW93" i="50"/>
  <c r="BW100" i="50" s="1"/>
  <c r="BV93" i="50"/>
  <c r="BV100" i="50" s="1"/>
  <c r="BU93" i="50"/>
  <c r="BU100" i="50" s="1"/>
  <c r="BT93" i="50"/>
  <c r="BT100" i="50" s="1"/>
  <c r="BS93" i="50"/>
  <c r="BS100" i="50" s="1"/>
  <c r="BR93" i="50"/>
  <c r="BR100" i="50" s="1"/>
  <c r="BQ93" i="50"/>
  <c r="BP93" i="50"/>
  <c r="BO93" i="50"/>
  <c r="BN93" i="50"/>
  <c r="BN100" i="50" s="1"/>
  <c r="BM93" i="50"/>
  <c r="BM100" i="50" s="1"/>
  <c r="BL93" i="50"/>
  <c r="BL100" i="50" s="1"/>
  <c r="BK93" i="50"/>
  <c r="BJ93" i="50"/>
  <c r="BJ100" i="50" s="1"/>
  <c r="BI93" i="50"/>
  <c r="BH93" i="50"/>
  <c r="BH100" i="50" s="1"/>
  <c r="BG93" i="50"/>
  <c r="BG100" i="50" s="1"/>
  <c r="BF93" i="50"/>
  <c r="BF100" i="50" s="1"/>
  <c r="BE93" i="50"/>
  <c r="BE100" i="50" s="1"/>
  <c r="BD93" i="50"/>
  <c r="BD100" i="50" s="1"/>
  <c r="BC93" i="50"/>
  <c r="BC100" i="50" s="1"/>
  <c r="BB93" i="50"/>
  <c r="BB100" i="50" s="1"/>
  <c r="BA93" i="50"/>
  <c r="BA100" i="50" s="1"/>
  <c r="AZ93" i="50"/>
  <c r="AZ100" i="50" s="1"/>
  <c r="AI93" i="50"/>
  <c r="AH93" i="50"/>
  <c r="BW92" i="50"/>
  <c r="BW99" i="50" s="1"/>
  <c r="BV92" i="50"/>
  <c r="BV99" i="50" s="1"/>
  <c r="BU92" i="50"/>
  <c r="BT92" i="50"/>
  <c r="BT99" i="50" s="1"/>
  <c r="BS92" i="50"/>
  <c r="BS99" i="50" s="1"/>
  <c r="BR92" i="50"/>
  <c r="BR99" i="50" s="1"/>
  <c r="BQ92" i="50"/>
  <c r="BQ99" i="50" s="1"/>
  <c r="BP92" i="50"/>
  <c r="BP99" i="50" s="1"/>
  <c r="BO92" i="50"/>
  <c r="BO99" i="50" s="1"/>
  <c r="BN92" i="50"/>
  <c r="BN99" i="50" s="1"/>
  <c r="BM92" i="50"/>
  <c r="BM99" i="50" s="1"/>
  <c r="BL92" i="50"/>
  <c r="BL99" i="50" s="1"/>
  <c r="BK92" i="50"/>
  <c r="BJ92" i="50"/>
  <c r="BJ99" i="50" s="1"/>
  <c r="BI92" i="50"/>
  <c r="BI99" i="50" s="1"/>
  <c r="BH92" i="50"/>
  <c r="BH99" i="50" s="1"/>
  <c r="BG92" i="50"/>
  <c r="BG99" i="50" s="1"/>
  <c r="BF92" i="50"/>
  <c r="BE92" i="50"/>
  <c r="BD92" i="50"/>
  <c r="BC92" i="50"/>
  <c r="BB92" i="50"/>
  <c r="BB99" i="50" s="1"/>
  <c r="BA92" i="50"/>
  <c r="BA99" i="50" s="1"/>
  <c r="AZ92" i="50"/>
  <c r="AZ99" i="50" s="1"/>
  <c r="AI92" i="50"/>
  <c r="AH92" i="50"/>
  <c r="BW91" i="50"/>
  <c r="BV91" i="50"/>
  <c r="BV98" i="50" s="1"/>
  <c r="BU91" i="50"/>
  <c r="BT91" i="50"/>
  <c r="BT98" i="50" s="1"/>
  <c r="BS91" i="50"/>
  <c r="BS98" i="50" s="1"/>
  <c r="BR91" i="50"/>
  <c r="BR98" i="50" s="1"/>
  <c r="BQ91" i="50"/>
  <c r="BQ98" i="50" s="1"/>
  <c r="BP91" i="50"/>
  <c r="BP98" i="50" s="1"/>
  <c r="BO91" i="50"/>
  <c r="BN91" i="50"/>
  <c r="BM91" i="50"/>
  <c r="BM98" i="50" s="1"/>
  <c r="BL91" i="50"/>
  <c r="BL98" i="50" s="1"/>
  <c r="BK91" i="50"/>
  <c r="BJ91" i="50"/>
  <c r="BJ98" i="50" s="1"/>
  <c r="BI91" i="50"/>
  <c r="BI98" i="50" s="1"/>
  <c r="BH91" i="50"/>
  <c r="BH98" i="50" s="1"/>
  <c r="BG91" i="50"/>
  <c r="BG98" i="50" s="1"/>
  <c r="BF91" i="50"/>
  <c r="BE91" i="50"/>
  <c r="BD91" i="50"/>
  <c r="BD98" i="50" s="1"/>
  <c r="BC91" i="50"/>
  <c r="BB91" i="50"/>
  <c r="BB98" i="50" s="1"/>
  <c r="BA91" i="50"/>
  <c r="BA98" i="50" s="1"/>
  <c r="AZ91" i="50"/>
  <c r="AZ98" i="50" s="1"/>
  <c r="AI91" i="50"/>
  <c r="AH91" i="50"/>
  <c r="BW90" i="50"/>
  <c r="BW97" i="50" s="1"/>
  <c r="BV90" i="50"/>
  <c r="BV97" i="50" s="1"/>
  <c r="BU90" i="50"/>
  <c r="BU97" i="50" s="1"/>
  <c r="BT90" i="50"/>
  <c r="BT97" i="50" s="1"/>
  <c r="BS90" i="50"/>
  <c r="BS97" i="50" s="1"/>
  <c r="BR90" i="50"/>
  <c r="BR97" i="50" s="1"/>
  <c r="BQ90" i="50"/>
  <c r="BQ97" i="50" s="1"/>
  <c r="BP90" i="50"/>
  <c r="BP97" i="50" s="1"/>
  <c r="BO90" i="50"/>
  <c r="BO97" i="50" s="1"/>
  <c r="BN90" i="50"/>
  <c r="BN97" i="50" s="1"/>
  <c r="BM90" i="50"/>
  <c r="BM97" i="50" s="1"/>
  <c r="BL90" i="50"/>
  <c r="BL97" i="50" s="1"/>
  <c r="BK90" i="50"/>
  <c r="BK97" i="50" s="1"/>
  <c r="BJ90" i="50"/>
  <c r="BI90" i="50"/>
  <c r="BI97" i="50" s="1"/>
  <c r="BH90" i="50"/>
  <c r="BH97" i="50" s="1"/>
  <c r="BG90" i="50"/>
  <c r="BG97" i="50" s="1"/>
  <c r="BF90" i="50"/>
  <c r="BF97" i="50" s="1"/>
  <c r="BE90" i="50"/>
  <c r="BE97" i="50" s="1"/>
  <c r="BD90" i="50"/>
  <c r="BD97" i="50" s="1"/>
  <c r="BC90" i="50"/>
  <c r="BC97" i="50" s="1"/>
  <c r="BB90" i="50"/>
  <c r="BB97" i="50" s="1"/>
  <c r="BA90" i="50"/>
  <c r="BA97" i="50" s="1"/>
  <c r="AZ90" i="50"/>
  <c r="AZ97" i="50" s="1"/>
  <c r="AI90" i="50"/>
  <c r="AH90" i="50"/>
  <c r="BW89" i="50"/>
  <c r="BW96" i="50" s="1"/>
  <c r="BV89" i="50"/>
  <c r="BV96" i="50" s="1"/>
  <c r="BU89" i="50"/>
  <c r="BU96" i="50" s="1"/>
  <c r="BT89" i="50"/>
  <c r="BT96" i="50" s="1"/>
  <c r="BS89" i="50"/>
  <c r="BS96" i="50" s="1"/>
  <c r="BR89" i="50"/>
  <c r="BR96" i="50" s="1"/>
  <c r="BQ89" i="50"/>
  <c r="BQ96" i="50" s="1"/>
  <c r="BP89" i="50"/>
  <c r="BP96" i="50" s="1"/>
  <c r="BO89" i="50"/>
  <c r="BO96" i="50" s="1"/>
  <c r="BN89" i="50"/>
  <c r="BN96" i="50" s="1"/>
  <c r="BM89" i="50"/>
  <c r="BM96" i="50" s="1"/>
  <c r="BL89" i="50"/>
  <c r="BL96" i="50" s="1"/>
  <c r="BK89" i="50"/>
  <c r="BJ89" i="50"/>
  <c r="BJ96" i="50" s="1"/>
  <c r="BI89" i="50"/>
  <c r="BI96" i="50" s="1"/>
  <c r="BH89" i="50"/>
  <c r="BH96" i="50" s="1"/>
  <c r="BG89" i="50"/>
  <c r="BG96" i="50" s="1"/>
  <c r="BF89" i="50"/>
  <c r="BF96" i="50" s="1"/>
  <c r="BE89" i="50"/>
  <c r="BE96" i="50" s="1"/>
  <c r="BD89" i="50"/>
  <c r="BD96" i="50" s="1"/>
  <c r="BC89" i="50"/>
  <c r="BB89" i="50"/>
  <c r="BA89" i="50"/>
  <c r="BA96" i="50" s="1"/>
  <c r="AZ89" i="50"/>
  <c r="AZ96" i="50" s="1"/>
  <c r="AI89" i="50"/>
  <c r="AH89" i="50"/>
  <c r="AG88" i="50"/>
  <c r="AF88" i="50"/>
  <c r="BJ17" i="50" s="1"/>
  <c r="AE88" i="50"/>
  <c r="BI17" i="50" s="1"/>
  <c r="AD88" i="50"/>
  <c r="BH17" i="50" s="1"/>
  <c r="AC88" i="50"/>
  <c r="AB88" i="50"/>
  <c r="BG17" i="50" s="1"/>
  <c r="AA88" i="50"/>
  <c r="Z88" i="50"/>
  <c r="BF17" i="50" s="1"/>
  <c r="Y88" i="50"/>
  <c r="X88" i="50"/>
  <c r="S88" i="50"/>
  <c r="BA17" i="50" s="1"/>
  <c r="R88" i="50"/>
  <c r="AZ17" i="50" s="1"/>
  <c r="Q88" i="50"/>
  <c r="P88" i="50"/>
  <c r="O88" i="50"/>
  <c r="N88" i="50"/>
  <c r="AV17" i="50" s="1"/>
  <c r="M88" i="50"/>
  <c r="L88" i="50"/>
  <c r="K88" i="50"/>
  <c r="AT17" i="50" s="1"/>
  <c r="J88" i="50"/>
  <c r="I88" i="50"/>
  <c r="H88" i="50"/>
  <c r="F88" i="50"/>
  <c r="AQ17" i="50" s="1"/>
  <c r="E88" i="50"/>
  <c r="AP17" i="50" s="1"/>
  <c r="AO17" i="50"/>
  <c r="AN17" i="50"/>
  <c r="AI87" i="50"/>
  <c r="AH87" i="50"/>
  <c r="AI86" i="50"/>
  <c r="AH86" i="50"/>
  <c r="AI85" i="50"/>
  <c r="AH85" i="50"/>
  <c r="AI84" i="50"/>
  <c r="AH84" i="50"/>
  <c r="AI83" i="50"/>
  <c r="AH83" i="50"/>
  <c r="AI82" i="50"/>
  <c r="AH82" i="50"/>
  <c r="AI81" i="50"/>
  <c r="AH81" i="50"/>
  <c r="AF80" i="50"/>
  <c r="BJ16" i="50" s="1"/>
  <c r="AE80" i="50"/>
  <c r="AD80" i="50"/>
  <c r="BH16" i="50" s="1"/>
  <c r="AC80" i="50"/>
  <c r="AB80" i="50"/>
  <c r="AB123" i="50" s="1"/>
  <c r="AB125" i="50" s="1"/>
  <c r="AA80" i="50"/>
  <c r="Z80" i="50"/>
  <c r="Y80" i="50"/>
  <c r="X80" i="50"/>
  <c r="BE16" i="50" s="1"/>
  <c r="BB16" i="50"/>
  <c r="S80" i="50"/>
  <c r="R80" i="50"/>
  <c r="Q80" i="50"/>
  <c r="AY16" i="50" s="1"/>
  <c r="P80" i="50"/>
  <c r="AX16" i="50" s="1"/>
  <c r="O80" i="50"/>
  <c r="AW16" i="50" s="1"/>
  <c r="N80" i="50"/>
  <c r="AV16" i="50" s="1"/>
  <c r="M80" i="50"/>
  <c r="AU16" i="50" s="1"/>
  <c r="L80" i="50"/>
  <c r="K80" i="50"/>
  <c r="J80" i="50"/>
  <c r="I80" i="50"/>
  <c r="AS16" i="50" s="1"/>
  <c r="H80" i="50"/>
  <c r="G80" i="50"/>
  <c r="F80" i="50"/>
  <c r="F123" i="50" s="1"/>
  <c r="F125" i="50" s="1"/>
  <c r="E80" i="50"/>
  <c r="AI79" i="50"/>
  <c r="AH79" i="50"/>
  <c r="AI78" i="50"/>
  <c r="AH78" i="50"/>
  <c r="AG78" i="50"/>
  <c r="AG80" i="50" s="1"/>
  <c r="AI77" i="50"/>
  <c r="AH77" i="50"/>
  <c r="AI76" i="50"/>
  <c r="AH76" i="50"/>
  <c r="AI75" i="50"/>
  <c r="AH75" i="50"/>
  <c r="AI74" i="50"/>
  <c r="AH74" i="50"/>
  <c r="AI73" i="50"/>
  <c r="AH73" i="50"/>
  <c r="AI72" i="50"/>
  <c r="AH72" i="50"/>
  <c r="AI71" i="50"/>
  <c r="AH71" i="50"/>
  <c r="AI70" i="50"/>
  <c r="AH70" i="50"/>
  <c r="AI69" i="50"/>
  <c r="AH69" i="50"/>
  <c r="AI68" i="50"/>
  <c r="AH68" i="50"/>
  <c r="AI67" i="50"/>
  <c r="AH67" i="50"/>
  <c r="AI66" i="50"/>
  <c r="AH66" i="50"/>
  <c r="AI65" i="50"/>
  <c r="AH65" i="50"/>
  <c r="AI64" i="50"/>
  <c r="AH64" i="50"/>
  <c r="AI63" i="50"/>
  <c r="AH63" i="50"/>
  <c r="AI62" i="50"/>
  <c r="AH62" i="50"/>
  <c r="AI61" i="50"/>
  <c r="AH61" i="50"/>
  <c r="AI60" i="50"/>
  <c r="AH60" i="50"/>
  <c r="AI59" i="50"/>
  <c r="AH59" i="50"/>
  <c r="AI58" i="50"/>
  <c r="AH58" i="50"/>
  <c r="AI57" i="50"/>
  <c r="AH57" i="50"/>
  <c r="AI56" i="50"/>
  <c r="AH56" i="50"/>
  <c r="AI55" i="50"/>
  <c r="AH55" i="50"/>
  <c r="AI54" i="50"/>
  <c r="AH54" i="50"/>
  <c r="AI53" i="50"/>
  <c r="AH53" i="50"/>
  <c r="AI52" i="50"/>
  <c r="AH52" i="50"/>
  <c r="AI51" i="50"/>
  <c r="AH51" i="50"/>
  <c r="AI50" i="50"/>
  <c r="AH50" i="50"/>
  <c r="AI49" i="50"/>
  <c r="AH49" i="50"/>
  <c r="AI48" i="50"/>
  <c r="AH48" i="50"/>
  <c r="AI47" i="50"/>
  <c r="AH47" i="50"/>
  <c r="AI46" i="50"/>
  <c r="AH46" i="50"/>
  <c r="AI45" i="50"/>
  <c r="AH45" i="50"/>
  <c r="AI44" i="50"/>
  <c r="AH44" i="50"/>
  <c r="AI43" i="50"/>
  <c r="AH43" i="50"/>
  <c r="AI42" i="50"/>
  <c r="AH42" i="50"/>
  <c r="AI41" i="50"/>
  <c r="AH41" i="50"/>
  <c r="AI40" i="50"/>
  <c r="AH40" i="50"/>
  <c r="AI39" i="50"/>
  <c r="AH39" i="50"/>
  <c r="AI38" i="50"/>
  <c r="AH38" i="50"/>
  <c r="AI37" i="50"/>
  <c r="AH37" i="50"/>
  <c r="AI36" i="50"/>
  <c r="AH36" i="50"/>
  <c r="AI35" i="50"/>
  <c r="AH35" i="50"/>
  <c r="AI34" i="50"/>
  <c r="AH34" i="50"/>
  <c r="AI33" i="50"/>
  <c r="AH33" i="50"/>
  <c r="AI32" i="50"/>
  <c r="AH32" i="50"/>
  <c r="AI31" i="50"/>
  <c r="AH31" i="50"/>
  <c r="AI30" i="50"/>
  <c r="AH30" i="50"/>
  <c r="AI29" i="50"/>
  <c r="AH29" i="50"/>
  <c r="AI28" i="50"/>
  <c r="AH28" i="50"/>
  <c r="AI27" i="50"/>
  <c r="AH27" i="50"/>
  <c r="AI26" i="50"/>
  <c r="AH26" i="50"/>
  <c r="AI25" i="50"/>
  <c r="AH25" i="50"/>
  <c r="AI24" i="50"/>
  <c r="AH24" i="50"/>
  <c r="AI23" i="50"/>
  <c r="AH23" i="50"/>
  <c r="AI22" i="50"/>
  <c r="AH22" i="50"/>
  <c r="BJ21" i="50"/>
  <c r="BI21" i="50"/>
  <c r="BH21" i="50"/>
  <c r="BG21" i="50"/>
  <c r="BF21" i="50"/>
  <c r="BE21" i="50"/>
  <c r="BD21" i="50"/>
  <c r="BC21" i="50"/>
  <c r="BB21" i="50"/>
  <c r="BA21" i="50"/>
  <c r="AZ21" i="50"/>
  <c r="AY21" i="50"/>
  <c r="AX21" i="50"/>
  <c r="AW21" i="50"/>
  <c r="AV21" i="50"/>
  <c r="AU21" i="50"/>
  <c r="AT21" i="50"/>
  <c r="AS21" i="50"/>
  <c r="AR21" i="50"/>
  <c r="AQ21" i="50"/>
  <c r="AP21" i="50"/>
  <c r="AO21" i="50"/>
  <c r="AN21" i="50"/>
  <c r="AM21" i="50"/>
  <c r="AI21" i="50"/>
  <c r="AH21" i="50"/>
  <c r="BJ20" i="50"/>
  <c r="BG20" i="50"/>
  <c r="BE20" i="50"/>
  <c r="BC20" i="50"/>
  <c r="BB20" i="50"/>
  <c r="AY20" i="50"/>
  <c r="AX20" i="50"/>
  <c r="AV20" i="50"/>
  <c r="AU20" i="50"/>
  <c r="AS20" i="50"/>
  <c r="AO20" i="50"/>
  <c r="AM20" i="50"/>
  <c r="AI20" i="50"/>
  <c r="AH20" i="50"/>
  <c r="BJ19" i="50"/>
  <c r="BG19" i="50"/>
  <c r="BF19" i="50"/>
  <c r="BE19" i="50"/>
  <c r="AZ19" i="50"/>
  <c r="AY19" i="50"/>
  <c r="AX19" i="50"/>
  <c r="AR19" i="50"/>
  <c r="AP19" i="50"/>
  <c r="AO19" i="50"/>
  <c r="AI19" i="50"/>
  <c r="AH19" i="50"/>
  <c r="BH18" i="50"/>
  <c r="BG18" i="50"/>
  <c r="BC18" i="50"/>
  <c r="BB18" i="50"/>
  <c r="AQ18" i="50"/>
  <c r="AP18" i="50"/>
  <c r="AI18" i="50"/>
  <c r="AH18" i="50"/>
  <c r="BE17" i="50"/>
  <c r="BD17" i="50"/>
  <c r="BC17" i="50"/>
  <c r="BB17" i="50"/>
  <c r="AY17" i="50"/>
  <c r="AX17" i="50"/>
  <c r="AW17" i="50"/>
  <c r="AU17" i="50"/>
  <c r="AS17" i="50"/>
  <c r="AR17" i="50"/>
  <c r="AI17" i="50"/>
  <c r="AH17" i="50"/>
  <c r="BD16" i="50"/>
  <c r="BC16" i="50"/>
  <c r="AP16" i="50"/>
  <c r="AM16" i="50"/>
  <c r="AI16" i="50"/>
  <c r="AH16" i="50"/>
  <c r="AI15" i="50"/>
  <c r="AH15" i="50"/>
  <c r="AI14" i="50"/>
  <c r="AH14" i="50"/>
  <c r="AI13" i="50"/>
  <c r="AH13" i="50"/>
  <c r="AL12" i="50"/>
  <c r="AI12" i="50"/>
  <c r="AH12" i="50"/>
  <c r="AI11" i="50"/>
  <c r="AH11" i="50"/>
  <c r="K6" i="50"/>
  <c r="AE5" i="50"/>
  <c r="AD5" i="50"/>
  <c r="AB5" i="50"/>
  <c r="AA5" i="50"/>
  <c r="W5" i="50"/>
  <c r="V5" i="50"/>
  <c r="P5" i="50"/>
  <c r="O5" i="50"/>
  <c r="K5" i="50"/>
  <c r="G5" i="50"/>
  <c r="F5" i="50"/>
  <c r="D5" i="50"/>
  <c r="C5" i="50"/>
  <c r="AG4" i="50"/>
  <c r="K4" i="50"/>
  <c r="E4" i="50"/>
  <c r="H4" i="50" s="1"/>
  <c r="B4" i="50"/>
  <c r="AL13" i="50" s="1"/>
  <c r="AG3" i="50"/>
  <c r="AF79" i="49"/>
  <c r="AF80" i="49"/>
  <c r="AF88" i="49"/>
  <c r="AF102" i="49"/>
  <c r="AF106" i="49"/>
  <c r="AF118" i="49"/>
  <c r="AF127" i="49"/>
  <c r="AF128" i="49"/>
  <c r="AF129" i="49"/>
  <c r="AF130" i="49"/>
  <c r="AF131" i="49"/>
  <c r="AF132" i="49"/>
  <c r="AF169" i="49"/>
  <c r="AF170" i="49" a="1"/>
  <c r="AF170" i="49" s="1"/>
  <c r="AF172" i="49"/>
  <c r="AF178" i="49" s="1"/>
  <c r="AF173" i="49"/>
  <c r="AF174" i="49"/>
  <c r="AF175" i="49"/>
  <c r="AF176" i="49"/>
  <c r="AF177" i="49"/>
  <c r="AF180" i="49"/>
  <c r="AF311" i="49" s="1"/>
  <c r="AF181" i="49"/>
  <c r="AF182" i="49"/>
  <c r="AF183" i="49"/>
  <c r="AF184" i="49"/>
  <c r="AF185" i="49"/>
  <c r="AF186" i="49"/>
  <c r="AF187" i="49"/>
  <c r="AF188" i="49"/>
  <c r="AF145" i="49" s="1"/>
  <c r="AF189" i="49"/>
  <c r="AF190" i="49"/>
  <c r="AF191" i="49"/>
  <c r="AF192" i="49"/>
  <c r="AF193" i="49"/>
  <c r="AF194" i="49"/>
  <c r="AF195" i="49"/>
  <c r="AF196" i="49"/>
  <c r="AF197" i="49"/>
  <c r="AF198" i="49"/>
  <c r="AF199" i="49"/>
  <c r="AF200" i="49"/>
  <c r="AF201" i="49"/>
  <c r="AF202" i="49"/>
  <c r="AF203" i="49"/>
  <c r="AF204" i="49"/>
  <c r="AF335" i="49" s="1"/>
  <c r="AF205" i="49"/>
  <c r="AF206" i="49"/>
  <c r="AF207" i="49"/>
  <c r="AF208" i="49"/>
  <c r="AF209" i="49"/>
  <c r="AF210" i="49"/>
  <c r="AF211" i="49"/>
  <c r="AF212" i="49"/>
  <c r="AF213" i="49"/>
  <c r="AF214" i="49"/>
  <c r="AF215" i="49"/>
  <c r="AF216" i="49"/>
  <c r="AF217" i="49"/>
  <c r="AF218" i="49"/>
  <c r="AF219" i="49"/>
  <c r="AF220" i="49"/>
  <c r="AF221" i="49"/>
  <c r="AF222" i="49"/>
  <c r="AF223" i="49"/>
  <c r="AF224" i="49"/>
  <c r="AF225" i="49"/>
  <c r="AF226" i="49"/>
  <c r="AF227" i="49"/>
  <c r="AF228" i="49"/>
  <c r="AF229" i="49"/>
  <c r="AF230" i="49"/>
  <c r="AF231" i="49"/>
  <c r="AF232" i="49"/>
  <c r="AF233" i="49"/>
  <c r="AF234" i="49"/>
  <c r="AF235" i="49"/>
  <c r="AF236" i="49"/>
  <c r="AF237" i="49"/>
  <c r="AF238" i="49"/>
  <c r="AF239" i="49"/>
  <c r="AF240" i="49"/>
  <c r="AF241" i="49"/>
  <c r="AF242" i="49"/>
  <c r="AF243" i="49"/>
  <c r="AF244" i="49"/>
  <c r="AF245" i="49"/>
  <c r="AF246" i="49"/>
  <c r="AF247" i="49"/>
  <c r="AF248" i="49"/>
  <c r="AF249" i="49"/>
  <c r="AF250" i="49"/>
  <c r="AF251" i="49"/>
  <c r="AF252" i="49"/>
  <c r="AF253" i="49"/>
  <c r="AF254" i="49"/>
  <c r="AF255" i="49"/>
  <c r="AF256" i="49"/>
  <c r="AF257" i="49"/>
  <c r="AF258" i="49"/>
  <c r="AF259" i="49"/>
  <c r="AF260" i="49"/>
  <c r="AF261" i="49"/>
  <c r="AF262" i="49"/>
  <c r="AF263" i="49"/>
  <c r="AF264" i="49"/>
  <c r="AF265" i="49"/>
  <c r="AF266" i="49"/>
  <c r="AF267" i="49"/>
  <c r="AF268" i="49"/>
  <c r="AF269" i="49"/>
  <c r="AF270" i="49"/>
  <c r="AF271" i="49"/>
  <c r="AF272" i="49"/>
  <c r="AF273" i="49"/>
  <c r="AF274" i="49"/>
  <c r="AF275" i="49"/>
  <c r="AF276" i="49"/>
  <c r="AF277" i="49"/>
  <c r="AF278" i="49"/>
  <c r="AF279" i="49"/>
  <c r="AF280" i="49"/>
  <c r="AF281" i="49"/>
  <c r="AF282" i="49"/>
  <c r="AF283" i="49"/>
  <c r="AF284" i="49"/>
  <c r="AF285" i="49"/>
  <c r="AF286" i="49"/>
  <c r="AF287" i="49"/>
  <c r="AF288" i="49"/>
  <c r="AF289" i="49"/>
  <c r="AF290" i="49"/>
  <c r="AF291" i="49"/>
  <c r="AF292" i="49"/>
  <c r="AF293" i="49"/>
  <c r="AF294" i="49"/>
  <c r="AF295" i="49"/>
  <c r="AF296" i="49"/>
  <c r="AF297" i="49"/>
  <c r="AF298" i="49"/>
  <c r="AF299" i="49"/>
  <c r="AF300" i="49"/>
  <c r="AF301" i="49"/>
  <c r="AF302" i="49"/>
  <c r="AF303" i="49"/>
  <c r="AF304" i="49"/>
  <c r="AF305" i="49"/>
  <c r="AF306" i="49"/>
  <c r="AF307" i="49"/>
  <c r="AF308" i="49"/>
  <c r="AF309" i="49"/>
  <c r="AF310" i="49"/>
  <c r="AF313" i="49"/>
  <c r="AF314" i="49"/>
  <c r="AF315" i="49"/>
  <c r="AF316" i="49"/>
  <c r="AF317" i="49"/>
  <c r="AF318" i="49"/>
  <c r="AF319" i="49"/>
  <c r="AF320" i="49"/>
  <c r="AF321" i="49"/>
  <c r="AF322" i="49"/>
  <c r="AF323" i="49"/>
  <c r="AF324" i="49"/>
  <c r="AF325" i="49"/>
  <c r="AF326" i="49"/>
  <c r="AF327" i="49"/>
  <c r="AF328" i="49"/>
  <c r="AF329" i="49"/>
  <c r="AF330" i="49"/>
  <c r="AF331" i="49"/>
  <c r="AF332" i="49"/>
  <c r="AF333" i="49"/>
  <c r="AF334" i="49"/>
  <c r="AF337" i="49"/>
  <c r="AF338" i="49"/>
  <c r="AE79" i="49"/>
  <c r="AE80" i="49"/>
  <c r="AE88" i="49"/>
  <c r="AE102" i="49"/>
  <c r="AE106" i="49"/>
  <c r="AE118" i="49"/>
  <c r="AE127" i="49"/>
  <c r="AE128" i="49"/>
  <c r="AE129" i="49"/>
  <c r="AE130" i="49"/>
  <c r="AE131" i="49"/>
  <c r="AE132" i="49"/>
  <c r="AE169" i="49"/>
  <c r="AE170" i="49" a="1"/>
  <c r="AE170" i="49" s="1"/>
  <c r="AE172" i="49"/>
  <c r="AE173" i="49"/>
  <c r="AE174" i="49"/>
  <c r="AE175" i="49"/>
  <c r="AE176" i="49"/>
  <c r="AE177" i="49"/>
  <c r="AE178" i="49"/>
  <c r="AE180" i="49"/>
  <c r="AE311" i="49" s="1"/>
  <c r="AE181" i="49"/>
  <c r="AE182" i="49"/>
  <c r="AE183" i="49"/>
  <c r="AE184" i="49"/>
  <c r="AE185" i="49"/>
  <c r="AE186" i="49"/>
  <c r="AE187" i="49"/>
  <c r="AE188" i="49"/>
  <c r="AE145" i="49" s="1"/>
  <c r="AE189" i="49"/>
  <c r="AE190" i="49"/>
  <c r="AE191" i="49"/>
  <c r="AE192" i="49"/>
  <c r="AE193" i="49"/>
  <c r="AE194" i="49"/>
  <c r="AE195" i="49"/>
  <c r="AE196" i="49"/>
  <c r="AE197" i="49"/>
  <c r="AE198" i="49"/>
  <c r="AE199" i="49"/>
  <c r="AE200" i="49"/>
  <c r="AE201" i="49"/>
  <c r="AE202" i="49"/>
  <c r="AE203" i="49"/>
  <c r="AE204" i="49"/>
  <c r="AE335" i="49" s="1"/>
  <c r="AE205" i="49"/>
  <c r="AE206" i="49"/>
  <c r="AE207" i="49"/>
  <c r="AE208" i="49"/>
  <c r="AE209" i="49"/>
  <c r="AE210" i="49"/>
  <c r="AE339" i="49" s="1"/>
  <c r="AE211" i="49"/>
  <c r="AE212" i="49"/>
  <c r="AE213" i="49"/>
  <c r="AE214" i="49"/>
  <c r="AE215" i="49"/>
  <c r="AE216" i="49"/>
  <c r="AE217" i="49"/>
  <c r="AE218" i="49"/>
  <c r="AE219" i="49"/>
  <c r="AE220" i="49"/>
  <c r="AE221" i="49"/>
  <c r="AE222" i="49"/>
  <c r="AE223" i="49"/>
  <c r="AE224" i="49"/>
  <c r="AE225" i="49"/>
  <c r="AE226" i="49"/>
  <c r="AE227" i="49"/>
  <c r="AE228" i="49"/>
  <c r="AE229" i="49"/>
  <c r="AE230" i="49"/>
  <c r="AE231" i="49"/>
  <c r="AE232" i="49"/>
  <c r="AE233" i="49"/>
  <c r="AE234" i="49"/>
  <c r="AE235" i="49"/>
  <c r="AE236" i="49"/>
  <c r="AE237" i="49"/>
  <c r="AE238" i="49"/>
  <c r="AE239" i="49"/>
  <c r="AE240" i="49"/>
  <c r="AE241" i="49"/>
  <c r="AE242" i="49"/>
  <c r="AE243" i="49"/>
  <c r="AE244" i="49"/>
  <c r="AE245" i="49"/>
  <c r="AE246" i="49"/>
  <c r="AE247" i="49"/>
  <c r="AE248" i="49"/>
  <c r="AE249" i="49"/>
  <c r="AE250" i="49"/>
  <c r="AE251" i="49"/>
  <c r="AE252" i="49"/>
  <c r="AE253" i="49"/>
  <c r="AE254" i="49"/>
  <c r="AE255" i="49"/>
  <c r="AE256" i="49"/>
  <c r="AE257" i="49"/>
  <c r="AE258" i="49"/>
  <c r="AE259" i="49"/>
  <c r="AE260" i="49"/>
  <c r="AE261" i="49"/>
  <c r="AE262" i="49"/>
  <c r="AE263" i="49"/>
  <c r="AE264" i="49"/>
  <c r="AE265" i="49"/>
  <c r="AE266" i="49"/>
  <c r="AE267" i="49"/>
  <c r="AE268" i="49"/>
  <c r="AE269" i="49"/>
  <c r="AE270" i="49"/>
  <c r="AE271" i="49"/>
  <c r="AE272" i="49"/>
  <c r="AE273" i="49"/>
  <c r="AE274" i="49"/>
  <c r="AE275" i="49"/>
  <c r="AE276" i="49"/>
  <c r="AE277" i="49"/>
  <c r="AE278" i="49"/>
  <c r="AE279" i="49"/>
  <c r="AE280" i="49"/>
  <c r="AE281" i="49"/>
  <c r="AE282" i="49"/>
  <c r="AE283" i="49"/>
  <c r="AE284" i="49"/>
  <c r="AE285" i="49"/>
  <c r="AE286" i="49"/>
  <c r="AE287" i="49"/>
  <c r="AE288" i="49"/>
  <c r="AE289" i="49"/>
  <c r="AE290" i="49"/>
  <c r="AE291" i="49"/>
  <c r="AE292" i="49"/>
  <c r="AE293" i="49"/>
  <c r="AE294" i="49"/>
  <c r="AE295" i="49"/>
  <c r="AE296" i="49"/>
  <c r="AE297" i="49"/>
  <c r="AE298" i="49"/>
  <c r="AE299" i="49"/>
  <c r="AE300" i="49"/>
  <c r="AE301" i="49"/>
  <c r="AE302" i="49"/>
  <c r="AE303" i="49"/>
  <c r="AE304" i="49"/>
  <c r="AE305" i="49"/>
  <c r="AE306" i="49"/>
  <c r="AE307" i="49"/>
  <c r="AE308" i="49"/>
  <c r="AE309" i="49"/>
  <c r="AE310" i="49"/>
  <c r="AE313" i="49"/>
  <c r="AE314" i="49"/>
  <c r="AE315" i="49"/>
  <c r="AE316" i="49"/>
  <c r="AE317" i="49"/>
  <c r="AE318" i="49"/>
  <c r="AE319" i="49"/>
  <c r="AE320" i="49"/>
  <c r="AE321" i="49"/>
  <c r="AE322" i="49"/>
  <c r="AE323" i="49"/>
  <c r="AE324" i="49"/>
  <c r="AE325" i="49"/>
  <c r="AE326" i="49"/>
  <c r="AE327" i="49"/>
  <c r="AE328" i="49"/>
  <c r="AE329" i="49"/>
  <c r="AE330" i="49"/>
  <c r="AE331" i="49"/>
  <c r="AE332" i="49"/>
  <c r="AE333" i="49"/>
  <c r="AE334" i="49"/>
  <c r="AE337" i="49"/>
  <c r="AE338" i="49"/>
  <c r="AD79" i="49"/>
  <c r="AD80" i="49"/>
  <c r="AD88" i="49"/>
  <c r="AD102" i="49"/>
  <c r="AD106" i="49"/>
  <c r="AD123" i="49" s="1"/>
  <c r="AD125" i="49" s="1"/>
  <c r="AD126" i="49" s="1"/>
  <c r="AD118" i="49"/>
  <c r="AD134" i="49" s="1"/>
  <c r="AD127" i="49"/>
  <c r="AD128" i="49"/>
  <c r="AD129" i="49"/>
  <c r="AD130" i="49"/>
  <c r="AD133" i="49" s="1"/>
  <c r="AD131" i="49"/>
  <c r="AD132" i="49"/>
  <c r="AD169" i="49"/>
  <c r="AD170" i="49" a="1"/>
  <c r="AD170" i="49" s="1"/>
  <c r="AD172" i="49"/>
  <c r="AD178" i="49" s="1"/>
  <c r="AD173" i="49"/>
  <c r="AD174" i="49"/>
  <c r="AD175" i="49"/>
  <c r="AD176" i="49"/>
  <c r="AD177" i="49"/>
  <c r="AD180" i="49"/>
  <c r="AD311" i="49" s="1"/>
  <c r="AD181" i="49"/>
  <c r="AD182" i="49"/>
  <c r="AD183" i="49"/>
  <c r="AD184" i="49"/>
  <c r="AD185" i="49"/>
  <c r="AD186" i="49"/>
  <c r="AD187" i="49"/>
  <c r="AD188" i="49"/>
  <c r="AD145" i="49" s="1"/>
  <c r="AD189" i="49"/>
  <c r="AD190" i="49"/>
  <c r="AD191" i="49"/>
  <c r="AD192" i="49"/>
  <c r="AD193" i="49"/>
  <c r="AD194" i="49"/>
  <c r="AD195" i="49"/>
  <c r="AD196" i="49"/>
  <c r="AD197" i="49"/>
  <c r="AD198" i="49"/>
  <c r="AD199" i="49"/>
  <c r="AD200" i="49"/>
  <c r="AD201" i="49"/>
  <c r="AD202" i="49"/>
  <c r="AD203" i="49"/>
  <c r="AD204" i="49"/>
  <c r="AD205" i="49"/>
  <c r="AD206" i="49"/>
  <c r="AD207" i="49"/>
  <c r="AD208" i="49"/>
  <c r="AD209" i="49"/>
  <c r="AD210" i="49"/>
  <c r="AD211" i="49"/>
  <c r="AD212" i="49"/>
  <c r="AD213" i="49"/>
  <c r="AD214" i="49"/>
  <c r="AD215" i="49"/>
  <c r="AD216" i="49"/>
  <c r="AD217" i="49"/>
  <c r="AD218" i="49"/>
  <c r="AD219" i="49"/>
  <c r="AD220" i="49"/>
  <c r="AD221" i="49"/>
  <c r="AD222" i="49"/>
  <c r="AD223" i="49"/>
  <c r="AD224" i="49"/>
  <c r="AD225" i="49"/>
  <c r="AD226" i="49"/>
  <c r="AD227" i="49"/>
  <c r="AD228" i="49"/>
  <c r="AD229" i="49"/>
  <c r="AD230" i="49"/>
  <c r="AD231" i="49"/>
  <c r="AD232" i="49"/>
  <c r="AD233" i="49"/>
  <c r="AD234" i="49"/>
  <c r="AD235" i="49"/>
  <c r="AD236" i="49"/>
  <c r="AD237" i="49"/>
  <c r="AD238" i="49"/>
  <c r="AD239" i="49"/>
  <c r="AD240" i="49"/>
  <c r="AD241" i="49"/>
  <c r="AD242" i="49"/>
  <c r="AD243" i="49"/>
  <c r="AD244" i="49"/>
  <c r="AD245" i="49"/>
  <c r="AD246" i="49"/>
  <c r="AD247" i="49"/>
  <c r="AD248" i="49"/>
  <c r="AD249" i="49"/>
  <c r="AD250" i="49"/>
  <c r="AD251" i="49"/>
  <c r="AD252" i="49"/>
  <c r="AD253" i="49"/>
  <c r="AD254" i="49"/>
  <c r="AD255" i="49"/>
  <c r="AD256" i="49"/>
  <c r="AD257" i="49"/>
  <c r="AD258" i="49"/>
  <c r="AD259" i="49"/>
  <c r="AD260" i="49"/>
  <c r="AD261" i="49"/>
  <c r="AD262" i="49"/>
  <c r="AD263" i="49"/>
  <c r="AD264" i="49"/>
  <c r="AD265" i="49"/>
  <c r="AD266" i="49"/>
  <c r="AD267" i="49"/>
  <c r="AD268" i="49"/>
  <c r="AD269" i="49"/>
  <c r="AD270" i="49"/>
  <c r="AD271" i="49"/>
  <c r="AD272" i="49"/>
  <c r="AD273" i="49"/>
  <c r="AD274" i="49"/>
  <c r="AD275" i="49"/>
  <c r="AD276" i="49"/>
  <c r="AD277" i="49"/>
  <c r="AD278" i="49"/>
  <c r="AD279" i="49"/>
  <c r="AD280" i="49"/>
  <c r="AD281" i="49"/>
  <c r="AD282" i="49"/>
  <c r="AD283" i="49"/>
  <c r="AD284" i="49"/>
  <c r="AD285" i="49"/>
  <c r="AD286" i="49"/>
  <c r="AD287" i="49"/>
  <c r="AD288" i="49"/>
  <c r="AD289" i="49"/>
  <c r="AD290" i="49"/>
  <c r="AD291" i="49"/>
  <c r="AD292" i="49"/>
  <c r="AD293" i="49"/>
  <c r="AD294" i="49"/>
  <c r="AD295" i="49"/>
  <c r="AD296" i="49"/>
  <c r="AD297" i="49"/>
  <c r="AD298" i="49"/>
  <c r="AD299" i="49"/>
  <c r="AD300" i="49"/>
  <c r="AD301" i="49"/>
  <c r="AD302" i="49"/>
  <c r="AD303" i="49"/>
  <c r="AD304" i="49"/>
  <c r="AD305" i="49"/>
  <c r="AD306" i="49"/>
  <c r="AD307" i="49"/>
  <c r="AD308" i="49"/>
  <c r="AD309" i="49"/>
  <c r="AD310" i="49"/>
  <c r="AD313" i="49"/>
  <c r="AD314" i="49"/>
  <c r="AD315" i="49"/>
  <c r="AD316" i="49"/>
  <c r="AD317" i="49"/>
  <c r="AD318" i="49"/>
  <c r="AD319" i="49"/>
  <c r="AD320" i="49"/>
  <c r="AD321" i="49"/>
  <c r="AD322" i="49"/>
  <c r="AD323" i="49"/>
  <c r="AD324" i="49"/>
  <c r="AD325" i="49"/>
  <c r="AD326" i="49"/>
  <c r="AD327" i="49"/>
  <c r="AD328" i="49"/>
  <c r="AD329" i="49"/>
  <c r="AD330" i="49"/>
  <c r="AD331" i="49"/>
  <c r="AD332" i="49"/>
  <c r="AD333" i="49"/>
  <c r="AD334" i="49"/>
  <c r="AD337" i="49"/>
  <c r="AD338" i="49"/>
  <c r="AC79" i="49"/>
  <c r="AC80" i="49"/>
  <c r="AC88" i="49"/>
  <c r="AC102" i="49"/>
  <c r="AC106" i="49"/>
  <c r="AC118" i="49"/>
  <c r="AC127" i="49"/>
  <c r="AC128" i="49"/>
  <c r="AC129" i="49"/>
  <c r="AC130" i="49"/>
  <c r="AC131" i="49"/>
  <c r="AC132" i="49"/>
  <c r="AC169" i="49"/>
  <c r="AC170" i="49" a="1"/>
  <c r="AC170" i="49" s="1"/>
  <c r="AC172" i="49"/>
  <c r="AC173" i="49"/>
  <c r="AC174" i="49"/>
  <c r="AC175" i="49"/>
  <c r="AC176" i="49"/>
  <c r="AC177" i="49"/>
  <c r="AC178" i="49"/>
  <c r="AC180" i="49"/>
  <c r="AC311" i="49" s="1"/>
  <c r="AC181" i="49"/>
  <c r="AC182" i="49"/>
  <c r="AC183" i="49"/>
  <c r="AC184" i="49"/>
  <c r="AC185" i="49"/>
  <c r="AC186" i="49"/>
  <c r="AC187" i="49"/>
  <c r="AC188" i="49"/>
  <c r="AC145" i="49" s="1"/>
  <c r="AC189" i="49"/>
  <c r="AC190" i="49"/>
  <c r="AC191" i="49"/>
  <c r="AC192" i="49"/>
  <c r="AC193" i="49"/>
  <c r="AC194" i="49"/>
  <c r="AC195" i="49"/>
  <c r="AC196" i="49"/>
  <c r="AC197" i="49"/>
  <c r="AC198" i="49"/>
  <c r="AC199" i="49"/>
  <c r="AC200" i="49"/>
  <c r="AC201" i="49"/>
  <c r="AC202" i="49"/>
  <c r="AC203" i="49"/>
  <c r="AC204" i="49"/>
  <c r="AC205" i="49"/>
  <c r="AC206" i="49"/>
  <c r="AC207" i="49"/>
  <c r="AC208" i="49"/>
  <c r="AC209" i="49"/>
  <c r="AC210" i="49"/>
  <c r="AC211" i="49"/>
  <c r="AC212" i="49"/>
  <c r="AC213" i="49"/>
  <c r="AC214" i="49"/>
  <c r="AC215" i="49"/>
  <c r="AC216" i="49"/>
  <c r="AC217" i="49"/>
  <c r="AC218" i="49"/>
  <c r="AC219" i="49"/>
  <c r="AC220" i="49"/>
  <c r="AC221" i="49"/>
  <c r="AC222" i="49"/>
  <c r="AC223" i="49"/>
  <c r="AC224" i="49"/>
  <c r="AC225" i="49"/>
  <c r="AC226" i="49"/>
  <c r="AC227" i="49"/>
  <c r="AC228" i="49"/>
  <c r="AC229" i="49"/>
  <c r="AC230" i="49"/>
  <c r="AC231" i="49"/>
  <c r="AC232" i="49"/>
  <c r="AC233" i="49"/>
  <c r="AC234" i="49"/>
  <c r="AC235" i="49"/>
  <c r="AC236" i="49"/>
  <c r="AC237" i="49"/>
  <c r="AC238" i="49"/>
  <c r="AC239" i="49"/>
  <c r="AC240" i="49"/>
  <c r="AC241" i="49"/>
  <c r="AC242" i="49"/>
  <c r="AC243" i="49"/>
  <c r="AC244" i="49"/>
  <c r="AC245" i="49"/>
  <c r="AC246" i="49"/>
  <c r="AC247" i="49"/>
  <c r="AC248" i="49"/>
  <c r="AC249" i="49"/>
  <c r="AC250" i="49"/>
  <c r="AC251" i="49"/>
  <c r="AC252" i="49"/>
  <c r="AC253" i="49"/>
  <c r="AC254" i="49"/>
  <c r="AC255" i="49"/>
  <c r="AC256" i="49"/>
  <c r="AC257" i="49"/>
  <c r="AC258" i="49"/>
  <c r="AC259" i="49"/>
  <c r="AC260" i="49"/>
  <c r="AC261" i="49"/>
  <c r="AC262" i="49"/>
  <c r="AC263" i="49"/>
  <c r="AC264" i="49"/>
  <c r="AC265" i="49"/>
  <c r="AC266" i="49"/>
  <c r="AC267" i="49"/>
  <c r="AC268" i="49"/>
  <c r="AC269" i="49"/>
  <c r="AC270" i="49"/>
  <c r="AC271" i="49"/>
  <c r="AC272" i="49"/>
  <c r="AC273" i="49"/>
  <c r="AC274" i="49"/>
  <c r="AC275" i="49"/>
  <c r="AC276" i="49"/>
  <c r="AC277" i="49"/>
  <c r="AC278" i="49"/>
  <c r="AC279" i="49"/>
  <c r="AC280" i="49"/>
  <c r="AC281" i="49"/>
  <c r="AC282" i="49"/>
  <c r="AC283" i="49"/>
  <c r="AC284" i="49"/>
  <c r="AC285" i="49"/>
  <c r="AC286" i="49"/>
  <c r="AC287" i="49"/>
  <c r="AC288" i="49"/>
  <c r="AC289" i="49"/>
  <c r="AC290" i="49"/>
  <c r="AC291" i="49"/>
  <c r="AC292" i="49"/>
  <c r="AC293" i="49"/>
  <c r="AC294" i="49"/>
  <c r="AC295" i="49"/>
  <c r="AC296" i="49"/>
  <c r="AC297" i="49"/>
  <c r="AC298" i="49"/>
  <c r="AC299" i="49"/>
  <c r="AC300" i="49"/>
  <c r="AC301" i="49"/>
  <c r="AC302" i="49"/>
  <c r="AC303" i="49"/>
  <c r="AC304" i="49"/>
  <c r="AC305" i="49"/>
  <c r="AC306" i="49"/>
  <c r="AC307" i="49"/>
  <c r="AC308" i="49"/>
  <c r="AC309" i="49"/>
  <c r="AC310" i="49"/>
  <c r="AC313" i="49"/>
  <c r="AC314" i="49"/>
  <c r="AC315" i="49"/>
  <c r="AC316" i="49"/>
  <c r="AC317" i="49"/>
  <c r="AC318" i="49"/>
  <c r="AC319" i="49"/>
  <c r="AC320" i="49"/>
  <c r="AC321" i="49"/>
  <c r="AC322" i="49"/>
  <c r="AC323" i="49"/>
  <c r="AC324" i="49"/>
  <c r="AC325" i="49"/>
  <c r="AC326" i="49"/>
  <c r="AC327" i="49"/>
  <c r="AC328" i="49"/>
  <c r="AC329" i="49"/>
  <c r="AC330" i="49"/>
  <c r="AC331" i="49"/>
  <c r="AC332" i="49"/>
  <c r="AC333" i="49"/>
  <c r="AC334" i="49"/>
  <c r="AC337" i="49"/>
  <c r="AC338" i="49"/>
  <c r="AB79" i="49"/>
  <c r="AA79" i="49"/>
  <c r="Y79" i="49"/>
  <c r="Z79" i="49"/>
  <c r="X79" i="49"/>
  <c r="W79" i="49"/>
  <c r="W80" i="49"/>
  <c r="W88" i="49"/>
  <c r="W102" i="49"/>
  <c r="V79" i="49"/>
  <c r="V80" i="49"/>
  <c r="V88" i="49"/>
  <c r="V102" i="49"/>
  <c r="U79" i="49"/>
  <c r="U80" i="49"/>
  <c r="U88" i="49"/>
  <c r="U102" i="49"/>
  <c r="T79" i="49"/>
  <c r="T80" i="49"/>
  <c r="T88" i="49"/>
  <c r="T102" i="49"/>
  <c r="T145" i="49"/>
  <c r="T28" i="5"/>
  <c r="S79" i="49"/>
  <c r="S80" i="49"/>
  <c r="S88" i="49"/>
  <c r="S102" i="49"/>
  <c r="L79" i="49"/>
  <c r="K79" i="49"/>
  <c r="J79" i="49"/>
  <c r="H79" i="49"/>
  <c r="I79" i="49"/>
  <c r="AF133" i="50" l="1"/>
  <c r="BJ22" i="50"/>
  <c r="AE133" i="50"/>
  <c r="BI23" i="50" s="1"/>
  <c r="AC123" i="50"/>
  <c r="AC125" i="50" s="1"/>
  <c r="AD123" i="50"/>
  <c r="AD125" i="50" s="1"/>
  <c r="BH19" i="50"/>
  <c r="BH22" i="50"/>
  <c r="AC126" i="50"/>
  <c r="AC7" i="50" s="1"/>
  <c r="AB133" i="50"/>
  <c r="AB134" i="50" s="1"/>
  <c r="AC134" i="50"/>
  <c r="Z133" i="50"/>
  <c r="BF23" i="50" s="1"/>
  <c r="Z123" i="50"/>
  <c r="Z125" i="50" s="1"/>
  <c r="Z126" i="50" s="1"/>
  <c r="Z7" i="50" s="1"/>
  <c r="AA123" i="50"/>
  <c r="AA125" i="50" s="1"/>
  <c r="AA126" i="50" s="1"/>
  <c r="AA7" i="50" s="1"/>
  <c r="BF16" i="50"/>
  <c r="BF22" i="50" s="1"/>
  <c r="BF25" i="50" s="1"/>
  <c r="X5" i="50"/>
  <c r="Y134" i="50"/>
  <c r="BE22" i="50"/>
  <c r="W133" i="50"/>
  <c r="V123" i="50"/>
  <c r="V125" i="50" s="1"/>
  <c r="BD22" i="50"/>
  <c r="U123" i="50"/>
  <c r="U125" i="50" s="1"/>
  <c r="U126" i="50" s="1"/>
  <c r="U7" i="50" s="1"/>
  <c r="T5" i="50"/>
  <c r="BC22" i="50"/>
  <c r="BC25" i="50" s="1"/>
  <c r="S5" i="50"/>
  <c r="T123" i="50"/>
  <c r="T125" i="50" s="1"/>
  <c r="T126" i="50" s="1"/>
  <c r="T7" i="50" s="1"/>
  <c r="BB22" i="50"/>
  <c r="BB25" i="50" s="1"/>
  <c r="S133" i="50"/>
  <c r="BA23" i="50" s="1"/>
  <c r="S123" i="50"/>
  <c r="S125" i="50" s="1"/>
  <c r="S126" i="50" s="1"/>
  <c r="S7" i="50" s="1"/>
  <c r="AI131" i="50"/>
  <c r="S134" i="50"/>
  <c r="R123" i="50"/>
  <c r="R125" i="50" s="1"/>
  <c r="R126" i="50" s="1"/>
  <c r="R7" i="50" s="1"/>
  <c r="R133" i="50"/>
  <c r="AZ23" i="50" s="1"/>
  <c r="Q123" i="50"/>
  <c r="Q125" i="50" s="1"/>
  <c r="Q126" i="50" s="1"/>
  <c r="Q7" i="50" s="1"/>
  <c r="Q133" i="50"/>
  <c r="AY22" i="50"/>
  <c r="P123" i="50"/>
  <c r="P125" i="50" s="1"/>
  <c r="AX22" i="50"/>
  <c r="P133" i="50"/>
  <c r="AW19" i="50"/>
  <c r="AW22" i="50" s="1"/>
  <c r="AW25" i="50" s="1"/>
  <c r="N123" i="50"/>
  <c r="N125" i="50" s="1"/>
  <c r="AH131" i="50"/>
  <c r="L5" i="50"/>
  <c r="AH129" i="50"/>
  <c r="AI130" i="50"/>
  <c r="M133" i="50"/>
  <c r="AU23" i="50" s="1"/>
  <c r="L134" i="50"/>
  <c r="AH106" i="50"/>
  <c r="L123" i="50"/>
  <c r="L125" i="50" s="1"/>
  <c r="L126" i="50" s="1"/>
  <c r="L7" i="50" s="1"/>
  <c r="K133" i="50"/>
  <c r="AT23" i="50" s="1"/>
  <c r="AI128" i="50"/>
  <c r="K123" i="50"/>
  <c r="K125" i="50" s="1"/>
  <c r="J133" i="50"/>
  <c r="AI132" i="50"/>
  <c r="J123" i="50"/>
  <c r="J125" i="50" s="1"/>
  <c r="J126" i="50" s="1"/>
  <c r="J7" i="50" s="1"/>
  <c r="AH88" i="50"/>
  <c r="AS19" i="50"/>
  <c r="I133" i="50"/>
  <c r="I123" i="50"/>
  <c r="I125" i="50" s="1"/>
  <c r="I126" i="50" s="1"/>
  <c r="I7" i="50" s="1"/>
  <c r="AS22" i="50"/>
  <c r="H123" i="50"/>
  <c r="H125" i="50" s="1"/>
  <c r="AH80" i="50"/>
  <c r="E133" i="50"/>
  <c r="AP20" i="50"/>
  <c r="AP22" i="50"/>
  <c r="E123" i="50"/>
  <c r="E125" i="50" s="1"/>
  <c r="E126" i="50" s="1"/>
  <c r="E7" i="50" s="1"/>
  <c r="D126" i="50"/>
  <c r="D7" i="50" s="1"/>
  <c r="BG105" i="50" a="1"/>
  <c r="BG124" i="50" s="1"/>
  <c r="B133" i="50"/>
  <c r="B134" i="50" s="1"/>
  <c r="B123" i="50"/>
  <c r="B125" i="50" s="1"/>
  <c r="B126" i="50" s="1"/>
  <c r="B335" i="50"/>
  <c r="AO23" i="50"/>
  <c r="AO149" i="50"/>
  <c r="AP23" i="50"/>
  <c r="E134" i="50"/>
  <c r="C7" i="50"/>
  <c r="AX23" i="50"/>
  <c r="P134" i="50"/>
  <c r="X134" i="50"/>
  <c r="BE23" i="50"/>
  <c r="BJ23" i="50"/>
  <c r="AF134" i="50"/>
  <c r="AS23" i="50"/>
  <c r="I134" i="50"/>
  <c r="AG125" i="50"/>
  <c r="AG2" i="50"/>
  <c r="AG6" i="50" s="1"/>
  <c r="AG123" i="50"/>
  <c r="M126" i="50"/>
  <c r="M7" i="50" s="1"/>
  <c r="Q134" i="50"/>
  <c r="AY23" i="50"/>
  <c r="Z181" i="50"/>
  <c r="Y145" i="50"/>
  <c r="AI80" i="50"/>
  <c r="E5" i="50"/>
  <c r="M5" i="50"/>
  <c r="U5" i="50"/>
  <c r="AC5" i="50"/>
  <c r="AO16" i="50"/>
  <c r="AO22" i="50" s="1"/>
  <c r="AM17" i="50"/>
  <c r="AH102" i="50"/>
  <c r="AI129" i="50"/>
  <c r="AH130" i="50"/>
  <c r="AH132" i="50"/>
  <c r="R134" i="50"/>
  <c r="AO155" i="50"/>
  <c r="AI102" i="50"/>
  <c r="X123" i="50"/>
  <c r="X125" i="50" s="1"/>
  <c r="X126" i="50" s="1"/>
  <c r="X7" i="50" s="1"/>
  <c r="T134" i="50"/>
  <c r="AI88" i="50"/>
  <c r="AI106" i="50"/>
  <c r="AA134" i="50"/>
  <c r="AI127" i="50"/>
  <c r="AH128" i="50"/>
  <c r="H133" i="50"/>
  <c r="H134" i="50" s="1"/>
  <c r="Z134" i="50"/>
  <c r="O123" i="50"/>
  <c r="O125" i="50" s="1"/>
  <c r="O126" i="50" s="1"/>
  <c r="O7" i="50" s="1"/>
  <c r="W134" i="50"/>
  <c r="N133" i="50"/>
  <c r="AV23" i="50" s="1"/>
  <c r="U134" i="50"/>
  <c r="AI118" i="50"/>
  <c r="AN16" i="50"/>
  <c r="AF123" i="50"/>
  <c r="AF125" i="50" s="1"/>
  <c r="AF126" i="50" s="1"/>
  <c r="AF7" i="50" s="1"/>
  <c r="AO157" i="50"/>
  <c r="AQ16" i="50"/>
  <c r="AQ22" i="50" s="1"/>
  <c r="BG16" i="50"/>
  <c r="BG22" i="50" s="1"/>
  <c r="BA19" i="50"/>
  <c r="G123" i="50"/>
  <c r="G125" i="50" s="1"/>
  <c r="G126" i="50" s="1"/>
  <c r="G7" i="50" s="1"/>
  <c r="W123" i="50"/>
  <c r="W125" i="50" s="1"/>
  <c r="AE123" i="50"/>
  <c r="AE125" i="50" s="1"/>
  <c r="G134" i="50"/>
  <c r="O134" i="50"/>
  <c r="AE134" i="50"/>
  <c r="F133" i="50"/>
  <c r="F126" i="50" s="1"/>
  <c r="F7" i="50" s="1"/>
  <c r="V133" i="50"/>
  <c r="BD23" i="50" s="1"/>
  <c r="AD133" i="50"/>
  <c r="BH23" i="50" s="1"/>
  <c r="J134" i="50"/>
  <c r="AO169" i="50"/>
  <c r="AO178" i="50" s="1"/>
  <c r="AZ16" i="50"/>
  <c r="AZ22" i="50" s="1"/>
  <c r="AZ25" i="50" s="1"/>
  <c r="AT19" i="50"/>
  <c r="AO145" i="50"/>
  <c r="G188" i="50"/>
  <c r="AF5" i="50"/>
  <c r="AR16" i="50"/>
  <c r="AR22" i="50" s="1"/>
  <c r="AR25" i="50" s="1"/>
  <c r="BA16" i="50"/>
  <c r="BI16" i="50"/>
  <c r="BI22" i="50" s="1"/>
  <c r="AM19" i="50"/>
  <c r="AU19" i="50"/>
  <c r="AU22" i="50" s="1"/>
  <c r="AM23" i="50"/>
  <c r="E172" i="50"/>
  <c r="E145" i="50" s="1"/>
  <c r="B5" i="50"/>
  <c r="J5" i="50"/>
  <c r="R5" i="50"/>
  <c r="Z5" i="50"/>
  <c r="AT16" i="50"/>
  <c r="AN19" i="50"/>
  <c r="AV19" i="50"/>
  <c r="AV22" i="50" s="1"/>
  <c r="AJ118" i="50" a="1"/>
  <c r="AJ118" i="50" s="1"/>
  <c r="AH118" i="50"/>
  <c r="Y126" i="50"/>
  <c r="Y7" i="50" s="1"/>
  <c r="AH127" i="50"/>
  <c r="AO164" i="50"/>
  <c r="AO165" i="50" s="1"/>
  <c r="AO186" i="50" s="1"/>
  <c r="AN165" i="50"/>
  <c r="E180" i="50"/>
  <c r="AF123" i="49"/>
  <c r="AF125" i="49" s="1"/>
  <c r="AF133" i="49"/>
  <c r="AF134" i="49" s="1"/>
  <c r="AF339" i="49"/>
  <c r="AF340" i="49" s="1"/>
  <c r="AE133" i="49"/>
  <c r="AE123" i="49"/>
  <c r="AE125" i="49" s="1"/>
  <c r="AE126" i="49" s="1"/>
  <c r="AE340" i="49"/>
  <c r="AE134" i="49"/>
  <c r="AD335" i="49"/>
  <c r="AC123" i="49"/>
  <c r="AC125" i="49" s="1"/>
  <c r="AC133" i="49"/>
  <c r="AC134" i="49" s="1"/>
  <c r="AC335" i="49"/>
  <c r="AH155" i="49"/>
  <c r="AI155" i="49"/>
  <c r="AH154" i="49"/>
  <c r="AI154" i="49"/>
  <c r="AH153" i="49"/>
  <c r="AI153" i="49"/>
  <c r="G79" i="49"/>
  <c r="F80" i="49"/>
  <c r="F88" i="49"/>
  <c r="F102" i="49"/>
  <c r="F106" i="49"/>
  <c r="F118" i="49"/>
  <c r="F127" i="49"/>
  <c r="F128" i="49"/>
  <c r="F129" i="49"/>
  <c r="F130" i="49"/>
  <c r="F131" i="49"/>
  <c r="F132" i="49"/>
  <c r="F145" i="49"/>
  <c r="F169" i="49"/>
  <c r="F170" i="49" a="1"/>
  <c r="F170" i="49" s="1"/>
  <c r="E80" i="49"/>
  <c r="E88" i="49"/>
  <c r="E102" i="49"/>
  <c r="E106" i="49"/>
  <c r="E118" i="49"/>
  <c r="E127" i="49"/>
  <c r="E128" i="49"/>
  <c r="E129" i="49"/>
  <c r="E130" i="49"/>
  <c r="E131" i="49"/>
  <c r="E132" i="49"/>
  <c r="E145" i="49"/>
  <c r="E169" i="49"/>
  <c r="E170" i="49" a="1"/>
  <c r="E170" i="49" s="1"/>
  <c r="E172" i="49"/>
  <c r="E178" i="49" s="1"/>
  <c r="E173" i="49"/>
  <c r="E174" i="49"/>
  <c r="E175" i="49"/>
  <c r="E176" i="49"/>
  <c r="E177" i="49"/>
  <c r="D80" i="49"/>
  <c r="D88" i="49"/>
  <c r="D102" i="49"/>
  <c r="D106" i="49"/>
  <c r="D118" i="49"/>
  <c r="D127" i="49"/>
  <c r="D128" i="49"/>
  <c r="D129" i="49"/>
  <c r="D130" i="49"/>
  <c r="D131" i="49"/>
  <c r="D132" i="49"/>
  <c r="D145" i="49"/>
  <c r="D169" i="49"/>
  <c r="D170" i="49" a="1"/>
  <c r="D170" i="49" s="1"/>
  <c r="BJ25" i="50" l="1"/>
  <c r="BI25" i="50"/>
  <c r="AE126" i="50"/>
  <c r="AE7" i="50" s="1"/>
  <c r="BH25" i="50"/>
  <c r="BG23" i="50"/>
  <c r="BG25" i="50"/>
  <c r="AB126" i="50"/>
  <c r="AB7" i="50" s="1"/>
  <c r="BE25" i="50"/>
  <c r="W126" i="50"/>
  <c r="W7" i="50" s="1"/>
  <c r="BD25" i="50"/>
  <c r="AY25" i="50"/>
  <c r="AX25" i="50"/>
  <c r="P126" i="50"/>
  <c r="P7" i="50" s="1"/>
  <c r="AV25" i="50"/>
  <c r="N126" i="50"/>
  <c r="N7" i="50" s="1"/>
  <c r="M134" i="50"/>
  <c r="AU25" i="50"/>
  <c r="K134" i="50"/>
  <c r="K126" i="50"/>
  <c r="K7" i="50" s="1"/>
  <c r="AT22" i="50"/>
  <c r="AT25" i="50" s="1"/>
  <c r="AS25" i="50"/>
  <c r="H126" i="50"/>
  <c r="H7" i="50" s="1"/>
  <c r="AP25" i="50"/>
  <c r="AO25" i="50"/>
  <c r="BJ111" i="50"/>
  <c r="BJ115" i="50"/>
  <c r="BL106" i="50"/>
  <c r="BJ118" i="50"/>
  <c r="BI122" i="50"/>
  <c r="BI112" i="50"/>
  <c r="BJ126" i="50"/>
  <c r="BK105" i="50"/>
  <c r="BL119" i="50"/>
  <c r="BH112" i="50"/>
  <c r="BJ109" i="50"/>
  <c r="BK123" i="50"/>
  <c r="BK112" i="50"/>
  <c r="BI109" i="50"/>
  <c r="BI108" i="50"/>
  <c r="BG121" i="50"/>
  <c r="BH115" i="50"/>
  <c r="BJ119" i="50"/>
  <c r="BK119" i="50"/>
  <c r="BG127" i="50"/>
  <c r="BI126" i="50"/>
  <c r="BI107" i="50"/>
  <c r="BG118" i="50"/>
  <c r="BK128" i="50"/>
  <c r="BK114" i="50"/>
  <c r="BI125" i="50"/>
  <c r="BI124" i="50"/>
  <c r="BH113" i="50"/>
  <c r="BG107" i="50"/>
  <c r="BH116" i="50"/>
  <c r="BJ114" i="50"/>
  <c r="BH128" i="50"/>
  <c r="BI119" i="50"/>
  <c r="BG116" i="50"/>
  <c r="BL111" i="50"/>
  <c r="BH126" i="50"/>
  <c r="BK109" i="50"/>
  <c r="BH122" i="50"/>
  <c r="BL118" i="50"/>
  <c r="BL108" i="50"/>
  <c r="BG123" i="50"/>
  <c r="BJ121" i="50"/>
  <c r="BG125" i="50"/>
  <c r="BI116" i="50"/>
  <c r="BG105" i="50"/>
  <c r="BL105" i="50"/>
  <c r="BH120" i="50"/>
  <c r="BG110" i="50"/>
  <c r="BK120" i="50"/>
  <c r="BK106" i="50"/>
  <c r="BI117" i="50"/>
  <c r="BG128" i="50"/>
  <c r="BJ122" i="50"/>
  <c r="BL107" i="50"/>
  <c r="BH105" i="50"/>
  <c r="BI114" i="50"/>
  <c r="BL112" i="50"/>
  <c r="BJ116" i="50"/>
  <c r="AN22" i="50"/>
  <c r="AN25" i="50" s="1"/>
  <c r="BH110" i="50"/>
  <c r="BJ124" i="50"/>
  <c r="BG117" i="50"/>
  <c r="BH121" i="50"/>
  <c r="BH123" i="50"/>
  <c r="BL128" i="50"/>
  <c r="BI118" i="50"/>
  <c r="BK108" i="50"/>
  <c r="BI105" i="50"/>
  <c r="BK126" i="50"/>
  <c r="BH106" i="50"/>
  <c r="BK113" i="50"/>
  <c r="BL127" i="50"/>
  <c r="BG115" i="50"/>
  <c r="BI106" i="50"/>
  <c r="BJ120" i="50"/>
  <c r="BJ110" i="50"/>
  <c r="BL124" i="50"/>
  <c r="BL126" i="50"/>
  <c r="BJ128" i="50"/>
  <c r="BH118" i="50"/>
  <c r="BJ108" i="50"/>
  <c r="BK107" i="50"/>
  <c r="BL121" i="50"/>
  <c r="BI111" i="50"/>
  <c r="BG122" i="50"/>
  <c r="BG108" i="50"/>
  <c r="BK118" i="50"/>
  <c r="BJ105" i="50"/>
  <c r="BI123" i="50"/>
  <c r="BG120" i="50"/>
  <c r="BL116" i="50"/>
  <c r="BH117" i="50"/>
  <c r="BI110" i="50"/>
  <c r="BI120" i="50"/>
  <c r="BL109" i="50"/>
  <c r="BH124" i="50"/>
  <c r="BH114" i="50"/>
  <c r="BI128" i="50"/>
  <c r="BG109" i="50"/>
  <c r="BJ107" i="50"/>
  <c r="BK121" i="50"/>
  <c r="BK115" i="50"/>
  <c r="BH111" i="50"/>
  <c r="BJ125" i="50"/>
  <c r="BG114" i="50"/>
  <c r="BK124" i="50"/>
  <c r="BK110" i="50"/>
  <c r="BI121" i="50"/>
  <c r="BH108" i="50"/>
  <c r="BK125" i="50"/>
  <c r="BG119" i="50"/>
  <c r="BL113" i="50"/>
  <c r="BL123" i="50"/>
  <c r="BK111" i="50"/>
  <c r="BL125" i="50"/>
  <c r="BL115" i="50"/>
  <c r="BH107" i="50"/>
  <c r="BJ112" i="50"/>
  <c r="BH109" i="50"/>
  <c r="BJ123" i="50"/>
  <c r="BH119" i="50"/>
  <c r="BG113" i="50"/>
  <c r="BH127" i="50"/>
  <c r="BI115" i="50"/>
  <c r="BG126" i="50"/>
  <c r="BG112" i="50"/>
  <c r="BK122" i="50"/>
  <c r="BJ106" i="50"/>
  <c r="BL120" i="50"/>
  <c r="BJ117" i="50"/>
  <c r="BJ127" i="50"/>
  <c r="BJ113" i="50"/>
  <c r="BK127" i="50"/>
  <c r="BK117" i="50"/>
  <c r="BL110" i="50"/>
  <c r="BL117" i="50"/>
  <c r="BG111" i="50"/>
  <c r="BH125" i="50"/>
  <c r="BL122" i="50"/>
  <c r="BL114" i="50"/>
  <c r="BG106" i="50"/>
  <c r="BK116" i="50"/>
  <c r="BI127" i="50"/>
  <c r="BI113" i="50"/>
  <c r="B339" i="50"/>
  <c r="B340" i="50" s="1"/>
  <c r="AM22" i="50"/>
  <c r="AM25" i="50"/>
  <c r="E204" i="50"/>
  <c r="E311" i="50" s="1"/>
  <c r="F134" i="50"/>
  <c r="AQ23" i="50"/>
  <c r="AQ25" i="50" s="1"/>
  <c r="AH133" i="50"/>
  <c r="AD126" i="50"/>
  <c r="AD7" i="50" s="1"/>
  <c r="AI123" i="50"/>
  <c r="AH123" i="50"/>
  <c r="V134" i="50"/>
  <c r="AA181" i="50"/>
  <c r="AB181" i="50" s="1"/>
  <c r="AC181" i="50" s="1"/>
  <c r="AD181" i="50" s="1"/>
  <c r="AE181" i="50" s="1"/>
  <c r="AF181" i="50" s="1"/>
  <c r="Z145" i="50"/>
  <c r="AD134" i="50"/>
  <c r="E208" i="50"/>
  <c r="AI133" i="50"/>
  <c r="BA22" i="50"/>
  <c r="BA25" i="50" s="1"/>
  <c r="N134" i="50"/>
  <c r="H188" i="50"/>
  <c r="F180" i="50"/>
  <c r="E178" i="50"/>
  <c r="F172" i="50"/>
  <c r="AJ133" i="50" a="1"/>
  <c r="AJ133" i="50" s="1"/>
  <c r="V126" i="50"/>
  <c r="V7" i="50" s="1"/>
  <c r="AF126" i="49"/>
  <c r="AD339" i="49"/>
  <c r="AD340" i="49" s="1"/>
  <c r="AC126" i="49"/>
  <c r="AC339" i="49"/>
  <c r="AC340" i="49" s="1"/>
  <c r="F133" i="49"/>
  <c r="F123" i="49"/>
  <c r="F125" i="49" s="1"/>
  <c r="F126" i="49" s="1"/>
  <c r="F134" i="49"/>
  <c r="E133" i="49"/>
  <c r="E123" i="49"/>
  <c r="E125" i="49" s="1"/>
  <c r="E126" i="49" s="1"/>
  <c r="E134" i="49"/>
  <c r="D133" i="49"/>
  <c r="D134" i="49"/>
  <c r="D123" i="49"/>
  <c r="D125" i="49" s="1"/>
  <c r="D126" i="49" s="1"/>
  <c r="C79" i="49"/>
  <c r="AI134" i="50" l="1"/>
  <c r="AH134" i="50"/>
  <c r="AT8" i="50"/>
  <c r="G180" i="50"/>
  <c r="F208" i="50"/>
  <c r="AI125" i="50"/>
  <c r="AH125" i="50"/>
  <c r="E335" i="50"/>
  <c r="E339" i="50" s="1"/>
  <c r="E340" i="50" s="1"/>
  <c r="F204" i="50"/>
  <c r="G172" i="50"/>
  <c r="F178" i="50"/>
  <c r="F145" i="50"/>
  <c r="I188" i="50"/>
  <c r="AT9" i="50"/>
  <c r="B145" i="49"/>
  <c r="B132" i="49"/>
  <c r="B131" i="49"/>
  <c r="B130" i="49"/>
  <c r="B129" i="49"/>
  <c r="B128" i="49"/>
  <c r="B127" i="49"/>
  <c r="B118" i="49"/>
  <c r="B106" i="49"/>
  <c r="B102" i="49"/>
  <c r="B88" i="49"/>
  <c r="B80" i="49"/>
  <c r="B79" i="49"/>
  <c r="AG339" i="49"/>
  <c r="N338" i="49"/>
  <c r="O338" i="49" s="1"/>
  <c r="P338" i="49" s="1"/>
  <c r="Q338" i="49" s="1"/>
  <c r="R338" i="49" s="1"/>
  <c r="S338" i="49" s="1"/>
  <c r="T338" i="49" s="1"/>
  <c r="U338" i="49" s="1"/>
  <c r="V338" i="49" s="1"/>
  <c r="W338" i="49" s="1"/>
  <c r="X338" i="49" s="1"/>
  <c r="Y338" i="49" s="1"/>
  <c r="Z338" i="49" s="1"/>
  <c r="AA338" i="49" s="1"/>
  <c r="AB338" i="49" s="1"/>
  <c r="C338" i="49"/>
  <c r="D338" i="49" s="1"/>
  <c r="E338" i="49" s="1"/>
  <c r="F338" i="49" s="1"/>
  <c r="G338" i="49" s="1"/>
  <c r="H338" i="49" s="1"/>
  <c r="I338" i="49" s="1"/>
  <c r="J338" i="49" s="1"/>
  <c r="K338" i="49" s="1"/>
  <c r="L338" i="49" s="1"/>
  <c r="M338" i="49" s="1"/>
  <c r="D337" i="49"/>
  <c r="E337" i="49" s="1"/>
  <c r="F337" i="49" s="1"/>
  <c r="G337" i="49" s="1"/>
  <c r="H337" i="49" s="1"/>
  <c r="I337" i="49" s="1"/>
  <c r="J337" i="49" s="1"/>
  <c r="K337" i="49" s="1"/>
  <c r="L337" i="49" s="1"/>
  <c r="M337" i="49" s="1"/>
  <c r="N337" i="49" s="1"/>
  <c r="O337" i="49" s="1"/>
  <c r="P337" i="49" s="1"/>
  <c r="Q337" i="49" s="1"/>
  <c r="R337" i="49" s="1"/>
  <c r="S337" i="49" s="1"/>
  <c r="T337" i="49" s="1"/>
  <c r="U337" i="49" s="1"/>
  <c r="V337" i="49" s="1"/>
  <c r="W337" i="49" s="1"/>
  <c r="X337" i="49" s="1"/>
  <c r="Y337" i="49" s="1"/>
  <c r="Z337" i="49" s="1"/>
  <c r="AA337" i="49" s="1"/>
  <c r="AB337" i="49" s="1"/>
  <c r="C337" i="49"/>
  <c r="AG335" i="49"/>
  <c r="E334" i="49"/>
  <c r="F334" i="49" s="1"/>
  <c r="G334" i="49" s="1"/>
  <c r="H334" i="49" s="1"/>
  <c r="I334" i="49" s="1"/>
  <c r="J334" i="49" s="1"/>
  <c r="K334" i="49" s="1"/>
  <c r="L334" i="49" s="1"/>
  <c r="M334" i="49" s="1"/>
  <c r="N334" i="49" s="1"/>
  <c r="O334" i="49" s="1"/>
  <c r="P334" i="49" s="1"/>
  <c r="Q334" i="49" s="1"/>
  <c r="R334" i="49" s="1"/>
  <c r="S334" i="49" s="1"/>
  <c r="T334" i="49" s="1"/>
  <c r="U334" i="49" s="1"/>
  <c r="V334" i="49" s="1"/>
  <c r="W334" i="49" s="1"/>
  <c r="X334" i="49" s="1"/>
  <c r="Y334" i="49" s="1"/>
  <c r="Z334" i="49" s="1"/>
  <c r="AA334" i="49" s="1"/>
  <c r="AB334" i="49" s="1"/>
  <c r="D334" i="49"/>
  <c r="C334" i="49"/>
  <c r="D333" i="49"/>
  <c r="E333" i="49" s="1"/>
  <c r="F333" i="49" s="1"/>
  <c r="G333" i="49" s="1"/>
  <c r="H333" i="49" s="1"/>
  <c r="I333" i="49" s="1"/>
  <c r="J333" i="49" s="1"/>
  <c r="K333" i="49" s="1"/>
  <c r="L333" i="49" s="1"/>
  <c r="M333" i="49" s="1"/>
  <c r="N333" i="49" s="1"/>
  <c r="O333" i="49" s="1"/>
  <c r="P333" i="49" s="1"/>
  <c r="Q333" i="49" s="1"/>
  <c r="R333" i="49" s="1"/>
  <c r="S333" i="49" s="1"/>
  <c r="T333" i="49" s="1"/>
  <c r="U333" i="49" s="1"/>
  <c r="V333" i="49" s="1"/>
  <c r="W333" i="49" s="1"/>
  <c r="X333" i="49" s="1"/>
  <c r="Y333" i="49" s="1"/>
  <c r="Z333" i="49" s="1"/>
  <c r="AA333" i="49" s="1"/>
  <c r="AB333" i="49" s="1"/>
  <c r="C333" i="49"/>
  <c r="C332" i="49"/>
  <c r="D332" i="49" s="1"/>
  <c r="E332" i="49" s="1"/>
  <c r="F332" i="49" s="1"/>
  <c r="G332" i="49" s="1"/>
  <c r="H332" i="49" s="1"/>
  <c r="I332" i="49" s="1"/>
  <c r="J332" i="49" s="1"/>
  <c r="K332" i="49" s="1"/>
  <c r="L332" i="49" s="1"/>
  <c r="M332" i="49" s="1"/>
  <c r="N332" i="49" s="1"/>
  <c r="O332" i="49" s="1"/>
  <c r="P332" i="49" s="1"/>
  <c r="Q332" i="49" s="1"/>
  <c r="R332" i="49" s="1"/>
  <c r="S332" i="49" s="1"/>
  <c r="T332" i="49" s="1"/>
  <c r="U332" i="49" s="1"/>
  <c r="V332" i="49" s="1"/>
  <c r="W332" i="49" s="1"/>
  <c r="X332" i="49" s="1"/>
  <c r="Y332" i="49" s="1"/>
  <c r="Z332" i="49" s="1"/>
  <c r="AA332" i="49" s="1"/>
  <c r="AB332" i="49" s="1"/>
  <c r="AB331" i="49"/>
  <c r="D331" i="49"/>
  <c r="E331" i="49" s="1"/>
  <c r="F331" i="49" s="1"/>
  <c r="G331" i="49" s="1"/>
  <c r="H331" i="49" s="1"/>
  <c r="I331" i="49" s="1"/>
  <c r="J331" i="49" s="1"/>
  <c r="K331" i="49" s="1"/>
  <c r="L331" i="49" s="1"/>
  <c r="M331" i="49" s="1"/>
  <c r="N331" i="49" s="1"/>
  <c r="O331" i="49" s="1"/>
  <c r="P331" i="49" s="1"/>
  <c r="Q331" i="49" s="1"/>
  <c r="R331" i="49" s="1"/>
  <c r="S331" i="49" s="1"/>
  <c r="T331" i="49" s="1"/>
  <c r="U331" i="49" s="1"/>
  <c r="V331" i="49" s="1"/>
  <c r="W331" i="49" s="1"/>
  <c r="X331" i="49" s="1"/>
  <c r="Y331" i="49" s="1"/>
  <c r="Z331" i="49" s="1"/>
  <c r="AA331" i="49" s="1"/>
  <c r="C331" i="49"/>
  <c r="E330" i="49"/>
  <c r="F330" i="49" s="1"/>
  <c r="G330" i="49" s="1"/>
  <c r="H330" i="49" s="1"/>
  <c r="I330" i="49" s="1"/>
  <c r="J330" i="49" s="1"/>
  <c r="K330" i="49" s="1"/>
  <c r="L330" i="49" s="1"/>
  <c r="M330" i="49" s="1"/>
  <c r="N330" i="49" s="1"/>
  <c r="O330" i="49" s="1"/>
  <c r="P330" i="49" s="1"/>
  <c r="Q330" i="49" s="1"/>
  <c r="R330" i="49" s="1"/>
  <c r="S330" i="49" s="1"/>
  <c r="T330" i="49" s="1"/>
  <c r="U330" i="49" s="1"/>
  <c r="V330" i="49" s="1"/>
  <c r="W330" i="49" s="1"/>
  <c r="X330" i="49" s="1"/>
  <c r="Y330" i="49" s="1"/>
  <c r="Z330" i="49" s="1"/>
  <c r="AA330" i="49" s="1"/>
  <c r="AB330" i="49" s="1"/>
  <c r="D330" i="49"/>
  <c r="C330" i="49"/>
  <c r="N329" i="49"/>
  <c r="O329" i="49" s="1"/>
  <c r="P329" i="49" s="1"/>
  <c r="Q329" i="49" s="1"/>
  <c r="R329" i="49" s="1"/>
  <c r="S329" i="49" s="1"/>
  <c r="T329" i="49" s="1"/>
  <c r="U329" i="49" s="1"/>
  <c r="V329" i="49" s="1"/>
  <c r="W329" i="49" s="1"/>
  <c r="X329" i="49" s="1"/>
  <c r="Y329" i="49" s="1"/>
  <c r="Z329" i="49" s="1"/>
  <c r="AA329" i="49" s="1"/>
  <c r="AB329" i="49" s="1"/>
  <c r="D329" i="49"/>
  <c r="E329" i="49" s="1"/>
  <c r="F329" i="49" s="1"/>
  <c r="G329" i="49" s="1"/>
  <c r="H329" i="49" s="1"/>
  <c r="I329" i="49" s="1"/>
  <c r="J329" i="49" s="1"/>
  <c r="K329" i="49" s="1"/>
  <c r="L329" i="49" s="1"/>
  <c r="M329" i="49" s="1"/>
  <c r="C329" i="49"/>
  <c r="C328" i="49"/>
  <c r="D328" i="49" s="1"/>
  <c r="E328" i="49" s="1"/>
  <c r="F328" i="49" s="1"/>
  <c r="G328" i="49" s="1"/>
  <c r="H328" i="49" s="1"/>
  <c r="I328" i="49" s="1"/>
  <c r="J328" i="49" s="1"/>
  <c r="K328" i="49" s="1"/>
  <c r="L328" i="49" s="1"/>
  <c r="M328" i="49" s="1"/>
  <c r="N328" i="49" s="1"/>
  <c r="O328" i="49" s="1"/>
  <c r="P328" i="49" s="1"/>
  <c r="Q328" i="49" s="1"/>
  <c r="R328" i="49" s="1"/>
  <c r="S328" i="49" s="1"/>
  <c r="T328" i="49" s="1"/>
  <c r="U328" i="49" s="1"/>
  <c r="V328" i="49" s="1"/>
  <c r="W328" i="49" s="1"/>
  <c r="X328" i="49" s="1"/>
  <c r="Y328" i="49" s="1"/>
  <c r="Z328" i="49" s="1"/>
  <c r="AA328" i="49" s="1"/>
  <c r="AB328" i="49" s="1"/>
  <c r="X327" i="49"/>
  <c r="Y327" i="49" s="1"/>
  <c r="Z327" i="49" s="1"/>
  <c r="AA327" i="49" s="1"/>
  <c r="AB327" i="49" s="1"/>
  <c r="D327" i="49"/>
  <c r="E327" i="49" s="1"/>
  <c r="F327" i="49" s="1"/>
  <c r="G327" i="49" s="1"/>
  <c r="H327" i="49" s="1"/>
  <c r="I327" i="49" s="1"/>
  <c r="J327" i="49" s="1"/>
  <c r="K327" i="49" s="1"/>
  <c r="L327" i="49" s="1"/>
  <c r="M327" i="49" s="1"/>
  <c r="N327" i="49" s="1"/>
  <c r="O327" i="49" s="1"/>
  <c r="P327" i="49" s="1"/>
  <c r="Q327" i="49" s="1"/>
  <c r="R327" i="49" s="1"/>
  <c r="S327" i="49" s="1"/>
  <c r="T327" i="49" s="1"/>
  <c r="U327" i="49" s="1"/>
  <c r="V327" i="49" s="1"/>
  <c r="W327" i="49" s="1"/>
  <c r="C327" i="49"/>
  <c r="H326" i="49"/>
  <c r="I326" i="49" s="1"/>
  <c r="J326" i="49" s="1"/>
  <c r="K326" i="49" s="1"/>
  <c r="L326" i="49" s="1"/>
  <c r="M326" i="49" s="1"/>
  <c r="N326" i="49" s="1"/>
  <c r="O326" i="49" s="1"/>
  <c r="P326" i="49" s="1"/>
  <c r="Q326" i="49" s="1"/>
  <c r="R326" i="49" s="1"/>
  <c r="S326" i="49" s="1"/>
  <c r="T326" i="49" s="1"/>
  <c r="U326" i="49" s="1"/>
  <c r="V326" i="49" s="1"/>
  <c r="W326" i="49" s="1"/>
  <c r="X326" i="49" s="1"/>
  <c r="Y326" i="49" s="1"/>
  <c r="Z326" i="49" s="1"/>
  <c r="AA326" i="49" s="1"/>
  <c r="AB326" i="49" s="1"/>
  <c r="E326" i="49"/>
  <c r="F326" i="49" s="1"/>
  <c r="G326" i="49" s="1"/>
  <c r="D326" i="49"/>
  <c r="C326" i="49"/>
  <c r="D325" i="49"/>
  <c r="E325" i="49" s="1"/>
  <c r="F325" i="49" s="1"/>
  <c r="G325" i="49" s="1"/>
  <c r="H325" i="49" s="1"/>
  <c r="I325" i="49" s="1"/>
  <c r="J325" i="49" s="1"/>
  <c r="K325" i="49" s="1"/>
  <c r="L325" i="49" s="1"/>
  <c r="M325" i="49" s="1"/>
  <c r="N325" i="49" s="1"/>
  <c r="O325" i="49" s="1"/>
  <c r="P325" i="49" s="1"/>
  <c r="Q325" i="49" s="1"/>
  <c r="R325" i="49" s="1"/>
  <c r="S325" i="49" s="1"/>
  <c r="T325" i="49" s="1"/>
  <c r="U325" i="49" s="1"/>
  <c r="V325" i="49" s="1"/>
  <c r="W325" i="49" s="1"/>
  <c r="X325" i="49" s="1"/>
  <c r="Y325" i="49" s="1"/>
  <c r="Z325" i="49" s="1"/>
  <c r="AA325" i="49" s="1"/>
  <c r="AB325" i="49" s="1"/>
  <c r="C325" i="49"/>
  <c r="C324" i="49"/>
  <c r="D324" i="49" s="1"/>
  <c r="E324" i="49" s="1"/>
  <c r="F324" i="49" s="1"/>
  <c r="G324" i="49" s="1"/>
  <c r="H324" i="49" s="1"/>
  <c r="I324" i="49" s="1"/>
  <c r="J324" i="49" s="1"/>
  <c r="K324" i="49" s="1"/>
  <c r="L324" i="49" s="1"/>
  <c r="M324" i="49" s="1"/>
  <c r="N324" i="49" s="1"/>
  <c r="O324" i="49" s="1"/>
  <c r="P324" i="49" s="1"/>
  <c r="Q324" i="49" s="1"/>
  <c r="R324" i="49" s="1"/>
  <c r="S324" i="49" s="1"/>
  <c r="T324" i="49" s="1"/>
  <c r="U324" i="49" s="1"/>
  <c r="V324" i="49" s="1"/>
  <c r="W324" i="49" s="1"/>
  <c r="X324" i="49" s="1"/>
  <c r="Y324" i="49" s="1"/>
  <c r="Z324" i="49" s="1"/>
  <c r="AA324" i="49" s="1"/>
  <c r="AB324" i="49" s="1"/>
  <c r="D323" i="49"/>
  <c r="E323" i="49" s="1"/>
  <c r="F323" i="49" s="1"/>
  <c r="G323" i="49" s="1"/>
  <c r="H323" i="49" s="1"/>
  <c r="I323" i="49" s="1"/>
  <c r="J323" i="49" s="1"/>
  <c r="K323" i="49" s="1"/>
  <c r="L323" i="49" s="1"/>
  <c r="M323" i="49" s="1"/>
  <c r="N323" i="49" s="1"/>
  <c r="O323" i="49" s="1"/>
  <c r="P323" i="49" s="1"/>
  <c r="Q323" i="49" s="1"/>
  <c r="R323" i="49" s="1"/>
  <c r="S323" i="49" s="1"/>
  <c r="T323" i="49" s="1"/>
  <c r="U323" i="49" s="1"/>
  <c r="V323" i="49" s="1"/>
  <c r="W323" i="49" s="1"/>
  <c r="X323" i="49" s="1"/>
  <c r="Y323" i="49" s="1"/>
  <c r="Z323" i="49" s="1"/>
  <c r="AA323" i="49" s="1"/>
  <c r="AB323" i="49" s="1"/>
  <c r="C323" i="49"/>
  <c r="E322" i="49"/>
  <c r="F322" i="49" s="1"/>
  <c r="G322" i="49" s="1"/>
  <c r="H322" i="49" s="1"/>
  <c r="I322" i="49" s="1"/>
  <c r="J322" i="49" s="1"/>
  <c r="K322" i="49" s="1"/>
  <c r="L322" i="49" s="1"/>
  <c r="M322" i="49" s="1"/>
  <c r="N322" i="49" s="1"/>
  <c r="O322" i="49" s="1"/>
  <c r="P322" i="49" s="1"/>
  <c r="Q322" i="49" s="1"/>
  <c r="R322" i="49" s="1"/>
  <c r="S322" i="49" s="1"/>
  <c r="T322" i="49" s="1"/>
  <c r="U322" i="49" s="1"/>
  <c r="V322" i="49" s="1"/>
  <c r="W322" i="49" s="1"/>
  <c r="X322" i="49" s="1"/>
  <c r="Y322" i="49" s="1"/>
  <c r="Z322" i="49" s="1"/>
  <c r="AA322" i="49" s="1"/>
  <c r="AB322" i="49" s="1"/>
  <c r="D322" i="49"/>
  <c r="C322" i="49"/>
  <c r="AB321" i="49"/>
  <c r="E321" i="49"/>
  <c r="F321" i="49" s="1"/>
  <c r="G321" i="49" s="1"/>
  <c r="H321" i="49" s="1"/>
  <c r="I321" i="49" s="1"/>
  <c r="J321" i="49" s="1"/>
  <c r="K321" i="49" s="1"/>
  <c r="L321" i="49" s="1"/>
  <c r="M321" i="49" s="1"/>
  <c r="N321" i="49" s="1"/>
  <c r="O321" i="49" s="1"/>
  <c r="P321" i="49" s="1"/>
  <c r="Q321" i="49" s="1"/>
  <c r="R321" i="49" s="1"/>
  <c r="S321" i="49" s="1"/>
  <c r="T321" i="49" s="1"/>
  <c r="U321" i="49" s="1"/>
  <c r="V321" i="49" s="1"/>
  <c r="W321" i="49" s="1"/>
  <c r="X321" i="49" s="1"/>
  <c r="Y321" i="49" s="1"/>
  <c r="Z321" i="49" s="1"/>
  <c r="AA321" i="49" s="1"/>
  <c r="D321" i="49"/>
  <c r="C321" i="49"/>
  <c r="C320" i="49"/>
  <c r="D320" i="49" s="1"/>
  <c r="E320" i="49" s="1"/>
  <c r="F320" i="49" s="1"/>
  <c r="G320" i="49" s="1"/>
  <c r="H320" i="49" s="1"/>
  <c r="I320" i="49" s="1"/>
  <c r="J320" i="49" s="1"/>
  <c r="K320" i="49" s="1"/>
  <c r="L320" i="49" s="1"/>
  <c r="M320" i="49" s="1"/>
  <c r="N320" i="49" s="1"/>
  <c r="O320" i="49" s="1"/>
  <c r="P320" i="49" s="1"/>
  <c r="Q320" i="49" s="1"/>
  <c r="R320" i="49" s="1"/>
  <c r="S320" i="49" s="1"/>
  <c r="T320" i="49" s="1"/>
  <c r="U320" i="49" s="1"/>
  <c r="V320" i="49" s="1"/>
  <c r="W320" i="49" s="1"/>
  <c r="X320" i="49" s="1"/>
  <c r="Y320" i="49" s="1"/>
  <c r="Z320" i="49" s="1"/>
  <c r="AA320" i="49" s="1"/>
  <c r="AB320" i="49" s="1"/>
  <c r="H319" i="49"/>
  <c r="I319" i="49" s="1"/>
  <c r="J319" i="49" s="1"/>
  <c r="K319" i="49" s="1"/>
  <c r="L319" i="49" s="1"/>
  <c r="M319" i="49" s="1"/>
  <c r="N319" i="49" s="1"/>
  <c r="O319" i="49" s="1"/>
  <c r="P319" i="49" s="1"/>
  <c r="Q319" i="49" s="1"/>
  <c r="R319" i="49" s="1"/>
  <c r="S319" i="49" s="1"/>
  <c r="T319" i="49" s="1"/>
  <c r="U319" i="49" s="1"/>
  <c r="V319" i="49" s="1"/>
  <c r="W319" i="49" s="1"/>
  <c r="X319" i="49" s="1"/>
  <c r="Y319" i="49" s="1"/>
  <c r="Z319" i="49" s="1"/>
  <c r="AA319" i="49" s="1"/>
  <c r="AB319" i="49" s="1"/>
  <c r="F319" i="49"/>
  <c r="G319" i="49" s="1"/>
  <c r="D319" i="49"/>
  <c r="E319" i="49" s="1"/>
  <c r="C319" i="49"/>
  <c r="H318" i="49"/>
  <c r="I318" i="49" s="1"/>
  <c r="J318" i="49" s="1"/>
  <c r="K318" i="49" s="1"/>
  <c r="L318" i="49" s="1"/>
  <c r="M318" i="49" s="1"/>
  <c r="N318" i="49" s="1"/>
  <c r="O318" i="49" s="1"/>
  <c r="P318" i="49" s="1"/>
  <c r="Q318" i="49" s="1"/>
  <c r="R318" i="49" s="1"/>
  <c r="S318" i="49" s="1"/>
  <c r="T318" i="49" s="1"/>
  <c r="U318" i="49" s="1"/>
  <c r="V318" i="49" s="1"/>
  <c r="W318" i="49" s="1"/>
  <c r="X318" i="49" s="1"/>
  <c r="Y318" i="49" s="1"/>
  <c r="Z318" i="49" s="1"/>
  <c r="AA318" i="49" s="1"/>
  <c r="AB318" i="49" s="1"/>
  <c r="D318" i="49"/>
  <c r="E318" i="49" s="1"/>
  <c r="F318" i="49" s="1"/>
  <c r="G318" i="49" s="1"/>
  <c r="C318" i="49"/>
  <c r="E317" i="49"/>
  <c r="F317" i="49" s="1"/>
  <c r="G317" i="49" s="1"/>
  <c r="H317" i="49" s="1"/>
  <c r="I317" i="49" s="1"/>
  <c r="J317" i="49" s="1"/>
  <c r="K317" i="49" s="1"/>
  <c r="L317" i="49" s="1"/>
  <c r="M317" i="49" s="1"/>
  <c r="N317" i="49" s="1"/>
  <c r="O317" i="49" s="1"/>
  <c r="P317" i="49" s="1"/>
  <c r="Q317" i="49" s="1"/>
  <c r="R317" i="49" s="1"/>
  <c r="S317" i="49" s="1"/>
  <c r="T317" i="49" s="1"/>
  <c r="U317" i="49" s="1"/>
  <c r="V317" i="49" s="1"/>
  <c r="W317" i="49" s="1"/>
  <c r="X317" i="49" s="1"/>
  <c r="Y317" i="49" s="1"/>
  <c r="Z317" i="49" s="1"/>
  <c r="AA317" i="49" s="1"/>
  <c r="AB317" i="49" s="1"/>
  <c r="D317" i="49"/>
  <c r="C317" i="49"/>
  <c r="P316" i="49"/>
  <c r="Q316" i="49" s="1"/>
  <c r="R316" i="49" s="1"/>
  <c r="S316" i="49" s="1"/>
  <c r="T316" i="49" s="1"/>
  <c r="U316" i="49" s="1"/>
  <c r="V316" i="49" s="1"/>
  <c r="W316" i="49" s="1"/>
  <c r="X316" i="49" s="1"/>
  <c r="Y316" i="49" s="1"/>
  <c r="Z316" i="49" s="1"/>
  <c r="AA316" i="49" s="1"/>
  <c r="AB316" i="49" s="1"/>
  <c r="C316" i="49"/>
  <c r="D316" i="49" s="1"/>
  <c r="E316" i="49" s="1"/>
  <c r="F316" i="49" s="1"/>
  <c r="G316" i="49" s="1"/>
  <c r="H316" i="49" s="1"/>
  <c r="I316" i="49" s="1"/>
  <c r="J316" i="49" s="1"/>
  <c r="K316" i="49" s="1"/>
  <c r="L316" i="49" s="1"/>
  <c r="M316" i="49" s="1"/>
  <c r="N316" i="49" s="1"/>
  <c r="O316" i="49" s="1"/>
  <c r="T315" i="49"/>
  <c r="U315" i="49" s="1"/>
  <c r="V315" i="49" s="1"/>
  <c r="W315" i="49" s="1"/>
  <c r="X315" i="49" s="1"/>
  <c r="Y315" i="49" s="1"/>
  <c r="Z315" i="49" s="1"/>
  <c r="AA315" i="49" s="1"/>
  <c r="AB315" i="49" s="1"/>
  <c r="D315" i="49"/>
  <c r="E315" i="49" s="1"/>
  <c r="F315" i="49" s="1"/>
  <c r="G315" i="49" s="1"/>
  <c r="H315" i="49" s="1"/>
  <c r="I315" i="49" s="1"/>
  <c r="J315" i="49" s="1"/>
  <c r="K315" i="49" s="1"/>
  <c r="L315" i="49" s="1"/>
  <c r="M315" i="49" s="1"/>
  <c r="N315" i="49" s="1"/>
  <c r="O315" i="49" s="1"/>
  <c r="P315" i="49" s="1"/>
  <c r="Q315" i="49" s="1"/>
  <c r="R315" i="49" s="1"/>
  <c r="S315" i="49" s="1"/>
  <c r="C315" i="49"/>
  <c r="R314" i="49"/>
  <c r="S314" i="49" s="1"/>
  <c r="T314" i="49" s="1"/>
  <c r="U314" i="49" s="1"/>
  <c r="V314" i="49" s="1"/>
  <c r="W314" i="49" s="1"/>
  <c r="X314" i="49" s="1"/>
  <c r="Y314" i="49" s="1"/>
  <c r="Z314" i="49" s="1"/>
  <c r="AA314" i="49" s="1"/>
  <c r="AB314" i="49" s="1"/>
  <c r="N314" i="49"/>
  <c r="O314" i="49" s="1"/>
  <c r="P314" i="49" s="1"/>
  <c r="Q314" i="49" s="1"/>
  <c r="C314" i="49"/>
  <c r="D314" i="49" s="1"/>
  <c r="E314" i="49" s="1"/>
  <c r="F314" i="49" s="1"/>
  <c r="G314" i="49" s="1"/>
  <c r="H314" i="49" s="1"/>
  <c r="I314" i="49" s="1"/>
  <c r="J314" i="49" s="1"/>
  <c r="K314" i="49" s="1"/>
  <c r="L314" i="49" s="1"/>
  <c r="M314" i="49" s="1"/>
  <c r="D313" i="49"/>
  <c r="E313" i="49" s="1"/>
  <c r="F313" i="49" s="1"/>
  <c r="G313" i="49" s="1"/>
  <c r="H313" i="49" s="1"/>
  <c r="I313" i="49" s="1"/>
  <c r="J313" i="49" s="1"/>
  <c r="K313" i="49" s="1"/>
  <c r="L313" i="49" s="1"/>
  <c r="M313" i="49" s="1"/>
  <c r="N313" i="49" s="1"/>
  <c r="O313" i="49" s="1"/>
  <c r="P313" i="49" s="1"/>
  <c r="Q313" i="49" s="1"/>
  <c r="R313" i="49" s="1"/>
  <c r="S313" i="49" s="1"/>
  <c r="T313" i="49" s="1"/>
  <c r="U313" i="49" s="1"/>
  <c r="V313" i="49" s="1"/>
  <c r="W313" i="49" s="1"/>
  <c r="X313" i="49" s="1"/>
  <c r="Y313" i="49" s="1"/>
  <c r="Z313" i="49" s="1"/>
  <c r="AA313" i="49" s="1"/>
  <c r="AB313" i="49" s="1"/>
  <c r="C313" i="49"/>
  <c r="AG311" i="49"/>
  <c r="AG340" i="49" s="1"/>
  <c r="B311" i="49"/>
  <c r="N310" i="49"/>
  <c r="O310" i="49" s="1"/>
  <c r="P310" i="49" s="1"/>
  <c r="Q310" i="49" s="1"/>
  <c r="R310" i="49" s="1"/>
  <c r="S310" i="49" s="1"/>
  <c r="T310" i="49" s="1"/>
  <c r="U310" i="49" s="1"/>
  <c r="V310" i="49" s="1"/>
  <c r="W310" i="49" s="1"/>
  <c r="X310" i="49" s="1"/>
  <c r="Y310" i="49" s="1"/>
  <c r="Z310" i="49" s="1"/>
  <c r="AA310" i="49" s="1"/>
  <c r="AB310" i="49" s="1"/>
  <c r="F310" i="49"/>
  <c r="G310" i="49" s="1"/>
  <c r="H310" i="49" s="1"/>
  <c r="I310" i="49" s="1"/>
  <c r="J310" i="49" s="1"/>
  <c r="K310" i="49" s="1"/>
  <c r="L310" i="49" s="1"/>
  <c r="M310" i="49" s="1"/>
  <c r="C310" i="49"/>
  <c r="D310" i="49" s="1"/>
  <c r="E310" i="49" s="1"/>
  <c r="X309" i="49"/>
  <c r="Y309" i="49" s="1"/>
  <c r="Z309" i="49" s="1"/>
  <c r="AA309" i="49" s="1"/>
  <c r="AB309" i="49" s="1"/>
  <c r="C309" i="49"/>
  <c r="D309" i="49" s="1"/>
  <c r="E309" i="49" s="1"/>
  <c r="F309" i="49" s="1"/>
  <c r="G309" i="49" s="1"/>
  <c r="H309" i="49" s="1"/>
  <c r="I309" i="49" s="1"/>
  <c r="J309" i="49" s="1"/>
  <c r="K309" i="49" s="1"/>
  <c r="L309" i="49" s="1"/>
  <c r="M309" i="49" s="1"/>
  <c r="N309" i="49" s="1"/>
  <c r="O309" i="49" s="1"/>
  <c r="P309" i="49" s="1"/>
  <c r="Q309" i="49" s="1"/>
  <c r="R309" i="49" s="1"/>
  <c r="S309" i="49" s="1"/>
  <c r="T309" i="49" s="1"/>
  <c r="U309" i="49" s="1"/>
  <c r="V309" i="49" s="1"/>
  <c r="W309" i="49" s="1"/>
  <c r="C308" i="49"/>
  <c r="D308" i="49" s="1"/>
  <c r="E308" i="49" s="1"/>
  <c r="F308" i="49" s="1"/>
  <c r="G308" i="49" s="1"/>
  <c r="H308" i="49" s="1"/>
  <c r="I308" i="49" s="1"/>
  <c r="J308" i="49" s="1"/>
  <c r="K308" i="49" s="1"/>
  <c r="L308" i="49" s="1"/>
  <c r="M308" i="49" s="1"/>
  <c r="N308" i="49" s="1"/>
  <c r="O308" i="49" s="1"/>
  <c r="P308" i="49" s="1"/>
  <c r="Q308" i="49" s="1"/>
  <c r="R308" i="49" s="1"/>
  <c r="S308" i="49" s="1"/>
  <c r="T308" i="49" s="1"/>
  <c r="U308" i="49" s="1"/>
  <c r="V308" i="49" s="1"/>
  <c r="W308" i="49" s="1"/>
  <c r="X308" i="49" s="1"/>
  <c r="Y308" i="49" s="1"/>
  <c r="Z308" i="49" s="1"/>
  <c r="AA308" i="49" s="1"/>
  <c r="AB308" i="49" s="1"/>
  <c r="G307" i="49"/>
  <c r="H307" i="49" s="1"/>
  <c r="I307" i="49" s="1"/>
  <c r="J307" i="49" s="1"/>
  <c r="K307" i="49" s="1"/>
  <c r="L307" i="49" s="1"/>
  <c r="M307" i="49" s="1"/>
  <c r="N307" i="49" s="1"/>
  <c r="O307" i="49" s="1"/>
  <c r="P307" i="49" s="1"/>
  <c r="Q307" i="49" s="1"/>
  <c r="R307" i="49" s="1"/>
  <c r="S307" i="49" s="1"/>
  <c r="T307" i="49" s="1"/>
  <c r="U307" i="49" s="1"/>
  <c r="V307" i="49" s="1"/>
  <c r="W307" i="49" s="1"/>
  <c r="X307" i="49" s="1"/>
  <c r="Y307" i="49" s="1"/>
  <c r="Z307" i="49" s="1"/>
  <c r="AA307" i="49" s="1"/>
  <c r="AB307" i="49" s="1"/>
  <c r="C307" i="49"/>
  <c r="D307" i="49" s="1"/>
  <c r="E307" i="49" s="1"/>
  <c r="F307" i="49" s="1"/>
  <c r="C306" i="49"/>
  <c r="D306" i="49" s="1"/>
  <c r="E306" i="49" s="1"/>
  <c r="F306" i="49" s="1"/>
  <c r="G306" i="49" s="1"/>
  <c r="H306" i="49" s="1"/>
  <c r="I306" i="49" s="1"/>
  <c r="J306" i="49" s="1"/>
  <c r="K306" i="49" s="1"/>
  <c r="L306" i="49" s="1"/>
  <c r="M306" i="49" s="1"/>
  <c r="N306" i="49" s="1"/>
  <c r="O306" i="49" s="1"/>
  <c r="P306" i="49" s="1"/>
  <c r="Q306" i="49" s="1"/>
  <c r="R306" i="49" s="1"/>
  <c r="S306" i="49" s="1"/>
  <c r="T306" i="49" s="1"/>
  <c r="U306" i="49" s="1"/>
  <c r="V306" i="49" s="1"/>
  <c r="W306" i="49" s="1"/>
  <c r="X306" i="49" s="1"/>
  <c r="Y306" i="49" s="1"/>
  <c r="Z306" i="49" s="1"/>
  <c r="AA306" i="49" s="1"/>
  <c r="AB306" i="49" s="1"/>
  <c r="I305" i="49"/>
  <c r="J305" i="49" s="1"/>
  <c r="K305" i="49" s="1"/>
  <c r="L305" i="49" s="1"/>
  <c r="M305" i="49" s="1"/>
  <c r="N305" i="49" s="1"/>
  <c r="O305" i="49" s="1"/>
  <c r="P305" i="49" s="1"/>
  <c r="Q305" i="49" s="1"/>
  <c r="R305" i="49" s="1"/>
  <c r="S305" i="49" s="1"/>
  <c r="T305" i="49" s="1"/>
  <c r="U305" i="49" s="1"/>
  <c r="V305" i="49" s="1"/>
  <c r="W305" i="49" s="1"/>
  <c r="X305" i="49" s="1"/>
  <c r="Y305" i="49" s="1"/>
  <c r="Z305" i="49" s="1"/>
  <c r="AA305" i="49" s="1"/>
  <c r="AB305" i="49" s="1"/>
  <c r="C305" i="49"/>
  <c r="D305" i="49" s="1"/>
  <c r="E305" i="49" s="1"/>
  <c r="F305" i="49" s="1"/>
  <c r="G305" i="49" s="1"/>
  <c r="H305" i="49" s="1"/>
  <c r="G304" i="49"/>
  <c r="H304" i="49" s="1"/>
  <c r="I304" i="49" s="1"/>
  <c r="J304" i="49" s="1"/>
  <c r="K304" i="49" s="1"/>
  <c r="L304" i="49" s="1"/>
  <c r="M304" i="49" s="1"/>
  <c r="N304" i="49" s="1"/>
  <c r="O304" i="49" s="1"/>
  <c r="P304" i="49" s="1"/>
  <c r="Q304" i="49" s="1"/>
  <c r="R304" i="49" s="1"/>
  <c r="S304" i="49" s="1"/>
  <c r="T304" i="49" s="1"/>
  <c r="U304" i="49" s="1"/>
  <c r="V304" i="49" s="1"/>
  <c r="W304" i="49" s="1"/>
  <c r="X304" i="49" s="1"/>
  <c r="Y304" i="49" s="1"/>
  <c r="Z304" i="49" s="1"/>
  <c r="AA304" i="49" s="1"/>
  <c r="AB304" i="49" s="1"/>
  <c r="C304" i="49"/>
  <c r="D304" i="49" s="1"/>
  <c r="E304" i="49" s="1"/>
  <c r="F304" i="49" s="1"/>
  <c r="F303" i="49"/>
  <c r="G303" i="49" s="1"/>
  <c r="H303" i="49" s="1"/>
  <c r="I303" i="49" s="1"/>
  <c r="J303" i="49" s="1"/>
  <c r="K303" i="49" s="1"/>
  <c r="L303" i="49" s="1"/>
  <c r="M303" i="49" s="1"/>
  <c r="N303" i="49" s="1"/>
  <c r="O303" i="49" s="1"/>
  <c r="P303" i="49" s="1"/>
  <c r="Q303" i="49" s="1"/>
  <c r="R303" i="49" s="1"/>
  <c r="S303" i="49" s="1"/>
  <c r="T303" i="49" s="1"/>
  <c r="U303" i="49" s="1"/>
  <c r="V303" i="49" s="1"/>
  <c r="W303" i="49" s="1"/>
  <c r="X303" i="49" s="1"/>
  <c r="Y303" i="49" s="1"/>
  <c r="Z303" i="49" s="1"/>
  <c r="AA303" i="49" s="1"/>
  <c r="AB303" i="49" s="1"/>
  <c r="E303" i="49"/>
  <c r="C303" i="49"/>
  <c r="D303" i="49" s="1"/>
  <c r="E302" i="49"/>
  <c r="F302" i="49" s="1"/>
  <c r="G302" i="49" s="1"/>
  <c r="H302" i="49" s="1"/>
  <c r="I302" i="49" s="1"/>
  <c r="J302" i="49" s="1"/>
  <c r="K302" i="49" s="1"/>
  <c r="L302" i="49" s="1"/>
  <c r="M302" i="49" s="1"/>
  <c r="N302" i="49" s="1"/>
  <c r="O302" i="49" s="1"/>
  <c r="P302" i="49" s="1"/>
  <c r="Q302" i="49" s="1"/>
  <c r="R302" i="49" s="1"/>
  <c r="S302" i="49" s="1"/>
  <c r="T302" i="49" s="1"/>
  <c r="U302" i="49" s="1"/>
  <c r="V302" i="49" s="1"/>
  <c r="W302" i="49" s="1"/>
  <c r="X302" i="49" s="1"/>
  <c r="Y302" i="49" s="1"/>
  <c r="Z302" i="49" s="1"/>
  <c r="AA302" i="49" s="1"/>
  <c r="AB302" i="49" s="1"/>
  <c r="C302" i="49"/>
  <c r="D302" i="49" s="1"/>
  <c r="C301" i="49"/>
  <c r="D301" i="49" s="1"/>
  <c r="E301" i="49" s="1"/>
  <c r="F301" i="49" s="1"/>
  <c r="G301" i="49" s="1"/>
  <c r="H301" i="49" s="1"/>
  <c r="I301" i="49" s="1"/>
  <c r="J301" i="49" s="1"/>
  <c r="K301" i="49" s="1"/>
  <c r="L301" i="49" s="1"/>
  <c r="M301" i="49" s="1"/>
  <c r="N301" i="49" s="1"/>
  <c r="O301" i="49" s="1"/>
  <c r="P301" i="49" s="1"/>
  <c r="Q301" i="49" s="1"/>
  <c r="R301" i="49" s="1"/>
  <c r="S301" i="49" s="1"/>
  <c r="T301" i="49" s="1"/>
  <c r="U301" i="49" s="1"/>
  <c r="V301" i="49" s="1"/>
  <c r="W301" i="49" s="1"/>
  <c r="X301" i="49" s="1"/>
  <c r="Y301" i="49" s="1"/>
  <c r="Z301" i="49" s="1"/>
  <c r="AA301" i="49" s="1"/>
  <c r="AB301" i="49" s="1"/>
  <c r="H300" i="49"/>
  <c r="I300" i="49" s="1"/>
  <c r="J300" i="49" s="1"/>
  <c r="K300" i="49" s="1"/>
  <c r="L300" i="49" s="1"/>
  <c r="M300" i="49" s="1"/>
  <c r="N300" i="49" s="1"/>
  <c r="O300" i="49" s="1"/>
  <c r="P300" i="49" s="1"/>
  <c r="Q300" i="49" s="1"/>
  <c r="R300" i="49" s="1"/>
  <c r="S300" i="49" s="1"/>
  <c r="T300" i="49" s="1"/>
  <c r="U300" i="49" s="1"/>
  <c r="V300" i="49" s="1"/>
  <c r="W300" i="49" s="1"/>
  <c r="X300" i="49" s="1"/>
  <c r="Y300" i="49" s="1"/>
  <c r="Z300" i="49" s="1"/>
  <c r="AA300" i="49" s="1"/>
  <c r="AB300" i="49" s="1"/>
  <c r="G300" i="49"/>
  <c r="D300" i="49"/>
  <c r="E300" i="49" s="1"/>
  <c r="F300" i="49" s="1"/>
  <c r="C300" i="49"/>
  <c r="C299" i="49"/>
  <c r="D299" i="49" s="1"/>
  <c r="E299" i="49" s="1"/>
  <c r="F299" i="49" s="1"/>
  <c r="G299" i="49" s="1"/>
  <c r="H299" i="49" s="1"/>
  <c r="I299" i="49" s="1"/>
  <c r="J299" i="49" s="1"/>
  <c r="K299" i="49" s="1"/>
  <c r="L299" i="49" s="1"/>
  <c r="M299" i="49" s="1"/>
  <c r="N299" i="49" s="1"/>
  <c r="O299" i="49" s="1"/>
  <c r="P299" i="49" s="1"/>
  <c r="Q299" i="49" s="1"/>
  <c r="R299" i="49" s="1"/>
  <c r="S299" i="49" s="1"/>
  <c r="T299" i="49" s="1"/>
  <c r="U299" i="49" s="1"/>
  <c r="V299" i="49" s="1"/>
  <c r="W299" i="49" s="1"/>
  <c r="X299" i="49" s="1"/>
  <c r="Y299" i="49" s="1"/>
  <c r="Z299" i="49" s="1"/>
  <c r="AA299" i="49" s="1"/>
  <c r="AB299" i="49" s="1"/>
  <c r="AB298" i="49"/>
  <c r="C298" i="49"/>
  <c r="D298" i="49" s="1"/>
  <c r="E298" i="49" s="1"/>
  <c r="F298" i="49" s="1"/>
  <c r="G298" i="49" s="1"/>
  <c r="H298" i="49" s="1"/>
  <c r="I298" i="49" s="1"/>
  <c r="J298" i="49" s="1"/>
  <c r="K298" i="49" s="1"/>
  <c r="L298" i="49" s="1"/>
  <c r="M298" i="49" s="1"/>
  <c r="N298" i="49" s="1"/>
  <c r="O298" i="49" s="1"/>
  <c r="P298" i="49" s="1"/>
  <c r="Q298" i="49" s="1"/>
  <c r="R298" i="49" s="1"/>
  <c r="S298" i="49" s="1"/>
  <c r="T298" i="49" s="1"/>
  <c r="U298" i="49" s="1"/>
  <c r="V298" i="49" s="1"/>
  <c r="W298" i="49" s="1"/>
  <c r="X298" i="49" s="1"/>
  <c r="Y298" i="49" s="1"/>
  <c r="Z298" i="49" s="1"/>
  <c r="AA298" i="49" s="1"/>
  <c r="D297" i="49"/>
  <c r="E297" i="49" s="1"/>
  <c r="F297" i="49" s="1"/>
  <c r="G297" i="49" s="1"/>
  <c r="H297" i="49" s="1"/>
  <c r="I297" i="49" s="1"/>
  <c r="J297" i="49" s="1"/>
  <c r="K297" i="49" s="1"/>
  <c r="L297" i="49" s="1"/>
  <c r="M297" i="49" s="1"/>
  <c r="N297" i="49" s="1"/>
  <c r="O297" i="49" s="1"/>
  <c r="P297" i="49" s="1"/>
  <c r="Q297" i="49" s="1"/>
  <c r="R297" i="49" s="1"/>
  <c r="S297" i="49" s="1"/>
  <c r="T297" i="49" s="1"/>
  <c r="U297" i="49" s="1"/>
  <c r="V297" i="49" s="1"/>
  <c r="W297" i="49" s="1"/>
  <c r="X297" i="49" s="1"/>
  <c r="Y297" i="49" s="1"/>
  <c r="Z297" i="49" s="1"/>
  <c r="AA297" i="49" s="1"/>
  <c r="AB297" i="49" s="1"/>
  <c r="C297" i="49"/>
  <c r="D296" i="49"/>
  <c r="E296" i="49" s="1"/>
  <c r="F296" i="49" s="1"/>
  <c r="G296" i="49" s="1"/>
  <c r="H296" i="49" s="1"/>
  <c r="I296" i="49" s="1"/>
  <c r="J296" i="49" s="1"/>
  <c r="K296" i="49" s="1"/>
  <c r="L296" i="49" s="1"/>
  <c r="M296" i="49" s="1"/>
  <c r="N296" i="49" s="1"/>
  <c r="O296" i="49" s="1"/>
  <c r="P296" i="49" s="1"/>
  <c r="Q296" i="49" s="1"/>
  <c r="R296" i="49" s="1"/>
  <c r="S296" i="49" s="1"/>
  <c r="T296" i="49" s="1"/>
  <c r="U296" i="49" s="1"/>
  <c r="V296" i="49" s="1"/>
  <c r="W296" i="49" s="1"/>
  <c r="X296" i="49" s="1"/>
  <c r="Y296" i="49" s="1"/>
  <c r="Z296" i="49" s="1"/>
  <c r="AA296" i="49" s="1"/>
  <c r="AB296" i="49" s="1"/>
  <c r="C296" i="49"/>
  <c r="E295" i="49"/>
  <c r="F295" i="49" s="1"/>
  <c r="G295" i="49" s="1"/>
  <c r="H295" i="49" s="1"/>
  <c r="I295" i="49" s="1"/>
  <c r="J295" i="49" s="1"/>
  <c r="K295" i="49" s="1"/>
  <c r="L295" i="49" s="1"/>
  <c r="M295" i="49" s="1"/>
  <c r="N295" i="49" s="1"/>
  <c r="O295" i="49" s="1"/>
  <c r="P295" i="49" s="1"/>
  <c r="Q295" i="49" s="1"/>
  <c r="R295" i="49" s="1"/>
  <c r="S295" i="49" s="1"/>
  <c r="T295" i="49" s="1"/>
  <c r="U295" i="49" s="1"/>
  <c r="V295" i="49" s="1"/>
  <c r="W295" i="49" s="1"/>
  <c r="X295" i="49" s="1"/>
  <c r="Y295" i="49" s="1"/>
  <c r="Z295" i="49" s="1"/>
  <c r="AA295" i="49" s="1"/>
  <c r="AB295" i="49" s="1"/>
  <c r="D295" i="49"/>
  <c r="C295" i="49"/>
  <c r="AA294" i="49"/>
  <c r="AB294" i="49" s="1"/>
  <c r="G294" i="49"/>
  <c r="H294" i="49" s="1"/>
  <c r="I294" i="49" s="1"/>
  <c r="J294" i="49" s="1"/>
  <c r="K294" i="49" s="1"/>
  <c r="L294" i="49" s="1"/>
  <c r="M294" i="49" s="1"/>
  <c r="N294" i="49" s="1"/>
  <c r="O294" i="49" s="1"/>
  <c r="P294" i="49" s="1"/>
  <c r="Q294" i="49" s="1"/>
  <c r="R294" i="49" s="1"/>
  <c r="S294" i="49" s="1"/>
  <c r="T294" i="49" s="1"/>
  <c r="U294" i="49" s="1"/>
  <c r="V294" i="49" s="1"/>
  <c r="W294" i="49" s="1"/>
  <c r="X294" i="49" s="1"/>
  <c r="Y294" i="49" s="1"/>
  <c r="Z294" i="49" s="1"/>
  <c r="F294" i="49"/>
  <c r="C294" i="49"/>
  <c r="D294" i="49" s="1"/>
  <c r="E294" i="49" s="1"/>
  <c r="T293" i="49"/>
  <c r="U293" i="49" s="1"/>
  <c r="V293" i="49" s="1"/>
  <c r="W293" i="49" s="1"/>
  <c r="X293" i="49" s="1"/>
  <c r="Y293" i="49" s="1"/>
  <c r="Z293" i="49" s="1"/>
  <c r="AA293" i="49" s="1"/>
  <c r="AB293" i="49" s="1"/>
  <c r="P293" i="49"/>
  <c r="Q293" i="49" s="1"/>
  <c r="R293" i="49" s="1"/>
  <c r="S293" i="49" s="1"/>
  <c r="D293" i="49"/>
  <c r="E293" i="49" s="1"/>
  <c r="F293" i="49" s="1"/>
  <c r="G293" i="49" s="1"/>
  <c r="H293" i="49" s="1"/>
  <c r="I293" i="49" s="1"/>
  <c r="J293" i="49" s="1"/>
  <c r="K293" i="49" s="1"/>
  <c r="L293" i="49" s="1"/>
  <c r="M293" i="49" s="1"/>
  <c r="N293" i="49" s="1"/>
  <c r="O293" i="49" s="1"/>
  <c r="C293" i="49"/>
  <c r="F292" i="49"/>
  <c r="G292" i="49" s="1"/>
  <c r="H292" i="49" s="1"/>
  <c r="I292" i="49" s="1"/>
  <c r="J292" i="49" s="1"/>
  <c r="K292" i="49" s="1"/>
  <c r="L292" i="49" s="1"/>
  <c r="M292" i="49" s="1"/>
  <c r="N292" i="49" s="1"/>
  <c r="O292" i="49" s="1"/>
  <c r="P292" i="49" s="1"/>
  <c r="Q292" i="49" s="1"/>
  <c r="R292" i="49" s="1"/>
  <c r="S292" i="49" s="1"/>
  <c r="T292" i="49" s="1"/>
  <c r="U292" i="49" s="1"/>
  <c r="V292" i="49" s="1"/>
  <c r="W292" i="49" s="1"/>
  <c r="X292" i="49" s="1"/>
  <c r="Y292" i="49" s="1"/>
  <c r="Z292" i="49" s="1"/>
  <c r="AA292" i="49" s="1"/>
  <c r="AB292" i="49" s="1"/>
  <c r="C292" i="49"/>
  <c r="D292" i="49" s="1"/>
  <c r="E292" i="49" s="1"/>
  <c r="D291" i="49"/>
  <c r="E291" i="49" s="1"/>
  <c r="F291" i="49" s="1"/>
  <c r="G291" i="49" s="1"/>
  <c r="H291" i="49" s="1"/>
  <c r="I291" i="49" s="1"/>
  <c r="J291" i="49" s="1"/>
  <c r="K291" i="49" s="1"/>
  <c r="L291" i="49" s="1"/>
  <c r="M291" i="49" s="1"/>
  <c r="N291" i="49" s="1"/>
  <c r="O291" i="49" s="1"/>
  <c r="P291" i="49" s="1"/>
  <c r="Q291" i="49" s="1"/>
  <c r="R291" i="49" s="1"/>
  <c r="S291" i="49" s="1"/>
  <c r="T291" i="49" s="1"/>
  <c r="U291" i="49" s="1"/>
  <c r="V291" i="49" s="1"/>
  <c r="W291" i="49" s="1"/>
  <c r="X291" i="49" s="1"/>
  <c r="Y291" i="49" s="1"/>
  <c r="Z291" i="49" s="1"/>
  <c r="AA291" i="49" s="1"/>
  <c r="AB291" i="49" s="1"/>
  <c r="C291" i="49"/>
  <c r="G290" i="49"/>
  <c r="H290" i="49" s="1"/>
  <c r="I290" i="49" s="1"/>
  <c r="J290" i="49" s="1"/>
  <c r="K290" i="49" s="1"/>
  <c r="L290" i="49" s="1"/>
  <c r="M290" i="49" s="1"/>
  <c r="N290" i="49" s="1"/>
  <c r="O290" i="49" s="1"/>
  <c r="P290" i="49" s="1"/>
  <c r="Q290" i="49" s="1"/>
  <c r="R290" i="49" s="1"/>
  <c r="S290" i="49" s="1"/>
  <c r="T290" i="49" s="1"/>
  <c r="U290" i="49" s="1"/>
  <c r="V290" i="49" s="1"/>
  <c r="W290" i="49" s="1"/>
  <c r="X290" i="49" s="1"/>
  <c r="Y290" i="49" s="1"/>
  <c r="Z290" i="49" s="1"/>
  <c r="AA290" i="49" s="1"/>
  <c r="AB290" i="49" s="1"/>
  <c r="F290" i="49"/>
  <c r="C290" i="49"/>
  <c r="D290" i="49" s="1"/>
  <c r="E290" i="49" s="1"/>
  <c r="D289" i="49"/>
  <c r="E289" i="49" s="1"/>
  <c r="F289" i="49" s="1"/>
  <c r="G289" i="49" s="1"/>
  <c r="H289" i="49" s="1"/>
  <c r="I289" i="49" s="1"/>
  <c r="J289" i="49" s="1"/>
  <c r="K289" i="49" s="1"/>
  <c r="L289" i="49" s="1"/>
  <c r="M289" i="49" s="1"/>
  <c r="N289" i="49" s="1"/>
  <c r="O289" i="49" s="1"/>
  <c r="P289" i="49" s="1"/>
  <c r="Q289" i="49" s="1"/>
  <c r="R289" i="49" s="1"/>
  <c r="S289" i="49" s="1"/>
  <c r="T289" i="49" s="1"/>
  <c r="U289" i="49" s="1"/>
  <c r="V289" i="49" s="1"/>
  <c r="W289" i="49" s="1"/>
  <c r="X289" i="49" s="1"/>
  <c r="Y289" i="49" s="1"/>
  <c r="Z289" i="49" s="1"/>
  <c r="AA289" i="49" s="1"/>
  <c r="AB289" i="49" s="1"/>
  <c r="C289" i="49"/>
  <c r="AA288" i="49"/>
  <c r="AB288" i="49" s="1"/>
  <c r="N288" i="49"/>
  <c r="O288" i="49" s="1"/>
  <c r="P288" i="49" s="1"/>
  <c r="Q288" i="49" s="1"/>
  <c r="R288" i="49" s="1"/>
  <c r="S288" i="49" s="1"/>
  <c r="T288" i="49" s="1"/>
  <c r="U288" i="49" s="1"/>
  <c r="V288" i="49" s="1"/>
  <c r="W288" i="49" s="1"/>
  <c r="X288" i="49" s="1"/>
  <c r="Y288" i="49" s="1"/>
  <c r="Z288" i="49" s="1"/>
  <c r="K288" i="49"/>
  <c r="L288" i="49" s="1"/>
  <c r="M288" i="49" s="1"/>
  <c r="C288" i="49"/>
  <c r="D288" i="49" s="1"/>
  <c r="E288" i="49" s="1"/>
  <c r="F288" i="49" s="1"/>
  <c r="G288" i="49" s="1"/>
  <c r="H288" i="49" s="1"/>
  <c r="I288" i="49" s="1"/>
  <c r="J288" i="49" s="1"/>
  <c r="Y287" i="49"/>
  <c r="Z287" i="49" s="1"/>
  <c r="AA287" i="49" s="1"/>
  <c r="AB287" i="49" s="1"/>
  <c r="D287" i="49"/>
  <c r="E287" i="49" s="1"/>
  <c r="F287" i="49" s="1"/>
  <c r="G287" i="49" s="1"/>
  <c r="H287" i="49" s="1"/>
  <c r="I287" i="49" s="1"/>
  <c r="J287" i="49" s="1"/>
  <c r="K287" i="49" s="1"/>
  <c r="L287" i="49" s="1"/>
  <c r="M287" i="49" s="1"/>
  <c r="N287" i="49" s="1"/>
  <c r="O287" i="49" s="1"/>
  <c r="P287" i="49" s="1"/>
  <c r="Q287" i="49" s="1"/>
  <c r="R287" i="49" s="1"/>
  <c r="S287" i="49" s="1"/>
  <c r="T287" i="49" s="1"/>
  <c r="U287" i="49" s="1"/>
  <c r="V287" i="49" s="1"/>
  <c r="W287" i="49" s="1"/>
  <c r="X287" i="49" s="1"/>
  <c r="C287" i="49"/>
  <c r="J286" i="49"/>
  <c r="K286" i="49" s="1"/>
  <c r="L286" i="49" s="1"/>
  <c r="M286" i="49" s="1"/>
  <c r="N286" i="49" s="1"/>
  <c r="O286" i="49" s="1"/>
  <c r="P286" i="49" s="1"/>
  <c r="Q286" i="49" s="1"/>
  <c r="R286" i="49" s="1"/>
  <c r="S286" i="49" s="1"/>
  <c r="T286" i="49" s="1"/>
  <c r="U286" i="49" s="1"/>
  <c r="V286" i="49" s="1"/>
  <c r="W286" i="49" s="1"/>
  <c r="X286" i="49" s="1"/>
  <c r="Y286" i="49" s="1"/>
  <c r="Z286" i="49" s="1"/>
  <c r="AA286" i="49" s="1"/>
  <c r="AB286" i="49" s="1"/>
  <c r="C286" i="49"/>
  <c r="D286" i="49" s="1"/>
  <c r="E286" i="49" s="1"/>
  <c r="F286" i="49" s="1"/>
  <c r="G286" i="49" s="1"/>
  <c r="H286" i="49" s="1"/>
  <c r="I286" i="49" s="1"/>
  <c r="I285" i="49"/>
  <c r="J285" i="49" s="1"/>
  <c r="K285" i="49" s="1"/>
  <c r="L285" i="49" s="1"/>
  <c r="M285" i="49" s="1"/>
  <c r="N285" i="49" s="1"/>
  <c r="O285" i="49" s="1"/>
  <c r="P285" i="49" s="1"/>
  <c r="Q285" i="49" s="1"/>
  <c r="R285" i="49" s="1"/>
  <c r="S285" i="49" s="1"/>
  <c r="T285" i="49" s="1"/>
  <c r="U285" i="49" s="1"/>
  <c r="V285" i="49" s="1"/>
  <c r="W285" i="49" s="1"/>
  <c r="X285" i="49" s="1"/>
  <c r="Y285" i="49" s="1"/>
  <c r="Z285" i="49" s="1"/>
  <c r="AA285" i="49" s="1"/>
  <c r="AB285" i="49" s="1"/>
  <c r="H285" i="49"/>
  <c r="D285" i="49"/>
  <c r="E285" i="49" s="1"/>
  <c r="F285" i="49" s="1"/>
  <c r="G285" i="49" s="1"/>
  <c r="C285" i="49"/>
  <c r="C284" i="49"/>
  <c r="D284" i="49" s="1"/>
  <c r="E284" i="49" s="1"/>
  <c r="F284" i="49" s="1"/>
  <c r="G284" i="49" s="1"/>
  <c r="H284" i="49" s="1"/>
  <c r="I284" i="49" s="1"/>
  <c r="J284" i="49" s="1"/>
  <c r="K284" i="49" s="1"/>
  <c r="L284" i="49" s="1"/>
  <c r="M284" i="49" s="1"/>
  <c r="N284" i="49" s="1"/>
  <c r="O284" i="49" s="1"/>
  <c r="P284" i="49" s="1"/>
  <c r="Q284" i="49" s="1"/>
  <c r="R284" i="49" s="1"/>
  <c r="S284" i="49" s="1"/>
  <c r="T284" i="49" s="1"/>
  <c r="U284" i="49" s="1"/>
  <c r="V284" i="49" s="1"/>
  <c r="W284" i="49" s="1"/>
  <c r="X284" i="49" s="1"/>
  <c r="Y284" i="49" s="1"/>
  <c r="Z284" i="49" s="1"/>
  <c r="AA284" i="49" s="1"/>
  <c r="AB284" i="49" s="1"/>
  <c r="E283" i="49"/>
  <c r="F283" i="49" s="1"/>
  <c r="G283" i="49" s="1"/>
  <c r="H283" i="49" s="1"/>
  <c r="I283" i="49" s="1"/>
  <c r="J283" i="49" s="1"/>
  <c r="K283" i="49" s="1"/>
  <c r="L283" i="49" s="1"/>
  <c r="M283" i="49" s="1"/>
  <c r="N283" i="49" s="1"/>
  <c r="O283" i="49" s="1"/>
  <c r="P283" i="49" s="1"/>
  <c r="Q283" i="49" s="1"/>
  <c r="R283" i="49" s="1"/>
  <c r="S283" i="49" s="1"/>
  <c r="T283" i="49" s="1"/>
  <c r="U283" i="49" s="1"/>
  <c r="V283" i="49" s="1"/>
  <c r="W283" i="49" s="1"/>
  <c r="X283" i="49" s="1"/>
  <c r="Y283" i="49" s="1"/>
  <c r="Z283" i="49" s="1"/>
  <c r="AA283" i="49" s="1"/>
  <c r="AB283" i="49" s="1"/>
  <c r="D283" i="49"/>
  <c r="C283" i="49"/>
  <c r="C282" i="49"/>
  <c r="D282" i="49" s="1"/>
  <c r="E282" i="49" s="1"/>
  <c r="F282" i="49" s="1"/>
  <c r="G282" i="49" s="1"/>
  <c r="H282" i="49" s="1"/>
  <c r="I282" i="49" s="1"/>
  <c r="J282" i="49" s="1"/>
  <c r="K282" i="49" s="1"/>
  <c r="L282" i="49" s="1"/>
  <c r="M282" i="49" s="1"/>
  <c r="N282" i="49" s="1"/>
  <c r="O282" i="49" s="1"/>
  <c r="P282" i="49" s="1"/>
  <c r="Q282" i="49" s="1"/>
  <c r="R282" i="49" s="1"/>
  <c r="S282" i="49" s="1"/>
  <c r="T282" i="49" s="1"/>
  <c r="U282" i="49" s="1"/>
  <c r="V282" i="49" s="1"/>
  <c r="W282" i="49" s="1"/>
  <c r="X282" i="49" s="1"/>
  <c r="Y282" i="49" s="1"/>
  <c r="Z282" i="49" s="1"/>
  <c r="AA282" i="49" s="1"/>
  <c r="AB282" i="49" s="1"/>
  <c r="AB281" i="49"/>
  <c r="S281" i="49"/>
  <c r="T281" i="49" s="1"/>
  <c r="U281" i="49" s="1"/>
  <c r="V281" i="49" s="1"/>
  <c r="W281" i="49" s="1"/>
  <c r="X281" i="49" s="1"/>
  <c r="Y281" i="49" s="1"/>
  <c r="Z281" i="49" s="1"/>
  <c r="AA281" i="49" s="1"/>
  <c r="C281" i="49"/>
  <c r="D281" i="49" s="1"/>
  <c r="E281" i="49" s="1"/>
  <c r="F281" i="49" s="1"/>
  <c r="G281" i="49" s="1"/>
  <c r="H281" i="49" s="1"/>
  <c r="I281" i="49" s="1"/>
  <c r="J281" i="49" s="1"/>
  <c r="K281" i="49" s="1"/>
  <c r="L281" i="49" s="1"/>
  <c r="M281" i="49" s="1"/>
  <c r="N281" i="49" s="1"/>
  <c r="O281" i="49" s="1"/>
  <c r="P281" i="49" s="1"/>
  <c r="Q281" i="49" s="1"/>
  <c r="R281" i="49" s="1"/>
  <c r="I280" i="49"/>
  <c r="J280" i="49" s="1"/>
  <c r="K280" i="49" s="1"/>
  <c r="L280" i="49" s="1"/>
  <c r="M280" i="49" s="1"/>
  <c r="N280" i="49" s="1"/>
  <c r="O280" i="49" s="1"/>
  <c r="P280" i="49" s="1"/>
  <c r="Q280" i="49" s="1"/>
  <c r="R280" i="49" s="1"/>
  <c r="S280" i="49" s="1"/>
  <c r="T280" i="49" s="1"/>
  <c r="U280" i="49" s="1"/>
  <c r="V280" i="49" s="1"/>
  <c r="W280" i="49" s="1"/>
  <c r="X280" i="49" s="1"/>
  <c r="Y280" i="49" s="1"/>
  <c r="Z280" i="49" s="1"/>
  <c r="AA280" i="49" s="1"/>
  <c r="AB280" i="49" s="1"/>
  <c r="D280" i="49"/>
  <c r="E280" i="49" s="1"/>
  <c r="F280" i="49" s="1"/>
  <c r="G280" i="49" s="1"/>
  <c r="H280" i="49" s="1"/>
  <c r="C280" i="49"/>
  <c r="H279" i="49"/>
  <c r="I279" i="49" s="1"/>
  <c r="J279" i="49" s="1"/>
  <c r="K279" i="49" s="1"/>
  <c r="L279" i="49" s="1"/>
  <c r="M279" i="49" s="1"/>
  <c r="N279" i="49" s="1"/>
  <c r="O279" i="49" s="1"/>
  <c r="P279" i="49" s="1"/>
  <c r="Q279" i="49" s="1"/>
  <c r="R279" i="49" s="1"/>
  <c r="S279" i="49" s="1"/>
  <c r="T279" i="49" s="1"/>
  <c r="U279" i="49" s="1"/>
  <c r="V279" i="49" s="1"/>
  <c r="W279" i="49" s="1"/>
  <c r="X279" i="49" s="1"/>
  <c r="Y279" i="49" s="1"/>
  <c r="Z279" i="49" s="1"/>
  <c r="AA279" i="49" s="1"/>
  <c r="AB279" i="49" s="1"/>
  <c r="G279" i="49"/>
  <c r="C279" i="49"/>
  <c r="D279" i="49" s="1"/>
  <c r="E279" i="49" s="1"/>
  <c r="F279" i="49" s="1"/>
  <c r="H278" i="49"/>
  <c r="I278" i="49" s="1"/>
  <c r="J278" i="49" s="1"/>
  <c r="K278" i="49" s="1"/>
  <c r="L278" i="49" s="1"/>
  <c r="M278" i="49" s="1"/>
  <c r="N278" i="49" s="1"/>
  <c r="O278" i="49" s="1"/>
  <c r="P278" i="49" s="1"/>
  <c r="Q278" i="49" s="1"/>
  <c r="R278" i="49" s="1"/>
  <c r="S278" i="49" s="1"/>
  <c r="T278" i="49" s="1"/>
  <c r="U278" i="49" s="1"/>
  <c r="V278" i="49" s="1"/>
  <c r="W278" i="49" s="1"/>
  <c r="X278" i="49" s="1"/>
  <c r="Y278" i="49" s="1"/>
  <c r="Z278" i="49" s="1"/>
  <c r="AA278" i="49" s="1"/>
  <c r="AB278" i="49" s="1"/>
  <c r="C278" i="49"/>
  <c r="D278" i="49" s="1"/>
  <c r="E278" i="49" s="1"/>
  <c r="F278" i="49" s="1"/>
  <c r="G278" i="49" s="1"/>
  <c r="C277" i="49"/>
  <c r="D277" i="49" s="1"/>
  <c r="E277" i="49" s="1"/>
  <c r="F277" i="49" s="1"/>
  <c r="G277" i="49" s="1"/>
  <c r="H277" i="49" s="1"/>
  <c r="I277" i="49" s="1"/>
  <c r="J277" i="49" s="1"/>
  <c r="K277" i="49" s="1"/>
  <c r="L277" i="49" s="1"/>
  <c r="M277" i="49" s="1"/>
  <c r="N277" i="49" s="1"/>
  <c r="O277" i="49" s="1"/>
  <c r="P277" i="49" s="1"/>
  <c r="Q277" i="49" s="1"/>
  <c r="R277" i="49" s="1"/>
  <c r="S277" i="49" s="1"/>
  <c r="T277" i="49" s="1"/>
  <c r="U277" i="49" s="1"/>
  <c r="V277" i="49" s="1"/>
  <c r="W277" i="49" s="1"/>
  <c r="X277" i="49" s="1"/>
  <c r="Y277" i="49" s="1"/>
  <c r="Z277" i="49" s="1"/>
  <c r="AA277" i="49" s="1"/>
  <c r="AB277" i="49" s="1"/>
  <c r="T276" i="49"/>
  <c r="U276" i="49" s="1"/>
  <c r="V276" i="49" s="1"/>
  <c r="W276" i="49" s="1"/>
  <c r="X276" i="49" s="1"/>
  <c r="Y276" i="49" s="1"/>
  <c r="Z276" i="49" s="1"/>
  <c r="AA276" i="49" s="1"/>
  <c r="AB276" i="49" s="1"/>
  <c r="I276" i="49"/>
  <c r="J276" i="49" s="1"/>
  <c r="K276" i="49" s="1"/>
  <c r="L276" i="49" s="1"/>
  <c r="M276" i="49" s="1"/>
  <c r="N276" i="49" s="1"/>
  <c r="O276" i="49" s="1"/>
  <c r="P276" i="49" s="1"/>
  <c r="Q276" i="49" s="1"/>
  <c r="R276" i="49" s="1"/>
  <c r="S276" i="49" s="1"/>
  <c r="D276" i="49"/>
  <c r="E276" i="49" s="1"/>
  <c r="F276" i="49" s="1"/>
  <c r="G276" i="49" s="1"/>
  <c r="H276" i="49" s="1"/>
  <c r="C276" i="49"/>
  <c r="H275" i="49"/>
  <c r="I275" i="49" s="1"/>
  <c r="J275" i="49" s="1"/>
  <c r="K275" i="49" s="1"/>
  <c r="L275" i="49" s="1"/>
  <c r="M275" i="49" s="1"/>
  <c r="N275" i="49" s="1"/>
  <c r="O275" i="49" s="1"/>
  <c r="P275" i="49" s="1"/>
  <c r="Q275" i="49" s="1"/>
  <c r="R275" i="49" s="1"/>
  <c r="S275" i="49" s="1"/>
  <c r="T275" i="49" s="1"/>
  <c r="U275" i="49" s="1"/>
  <c r="V275" i="49" s="1"/>
  <c r="W275" i="49" s="1"/>
  <c r="X275" i="49" s="1"/>
  <c r="Y275" i="49" s="1"/>
  <c r="Z275" i="49" s="1"/>
  <c r="AA275" i="49" s="1"/>
  <c r="AB275" i="49" s="1"/>
  <c r="G275" i="49"/>
  <c r="C275" i="49"/>
  <c r="D275" i="49" s="1"/>
  <c r="E275" i="49" s="1"/>
  <c r="F275" i="49" s="1"/>
  <c r="H274" i="49"/>
  <c r="I274" i="49" s="1"/>
  <c r="J274" i="49" s="1"/>
  <c r="K274" i="49" s="1"/>
  <c r="L274" i="49" s="1"/>
  <c r="M274" i="49" s="1"/>
  <c r="N274" i="49" s="1"/>
  <c r="O274" i="49" s="1"/>
  <c r="P274" i="49" s="1"/>
  <c r="Q274" i="49" s="1"/>
  <c r="R274" i="49" s="1"/>
  <c r="S274" i="49" s="1"/>
  <c r="T274" i="49" s="1"/>
  <c r="U274" i="49" s="1"/>
  <c r="V274" i="49" s="1"/>
  <c r="W274" i="49" s="1"/>
  <c r="X274" i="49" s="1"/>
  <c r="Y274" i="49" s="1"/>
  <c r="Z274" i="49" s="1"/>
  <c r="AA274" i="49" s="1"/>
  <c r="AB274" i="49" s="1"/>
  <c r="F274" i="49"/>
  <c r="G274" i="49" s="1"/>
  <c r="E274" i="49"/>
  <c r="D274" i="49"/>
  <c r="C274" i="49"/>
  <c r="AA273" i="49"/>
  <c r="AB273" i="49" s="1"/>
  <c r="L273" i="49"/>
  <c r="M273" i="49" s="1"/>
  <c r="N273" i="49" s="1"/>
  <c r="O273" i="49" s="1"/>
  <c r="P273" i="49" s="1"/>
  <c r="Q273" i="49" s="1"/>
  <c r="R273" i="49" s="1"/>
  <c r="S273" i="49" s="1"/>
  <c r="T273" i="49" s="1"/>
  <c r="U273" i="49" s="1"/>
  <c r="V273" i="49" s="1"/>
  <c r="W273" i="49" s="1"/>
  <c r="X273" i="49" s="1"/>
  <c r="Y273" i="49" s="1"/>
  <c r="Z273" i="49" s="1"/>
  <c r="D273" i="49"/>
  <c r="E273" i="49" s="1"/>
  <c r="F273" i="49" s="1"/>
  <c r="G273" i="49" s="1"/>
  <c r="H273" i="49" s="1"/>
  <c r="I273" i="49" s="1"/>
  <c r="J273" i="49" s="1"/>
  <c r="K273" i="49" s="1"/>
  <c r="C273" i="49"/>
  <c r="T272" i="49"/>
  <c r="U272" i="49" s="1"/>
  <c r="V272" i="49" s="1"/>
  <c r="W272" i="49" s="1"/>
  <c r="X272" i="49" s="1"/>
  <c r="Y272" i="49" s="1"/>
  <c r="Z272" i="49" s="1"/>
  <c r="AA272" i="49" s="1"/>
  <c r="AB272" i="49" s="1"/>
  <c r="L272" i="49"/>
  <c r="M272" i="49" s="1"/>
  <c r="N272" i="49" s="1"/>
  <c r="O272" i="49" s="1"/>
  <c r="P272" i="49" s="1"/>
  <c r="Q272" i="49" s="1"/>
  <c r="R272" i="49" s="1"/>
  <c r="S272" i="49" s="1"/>
  <c r="J272" i="49"/>
  <c r="K272" i="49" s="1"/>
  <c r="I272" i="49"/>
  <c r="D272" i="49"/>
  <c r="E272" i="49" s="1"/>
  <c r="F272" i="49" s="1"/>
  <c r="G272" i="49" s="1"/>
  <c r="H272" i="49" s="1"/>
  <c r="C272" i="49"/>
  <c r="C271" i="49"/>
  <c r="D271" i="49" s="1"/>
  <c r="E271" i="49" s="1"/>
  <c r="F271" i="49" s="1"/>
  <c r="G271" i="49" s="1"/>
  <c r="H271" i="49" s="1"/>
  <c r="I271" i="49" s="1"/>
  <c r="J271" i="49" s="1"/>
  <c r="K271" i="49" s="1"/>
  <c r="L271" i="49" s="1"/>
  <c r="M271" i="49" s="1"/>
  <c r="N271" i="49" s="1"/>
  <c r="O271" i="49" s="1"/>
  <c r="P271" i="49" s="1"/>
  <c r="Q271" i="49" s="1"/>
  <c r="R271" i="49" s="1"/>
  <c r="S271" i="49" s="1"/>
  <c r="T271" i="49" s="1"/>
  <c r="U271" i="49" s="1"/>
  <c r="V271" i="49" s="1"/>
  <c r="W271" i="49" s="1"/>
  <c r="X271" i="49" s="1"/>
  <c r="Y271" i="49" s="1"/>
  <c r="Z271" i="49" s="1"/>
  <c r="AA271" i="49" s="1"/>
  <c r="AB271" i="49" s="1"/>
  <c r="E270" i="49"/>
  <c r="F270" i="49" s="1"/>
  <c r="G270" i="49" s="1"/>
  <c r="H270" i="49" s="1"/>
  <c r="I270" i="49" s="1"/>
  <c r="J270" i="49" s="1"/>
  <c r="K270" i="49" s="1"/>
  <c r="L270" i="49" s="1"/>
  <c r="M270" i="49" s="1"/>
  <c r="N270" i="49" s="1"/>
  <c r="O270" i="49" s="1"/>
  <c r="P270" i="49" s="1"/>
  <c r="Q270" i="49" s="1"/>
  <c r="R270" i="49" s="1"/>
  <c r="S270" i="49" s="1"/>
  <c r="T270" i="49" s="1"/>
  <c r="U270" i="49" s="1"/>
  <c r="V270" i="49" s="1"/>
  <c r="W270" i="49" s="1"/>
  <c r="X270" i="49" s="1"/>
  <c r="Y270" i="49" s="1"/>
  <c r="Z270" i="49" s="1"/>
  <c r="AA270" i="49" s="1"/>
  <c r="AB270" i="49" s="1"/>
  <c r="D270" i="49"/>
  <c r="C270" i="49"/>
  <c r="C269" i="49"/>
  <c r="D269" i="49" s="1"/>
  <c r="E269" i="49" s="1"/>
  <c r="F269" i="49" s="1"/>
  <c r="G269" i="49" s="1"/>
  <c r="H269" i="49" s="1"/>
  <c r="I269" i="49" s="1"/>
  <c r="J269" i="49" s="1"/>
  <c r="K269" i="49" s="1"/>
  <c r="L269" i="49" s="1"/>
  <c r="M269" i="49" s="1"/>
  <c r="N269" i="49" s="1"/>
  <c r="O269" i="49" s="1"/>
  <c r="P269" i="49" s="1"/>
  <c r="Q269" i="49" s="1"/>
  <c r="R269" i="49" s="1"/>
  <c r="S269" i="49" s="1"/>
  <c r="T269" i="49" s="1"/>
  <c r="U269" i="49" s="1"/>
  <c r="V269" i="49" s="1"/>
  <c r="W269" i="49" s="1"/>
  <c r="X269" i="49" s="1"/>
  <c r="Y269" i="49" s="1"/>
  <c r="Z269" i="49" s="1"/>
  <c r="AA269" i="49" s="1"/>
  <c r="AB269" i="49" s="1"/>
  <c r="J268" i="49"/>
  <c r="K268" i="49" s="1"/>
  <c r="L268" i="49" s="1"/>
  <c r="M268" i="49" s="1"/>
  <c r="N268" i="49" s="1"/>
  <c r="O268" i="49" s="1"/>
  <c r="P268" i="49" s="1"/>
  <c r="Q268" i="49" s="1"/>
  <c r="R268" i="49" s="1"/>
  <c r="S268" i="49" s="1"/>
  <c r="T268" i="49" s="1"/>
  <c r="U268" i="49" s="1"/>
  <c r="V268" i="49" s="1"/>
  <c r="W268" i="49" s="1"/>
  <c r="X268" i="49" s="1"/>
  <c r="Y268" i="49" s="1"/>
  <c r="Z268" i="49" s="1"/>
  <c r="AA268" i="49" s="1"/>
  <c r="AB268" i="49" s="1"/>
  <c r="I268" i="49"/>
  <c r="E268" i="49"/>
  <c r="F268" i="49" s="1"/>
  <c r="G268" i="49" s="1"/>
  <c r="H268" i="49" s="1"/>
  <c r="D268" i="49"/>
  <c r="C268" i="49"/>
  <c r="C267" i="49"/>
  <c r="D267" i="49" s="1"/>
  <c r="E267" i="49" s="1"/>
  <c r="F267" i="49" s="1"/>
  <c r="G267" i="49" s="1"/>
  <c r="H267" i="49" s="1"/>
  <c r="I267" i="49" s="1"/>
  <c r="J267" i="49" s="1"/>
  <c r="K267" i="49" s="1"/>
  <c r="L267" i="49" s="1"/>
  <c r="M267" i="49" s="1"/>
  <c r="N267" i="49" s="1"/>
  <c r="O267" i="49" s="1"/>
  <c r="P267" i="49" s="1"/>
  <c r="Q267" i="49" s="1"/>
  <c r="R267" i="49" s="1"/>
  <c r="S267" i="49" s="1"/>
  <c r="T267" i="49" s="1"/>
  <c r="U267" i="49" s="1"/>
  <c r="V267" i="49" s="1"/>
  <c r="W267" i="49" s="1"/>
  <c r="X267" i="49" s="1"/>
  <c r="Y267" i="49" s="1"/>
  <c r="Z267" i="49" s="1"/>
  <c r="AA267" i="49" s="1"/>
  <c r="AB267" i="49" s="1"/>
  <c r="H266" i="49"/>
  <c r="I266" i="49" s="1"/>
  <c r="J266" i="49" s="1"/>
  <c r="K266" i="49" s="1"/>
  <c r="L266" i="49" s="1"/>
  <c r="M266" i="49" s="1"/>
  <c r="N266" i="49" s="1"/>
  <c r="O266" i="49" s="1"/>
  <c r="P266" i="49" s="1"/>
  <c r="Q266" i="49" s="1"/>
  <c r="R266" i="49" s="1"/>
  <c r="S266" i="49" s="1"/>
  <c r="T266" i="49" s="1"/>
  <c r="U266" i="49" s="1"/>
  <c r="V266" i="49" s="1"/>
  <c r="W266" i="49" s="1"/>
  <c r="X266" i="49" s="1"/>
  <c r="Y266" i="49" s="1"/>
  <c r="Z266" i="49" s="1"/>
  <c r="AA266" i="49" s="1"/>
  <c r="AB266" i="49" s="1"/>
  <c r="F266" i="49"/>
  <c r="G266" i="49" s="1"/>
  <c r="E266" i="49"/>
  <c r="D266" i="49"/>
  <c r="C266" i="49"/>
  <c r="H265" i="49"/>
  <c r="I265" i="49" s="1"/>
  <c r="J265" i="49" s="1"/>
  <c r="K265" i="49" s="1"/>
  <c r="L265" i="49" s="1"/>
  <c r="M265" i="49" s="1"/>
  <c r="N265" i="49" s="1"/>
  <c r="O265" i="49" s="1"/>
  <c r="P265" i="49" s="1"/>
  <c r="Q265" i="49" s="1"/>
  <c r="R265" i="49" s="1"/>
  <c r="S265" i="49" s="1"/>
  <c r="T265" i="49" s="1"/>
  <c r="U265" i="49" s="1"/>
  <c r="V265" i="49" s="1"/>
  <c r="W265" i="49" s="1"/>
  <c r="X265" i="49" s="1"/>
  <c r="Y265" i="49" s="1"/>
  <c r="Z265" i="49" s="1"/>
  <c r="AA265" i="49" s="1"/>
  <c r="AB265" i="49" s="1"/>
  <c r="G265" i="49"/>
  <c r="C265" i="49"/>
  <c r="D265" i="49" s="1"/>
  <c r="E265" i="49" s="1"/>
  <c r="F265" i="49" s="1"/>
  <c r="E264" i="49"/>
  <c r="F264" i="49" s="1"/>
  <c r="G264" i="49" s="1"/>
  <c r="H264" i="49" s="1"/>
  <c r="I264" i="49" s="1"/>
  <c r="J264" i="49" s="1"/>
  <c r="K264" i="49" s="1"/>
  <c r="L264" i="49" s="1"/>
  <c r="M264" i="49" s="1"/>
  <c r="N264" i="49" s="1"/>
  <c r="O264" i="49" s="1"/>
  <c r="P264" i="49" s="1"/>
  <c r="Q264" i="49" s="1"/>
  <c r="R264" i="49" s="1"/>
  <c r="S264" i="49" s="1"/>
  <c r="T264" i="49" s="1"/>
  <c r="U264" i="49" s="1"/>
  <c r="V264" i="49" s="1"/>
  <c r="W264" i="49" s="1"/>
  <c r="X264" i="49" s="1"/>
  <c r="Y264" i="49" s="1"/>
  <c r="Z264" i="49" s="1"/>
  <c r="AA264" i="49" s="1"/>
  <c r="AB264" i="49" s="1"/>
  <c r="D264" i="49"/>
  <c r="C264" i="49"/>
  <c r="J263" i="49"/>
  <c r="K263" i="49" s="1"/>
  <c r="L263" i="49" s="1"/>
  <c r="M263" i="49" s="1"/>
  <c r="N263" i="49" s="1"/>
  <c r="O263" i="49" s="1"/>
  <c r="P263" i="49" s="1"/>
  <c r="Q263" i="49" s="1"/>
  <c r="R263" i="49" s="1"/>
  <c r="S263" i="49" s="1"/>
  <c r="T263" i="49" s="1"/>
  <c r="U263" i="49" s="1"/>
  <c r="V263" i="49" s="1"/>
  <c r="W263" i="49" s="1"/>
  <c r="X263" i="49" s="1"/>
  <c r="Y263" i="49" s="1"/>
  <c r="Z263" i="49" s="1"/>
  <c r="AA263" i="49" s="1"/>
  <c r="AB263" i="49" s="1"/>
  <c r="F263" i="49"/>
  <c r="G263" i="49" s="1"/>
  <c r="H263" i="49" s="1"/>
  <c r="I263" i="49" s="1"/>
  <c r="C263" i="49"/>
  <c r="D263" i="49" s="1"/>
  <c r="E263" i="49" s="1"/>
  <c r="D262" i="49"/>
  <c r="E262" i="49" s="1"/>
  <c r="F262" i="49" s="1"/>
  <c r="G262" i="49" s="1"/>
  <c r="H262" i="49" s="1"/>
  <c r="I262" i="49" s="1"/>
  <c r="J262" i="49" s="1"/>
  <c r="K262" i="49" s="1"/>
  <c r="L262" i="49" s="1"/>
  <c r="M262" i="49" s="1"/>
  <c r="N262" i="49" s="1"/>
  <c r="O262" i="49" s="1"/>
  <c r="P262" i="49" s="1"/>
  <c r="Q262" i="49" s="1"/>
  <c r="R262" i="49" s="1"/>
  <c r="S262" i="49" s="1"/>
  <c r="T262" i="49" s="1"/>
  <c r="U262" i="49" s="1"/>
  <c r="V262" i="49" s="1"/>
  <c r="W262" i="49" s="1"/>
  <c r="X262" i="49" s="1"/>
  <c r="Y262" i="49" s="1"/>
  <c r="Z262" i="49" s="1"/>
  <c r="AA262" i="49" s="1"/>
  <c r="AB262" i="49" s="1"/>
  <c r="C262" i="49"/>
  <c r="G261" i="49"/>
  <c r="H261" i="49" s="1"/>
  <c r="I261" i="49" s="1"/>
  <c r="J261" i="49" s="1"/>
  <c r="K261" i="49" s="1"/>
  <c r="L261" i="49" s="1"/>
  <c r="M261" i="49" s="1"/>
  <c r="N261" i="49" s="1"/>
  <c r="O261" i="49" s="1"/>
  <c r="P261" i="49" s="1"/>
  <c r="Q261" i="49" s="1"/>
  <c r="R261" i="49" s="1"/>
  <c r="S261" i="49" s="1"/>
  <c r="T261" i="49" s="1"/>
  <c r="U261" i="49" s="1"/>
  <c r="V261" i="49" s="1"/>
  <c r="W261" i="49" s="1"/>
  <c r="X261" i="49" s="1"/>
  <c r="Y261" i="49" s="1"/>
  <c r="Z261" i="49" s="1"/>
  <c r="AA261" i="49" s="1"/>
  <c r="AB261" i="49" s="1"/>
  <c r="C261" i="49"/>
  <c r="D261" i="49" s="1"/>
  <c r="E261" i="49" s="1"/>
  <c r="F261" i="49" s="1"/>
  <c r="C260" i="49"/>
  <c r="D260" i="49" s="1"/>
  <c r="E260" i="49" s="1"/>
  <c r="F260" i="49" s="1"/>
  <c r="G260" i="49" s="1"/>
  <c r="H260" i="49" s="1"/>
  <c r="I260" i="49" s="1"/>
  <c r="J260" i="49" s="1"/>
  <c r="K260" i="49" s="1"/>
  <c r="L260" i="49" s="1"/>
  <c r="M260" i="49" s="1"/>
  <c r="N260" i="49" s="1"/>
  <c r="O260" i="49" s="1"/>
  <c r="P260" i="49" s="1"/>
  <c r="Q260" i="49" s="1"/>
  <c r="R260" i="49" s="1"/>
  <c r="S260" i="49" s="1"/>
  <c r="T260" i="49" s="1"/>
  <c r="U260" i="49" s="1"/>
  <c r="V260" i="49" s="1"/>
  <c r="W260" i="49" s="1"/>
  <c r="X260" i="49" s="1"/>
  <c r="Y260" i="49" s="1"/>
  <c r="Z260" i="49" s="1"/>
  <c r="AA260" i="49" s="1"/>
  <c r="AB260" i="49" s="1"/>
  <c r="C259" i="49"/>
  <c r="D259" i="49" s="1"/>
  <c r="E259" i="49" s="1"/>
  <c r="F259" i="49" s="1"/>
  <c r="G259" i="49" s="1"/>
  <c r="H259" i="49" s="1"/>
  <c r="I259" i="49" s="1"/>
  <c r="J259" i="49" s="1"/>
  <c r="K259" i="49" s="1"/>
  <c r="L259" i="49" s="1"/>
  <c r="M259" i="49" s="1"/>
  <c r="N259" i="49" s="1"/>
  <c r="O259" i="49" s="1"/>
  <c r="P259" i="49" s="1"/>
  <c r="Q259" i="49" s="1"/>
  <c r="R259" i="49" s="1"/>
  <c r="S259" i="49" s="1"/>
  <c r="T259" i="49" s="1"/>
  <c r="U259" i="49" s="1"/>
  <c r="V259" i="49" s="1"/>
  <c r="W259" i="49" s="1"/>
  <c r="X259" i="49" s="1"/>
  <c r="Y259" i="49" s="1"/>
  <c r="Z259" i="49" s="1"/>
  <c r="AA259" i="49" s="1"/>
  <c r="AB259" i="49" s="1"/>
  <c r="H258" i="49"/>
  <c r="I258" i="49" s="1"/>
  <c r="J258" i="49" s="1"/>
  <c r="K258" i="49" s="1"/>
  <c r="L258" i="49" s="1"/>
  <c r="M258" i="49" s="1"/>
  <c r="N258" i="49" s="1"/>
  <c r="O258" i="49" s="1"/>
  <c r="P258" i="49" s="1"/>
  <c r="Q258" i="49" s="1"/>
  <c r="R258" i="49" s="1"/>
  <c r="S258" i="49" s="1"/>
  <c r="T258" i="49" s="1"/>
  <c r="U258" i="49" s="1"/>
  <c r="V258" i="49" s="1"/>
  <c r="W258" i="49" s="1"/>
  <c r="X258" i="49" s="1"/>
  <c r="Y258" i="49" s="1"/>
  <c r="Z258" i="49" s="1"/>
  <c r="AA258" i="49" s="1"/>
  <c r="AB258" i="49" s="1"/>
  <c r="D258" i="49"/>
  <c r="E258" i="49" s="1"/>
  <c r="F258" i="49" s="1"/>
  <c r="G258" i="49" s="1"/>
  <c r="C258" i="49"/>
  <c r="AA257" i="49"/>
  <c r="AB257" i="49" s="1"/>
  <c r="C257" i="49"/>
  <c r="D257" i="49" s="1"/>
  <c r="E257" i="49" s="1"/>
  <c r="F257" i="49" s="1"/>
  <c r="G257" i="49" s="1"/>
  <c r="H257" i="49" s="1"/>
  <c r="I257" i="49" s="1"/>
  <c r="J257" i="49" s="1"/>
  <c r="K257" i="49" s="1"/>
  <c r="L257" i="49" s="1"/>
  <c r="M257" i="49" s="1"/>
  <c r="N257" i="49" s="1"/>
  <c r="O257" i="49" s="1"/>
  <c r="P257" i="49" s="1"/>
  <c r="Q257" i="49" s="1"/>
  <c r="R257" i="49" s="1"/>
  <c r="S257" i="49" s="1"/>
  <c r="T257" i="49" s="1"/>
  <c r="U257" i="49" s="1"/>
  <c r="V257" i="49" s="1"/>
  <c r="W257" i="49" s="1"/>
  <c r="X257" i="49" s="1"/>
  <c r="Y257" i="49" s="1"/>
  <c r="Z257" i="49" s="1"/>
  <c r="E256" i="49"/>
  <c r="F256" i="49" s="1"/>
  <c r="G256" i="49" s="1"/>
  <c r="H256" i="49" s="1"/>
  <c r="I256" i="49" s="1"/>
  <c r="J256" i="49" s="1"/>
  <c r="K256" i="49" s="1"/>
  <c r="L256" i="49" s="1"/>
  <c r="M256" i="49" s="1"/>
  <c r="N256" i="49" s="1"/>
  <c r="O256" i="49" s="1"/>
  <c r="P256" i="49" s="1"/>
  <c r="Q256" i="49" s="1"/>
  <c r="R256" i="49" s="1"/>
  <c r="S256" i="49" s="1"/>
  <c r="T256" i="49" s="1"/>
  <c r="U256" i="49" s="1"/>
  <c r="V256" i="49" s="1"/>
  <c r="W256" i="49" s="1"/>
  <c r="X256" i="49" s="1"/>
  <c r="Y256" i="49" s="1"/>
  <c r="Z256" i="49" s="1"/>
  <c r="AA256" i="49" s="1"/>
  <c r="AB256" i="49" s="1"/>
  <c r="C256" i="49"/>
  <c r="D256" i="49" s="1"/>
  <c r="K255" i="49"/>
  <c r="L255" i="49" s="1"/>
  <c r="M255" i="49" s="1"/>
  <c r="N255" i="49" s="1"/>
  <c r="O255" i="49" s="1"/>
  <c r="P255" i="49" s="1"/>
  <c r="Q255" i="49" s="1"/>
  <c r="R255" i="49" s="1"/>
  <c r="S255" i="49" s="1"/>
  <c r="T255" i="49" s="1"/>
  <c r="U255" i="49" s="1"/>
  <c r="V255" i="49" s="1"/>
  <c r="W255" i="49" s="1"/>
  <c r="X255" i="49" s="1"/>
  <c r="Y255" i="49" s="1"/>
  <c r="Z255" i="49" s="1"/>
  <c r="AA255" i="49" s="1"/>
  <c r="AB255" i="49" s="1"/>
  <c r="F255" i="49"/>
  <c r="G255" i="49" s="1"/>
  <c r="H255" i="49" s="1"/>
  <c r="I255" i="49" s="1"/>
  <c r="J255" i="49" s="1"/>
  <c r="C255" i="49"/>
  <c r="D255" i="49" s="1"/>
  <c r="E255" i="49" s="1"/>
  <c r="O254" i="49"/>
  <c r="P254" i="49" s="1"/>
  <c r="Q254" i="49" s="1"/>
  <c r="R254" i="49" s="1"/>
  <c r="S254" i="49" s="1"/>
  <c r="T254" i="49" s="1"/>
  <c r="U254" i="49" s="1"/>
  <c r="V254" i="49" s="1"/>
  <c r="W254" i="49" s="1"/>
  <c r="X254" i="49" s="1"/>
  <c r="Y254" i="49" s="1"/>
  <c r="Z254" i="49" s="1"/>
  <c r="AA254" i="49" s="1"/>
  <c r="AB254" i="49" s="1"/>
  <c r="D254" i="49"/>
  <c r="E254" i="49" s="1"/>
  <c r="F254" i="49" s="1"/>
  <c r="G254" i="49" s="1"/>
  <c r="H254" i="49" s="1"/>
  <c r="I254" i="49" s="1"/>
  <c r="J254" i="49" s="1"/>
  <c r="K254" i="49" s="1"/>
  <c r="L254" i="49" s="1"/>
  <c r="M254" i="49" s="1"/>
  <c r="N254" i="49" s="1"/>
  <c r="C254" i="49"/>
  <c r="C253" i="49"/>
  <c r="D253" i="49" s="1"/>
  <c r="E253" i="49" s="1"/>
  <c r="F253" i="49" s="1"/>
  <c r="G253" i="49" s="1"/>
  <c r="H253" i="49" s="1"/>
  <c r="I253" i="49" s="1"/>
  <c r="J253" i="49" s="1"/>
  <c r="K253" i="49" s="1"/>
  <c r="L253" i="49" s="1"/>
  <c r="M253" i="49" s="1"/>
  <c r="N253" i="49" s="1"/>
  <c r="O253" i="49" s="1"/>
  <c r="P253" i="49" s="1"/>
  <c r="Q253" i="49" s="1"/>
  <c r="R253" i="49" s="1"/>
  <c r="S253" i="49" s="1"/>
  <c r="T253" i="49" s="1"/>
  <c r="U253" i="49" s="1"/>
  <c r="V253" i="49" s="1"/>
  <c r="W253" i="49" s="1"/>
  <c r="X253" i="49" s="1"/>
  <c r="Y253" i="49" s="1"/>
  <c r="Z253" i="49" s="1"/>
  <c r="AA253" i="49" s="1"/>
  <c r="AB253" i="49" s="1"/>
  <c r="Y252" i="49"/>
  <c r="Z252" i="49" s="1"/>
  <c r="AA252" i="49" s="1"/>
  <c r="AB252" i="49" s="1"/>
  <c r="C252" i="49"/>
  <c r="D252" i="49" s="1"/>
  <c r="E252" i="49" s="1"/>
  <c r="F252" i="49" s="1"/>
  <c r="G252" i="49" s="1"/>
  <c r="H252" i="49" s="1"/>
  <c r="I252" i="49" s="1"/>
  <c r="J252" i="49" s="1"/>
  <c r="K252" i="49" s="1"/>
  <c r="L252" i="49" s="1"/>
  <c r="M252" i="49" s="1"/>
  <c r="N252" i="49" s="1"/>
  <c r="O252" i="49" s="1"/>
  <c r="P252" i="49" s="1"/>
  <c r="Q252" i="49" s="1"/>
  <c r="R252" i="49" s="1"/>
  <c r="S252" i="49" s="1"/>
  <c r="T252" i="49" s="1"/>
  <c r="U252" i="49" s="1"/>
  <c r="V252" i="49" s="1"/>
  <c r="W252" i="49" s="1"/>
  <c r="X252" i="49" s="1"/>
  <c r="F251" i="49"/>
  <c r="G251" i="49" s="1"/>
  <c r="H251" i="49" s="1"/>
  <c r="I251" i="49" s="1"/>
  <c r="J251" i="49" s="1"/>
  <c r="K251" i="49" s="1"/>
  <c r="L251" i="49" s="1"/>
  <c r="M251" i="49" s="1"/>
  <c r="N251" i="49" s="1"/>
  <c r="O251" i="49" s="1"/>
  <c r="P251" i="49" s="1"/>
  <c r="Q251" i="49" s="1"/>
  <c r="R251" i="49" s="1"/>
  <c r="S251" i="49" s="1"/>
  <c r="T251" i="49" s="1"/>
  <c r="U251" i="49" s="1"/>
  <c r="V251" i="49" s="1"/>
  <c r="W251" i="49" s="1"/>
  <c r="X251" i="49" s="1"/>
  <c r="Y251" i="49" s="1"/>
  <c r="Z251" i="49" s="1"/>
  <c r="AA251" i="49" s="1"/>
  <c r="AB251" i="49" s="1"/>
  <c r="C251" i="49"/>
  <c r="D251" i="49" s="1"/>
  <c r="E251" i="49" s="1"/>
  <c r="I250" i="49"/>
  <c r="J250" i="49" s="1"/>
  <c r="K250" i="49" s="1"/>
  <c r="L250" i="49" s="1"/>
  <c r="M250" i="49" s="1"/>
  <c r="N250" i="49" s="1"/>
  <c r="O250" i="49" s="1"/>
  <c r="P250" i="49" s="1"/>
  <c r="Q250" i="49" s="1"/>
  <c r="R250" i="49" s="1"/>
  <c r="S250" i="49" s="1"/>
  <c r="T250" i="49" s="1"/>
  <c r="U250" i="49" s="1"/>
  <c r="V250" i="49" s="1"/>
  <c r="W250" i="49" s="1"/>
  <c r="X250" i="49" s="1"/>
  <c r="Y250" i="49" s="1"/>
  <c r="Z250" i="49" s="1"/>
  <c r="AA250" i="49" s="1"/>
  <c r="AB250" i="49" s="1"/>
  <c r="D250" i="49"/>
  <c r="E250" i="49" s="1"/>
  <c r="F250" i="49" s="1"/>
  <c r="G250" i="49" s="1"/>
  <c r="H250" i="49" s="1"/>
  <c r="C250" i="49"/>
  <c r="C249" i="49"/>
  <c r="D249" i="49" s="1"/>
  <c r="E249" i="49" s="1"/>
  <c r="F249" i="49" s="1"/>
  <c r="G249" i="49" s="1"/>
  <c r="H249" i="49" s="1"/>
  <c r="I249" i="49" s="1"/>
  <c r="J249" i="49" s="1"/>
  <c r="K249" i="49" s="1"/>
  <c r="L249" i="49" s="1"/>
  <c r="M249" i="49" s="1"/>
  <c r="N249" i="49" s="1"/>
  <c r="O249" i="49" s="1"/>
  <c r="P249" i="49" s="1"/>
  <c r="Q249" i="49" s="1"/>
  <c r="R249" i="49" s="1"/>
  <c r="S249" i="49" s="1"/>
  <c r="T249" i="49" s="1"/>
  <c r="U249" i="49" s="1"/>
  <c r="V249" i="49" s="1"/>
  <c r="W249" i="49" s="1"/>
  <c r="X249" i="49" s="1"/>
  <c r="Y249" i="49" s="1"/>
  <c r="Z249" i="49" s="1"/>
  <c r="AA249" i="49" s="1"/>
  <c r="AB249" i="49" s="1"/>
  <c r="E248" i="49"/>
  <c r="F248" i="49" s="1"/>
  <c r="G248" i="49" s="1"/>
  <c r="H248" i="49" s="1"/>
  <c r="I248" i="49" s="1"/>
  <c r="J248" i="49" s="1"/>
  <c r="K248" i="49" s="1"/>
  <c r="L248" i="49" s="1"/>
  <c r="M248" i="49" s="1"/>
  <c r="N248" i="49" s="1"/>
  <c r="O248" i="49" s="1"/>
  <c r="P248" i="49" s="1"/>
  <c r="Q248" i="49" s="1"/>
  <c r="R248" i="49" s="1"/>
  <c r="S248" i="49" s="1"/>
  <c r="T248" i="49" s="1"/>
  <c r="U248" i="49" s="1"/>
  <c r="V248" i="49" s="1"/>
  <c r="W248" i="49" s="1"/>
  <c r="X248" i="49" s="1"/>
  <c r="Y248" i="49" s="1"/>
  <c r="Z248" i="49" s="1"/>
  <c r="AA248" i="49" s="1"/>
  <c r="AB248" i="49" s="1"/>
  <c r="D248" i="49"/>
  <c r="C248" i="49"/>
  <c r="C247" i="49"/>
  <c r="D247" i="49" s="1"/>
  <c r="E247" i="49" s="1"/>
  <c r="F247" i="49" s="1"/>
  <c r="G247" i="49" s="1"/>
  <c r="H247" i="49" s="1"/>
  <c r="I247" i="49" s="1"/>
  <c r="J247" i="49" s="1"/>
  <c r="K247" i="49" s="1"/>
  <c r="L247" i="49" s="1"/>
  <c r="M247" i="49" s="1"/>
  <c r="N247" i="49" s="1"/>
  <c r="O247" i="49" s="1"/>
  <c r="P247" i="49" s="1"/>
  <c r="Q247" i="49" s="1"/>
  <c r="R247" i="49" s="1"/>
  <c r="S247" i="49" s="1"/>
  <c r="T247" i="49" s="1"/>
  <c r="U247" i="49" s="1"/>
  <c r="V247" i="49" s="1"/>
  <c r="W247" i="49" s="1"/>
  <c r="X247" i="49" s="1"/>
  <c r="Y247" i="49" s="1"/>
  <c r="Z247" i="49" s="1"/>
  <c r="AA247" i="49" s="1"/>
  <c r="AB247" i="49" s="1"/>
  <c r="G246" i="49"/>
  <c r="H246" i="49" s="1"/>
  <c r="I246" i="49" s="1"/>
  <c r="J246" i="49" s="1"/>
  <c r="K246" i="49" s="1"/>
  <c r="L246" i="49" s="1"/>
  <c r="M246" i="49" s="1"/>
  <c r="N246" i="49" s="1"/>
  <c r="O246" i="49" s="1"/>
  <c r="P246" i="49" s="1"/>
  <c r="Q246" i="49" s="1"/>
  <c r="R246" i="49" s="1"/>
  <c r="S246" i="49" s="1"/>
  <c r="T246" i="49" s="1"/>
  <c r="U246" i="49" s="1"/>
  <c r="V246" i="49" s="1"/>
  <c r="W246" i="49" s="1"/>
  <c r="X246" i="49" s="1"/>
  <c r="Y246" i="49" s="1"/>
  <c r="Z246" i="49" s="1"/>
  <c r="AA246" i="49" s="1"/>
  <c r="AB246" i="49" s="1"/>
  <c r="E246" i="49"/>
  <c r="F246" i="49" s="1"/>
  <c r="D246" i="49"/>
  <c r="C246" i="49"/>
  <c r="N245" i="49"/>
  <c r="O245" i="49" s="1"/>
  <c r="P245" i="49" s="1"/>
  <c r="Q245" i="49" s="1"/>
  <c r="R245" i="49" s="1"/>
  <c r="S245" i="49" s="1"/>
  <c r="T245" i="49" s="1"/>
  <c r="U245" i="49" s="1"/>
  <c r="V245" i="49" s="1"/>
  <c r="W245" i="49" s="1"/>
  <c r="X245" i="49" s="1"/>
  <c r="Y245" i="49" s="1"/>
  <c r="Z245" i="49" s="1"/>
  <c r="AA245" i="49" s="1"/>
  <c r="AB245" i="49" s="1"/>
  <c r="E245" i="49"/>
  <c r="F245" i="49" s="1"/>
  <c r="G245" i="49" s="1"/>
  <c r="H245" i="49" s="1"/>
  <c r="I245" i="49" s="1"/>
  <c r="J245" i="49" s="1"/>
  <c r="K245" i="49" s="1"/>
  <c r="L245" i="49" s="1"/>
  <c r="M245" i="49" s="1"/>
  <c r="C245" i="49"/>
  <c r="D245" i="49" s="1"/>
  <c r="C244" i="49"/>
  <c r="D244" i="49" s="1"/>
  <c r="E244" i="49" s="1"/>
  <c r="F244" i="49" s="1"/>
  <c r="G244" i="49" s="1"/>
  <c r="H244" i="49" s="1"/>
  <c r="I244" i="49" s="1"/>
  <c r="J244" i="49" s="1"/>
  <c r="K244" i="49" s="1"/>
  <c r="L244" i="49" s="1"/>
  <c r="M244" i="49" s="1"/>
  <c r="N244" i="49" s="1"/>
  <c r="O244" i="49" s="1"/>
  <c r="P244" i="49" s="1"/>
  <c r="Q244" i="49" s="1"/>
  <c r="R244" i="49" s="1"/>
  <c r="S244" i="49" s="1"/>
  <c r="T244" i="49" s="1"/>
  <c r="U244" i="49" s="1"/>
  <c r="V244" i="49" s="1"/>
  <c r="W244" i="49" s="1"/>
  <c r="X244" i="49" s="1"/>
  <c r="Y244" i="49" s="1"/>
  <c r="Z244" i="49" s="1"/>
  <c r="AA244" i="49" s="1"/>
  <c r="AB244" i="49" s="1"/>
  <c r="V243" i="49"/>
  <c r="W243" i="49" s="1"/>
  <c r="X243" i="49" s="1"/>
  <c r="Y243" i="49" s="1"/>
  <c r="Z243" i="49" s="1"/>
  <c r="AA243" i="49" s="1"/>
  <c r="AB243" i="49" s="1"/>
  <c r="F243" i="49"/>
  <c r="G243" i="49" s="1"/>
  <c r="H243" i="49" s="1"/>
  <c r="I243" i="49" s="1"/>
  <c r="J243" i="49" s="1"/>
  <c r="K243" i="49" s="1"/>
  <c r="L243" i="49" s="1"/>
  <c r="M243" i="49" s="1"/>
  <c r="N243" i="49" s="1"/>
  <c r="O243" i="49" s="1"/>
  <c r="P243" i="49" s="1"/>
  <c r="Q243" i="49" s="1"/>
  <c r="R243" i="49" s="1"/>
  <c r="S243" i="49" s="1"/>
  <c r="T243" i="49" s="1"/>
  <c r="U243" i="49" s="1"/>
  <c r="E243" i="49"/>
  <c r="C243" i="49"/>
  <c r="D243" i="49" s="1"/>
  <c r="H242" i="49"/>
  <c r="I242" i="49" s="1"/>
  <c r="J242" i="49" s="1"/>
  <c r="K242" i="49" s="1"/>
  <c r="L242" i="49" s="1"/>
  <c r="M242" i="49" s="1"/>
  <c r="N242" i="49" s="1"/>
  <c r="O242" i="49" s="1"/>
  <c r="P242" i="49" s="1"/>
  <c r="Q242" i="49" s="1"/>
  <c r="R242" i="49" s="1"/>
  <c r="S242" i="49" s="1"/>
  <c r="T242" i="49" s="1"/>
  <c r="U242" i="49" s="1"/>
  <c r="V242" i="49" s="1"/>
  <c r="W242" i="49" s="1"/>
  <c r="X242" i="49" s="1"/>
  <c r="Y242" i="49" s="1"/>
  <c r="Z242" i="49" s="1"/>
  <c r="AA242" i="49" s="1"/>
  <c r="AB242" i="49" s="1"/>
  <c r="D242" i="49"/>
  <c r="E242" i="49" s="1"/>
  <c r="F242" i="49" s="1"/>
  <c r="G242" i="49" s="1"/>
  <c r="C242" i="49"/>
  <c r="AA241" i="49"/>
  <c r="AB241" i="49" s="1"/>
  <c r="I241" i="49"/>
  <c r="J241" i="49" s="1"/>
  <c r="K241" i="49" s="1"/>
  <c r="L241" i="49" s="1"/>
  <c r="M241" i="49" s="1"/>
  <c r="N241" i="49" s="1"/>
  <c r="O241" i="49" s="1"/>
  <c r="P241" i="49" s="1"/>
  <c r="Q241" i="49" s="1"/>
  <c r="R241" i="49" s="1"/>
  <c r="S241" i="49" s="1"/>
  <c r="T241" i="49" s="1"/>
  <c r="U241" i="49" s="1"/>
  <c r="V241" i="49" s="1"/>
  <c r="W241" i="49" s="1"/>
  <c r="X241" i="49" s="1"/>
  <c r="Y241" i="49" s="1"/>
  <c r="Z241" i="49" s="1"/>
  <c r="F241" i="49"/>
  <c r="G241" i="49" s="1"/>
  <c r="H241" i="49" s="1"/>
  <c r="E241" i="49"/>
  <c r="C241" i="49"/>
  <c r="D241" i="49" s="1"/>
  <c r="M240" i="49"/>
  <c r="N240" i="49" s="1"/>
  <c r="O240" i="49" s="1"/>
  <c r="P240" i="49" s="1"/>
  <c r="Q240" i="49" s="1"/>
  <c r="R240" i="49" s="1"/>
  <c r="S240" i="49" s="1"/>
  <c r="T240" i="49" s="1"/>
  <c r="U240" i="49" s="1"/>
  <c r="V240" i="49" s="1"/>
  <c r="W240" i="49" s="1"/>
  <c r="X240" i="49" s="1"/>
  <c r="Y240" i="49" s="1"/>
  <c r="Z240" i="49" s="1"/>
  <c r="AA240" i="49" s="1"/>
  <c r="AB240" i="49" s="1"/>
  <c r="C240" i="49"/>
  <c r="D240" i="49" s="1"/>
  <c r="E240" i="49" s="1"/>
  <c r="F240" i="49" s="1"/>
  <c r="G240" i="49" s="1"/>
  <c r="H240" i="49" s="1"/>
  <c r="I240" i="49" s="1"/>
  <c r="J240" i="49" s="1"/>
  <c r="K240" i="49" s="1"/>
  <c r="L240" i="49" s="1"/>
  <c r="Y239" i="49"/>
  <c r="Z239" i="49" s="1"/>
  <c r="AA239" i="49" s="1"/>
  <c r="AB239" i="49" s="1"/>
  <c r="N239" i="49"/>
  <c r="O239" i="49" s="1"/>
  <c r="P239" i="49" s="1"/>
  <c r="Q239" i="49" s="1"/>
  <c r="R239" i="49" s="1"/>
  <c r="S239" i="49" s="1"/>
  <c r="T239" i="49" s="1"/>
  <c r="U239" i="49" s="1"/>
  <c r="V239" i="49" s="1"/>
  <c r="W239" i="49" s="1"/>
  <c r="X239" i="49" s="1"/>
  <c r="E239" i="49"/>
  <c r="F239" i="49" s="1"/>
  <c r="G239" i="49" s="1"/>
  <c r="H239" i="49" s="1"/>
  <c r="I239" i="49" s="1"/>
  <c r="J239" i="49" s="1"/>
  <c r="K239" i="49" s="1"/>
  <c r="L239" i="49" s="1"/>
  <c r="M239" i="49" s="1"/>
  <c r="D239" i="49"/>
  <c r="C239" i="49"/>
  <c r="C238" i="49"/>
  <c r="D238" i="49" s="1"/>
  <c r="E238" i="49" s="1"/>
  <c r="F238" i="49" s="1"/>
  <c r="G238" i="49" s="1"/>
  <c r="H238" i="49" s="1"/>
  <c r="I238" i="49" s="1"/>
  <c r="J238" i="49" s="1"/>
  <c r="K238" i="49" s="1"/>
  <c r="L238" i="49" s="1"/>
  <c r="M238" i="49" s="1"/>
  <c r="N238" i="49" s="1"/>
  <c r="O238" i="49" s="1"/>
  <c r="P238" i="49" s="1"/>
  <c r="Q238" i="49" s="1"/>
  <c r="R238" i="49" s="1"/>
  <c r="S238" i="49" s="1"/>
  <c r="T238" i="49" s="1"/>
  <c r="U238" i="49" s="1"/>
  <c r="V238" i="49" s="1"/>
  <c r="W238" i="49" s="1"/>
  <c r="X238" i="49" s="1"/>
  <c r="Y238" i="49" s="1"/>
  <c r="Z238" i="49" s="1"/>
  <c r="AA238" i="49" s="1"/>
  <c r="AB238" i="49" s="1"/>
  <c r="E237" i="49"/>
  <c r="F237" i="49" s="1"/>
  <c r="G237" i="49" s="1"/>
  <c r="H237" i="49" s="1"/>
  <c r="I237" i="49" s="1"/>
  <c r="J237" i="49" s="1"/>
  <c r="K237" i="49" s="1"/>
  <c r="L237" i="49" s="1"/>
  <c r="M237" i="49" s="1"/>
  <c r="N237" i="49" s="1"/>
  <c r="O237" i="49" s="1"/>
  <c r="P237" i="49" s="1"/>
  <c r="Q237" i="49" s="1"/>
  <c r="R237" i="49" s="1"/>
  <c r="S237" i="49" s="1"/>
  <c r="T237" i="49" s="1"/>
  <c r="U237" i="49" s="1"/>
  <c r="V237" i="49" s="1"/>
  <c r="W237" i="49" s="1"/>
  <c r="X237" i="49" s="1"/>
  <c r="Y237" i="49" s="1"/>
  <c r="Z237" i="49" s="1"/>
  <c r="AA237" i="49" s="1"/>
  <c r="AB237" i="49" s="1"/>
  <c r="D237" i="49"/>
  <c r="C237" i="49"/>
  <c r="S236" i="49"/>
  <c r="T236" i="49" s="1"/>
  <c r="U236" i="49" s="1"/>
  <c r="V236" i="49" s="1"/>
  <c r="W236" i="49" s="1"/>
  <c r="X236" i="49" s="1"/>
  <c r="Y236" i="49" s="1"/>
  <c r="Z236" i="49" s="1"/>
  <c r="AA236" i="49" s="1"/>
  <c r="AB236" i="49" s="1"/>
  <c r="O236" i="49"/>
  <c r="P236" i="49" s="1"/>
  <c r="Q236" i="49" s="1"/>
  <c r="R236" i="49" s="1"/>
  <c r="F236" i="49"/>
  <c r="G236" i="49" s="1"/>
  <c r="H236" i="49" s="1"/>
  <c r="I236" i="49" s="1"/>
  <c r="J236" i="49" s="1"/>
  <c r="K236" i="49" s="1"/>
  <c r="L236" i="49" s="1"/>
  <c r="M236" i="49" s="1"/>
  <c r="N236" i="49" s="1"/>
  <c r="C236" i="49"/>
  <c r="D236" i="49" s="1"/>
  <c r="E236" i="49" s="1"/>
  <c r="D235" i="49"/>
  <c r="E235" i="49" s="1"/>
  <c r="F235" i="49" s="1"/>
  <c r="G235" i="49" s="1"/>
  <c r="H235" i="49" s="1"/>
  <c r="I235" i="49" s="1"/>
  <c r="J235" i="49" s="1"/>
  <c r="K235" i="49" s="1"/>
  <c r="L235" i="49" s="1"/>
  <c r="M235" i="49" s="1"/>
  <c r="N235" i="49" s="1"/>
  <c r="O235" i="49" s="1"/>
  <c r="P235" i="49" s="1"/>
  <c r="Q235" i="49" s="1"/>
  <c r="R235" i="49" s="1"/>
  <c r="S235" i="49" s="1"/>
  <c r="T235" i="49" s="1"/>
  <c r="U235" i="49" s="1"/>
  <c r="V235" i="49" s="1"/>
  <c r="W235" i="49" s="1"/>
  <c r="X235" i="49" s="1"/>
  <c r="Y235" i="49" s="1"/>
  <c r="Z235" i="49" s="1"/>
  <c r="AA235" i="49" s="1"/>
  <c r="AB235" i="49" s="1"/>
  <c r="C235" i="49"/>
  <c r="O234" i="49"/>
  <c r="P234" i="49" s="1"/>
  <c r="Q234" i="49" s="1"/>
  <c r="R234" i="49" s="1"/>
  <c r="S234" i="49" s="1"/>
  <c r="T234" i="49" s="1"/>
  <c r="U234" i="49" s="1"/>
  <c r="V234" i="49" s="1"/>
  <c r="W234" i="49" s="1"/>
  <c r="X234" i="49" s="1"/>
  <c r="Y234" i="49" s="1"/>
  <c r="Z234" i="49" s="1"/>
  <c r="AA234" i="49" s="1"/>
  <c r="AB234" i="49" s="1"/>
  <c r="D234" i="49"/>
  <c r="E234" i="49" s="1"/>
  <c r="F234" i="49" s="1"/>
  <c r="G234" i="49" s="1"/>
  <c r="H234" i="49" s="1"/>
  <c r="I234" i="49" s="1"/>
  <c r="J234" i="49" s="1"/>
  <c r="K234" i="49" s="1"/>
  <c r="L234" i="49" s="1"/>
  <c r="M234" i="49" s="1"/>
  <c r="N234" i="49" s="1"/>
  <c r="C234" i="49"/>
  <c r="E233" i="49"/>
  <c r="F233" i="49" s="1"/>
  <c r="G233" i="49" s="1"/>
  <c r="H233" i="49" s="1"/>
  <c r="I233" i="49" s="1"/>
  <c r="J233" i="49" s="1"/>
  <c r="K233" i="49" s="1"/>
  <c r="L233" i="49" s="1"/>
  <c r="M233" i="49" s="1"/>
  <c r="N233" i="49" s="1"/>
  <c r="O233" i="49" s="1"/>
  <c r="P233" i="49" s="1"/>
  <c r="Q233" i="49" s="1"/>
  <c r="R233" i="49" s="1"/>
  <c r="S233" i="49" s="1"/>
  <c r="T233" i="49" s="1"/>
  <c r="U233" i="49" s="1"/>
  <c r="V233" i="49" s="1"/>
  <c r="W233" i="49" s="1"/>
  <c r="X233" i="49" s="1"/>
  <c r="Y233" i="49" s="1"/>
  <c r="Z233" i="49" s="1"/>
  <c r="AA233" i="49" s="1"/>
  <c r="AB233" i="49" s="1"/>
  <c r="D233" i="49"/>
  <c r="C233" i="49"/>
  <c r="F232" i="49"/>
  <c r="G232" i="49" s="1"/>
  <c r="H232" i="49" s="1"/>
  <c r="I232" i="49" s="1"/>
  <c r="J232" i="49" s="1"/>
  <c r="K232" i="49" s="1"/>
  <c r="L232" i="49" s="1"/>
  <c r="M232" i="49" s="1"/>
  <c r="N232" i="49" s="1"/>
  <c r="O232" i="49" s="1"/>
  <c r="P232" i="49" s="1"/>
  <c r="Q232" i="49" s="1"/>
  <c r="R232" i="49" s="1"/>
  <c r="S232" i="49" s="1"/>
  <c r="T232" i="49" s="1"/>
  <c r="U232" i="49" s="1"/>
  <c r="V232" i="49" s="1"/>
  <c r="W232" i="49" s="1"/>
  <c r="X232" i="49" s="1"/>
  <c r="Y232" i="49" s="1"/>
  <c r="Z232" i="49" s="1"/>
  <c r="AA232" i="49" s="1"/>
  <c r="AB232" i="49" s="1"/>
  <c r="C232" i="49"/>
  <c r="D232" i="49" s="1"/>
  <c r="E232" i="49" s="1"/>
  <c r="D231" i="49"/>
  <c r="E231" i="49" s="1"/>
  <c r="F231" i="49" s="1"/>
  <c r="G231" i="49" s="1"/>
  <c r="H231" i="49" s="1"/>
  <c r="I231" i="49" s="1"/>
  <c r="J231" i="49" s="1"/>
  <c r="K231" i="49" s="1"/>
  <c r="L231" i="49" s="1"/>
  <c r="M231" i="49" s="1"/>
  <c r="N231" i="49" s="1"/>
  <c r="O231" i="49" s="1"/>
  <c r="P231" i="49" s="1"/>
  <c r="Q231" i="49" s="1"/>
  <c r="R231" i="49" s="1"/>
  <c r="S231" i="49" s="1"/>
  <c r="T231" i="49" s="1"/>
  <c r="U231" i="49" s="1"/>
  <c r="V231" i="49" s="1"/>
  <c r="W231" i="49" s="1"/>
  <c r="X231" i="49" s="1"/>
  <c r="Y231" i="49" s="1"/>
  <c r="Z231" i="49" s="1"/>
  <c r="AA231" i="49" s="1"/>
  <c r="AB231" i="49" s="1"/>
  <c r="C231" i="49"/>
  <c r="L230" i="49"/>
  <c r="M230" i="49" s="1"/>
  <c r="N230" i="49" s="1"/>
  <c r="O230" i="49" s="1"/>
  <c r="P230" i="49" s="1"/>
  <c r="Q230" i="49" s="1"/>
  <c r="R230" i="49" s="1"/>
  <c r="S230" i="49" s="1"/>
  <c r="T230" i="49" s="1"/>
  <c r="U230" i="49" s="1"/>
  <c r="V230" i="49" s="1"/>
  <c r="W230" i="49" s="1"/>
  <c r="X230" i="49" s="1"/>
  <c r="Y230" i="49" s="1"/>
  <c r="Z230" i="49" s="1"/>
  <c r="AA230" i="49" s="1"/>
  <c r="AB230" i="49" s="1"/>
  <c r="K230" i="49"/>
  <c r="C230" i="49"/>
  <c r="D230" i="49" s="1"/>
  <c r="E230" i="49" s="1"/>
  <c r="F230" i="49" s="1"/>
  <c r="G230" i="49" s="1"/>
  <c r="H230" i="49" s="1"/>
  <c r="I230" i="49" s="1"/>
  <c r="J230" i="49" s="1"/>
  <c r="J229" i="49"/>
  <c r="K229" i="49" s="1"/>
  <c r="L229" i="49" s="1"/>
  <c r="M229" i="49" s="1"/>
  <c r="N229" i="49" s="1"/>
  <c r="O229" i="49" s="1"/>
  <c r="P229" i="49" s="1"/>
  <c r="Q229" i="49" s="1"/>
  <c r="R229" i="49" s="1"/>
  <c r="S229" i="49" s="1"/>
  <c r="T229" i="49" s="1"/>
  <c r="U229" i="49" s="1"/>
  <c r="V229" i="49" s="1"/>
  <c r="W229" i="49" s="1"/>
  <c r="X229" i="49" s="1"/>
  <c r="Y229" i="49" s="1"/>
  <c r="Z229" i="49" s="1"/>
  <c r="AA229" i="49" s="1"/>
  <c r="AB229" i="49" s="1"/>
  <c r="C229" i="49"/>
  <c r="D229" i="49" s="1"/>
  <c r="E229" i="49" s="1"/>
  <c r="F229" i="49" s="1"/>
  <c r="G229" i="49" s="1"/>
  <c r="H229" i="49" s="1"/>
  <c r="I229" i="49" s="1"/>
  <c r="H228" i="49"/>
  <c r="I228" i="49" s="1"/>
  <c r="J228" i="49" s="1"/>
  <c r="K228" i="49" s="1"/>
  <c r="L228" i="49" s="1"/>
  <c r="M228" i="49" s="1"/>
  <c r="N228" i="49" s="1"/>
  <c r="O228" i="49" s="1"/>
  <c r="P228" i="49" s="1"/>
  <c r="Q228" i="49" s="1"/>
  <c r="R228" i="49" s="1"/>
  <c r="S228" i="49" s="1"/>
  <c r="T228" i="49" s="1"/>
  <c r="U228" i="49" s="1"/>
  <c r="V228" i="49" s="1"/>
  <c r="W228" i="49" s="1"/>
  <c r="X228" i="49" s="1"/>
  <c r="Y228" i="49" s="1"/>
  <c r="Z228" i="49" s="1"/>
  <c r="AA228" i="49" s="1"/>
  <c r="AB228" i="49" s="1"/>
  <c r="C228" i="49"/>
  <c r="D228" i="49" s="1"/>
  <c r="E228" i="49" s="1"/>
  <c r="F228" i="49" s="1"/>
  <c r="G228" i="49" s="1"/>
  <c r="I227" i="49"/>
  <c r="J227" i="49" s="1"/>
  <c r="K227" i="49" s="1"/>
  <c r="L227" i="49" s="1"/>
  <c r="M227" i="49" s="1"/>
  <c r="N227" i="49" s="1"/>
  <c r="O227" i="49" s="1"/>
  <c r="P227" i="49" s="1"/>
  <c r="Q227" i="49" s="1"/>
  <c r="R227" i="49" s="1"/>
  <c r="S227" i="49" s="1"/>
  <c r="T227" i="49" s="1"/>
  <c r="U227" i="49" s="1"/>
  <c r="V227" i="49" s="1"/>
  <c r="W227" i="49" s="1"/>
  <c r="X227" i="49" s="1"/>
  <c r="Y227" i="49" s="1"/>
  <c r="Z227" i="49" s="1"/>
  <c r="AA227" i="49" s="1"/>
  <c r="AB227" i="49" s="1"/>
  <c r="F227" i="49"/>
  <c r="G227" i="49" s="1"/>
  <c r="H227" i="49" s="1"/>
  <c r="E227" i="49"/>
  <c r="D227" i="49"/>
  <c r="C227" i="49"/>
  <c r="G226" i="49"/>
  <c r="H226" i="49" s="1"/>
  <c r="I226" i="49" s="1"/>
  <c r="J226" i="49" s="1"/>
  <c r="K226" i="49" s="1"/>
  <c r="L226" i="49" s="1"/>
  <c r="M226" i="49" s="1"/>
  <c r="N226" i="49" s="1"/>
  <c r="O226" i="49" s="1"/>
  <c r="P226" i="49" s="1"/>
  <c r="Q226" i="49" s="1"/>
  <c r="R226" i="49" s="1"/>
  <c r="S226" i="49" s="1"/>
  <c r="T226" i="49" s="1"/>
  <c r="U226" i="49" s="1"/>
  <c r="V226" i="49" s="1"/>
  <c r="W226" i="49" s="1"/>
  <c r="X226" i="49" s="1"/>
  <c r="Y226" i="49" s="1"/>
  <c r="Z226" i="49" s="1"/>
  <c r="AA226" i="49" s="1"/>
  <c r="AB226" i="49" s="1"/>
  <c r="D226" i="49"/>
  <c r="E226" i="49" s="1"/>
  <c r="F226" i="49" s="1"/>
  <c r="C226" i="49"/>
  <c r="E225" i="49"/>
  <c r="F225" i="49" s="1"/>
  <c r="G225" i="49" s="1"/>
  <c r="H225" i="49" s="1"/>
  <c r="I225" i="49" s="1"/>
  <c r="J225" i="49" s="1"/>
  <c r="K225" i="49" s="1"/>
  <c r="L225" i="49" s="1"/>
  <c r="M225" i="49" s="1"/>
  <c r="N225" i="49" s="1"/>
  <c r="O225" i="49" s="1"/>
  <c r="P225" i="49" s="1"/>
  <c r="Q225" i="49" s="1"/>
  <c r="R225" i="49" s="1"/>
  <c r="S225" i="49" s="1"/>
  <c r="T225" i="49" s="1"/>
  <c r="U225" i="49" s="1"/>
  <c r="V225" i="49" s="1"/>
  <c r="W225" i="49" s="1"/>
  <c r="X225" i="49" s="1"/>
  <c r="Y225" i="49" s="1"/>
  <c r="Z225" i="49" s="1"/>
  <c r="AA225" i="49" s="1"/>
  <c r="AB225" i="49" s="1"/>
  <c r="C225" i="49"/>
  <c r="D225" i="49" s="1"/>
  <c r="G224" i="49"/>
  <c r="H224" i="49" s="1"/>
  <c r="I224" i="49" s="1"/>
  <c r="J224" i="49" s="1"/>
  <c r="K224" i="49" s="1"/>
  <c r="L224" i="49" s="1"/>
  <c r="M224" i="49" s="1"/>
  <c r="N224" i="49" s="1"/>
  <c r="O224" i="49" s="1"/>
  <c r="P224" i="49" s="1"/>
  <c r="Q224" i="49" s="1"/>
  <c r="R224" i="49" s="1"/>
  <c r="S224" i="49" s="1"/>
  <c r="T224" i="49" s="1"/>
  <c r="U224" i="49" s="1"/>
  <c r="V224" i="49" s="1"/>
  <c r="W224" i="49" s="1"/>
  <c r="X224" i="49" s="1"/>
  <c r="Y224" i="49" s="1"/>
  <c r="Z224" i="49" s="1"/>
  <c r="AA224" i="49" s="1"/>
  <c r="AB224" i="49" s="1"/>
  <c r="F224" i="49"/>
  <c r="C224" i="49"/>
  <c r="D224" i="49" s="1"/>
  <c r="E224" i="49" s="1"/>
  <c r="T223" i="49"/>
  <c r="U223" i="49" s="1"/>
  <c r="V223" i="49" s="1"/>
  <c r="W223" i="49" s="1"/>
  <c r="X223" i="49" s="1"/>
  <c r="Y223" i="49" s="1"/>
  <c r="Z223" i="49" s="1"/>
  <c r="AA223" i="49" s="1"/>
  <c r="AB223" i="49" s="1"/>
  <c r="D223" i="49"/>
  <c r="E223" i="49" s="1"/>
  <c r="F223" i="49" s="1"/>
  <c r="G223" i="49" s="1"/>
  <c r="H223" i="49" s="1"/>
  <c r="I223" i="49" s="1"/>
  <c r="J223" i="49" s="1"/>
  <c r="K223" i="49" s="1"/>
  <c r="L223" i="49" s="1"/>
  <c r="M223" i="49" s="1"/>
  <c r="N223" i="49" s="1"/>
  <c r="O223" i="49" s="1"/>
  <c r="P223" i="49" s="1"/>
  <c r="Q223" i="49" s="1"/>
  <c r="R223" i="49" s="1"/>
  <c r="S223" i="49" s="1"/>
  <c r="C223" i="49"/>
  <c r="C222" i="49"/>
  <c r="D222" i="49" s="1"/>
  <c r="E222" i="49" s="1"/>
  <c r="F222" i="49" s="1"/>
  <c r="G222" i="49" s="1"/>
  <c r="H222" i="49" s="1"/>
  <c r="I222" i="49" s="1"/>
  <c r="J222" i="49" s="1"/>
  <c r="K222" i="49" s="1"/>
  <c r="L222" i="49" s="1"/>
  <c r="M222" i="49" s="1"/>
  <c r="N222" i="49" s="1"/>
  <c r="O222" i="49" s="1"/>
  <c r="P222" i="49" s="1"/>
  <c r="Q222" i="49" s="1"/>
  <c r="R222" i="49" s="1"/>
  <c r="S222" i="49" s="1"/>
  <c r="T222" i="49" s="1"/>
  <c r="U222" i="49" s="1"/>
  <c r="V222" i="49" s="1"/>
  <c r="W222" i="49" s="1"/>
  <c r="X222" i="49" s="1"/>
  <c r="Y222" i="49" s="1"/>
  <c r="Z222" i="49" s="1"/>
  <c r="AA222" i="49" s="1"/>
  <c r="AB222" i="49" s="1"/>
  <c r="C221" i="49"/>
  <c r="D221" i="49" s="1"/>
  <c r="E221" i="49" s="1"/>
  <c r="F221" i="49" s="1"/>
  <c r="G221" i="49" s="1"/>
  <c r="H221" i="49" s="1"/>
  <c r="I221" i="49" s="1"/>
  <c r="J221" i="49" s="1"/>
  <c r="K221" i="49" s="1"/>
  <c r="L221" i="49" s="1"/>
  <c r="M221" i="49" s="1"/>
  <c r="N221" i="49" s="1"/>
  <c r="O221" i="49" s="1"/>
  <c r="P221" i="49" s="1"/>
  <c r="Q221" i="49" s="1"/>
  <c r="R221" i="49" s="1"/>
  <c r="S221" i="49" s="1"/>
  <c r="T221" i="49" s="1"/>
  <c r="U221" i="49" s="1"/>
  <c r="V221" i="49" s="1"/>
  <c r="W221" i="49" s="1"/>
  <c r="X221" i="49" s="1"/>
  <c r="Y221" i="49" s="1"/>
  <c r="Z221" i="49" s="1"/>
  <c r="AA221" i="49" s="1"/>
  <c r="AB221" i="49" s="1"/>
  <c r="H220" i="49"/>
  <c r="I220" i="49" s="1"/>
  <c r="J220" i="49" s="1"/>
  <c r="K220" i="49" s="1"/>
  <c r="L220" i="49" s="1"/>
  <c r="M220" i="49" s="1"/>
  <c r="N220" i="49" s="1"/>
  <c r="O220" i="49" s="1"/>
  <c r="P220" i="49" s="1"/>
  <c r="Q220" i="49" s="1"/>
  <c r="R220" i="49" s="1"/>
  <c r="S220" i="49" s="1"/>
  <c r="T220" i="49" s="1"/>
  <c r="U220" i="49" s="1"/>
  <c r="V220" i="49" s="1"/>
  <c r="W220" i="49" s="1"/>
  <c r="X220" i="49" s="1"/>
  <c r="Y220" i="49" s="1"/>
  <c r="Z220" i="49" s="1"/>
  <c r="AA220" i="49" s="1"/>
  <c r="AB220" i="49" s="1"/>
  <c r="C220" i="49"/>
  <c r="D220" i="49" s="1"/>
  <c r="E220" i="49" s="1"/>
  <c r="F220" i="49" s="1"/>
  <c r="G220" i="49" s="1"/>
  <c r="F219" i="49"/>
  <c r="G219" i="49" s="1"/>
  <c r="H219" i="49" s="1"/>
  <c r="I219" i="49" s="1"/>
  <c r="J219" i="49" s="1"/>
  <c r="K219" i="49" s="1"/>
  <c r="L219" i="49" s="1"/>
  <c r="M219" i="49" s="1"/>
  <c r="N219" i="49" s="1"/>
  <c r="O219" i="49" s="1"/>
  <c r="P219" i="49" s="1"/>
  <c r="Q219" i="49" s="1"/>
  <c r="R219" i="49" s="1"/>
  <c r="S219" i="49" s="1"/>
  <c r="T219" i="49" s="1"/>
  <c r="U219" i="49" s="1"/>
  <c r="V219" i="49" s="1"/>
  <c r="W219" i="49" s="1"/>
  <c r="X219" i="49" s="1"/>
  <c r="Y219" i="49" s="1"/>
  <c r="Z219" i="49" s="1"/>
  <c r="AA219" i="49" s="1"/>
  <c r="AB219" i="49" s="1"/>
  <c r="D219" i="49"/>
  <c r="E219" i="49" s="1"/>
  <c r="C219" i="49"/>
  <c r="D218" i="49"/>
  <c r="E218" i="49" s="1"/>
  <c r="F218" i="49" s="1"/>
  <c r="G218" i="49" s="1"/>
  <c r="H218" i="49" s="1"/>
  <c r="I218" i="49" s="1"/>
  <c r="J218" i="49" s="1"/>
  <c r="K218" i="49" s="1"/>
  <c r="L218" i="49" s="1"/>
  <c r="M218" i="49" s="1"/>
  <c r="N218" i="49" s="1"/>
  <c r="O218" i="49" s="1"/>
  <c r="P218" i="49" s="1"/>
  <c r="Q218" i="49" s="1"/>
  <c r="R218" i="49" s="1"/>
  <c r="S218" i="49" s="1"/>
  <c r="T218" i="49" s="1"/>
  <c r="U218" i="49" s="1"/>
  <c r="V218" i="49" s="1"/>
  <c r="W218" i="49" s="1"/>
  <c r="X218" i="49" s="1"/>
  <c r="Y218" i="49" s="1"/>
  <c r="Z218" i="49" s="1"/>
  <c r="AA218" i="49" s="1"/>
  <c r="AB218" i="49" s="1"/>
  <c r="C218" i="49"/>
  <c r="J217" i="49"/>
  <c r="K217" i="49" s="1"/>
  <c r="L217" i="49" s="1"/>
  <c r="M217" i="49" s="1"/>
  <c r="N217" i="49" s="1"/>
  <c r="O217" i="49" s="1"/>
  <c r="P217" i="49" s="1"/>
  <c r="Q217" i="49" s="1"/>
  <c r="R217" i="49" s="1"/>
  <c r="S217" i="49" s="1"/>
  <c r="T217" i="49" s="1"/>
  <c r="U217" i="49" s="1"/>
  <c r="V217" i="49" s="1"/>
  <c r="W217" i="49" s="1"/>
  <c r="X217" i="49" s="1"/>
  <c r="Y217" i="49" s="1"/>
  <c r="Z217" i="49" s="1"/>
  <c r="AA217" i="49" s="1"/>
  <c r="AB217" i="49" s="1"/>
  <c r="C217" i="49"/>
  <c r="D217" i="49" s="1"/>
  <c r="E217" i="49" s="1"/>
  <c r="F217" i="49" s="1"/>
  <c r="G217" i="49" s="1"/>
  <c r="H217" i="49" s="1"/>
  <c r="I217" i="49" s="1"/>
  <c r="G216" i="49"/>
  <c r="H216" i="49" s="1"/>
  <c r="I216" i="49" s="1"/>
  <c r="J216" i="49" s="1"/>
  <c r="K216" i="49" s="1"/>
  <c r="L216" i="49" s="1"/>
  <c r="M216" i="49" s="1"/>
  <c r="N216" i="49" s="1"/>
  <c r="O216" i="49" s="1"/>
  <c r="P216" i="49" s="1"/>
  <c r="Q216" i="49" s="1"/>
  <c r="R216" i="49" s="1"/>
  <c r="S216" i="49" s="1"/>
  <c r="T216" i="49" s="1"/>
  <c r="U216" i="49" s="1"/>
  <c r="V216" i="49" s="1"/>
  <c r="W216" i="49" s="1"/>
  <c r="X216" i="49" s="1"/>
  <c r="Y216" i="49" s="1"/>
  <c r="Z216" i="49" s="1"/>
  <c r="AA216" i="49" s="1"/>
  <c r="AB216" i="49" s="1"/>
  <c r="C216" i="49"/>
  <c r="D216" i="49" s="1"/>
  <c r="E216" i="49" s="1"/>
  <c r="F216" i="49" s="1"/>
  <c r="D215" i="49"/>
  <c r="E215" i="49" s="1"/>
  <c r="F215" i="49" s="1"/>
  <c r="G215" i="49" s="1"/>
  <c r="H215" i="49" s="1"/>
  <c r="I215" i="49" s="1"/>
  <c r="J215" i="49" s="1"/>
  <c r="K215" i="49" s="1"/>
  <c r="L215" i="49" s="1"/>
  <c r="M215" i="49" s="1"/>
  <c r="N215" i="49" s="1"/>
  <c r="O215" i="49" s="1"/>
  <c r="P215" i="49" s="1"/>
  <c r="Q215" i="49" s="1"/>
  <c r="R215" i="49" s="1"/>
  <c r="S215" i="49" s="1"/>
  <c r="T215" i="49" s="1"/>
  <c r="U215" i="49" s="1"/>
  <c r="V215" i="49" s="1"/>
  <c r="W215" i="49" s="1"/>
  <c r="X215" i="49" s="1"/>
  <c r="Y215" i="49" s="1"/>
  <c r="Z215" i="49" s="1"/>
  <c r="AA215" i="49" s="1"/>
  <c r="AB215" i="49" s="1"/>
  <c r="C215" i="49"/>
  <c r="M214" i="49"/>
  <c r="N214" i="49" s="1"/>
  <c r="O214" i="49" s="1"/>
  <c r="P214" i="49" s="1"/>
  <c r="Q214" i="49" s="1"/>
  <c r="R214" i="49" s="1"/>
  <c r="S214" i="49" s="1"/>
  <c r="T214" i="49" s="1"/>
  <c r="U214" i="49" s="1"/>
  <c r="V214" i="49" s="1"/>
  <c r="W214" i="49" s="1"/>
  <c r="X214" i="49" s="1"/>
  <c r="Y214" i="49" s="1"/>
  <c r="Z214" i="49" s="1"/>
  <c r="AA214" i="49" s="1"/>
  <c r="AB214" i="49" s="1"/>
  <c r="G214" i="49"/>
  <c r="H214" i="49" s="1"/>
  <c r="I214" i="49" s="1"/>
  <c r="J214" i="49" s="1"/>
  <c r="K214" i="49" s="1"/>
  <c r="L214" i="49" s="1"/>
  <c r="C214" i="49"/>
  <c r="D214" i="49" s="1"/>
  <c r="E214" i="49" s="1"/>
  <c r="F214" i="49" s="1"/>
  <c r="E213" i="49"/>
  <c r="F213" i="49" s="1"/>
  <c r="G213" i="49" s="1"/>
  <c r="H213" i="49" s="1"/>
  <c r="I213" i="49" s="1"/>
  <c r="J213" i="49" s="1"/>
  <c r="K213" i="49" s="1"/>
  <c r="L213" i="49" s="1"/>
  <c r="M213" i="49" s="1"/>
  <c r="N213" i="49" s="1"/>
  <c r="O213" i="49" s="1"/>
  <c r="P213" i="49" s="1"/>
  <c r="Q213" i="49" s="1"/>
  <c r="R213" i="49" s="1"/>
  <c r="S213" i="49" s="1"/>
  <c r="T213" i="49" s="1"/>
  <c r="U213" i="49" s="1"/>
  <c r="V213" i="49" s="1"/>
  <c r="W213" i="49" s="1"/>
  <c r="X213" i="49" s="1"/>
  <c r="Y213" i="49" s="1"/>
  <c r="Z213" i="49" s="1"/>
  <c r="AA213" i="49" s="1"/>
  <c r="AB213" i="49" s="1"/>
  <c r="C213" i="49"/>
  <c r="D213" i="49" s="1"/>
  <c r="F212" i="49"/>
  <c r="G212" i="49" s="1"/>
  <c r="H212" i="49" s="1"/>
  <c r="I212" i="49" s="1"/>
  <c r="J212" i="49" s="1"/>
  <c r="K212" i="49" s="1"/>
  <c r="L212" i="49" s="1"/>
  <c r="M212" i="49" s="1"/>
  <c r="N212" i="49" s="1"/>
  <c r="O212" i="49" s="1"/>
  <c r="P212" i="49" s="1"/>
  <c r="Q212" i="49" s="1"/>
  <c r="R212" i="49" s="1"/>
  <c r="S212" i="49" s="1"/>
  <c r="T212" i="49" s="1"/>
  <c r="U212" i="49" s="1"/>
  <c r="V212" i="49" s="1"/>
  <c r="W212" i="49" s="1"/>
  <c r="X212" i="49" s="1"/>
  <c r="Y212" i="49" s="1"/>
  <c r="Z212" i="49" s="1"/>
  <c r="AA212" i="49" s="1"/>
  <c r="AB212" i="49" s="1"/>
  <c r="C212" i="49"/>
  <c r="D212" i="49" s="1"/>
  <c r="E212" i="49" s="1"/>
  <c r="C211" i="49"/>
  <c r="D211" i="49" s="1"/>
  <c r="E211" i="49" s="1"/>
  <c r="F211" i="49" s="1"/>
  <c r="G211" i="49" s="1"/>
  <c r="H211" i="49" s="1"/>
  <c r="I211" i="49" s="1"/>
  <c r="J211" i="49" s="1"/>
  <c r="K211" i="49" s="1"/>
  <c r="L211" i="49" s="1"/>
  <c r="M211" i="49" s="1"/>
  <c r="N211" i="49" s="1"/>
  <c r="O211" i="49" s="1"/>
  <c r="P211" i="49" s="1"/>
  <c r="Q211" i="49" s="1"/>
  <c r="R211" i="49" s="1"/>
  <c r="S211" i="49" s="1"/>
  <c r="T211" i="49" s="1"/>
  <c r="U211" i="49" s="1"/>
  <c r="V211" i="49" s="1"/>
  <c r="W211" i="49" s="1"/>
  <c r="X211" i="49" s="1"/>
  <c r="Y211" i="49" s="1"/>
  <c r="Z211" i="49" s="1"/>
  <c r="AA211" i="49" s="1"/>
  <c r="AB211" i="49" s="1"/>
  <c r="E210" i="49"/>
  <c r="F210" i="49" s="1"/>
  <c r="G210" i="49" s="1"/>
  <c r="H210" i="49" s="1"/>
  <c r="I210" i="49" s="1"/>
  <c r="J210" i="49" s="1"/>
  <c r="K210" i="49" s="1"/>
  <c r="L210" i="49" s="1"/>
  <c r="M210" i="49" s="1"/>
  <c r="N210" i="49" s="1"/>
  <c r="O210" i="49" s="1"/>
  <c r="P210" i="49" s="1"/>
  <c r="Q210" i="49" s="1"/>
  <c r="R210" i="49" s="1"/>
  <c r="S210" i="49" s="1"/>
  <c r="T210" i="49" s="1"/>
  <c r="U210" i="49" s="1"/>
  <c r="V210" i="49" s="1"/>
  <c r="W210" i="49" s="1"/>
  <c r="X210" i="49" s="1"/>
  <c r="Y210" i="49" s="1"/>
  <c r="Z210" i="49" s="1"/>
  <c r="AA210" i="49" s="1"/>
  <c r="AB210" i="49" s="1"/>
  <c r="D210" i="49"/>
  <c r="C210" i="49"/>
  <c r="C209" i="49"/>
  <c r="D209" i="49" s="1"/>
  <c r="E209" i="49" s="1"/>
  <c r="F209" i="49" s="1"/>
  <c r="G209" i="49" s="1"/>
  <c r="H209" i="49" s="1"/>
  <c r="I209" i="49" s="1"/>
  <c r="J209" i="49" s="1"/>
  <c r="K209" i="49" s="1"/>
  <c r="L209" i="49" s="1"/>
  <c r="M209" i="49" s="1"/>
  <c r="N209" i="49" s="1"/>
  <c r="O209" i="49" s="1"/>
  <c r="P209" i="49" s="1"/>
  <c r="Q209" i="49" s="1"/>
  <c r="R209" i="49" s="1"/>
  <c r="S209" i="49" s="1"/>
  <c r="T209" i="49" s="1"/>
  <c r="U209" i="49" s="1"/>
  <c r="V209" i="49" s="1"/>
  <c r="W209" i="49" s="1"/>
  <c r="X209" i="49" s="1"/>
  <c r="Y209" i="49" s="1"/>
  <c r="Z209" i="49" s="1"/>
  <c r="AA209" i="49" s="1"/>
  <c r="AB209" i="49" s="1"/>
  <c r="C208" i="49"/>
  <c r="K207" i="49"/>
  <c r="L207" i="49" s="1"/>
  <c r="M207" i="49" s="1"/>
  <c r="N207" i="49" s="1"/>
  <c r="O207" i="49" s="1"/>
  <c r="P207" i="49" s="1"/>
  <c r="Q207" i="49" s="1"/>
  <c r="R207" i="49" s="1"/>
  <c r="S207" i="49" s="1"/>
  <c r="T207" i="49" s="1"/>
  <c r="U207" i="49" s="1"/>
  <c r="V207" i="49" s="1"/>
  <c r="W207" i="49" s="1"/>
  <c r="X207" i="49" s="1"/>
  <c r="Y207" i="49" s="1"/>
  <c r="Z207" i="49" s="1"/>
  <c r="AA207" i="49" s="1"/>
  <c r="AB207" i="49" s="1"/>
  <c r="D207" i="49"/>
  <c r="E207" i="49" s="1"/>
  <c r="F207" i="49" s="1"/>
  <c r="G207" i="49" s="1"/>
  <c r="H207" i="49" s="1"/>
  <c r="I207" i="49" s="1"/>
  <c r="J207" i="49" s="1"/>
  <c r="C207" i="49"/>
  <c r="I206" i="49"/>
  <c r="J206" i="49" s="1"/>
  <c r="K206" i="49" s="1"/>
  <c r="L206" i="49" s="1"/>
  <c r="M206" i="49" s="1"/>
  <c r="N206" i="49" s="1"/>
  <c r="O206" i="49" s="1"/>
  <c r="P206" i="49" s="1"/>
  <c r="Q206" i="49" s="1"/>
  <c r="R206" i="49" s="1"/>
  <c r="S206" i="49" s="1"/>
  <c r="T206" i="49" s="1"/>
  <c r="U206" i="49" s="1"/>
  <c r="V206" i="49" s="1"/>
  <c r="W206" i="49" s="1"/>
  <c r="X206" i="49" s="1"/>
  <c r="Y206" i="49" s="1"/>
  <c r="Z206" i="49" s="1"/>
  <c r="AA206" i="49" s="1"/>
  <c r="AB206" i="49" s="1"/>
  <c r="C206" i="49"/>
  <c r="D206" i="49" s="1"/>
  <c r="E206" i="49" s="1"/>
  <c r="F206" i="49" s="1"/>
  <c r="G206" i="49" s="1"/>
  <c r="H206" i="49" s="1"/>
  <c r="C205" i="49"/>
  <c r="D205" i="49" s="1"/>
  <c r="E205" i="49" s="1"/>
  <c r="F205" i="49" s="1"/>
  <c r="G205" i="49" s="1"/>
  <c r="H205" i="49" s="1"/>
  <c r="I205" i="49" s="1"/>
  <c r="J205" i="49" s="1"/>
  <c r="K205" i="49" s="1"/>
  <c r="L205" i="49" s="1"/>
  <c r="M205" i="49" s="1"/>
  <c r="N205" i="49" s="1"/>
  <c r="O205" i="49" s="1"/>
  <c r="P205" i="49" s="1"/>
  <c r="Q205" i="49" s="1"/>
  <c r="R205" i="49" s="1"/>
  <c r="S205" i="49" s="1"/>
  <c r="T205" i="49" s="1"/>
  <c r="U205" i="49" s="1"/>
  <c r="V205" i="49" s="1"/>
  <c r="W205" i="49" s="1"/>
  <c r="X205" i="49" s="1"/>
  <c r="Y205" i="49" s="1"/>
  <c r="Z205" i="49" s="1"/>
  <c r="AA205" i="49" s="1"/>
  <c r="AB205" i="49" s="1"/>
  <c r="C204" i="49"/>
  <c r="C203" i="49"/>
  <c r="D203" i="49" s="1"/>
  <c r="E203" i="49" s="1"/>
  <c r="F203" i="49" s="1"/>
  <c r="G203" i="49" s="1"/>
  <c r="H203" i="49" s="1"/>
  <c r="I203" i="49" s="1"/>
  <c r="J203" i="49" s="1"/>
  <c r="K203" i="49" s="1"/>
  <c r="L203" i="49" s="1"/>
  <c r="M203" i="49" s="1"/>
  <c r="N203" i="49" s="1"/>
  <c r="O203" i="49" s="1"/>
  <c r="P203" i="49" s="1"/>
  <c r="Q203" i="49" s="1"/>
  <c r="R203" i="49" s="1"/>
  <c r="S203" i="49" s="1"/>
  <c r="T203" i="49" s="1"/>
  <c r="U203" i="49" s="1"/>
  <c r="V203" i="49" s="1"/>
  <c r="W203" i="49" s="1"/>
  <c r="X203" i="49" s="1"/>
  <c r="Y203" i="49" s="1"/>
  <c r="Z203" i="49" s="1"/>
  <c r="AA203" i="49" s="1"/>
  <c r="AB203" i="49" s="1"/>
  <c r="E202" i="49"/>
  <c r="F202" i="49" s="1"/>
  <c r="G202" i="49" s="1"/>
  <c r="H202" i="49" s="1"/>
  <c r="I202" i="49" s="1"/>
  <c r="J202" i="49" s="1"/>
  <c r="K202" i="49" s="1"/>
  <c r="L202" i="49" s="1"/>
  <c r="M202" i="49" s="1"/>
  <c r="N202" i="49" s="1"/>
  <c r="O202" i="49" s="1"/>
  <c r="P202" i="49" s="1"/>
  <c r="Q202" i="49" s="1"/>
  <c r="R202" i="49" s="1"/>
  <c r="S202" i="49" s="1"/>
  <c r="T202" i="49" s="1"/>
  <c r="U202" i="49" s="1"/>
  <c r="V202" i="49" s="1"/>
  <c r="W202" i="49" s="1"/>
  <c r="X202" i="49" s="1"/>
  <c r="Y202" i="49" s="1"/>
  <c r="Z202" i="49" s="1"/>
  <c r="AA202" i="49" s="1"/>
  <c r="AB202" i="49" s="1"/>
  <c r="C202" i="49"/>
  <c r="D202" i="49" s="1"/>
  <c r="G201" i="49"/>
  <c r="H201" i="49" s="1"/>
  <c r="I201" i="49" s="1"/>
  <c r="J201" i="49" s="1"/>
  <c r="K201" i="49" s="1"/>
  <c r="L201" i="49" s="1"/>
  <c r="M201" i="49" s="1"/>
  <c r="N201" i="49" s="1"/>
  <c r="O201" i="49" s="1"/>
  <c r="P201" i="49" s="1"/>
  <c r="Q201" i="49" s="1"/>
  <c r="R201" i="49" s="1"/>
  <c r="S201" i="49" s="1"/>
  <c r="T201" i="49" s="1"/>
  <c r="U201" i="49" s="1"/>
  <c r="V201" i="49" s="1"/>
  <c r="W201" i="49" s="1"/>
  <c r="X201" i="49" s="1"/>
  <c r="Y201" i="49" s="1"/>
  <c r="Z201" i="49" s="1"/>
  <c r="AA201" i="49" s="1"/>
  <c r="AB201" i="49" s="1"/>
  <c r="D201" i="49"/>
  <c r="E201" i="49" s="1"/>
  <c r="F201" i="49" s="1"/>
  <c r="C201" i="49"/>
  <c r="C200" i="49"/>
  <c r="D200" i="49" s="1"/>
  <c r="E200" i="49" s="1"/>
  <c r="F200" i="49" s="1"/>
  <c r="G200" i="49" s="1"/>
  <c r="H200" i="49" s="1"/>
  <c r="I200" i="49" s="1"/>
  <c r="J200" i="49" s="1"/>
  <c r="K200" i="49" s="1"/>
  <c r="L200" i="49" s="1"/>
  <c r="M200" i="49" s="1"/>
  <c r="N200" i="49" s="1"/>
  <c r="O200" i="49" s="1"/>
  <c r="P200" i="49" s="1"/>
  <c r="Q200" i="49" s="1"/>
  <c r="R200" i="49" s="1"/>
  <c r="S200" i="49" s="1"/>
  <c r="T200" i="49" s="1"/>
  <c r="U200" i="49" s="1"/>
  <c r="V200" i="49" s="1"/>
  <c r="W200" i="49" s="1"/>
  <c r="X200" i="49" s="1"/>
  <c r="Y200" i="49" s="1"/>
  <c r="Z200" i="49" s="1"/>
  <c r="AA200" i="49" s="1"/>
  <c r="AB200" i="49" s="1"/>
  <c r="C199" i="49"/>
  <c r="D199" i="49" s="1"/>
  <c r="E199" i="49" s="1"/>
  <c r="F199" i="49" s="1"/>
  <c r="G199" i="49" s="1"/>
  <c r="H199" i="49" s="1"/>
  <c r="I199" i="49" s="1"/>
  <c r="J199" i="49" s="1"/>
  <c r="K199" i="49" s="1"/>
  <c r="L199" i="49" s="1"/>
  <c r="M199" i="49" s="1"/>
  <c r="N199" i="49" s="1"/>
  <c r="O199" i="49" s="1"/>
  <c r="P199" i="49" s="1"/>
  <c r="Q199" i="49" s="1"/>
  <c r="R199" i="49" s="1"/>
  <c r="S199" i="49" s="1"/>
  <c r="T199" i="49" s="1"/>
  <c r="U199" i="49" s="1"/>
  <c r="V199" i="49" s="1"/>
  <c r="W199" i="49" s="1"/>
  <c r="X199" i="49" s="1"/>
  <c r="Y199" i="49" s="1"/>
  <c r="Z199" i="49" s="1"/>
  <c r="AA199" i="49" s="1"/>
  <c r="AB199" i="49" s="1"/>
  <c r="F198" i="49"/>
  <c r="G198" i="49" s="1"/>
  <c r="H198" i="49" s="1"/>
  <c r="I198" i="49" s="1"/>
  <c r="J198" i="49" s="1"/>
  <c r="K198" i="49" s="1"/>
  <c r="L198" i="49" s="1"/>
  <c r="M198" i="49" s="1"/>
  <c r="N198" i="49" s="1"/>
  <c r="O198" i="49" s="1"/>
  <c r="P198" i="49" s="1"/>
  <c r="Q198" i="49" s="1"/>
  <c r="R198" i="49" s="1"/>
  <c r="S198" i="49" s="1"/>
  <c r="T198" i="49" s="1"/>
  <c r="U198" i="49" s="1"/>
  <c r="V198" i="49" s="1"/>
  <c r="W198" i="49" s="1"/>
  <c r="X198" i="49" s="1"/>
  <c r="Y198" i="49" s="1"/>
  <c r="Z198" i="49" s="1"/>
  <c r="AA198" i="49" s="1"/>
  <c r="AB198" i="49" s="1"/>
  <c r="E198" i="49"/>
  <c r="D198" i="49"/>
  <c r="C198" i="49"/>
  <c r="C197" i="49"/>
  <c r="D197" i="49" s="1"/>
  <c r="E197" i="49" s="1"/>
  <c r="F197" i="49" s="1"/>
  <c r="G197" i="49" s="1"/>
  <c r="H197" i="49" s="1"/>
  <c r="I197" i="49" s="1"/>
  <c r="J197" i="49" s="1"/>
  <c r="K197" i="49" s="1"/>
  <c r="L197" i="49" s="1"/>
  <c r="M197" i="49" s="1"/>
  <c r="N197" i="49" s="1"/>
  <c r="O197" i="49" s="1"/>
  <c r="P197" i="49" s="1"/>
  <c r="Q197" i="49" s="1"/>
  <c r="R197" i="49" s="1"/>
  <c r="S197" i="49" s="1"/>
  <c r="T197" i="49" s="1"/>
  <c r="U197" i="49" s="1"/>
  <c r="V197" i="49" s="1"/>
  <c r="W197" i="49" s="1"/>
  <c r="X197" i="49" s="1"/>
  <c r="Y197" i="49" s="1"/>
  <c r="Z197" i="49" s="1"/>
  <c r="AA197" i="49" s="1"/>
  <c r="AB197" i="49" s="1"/>
  <c r="F196" i="49"/>
  <c r="G196" i="49" s="1"/>
  <c r="H196" i="49" s="1"/>
  <c r="I196" i="49" s="1"/>
  <c r="J196" i="49" s="1"/>
  <c r="K196" i="49" s="1"/>
  <c r="L196" i="49" s="1"/>
  <c r="M196" i="49" s="1"/>
  <c r="N196" i="49" s="1"/>
  <c r="O196" i="49" s="1"/>
  <c r="P196" i="49" s="1"/>
  <c r="Q196" i="49" s="1"/>
  <c r="R196" i="49" s="1"/>
  <c r="S196" i="49" s="1"/>
  <c r="T196" i="49" s="1"/>
  <c r="U196" i="49" s="1"/>
  <c r="V196" i="49" s="1"/>
  <c r="W196" i="49" s="1"/>
  <c r="X196" i="49" s="1"/>
  <c r="Y196" i="49" s="1"/>
  <c r="Z196" i="49" s="1"/>
  <c r="AA196" i="49" s="1"/>
  <c r="AB196" i="49" s="1"/>
  <c r="D196" i="49"/>
  <c r="E196" i="49" s="1"/>
  <c r="C196" i="49"/>
  <c r="T195" i="49"/>
  <c r="U195" i="49" s="1"/>
  <c r="V195" i="49" s="1"/>
  <c r="W195" i="49" s="1"/>
  <c r="X195" i="49" s="1"/>
  <c r="Y195" i="49" s="1"/>
  <c r="Z195" i="49" s="1"/>
  <c r="AA195" i="49" s="1"/>
  <c r="AB195" i="49" s="1"/>
  <c r="C195" i="49"/>
  <c r="D195" i="49" s="1"/>
  <c r="E195" i="49" s="1"/>
  <c r="F195" i="49" s="1"/>
  <c r="G195" i="49" s="1"/>
  <c r="H195" i="49" s="1"/>
  <c r="I195" i="49" s="1"/>
  <c r="J195" i="49" s="1"/>
  <c r="K195" i="49" s="1"/>
  <c r="L195" i="49" s="1"/>
  <c r="M195" i="49" s="1"/>
  <c r="N195" i="49" s="1"/>
  <c r="O195" i="49" s="1"/>
  <c r="P195" i="49" s="1"/>
  <c r="Q195" i="49" s="1"/>
  <c r="R195" i="49" s="1"/>
  <c r="S195" i="49" s="1"/>
  <c r="J194" i="49"/>
  <c r="K194" i="49" s="1"/>
  <c r="L194" i="49" s="1"/>
  <c r="M194" i="49" s="1"/>
  <c r="N194" i="49" s="1"/>
  <c r="O194" i="49" s="1"/>
  <c r="P194" i="49" s="1"/>
  <c r="Q194" i="49" s="1"/>
  <c r="R194" i="49" s="1"/>
  <c r="S194" i="49" s="1"/>
  <c r="T194" i="49" s="1"/>
  <c r="U194" i="49" s="1"/>
  <c r="V194" i="49" s="1"/>
  <c r="W194" i="49" s="1"/>
  <c r="X194" i="49" s="1"/>
  <c r="Y194" i="49" s="1"/>
  <c r="Z194" i="49" s="1"/>
  <c r="AA194" i="49" s="1"/>
  <c r="AB194" i="49" s="1"/>
  <c r="E194" i="49"/>
  <c r="F194" i="49" s="1"/>
  <c r="G194" i="49" s="1"/>
  <c r="H194" i="49" s="1"/>
  <c r="I194" i="49" s="1"/>
  <c r="D194" i="49"/>
  <c r="C194" i="49"/>
  <c r="C193" i="49"/>
  <c r="D193" i="49" s="1"/>
  <c r="E193" i="49" s="1"/>
  <c r="F193" i="49" s="1"/>
  <c r="G193" i="49" s="1"/>
  <c r="H193" i="49" s="1"/>
  <c r="I193" i="49" s="1"/>
  <c r="J193" i="49" s="1"/>
  <c r="K193" i="49" s="1"/>
  <c r="L193" i="49" s="1"/>
  <c r="M193" i="49" s="1"/>
  <c r="N193" i="49" s="1"/>
  <c r="O193" i="49" s="1"/>
  <c r="P193" i="49" s="1"/>
  <c r="Q193" i="49" s="1"/>
  <c r="R193" i="49" s="1"/>
  <c r="S193" i="49" s="1"/>
  <c r="T193" i="49" s="1"/>
  <c r="U193" i="49" s="1"/>
  <c r="V193" i="49" s="1"/>
  <c r="W193" i="49" s="1"/>
  <c r="X193" i="49" s="1"/>
  <c r="Y193" i="49" s="1"/>
  <c r="Z193" i="49" s="1"/>
  <c r="AA193" i="49" s="1"/>
  <c r="AB193" i="49" s="1"/>
  <c r="C192" i="49"/>
  <c r="D192" i="49" s="1"/>
  <c r="E192" i="49" s="1"/>
  <c r="F192" i="49" s="1"/>
  <c r="G192" i="49" s="1"/>
  <c r="H192" i="49" s="1"/>
  <c r="I192" i="49" s="1"/>
  <c r="J192" i="49" s="1"/>
  <c r="K192" i="49" s="1"/>
  <c r="L192" i="49" s="1"/>
  <c r="M192" i="49" s="1"/>
  <c r="N192" i="49" s="1"/>
  <c r="O192" i="49" s="1"/>
  <c r="P192" i="49" s="1"/>
  <c r="Q192" i="49" s="1"/>
  <c r="R192" i="49" s="1"/>
  <c r="S192" i="49" s="1"/>
  <c r="T192" i="49" s="1"/>
  <c r="U192" i="49" s="1"/>
  <c r="V192" i="49" s="1"/>
  <c r="W192" i="49" s="1"/>
  <c r="X192" i="49" s="1"/>
  <c r="Y192" i="49" s="1"/>
  <c r="Z192" i="49" s="1"/>
  <c r="AA192" i="49" s="1"/>
  <c r="AB192" i="49" s="1"/>
  <c r="O191" i="49"/>
  <c r="P191" i="49" s="1"/>
  <c r="Q191" i="49" s="1"/>
  <c r="R191" i="49" s="1"/>
  <c r="S191" i="49" s="1"/>
  <c r="T191" i="49" s="1"/>
  <c r="U191" i="49" s="1"/>
  <c r="V191" i="49" s="1"/>
  <c r="W191" i="49" s="1"/>
  <c r="X191" i="49" s="1"/>
  <c r="Y191" i="49" s="1"/>
  <c r="Z191" i="49" s="1"/>
  <c r="AA191" i="49" s="1"/>
  <c r="AB191" i="49" s="1"/>
  <c r="C191" i="49"/>
  <c r="D191" i="49" s="1"/>
  <c r="E191" i="49" s="1"/>
  <c r="F191" i="49" s="1"/>
  <c r="G191" i="49" s="1"/>
  <c r="H191" i="49" s="1"/>
  <c r="I191" i="49" s="1"/>
  <c r="J191" i="49" s="1"/>
  <c r="K191" i="49" s="1"/>
  <c r="L191" i="49" s="1"/>
  <c r="M191" i="49" s="1"/>
  <c r="N191" i="49" s="1"/>
  <c r="E190" i="49"/>
  <c r="F190" i="49" s="1"/>
  <c r="G190" i="49" s="1"/>
  <c r="H190" i="49" s="1"/>
  <c r="I190" i="49" s="1"/>
  <c r="J190" i="49" s="1"/>
  <c r="K190" i="49" s="1"/>
  <c r="L190" i="49" s="1"/>
  <c r="M190" i="49" s="1"/>
  <c r="N190" i="49" s="1"/>
  <c r="O190" i="49" s="1"/>
  <c r="P190" i="49" s="1"/>
  <c r="Q190" i="49" s="1"/>
  <c r="R190" i="49" s="1"/>
  <c r="S190" i="49" s="1"/>
  <c r="T190" i="49" s="1"/>
  <c r="U190" i="49" s="1"/>
  <c r="V190" i="49" s="1"/>
  <c r="W190" i="49" s="1"/>
  <c r="X190" i="49" s="1"/>
  <c r="Y190" i="49" s="1"/>
  <c r="Z190" i="49" s="1"/>
  <c r="AA190" i="49" s="1"/>
  <c r="AB190" i="49" s="1"/>
  <c r="C190" i="49"/>
  <c r="D190" i="49" s="1"/>
  <c r="D189" i="49"/>
  <c r="E189" i="49" s="1"/>
  <c r="F189" i="49" s="1"/>
  <c r="G189" i="49" s="1"/>
  <c r="H189" i="49" s="1"/>
  <c r="I189" i="49" s="1"/>
  <c r="J189" i="49" s="1"/>
  <c r="K189" i="49" s="1"/>
  <c r="L189" i="49" s="1"/>
  <c r="M189" i="49" s="1"/>
  <c r="N189" i="49" s="1"/>
  <c r="O189" i="49" s="1"/>
  <c r="P189" i="49" s="1"/>
  <c r="Q189" i="49" s="1"/>
  <c r="R189" i="49" s="1"/>
  <c r="S189" i="49" s="1"/>
  <c r="T189" i="49" s="1"/>
  <c r="U189" i="49" s="1"/>
  <c r="V189" i="49" s="1"/>
  <c r="W189" i="49" s="1"/>
  <c r="X189" i="49" s="1"/>
  <c r="Y189" i="49" s="1"/>
  <c r="Z189" i="49" s="1"/>
  <c r="AA189" i="49" s="1"/>
  <c r="AB189" i="49" s="1"/>
  <c r="C189" i="49"/>
  <c r="D188" i="49"/>
  <c r="E188" i="49" s="1"/>
  <c r="F188" i="49" s="1"/>
  <c r="G188" i="49" s="1"/>
  <c r="H188" i="49" s="1"/>
  <c r="I188" i="49" s="1"/>
  <c r="J188" i="49" s="1"/>
  <c r="C188" i="49"/>
  <c r="I187" i="49"/>
  <c r="J187" i="49" s="1"/>
  <c r="K187" i="49" s="1"/>
  <c r="L187" i="49" s="1"/>
  <c r="M187" i="49" s="1"/>
  <c r="N187" i="49" s="1"/>
  <c r="O187" i="49" s="1"/>
  <c r="P187" i="49" s="1"/>
  <c r="Q187" i="49" s="1"/>
  <c r="R187" i="49" s="1"/>
  <c r="S187" i="49" s="1"/>
  <c r="T187" i="49" s="1"/>
  <c r="U187" i="49" s="1"/>
  <c r="V187" i="49" s="1"/>
  <c r="W187" i="49" s="1"/>
  <c r="X187" i="49" s="1"/>
  <c r="Y187" i="49" s="1"/>
  <c r="Z187" i="49" s="1"/>
  <c r="AA187" i="49" s="1"/>
  <c r="AB187" i="49" s="1"/>
  <c r="D187" i="49"/>
  <c r="E187" i="49" s="1"/>
  <c r="F187" i="49" s="1"/>
  <c r="G187" i="49" s="1"/>
  <c r="H187" i="49" s="1"/>
  <c r="C187" i="49"/>
  <c r="W186" i="49"/>
  <c r="X186" i="49" s="1"/>
  <c r="Y186" i="49" s="1"/>
  <c r="Z186" i="49" s="1"/>
  <c r="AA186" i="49" s="1"/>
  <c r="AB186" i="49" s="1"/>
  <c r="C186" i="49"/>
  <c r="D186" i="49" s="1"/>
  <c r="E186" i="49" s="1"/>
  <c r="F186" i="49" s="1"/>
  <c r="G186" i="49" s="1"/>
  <c r="H186" i="49" s="1"/>
  <c r="I186" i="49" s="1"/>
  <c r="J186" i="49" s="1"/>
  <c r="K186" i="49" s="1"/>
  <c r="L186" i="49" s="1"/>
  <c r="M186" i="49" s="1"/>
  <c r="N186" i="49" s="1"/>
  <c r="O186" i="49" s="1"/>
  <c r="P186" i="49" s="1"/>
  <c r="Q186" i="49" s="1"/>
  <c r="R186" i="49" s="1"/>
  <c r="S186" i="49" s="1"/>
  <c r="T186" i="49" s="1"/>
  <c r="U186" i="49" s="1"/>
  <c r="V186" i="49" s="1"/>
  <c r="AN185" i="49"/>
  <c r="AM185" i="49"/>
  <c r="D185" i="49"/>
  <c r="E185" i="49" s="1"/>
  <c r="F185" i="49" s="1"/>
  <c r="G185" i="49" s="1"/>
  <c r="H185" i="49" s="1"/>
  <c r="I185" i="49" s="1"/>
  <c r="J185" i="49" s="1"/>
  <c r="K185" i="49" s="1"/>
  <c r="L185" i="49" s="1"/>
  <c r="M185" i="49" s="1"/>
  <c r="N185" i="49" s="1"/>
  <c r="O185" i="49" s="1"/>
  <c r="P185" i="49" s="1"/>
  <c r="Q185" i="49" s="1"/>
  <c r="R185" i="49" s="1"/>
  <c r="S185" i="49" s="1"/>
  <c r="T185" i="49" s="1"/>
  <c r="U185" i="49" s="1"/>
  <c r="V185" i="49" s="1"/>
  <c r="W185" i="49" s="1"/>
  <c r="X185" i="49" s="1"/>
  <c r="Y185" i="49" s="1"/>
  <c r="Z185" i="49" s="1"/>
  <c r="AA185" i="49" s="1"/>
  <c r="AB185" i="49" s="1"/>
  <c r="C185" i="49"/>
  <c r="AO184" i="49"/>
  <c r="R184" i="49"/>
  <c r="S184" i="49" s="1"/>
  <c r="T184" i="49" s="1"/>
  <c r="U184" i="49" s="1"/>
  <c r="V184" i="49" s="1"/>
  <c r="W184" i="49" s="1"/>
  <c r="X184" i="49" s="1"/>
  <c r="Y184" i="49" s="1"/>
  <c r="Z184" i="49" s="1"/>
  <c r="AA184" i="49" s="1"/>
  <c r="AB184" i="49" s="1"/>
  <c r="G184" i="49"/>
  <c r="H184" i="49" s="1"/>
  <c r="I184" i="49" s="1"/>
  <c r="J184" i="49" s="1"/>
  <c r="K184" i="49" s="1"/>
  <c r="L184" i="49" s="1"/>
  <c r="M184" i="49" s="1"/>
  <c r="N184" i="49" s="1"/>
  <c r="O184" i="49" s="1"/>
  <c r="P184" i="49" s="1"/>
  <c r="Q184" i="49" s="1"/>
  <c r="C184" i="49"/>
  <c r="D184" i="49" s="1"/>
  <c r="E184" i="49" s="1"/>
  <c r="F184" i="49" s="1"/>
  <c r="AO183" i="49"/>
  <c r="E183" i="49"/>
  <c r="F183" i="49" s="1"/>
  <c r="G183" i="49" s="1"/>
  <c r="H183" i="49" s="1"/>
  <c r="I183" i="49" s="1"/>
  <c r="J183" i="49" s="1"/>
  <c r="K183" i="49" s="1"/>
  <c r="L183" i="49" s="1"/>
  <c r="M183" i="49" s="1"/>
  <c r="N183" i="49" s="1"/>
  <c r="O183" i="49" s="1"/>
  <c r="P183" i="49" s="1"/>
  <c r="Q183" i="49" s="1"/>
  <c r="R183" i="49" s="1"/>
  <c r="S183" i="49" s="1"/>
  <c r="T183" i="49" s="1"/>
  <c r="U183" i="49" s="1"/>
  <c r="V183" i="49" s="1"/>
  <c r="W183" i="49" s="1"/>
  <c r="X183" i="49" s="1"/>
  <c r="Y183" i="49" s="1"/>
  <c r="Z183" i="49" s="1"/>
  <c r="AA183" i="49" s="1"/>
  <c r="AB183" i="49" s="1"/>
  <c r="D183" i="49"/>
  <c r="C183" i="49"/>
  <c r="AO182" i="49"/>
  <c r="D182" i="49"/>
  <c r="E182" i="49" s="1"/>
  <c r="F182" i="49" s="1"/>
  <c r="G182" i="49" s="1"/>
  <c r="H182" i="49" s="1"/>
  <c r="I182" i="49" s="1"/>
  <c r="J182" i="49" s="1"/>
  <c r="K182" i="49" s="1"/>
  <c r="L182" i="49" s="1"/>
  <c r="M182" i="49" s="1"/>
  <c r="N182" i="49" s="1"/>
  <c r="O182" i="49" s="1"/>
  <c r="P182" i="49" s="1"/>
  <c r="Q182" i="49" s="1"/>
  <c r="R182" i="49" s="1"/>
  <c r="S182" i="49" s="1"/>
  <c r="T182" i="49" s="1"/>
  <c r="U182" i="49" s="1"/>
  <c r="V182" i="49" s="1"/>
  <c r="W182" i="49" s="1"/>
  <c r="X182" i="49" s="1"/>
  <c r="Y182" i="49" s="1"/>
  <c r="Z182" i="49" s="1"/>
  <c r="AA182" i="49" s="1"/>
  <c r="AB182" i="49" s="1"/>
  <c r="C182" i="49"/>
  <c r="E181" i="49"/>
  <c r="F181" i="49" s="1"/>
  <c r="G181" i="49" s="1"/>
  <c r="H181" i="49" s="1"/>
  <c r="I181" i="49" s="1"/>
  <c r="J181" i="49" s="1"/>
  <c r="K181" i="49" s="1"/>
  <c r="L181" i="49" s="1"/>
  <c r="M181" i="49" s="1"/>
  <c r="N181" i="49" s="1"/>
  <c r="O181" i="49" s="1"/>
  <c r="P181" i="49" s="1"/>
  <c r="Q181" i="49" s="1"/>
  <c r="R181" i="49" s="1"/>
  <c r="S181" i="49" s="1"/>
  <c r="T181" i="49" s="1"/>
  <c r="U181" i="49" s="1"/>
  <c r="V181" i="49" s="1"/>
  <c r="W181" i="49" s="1"/>
  <c r="X181" i="49" s="1"/>
  <c r="Y181" i="49" s="1"/>
  <c r="D181" i="49"/>
  <c r="C181" i="49"/>
  <c r="D180" i="49"/>
  <c r="C180" i="49"/>
  <c r="AM178" i="49"/>
  <c r="AG178" i="49"/>
  <c r="D178" i="49"/>
  <c r="AO177" i="49"/>
  <c r="AN177" i="49"/>
  <c r="H177" i="49"/>
  <c r="I177" i="49" s="1"/>
  <c r="J177" i="49" s="1"/>
  <c r="K177" i="49" s="1"/>
  <c r="L177" i="49" s="1"/>
  <c r="M177" i="49" s="1"/>
  <c r="N177" i="49" s="1"/>
  <c r="O177" i="49" s="1"/>
  <c r="P177" i="49" s="1"/>
  <c r="Q177" i="49" s="1"/>
  <c r="R177" i="49" s="1"/>
  <c r="S177" i="49" s="1"/>
  <c r="T177" i="49" s="1"/>
  <c r="U177" i="49" s="1"/>
  <c r="V177" i="49" s="1"/>
  <c r="W177" i="49" s="1"/>
  <c r="X177" i="49" s="1"/>
  <c r="Y177" i="49" s="1"/>
  <c r="Z177" i="49" s="1"/>
  <c r="AA177" i="49" s="1"/>
  <c r="AB177" i="49" s="1"/>
  <c r="D177" i="49"/>
  <c r="F177" i="49" s="1"/>
  <c r="G177" i="49" s="1"/>
  <c r="C177" i="49"/>
  <c r="AO176" i="49"/>
  <c r="AN176" i="49"/>
  <c r="F176" i="49"/>
  <c r="G176" i="49" s="1"/>
  <c r="H176" i="49" s="1"/>
  <c r="I176" i="49" s="1"/>
  <c r="J176" i="49" s="1"/>
  <c r="K176" i="49" s="1"/>
  <c r="L176" i="49" s="1"/>
  <c r="M176" i="49" s="1"/>
  <c r="N176" i="49" s="1"/>
  <c r="O176" i="49" s="1"/>
  <c r="P176" i="49" s="1"/>
  <c r="Q176" i="49" s="1"/>
  <c r="R176" i="49" s="1"/>
  <c r="S176" i="49" s="1"/>
  <c r="T176" i="49" s="1"/>
  <c r="U176" i="49" s="1"/>
  <c r="V176" i="49" s="1"/>
  <c r="W176" i="49" s="1"/>
  <c r="X176" i="49" s="1"/>
  <c r="Y176" i="49" s="1"/>
  <c r="Z176" i="49" s="1"/>
  <c r="AA176" i="49" s="1"/>
  <c r="AB176" i="49" s="1"/>
  <c r="D176" i="49"/>
  <c r="C176" i="49"/>
  <c r="AO175" i="49"/>
  <c r="AN175" i="49"/>
  <c r="F175" i="49"/>
  <c r="G175" i="49" s="1"/>
  <c r="H175" i="49" s="1"/>
  <c r="I175" i="49" s="1"/>
  <c r="J175" i="49" s="1"/>
  <c r="K175" i="49" s="1"/>
  <c r="L175" i="49" s="1"/>
  <c r="M175" i="49" s="1"/>
  <c r="N175" i="49" s="1"/>
  <c r="O175" i="49" s="1"/>
  <c r="P175" i="49" s="1"/>
  <c r="Q175" i="49" s="1"/>
  <c r="R175" i="49" s="1"/>
  <c r="S175" i="49" s="1"/>
  <c r="T175" i="49" s="1"/>
  <c r="U175" i="49" s="1"/>
  <c r="V175" i="49" s="1"/>
  <c r="W175" i="49" s="1"/>
  <c r="X175" i="49" s="1"/>
  <c r="Y175" i="49" s="1"/>
  <c r="Z175" i="49" s="1"/>
  <c r="AA175" i="49" s="1"/>
  <c r="AB175" i="49" s="1"/>
  <c r="D175" i="49"/>
  <c r="C175" i="49"/>
  <c r="AO174" i="49"/>
  <c r="AN174" i="49"/>
  <c r="D174" i="49"/>
  <c r="F174" i="49" s="1"/>
  <c r="G174" i="49" s="1"/>
  <c r="H174" i="49" s="1"/>
  <c r="I174" i="49" s="1"/>
  <c r="J174" i="49" s="1"/>
  <c r="K174" i="49" s="1"/>
  <c r="L174" i="49" s="1"/>
  <c r="M174" i="49" s="1"/>
  <c r="N174" i="49" s="1"/>
  <c r="O174" i="49" s="1"/>
  <c r="P174" i="49" s="1"/>
  <c r="Q174" i="49" s="1"/>
  <c r="R174" i="49" s="1"/>
  <c r="S174" i="49" s="1"/>
  <c r="T174" i="49" s="1"/>
  <c r="U174" i="49" s="1"/>
  <c r="V174" i="49" s="1"/>
  <c r="W174" i="49" s="1"/>
  <c r="X174" i="49" s="1"/>
  <c r="Y174" i="49" s="1"/>
  <c r="Z174" i="49" s="1"/>
  <c r="AA174" i="49" s="1"/>
  <c r="AB174" i="49" s="1"/>
  <c r="C174" i="49"/>
  <c r="AO173" i="49"/>
  <c r="AN173" i="49"/>
  <c r="F173" i="49"/>
  <c r="G173" i="49" s="1"/>
  <c r="H173" i="49" s="1"/>
  <c r="I173" i="49" s="1"/>
  <c r="J173" i="49" s="1"/>
  <c r="K173" i="49" s="1"/>
  <c r="L173" i="49" s="1"/>
  <c r="M173" i="49" s="1"/>
  <c r="N173" i="49" s="1"/>
  <c r="O173" i="49" s="1"/>
  <c r="P173" i="49" s="1"/>
  <c r="Q173" i="49" s="1"/>
  <c r="R173" i="49" s="1"/>
  <c r="S173" i="49" s="1"/>
  <c r="T173" i="49" s="1"/>
  <c r="U173" i="49" s="1"/>
  <c r="V173" i="49" s="1"/>
  <c r="W173" i="49" s="1"/>
  <c r="X173" i="49" s="1"/>
  <c r="Y173" i="49" s="1"/>
  <c r="Z173" i="49" s="1"/>
  <c r="AA173" i="49" s="1"/>
  <c r="AB173" i="49" s="1"/>
  <c r="D173" i="49"/>
  <c r="C173" i="49"/>
  <c r="AO172" i="49"/>
  <c r="AN172" i="49"/>
  <c r="D172" i="49"/>
  <c r="C172" i="49"/>
  <c r="C178" i="49" s="1"/>
  <c r="AO171" i="49"/>
  <c r="AN171" i="49"/>
  <c r="AN170" i="49"/>
  <c r="AO170" i="49" s="1"/>
  <c r="AB170" i="49" a="1"/>
  <c r="AB170" i="49" s="1"/>
  <c r="AA170" i="49" a="1"/>
  <c r="AA170" i="49" s="1"/>
  <c r="Z170" i="49" a="1"/>
  <c r="Z170" i="49" s="1"/>
  <c r="Y170" i="49" a="1"/>
  <c r="Y170" i="49" s="1"/>
  <c r="X170" i="49" a="1"/>
  <c r="X170" i="49" s="1"/>
  <c r="W170" i="49" a="1"/>
  <c r="W170" i="49" s="1"/>
  <c r="V170" i="49" a="1"/>
  <c r="V170" i="49" s="1"/>
  <c r="U170" i="49" a="1"/>
  <c r="U170" i="49" s="1"/>
  <c r="T170" i="49" a="1"/>
  <c r="T170" i="49" s="1"/>
  <c r="S170" i="49" a="1"/>
  <c r="S170" i="49" s="1"/>
  <c r="R170" i="49" a="1"/>
  <c r="R170" i="49" s="1"/>
  <c r="Q170" i="49" a="1"/>
  <c r="Q170" i="49" s="1"/>
  <c r="P170" i="49" a="1"/>
  <c r="P170" i="49" s="1"/>
  <c r="O170" i="49" a="1"/>
  <c r="O170" i="49" s="1"/>
  <c r="N170" i="49" a="1"/>
  <c r="N170" i="49" s="1"/>
  <c r="M170" i="49" a="1"/>
  <c r="M170" i="49" s="1"/>
  <c r="L170" i="49" a="1"/>
  <c r="L170" i="49" s="1"/>
  <c r="K170" i="49" a="1"/>
  <c r="K170" i="49" s="1"/>
  <c r="J170" i="49" a="1"/>
  <c r="J170" i="49" s="1"/>
  <c r="I170" i="49" a="1"/>
  <c r="I170" i="49" s="1"/>
  <c r="H170" i="49" a="1"/>
  <c r="H170" i="49" s="1"/>
  <c r="G170" i="49" a="1"/>
  <c r="G170" i="49" s="1"/>
  <c r="C170" i="49" a="1"/>
  <c r="C170" i="49" s="1"/>
  <c r="B170" i="49" a="1"/>
  <c r="B170" i="49" s="1"/>
  <c r="AN169" i="49"/>
  <c r="AB169" i="49"/>
  <c r="AA169" i="49"/>
  <c r="Z169" i="49"/>
  <c r="Y169" i="49"/>
  <c r="X169" i="49"/>
  <c r="W169" i="49"/>
  <c r="V169" i="49"/>
  <c r="U169" i="49"/>
  <c r="T169" i="49"/>
  <c r="S169" i="49"/>
  <c r="R169" i="49"/>
  <c r="Q169" i="49"/>
  <c r="P169" i="49"/>
  <c r="O169" i="49"/>
  <c r="N169" i="49"/>
  <c r="M169" i="49"/>
  <c r="L169" i="49"/>
  <c r="K169" i="49"/>
  <c r="J169" i="49"/>
  <c r="I169" i="49"/>
  <c r="H169" i="49"/>
  <c r="G169" i="49"/>
  <c r="C169" i="49"/>
  <c r="B169" i="49"/>
  <c r="AI168" i="49"/>
  <c r="AH168" i="49"/>
  <c r="A168" i="49" a="1"/>
  <c r="A168" i="49" s="1"/>
  <c r="AI167" i="49"/>
  <c r="AH167" i="49"/>
  <c r="AI166" i="49"/>
  <c r="AH166" i="49"/>
  <c r="AM165" i="49"/>
  <c r="AI165" i="49"/>
  <c r="AH165" i="49"/>
  <c r="AN164" i="49"/>
  <c r="AI164" i="49"/>
  <c r="AH164" i="49"/>
  <c r="AN163" i="49"/>
  <c r="AO163" i="49" s="1"/>
  <c r="AI163" i="49"/>
  <c r="AH163" i="49"/>
  <c r="A163" i="49" a="1"/>
  <c r="A163" i="49" s="1"/>
  <c r="AN162" i="49"/>
  <c r="AO162" i="49" s="1"/>
  <c r="AI162" i="49"/>
  <c r="AH162" i="49"/>
  <c r="AN161" i="49"/>
  <c r="AO161" i="49" s="1"/>
  <c r="AI161" i="49"/>
  <c r="AH161" i="49"/>
  <c r="AI160" i="49"/>
  <c r="AH160" i="49"/>
  <c r="AI159" i="49"/>
  <c r="AH159" i="49"/>
  <c r="AI158" i="49"/>
  <c r="AH158" i="49"/>
  <c r="AM157" i="49"/>
  <c r="AI157" i="49"/>
  <c r="AH157" i="49"/>
  <c r="AN156" i="49"/>
  <c r="AO156" i="49" s="1"/>
  <c r="AI156" i="49"/>
  <c r="AH156" i="49"/>
  <c r="AO155" i="49"/>
  <c r="AN155" i="49"/>
  <c r="AO154" i="49"/>
  <c r="AN154" i="49"/>
  <c r="AN153" i="49"/>
  <c r="AN157" i="49" s="1"/>
  <c r="AI152" i="49"/>
  <c r="AH152" i="49"/>
  <c r="AI151" i="49"/>
  <c r="AH151" i="49"/>
  <c r="AI150" i="49"/>
  <c r="AH150" i="49"/>
  <c r="AN149" i="49"/>
  <c r="AO149" i="49" s="1"/>
  <c r="AM149" i="49"/>
  <c r="AI149" i="49"/>
  <c r="AH149" i="49"/>
  <c r="AN148" i="49"/>
  <c r="AO148" i="49" s="1"/>
  <c r="AI148" i="49"/>
  <c r="AH148" i="49"/>
  <c r="AN147" i="49"/>
  <c r="AO147" i="49" s="1"/>
  <c r="AI147" i="49"/>
  <c r="AH147" i="49"/>
  <c r="AN146" i="49"/>
  <c r="AO146" i="49" s="1"/>
  <c r="AI146" i="49"/>
  <c r="AH146" i="49"/>
  <c r="AN145" i="49"/>
  <c r="AO145" i="49" s="1"/>
  <c r="C145" i="49"/>
  <c r="AI144" i="49"/>
  <c r="AH144" i="49"/>
  <c r="AI143" i="49"/>
  <c r="AH143" i="49"/>
  <c r="AI142" i="49"/>
  <c r="AH142" i="49"/>
  <c r="AI141" i="49"/>
  <c r="AH141" i="49"/>
  <c r="AI140" i="49"/>
  <c r="AH140" i="49"/>
  <c r="AI139" i="49"/>
  <c r="AH139" i="49"/>
  <c r="AI138" i="49"/>
  <c r="AH138" i="49"/>
  <c r="AI137" i="49"/>
  <c r="AH137" i="49"/>
  <c r="AI136" i="49"/>
  <c r="AH136" i="49"/>
  <c r="AI135" i="49"/>
  <c r="AH135" i="49"/>
  <c r="AB132" i="49"/>
  <c r="AA132" i="49"/>
  <c r="Z132" i="49"/>
  <c r="Y132" i="49"/>
  <c r="X132" i="49"/>
  <c r="W132" i="49"/>
  <c r="V132" i="49"/>
  <c r="U132" i="49"/>
  <c r="T132" i="49"/>
  <c r="S132" i="49"/>
  <c r="R132" i="49"/>
  <c r="Q132" i="49"/>
  <c r="Q133" i="49" s="1"/>
  <c r="AY23" i="49" s="1"/>
  <c r="P132" i="49"/>
  <c r="O132" i="49"/>
  <c r="N132" i="49"/>
  <c r="M132" i="49"/>
  <c r="L132" i="49"/>
  <c r="K132" i="49"/>
  <c r="J132" i="49"/>
  <c r="I132" i="49"/>
  <c r="H132" i="49"/>
  <c r="G132" i="49"/>
  <c r="C132" i="49"/>
  <c r="AB131" i="49"/>
  <c r="AA131" i="49"/>
  <c r="Z131" i="49"/>
  <c r="Y131" i="49"/>
  <c r="X131" i="49"/>
  <c r="W131" i="49"/>
  <c r="V131" i="49"/>
  <c r="U131" i="49"/>
  <c r="T131" i="49"/>
  <c r="S131" i="49"/>
  <c r="R131" i="49"/>
  <c r="Q131" i="49"/>
  <c r="P131" i="49"/>
  <c r="O131" i="49"/>
  <c r="N131" i="49"/>
  <c r="M131" i="49"/>
  <c r="L131" i="49"/>
  <c r="K131" i="49"/>
  <c r="J131" i="49"/>
  <c r="I131" i="49"/>
  <c r="H131" i="49"/>
  <c r="G131" i="49"/>
  <c r="C131" i="49"/>
  <c r="AB130" i="49"/>
  <c r="AA130" i="49"/>
  <c r="Z130" i="49"/>
  <c r="Y130" i="49"/>
  <c r="X130" i="49"/>
  <c r="W130" i="49"/>
  <c r="V130" i="49"/>
  <c r="U130" i="49"/>
  <c r="T130" i="49"/>
  <c r="S130" i="49"/>
  <c r="R130" i="49"/>
  <c r="Q130" i="49"/>
  <c r="P130" i="49"/>
  <c r="O130" i="49"/>
  <c r="AI130" i="49" s="1"/>
  <c r="N130" i="49"/>
  <c r="M130" i="49"/>
  <c r="L130" i="49"/>
  <c r="K130" i="49"/>
  <c r="J130" i="49"/>
  <c r="I130" i="49"/>
  <c r="H130" i="49"/>
  <c r="G130" i="49"/>
  <c r="C130" i="49"/>
  <c r="AB129" i="49"/>
  <c r="AA129" i="49"/>
  <c r="Z129" i="49"/>
  <c r="Y129" i="49"/>
  <c r="X129" i="49"/>
  <c r="W129" i="49"/>
  <c r="V129" i="49"/>
  <c r="U129" i="49"/>
  <c r="T129" i="49"/>
  <c r="S129" i="49"/>
  <c r="S133" i="49" s="1"/>
  <c r="BA23" i="49" s="1"/>
  <c r="R129" i="49"/>
  <c r="Q129" i="49"/>
  <c r="P129" i="49"/>
  <c r="O129" i="49"/>
  <c r="N129" i="49"/>
  <c r="M129" i="49"/>
  <c r="L129" i="49"/>
  <c r="K129" i="49"/>
  <c r="J129" i="49"/>
  <c r="I129" i="49"/>
  <c r="H129" i="49"/>
  <c r="G129" i="49"/>
  <c r="C129" i="49"/>
  <c r="AB128" i="49"/>
  <c r="AB133" i="49" s="1"/>
  <c r="AA128" i="49"/>
  <c r="Z128" i="49"/>
  <c r="Y128" i="49"/>
  <c r="X128" i="49"/>
  <c r="W128" i="49"/>
  <c r="V128" i="49"/>
  <c r="U128" i="49"/>
  <c r="T128" i="49"/>
  <c r="S128" i="49"/>
  <c r="R128" i="49"/>
  <c r="Q128" i="49"/>
  <c r="P128" i="49"/>
  <c r="O128" i="49"/>
  <c r="N128" i="49"/>
  <c r="M128" i="49"/>
  <c r="L128" i="49"/>
  <c r="K128" i="49"/>
  <c r="J128" i="49"/>
  <c r="I128" i="49"/>
  <c r="H128" i="49"/>
  <c r="G128" i="49"/>
  <c r="C128" i="49"/>
  <c r="BI23" i="49"/>
  <c r="AB127" i="49"/>
  <c r="AA127" i="49"/>
  <c r="Z127" i="49"/>
  <c r="Z133" i="49" s="1"/>
  <c r="Y127" i="49"/>
  <c r="X127" i="49"/>
  <c r="W127" i="49"/>
  <c r="V127" i="49"/>
  <c r="U127" i="49"/>
  <c r="T127" i="49"/>
  <c r="S127" i="49"/>
  <c r="R127" i="49"/>
  <c r="Q127" i="49"/>
  <c r="P127" i="49"/>
  <c r="O127" i="49"/>
  <c r="N127" i="49"/>
  <c r="M127" i="49"/>
  <c r="L127" i="49"/>
  <c r="K127" i="49"/>
  <c r="K133" i="49" s="1"/>
  <c r="AT23" i="49" s="1"/>
  <c r="J127" i="49"/>
  <c r="J133" i="49" s="1"/>
  <c r="J134" i="49" s="1"/>
  <c r="I127" i="49"/>
  <c r="H127" i="49"/>
  <c r="G127" i="49"/>
  <c r="AP23" i="49"/>
  <c r="C127" i="49"/>
  <c r="C133" i="49" s="1"/>
  <c r="AI124" i="49"/>
  <c r="AH124" i="49"/>
  <c r="AI122" i="49"/>
  <c r="AH122" i="49"/>
  <c r="AG122" i="49"/>
  <c r="AI121" i="49"/>
  <c r="AH121" i="49"/>
  <c r="AI120" i="49"/>
  <c r="AH120" i="49"/>
  <c r="AI119" i="49"/>
  <c r="AH119" i="49"/>
  <c r="AG118" i="49"/>
  <c r="BH19" i="49"/>
  <c r="AB118" i="49"/>
  <c r="AA118" i="49"/>
  <c r="Z118" i="49"/>
  <c r="BF19" i="49" s="1"/>
  <c r="Y118" i="49"/>
  <c r="X5" i="49" s="1"/>
  <c r="X118" i="49"/>
  <c r="BE19" i="49" s="1"/>
  <c r="W118" i="49"/>
  <c r="V118" i="49"/>
  <c r="BD19" i="49" s="1"/>
  <c r="U118" i="49"/>
  <c r="T5" i="49" s="1"/>
  <c r="T118" i="49"/>
  <c r="BB19" i="49" s="1"/>
  <c r="S118" i="49"/>
  <c r="BA19" i="49" s="1"/>
  <c r="R118" i="49"/>
  <c r="Q118" i="49"/>
  <c r="P5" i="49" s="1"/>
  <c r="P118" i="49"/>
  <c r="O5" i="49" s="1"/>
  <c r="O118" i="49"/>
  <c r="N118" i="49"/>
  <c r="AV19" i="49" s="1"/>
  <c r="M118" i="49"/>
  <c r="AU19" i="49" s="1"/>
  <c r="L118" i="49"/>
  <c r="K5" i="49" s="1"/>
  <c r="K118" i="49"/>
  <c r="J118" i="49"/>
  <c r="I118" i="49"/>
  <c r="H5" i="49" s="1"/>
  <c r="H118" i="49"/>
  <c r="G5" i="49" s="1"/>
  <c r="G118" i="49"/>
  <c r="C118" i="49"/>
  <c r="AI117" i="49"/>
  <c r="AH117" i="49"/>
  <c r="AI116" i="49"/>
  <c r="AH116" i="49"/>
  <c r="AI115" i="49"/>
  <c r="AH115" i="49"/>
  <c r="AI114" i="49"/>
  <c r="AH114" i="49"/>
  <c r="AI113" i="49"/>
  <c r="AH113" i="49"/>
  <c r="AI112" i="49"/>
  <c r="AH112" i="49"/>
  <c r="AI111" i="49"/>
  <c r="AH111" i="49"/>
  <c r="AI110" i="49"/>
  <c r="AH110" i="49"/>
  <c r="AI109" i="49"/>
  <c r="AH109" i="49"/>
  <c r="AI108" i="49"/>
  <c r="AH108" i="49"/>
  <c r="AI107" i="49"/>
  <c r="AH107" i="49"/>
  <c r="AG106" i="49"/>
  <c r="AG4" i="49" s="1"/>
  <c r="BH20" i="49"/>
  <c r="AB106" i="49"/>
  <c r="AA106" i="49"/>
  <c r="Z106" i="49"/>
  <c r="Y106" i="49"/>
  <c r="X106" i="49"/>
  <c r="W106" i="49"/>
  <c r="W123" i="49" s="1"/>
  <c r="W125" i="49" s="1"/>
  <c r="V106" i="49"/>
  <c r="U106" i="49"/>
  <c r="T106" i="49"/>
  <c r="S106" i="49"/>
  <c r="BA20" i="49" s="1"/>
  <c r="R106" i="49"/>
  <c r="Q106" i="49"/>
  <c r="AY20" i="49" s="1"/>
  <c r="P106" i="49"/>
  <c r="AX20" i="49" s="1"/>
  <c r="O106" i="49"/>
  <c r="N106" i="49"/>
  <c r="M106" i="49"/>
  <c r="L106" i="49"/>
  <c r="K106" i="49"/>
  <c r="AT20" i="49" s="1"/>
  <c r="J106" i="49"/>
  <c r="I106" i="49"/>
  <c r="H106" i="49"/>
  <c r="G106" i="49"/>
  <c r="AR20" i="49" s="1"/>
  <c r="AP20" i="49"/>
  <c r="C106" i="49"/>
  <c r="AN20" i="49" s="1"/>
  <c r="AI105" i="49"/>
  <c r="AH105" i="49"/>
  <c r="AI104" i="49"/>
  <c r="AH104" i="49"/>
  <c r="AI103" i="49"/>
  <c r="AH103" i="49"/>
  <c r="BJ18" i="49"/>
  <c r="AB102" i="49"/>
  <c r="BG18" i="49" s="1"/>
  <c r="AA102" i="49"/>
  <c r="Z102" i="49"/>
  <c r="BF18" i="49" s="1"/>
  <c r="Y102" i="49"/>
  <c r="X102" i="49"/>
  <c r="BD18" i="49"/>
  <c r="BB18" i="49"/>
  <c r="R102" i="49"/>
  <c r="Q102" i="49"/>
  <c r="P102" i="49"/>
  <c r="AX18" i="49" s="1"/>
  <c r="O102" i="49"/>
  <c r="N102" i="49"/>
  <c r="AV18" i="49" s="1"/>
  <c r="M102" i="49"/>
  <c r="AU18" i="49" s="1"/>
  <c r="L102" i="49"/>
  <c r="K102" i="49"/>
  <c r="J102" i="49"/>
  <c r="I102" i="49"/>
  <c r="AS18" i="49" s="1"/>
  <c r="H102" i="49"/>
  <c r="G102" i="49"/>
  <c r="C102" i="49"/>
  <c r="AM18" i="49"/>
  <c r="BR101" i="49"/>
  <c r="BP101" i="49"/>
  <c r="BN101" i="49"/>
  <c r="BM101" i="49"/>
  <c r="BF101" i="49"/>
  <c r="BE101" i="49"/>
  <c r="AZ101" i="49"/>
  <c r="AI101" i="49"/>
  <c r="AH101" i="49"/>
  <c r="AG101" i="49"/>
  <c r="AG102" i="49" s="1"/>
  <c r="BT100" i="49"/>
  <c r="BQ100" i="49"/>
  <c r="BP100" i="49"/>
  <c r="BO100" i="49"/>
  <c r="BL100" i="49"/>
  <c r="BE100" i="49"/>
  <c r="BD100" i="49"/>
  <c r="AZ100" i="49"/>
  <c r="AI100" i="49"/>
  <c r="AH100" i="49"/>
  <c r="BW99" i="49"/>
  <c r="BV99" i="49"/>
  <c r="BR99" i="49"/>
  <c r="BQ99" i="49"/>
  <c r="BN99" i="49"/>
  <c r="BF99" i="49"/>
  <c r="BB99" i="49"/>
  <c r="BA99" i="49"/>
  <c r="AI99" i="49"/>
  <c r="AH99" i="49"/>
  <c r="BS98" i="49"/>
  <c r="BQ98" i="49"/>
  <c r="BP98" i="49"/>
  <c r="BL98" i="49"/>
  <c r="BD98" i="49"/>
  <c r="AZ98" i="49"/>
  <c r="AI98" i="49"/>
  <c r="AH98" i="49"/>
  <c r="BR97" i="49"/>
  <c r="BK97" i="49"/>
  <c r="AI97" i="49"/>
  <c r="AH97" i="49"/>
  <c r="BU96" i="49"/>
  <c r="BT96" i="49"/>
  <c r="BE96" i="49"/>
  <c r="BD96" i="49"/>
  <c r="AZ96" i="49"/>
  <c r="AI96" i="49"/>
  <c r="AH96" i="49"/>
  <c r="AI95" i="49"/>
  <c r="AH95" i="49"/>
  <c r="BW94" i="49"/>
  <c r="BW101" i="49" s="1"/>
  <c r="BV94" i="49"/>
  <c r="BV101" i="49" s="1"/>
  <c r="BU94" i="49"/>
  <c r="BU101" i="49" s="1"/>
  <c r="BT94" i="49"/>
  <c r="BT101" i="49" s="1"/>
  <c r="BS94" i="49"/>
  <c r="BS101" i="49" s="1"/>
  <c r="BR94" i="49"/>
  <c r="BQ94" i="49"/>
  <c r="BQ101" i="49" s="1"/>
  <c r="BP94" i="49"/>
  <c r="BO94" i="49"/>
  <c r="BO101" i="49" s="1"/>
  <c r="BN94" i="49"/>
  <c r="BM94" i="49"/>
  <c r="BL94" i="49"/>
  <c r="BL101" i="49" s="1"/>
  <c r="BK94" i="49"/>
  <c r="BK101" i="49" s="1"/>
  <c r="BJ94" i="49"/>
  <c r="BJ101" i="49" s="1"/>
  <c r="BI94" i="49"/>
  <c r="BI101" i="49" s="1"/>
  <c r="BH94" i="49"/>
  <c r="BH101" i="49" s="1"/>
  <c r="BG94" i="49"/>
  <c r="BG101" i="49" s="1"/>
  <c r="BF94" i="49"/>
  <c r="BE94" i="49"/>
  <c r="BD94" i="49"/>
  <c r="BD101" i="49" s="1"/>
  <c r="BC94" i="49"/>
  <c r="BC101" i="49" s="1"/>
  <c r="BB94" i="49"/>
  <c r="BB101" i="49" s="1"/>
  <c r="BA94" i="49"/>
  <c r="BA101" i="49" s="1"/>
  <c r="AZ94" i="49"/>
  <c r="AI94" i="49"/>
  <c r="AH94" i="49"/>
  <c r="BW93" i="49"/>
  <c r="BW100" i="49" s="1"/>
  <c r="BV93" i="49"/>
  <c r="BV100" i="49" s="1"/>
  <c r="BU93" i="49"/>
  <c r="BU100" i="49" s="1"/>
  <c r="BT93" i="49"/>
  <c r="BS93" i="49"/>
  <c r="BS100" i="49" s="1"/>
  <c r="BR93" i="49"/>
  <c r="BR100" i="49" s="1"/>
  <c r="BQ93" i="49"/>
  <c r="BP93" i="49"/>
  <c r="BO93" i="49"/>
  <c r="BN93" i="49"/>
  <c r="BN100" i="49" s="1"/>
  <c r="BM93" i="49"/>
  <c r="BM100" i="49" s="1"/>
  <c r="BL93" i="49"/>
  <c r="BK93" i="49"/>
  <c r="BK100" i="49" s="1"/>
  <c r="BJ93" i="49"/>
  <c r="BJ100" i="49" s="1"/>
  <c r="BI93" i="49"/>
  <c r="BI100" i="49" s="1"/>
  <c r="BH93" i="49"/>
  <c r="BH100" i="49" s="1"/>
  <c r="BG93" i="49"/>
  <c r="BG100" i="49" s="1"/>
  <c r="BF93" i="49"/>
  <c r="BF100" i="49" s="1"/>
  <c r="BE93" i="49"/>
  <c r="BD93" i="49"/>
  <c r="BC93" i="49"/>
  <c r="BC100" i="49" s="1"/>
  <c r="BB93" i="49"/>
  <c r="BB100" i="49" s="1"/>
  <c r="BA93" i="49"/>
  <c r="BA100" i="49" s="1"/>
  <c r="AZ93" i="49"/>
  <c r="AI93" i="49"/>
  <c r="AH93" i="49"/>
  <c r="BW92" i="49"/>
  <c r="BV92" i="49"/>
  <c r="BU92" i="49"/>
  <c r="BU99" i="49" s="1"/>
  <c r="BT92" i="49"/>
  <c r="BT99" i="49" s="1"/>
  <c r="BS92" i="49"/>
  <c r="BS99" i="49" s="1"/>
  <c r="BR92" i="49"/>
  <c r="BQ92" i="49"/>
  <c r="BP92" i="49"/>
  <c r="BP99" i="49" s="1"/>
  <c r="BO92" i="49"/>
  <c r="BO99" i="49" s="1"/>
  <c r="BN92" i="49"/>
  <c r="BM92" i="49"/>
  <c r="BM99" i="49" s="1"/>
  <c r="BL92" i="49"/>
  <c r="BL99" i="49" s="1"/>
  <c r="BK92" i="49"/>
  <c r="BK99" i="49" s="1"/>
  <c r="BJ92" i="49"/>
  <c r="BJ99" i="49" s="1"/>
  <c r="BI92" i="49"/>
  <c r="BI99" i="49" s="1"/>
  <c r="BH92" i="49"/>
  <c r="BH99" i="49" s="1"/>
  <c r="BG92" i="49"/>
  <c r="BG99" i="49" s="1"/>
  <c r="BF92" i="49"/>
  <c r="BE92" i="49"/>
  <c r="BE99" i="49" s="1"/>
  <c r="BD92" i="49"/>
  <c r="BD99" i="49" s="1"/>
  <c r="BC92" i="49"/>
  <c r="BC99" i="49" s="1"/>
  <c r="BB92" i="49"/>
  <c r="BA92" i="49"/>
  <c r="AZ92" i="49"/>
  <c r="AZ99" i="49" s="1"/>
  <c r="AI92" i="49"/>
  <c r="AH92" i="49"/>
  <c r="BW91" i="49"/>
  <c r="BW98" i="49" s="1"/>
  <c r="BV91" i="49"/>
  <c r="BV98" i="49" s="1"/>
  <c r="BU91" i="49"/>
  <c r="BU98" i="49" s="1"/>
  <c r="BT91" i="49"/>
  <c r="BT98" i="49" s="1"/>
  <c r="BS91" i="49"/>
  <c r="BR91" i="49"/>
  <c r="BR98" i="49" s="1"/>
  <c r="BQ91" i="49"/>
  <c r="BP91" i="49"/>
  <c r="BO91" i="49"/>
  <c r="BO98" i="49" s="1"/>
  <c r="BN91" i="49"/>
  <c r="BN98" i="49" s="1"/>
  <c r="BM91" i="49"/>
  <c r="BM98" i="49" s="1"/>
  <c r="BL91" i="49"/>
  <c r="BK91" i="49"/>
  <c r="BK98" i="49" s="1"/>
  <c r="BJ91" i="49"/>
  <c r="BJ98" i="49" s="1"/>
  <c r="BI91" i="49"/>
  <c r="BI98" i="49" s="1"/>
  <c r="BH91" i="49"/>
  <c r="BH98" i="49" s="1"/>
  <c r="BG91" i="49"/>
  <c r="BG98" i="49" s="1"/>
  <c r="BF91" i="49"/>
  <c r="BF98" i="49" s="1"/>
  <c r="BE91" i="49"/>
  <c r="BE98" i="49" s="1"/>
  <c r="BD91" i="49"/>
  <c r="BC91" i="49"/>
  <c r="BC98" i="49" s="1"/>
  <c r="BB91" i="49"/>
  <c r="BB98" i="49" s="1"/>
  <c r="BA91" i="49"/>
  <c r="BA98" i="49" s="1"/>
  <c r="AZ91" i="49"/>
  <c r="AI91" i="49"/>
  <c r="AH91" i="49"/>
  <c r="BW90" i="49"/>
  <c r="BW97" i="49" s="1"/>
  <c r="BV90" i="49"/>
  <c r="BV97" i="49" s="1"/>
  <c r="BU90" i="49"/>
  <c r="BU97" i="49" s="1"/>
  <c r="BT90" i="49"/>
  <c r="BT97" i="49" s="1"/>
  <c r="BS90" i="49"/>
  <c r="BS97" i="49" s="1"/>
  <c r="BR90" i="49"/>
  <c r="BQ90" i="49"/>
  <c r="BQ97" i="49" s="1"/>
  <c r="BP90" i="49"/>
  <c r="BP97" i="49" s="1"/>
  <c r="BO90" i="49"/>
  <c r="BO97" i="49" s="1"/>
  <c r="BN90" i="49"/>
  <c r="BN97" i="49" s="1"/>
  <c r="BM90" i="49"/>
  <c r="BM97" i="49" s="1"/>
  <c r="BL90" i="49"/>
  <c r="BL97" i="49" s="1"/>
  <c r="BK90" i="49"/>
  <c r="BJ90" i="49"/>
  <c r="BJ97" i="49" s="1"/>
  <c r="BI90" i="49"/>
  <c r="BI97" i="49" s="1"/>
  <c r="BH90" i="49"/>
  <c r="BH97" i="49" s="1"/>
  <c r="BG90" i="49"/>
  <c r="BG97" i="49" s="1"/>
  <c r="BF90" i="49"/>
  <c r="BF97" i="49" s="1"/>
  <c r="BE90" i="49"/>
  <c r="BE97" i="49" s="1"/>
  <c r="BD90" i="49"/>
  <c r="BD97" i="49" s="1"/>
  <c r="BC90" i="49"/>
  <c r="BC97" i="49" s="1"/>
  <c r="BB90" i="49"/>
  <c r="BB97" i="49" s="1"/>
  <c r="BA90" i="49"/>
  <c r="BA97" i="49" s="1"/>
  <c r="AZ90" i="49"/>
  <c r="AZ97" i="49" s="1"/>
  <c r="AI90" i="49"/>
  <c r="AH90" i="49"/>
  <c r="BW89" i="49"/>
  <c r="BW96" i="49" s="1"/>
  <c r="BV89" i="49"/>
  <c r="BV96" i="49" s="1"/>
  <c r="BU89" i="49"/>
  <c r="BT89" i="49"/>
  <c r="BS89" i="49"/>
  <c r="BS96" i="49" s="1"/>
  <c r="BR89" i="49"/>
  <c r="BR96" i="49" s="1"/>
  <c r="BQ89" i="49"/>
  <c r="BQ96" i="49" s="1"/>
  <c r="BP89" i="49"/>
  <c r="BP96" i="49" s="1"/>
  <c r="BO89" i="49"/>
  <c r="BO96" i="49" s="1"/>
  <c r="BN89" i="49"/>
  <c r="BN96" i="49" s="1"/>
  <c r="BM89" i="49"/>
  <c r="BM96" i="49" s="1"/>
  <c r="BL89" i="49"/>
  <c r="BL96" i="49" s="1"/>
  <c r="BK89" i="49"/>
  <c r="BK96" i="49" s="1"/>
  <c r="BJ89" i="49"/>
  <c r="BJ96" i="49" s="1"/>
  <c r="BI89" i="49"/>
  <c r="BI96" i="49" s="1"/>
  <c r="BH89" i="49"/>
  <c r="BH96" i="49" s="1"/>
  <c r="BG89" i="49"/>
  <c r="BG96" i="49" s="1"/>
  <c r="BF89" i="49"/>
  <c r="BF96" i="49" s="1"/>
  <c r="BE89" i="49"/>
  <c r="BD89" i="49"/>
  <c r="BC89" i="49"/>
  <c r="BC96" i="49" s="1"/>
  <c r="BB89" i="49"/>
  <c r="BB96" i="49" s="1"/>
  <c r="BA89" i="49"/>
  <c r="BA96" i="49" s="1"/>
  <c r="AZ89" i="49"/>
  <c r="AI89" i="49"/>
  <c r="AH89" i="49"/>
  <c r="AG88" i="49"/>
  <c r="AB88" i="49"/>
  <c r="BG17" i="49" s="1"/>
  <c r="AA88" i="49"/>
  <c r="Z88" i="49"/>
  <c r="BF17" i="49" s="1"/>
  <c r="Y88" i="49"/>
  <c r="X88" i="49"/>
  <c r="BE17" i="49" s="1"/>
  <c r="R88" i="49"/>
  <c r="AZ17" i="49" s="1"/>
  <c r="Q88" i="49"/>
  <c r="AY17" i="49" s="1"/>
  <c r="P88" i="49"/>
  <c r="O88" i="49"/>
  <c r="AW17" i="49" s="1"/>
  <c r="N88" i="49"/>
  <c r="AV17" i="49" s="1"/>
  <c r="M88" i="49"/>
  <c r="AU17" i="49" s="1"/>
  <c r="L88" i="49"/>
  <c r="K88" i="49"/>
  <c r="J88" i="49"/>
  <c r="I88" i="49"/>
  <c r="AS17" i="49" s="1"/>
  <c r="H88" i="49"/>
  <c r="G88" i="49"/>
  <c r="AR17" i="49" s="1"/>
  <c r="AP17" i="49"/>
  <c r="AO17" i="49"/>
  <c r="C88" i="49"/>
  <c r="AN17" i="49" s="1"/>
  <c r="AI87" i="49"/>
  <c r="AH87" i="49"/>
  <c r="AI86" i="49"/>
  <c r="AH86" i="49"/>
  <c r="AI85" i="49"/>
  <c r="AH85" i="49"/>
  <c r="AI84" i="49"/>
  <c r="AH84" i="49"/>
  <c r="AI83" i="49"/>
  <c r="AH83" i="49"/>
  <c r="AI82" i="49"/>
  <c r="AH82" i="49"/>
  <c r="AI81" i="49"/>
  <c r="AH81" i="49"/>
  <c r="AC7" i="49"/>
  <c r="AB80" i="49"/>
  <c r="AB123" i="49" s="1"/>
  <c r="AB125" i="49" s="1"/>
  <c r="AA80" i="49"/>
  <c r="Z80" i="49"/>
  <c r="BF16" i="49" s="1"/>
  <c r="Y80" i="49"/>
  <c r="X80" i="49"/>
  <c r="X123" i="49" s="1"/>
  <c r="X125" i="49" s="1"/>
  <c r="BB16" i="49"/>
  <c r="R80" i="49"/>
  <c r="AZ16" i="49" s="1"/>
  <c r="Q80" i="49"/>
  <c r="AY16" i="49" s="1"/>
  <c r="P80" i="49"/>
  <c r="AX16" i="49" s="1"/>
  <c r="O80" i="49"/>
  <c r="N80" i="49"/>
  <c r="M80" i="49"/>
  <c r="L80" i="49"/>
  <c r="K80" i="49"/>
  <c r="J80" i="49"/>
  <c r="I80" i="49"/>
  <c r="AS16" i="49" s="1"/>
  <c r="H80" i="49"/>
  <c r="G80" i="49"/>
  <c r="C80" i="49"/>
  <c r="AI79" i="49"/>
  <c r="AH79" i="49"/>
  <c r="AI78" i="49"/>
  <c r="AH78" i="49"/>
  <c r="AG78" i="49"/>
  <c r="AG80" i="49" s="1"/>
  <c r="AI77" i="49"/>
  <c r="AH77" i="49"/>
  <c r="AI76" i="49"/>
  <c r="AH76" i="49"/>
  <c r="AI75" i="49"/>
  <c r="AH75" i="49"/>
  <c r="AI74" i="49"/>
  <c r="AH74" i="49"/>
  <c r="AI73" i="49"/>
  <c r="AH73" i="49"/>
  <c r="AI72" i="49"/>
  <c r="AH72" i="49"/>
  <c r="AI71" i="49"/>
  <c r="AH71" i="49"/>
  <c r="AI70" i="49"/>
  <c r="AH70" i="49"/>
  <c r="AI69" i="49"/>
  <c r="AH69" i="49"/>
  <c r="AI68" i="49"/>
  <c r="AH68" i="49"/>
  <c r="AI67" i="49"/>
  <c r="AH67" i="49"/>
  <c r="AI66" i="49"/>
  <c r="AH66" i="49"/>
  <c r="AI65" i="49"/>
  <c r="AH65" i="49"/>
  <c r="AI64" i="49"/>
  <c r="AH64" i="49"/>
  <c r="AI63" i="49"/>
  <c r="AH63" i="49"/>
  <c r="AI62" i="49"/>
  <c r="AH62" i="49"/>
  <c r="AI61" i="49"/>
  <c r="AH61" i="49"/>
  <c r="AI60" i="49"/>
  <c r="AH60" i="49"/>
  <c r="AI59" i="49"/>
  <c r="AH59" i="49"/>
  <c r="AI58" i="49"/>
  <c r="AH58" i="49"/>
  <c r="AI57" i="49"/>
  <c r="AH57" i="49"/>
  <c r="AI56" i="49"/>
  <c r="AH56" i="49"/>
  <c r="AI55" i="49"/>
  <c r="AH55" i="49"/>
  <c r="AI54" i="49"/>
  <c r="AH54" i="49"/>
  <c r="AI53" i="49"/>
  <c r="AH53" i="49"/>
  <c r="AI52" i="49"/>
  <c r="AH52" i="49"/>
  <c r="AI51" i="49"/>
  <c r="AH51" i="49"/>
  <c r="AI50" i="49"/>
  <c r="AH50" i="49"/>
  <c r="AI49" i="49"/>
  <c r="AH49" i="49"/>
  <c r="AI48" i="49"/>
  <c r="AH48" i="49"/>
  <c r="AI47" i="49"/>
  <c r="AH47" i="49"/>
  <c r="AI46" i="49"/>
  <c r="AH46" i="49"/>
  <c r="AI45" i="49"/>
  <c r="AH45" i="49"/>
  <c r="AI44" i="49"/>
  <c r="AH44" i="49"/>
  <c r="AI43" i="49"/>
  <c r="AH43" i="49"/>
  <c r="AI42" i="49"/>
  <c r="AH42" i="49"/>
  <c r="AI41" i="49"/>
  <c r="AH41" i="49"/>
  <c r="AI40" i="49"/>
  <c r="AH40" i="49"/>
  <c r="AI39" i="49"/>
  <c r="AH39" i="49"/>
  <c r="AI38" i="49"/>
  <c r="AH38" i="49"/>
  <c r="AI37" i="49"/>
  <c r="AH37" i="49"/>
  <c r="AI36" i="49"/>
  <c r="AH36" i="49"/>
  <c r="AI35" i="49"/>
  <c r="AH35" i="49"/>
  <c r="AI34" i="49"/>
  <c r="AH34" i="49"/>
  <c r="AI33" i="49"/>
  <c r="AH33" i="49"/>
  <c r="AI32" i="49"/>
  <c r="AH32" i="49"/>
  <c r="AI31" i="49"/>
  <c r="AH31" i="49"/>
  <c r="AI30" i="49"/>
  <c r="AH30" i="49"/>
  <c r="AI29" i="49"/>
  <c r="AH29" i="49"/>
  <c r="AI28" i="49"/>
  <c r="AH28" i="49"/>
  <c r="AI27" i="49"/>
  <c r="AH27" i="49"/>
  <c r="AI26" i="49"/>
  <c r="AH26" i="49"/>
  <c r="AI25" i="49"/>
  <c r="AH25" i="49"/>
  <c r="AI24" i="49"/>
  <c r="AH24" i="49"/>
  <c r="BF23" i="49"/>
  <c r="AI23" i="49"/>
  <c r="AH23" i="49"/>
  <c r="AI22" i="49"/>
  <c r="AH22" i="49"/>
  <c r="BJ21" i="49"/>
  <c r="BI21" i="49"/>
  <c r="BH21" i="49"/>
  <c r="BG21" i="49"/>
  <c r="BF21" i="49"/>
  <c r="BE21" i="49"/>
  <c r="BD21" i="49"/>
  <c r="BC21" i="49"/>
  <c r="BB21" i="49"/>
  <c r="BA21" i="49"/>
  <c r="AZ21" i="49"/>
  <c r="AY21" i="49"/>
  <c r="AX21" i="49"/>
  <c r="AW21" i="49"/>
  <c r="AV21" i="49"/>
  <c r="AU21" i="49"/>
  <c r="AT21" i="49"/>
  <c r="AS21" i="49"/>
  <c r="AR21" i="49"/>
  <c r="AQ21" i="49"/>
  <c r="AP21" i="49"/>
  <c r="AO21" i="49"/>
  <c r="AN21" i="49"/>
  <c r="AM21" i="49"/>
  <c r="AI21" i="49"/>
  <c r="AH21" i="49"/>
  <c r="BJ20" i="49"/>
  <c r="BI20" i="49"/>
  <c r="BG20" i="49"/>
  <c r="BF20" i="49"/>
  <c r="BE20" i="49"/>
  <c r="BC20" i="49"/>
  <c r="BB20" i="49"/>
  <c r="AZ20" i="49"/>
  <c r="AW20" i="49"/>
  <c r="AV20" i="49"/>
  <c r="AU20" i="49"/>
  <c r="AS20" i="49"/>
  <c r="AQ20" i="49"/>
  <c r="AO20" i="49"/>
  <c r="AM20" i="49"/>
  <c r="AI20" i="49"/>
  <c r="AH20" i="49"/>
  <c r="BJ19" i="49"/>
  <c r="BI19" i="49"/>
  <c r="BG19" i="49"/>
  <c r="AZ19" i="49"/>
  <c r="AP19" i="49"/>
  <c r="AO19" i="49"/>
  <c r="AI19" i="49"/>
  <c r="AH19" i="49"/>
  <c r="BI18" i="49"/>
  <c r="BH18" i="49"/>
  <c r="BE18" i="49"/>
  <c r="BC18" i="49"/>
  <c r="BA18" i="49"/>
  <c r="AY18" i="49"/>
  <c r="AW18" i="49"/>
  <c r="AT18" i="49"/>
  <c r="AR18" i="49"/>
  <c r="AQ18" i="49"/>
  <c r="AP18" i="49"/>
  <c r="AN18" i="49"/>
  <c r="AI18" i="49"/>
  <c r="AH18" i="49"/>
  <c r="BJ17" i="49"/>
  <c r="BI17" i="49"/>
  <c r="BH17" i="49"/>
  <c r="BH22" i="49" s="1"/>
  <c r="BD17" i="49"/>
  <c r="BC17" i="49"/>
  <c r="BB17" i="49"/>
  <c r="BA17" i="49"/>
  <c r="AX17" i="49"/>
  <c r="AT17" i="49"/>
  <c r="AQ17" i="49"/>
  <c r="AM17" i="49"/>
  <c r="AI17" i="49"/>
  <c r="AH17" i="49"/>
  <c r="BJ16" i="49"/>
  <c r="BI16" i="49"/>
  <c r="BH16" i="49"/>
  <c r="BG16" i="49"/>
  <c r="BE16" i="49"/>
  <c r="BD16" i="49"/>
  <c r="BA16" i="49"/>
  <c r="AV16" i="49"/>
  <c r="AQ16" i="49"/>
  <c r="AO16" i="49"/>
  <c r="AN16" i="49"/>
  <c r="AM16" i="49"/>
  <c r="AI16" i="49"/>
  <c r="AH16" i="49"/>
  <c r="AI15" i="49"/>
  <c r="AH15" i="49"/>
  <c r="AI14" i="49"/>
  <c r="AH14" i="49"/>
  <c r="AI13" i="49"/>
  <c r="AH13" i="49"/>
  <c r="AL12" i="49"/>
  <c r="AI12" i="49"/>
  <c r="AH12" i="49"/>
  <c r="AI11" i="49"/>
  <c r="AH11" i="49"/>
  <c r="K6" i="49"/>
  <c r="AE5" i="49"/>
  <c r="AC5" i="49"/>
  <c r="AB5" i="49"/>
  <c r="AA5" i="49"/>
  <c r="U5" i="49"/>
  <c r="Q5" i="49"/>
  <c r="I5" i="49"/>
  <c r="E5" i="49"/>
  <c r="D5" i="49"/>
  <c r="C5" i="49"/>
  <c r="K4" i="49"/>
  <c r="E4" i="49"/>
  <c r="H4" i="49" s="1"/>
  <c r="B4" i="49"/>
  <c r="AL13" i="49" s="1"/>
  <c r="AG3" i="49"/>
  <c r="AF79" i="48"/>
  <c r="AF80" i="48"/>
  <c r="AF88" i="48"/>
  <c r="AF102" i="48"/>
  <c r="AF106" i="48"/>
  <c r="AF118" i="48"/>
  <c r="AF127" i="48"/>
  <c r="AF128" i="48"/>
  <c r="AF133" i="48" s="1"/>
  <c r="AF129" i="48"/>
  <c r="AF130" i="48"/>
  <c r="AF131" i="48"/>
  <c r="AF132" i="48"/>
  <c r="AF145" i="48"/>
  <c r="AH126" i="50" l="1"/>
  <c r="AI126" i="50"/>
  <c r="B7" i="50"/>
  <c r="A7" i="50" s="1"/>
  <c r="J188" i="50"/>
  <c r="G208" i="50"/>
  <c r="G178" i="50"/>
  <c r="H172" i="50"/>
  <c r="G145" i="50"/>
  <c r="G204" i="50"/>
  <c r="H180" i="50"/>
  <c r="F311" i="50"/>
  <c r="F335" i="50" s="1"/>
  <c r="BI22" i="49"/>
  <c r="BI25" i="49" s="1"/>
  <c r="AA133" i="49"/>
  <c r="Y5" i="49"/>
  <c r="Z134" i="49"/>
  <c r="Z123" i="49"/>
  <c r="Z125" i="49" s="1"/>
  <c r="Z126" i="49" s="1"/>
  <c r="Z7" i="49" s="1"/>
  <c r="Y123" i="49"/>
  <c r="Y125" i="49" s="1"/>
  <c r="Y126" i="49" s="1"/>
  <c r="Y7" i="49" s="1"/>
  <c r="Y133" i="49"/>
  <c r="Y134" i="49" s="1"/>
  <c r="W5" i="49"/>
  <c r="BE22" i="49"/>
  <c r="W133" i="49"/>
  <c r="V123" i="49"/>
  <c r="V125" i="49" s="1"/>
  <c r="BD20" i="49"/>
  <c r="BC19" i="49"/>
  <c r="U123" i="49"/>
  <c r="U125" i="49" s="1"/>
  <c r="U133" i="49"/>
  <c r="BC23" i="49" s="1"/>
  <c r="T133" i="49"/>
  <c r="BB23" i="49" s="1"/>
  <c r="S5" i="49"/>
  <c r="R123" i="49"/>
  <c r="R125" i="49" s="1"/>
  <c r="R133" i="49"/>
  <c r="AZ23" i="49" s="1"/>
  <c r="AZ18" i="49"/>
  <c r="AZ22" i="49" s="1"/>
  <c r="AX19" i="49"/>
  <c r="AX22" i="49" s="1"/>
  <c r="P123" i="49"/>
  <c r="P125" i="49" s="1"/>
  <c r="O123" i="49"/>
  <c r="O125" i="49" s="1"/>
  <c r="O133" i="49"/>
  <c r="AW23" i="49" s="1"/>
  <c r="AH131" i="49"/>
  <c r="N123" i="49"/>
  <c r="N125" i="49" s="1"/>
  <c r="M123" i="49"/>
  <c r="M125" i="49" s="1"/>
  <c r="M126" i="49" s="1"/>
  <c r="M7" i="49" s="1"/>
  <c r="AH129" i="49"/>
  <c r="L5" i="49"/>
  <c r="M133" i="49"/>
  <c r="AU23" i="49" s="1"/>
  <c r="L123" i="49"/>
  <c r="L125" i="49" s="1"/>
  <c r="L133" i="49"/>
  <c r="L134" i="49" s="1"/>
  <c r="AH102" i="49"/>
  <c r="AH106" i="49"/>
  <c r="AI132" i="49"/>
  <c r="J123" i="49"/>
  <c r="J125" i="49" s="1"/>
  <c r="J126" i="49" s="1"/>
  <c r="J7" i="49" s="1"/>
  <c r="I133" i="49"/>
  <c r="AS23" i="49" s="1"/>
  <c r="AI106" i="49"/>
  <c r="H123" i="49"/>
  <c r="H125" i="49" s="1"/>
  <c r="AI128" i="49"/>
  <c r="G133" i="49"/>
  <c r="AR23" i="49" s="1"/>
  <c r="AI80" i="49"/>
  <c r="AF5" i="49"/>
  <c r="B133" i="49"/>
  <c r="B134" i="49" s="1"/>
  <c r="B123" i="49"/>
  <c r="B125" i="49" s="1"/>
  <c r="B126" i="49" s="1"/>
  <c r="AM19" i="49"/>
  <c r="AM22" i="49" s="1"/>
  <c r="BA22" i="49"/>
  <c r="BA25" i="49" s="1"/>
  <c r="AB126" i="49"/>
  <c r="AB7" i="49" s="1"/>
  <c r="AG2" i="49"/>
  <c r="AG6" i="49" s="1"/>
  <c r="AG123" i="49"/>
  <c r="U126" i="49"/>
  <c r="U7" i="49" s="1"/>
  <c r="BG22" i="49"/>
  <c r="AN23" i="49"/>
  <c r="BG23" i="49"/>
  <c r="AB134" i="49"/>
  <c r="AO23" i="49"/>
  <c r="L126" i="49"/>
  <c r="L7" i="49" s="1"/>
  <c r="Z181" i="49"/>
  <c r="Y145" i="49"/>
  <c r="BC16" i="49"/>
  <c r="BC22" i="49" s="1"/>
  <c r="AQ19" i="49"/>
  <c r="AQ22" i="49" s="1"/>
  <c r="AH88" i="49"/>
  <c r="AI88" i="49"/>
  <c r="AH127" i="49"/>
  <c r="H133" i="49"/>
  <c r="H134" i="49" s="1"/>
  <c r="P133" i="49"/>
  <c r="X133" i="49"/>
  <c r="X126" i="49" s="1"/>
  <c r="X7" i="49" s="1"/>
  <c r="AU16" i="49"/>
  <c r="AU22" i="49" s="1"/>
  <c r="BD22" i="49"/>
  <c r="AS19" i="49"/>
  <c r="AS22" i="49" s="1"/>
  <c r="AS25" i="49" s="1"/>
  <c r="AH80" i="49"/>
  <c r="D7" i="49"/>
  <c r="Q123" i="49"/>
  <c r="Q125" i="49" s="1"/>
  <c r="Q126" i="49" s="1"/>
  <c r="Q7" i="49" s="1"/>
  <c r="AI127" i="49"/>
  <c r="AH128" i="49"/>
  <c r="F172" i="49"/>
  <c r="BH25" i="49"/>
  <c r="G123" i="49"/>
  <c r="G125" i="49" s="1"/>
  <c r="G126" i="49" s="1"/>
  <c r="G7" i="49" s="1"/>
  <c r="AR16" i="49"/>
  <c r="AE7" i="49"/>
  <c r="AN19" i="49"/>
  <c r="AN22" i="49" s="1"/>
  <c r="B5" i="49"/>
  <c r="C134" i="49"/>
  <c r="Z5" i="49"/>
  <c r="AA134" i="49"/>
  <c r="AO153" i="49"/>
  <c r="AO164" i="49"/>
  <c r="AO165" i="49" s="1"/>
  <c r="AO186" i="49" s="1"/>
  <c r="AN165" i="49"/>
  <c r="M5" i="49"/>
  <c r="AV22" i="49"/>
  <c r="AM23" i="49"/>
  <c r="C123" i="49"/>
  <c r="C125" i="49" s="1"/>
  <c r="C126" i="49" s="1"/>
  <c r="C7" i="49" s="1"/>
  <c r="AT16" i="49"/>
  <c r="K123" i="49"/>
  <c r="K125" i="49" s="1"/>
  <c r="K126" i="49" s="1"/>
  <c r="K7" i="49" s="1"/>
  <c r="S123" i="49"/>
  <c r="S125" i="49" s="1"/>
  <c r="S126" i="49" s="1"/>
  <c r="S7" i="49" s="1"/>
  <c r="AA123" i="49"/>
  <c r="AA125" i="49" s="1"/>
  <c r="AA126" i="49" s="1"/>
  <c r="AA7" i="49" s="1"/>
  <c r="AR19" i="49"/>
  <c r="F5" i="49"/>
  <c r="O134" i="49"/>
  <c r="N5" i="49"/>
  <c r="W134" i="49"/>
  <c r="V5" i="49"/>
  <c r="AD5" i="49"/>
  <c r="Q134" i="49"/>
  <c r="AO157" i="49"/>
  <c r="AW16" i="49"/>
  <c r="BF22" i="49"/>
  <c r="BF25" i="49" s="1"/>
  <c r="AO18" i="49"/>
  <c r="AO22" i="49" s="1"/>
  <c r="AW19" i="49"/>
  <c r="BB22" i="49"/>
  <c r="BB25" i="49" s="1"/>
  <c r="BG105" i="49" a="1"/>
  <c r="T123" i="49"/>
  <c r="T125" i="49" s="1"/>
  <c r="T126" i="49" s="1"/>
  <c r="T7" i="49" s="1"/>
  <c r="AI129" i="49"/>
  <c r="AH130" i="49"/>
  <c r="AI131" i="49"/>
  <c r="AH132" i="49"/>
  <c r="R134" i="49"/>
  <c r="AN178" i="49"/>
  <c r="AO169" i="49"/>
  <c r="AO178" i="49" s="1"/>
  <c r="W126" i="49"/>
  <c r="W7" i="49" s="1"/>
  <c r="J5" i="49"/>
  <c r="AT19" i="49"/>
  <c r="K134" i="49"/>
  <c r="BJ22" i="49"/>
  <c r="E7" i="49"/>
  <c r="AP16" i="49"/>
  <c r="AP22" i="49" s="1"/>
  <c r="AP25" i="49" s="1"/>
  <c r="AG125" i="49"/>
  <c r="I123" i="49"/>
  <c r="I125" i="49" s="1"/>
  <c r="I126" i="49" s="1"/>
  <c r="I7" i="49" s="1"/>
  <c r="T134" i="49"/>
  <c r="AY19" i="49"/>
  <c r="AY22" i="49" s="1"/>
  <c r="AY25" i="49" s="1"/>
  <c r="AI102" i="49"/>
  <c r="AJ118" i="49" a="1"/>
  <c r="AJ118" i="49" s="1"/>
  <c r="AI118" i="49"/>
  <c r="AQ23" i="49"/>
  <c r="N133" i="49"/>
  <c r="AV23" i="49" s="1"/>
  <c r="V133" i="49"/>
  <c r="BH23" i="49"/>
  <c r="I134" i="49"/>
  <c r="K188" i="49"/>
  <c r="R5" i="49"/>
  <c r="S134" i="49"/>
  <c r="C311" i="49"/>
  <c r="AH118" i="49"/>
  <c r="E180" i="49"/>
  <c r="AO185" i="49"/>
  <c r="C335" i="49"/>
  <c r="C339" i="49"/>
  <c r="D204" i="49"/>
  <c r="D208" i="49"/>
  <c r="B339" i="49"/>
  <c r="B335" i="49"/>
  <c r="AF134" i="48"/>
  <c r="AF123" i="48"/>
  <c r="AF125" i="48" s="1"/>
  <c r="AF126" i="48" s="1"/>
  <c r="G311" i="50" l="1"/>
  <c r="G335" i="50" s="1"/>
  <c r="G339" i="50" s="1"/>
  <c r="F339" i="50"/>
  <c r="F340" i="50" s="1"/>
  <c r="H204" i="50"/>
  <c r="I180" i="50"/>
  <c r="K188" i="50"/>
  <c r="I172" i="50"/>
  <c r="H178" i="50"/>
  <c r="H145" i="50"/>
  <c r="H208" i="50"/>
  <c r="H311" i="50" s="1"/>
  <c r="U134" i="49"/>
  <c r="BC25" i="49"/>
  <c r="AZ25" i="49"/>
  <c r="R126" i="49"/>
  <c r="R7" i="49" s="1"/>
  <c r="P126" i="49"/>
  <c r="P7" i="49" s="1"/>
  <c r="O126" i="49"/>
  <c r="O7" i="49" s="1"/>
  <c r="AW22" i="49"/>
  <c r="AW25" i="49" s="1"/>
  <c r="AU25" i="49"/>
  <c r="M134" i="49"/>
  <c r="AI133" i="49"/>
  <c r="H126" i="49"/>
  <c r="H7" i="49" s="1"/>
  <c r="G134" i="49"/>
  <c r="AR22" i="49"/>
  <c r="AR25" i="49" s="1"/>
  <c r="AQ25" i="49"/>
  <c r="AO25" i="49"/>
  <c r="AM25" i="49"/>
  <c r="AN25" i="49"/>
  <c r="E204" i="49"/>
  <c r="P134" i="49"/>
  <c r="AX23" i="49"/>
  <c r="AX25" i="49" s="1"/>
  <c r="AJ133" i="49" a="1"/>
  <c r="AJ133" i="49" s="1"/>
  <c r="F7" i="49"/>
  <c r="BG128" i="49"/>
  <c r="BK126" i="49"/>
  <c r="BI125" i="49"/>
  <c r="BG124" i="49"/>
  <c r="BK122" i="49"/>
  <c r="BI121" i="49"/>
  <c r="BG120" i="49"/>
  <c r="BK118" i="49"/>
  <c r="BI117" i="49"/>
  <c r="BG116" i="49"/>
  <c r="BK114" i="49"/>
  <c r="BI113" i="49"/>
  <c r="BG112" i="49"/>
  <c r="BK110" i="49"/>
  <c r="BI109" i="49"/>
  <c r="BG108" i="49"/>
  <c r="BK106" i="49"/>
  <c r="BI105" i="49"/>
  <c r="BK127" i="49"/>
  <c r="BI126" i="49"/>
  <c r="BG125" i="49"/>
  <c r="BK123" i="49"/>
  <c r="BI122" i="49"/>
  <c r="BG121" i="49"/>
  <c r="BK119" i="49"/>
  <c r="BI118" i="49"/>
  <c r="BG117" i="49"/>
  <c r="BK115" i="49"/>
  <c r="BI114" i="49"/>
  <c r="BG113" i="49"/>
  <c r="BK111" i="49"/>
  <c r="BI110" i="49"/>
  <c r="BG109" i="49"/>
  <c r="BK107" i="49"/>
  <c r="BI106" i="49"/>
  <c r="BG105" i="49"/>
  <c r="BK128" i="49"/>
  <c r="BI127" i="49"/>
  <c r="BG126" i="49"/>
  <c r="BK124" i="49"/>
  <c r="BI123" i="49"/>
  <c r="BG122" i="49"/>
  <c r="BK120" i="49"/>
  <c r="BI119" i="49"/>
  <c r="BG118" i="49"/>
  <c r="BK116" i="49"/>
  <c r="BI115" i="49"/>
  <c r="BG114" i="49"/>
  <c r="BK112" i="49"/>
  <c r="BI111" i="49"/>
  <c r="BG110" i="49"/>
  <c r="BK108" i="49"/>
  <c r="BI107" i="49"/>
  <c r="BG106" i="49"/>
  <c r="BL128" i="49"/>
  <c r="BL126" i="49"/>
  <c r="BJ124" i="49"/>
  <c r="BJ122" i="49"/>
  <c r="BI120" i="49"/>
  <c r="BH118" i="49"/>
  <c r="BH116" i="49"/>
  <c r="BL113" i="49"/>
  <c r="BL111" i="49"/>
  <c r="BK109" i="49"/>
  <c r="BJ107" i="49"/>
  <c r="BJ105" i="49"/>
  <c r="BJ128" i="49"/>
  <c r="BJ126" i="49"/>
  <c r="BI124" i="49"/>
  <c r="BH122" i="49"/>
  <c r="BH120" i="49"/>
  <c r="BL117" i="49"/>
  <c r="BL115" i="49"/>
  <c r="BK113" i="49"/>
  <c r="BJ111" i="49"/>
  <c r="BJ109" i="49"/>
  <c r="BH107" i="49"/>
  <c r="BH105" i="49"/>
  <c r="BH127" i="49"/>
  <c r="BG123" i="49"/>
  <c r="BL120" i="49"/>
  <c r="BJ116" i="49"/>
  <c r="BJ114" i="49"/>
  <c r="BH110" i="49"/>
  <c r="BL105" i="49"/>
  <c r="BL122" i="49"/>
  <c r="BH114" i="49"/>
  <c r="BL107" i="49"/>
  <c r="BI128" i="49"/>
  <c r="BH126" i="49"/>
  <c r="BH124" i="49"/>
  <c r="BL121" i="49"/>
  <c r="BL119" i="49"/>
  <c r="BK117" i="49"/>
  <c r="BJ115" i="49"/>
  <c r="BJ113" i="49"/>
  <c r="BH111" i="49"/>
  <c r="BH109" i="49"/>
  <c r="BG107" i="49"/>
  <c r="BH128" i="49"/>
  <c r="BL125" i="49"/>
  <c r="BL123" i="49"/>
  <c r="BK121" i="49"/>
  <c r="BJ119" i="49"/>
  <c r="BJ117" i="49"/>
  <c r="BH115" i="49"/>
  <c r="BH113" i="49"/>
  <c r="BG111" i="49"/>
  <c r="BL108" i="49"/>
  <c r="BL106" i="49"/>
  <c r="BH125" i="49"/>
  <c r="BL118" i="49"/>
  <c r="BI112" i="49"/>
  <c r="BH108" i="49"/>
  <c r="BG127" i="49"/>
  <c r="BL124" i="49"/>
  <c r="BJ120" i="49"/>
  <c r="BJ118" i="49"/>
  <c r="BI116" i="49"/>
  <c r="BH112" i="49"/>
  <c r="BL109" i="49"/>
  <c r="BK105" i="49"/>
  <c r="BL127" i="49"/>
  <c r="BK125" i="49"/>
  <c r="BJ123" i="49"/>
  <c r="BJ121" i="49"/>
  <c r="BH119" i="49"/>
  <c r="BH117" i="49"/>
  <c r="BG115" i="49"/>
  <c r="BL112" i="49"/>
  <c r="BL110" i="49"/>
  <c r="BJ108" i="49"/>
  <c r="BJ106" i="49"/>
  <c r="BJ127" i="49"/>
  <c r="BJ125" i="49"/>
  <c r="BH123" i="49"/>
  <c r="BH121" i="49"/>
  <c r="BG119" i="49"/>
  <c r="BL116" i="49"/>
  <c r="BL114" i="49"/>
  <c r="BJ112" i="49"/>
  <c r="BJ110" i="49"/>
  <c r="BI108" i="49"/>
  <c r="BH106" i="49"/>
  <c r="F178" i="49"/>
  <c r="G172" i="49"/>
  <c r="BD23" i="49"/>
  <c r="V134" i="49"/>
  <c r="BJ23" i="49"/>
  <c r="BJ25" i="49" s="1"/>
  <c r="V126" i="49"/>
  <c r="V7" i="49" s="1"/>
  <c r="AT22" i="49"/>
  <c r="AT25" i="49" s="1"/>
  <c r="BE23" i="49"/>
  <c r="BE25" i="49" s="1"/>
  <c r="X134" i="49"/>
  <c r="AH133" i="49"/>
  <c r="F180" i="49"/>
  <c r="B340" i="49"/>
  <c r="L188" i="49"/>
  <c r="BD25" i="49"/>
  <c r="AI123" i="49"/>
  <c r="AH123" i="49"/>
  <c r="AF7" i="49"/>
  <c r="D311" i="49"/>
  <c r="D335" i="49" s="1"/>
  <c r="D339" i="49" s="1"/>
  <c r="AD7" i="49"/>
  <c r="AV25" i="49"/>
  <c r="E208" i="49"/>
  <c r="E311" i="49" s="1"/>
  <c r="C340" i="49"/>
  <c r="N134" i="49"/>
  <c r="AA181" i="49"/>
  <c r="AB181" i="49" s="1"/>
  <c r="Z145" i="49"/>
  <c r="BG25" i="49"/>
  <c r="N126" i="49"/>
  <c r="N7" i="49" s="1"/>
  <c r="AE79" i="48"/>
  <c r="AD79" i="48"/>
  <c r="G340" i="50" l="1"/>
  <c r="L188" i="50"/>
  <c r="H335" i="50"/>
  <c r="H339" i="50" s="1"/>
  <c r="I204" i="50"/>
  <c r="I311" i="50" s="1"/>
  <c r="I208" i="50"/>
  <c r="J180" i="50"/>
  <c r="J172" i="50"/>
  <c r="I178" i="50"/>
  <c r="I145" i="50"/>
  <c r="AH134" i="49"/>
  <c r="AT9" i="49"/>
  <c r="F208" i="49"/>
  <c r="G178" i="49"/>
  <c r="H172" i="49"/>
  <c r="G145" i="49"/>
  <c r="E335" i="49"/>
  <c r="F204" i="49"/>
  <c r="AI134" i="49"/>
  <c r="AT8" i="49"/>
  <c r="F311" i="49"/>
  <c r="G180" i="49"/>
  <c r="D340" i="49"/>
  <c r="M188" i="49"/>
  <c r="AI125" i="49"/>
  <c r="AH125" i="49"/>
  <c r="AC79" i="48"/>
  <c r="AC80" i="48"/>
  <c r="AC88" i="48"/>
  <c r="AC102" i="48"/>
  <c r="AB79" i="48"/>
  <c r="AA162" i="48"/>
  <c r="AA132" i="48"/>
  <c r="AA131" i="48"/>
  <c r="AA133" i="48" s="1"/>
  <c r="AA130" i="48"/>
  <c r="AA129" i="48"/>
  <c r="AA128" i="48"/>
  <c r="AA127" i="48"/>
  <c r="AA118" i="48"/>
  <c r="AA123" i="48" s="1"/>
  <c r="AA125" i="48" s="1"/>
  <c r="AA126" i="48" s="1"/>
  <c r="AA144" i="48" s="1"/>
  <c r="AA106" i="48"/>
  <c r="AA102" i="48"/>
  <c r="AA88" i="48"/>
  <c r="AA80" i="48"/>
  <c r="AA79" i="48"/>
  <c r="Z79" i="48"/>
  <c r="Z80" i="48"/>
  <c r="Z88" i="48"/>
  <c r="Z102" i="48"/>
  <c r="Z106" i="48"/>
  <c r="Z118" i="48"/>
  <c r="Z127" i="48"/>
  <c r="Z128" i="48"/>
  <c r="Z129" i="48"/>
  <c r="Z130" i="48"/>
  <c r="Z131" i="48"/>
  <c r="Z132" i="48"/>
  <c r="Z169" i="48"/>
  <c r="Z170" i="48" a="1"/>
  <c r="Z170" i="48" s="1"/>
  <c r="Z172" i="48"/>
  <c r="Z173" i="48"/>
  <c r="Z174" i="48"/>
  <c r="Z175" i="48"/>
  <c r="Z176" i="48"/>
  <c r="Z177" i="48"/>
  <c r="Z178" i="48"/>
  <c r="Z180" i="48"/>
  <c r="Z181" i="48"/>
  <c r="Z182" i="48"/>
  <c r="Z183" i="48"/>
  <c r="Z184" i="48"/>
  <c r="Z311" i="48" s="1"/>
  <c r="Z185" i="48"/>
  <c r="Z186" i="48"/>
  <c r="Z187" i="48"/>
  <c r="Z188" i="48"/>
  <c r="Z189" i="48"/>
  <c r="Z190" i="48"/>
  <c r="Z191" i="48"/>
  <c r="Z192" i="48"/>
  <c r="Z193" i="48"/>
  <c r="Z194" i="48"/>
  <c r="Z145" i="48" s="1"/>
  <c r="Z195" i="48"/>
  <c r="Z196" i="48"/>
  <c r="Z197" i="48"/>
  <c r="Z198" i="48"/>
  <c r="Z199" i="48"/>
  <c r="Z200" i="48"/>
  <c r="Z201" i="48"/>
  <c r="Z202" i="48"/>
  <c r="Z203" i="48"/>
  <c r="Z204" i="48"/>
  <c r="Z205" i="48"/>
  <c r="Z206" i="48"/>
  <c r="Z207" i="48"/>
  <c r="Z208" i="48"/>
  <c r="Z209" i="48"/>
  <c r="Z210" i="48"/>
  <c r="Z211" i="48"/>
  <c r="Z212" i="48"/>
  <c r="Z213" i="48"/>
  <c r="Z214" i="48"/>
  <c r="Z215" i="48"/>
  <c r="Z216" i="48"/>
  <c r="Z217" i="48"/>
  <c r="Z218" i="48"/>
  <c r="Z219" i="48"/>
  <c r="Z220" i="48"/>
  <c r="Z221" i="48"/>
  <c r="Z222" i="48"/>
  <c r="Z223" i="48"/>
  <c r="Z224" i="48"/>
  <c r="Z225" i="48"/>
  <c r="Z226" i="48"/>
  <c r="Z227" i="48"/>
  <c r="Z228" i="48"/>
  <c r="Z229" i="48"/>
  <c r="Z230" i="48"/>
  <c r="Z231" i="48"/>
  <c r="Z232" i="48"/>
  <c r="Z233" i="48"/>
  <c r="Z234" i="48"/>
  <c r="Z235" i="48"/>
  <c r="Z236" i="48"/>
  <c r="Z237" i="48"/>
  <c r="Z238" i="48"/>
  <c r="Z239" i="48"/>
  <c r="Z240" i="48"/>
  <c r="Z241" i="48"/>
  <c r="Z242" i="48"/>
  <c r="Z243" i="48"/>
  <c r="Z244" i="48"/>
  <c r="Z245" i="48"/>
  <c r="Z246" i="48"/>
  <c r="Z247" i="48"/>
  <c r="Z248" i="48"/>
  <c r="Z249" i="48"/>
  <c r="Z250" i="48"/>
  <c r="Z251" i="48"/>
  <c r="Z252" i="48"/>
  <c r="Z253" i="48"/>
  <c r="Z254" i="48"/>
  <c r="Z255" i="48"/>
  <c r="Z256" i="48"/>
  <c r="Z257" i="48"/>
  <c r="Z258" i="48"/>
  <c r="Z259" i="48"/>
  <c r="Z260" i="48"/>
  <c r="Z261" i="48"/>
  <c r="Z262" i="48"/>
  <c r="Z263" i="48"/>
  <c r="Z264" i="48"/>
  <c r="Z265" i="48"/>
  <c r="Z266" i="48"/>
  <c r="Z267" i="48"/>
  <c r="Z268" i="48"/>
  <c r="Z269" i="48"/>
  <c r="Z270" i="48"/>
  <c r="Z271" i="48"/>
  <c r="Z272" i="48"/>
  <c r="Z273" i="48"/>
  <c r="Z274" i="48"/>
  <c r="Z275" i="48"/>
  <c r="Z276" i="48"/>
  <c r="Z277" i="48"/>
  <c r="Z278" i="48"/>
  <c r="Z279" i="48"/>
  <c r="Z280" i="48"/>
  <c r="Z281" i="48"/>
  <c r="Z282" i="48"/>
  <c r="Z283" i="48"/>
  <c r="Z284" i="48"/>
  <c r="Z285" i="48"/>
  <c r="Z286" i="48"/>
  <c r="Z287" i="48"/>
  <c r="Z288" i="48"/>
  <c r="Z289" i="48"/>
  <c r="Z290" i="48"/>
  <c r="Z291" i="48"/>
  <c r="Z292" i="48"/>
  <c r="Z293" i="48"/>
  <c r="Z294" i="48"/>
  <c r="Z295" i="48"/>
  <c r="Z296" i="48"/>
  <c r="Z297" i="48"/>
  <c r="Z298" i="48"/>
  <c r="Z299" i="48"/>
  <c r="Z300" i="48"/>
  <c r="Z301" i="48"/>
  <c r="Z302" i="48"/>
  <c r="Z303" i="48"/>
  <c r="Z304" i="48"/>
  <c r="Z305" i="48"/>
  <c r="Z306" i="48"/>
  <c r="Z307" i="48"/>
  <c r="Z308" i="48"/>
  <c r="Z309" i="48"/>
  <c r="Z310" i="48"/>
  <c r="Z313" i="48"/>
  <c r="Z314" i="48"/>
  <c r="Z315" i="48"/>
  <c r="Z316" i="48"/>
  <c r="Z317" i="48"/>
  <c r="Z318" i="48"/>
  <c r="Z319" i="48"/>
  <c r="Z320" i="48"/>
  <c r="Z321" i="48"/>
  <c r="Z322" i="48"/>
  <c r="Z323" i="48"/>
  <c r="Z324" i="48"/>
  <c r="Z325" i="48"/>
  <c r="Z326" i="48"/>
  <c r="Z327" i="48"/>
  <c r="Z328" i="48"/>
  <c r="Z329" i="48"/>
  <c r="Z330" i="48"/>
  <c r="Z331" i="48"/>
  <c r="Z332" i="48"/>
  <c r="Z333" i="48"/>
  <c r="Z334" i="48"/>
  <c r="Z337" i="48"/>
  <c r="Z338" i="48"/>
  <c r="Y79" i="48"/>
  <c r="X79" i="48"/>
  <c r="X80" i="48"/>
  <c r="Y80" i="48"/>
  <c r="X88" i="48"/>
  <c r="Y88" i="48"/>
  <c r="X102" i="48"/>
  <c r="Y102" i="48"/>
  <c r="Y123" i="48" s="1"/>
  <c r="Y125" i="48" s="1"/>
  <c r="Y126" i="48" s="1"/>
  <c r="X106" i="48"/>
  <c r="Y106" i="48"/>
  <c r="X118" i="48"/>
  <c r="Y118" i="48"/>
  <c r="Y134" i="48" s="1"/>
  <c r="X127" i="48"/>
  <c r="Y127" i="48"/>
  <c r="X128" i="48"/>
  <c r="Y128" i="48"/>
  <c r="X129" i="48"/>
  <c r="Y129" i="48"/>
  <c r="X130" i="48"/>
  <c r="Y130" i="48"/>
  <c r="X131" i="48"/>
  <c r="Y131" i="48"/>
  <c r="X132" i="48"/>
  <c r="Y132" i="48"/>
  <c r="Y133" i="48"/>
  <c r="X149" i="48"/>
  <c r="X169" i="48"/>
  <c r="Y169" i="48"/>
  <c r="X170" i="48" a="1"/>
  <c r="X170" i="48" s="1"/>
  <c r="Y170" i="48" a="1"/>
  <c r="Y170" i="48" s="1"/>
  <c r="X172" i="48"/>
  <c r="Y172" i="48"/>
  <c r="X173" i="48"/>
  <c r="Y173" i="48"/>
  <c r="X174" i="48"/>
  <c r="Y174" i="48" s="1"/>
  <c r="X175" i="48"/>
  <c r="Y175" i="48"/>
  <c r="X176" i="48"/>
  <c r="Y176" i="48"/>
  <c r="X177" i="48"/>
  <c r="Y177" i="48"/>
  <c r="X178" i="48"/>
  <c r="X180" i="48"/>
  <c r="Y180" i="48"/>
  <c r="X181" i="48"/>
  <c r="Y181" i="48"/>
  <c r="X182" i="48"/>
  <c r="Y182" i="48"/>
  <c r="X183" i="48"/>
  <c r="Y183" i="48" s="1"/>
  <c r="X184" i="48"/>
  <c r="Y184" i="48"/>
  <c r="X185" i="48"/>
  <c r="Y185" i="48"/>
  <c r="X186" i="48"/>
  <c r="Y186" i="48"/>
  <c r="X187" i="48"/>
  <c r="Y187" i="48" s="1"/>
  <c r="X188" i="48"/>
  <c r="X145" i="48" s="1"/>
  <c r="Y188" i="48"/>
  <c r="X189" i="48"/>
  <c r="Y189" i="48"/>
  <c r="X190" i="48"/>
  <c r="Y190" i="48"/>
  <c r="X191" i="48"/>
  <c r="Y191" i="48" s="1"/>
  <c r="X192" i="48"/>
  <c r="Y192" i="48"/>
  <c r="X193" i="48"/>
  <c r="Y193" i="48"/>
  <c r="X194" i="48"/>
  <c r="Y194" i="48"/>
  <c r="X195" i="48"/>
  <c r="Y195" i="48" s="1"/>
  <c r="X196" i="48"/>
  <c r="Y196" i="48"/>
  <c r="X197" i="48"/>
  <c r="Y197" i="48"/>
  <c r="X198" i="48"/>
  <c r="Y198" i="48"/>
  <c r="X199" i="48"/>
  <c r="Y199" i="48" s="1"/>
  <c r="X200" i="48"/>
  <c r="Y200" i="48"/>
  <c r="X201" i="48"/>
  <c r="Y201" i="48"/>
  <c r="X202" i="48"/>
  <c r="Y202" i="48"/>
  <c r="X203" i="48"/>
  <c r="Y203" i="48" s="1"/>
  <c r="X204" i="48"/>
  <c r="Y204" i="48"/>
  <c r="X205" i="48"/>
  <c r="Y205" i="48"/>
  <c r="X206" i="48"/>
  <c r="Y206" i="48"/>
  <c r="X207" i="48"/>
  <c r="Y207" i="48" s="1"/>
  <c r="X208" i="48"/>
  <c r="Y208" i="48"/>
  <c r="X209" i="48"/>
  <c r="Y209" i="48"/>
  <c r="X210" i="48"/>
  <c r="Y210" i="48"/>
  <c r="X211" i="48"/>
  <c r="Y211" i="48" s="1"/>
  <c r="X212" i="48"/>
  <c r="Y212" i="48"/>
  <c r="X213" i="48"/>
  <c r="Y213" i="48"/>
  <c r="X214" i="48"/>
  <c r="Y214" i="48"/>
  <c r="X215" i="48"/>
  <c r="Y215" i="48" s="1"/>
  <c r="X216" i="48"/>
  <c r="Y216" i="48"/>
  <c r="X217" i="48"/>
  <c r="Y217" i="48"/>
  <c r="X218" i="48"/>
  <c r="Y218" i="48"/>
  <c r="X219" i="48"/>
  <c r="Y219" i="48" s="1"/>
  <c r="X220" i="48"/>
  <c r="Y220" i="48"/>
  <c r="X221" i="48"/>
  <c r="Y221" i="48"/>
  <c r="X222" i="48"/>
  <c r="Y222" i="48"/>
  <c r="X223" i="48"/>
  <c r="Y223" i="48" s="1"/>
  <c r="X224" i="48"/>
  <c r="Y224" i="48"/>
  <c r="X225" i="48"/>
  <c r="Y225" i="48"/>
  <c r="X226" i="48"/>
  <c r="Y226" i="48"/>
  <c r="X227" i="48"/>
  <c r="Y227" i="48" s="1"/>
  <c r="X228" i="48"/>
  <c r="Y228" i="48"/>
  <c r="X229" i="48"/>
  <c r="Y229" i="48"/>
  <c r="X230" i="48"/>
  <c r="Y230" i="48"/>
  <c r="X231" i="48"/>
  <c r="Y231" i="48" s="1"/>
  <c r="X232" i="48"/>
  <c r="Y232" i="48"/>
  <c r="X233" i="48"/>
  <c r="Y233" i="48"/>
  <c r="X234" i="48"/>
  <c r="Y234" i="48"/>
  <c r="X235" i="48"/>
  <c r="Y235" i="48" s="1"/>
  <c r="X236" i="48"/>
  <c r="Y236" i="48"/>
  <c r="X237" i="48"/>
  <c r="Y237" i="48"/>
  <c r="X238" i="48"/>
  <c r="Y238" i="48"/>
  <c r="X239" i="48"/>
  <c r="Y239" i="48" s="1"/>
  <c r="X240" i="48"/>
  <c r="Y240" i="48"/>
  <c r="X241" i="48"/>
  <c r="Y241" i="48"/>
  <c r="X242" i="48"/>
  <c r="Y242" i="48"/>
  <c r="X243" i="48"/>
  <c r="Y243" i="48" s="1"/>
  <c r="X244" i="48"/>
  <c r="Y244" i="48"/>
  <c r="X245" i="48"/>
  <c r="Y245" i="48"/>
  <c r="X246" i="48"/>
  <c r="Y246" i="48"/>
  <c r="X247" i="48"/>
  <c r="Y247" i="48" s="1"/>
  <c r="X248" i="48"/>
  <c r="Y248" i="48"/>
  <c r="X249" i="48"/>
  <c r="Y249" i="48"/>
  <c r="X250" i="48"/>
  <c r="Y250" i="48"/>
  <c r="X251" i="48"/>
  <c r="Y251" i="48" s="1"/>
  <c r="X252" i="48"/>
  <c r="Y252" i="48"/>
  <c r="X253" i="48"/>
  <c r="Y253" i="48"/>
  <c r="X254" i="48"/>
  <c r="Y254" i="48"/>
  <c r="X255" i="48"/>
  <c r="Y255" i="48" s="1"/>
  <c r="X256" i="48"/>
  <c r="Y256" i="48"/>
  <c r="X257" i="48"/>
  <c r="Y257" i="48"/>
  <c r="X258" i="48"/>
  <c r="Y258" i="48"/>
  <c r="X259" i="48"/>
  <c r="Y259" i="48" s="1"/>
  <c r="X260" i="48"/>
  <c r="Y260" i="48"/>
  <c r="X261" i="48"/>
  <c r="Y261" i="48"/>
  <c r="X262" i="48"/>
  <c r="Y262" i="48"/>
  <c r="X263" i="48"/>
  <c r="Y263" i="48" s="1"/>
  <c r="X264" i="48"/>
  <c r="Y264" i="48"/>
  <c r="X265" i="48"/>
  <c r="Y265" i="48"/>
  <c r="X266" i="48"/>
  <c r="Y266" i="48"/>
  <c r="X267" i="48"/>
  <c r="Y267" i="48" s="1"/>
  <c r="X268" i="48"/>
  <c r="Y268" i="48"/>
  <c r="X269" i="48"/>
  <c r="Y269" i="48"/>
  <c r="X270" i="48"/>
  <c r="Y270" i="48"/>
  <c r="X271" i="48"/>
  <c r="Y271" i="48" s="1"/>
  <c r="X272" i="48"/>
  <c r="Y272" i="48"/>
  <c r="X273" i="48"/>
  <c r="Y273" i="48"/>
  <c r="X274" i="48"/>
  <c r="Y274" i="48"/>
  <c r="X275" i="48"/>
  <c r="Y275" i="48" s="1"/>
  <c r="X276" i="48"/>
  <c r="Y276" i="48"/>
  <c r="X277" i="48"/>
  <c r="Y277" i="48"/>
  <c r="X278" i="48"/>
  <c r="Y278" i="48"/>
  <c r="X279" i="48"/>
  <c r="Y279" i="48" s="1"/>
  <c r="X280" i="48"/>
  <c r="Y280" i="48"/>
  <c r="X281" i="48"/>
  <c r="Y281" i="48"/>
  <c r="X282" i="48"/>
  <c r="Y282" i="48"/>
  <c r="X283" i="48"/>
  <c r="Y283" i="48" s="1"/>
  <c r="X284" i="48"/>
  <c r="Y284" i="48"/>
  <c r="X285" i="48"/>
  <c r="Y285" i="48"/>
  <c r="X286" i="48"/>
  <c r="Y286" i="48"/>
  <c r="X287" i="48"/>
  <c r="Y287" i="48" s="1"/>
  <c r="X288" i="48"/>
  <c r="Y288" i="48"/>
  <c r="X289" i="48"/>
  <c r="Y289" i="48"/>
  <c r="X290" i="48"/>
  <c r="Y290" i="48"/>
  <c r="X291" i="48"/>
  <c r="Y291" i="48" s="1"/>
  <c r="X292" i="48"/>
  <c r="Y292" i="48"/>
  <c r="X293" i="48"/>
  <c r="Y293" i="48"/>
  <c r="X294" i="48"/>
  <c r="Y294" i="48"/>
  <c r="X295" i="48"/>
  <c r="Y295" i="48" s="1"/>
  <c r="X296" i="48"/>
  <c r="Y296" i="48"/>
  <c r="X297" i="48"/>
  <c r="Y297" i="48"/>
  <c r="X298" i="48"/>
  <c r="Y298" i="48"/>
  <c r="X299" i="48"/>
  <c r="Y299" i="48" s="1"/>
  <c r="X300" i="48"/>
  <c r="Y300" i="48"/>
  <c r="X301" i="48"/>
  <c r="Y301" i="48"/>
  <c r="X302" i="48"/>
  <c r="Y302" i="48"/>
  <c r="X303" i="48"/>
  <c r="Y303" i="48" s="1"/>
  <c r="X304" i="48"/>
  <c r="Y304" i="48"/>
  <c r="X305" i="48"/>
  <c r="Y305" i="48"/>
  <c r="X306" i="48"/>
  <c r="Y306" i="48"/>
  <c r="X307" i="48"/>
  <c r="Y307" i="48" s="1"/>
  <c r="X308" i="48"/>
  <c r="Y308" i="48"/>
  <c r="X309" i="48"/>
  <c r="Y309" i="48"/>
  <c r="X310" i="48"/>
  <c r="Y310" i="48"/>
  <c r="X311" i="48"/>
  <c r="X313" i="48"/>
  <c r="Y313" i="48"/>
  <c r="X314" i="48"/>
  <c r="Y314" i="48"/>
  <c r="X315" i="48"/>
  <c r="Y315" i="48"/>
  <c r="X316" i="48"/>
  <c r="Y316" i="48" s="1"/>
  <c r="X317" i="48"/>
  <c r="Y317" i="48"/>
  <c r="X318" i="48"/>
  <c r="Y318" i="48"/>
  <c r="X319" i="48"/>
  <c r="Y319" i="48"/>
  <c r="X320" i="48"/>
  <c r="Y320" i="48" s="1"/>
  <c r="X321" i="48"/>
  <c r="Y321" i="48"/>
  <c r="X322" i="48"/>
  <c r="Y322" i="48"/>
  <c r="X323" i="48"/>
  <c r="Y323" i="48"/>
  <c r="X324" i="48"/>
  <c r="Y324" i="48" s="1"/>
  <c r="X325" i="48"/>
  <c r="Y325" i="48"/>
  <c r="X326" i="48"/>
  <c r="Y326" i="48"/>
  <c r="X327" i="48"/>
  <c r="Y327" i="48"/>
  <c r="X328" i="48"/>
  <c r="Y328" i="48" s="1"/>
  <c r="X329" i="48"/>
  <c r="Y329" i="48"/>
  <c r="X330" i="48"/>
  <c r="Y330" i="48"/>
  <c r="X331" i="48"/>
  <c r="Y331" i="48"/>
  <c r="X332" i="48"/>
  <c r="Y332" i="48" s="1"/>
  <c r="X333" i="48"/>
  <c r="Y333" i="48"/>
  <c r="X334" i="48"/>
  <c r="Y334" i="48"/>
  <c r="X337" i="48"/>
  <c r="Y337" i="48" s="1"/>
  <c r="X338" i="48"/>
  <c r="Y338" i="48"/>
  <c r="W79" i="48"/>
  <c r="W149" i="48"/>
  <c r="W80" i="48"/>
  <c r="W88" i="48"/>
  <c r="W102" i="48"/>
  <c r="W106" i="48"/>
  <c r="W118" i="48"/>
  <c r="W127" i="48"/>
  <c r="W128" i="48"/>
  <c r="W129" i="48"/>
  <c r="W130" i="48"/>
  <c r="W133" i="48" s="1"/>
  <c r="W131" i="48"/>
  <c r="W132" i="48"/>
  <c r="W169" i="48"/>
  <c r="W170" i="48" a="1"/>
  <c r="W170" i="48" s="1"/>
  <c r="W172" i="48"/>
  <c r="W173" i="48"/>
  <c r="W174" i="48"/>
  <c r="W178" i="48" s="1"/>
  <c r="W175" i="48"/>
  <c r="W176" i="48"/>
  <c r="W177" i="48"/>
  <c r="W180" i="48"/>
  <c r="W181" i="48"/>
  <c r="W182" i="48"/>
  <c r="W183" i="48"/>
  <c r="W184" i="48"/>
  <c r="W185" i="48"/>
  <c r="W186" i="48"/>
  <c r="W187" i="48"/>
  <c r="W188" i="48"/>
  <c r="W145" i="48" s="1"/>
  <c r="W189" i="48"/>
  <c r="W190" i="48"/>
  <c r="W191" i="48"/>
  <c r="W192" i="48"/>
  <c r="W193" i="48"/>
  <c r="W194" i="48"/>
  <c r="W195" i="48"/>
  <c r="W196" i="48"/>
  <c r="W197" i="48"/>
  <c r="W198" i="48"/>
  <c r="W199" i="48"/>
  <c r="W200" i="48"/>
  <c r="W201" i="48"/>
  <c r="W202" i="48"/>
  <c r="W203" i="48"/>
  <c r="W204" i="48"/>
  <c r="W205" i="48"/>
  <c r="W206" i="48"/>
  <c r="W207" i="48"/>
  <c r="W208" i="48"/>
  <c r="W209" i="48"/>
  <c r="W210" i="48"/>
  <c r="W211" i="48"/>
  <c r="W212" i="48"/>
  <c r="W213" i="48"/>
  <c r="W214" i="48"/>
  <c r="W215" i="48"/>
  <c r="W216" i="48"/>
  <c r="W217" i="48"/>
  <c r="W218" i="48"/>
  <c r="W219" i="48"/>
  <c r="W220" i="48"/>
  <c r="W221" i="48"/>
  <c r="W222" i="48"/>
  <c r="W223" i="48"/>
  <c r="W224" i="48"/>
  <c r="W225" i="48"/>
  <c r="W226" i="48"/>
  <c r="W227" i="48"/>
  <c r="W228" i="48"/>
  <c r="W229" i="48"/>
  <c r="W230" i="48"/>
  <c r="W231" i="48"/>
  <c r="W311" i="48" s="1"/>
  <c r="W232" i="48"/>
  <c r="W233" i="48"/>
  <c r="W234" i="48"/>
  <c r="W235" i="48"/>
  <c r="W236" i="48"/>
  <c r="W237" i="48"/>
  <c r="W238" i="48"/>
  <c r="W239" i="48"/>
  <c r="W240" i="48"/>
  <c r="W241" i="48"/>
  <c r="W242" i="48"/>
  <c r="W243" i="48"/>
  <c r="W244" i="48"/>
  <c r="W245" i="48"/>
  <c r="W246" i="48"/>
  <c r="W247" i="48"/>
  <c r="W248" i="48"/>
  <c r="W249" i="48"/>
  <c r="W250" i="48"/>
  <c r="W251" i="48"/>
  <c r="W252" i="48"/>
  <c r="W253" i="48"/>
  <c r="W254" i="48"/>
  <c r="W255" i="48"/>
  <c r="W256" i="48"/>
  <c r="W257" i="48"/>
  <c r="W258" i="48"/>
  <c r="W259" i="48"/>
  <c r="W260" i="48"/>
  <c r="W261" i="48"/>
  <c r="W262" i="48"/>
  <c r="W263" i="48"/>
  <c r="W264" i="48"/>
  <c r="W265" i="48"/>
  <c r="W266" i="48"/>
  <c r="W267" i="48"/>
  <c r="W268" i="48"/>
  <c r="W269" i="48"/>
  <c r="W270" i="48"/>
  <c r="W271" i="48"/>
  <c r="W272" i="48"/>
  <c r="W273" i="48"/>
  <c r="W274" i="48"/>
  <c r="W275" i="48"/>
  <c r="W276" i="48"/>
  <c r="W277" i="48"/>
  <c r="W278" i="48"/>
  <c r="W279" i="48"/>
  <c r="W280" i="48"/>
  <c r="W281" i="48"/>
  <c r="W282" i="48"/>
  <c r="W283" i="48"/>
  <c r="W284" i="48"/>
  <c r="W285" i="48"/>
  <c r="W286" i="48"/>
  <c r="W287" i="48"/>
  <c r="W288" i="48"/>
  <c r="W289" i="48"/>
  <c r="W290" i="48"/>
  <c r="W291" i="48"/>
  <c r="W292" i="48"/>
  <c r="W293" i="48"/>
  <c r="W294" i="48"/>
  <c r="W295" i="48"/>
  <c r="W296" i="48"/>
  <c r="W297" i="48"/>
  <c r="W298" i="48"/>
  <c r="W299" i="48"/>
  <c r="W300" i="48"/>
  <c r="W301" i="48"/>
  <c r="W302" i="48"/>
  <c r="W303" i="48"/>
  <c r="W304" i="48"/>
  <c r="W305" i="48"/>
  <c r="W306" i="48"/>
  <c r="W307" i="48"/>
  <c r="W308" i="48"/>
  <c r="W309" i="48"/>
  <c r="W310" i="48"/>
  <c r="W313" i="48"/>
  <c r="W314" i="48"/>
  <c r="W315" i="48"/>
  <c r="W316" i="48"/>
  <c r="W317" i="48"/>
  <c r="W318" i="48"/>
  <c r="W319" i="48"/>
  <c r="W320" i="48"/>
  <c r="W321" i="48"/>
  <c r="W322" i="48"/>
  <c r="W323" i="48"/>
  <c r="W324" i="48"/>
  <c r="W325" i="48"/>
  <c r="W326" i="48"/>
  <c r="W327" i="48"/>
  <c r="W328" i="48"/>
  <c r="W329" i="48"/>
  <c r="W330" i="48"/>
  <c r="W331" i="48"/>
  <c r="W332" i="48"/>
  <c r="W333" i="48"/>
  <c r="W334" i="48"/>
  <c r="W337" i="48"/>
  <c r="W338" i="48"/>
  <c r="V79" i="48"/>
  <c r="V80" i="48"/>
  <c r="V88" i="48"/>
  <c r="V102" i="48"/>
  <c r="V106" i="48"/>
  <c r="V118" i="48"/>
  <c r="V127" i="48"/>
  <c r="V128" i="48"/>
  <c r="V129" i="48"/>
  <c r="V130" i="48"/>
  <c r="V131" i="48"/>
  <c r="V132" i="48"/>
  <c r="V169" i="48"/>
  <c r="V170" i="48" a="1"/>
  <c r="V170" i="48" s="1"/>
  <c r="V172" i="48"/>
  <c r="V173" i="48"/>
  <c r="V174" i="48"/>
  <c r="V175" i="48"/>
  <c r="V176" i="48"/>
  <c r="V177" i="48"/>
  <c r="V178" i="48"/>
  <c r="V180" i="48"/>
  <c r="V181" i="48"/>
  <c r="V182" i="48"/>
  <c r="V183" i="48"/>
  <c r="V184" i="48"/>
  <c r="V185" i="48"/>
  <c r="V186" i="48"/>
  <c r="V311" i="48" s="1"/>
  <c r="V187" i="48"/>
  <c r="V188" i="48"/>
  <c r="V189" i="48"/>
  <c r="V190" i="48"/>
  <c r="V191" i="48"/>
  <c r="V192" i="48"/>
  <c r="V193" i="48"/>
  <c r="V194" i="48"/>
  <c r="V145" i="48" s="1"/>
  <c r="V195" i="48"/>
  <c r="V196" i="48"/>
  <c r="V197" i="48"/>
  <c r="V198" i="48"/>
  <c r="V199" i="48"/>
  <c r="V200" i="48"/>
  <c r="V201" i="48"/>
  <c r="V202" i="48"/>
  <c r="V203" i="48"/>
  <c r="V204" i="48"/>
  <c r="V205" i="48"/>
  <c r="V206" i="48"/>
  <c r="V207" i="48"/>
  <c r="V335" i="48" s="1"/>
  <c r="V208" i="48"/>
  <c r="V209" i="48"/>
  <c r="V210" i="48"/>
  <c r="V339" i="48" s="1"/>
  <c r="V211" i="48"/>
  <c r="V212" i="48"/>
  <c r="V213" i="48"/>
  <c r="V214" i="48"/>
  <c r="V215" i="48"/>
  <c r="V216" i="48"/>
  <c r="V217" i="48"/>
  <c r="V218" i="48"/>
  <c r="V219" i="48"/>
  <c r="V220" i="48"/>
  <c r="V221" i="48"/>
  <c r="V222" i="48"/>
  <c r="V223" i="48"/>
  <c r="V224" i="48"/>
  <c r="V225" i="48"/>
  <c r="V226" i="48"/>
  <c r="V227" i="48"/>
  <c r="V228" i="48"/>
  <c r="V229" i="48"/>
  <c r="V230" i="48"/>
  <c r="V231" i="48"/>
  <c r="V232" i="48"/>
  <c r="V233" i="48"/>
  <c r="V234" i="48"/>
  <c r="V235" i="48"/>
  <c r="V236" i="48"/>
  <c r="V237" i="48"/>
  <c r="V238" i="48"/>
  <c r="V239" i="48"/>
  <c r="V240" i="48"/>
  <c r="V241" i="48"/>
  <c r="V242" i="48"/>
  <c r="V243" i="48"/>
  <c r="V244" i="48"/>
  <c r="V245" i="48"/>
  <c r="V246" i="48"/>
  <c r="V247" i="48"/>
  <c r="V248" i="48"/>
  <c r="V249" i="48"/>
  <c r="V250" i="48"/>
  <c r="V251" i="48"/>
  <c r="V252" i="48"/>
  <c r="V253" i="48"/>
  <c r="V254" i="48"/>
  <c r="V255" i="48"/>
  <c r="V256" i="48"/>
  <c r="V257" i="48"/>
  <c r="V258" i="48"/>
  <c r="V259" i="48"/>
  <c r="V260" i="48"/>
  <c r="V261" i="48"/>
  <c r="V262" i="48"/>
  <c r="V263" i="48"/>
  <c r="V264" i="48"/>
  <c r="V265" i="48"/>
  <c r="V266" i="48"/>
  <c r="V267" i="48"/>
  <c r="V268" i="48"/>
  <c r="V269" i="48"/>
  <c r="V270" i="48"/>
  <c r="V271" i="48"/>
  <c r="V272" i="48"/>
  <c r="V273" i="48"/>
  <c r="V274" i="48"/>
  <c r="V275" i="48"/>
  <c r="V276" i="48"/>
  <c r="V277" i="48"/>
  <c r="V278" i="48"/>
  <c r="V279" i="48"/>
  <c r="V280" i="48"/>
  <c r="V281" i="48"/>
  <c r="V282" i="48"/>
  <c r="V283" i="48"/>
  <c r="V284" i="48"/>
  <c r="V285" i="48"/>
  <c r="V286" i="48"/>
  <c r="V287" i="48"/>
  <c r="V288" i="48"/>
  <c r="V289" i="48"/>
  <c r="V290" i="48"/>
  <c r="V291" i="48"/>
  <c r="V292" i="48"/>
  <c r="V293" i="48"/>
  <c r="V294" i="48"/>
  <c r="V295" i="48"/>
  <c r="V296" i="48"/>
  <c r="V297" i="48"/>
  <c r="V298" i="48"/>
  <c r="V299" i="48"/>
  <c r="V300" i="48"/>
  <c r="V301" i="48"/>
  <c r="V302" i="48"/>
  <c r="V303" i="48"/>
  <c r="V304" i="48"/>
  <c r="V305" i="48"/>
  <c r="V306" i="48"/>
  <c r="V307" i="48"/>
  <c r="V308" i="48"/>
  <c r="V309" i="48"/>
  <c r="V310" i="48"/>
  <c r="V313" i="48"/>
  <c r="V314" i="48"/>
  <c r="V315" i="48"/>
  <c r="V316" i="48"/>
  <c r="V317" i="48"/>
  <c r="V318" i="48"/>
  <c r="V319" i="48"/>
  <c r="V320" i="48"/>
  <c r="V321" i="48"/>
  <c r="V322" i="48"/>
  <c r="V323" i="48"/>
  <c r="V324" i="48"/>
  <c r="V325" i="48"/>
  <c r="V326" i="48"/>
  <c r="V327" i="48"/>
  <c r="V328" i="48"/>
  <c r="V329" i="48"/>
  <c r="V330" i="48"/>
  <c r="V331" i="48"/>
  <c r="V332" i="48"/>
  <c r="V333" i="48"/>
  <c r="V334" i="48"/>
  <c r="V337" i="48"/>
  <c r="V338" i="48"/>
  <c r="H340" i="50" l="1"/>
  <c r="J208" i="50"/>
  <c r="I335" i="50"/>
  <c r="J204" i="50"/>
  <c r="K172" i="50"/>
  <c r="J178" i="50"/>
  <c r="J145" i="50"/>
  <c r="M188" i="50"/>
  <c r="K180" i="50"/>
  <c r="H180" i="49"/>
  <c r="I172" i="49"/>
  <c r="H178" i="49"/>
  <c r="H145" i="49"/>
  <c r="AH126" i="49"/>
  <c r="B7" i="49"/>
  <c r="A7" i="49" s="1"/>
  <c r="AI126" i="49"/>
  <c r="G208" i="49"/>
  <c r="F335" i="49"/>
  <c r="F339" i="49" s="1"/>
  <c r="F340" i="49" s="1"/>
  <c r="G204" i="49"/>
  <c r="E339" i="49"/>
  <c r="E340" i="49" s="1"/>
  <c r="N188" i="49"/>
  <c r="AA134" i="48"/>
  <c r="Z133" i="48"/>
  <c r="Z134" i="48" s="1"/>
  <c r="Z123" i="48"/>
  <c r="Z125" i="48" s="1"/>
  <c r="Z126" i="48" s="1"/>
  <c r="Z335" i="48"/>
  <c r="Z339" i="48" s="1"/>
  <c r="X133" i="48"/>
  <c r="X134" i="48" s="1"/>
  <c r="X123" i="48"/>
  <c r="X125" i="48" s="1"/>
  <c r="X126" i="48" s="1"/>
  <c r="Y311" i="48"/>
  <c r="Y335" i="48"/>
  <c r="Y145" i="48"/>
  <c r="Y178" i="48"/>
  <c r="X335" i="48"/>
  <c r="X339" i="48" s="1"/>
  <c r="W134" i="48"/>
  <c r="W123" i="48"/>
  <c r="W125" i="48" s="1"/>
  <c r="W126" i="48" s="1"/>
  <c r="W339" i="48"/>
  <c r="W340" i="48" s="1"/>
  <c r="W335" i="48"/>
  <c r="V123" i="48"/>
  <c r="V125" i="48" s="1"/>
  <c r="V133" i="48"/>
  <c r="V134" i="48" s="1"/>
  <c r="V340" i="48"/>
  <c r="U79" i="48"/>
  <c r="U80" i="48"/>
  <c r="U88" i="48"/>
  <c r="U102" i="48"/>
  <c r="U106" i="48"/>
  <c r="U118" i="48"/>
  <c r="U127" i="48"/>
  <c r="U128" i="48"/>
  <c r="U129" i="48"/>
  <c r="U130" i="48"/>
  <c r="U131" i="48"/>
  <c r="U132" i="48"/>
  <c r="U169" i="48"/>
  <c r="U170" i="48" a="1"/>
  <c r="U170" i="48" s="1"/>
  <c r="U172" i="48"/>
  <c r="U178" i="48" s="1"/>
  <c r="U173" i="48"/>
  <c r="U174" i="48"/>
  <c r="U175" i="48"/>
  <c r="U176" i="48"/>
  <c r="U177" i="48"/>
  <c r="U180" i="48"/>
  <c r="U311" i="48" s="1"/>
  <c r="U181" i="48"/>
  <c r="U182" i="48"/>
  <c r="U183" i="48"/>
  <c r="U184" i="48"/>
  <c r="U185" i="48"/>
  <c r="U186" i="48"/>
  <c r="U187" i="48"/>
  <c r="U188" i="48"/>
  <c r="U145" i="48" s="1"/>
  <c r="U189" i="48"/>
  <c r="U190" i="48"/>
  <c r="U191" i="48"/>
  <c r="U192" i="48"/>
  <c r="U193" i="48"/>
  <c r="U194" i="48"/>
  <c r="U195" i="48"/>
  <c r="U196" i="48"/>
  <c r="U197" i="48"/>
  <c r="U198" i="48"/>
  <c r="U199" i="48"/>
  <c r="U200" i="48"/>
  <c r="U201" i="48"/>
  <c r="U202" i="48"/>
  <c r="U203" i="48"/>
  <c r="U204" i="48"/>
  <c r="U335" i="48" s="1"/>
  <c r="U205" i="48"/>
  <c r="U206" i="48"/>
  <c r="U207" i="48"/>
  <c r="U208" i="48"/>
  <c r="U209" i="48"/>
  <c r="U210" i="48"/>
  <c r="U211" i="48"/>
  <c r="U212" i="48"/>
  <c r="U213" i="48"/>
  <c r="U214" i="48"/>
  <c r="U215" i="48"/>
  <c r="U216" i="48"/>
  <c r="U217" i="48"/>
  <c r="U218" i="48"/>
  <c r="U219" i="48"/>
  <c r="U220" i="48"/>
  <c r="U221" i="48"/>
  <c r="U222" i="48"/>
  <c r="U223" i="48"/>
  <c r="U224" i="48"/>
  <c r="U225" i="48"/>
  <c r="U226" i="48"/>
  <c r="U227" i="48"/>
  <c r="U228" i="48"/>
  <c r="U229" i="48"/>
  <c r="U230" i="48"/>
  <c r="U231" i="48"/>
  <c r="U232" i="48"/>
  <c r="U233" i="48"/>
  <c r="U234" i="48"/>
  <c r="U235" i="48"/>
  <c r="U236" i="48"/>
  <c r="U237" i="48"/>
  <c r="U238" i="48"/>
  <c r="U239" i="48"/>
  <c r="U240" i="48"/>
  <c r="U241" i="48"/>
  <c r="U242" i="48"/>
  <c r="U243" i="48"/>
  <c r="U244" i="48"/>
  <c r="U245" i="48"/>
  <c r="U246" i="48"/>
  <c r="U247" i="48"/>
  <c r="U248" i="48"/>
  <c r="U249" i="48"/>
  <c r="U250" i="48"/>
  <c r="U251" i="48"/>
  <c r="U252" i="48"/>
  <c r="U253" i="48"/>
  <c r="U254" i="48"/>
  <c r="U255" i="48"/>
  <c r="U256" i="48"/>
  <c r="U257" i="48"/>
  <c r="U258" i="48"/>
  <c r="U259" i="48"/>
  <c r="U260" i="48"/>
  <c r="U261" i="48"/>
  <c r="U262" i="48"/>
  <c r="U263" i="48"/>
  <c r="U264" i="48"/>
  <c r="U265" i="48"/>
  <c r="U266" i="48"/>
  <c r="U267" i="48"/>
  <c r="U268" i="48"/>
  <c r="U269" i="48"/>
  <c r="U270" i="48"/>
  <c r="U271" i="48"/>
  <c r="U272" i="48"/>
  <c r="U273" i="48"/>
  <c r="U274" i="48"/>
  <c r="U275" i="48"/>
  <c r="U276" i="48"/>
  <c r="U277" i="48"/>
  <c r="U278" i="48"/>
  <c r="U279" i="48"/>
  <c r="U280" i="48"/>
  <c r="U281" i="48"/>
  <c r="U282" i="48"/>
  <c r="U283" i="48"/>
  <c r="U284" i="48"/>
  <c r="U285" i="48"/>
  <c r="U286" i="48"/>
  <c r="U287" i="48"/>
  <c r="U288" i="48"/>
  <c r="U289" i="48"/>
  <c r="U290" i="48"/>
  <c r="U291" i="48"/>
  <c r="U292" i="48"/>
  <c r="U293" i="48"/>
  <c r="U294" i="48"/>
  <c r="U295" i="48"/>
  <c r="U296" i="48"/>
  <c r="U297" i="48"/>
  <c r="U298" i="48"/>
  <c r="U299" i="48"/>
  <c r="U300" i="48"/>
  <c r="U301" i="48"/>
  <c r="U302" i="48"/>
  <c r="U303" i="48"/>
  <c r="U304" i="48"/>
  <c r="U305" i="48"/>
  <c r="U306" i="48"/>
  <c r="U307" i="48"/>
  <c r="U308" i="48"/>
  <c r="U309" i="48"/>
  <c r="U310" i="48"/>
  <c r="U313" i="48"/>
  <c r="U314" i="48"/>
  <c r="U315" i="48"/>
  <c r="U316" i="48"/>
  <c r="U317" i="48"/>
  <c r="U318" i="48"/>
  <c r="U319" i="48"/>
  <c r="U320" i="48"/>
  <c r="U321" i="48"/>
  <c r="U322" i="48"/>
  <c r="U323" i="48"/>
  <c r="U324" i="48"/>
  <c r="U325" i="48"/>
  <c r="U326" i="48"/>
  <c r="U327" i="48"/>
  <c r="U328" i="48"/>
  <c r="U329" i="48"/>
  <c r="U330" i="48"/>
  <c r="U331" i="48"/>
  <c r="U332" i="48"/>
  <c r="U333" i="48"/>
  <c r="U334" i="48"/>
  <c r="U337" i="48"/>
  <c r="U338" i="48"/>
  <c r="T79" i="48"/>
  <c r="T80" i="48"/>
  <c r="T88" i="48"/>
  <c r="T102" i="48"/>
  <c r="T106" i="48"/>
  <c r="T118" i="48"/>
  <c r="T127" i="48"/>
  <c r="T128" i="48"/>
  <c r="T129" i="48"/>
  <c r="T130" i="48"/>
  <c r="T131" i="48"/>
  <c r="T132" i="48"/>
  <c r="T169" i="48"/>
  <c r="T170" i="48" a="1"/>
  <c r="T170" i="48" s="1"/>
  <c r="T172" i="48"/>
  <c r="T173" i="48"/>
  <c r="T174" i="48"/>
  <c r="T175" i="48"/>
  <c r="T176" i="48"/>
  <c r="T177" i="48"/>
  <c r="T178" i="48"/>
  <c r="T180" i="48"/>
  <c r="T181" i="48"/>
  <c r="T182" i="48"/>
  <c r="T183" i="48"/>
  <c r="T184" i="48"/>
  <c r="T185" i="48"/>
  <c r="T186" i="48"/>
  <c r="T311" i="48" s="1"/>
  <c r="T187" i="48"/>
  <c r="T188" i="48"/>
  <c r="T189" i="48"/>
  <c r="T190" i="48"/>
  <c r="T191" i="48"/>
  <c r="T192" i="48"/>
  <c r="T193" i="48"/>
  <c r="T194" i="48"/>
  <c r="T145" i="48" s="1"/>
  <c r="T195" i="48"/>
  <c r="T196" i="48"/>
  <c r="T197" i="48"/>
  <c r="T198" i="48"/>
  <c r="T199" i="48"/>
  <c r="T200" i="48"/>
  <c r="T201" i="48"/>
  <c r="T202" i="48"/>
  <c r="T203" i="48"/>
  <c r="T204" i="48"/>
  <c r="T335" i="48" s="1"/>
  <c r="T205" i="48"/>
  <c r="T206" i="48"/>
  <c r="T207" i="48"/>
  <c r="T208" i="48"/>
  <c r="T209" i="48"/>
  <c r="T210" i="48"/>
  <c r="T211" i="48"/>
  <c r="T212" i="48"/>
  <c r="T213" i="48"/>
  <c r="T214" i="48"/>
  <c r="T215" i="48"/>
  <c r="T216" i="48"/>
  <c r="T217" i="48"/>
  <c r="T218" i="48"/>
  <c r="T219" i="48"/>
  <c r="T220" i="48"/>
  <c r="T221" i="48"/>
  <c r="T222" i="48"/>
  <c r="T223" i="48"/>
  <c r="T224" i="48"/>
  <c r="T225" i="48"/>
  <c r="T226" i="48"/>
  <c r="T227" i="48"/>
  <c r="T228" i="48"/>
  <c r="T229" i="48"/>
  <c r="T230" i="48"/>
  <c r="T231" i="48"/>
  <c r="T232" i="48"/>
  <c r="T233" i="48"/>
  <c r="T234" i="48"/>
  <c r="T235" i="48"/>
  <c r="T236" i="48"/>
  <c r="T237" i="48"/>
  <c r="T238" i="48"/>
  <c r="T239" i="48"/>
  <c r="T240" i="48"/>
  <c r="T241" i="48"/>
  <c r="T242" i="48"/>
  <c r="T243" i="48"/>
  <c r="T244" i="48"/>
  <c r="T245" i="48"/>
  <c r="T246" i="48"/>
  <c r="T247" i="48"/>
  <c r="T248" i="48"/>
  <c r="T249" i="48"/>
  <c r="T250" i="48"/>
  <c r="T251" i="48"/>
  <c r="T252" i="48"/>
  <c r="T253" i="48"/>
  <c r="T254" i="48"/>
  <c r="T255" i="48"/>
  <c r="T256" i="48"/>
  <c r="T257" i="48"/>
  <c r="T258" i="48"/>
  <c r="T259" i="48"/>
  <c r="T260" i="48"/>
  <c r="T261" i="48"/>
  <c r="T262" i="48"/>
  <c r="T263" i="48"/>
  <c r="T264" i="48"/>
  <c r="T265" i="48"/>
  <c r="T266" i="48"/>
  <c r="T267" i="48"/>
  <c r="T268" i="48"/>
  <c r="T269" i="48"/>
  <c r="T270" i="48"/>
  <c r="T271" i="48"/>
  <c r="T272" i="48"/>
  <c r="T273" i="48"/>
  <c r="T274" i="48"/>
  <c r="T275" i="48"/>
  <c r="T276" i="48"/>
  <c r="T277" i="48"/>
  <c r="T278" i="48"/>
  <c r="T279" i="48"/>
  <c r="T280" i="48"/>
  <c r="T281" i="48"/>
  <c r="T282" i="48"/>
  <c r="T283" i="48"/>
  <c r="T284" i="48"/>
  <c r="T285" i="48"/>
  <c r="T286" i="48"/>
  <c r="T287" i="48"/>
  <c r="T288" i="48"/>
  <c r="T289" i="48"/>
  <c r="T290" i="48"/>
  <c r="T291" i="48"/>
  <c r="T292" i="48"/>
  <c r="T293" i="48"/>
  <c r="T294" i="48"/>
  <c r="T295" i="48"/>
  <c r="T296" i="48"/>
  <c r="T297" i="48"/>
  <c r="T298" i="48"/>
  <c r="T299" i="48"/>
  <c r="T300" i="48"/>
  <c r="T301" i="48"/>
  <c r="T302" i="48"/>
  <c r="T303" i="48"/>
  <c r="T304" i="48"/>
  <c r="T305" i="48"/>
  <c r="T306" i="48"/>
  <c r="T307" i="48"/>
  <c r="T308" i="48"/>
  <c r="T309" i="48"/>
  <c r="T310" i="48"/>
  <c r="T313" i="48"/>
  <c r="T314" i="48"/>
  <c r="T315" i="48"/>
  <c r="T316" i="48"/>
  <c r="T317" i="48"/>
  <c r="T318" i="48"/>
  <c r="T319" i="48"/>
  <c r="T320" i="48"/>
  <c r="T321" i="48"/>
  <c r="T322" i="48"/>
  <c r="T323" i="48"/>
  <c r="T324" i="48"/>
  <c r="T325" i="48"/>
  <c r="T326" i="48"/>
  <c r="T327" i="48"/>
  <c r="T328" i="48"/>
  <c r="T329" i="48"/>
  <c r="T330" i="48"/>
  <c r="T331" i="48"/>
  <c r="T332" i="48"/>
  <c r="T333" i="48"/>
  <c r="T334" i="48"/>
  <c r="T337" i="48"/>
  <c r="T338" i="48"/>
  <c r="S79" i="48"/>
  <c r="S80" i="48"/>
  <c r="S88" i="48"/>
  <c r="S102" i="48"/>
  <c r="S106" i="48"/>
  <c r="S118" i="48"/>
  <c r="S127" i="48"/>
  <c r="S128" i="48"/>
  <c r="S129" i="48"/>
  <c r="S130" i="48"/>
  <c r="S131" i="48"/>
  <c r="S132" i="48"/>
  <c r="S169" i="48"/>
  <c r="S170" i="48" a="1"/>
  <c r="S170" i="48" s="1"/>
  <c r="S172" i="48"/>
  <c r="S173" i="48"/>
  <c r="S178" i="48" s="1"/>
  <c r="S174" i="48"/>
  <c r="S175" i="48"/>
  <c r="S176" i="48"/>
  <c r="S177" i="48"/>
  <c r="S180" i="48"/>
  <c r="S181" i="48"/>
  <c r="S182" i="48"/>
  <c r="S311" i="48" s="1"/>
  <c r="S183" i="48"/>
  <c r="S184" i="48"/>
  <c r="S185" i="48"/>
  <c r="S186" i="48"/>
  <c r="S187" i="48"/>
  <c r="S188" i="48"/>
  <c r="S189" i="48"/>
  <c r="S190" i="48"/>
  <c r="S191" i="48"/>
  <c r="S192" i="48"/>
  <c r="S193" i="48"/>
  <c r="S194" i="48"/>
  <c r="S195" i="48"/>
  <c r="S196" i="48"/>
  <c r="S197" i="48"/>
  <c r="S198" i="48"/>
  <c r="S199" i="48"/>
  <c r="S200" i="48"/>
  <c r="S201" i="48"/>
  <c r="S202" i="48"/>
  <c r="S203" i="48"/>
  <c r="S204" i="48"/>
  <c r="S205" i="48"/>
  <c r="S206" i="48"/>
  <c r="S207" i="48"/>
  <c r="S208" i="48"/>
  <c r="S209" i="48"/>
  <c r="S210" i="48"/>
  <c r="S211" i="48"/>
  <c r="S212" i="48"/>
  <c r="S213" i="48"/>
  <c r="S214" i="48"/>
  <c r="S215" i="48"/>
  <c r="S216" i="48"/>
  <c r="S217" i="48"/>
  <c r="S218" i="48"/>
  <c r="S219" i="48"/>
  <c r="S220" i="48"/>
  <c r="S221" i="48"/>
  <c r="S222" i="48"/>
  <c r="S223" i="48"/>
  <c r="S224" i="48"/>
  <c r="S225" i="48"/>
  <c r="S226" i="48"/>
  <c r="S227" i="48"/>
  <c r="S228" i="48"/>
  <c r="S229" i="48"/>
  <c r="S230" i="48"/>
  <c r="S231" i="48"/>
  <c r="S232" i="48"/>
  <c r="S233" i="48"/>
  <c r="S234" i="48"/>
  <c r="S235" i="48"/>
  <c r="S145" i="48" s="1"/>
  <c r="S236" i="48"/>
  <c r="S237" i="48"/>
  <c r="S238" i="48"/>
  <c r="S239" i="48"/>
  <c r="S240" i="48"/>
  <c r="S241" i="48"/>
  <c r="S242" i="48"/>
  <c r="S243" i="48"/>
  <c r="S244" i="48"/>
  <c r="S245" i="48"/>
  <c r="S246" i="48"/>
  <c r="S247" i="48"/>
  <c r="S248" i="48"/>
  <c r="S249" i="48"/>
  <c r="S250" i="48"/>
  <c r="S251" i="48"/>
  <c r="S252" i="48"/>
  <c r="S253" i="48"/>
  <c r="S254" i="48"/>
  <c r="S255" i="48"/>
  <c r="S256" i="48"/>
  <c r="S257" i="48"/>
  <c r="S258" i="48"/>
  <c r="S259" i="48"/>
  <c r="S260" i="48"/>
  <c r="S261" i="48"/>
  <c r="S262" i="48"/>
  <c r="S263" i="48"/>
  <c r="S264" i="48"/>
  <c r="S265" i="48"/>
  <c r="S266" i="48"/>
  <c r="S267" i="48"/>
  <c r="S268" i="48"/>
  <c r="S269" i="48"/>
  <c r="S270" i="48"/>
  <c r="S271" i="48"/>
  <c r="S272" i="48"/>
  <c r="S273" i="48"/>
  <c r="S274" i="48"/>
  <c r="S275" i="48"/>
  <c r="S276" i="48"/>
  <c r="S277" i="48"/>
  <c r="S278" i="48"/>
  <c r="S279" i="48"/>
  <c r="S280" i="48"/>
  <c r="S281" i="48"/>
  <c r="S282" i="48"/>
  <c r="S283" i="48"/>
  <c r="S284" i="48"/>
  <c r="S285" i="48"/>
  <c r="S286" i="48"/>
  <c r="S287" i="48"/>
  <c r="S288" i="48"/>
  <c r="S289" i="48"/>
  <c r="S290" i="48"/>
  <c r="S291" i="48"/>
  <c r="S292" i="48"/>
  <c r="S293" i="48"/>
  <c r="S294" i="48"/>
  <c r="S295" i="48"/>
  <c r="S296" i="48"/>
  <c r="S297" i="48"/>
  <c r="S298" i="48"/>
  <c r="S299" i="48"/>
  <c r="S300" i="48"/>
  <c r="S301" i="48"/>
  <c r="S302" i="48"/>
  <c r="S303" i="48"/>
  <c r="S304" i="48"/>
  <c r="S305" i="48"/>
  <c r="S306" i="48"/>
  <c r="S307" i="48"/>
  <c r="S308" i="48"/>
  <c r="S309" i="48"/>
  <c r="S310" i="48"/>
  <c r="S313" i="48"/>
  <c r="S314" i="48"/>
  <c r="S315" i="48"/>
  <c r="S316" i="48"/>
  <c r="S317" i="48"/>
  <c r="S318" i="48"/>
  <c r="S319" i="48"/>
  <c r="S320" i="48"/>
  <c r="S321" i="48"/>
  <c r="S322" i="48"/>
  <c r="S323" i="48"/>
  <c r="S324" i="48"/>
  <c r="S325" i="48"/>
  <c r="S326" i="48"/>
  <c r="S327" i="48"/>
  <c r="S328" i="48"/>
  <c r="S329" i="48"/>
  <c r="S330" i="48"/>
  <c r="S331" i="48"/>
  <c r="S332" i="48"/>
  <c r="S333" i="48"/>
  <c r="S334" i="48"/>
  <c r="S337" i="48"/>
  <c r="S338" i="48"/>
  <c r="R80" i="48"/>
  <c r="L172" i="50" l="1"/>
  <c r="K178" i="50"/>
  <c r="K145" i="50"/>
  <c r="K204" i="50"/>
  <c r="L180" i="50"/>
  <c r="J311" i="50"/>
  <c r="K208" i="50"/>
  <c r="I339" i="50"/>
  <c r="I340" i="50" s="1"/>
  <c r="N188" i="50"/>
  <c r="H204" i="49"/>
  <c r="H208" i="49"/>
  <c r="I178" i="49"/>
  <c r="J172" i="49"/>
  <c r="I145" i="49"/>
  <c r="I180" i="49"/>
  <c r="G311" i="49"/>
  <c r="O188" i="49"/>
  <c r="Z340" i="48"/>
  <c r="X340" i="48"/>
  <c r="Y339" i="48"/>
  <c r="Y340" i="48" s="1"/>
  <c r="V126" i="48"/>
  <c r="U123" i="48"/>
  <c r="U125" i="48" s="1"/>
  <c r="U133" i="48"/>
  <c r="U134" i="48" s="1"/>
  <c r="U339" i="48"/>
  <c r="U340" i="48" s="1"/>
  <c r="T133" i="48"/>
  <c r="T134" i="48" s="1"/>
  <c r="T123" i="48"/>
  <c r="T125" i="48" s="1"/>
  <c r="T126" i="48" s="1"/>
  <c r="T339" i="48"/>
  <c r="T340" i="48" s="1"/>
  <c r="S123" i="48"/>
  <c r="S125" i="48" s="1"/>
  <c r="S133" i="48"/>
  <c r="S134" i="48" s="1"/>
  <c r="S335" i="48"/>
  <c r="S340" i="48" s="1"/>
  <c r="S339" i="48"/>
  <c r="L79" i="48"/>
  <c r="K79" i="48"/>
  <c r="J79" i="48"/>
  <c r="J52" i="48"/>
  <c r="AH155" i="48"/>
  <c r="AI155" i="48"/>
  <c r="AH154" i="48"/>
  <c r="AI154" i="48"/>
  <c r="AH153" i="48"/>
  <c r="AI153" i="48"/>
  <c r="I79" i="48"/>
  <c r="I52" i="48"/>
  <c r="H79" i="48"/>
  <c r="H52" i="48"/>
  <c r="G79" i="48"/>
  <c r="G52" i="48"/>
  <c r="F52" i="48"/>
  <c r="F79" i="48"/>
  <c r="E79" i="48"/>
  <c r="E80" i="48"/>
  <c r="E88" i="48"/>
  <c r="E102" i="48"/>
  <c r="E106" i="48"/>
  <c r="E118" i="48"/>
  <c r="E127" i="48"/>
  <c r="E128" i="48"/>
  <c r="E129" i="48"/>
  <c r="E130" i="48"/>
  <c r="E131" i="48"/>
  <c r="E132" i="48"/>
  <c r="E145" i="48"/>
  <c r="D79" i="48"/>
  <c r="D80" i="48"/>
  <c r="D88" i="48"/>
  <c r="D102" i="48"/>
  <c r="D106" i="48"/>
  <c r="AO20" i="48" s="1"/>
  <c r="D118" i="48"/>
  <c r="D127" i="48"/>
  <c r="D128" i="48"/>
  <c r="D129" i="48"/>
  <c r="D130" i="48"/>
  <c r="D131" i="48"/>
  <c r="D132" i="48"/>
  <c r="D145" i="48"/>
  <c r="C79" i="48"/>
  <c r="C80" i="48"/>
  <c r="C88" i="48"/>
  <c r="C102" i="48"/>
  <c r="C106" i="48"/>
  <c r="C118" i="48"/>
  <c r="C127" i="48"/>
  <c r="C128" i="48"/>
  <c r="C129" i="48"/>
  <c r="C130" i="48"/>
  <c r="C131" i="48"/>
  <c r="C132" i="48"/>
  <c r="C145" i="48"/>
  <c r="C169" i="48"/>
  <c r="C170" i="48" a="1"/>
  <c r="C170" i="48" s="1"/>
  <c r="B145" i="48"/>
  <c r="B132" i="48"/>
  <c r="B131" i="48"/>
  <c r="B130" i="48"/>
  <c r="B129" i="48"/>
  <c r="B128" i="48"/>
  <c r="B127" i="48"/>
  <c r="B133" i="48" s="1"/>
  <c r="B118" i="48"/>
  <c r="B134" i="48" s="1"/>
  <c r="B106" i="48"/>
  <c r="B102" i="48"/>
  <c r="B88" i="48"/>
  <c r="B80" i="48"/>
  <c r="B79" i="48"/>
  <c r="AG339" i="48"/>
  <c r="J338" i="48"/>
  <c r="K338" i="48" s="1"/>
  <c r="L338" i="48" s="1"/>
  <c r="M338" i="48" s="1"/>
  <c r="N338" i="48" s="1"/>
  <c r="O338" i="48" s="1"/>
  <c r="P338" i="48" s="1"/>
  <c r="Q338" i="48" s="1"/>
  <c r="R338" i="48" s="1"/>
  <c r="AA338" i="48" s="1"/>
  <c r="AB338" i="48" s="1"/>
  <c r="AC338" i="48" s="1"/>
  <c r="AD338" i="48" s="1"/>
  <c r="AE338" i="48" s="1"/>
  <c r="AF338" i="48" s="1"/>
  <c r="I338" i="48"/>
  <c r="E338" i="48"/>
  <c r="F338" i="48" s="1"/>
  <c r="G338" i="48" s="1"/>
  <c r="H338" i="48" s="1"/>
  <c r="D338" i="48"/>
  <c r="C338" i="48"/>
  <c r="C337" i="48"/>
  <c r="D337" i="48" s="1"/>
  <c r="E337" i="48" s="1"/>
  <c r="F337" i="48" s="1"/>
  <c r="G337" i="48" s="1"/>
  <c r="H337" i="48" s="1"/>
  <c r="I337" i="48" s="1"/>
  <c r="J337" i="48" s="1"/>
  <c r="K337" i="48" s="1"/>
  <c r="L337" i="48" s="1"/>
  <c r="M337" i="48" s="1"/>
  <c r="N337" i="48" s="1"/>
  <c r="O337" i="48" s="1"/>
  <c r="P337" i="48" s="1"/>
  <c r="Q337" i="48" s="1"/>
  <c r="R337" i="48" s="1"/>
  <c r="AA337" i="48" s="1"/>
  <c r="AB337" i="48" s="1"/>
  <c r="AC337" i="48" s="1"/>
  <c r="AD337" i="48" s="1"/>
  <c r="AE337" i="48" s="1"/>
  <c r="AF337" i="48" s="1"/>
  <c r="AG335" i="48"/>
  <c r="I334" i="48"/>
  <c r="J334" i="48" s="1"/>
  <c r="K334" i="48" s="1"/>
  <c r="L334" i="48" s="1"/>
  <c r="M334" i="48" s="1"/>
  <c r="N334" i="48" s="1"/>
  <c r="O334" i="48" s="1"/>
  <c r="P334" i="48" s="1"/>
  <c r="Q334" i="48" s="1"/>
  <c r="R334" i="48" s="1"/>
  <c r="AA334" i="48" s="1"/>
  <c r="AB334" i="48" s="1"/>
  <c r="AC334" i="48" s="1"/>
  <c r="AD334" i="48" s="1"/>
  <c r="AE334" i="48" s="1"/>
  <c r="AF334" i="48" s="1"/>
  <c r="E334" i="48"/>
  <c r="F334" i="48" s="1"/>
  <c r="G334" i="48" s="1"/>
  <c r="H334" i="48" s="1"/>
  <c r="D334" i="48"/>
  <c r="C334" i="48"/>
  <c r="C333" i="48"/>
  <c r="D333" i="48" s="1"/>
  <c r="E333" i="48" s="1"/>
  <c r="F333" i="48" s="1"/>
  <c r="G333" i="48" s="1"/>
  <c r="H333" i="48" s="1"/>
  <c r="I333" i="48" s="1"/>
  <c r="J333" i="48" s="1"/>
  <c r="K333" i="48" s="1"/>
  <c r="L333" i="48" s="1"/>
  <c r="M333" i="48" s="1"/>
  <c r="N333" i="48" s="1"/>
  <c r="O333" i="48" s="1"/>
  <c r="P333" i="48" s="1"/>
  <c r="Q333" i="48" s="1"/>
  <c r="R333" i="48" s="1"/>
  <c r="AA333" i="48" s="1"/>
  <c r="AB333" i="48" s="1"/>
  <c r="AC333" i="48" s="1"/>
  <c r="AD333" i="48" s="1"/>
  <c r="AE333" i="48" s="1"/>
  <c r="AF333" i="48" s="1"/>
  <c r="D332" i="48"/>
  <c r="E332" i="48" s="1"/>
  <c r="F332" i="48" s="1"/>
  <c r="G332" i="48" s="1"/>
  <c r="H332" i="48" s="1"/>
  <c r="I332" i="48" s="1"/>
  <c r="J332" i="48" s="1"/>
  <c r="K332" i="48" s="1"/>
  <c r="L332" i="48" s="1"/>
  <c r="M332" i="48" s="1"/>
  <c r="N332" i="48" s="1"/>
  <c r="O332" i="48" s="1"/>
  <c r="P332" i="48" s="1"/>
  <c r="Q332" i="48" s="1"/>
  <c r="R332" i="48" s="1"/>
  <c r="AA332" i="48" s="1"/>
  <c r="AB332" i="48" s="1"/>
  <c r="AC332" i="48" s="1"/>
  <c r="AD332" i="48" s="1"/>
  <c r="AE332" i="48" s="1"/>
  <c r="AF332" i="48" s="1"/>
  <c r="C332" i="48"/>
  <c r="C331" i="48"/>
  <c r="D331" i="48" s="1"/>
  <c r="E331" i="48" s="1"/>
  <c r="F331" i="48" s="1"/>
  <c r="G331" i="48" s="1"/>
  <c r="H331" i="48" s="1"/>
  <c r="I331" i="48" s="1"/>
  <c r="J331" i="48" s="1"/>
  <c r="K331" i="48" s="1"/>
  <c r="L331" i="48" s="1"/>
  <c r="M331" i="48" s="1"/>
  <c r="N331" i="48" s="1"/>
  <c r="O331" i="48" s="1"/>
  <c r="P331" i="48" s="1"/>
  <c r="Q331" i="48" s="1"/>
  <c r="R331" i="48" s="1"/>
  <c r="AA331" i="48" s="1"/>
  <c r="AB331" i="48" s="1"/>
  <c r="AC331" i="48" s="1"/>
  <c r="AD331" i="48" s="1"/>
  <c r="AE331" i="48" s="1"/>
  <c r="AF331" i="48" s="1"/>
  <c r="M330" i="48"/>
  <c r="N330" i="48" s="1"/>
  <c r="O330" i="48" s="1"/>
  <c r="P330" i="48" s="1"/>
  <c r="Q330" i="48" s="1"/>
  <c r="R330" i="48" s="1"/>
  <c r="AA330" i="48" s="1"/>
  <c r="AB330" i="48" s="1"/>
  <c r="AC330" i="48" s="1"/>
  <c r="AD330" i="48" s="1"/>
  <c r="AE330" i="48" s="1"/>
  <c r="AF330" i="48" s="1"/>
  <c r="H330" i="48"/>
  <c r="I330" i="48" s="1"/>
  <c r="J330" i="48" s="1"/>
  <c r="K330" i="48" s="1"/>
  <c r="L330" i="48" s="1"/>
  <c r="F330" i="48"/>
  <c r="G330" i="48" s="1"/>
  <c r="E330" i="48"/>
  <c r="D330" i="48"/>
  <c r="C330" i="48"/>
  <c r="D329" i="48"/>
  <c r="E329" i="48" s="1"/>
  <c r="F329" i="48" s="1"/>
  <c r="G329" i="48" s="1"/>
  <c r="H329" i="48" s="1"/>
  <c r="I329" i="48" s="1"/>
  <c r="J329" i="48" s="1"/>
  <c r="K329" i="48" s="1"/>
  <c r="L329" i="48" s="1"/>
  <c r="M329" i="48" s="1"/>
  <c r="N329" i="48" s="1"/>
  <c r="O329" i="48" s="1"/>
  <c r="P329" i="48" s="1"/>
  <c r="Q329" i="48" s="1"/>
  <c r="R329" i="48" s="1"/>
  <c r="AA329" i="48" s="1"/>
  <c r="AB329" i="48" s="1"/>
  <c r="AC329" i="48" s="1"/>
  <c r="AD329" i="48" s="1"/>
  <c r="AE329" i="48" s="1"/>
  <c r="AF329" i="48" s="1"/>
  <c r="C329" i="48"/>
  <c r="L328" i="48"/>
  <c r="M328" i="48" s="1"/>
  <c r="N328" i="48" s="1"/>
  <c r="O328" i="48" s="1"/>
  <c r="P328" i="48" s="1"/>
  <c r="Q328" i="48" s="1"/>
  <c r="R328" i="48" s="1"/>
  <c r="AA328" i="48" s="1"/>
  <c r="AB328" i="48" s="1"/>
  <c r="AC328" i="48" s="1"/>
  <c r="AD328" i="48" s="1"/>
  <c r="AE328" i="48" s="1"/>
  <c r="AF328" i="48" s="1"/>
  <c r="J328" i="48"/>
  <c r="K328" i="48" s="1"/>
  <c r="I328" i="48"/>
  <c r="E328" i="48"/>
  <c r="F328" i="48" s="1"/>
  <c r="G328" i="48" s="1"/>
  <c r="H328" i="48" s="1"/>
  <c r="D328" i="48"/>
  <c r="C328" i="48"/>
  <c r="H327" i="48"/>
  <c r="I327" i="48" s="1"/>
  <c r="J327" i="48" s="1"/>
  <c r="K327" i="48" s="1"/>
  <c r="L327" i="48" s="1"/>
  <c r="M327" i="48" s="1"/>
  <c r="N327" i="48" s="1"/>
  <c r="O327" i="48" s="1"/>
  <c r="P327" i="48" s="1"/>
  <c r="Q327" i="48" s="1"/>
  <c r="R327" i="48" s="1"/>
  <c r="AA327" i="48" s="1"/>
  <c r="AB327" i="48" s="1"/>
  <c r="AC327" i="48" s="1"/>
  <c r="AD327" i="48" s="1"/>
  <c r="AE327" i="48" s="1"/>
  <c r="AF327" i="48" s="1"/>
  <c r="G327" i="48"/>
  <c r="C327" i="48"/>
  <c r="D327" i="48" s="1"/>
  <c r="E327" i="48" s="1"/>
  <c r="F327" i="48" s="1"/>
  <c r="F326" i="48"/>
  <c r="G326" i="48" s="1"/>
  <c r="H326" i="48" s="1"/>
  <c r="I326" i="48" s="1"/>
  <c r="J326" i="48" s="1"/>
  <c r="K326" i="48" s="1"/>
  <c r="L326" i="48" s="1"/>
  <c r="M326" i="48" s="1"/>
  <c r="N326" i="48" s="1"/>
  <c r="O326" i="48" s="1"/>
  <c r="P326" i="48" s="1"/>
  <c r="Q326" i="48" s="1"/>
  <c r="R326" i="48" s="1"/>
  <c r="AA326" i="48" s="1"/>
  <c r="AB326" i="48" s="1"/>
  <c r="AC326" i="48" s="1"/>
  <c r="AD326" i="48" s="1"/>
  <c r="AE326" i="48" s="1"/>
  <c r="AF326" i="48" s="1"/>
  <c r="E326" i="48"/>
  <c r="D326" i="48"/>
  <c r="C326" i="48"/>
  <c r="G325" i="48"/>
  <c r="H325" i="48" s="1"/>
  <c r="I325" i="48" s="1"/>
  <c r="J325" i="48" s="1"/>
  <c r="K325" i="48" s="1"/>
  <c r="L325" i="48" s="1"/>
  <c r="M325" i="48" s="1"/>
  <c r="N325" i="48" s="1"/>
  <c r="O325" i="48" s="1"/>
  <c r="P325" i="48" s="1"/>
  <c r="Q325" i="48" s="1"/>
  <c r="R325" i="48" s="1"/>
  <c r="AA325" i="48" s="1"/>
  <c r="AB325" i="48" s="1"/>
  <c r="AC325" i="48" s="1"/>
  <c r="AD325" i="48" s="1"/>
  <c r="AE325" i="48" s="1"/>
  <c r="AF325" i="48" s="1"/>
  <c r="F325" i="48"/>
  <c r="D325" i="48"/>
  <c r="E325" i="48" s="1"/>
  <c r="C325" i="48"/>
  <c r="I324" i="48"/>
  <c r="J324" i="48" s="1"/>
  <c r="K324" i="48" s="1"/>
  <c r="L324" i="48" s="1"/>
  <c r="M324" i="48" s="1"/>
  <c r="N324" i="48" s="1"/>
  <c r="O324" i="48" s="1"/>
  <c r="P324" i="48" s="1"/>
  <c r="Q324" i="48" s="1"/>
  <c r="R324" i="48" s="1"/>
  <c r="AA324" i="48" s="1"/>
  <c r="AB324" i="48" s="1"/>
  <c r="AC324" i="48" s="1"/>
  <c r="AD324" i="48" s="1"/>
  <c r="AE324" i="48" s="1"/>
  <c r="AF324" i="48" s="1"/>
  <c r="E324" i="48"/>
  <c r="F324" i="48" s="1"/>
  <c r="G324" i="48" s="1"/>
  <c r="H324" i="48" s="1"/>
  <c r="D324" i="48"/>
  <c r="C324" i="48"/>
  <c r="G323" i="48"/>
  <c r="H323" i="48" s="1"/>
  <c r="I323" i="48" s="1"/>
  <c r="J323" i="48" s="1"/>
  <c r="K323" i="48" s="1"/>
  <c r="L323" i="48" s="1"/>
  <c r="M323" i="48" s="1"/>
  <c r="N323" i="48" s="1"/>
  <c r="O323" i="48" s="1"/>
  <c r="P323" i="48" s="1"/>
  <c r="Q323" i="48" s="1"/>
  <c r="R323" i="48" s="1"/>
  <c r="AA323" i="48" s="1"/>
  <c r="AB323" i="48" s="1"/>
  <c r="AC323" i="48" s="1"/>
  <c r="AD323" i="48" s="1"/>
  <c r="AE323" i="48" s="1"/>
  <c r="AF323" i="48" s="1"/>
  <c r="C323" i="48"/>
  <c r="D323" i="48" s="1"/>
  <c r="E323" i="48" s="1"/>
  <c r="F323" i="48" s="1"/>
  <c r="E322" i="48"/>
  <c r="F322" i="48" s="1"/>
  <c r="G322" i="48" s="1"/>
  <c r="H322" i="48" s="1"/>
  <c r="I322" i="48" s="1"/>
  <c r="J322" i="48" s="1"/>
  <c r="K322" i="48" s="1"/>
  <c r="L322" i="48" s="1"/>
  <c r="M322" i="48" s="1"/>
  <c r="N322" i="48" s="1"/>
  <c r="O322" i="48" s="1"/>
  <c r="P322" i="48" s="1"/>
  <c r="Q322" i="48" s="1"/>
  <c r="R322" i="48" s="1"/>
  <c r="AA322" i="48" s="1"/>
  <c r="AB322" i="48" s="1"/>
  <c r="AC322" i="48" s="1"/>
  <c r="AD322" i="48" s="1"/>
  <c r="AE322" i="48" s="1"/>
  <c r="AF322" i="48" s="1"/>
  <c r="D322" i="48"/>
  <c r="C322" i="48"/>
  <c r="F321" i="48"/>
  <c r="G321" i="48" s="1"/>
  <c r="H321" i="48" s="1"/>
  <c r="I321" i="48" s="1"/>
  <c r="J321" i="48" s="1"/>
  <c r="K321" i="48" s="1"/>
  <c r="L321" i="48" s="1"/>
  <c r="M321" i="48" s="1"/>
  <c r="N321" i="48" s="1"/>
  <c r="O321" i="48" s="1"/>
  <c r="P321" i="48" s="1"/>
  <c r="Q321" i="48" s="1"/>
  <c r="R321" i="48" s="1"/>
  <c r="AA321" i="48" s="1"/>
  <c r="AB321" i="48" s="1"/>
  <c r="AC321" i="48" s="1"/>
  <c r="AD321" i="48" s="1"/>
  <c r="AE321" i="48" s="1"/>
  <c r="AF321" i="48" s="1"/>
  <c r="D321" i="48"/>
  <c r="E321" i="48" s="1"/>
  <c r="C321" i="48"/>
  <c r="H320" i="48"/>
  <c r="I320" i="48" s="1"/>
  <c r="J320" i="48" s="1"/>
  <c r="K320" i="48" s="1"/>
  <c r="L320" i="48" s="1"/>
  <c r="M320" i="48" s="1"/>
  <c r="N320" i="48" s="1"/>
  <c r="O320" i="48" s="1"/>
  <c r="P320" i="48" s="1"/>
  <c r="Q320" i="48" s="1"/>
  <c r="R320" i="48" s="1"/>
  <c r="AA320" i="48" s="1"/>
  <c r="AB320" i="48" s="1"/>
  <c r="AC320" i="48" s="1"/>
  <c r="AD320" i="48" s="1"/>
  <c r="AE320" i="48" s="1"/>
  <c r="AF320" i="48" s="1"/>
  <c r="E320" i="48"/>
  <c r="F320" i="48" s="1"/>
  <c r="G320" i="48" s="1"/>
  <c r="D320" i="48"/>
  <c r="C320" i="48"/>
  <c r="N319" i="48"/>
  <c r="O319" i="48" s="1"/>
  <c r="P319" i="48" s="1"/>
  <c r="Q319" i="48" s="1"/>
  <c r="R319" i="48" s="1"/>
  <c r="AA319" i="48" s="1"/>
  <c r="AB319" i="48" s="1"/>
  <c r="AC319" i="48" s="1"/>
  <c r="AD319" i="48" s="1"/>
  <c r="AE319" i="48" s="1"/>
  <c r="AF319" i="48" s="1"/>
  <c r="C319" i="48"/>
  <c r="D319" i="48" s="1"/>
  <c r="E319" i="48" s="1"/>
  <c r="F319" i="48" s="1"/>
  <c r="G319" i="48" s="1"/>
  <c r="H319" i="48" s="1"/>
  <c r="I319" i="48" s="1"/>
  <c r="J319" i="48" s="1"/>
  <c r="K319" i="48" s="1"/>
  <c r="L319" i="48" s="1"/>
  <c r="M319" i="48" s="1"/>
  <c r="J318" i="48"/>
  <c r="K318" i="48" s="1"/>
  <c r="L318" i="48" s="1"/>
  <c r="M318" i="48" s="1"/>
  <c r="N318" i="48" s="1"/>
  <c r="O318" i="48" s="1"/>
  <c r="P318" i="48" s="1"/>
  <c r="Q318" i="48" s="1"/>
  <c r="R318" i="48" s="1"/>
  <c r="AA318" i="48" s="1"/>
  <c r="AB318" i="48" s="1"/>
  <c r="AC318" i="48" s="1"/>
  <c r="AD318" i="48" s="1"/>
  <c r="AE318" i="48" s="1"/>
  <c r="AF318" i="48" s="1"/>
  <c r="E318" i="48"/>
  <c r="F318" i="48" s="1"/>
  <c r="G318" i="48" s="1"/>
  <c r="H318" i="48" s="1"/>
  <c r="I318" i="48" s="1"/>
  <c r="D318" i="48"/>
  <c r="C318" i="48"/>
  <c r="C317" i="48"/>
  <c r="D317" i="48" s="1"/>
  <c r="E317" i="48" s="1"/>
  <c r="F317" i="48" s="1"/>
  <c r="G317" i="48" s="1"/>
  <c r="H317" i="48" s="1"/>
  <c r="I317" i="48" s="1"/>
  <c r="J317" i="48" s="1"/>
  <c r="K317" i="48" s="1"/>
  <c r="L317" i="48" s="1"/>
  <c r="M317" i="48" s="1"/>
  <c r="N317" i="48" s="1"/>
  <c r="O317" i="48" s="1"/>
  <c r="P317" i="48" s="1"/>
  <c r="Q317" i="48" s="1"/>
  <c r="R317" i="48" s="1"/>
  <c r="AA317" i="48" s="1"/>
  <c r="AB317" i="48" s="1"/>
  <c r="AC317" i="48" s="1"/>
  <c r="AD317" i="48" s="1"/>
  <c r="AE317" i="48" s="1"/>
  <c r="AF317" i="48" s="1"/>
  <c r="G316" i="48"/>
  <c r="H316" i="48" s="1"/>
  <c r="I316" i="48" s="1"/>
  <c r="J316" i="48" s="1"/>
  <c r="K316" i="48" s="1"/>
  <c r="L316" i="48" s="1"/>
  <c r="M316" i="48" s="1"/>
  <c r="N316" i="48" s="1"/>
  <c r="O316" i="48" s="1"/>
  <c r="P316" i="48" s="1"/>
  <c r="Q316" i="48" s="1"/>
  <c r="R316" i="48" s="1"/>
  <c r="AA316" i="48" s="1"/>
  <c r="AB316" i="48" s="1"/>
  <c r="AC316" i="48" s="1"/>
  <c r="AD316" i="48" s="1"/>
  <c r="AE316" i="48" s="1"/>
  <c r="AF316" i="48" s="1"/>
  <c r="D316" i="48"/>
  <c r="E316" i="48" s="1"/>
  <c r="F316" i="48" s="1"/>
  <c r="C316" i="48"/>
  <c r="G315" i="48"/>
  <c r="H315" i="48" s="1"/>
  <c r="I315" i="48" s="1"/>
  <c r="J315" i="48" s="1"/>
  <c r="K315" i="48" s="1"/>
  <c r="L315" i="48" s="1"/>
  <c r="M315" i="48" s="1"/>
  <c r="N315" i="48" s="1"/>
  <c r="O315" i="48" s="1"/>
  <c r="P315" i="48" s="1"/>
  <c r="Q315" i="48" s="1"/>
  <c r="R315" i="48" s="1"/>
  <c r="AA315" i="48" s="1"/>
  <c r="AB315" i="48" s="1"/>
  <c r="AC315" i="48" s="1"/>
  <c r="AD315" i="48" s="1"/>
  <c r="AE315" i="48" s="1"/>
  <c r="AF315" i="48" s="1"/>
  <c r="F315" i="48"/>
  <c r="E315" i="48"/>
  <c r="D315" i="48"/>
  <c r="C315" i="48"/>
  <c r="D314" i="48"/>
  <c r="E314" i="48" s="1"/>
  <c r="F314" i="48" s="1"/>
  <c r="G314" i="48" s="1"/>
  <c r="H314" i="48" s="1"/>
  <c r="I314" i="48" s="1"/>
  <c r="J314" i="48" s="1"/>
  <c r="K314" i="48" s="1"/>
  <c r="L314" i="48" s="1"/>
  <c r="M314" i="48" s="1"/>
  <c r="N314" i="48" s="1"/>
  <c r="O314" i="48" s="1"/>
  <c r="P314" i="48" s="1"/>
  <c r="Q314" i="48" s="1"/>
  <c r="R314" i="48" s="1"/>
  <c r="AA314" i="48" s="1"/>
  <c r="AB314" i="48" s="1"/>
  <c r="AC314" i="48" s="1"/>
  <c r="AD314" i="48" s="1"/>
  <c r="AE314" i="48" s="1"/>
  <c r="AF314" i="48" s="1"/>
  <c r="C314" i="48"/>
  <c r="K313" i="48"/>
  <c r="L313" i="48" s="1"/>
  <c r="M313" i="48" s="1"/>
  <c r="N313" i="48" s="1"/>
  <c r="O313" i="48" s="1"/>
  <c r="P313" i="48" s="1"/>
  <c r="Q313" i="48" s="1"/>
  <c r="R313" i="48" s="1"/>
  <c r="AA313" i="48" s="1"/>
  <c r="AB313" i="48" s="1"/>
  <c r="AC313" i="48" s="1"/>
  <c r="AD313" i="48" s="1"/>
  <c r="AE313" i="48" s="1"/>
  <c r="AF313" i="48" s="1"/>
  <c r="I313" i="48"/>
  <c r="J313" i="48" s="1"/>
  <c r="H313" i="48"/>
  <c r="D313" i="48"/>
  <c r="E313" i="48" s="1"/>
  <c r="F313" i="48" s="1"/>
  <c r="G313" i="48" s="1"/>
  <c r="C313" i="48"/>
  <c r="AG311" i="48"/>
  <c r="AG340" i="48" s="1"/>
  <c r="B311" i="48"/>
  <c r="Q310" i="48"/>
  <c r="R310" i="48" s="1"/>
  <c r="AA310" i="48" s="1"/>
  <c r="AB310" i="48" s="1"/>
  <c r="AC310" i="48" s="1"/>
  <c r="AD310" i="48" s="1"/>
  <c r="AE310" i="48" s="1"/>
  <c r="AF310" i="48" s="1"/>
  <c r="F310" i="48"/>
  <c r="G310" i="48" s="1"/>
  <c r="H310" i="48" s="1"/>
  <c r="I310" i="48" s="1"/>
  <c r="J310" i="48" s="1"/>
  <c r="K310" i="48" s="1"/>
  <c r="L310" i="48" s="1"/>
  <c r="M310" i="48" s="1"/>
  <c r="N310" i="48" s="1"/>
  <c r="O310" i="48" s="1"/>
  <c r="P310" i="48" s="1"/>
  <c r="E310" i="48"/>
  <c r="D310" i="48"/>
  <c r="C310" i="48"/>
  <c r="D309" i="48"/>
  <c r="E309" i="48" s="1"/>
  <c r="F309" i="48" s="1"/>
  <c r="G309" i="48" s="1"/>
  <c r="H309" i="48" s="1"/>
  <c r="I309" i="48" s="1"/>
  <c r="J309" i="48" s="1"/>
  <c r="K309" i="48" s="1"/>
  <c r="L309" i="48" s="1"/>
  <c r="M309" i="48" s="1"/>
  <c r="N309" i="48" s="1"/>
  <c r="O309" i="48" s="1"/>
  <c r="P309" i="48" s="1"/>
  <c r="Q309" i="48" s="1"/>
  <c r="R309" i="48" s="1"/>
  <c r="AA309" i="48" s="1"/>
  <c r="AB309" i="48" s="1"/>
  <c r="AC309" i="48" s="1"/>
  <c r="AD309" i="48" s="1"/>
  <c r="AE309" i="48" s="1"/>
  <c r="AF309" i="48" s="1"/>
  <c r="C309" i="48"/>
  <c r="J308" i="48"/>
  <c r="K308" i="48" s="1"/>
  <c r="L308" i="48" s="1"/>
  <c r="M308" i="48" s="1"/>
  <c r="N308" i="48" s="1"/>
  <c r="O308" i="48" s="1"/>
  <c r="P308" i="48" s="1"/>
  <c r="Q308" i="48" s="1"/>
  <c r="R308" i="48" s="1"/>
  <c r="AA308" i="48" s="1"/>
  <c r="AB308" i="48" s="1"/>
  <c r="AC308" i="48" s="1"/>
  <c r="AD308" i="48" s="1"/>
  <c r="AE308" i="48" s="1"/>
  <c r="AF308" i="48" s="1"/>
  <c r="F308" i="48"/>
  <c r="G308" i="48" s="1"/>
  <c r="H308" i="48" s="1"/>
  <c r="I308" i="48" s="1"/>
  <c r="C308" i="48"/>
  <c r="D308" i="48" s="1"/>
  <c r="E308" i="48" s="1"/>
  <c r="Q307" i="48"/>
  <c r="R307" i="48" s="1"/>
  <c r="AA307" i="48" s="1"/>
  <c r="AB307" i="48" s="1"/>
  <c r="AC307" i="48" s="1"/>
  <c r="AD307" i="48" s="1"/>
  <c r="AE307" i="48" s="1"/>
  <c r="AF307" i="48" s="1"/>
  <c r="C307" i="48"/>
  <c r="D307" i="48" s="1"/>
  <c r="E307" i="48" s="1"/>
  <c r="F307" i="48" s="1"/>
  <c r="G307" i="48" s="1"/>
  <c r="H307" i="48" s="1"/>
  <c r="I307" i="48" s="1"/>
  <c r="J307" i="48" s="1"/>
  <c r="K307" i="48" s="1"/>
  <c r="L307" i="48" s="1"/>
  <c r="M307" i="48" s="1"/>
  <c r="N307" i="48" s="1"/>
  <c r="O307" i="48" s="1"/>
  <c r="P307" i="48" s="1"/>
  <c r="H306" i="48"/>
  <c r="I306" i="48" s="1"/>
  <c r="J306" i="48" s="1"/>
  <c r="K306" i="48" s="1"/>
  <c r="L306" i="48" s="1"/>
  <c r="M306" i="48" s="1"/>
  <c r="N306" i="48" s="1"/>
  <c r="O306" i="48" s="1"/>
  <c r="P306" i="48" s="1"/>
  <c r="Q306" i="48" s="1"/>
  <c r="R306" i="48" s="1"/>
  <c r="AA306" i="48" s="1"/>
  <c r="AB306" i="48" s="1"/>
  <c r="AC306" i="48" s="1"/>
  <c r="AD306" i="48" s="1"/>
  <c r="AE306" i="48" s="1"/>
  <c r="AF306" i="48" s="1"/>
  <c r="F306" i="48"/>
  <c r="G306" i="48" s="1"/>
  <c r="E306" i="48"/>
  <c r="D306" i="48"/>
  <c r="C306" i="48"/>
  <c r="E305" i="48"/>
  <c r="F305" i="48" s="1"/>
  <c r="G305" i="48" s="1"/>
  <c r="H305" i="48" s="1"/>
  <c r="I305" i="48" s="1"/>
  <c r="J305" i="48" s="1"/>
  <c r="K305" i="48" s="1"/>
  <c r="L305" i="48" s="1"/>
  <c r="M305" i="48" s="1"/>
  <c r="N305" i="48" s="1"/>
  <c r="O305" i="48" s="1"/>
  <c r="P305" i="48" s="1"/>
  <c r="Q305" i="48" s="1"/>
  <c r="R305" i="48" s="1"/>
  <c r="AA305" i="48" s="1"/>
  <c r="AB305" i="48" s="1"/>
  <c r="AC305" i="48" s="1"/>
  <c r="AD305" i="48" s="1"/>
  <c r="AE305" i="48" s="1"/>
  <c r="AF305" i="48" s="1"/>
  <c r="D305" i="48"/>
  <c r="C305" i="48"/>
  <c r="AA304" i="48"/>
  <c r="AB304" i="48" s="1"/>
  <c r="AC304" i="48" s="1"/>
  <c r="AD304" i="48" s="1"/>
  <c r="AE304" i="48" s="1"/>
  <c r="AF304" i="48" s="1"/>
  <c r="C304" i="48"/>
  <c r="D304" i="48" s="1"/>
  <c r="E304" i="48" s="1"/>
  <c r="F304" i="48" s="1"/>
  <c r="G304" i="48" s="1"/>
  <c r="H304" i="48" s="1"/>
  <c r="I304" i="48" s="1"/>
  <c r="J304" i="48" s="1"/>
  <c r="K304" i="48" s="1"/>
  <c r="L304" i="48" s="1"/>
  <c r="M304" i="48" s="1"/>
  <c r="N304" i="48" s="1"/>
  <c r="O304" i="48" s="1"/>
  <c r="P304" i="48" s="1"/>
  <c r="Q304" i="48" s="1"/>
  <c r="R304" i="48" s="1"/>
  <c r="O303" i="48"/>
  <c r="P303" i="48" s="1"/>
  <c r="Q303" i="48" s="1"/>
  <c r="R303" i="48" s="1"/>
  <c r="AA303" i="48" s="1"/>
  <c r="AB303" i="48" s="1"/>
  <c r="AC303" i="48" s="1"/>
  <c r="AD303" i="48" s="1"/>
  <c r="AE303" i="48" s="1"/>
  <c r="AF303" i="48" s="1"/>
  <c r="C303" i="48"/>
  <c r="D303" i="48" s="1"/>
  <c r="E303" i="48" s="1"/>
  <c r="F303" i="48" s="1"/>
  <c r="G303" i="48" s="1"/>
  <c r="H303" i="48" s="1"/>
  <c r="I303" i="48" s="1"/>
  <c r="J303" i="48" s="1"/>
  <c r="K303" i="48" s="1"/>
  <c r="L303" i="48" s="1"/>
  <c r="M303" i="48" s="1"/>
  <c r="N303" i="48" s="1"/>
  <c r="P302" i="48"/>
  <c r="Q302" i="48" s="1"/>
  <c r="R302" i="48" s="1"/>
  <c r="AA302" i="48" s="1"/>
  <c r="AB302" i="48" s="1"/>
  <c r="AC302" i="48" s="1"/>
  <c r="AD302" i="48" s="1"/>
  <c r="AE302" i="48" s="1"/>
  <c r="AF302" i="48" s="1"/>
  <c r="E302" i="48"/>
  <c r="F302" i="48" s="1"/>
  <c r="G302" i="48" s="1"/>
  <c r="H302" i="48" s="1"/>
  <c r="I302" i="48" s="1"/>
  <c r="J302" i="48" s="1"/>
  <c r="K302" i="48" s="1"/>
  <c r="L302" i="48" s="1"/>
  <c r="M302" i="48" s="1"/>
  <c r="N302" i="48" s="1"/>
  <c r="O302" i="48" s="1"/>
  <c r="D302" i="48"/>
  <c r="C302" i="48"/>
  <c r="E301" i="48"/>
  <c r="F301" i="48" s="1"/>
  <c r="G301" i="48" s="1"/>
  <c r="H301" i="48" s="1"/>
  <c r="I301" i="48" s="1"/>
  <c r="J301" i="48" s="1"/>
  <c r="K301" i="48" s="1"/>
  <c r="L301" i="48" s="1"/>
  <c r="M301" i="48" s="1"/>
  <c r="N301" i="48" s="1"/>
  <c r="O301" i="48" s="1"/>
  <c r="P301" i="48" s="1"/>
  <c r="Q301" i="48" s="1"/>
  <c r="R301" i="48" s="1"/>
  <c r="AA301" i="48" s="1"/>
  <c r="AB301" i="48" s="1"/>
  <c r="AC301" i="48" s="1"/>
  <c r="AD301" i="48" s="1"/>
  <c r="AE301" i="48" s="1"/>
  <c r="AF301" i="48" s="1"/>
  <c r="C301" i="48"/>
  <c r="D301" i="48" s="1"/>
  <c r="P300" i="48"/>
  <c r="Q300" i="48" s="1"/>
  <c r="R300" i="48" s="1"/>
  <c r="AA300" i="48" s="1"/>
  <c r="AB300" i="48" s="1"/>
  <c r="AC300" i="48" s="1"/>
  <c r="AD300" i="48" s="1"/>
  <c r="AE300" i="48" s="1"/>
  <c r="AF300" i="48" s="1"/>
  <c r="M300" i="48"/>
  <c r="N300" i="48" s="1"/>
  <c r="O300" i="48" s="1"/>
  <c r="C300" i="48"/>
  <c r="D300" i="48" s="1"/>
  <c r="E300" i="48" s="1"/>
  <c r="F300" i="48" s="1"/>
  <c r="G300" i="48" s="1"/>
  <c r="H300" i="48" s="1"/>
  <c r="I300" i="48" s="1"/>
  <c r="J300" i="48" s="1"/>
  <c r="K300" i="48" s="1"/>
  <c r="L300" i="48" s="1"/>
  <c r="C299" i="48"/>
  <c r="D299" i="48" s="1"/>
  <c r="E299" i="48" s="1"/>
  <c r="F299" i="48" s="1"/>
  <c r="G299" i="48" s="1"/>
  <c r="H299" i="48" s="1"/>
  <c r="I299" i="48" s="1"/>
  <c r="J299" i="48" s="1"/>
  <c r="K299" i="48" s="1"/>
  <c r="L299" i="48" s="1"/>
  <c r="M299" i="48" s="1"/>
  <c r="N299" i="48" s="1"/>
  <c r="O299" i="48" s="1"/>
  <c r="P299" i="48" s="1"/>
  <c r="Q299" i="48" s="1"/>
  <c r="R299" i="48" s="1"/>
  <c r="AA299" i="48" s="1"/>
  <c r="AB299" i="48" s="1"/>
  <c r="AC299" i="48" s="1"/>
  <c r="AD299" i="48" s="1"/>
  <c r="AE299" i="48" s="1"/>
  <c r="AF299" i="48" s="1"/>
  <c r="E298" i="48"/>
  <c r="F298" i="48" s="1"/>
  <c r="G298" i="48" s="1"/>
  <c r="H298" i="48" s="1"/>
  <c r="I298" i="48" s="1"/>
  <c r="J298" i="48" s="1"/>
  <c r="K298" i="48" s="1"/>
  <c r="L298" i="48" s="1"/>
  <c r="M298" i="48" s="1"/>
  <c r="N298" i="48" s="1"/>
  <c r="O298" i="48" s="1"/>
  <c r="P298" i="48" s="1"/>
  <c r="Q298" i="48" s="1"/>
  <c r="R298" i="48" s="1"/>
  <c r="AA298" i="48" s="1"/>
  <c r="AB298" i="48" s="1"/>
  <c r="AC298" i="48" s="1"/>
  <c r="AD298" i="48" s="1"/>
  <c r="AE298" i="48" s="1"/>
  <c r="AF298" i="48" s="1"/>
  <c r="D298" i="48"/>
  <c r="C298" i="48"/>
  <c r="E297" i="48"/>
  <c r="F297" i="48" s="1"/>
  <c r="G297" i="48" s="1"/>
  <c r="H297" i="48" s="1"/>
  <c r="I297" i="48" s="1"/>
  <c r="J297" i="48" s="1"/>
  <c r="K297" i="48" s="1"/>
  <c r="L297" i="48" s="1"/>
  <c r="M297" i="48" s="1"/>
  <c r="N297" i="48" s="1"/>
  <c r="O297" i="48" s="1"/>
  <c r="P297" i="48" s="1"/>
  <c r="Q297" i="48" s="1"/>
  <c r="R297" i="48" s="1"/>
  <c r="AA297" i="48" s="1"/>
  <c r="AB297" i="48" s="1"/>
  <c r="AC297" i="48" s="1"/>
  <c r="AD297" i="48" s="1"/>
  <c r="AE297" i="48" s="1"/>
  <c r="AF297" i="48" s="1"/>
  <c r="C297" i="48"/>
  <c r="D297" i="48" s="1"/>
  <c r="E296" i="48"/>
  <c r="F296" i="48" s="1"/>
  <c r="G296" i="48" s="1"/>
  <c r="H296" i="48" s="1"/>
  <c r="I296" i="48" s="1"/>
  <c r="J296" i="48" s="1"/>
  <c r="K296" i="48" s="1"/>
  <c r="L296" i="48" s="1"/>
  <c r="M296" i="48" s="1"/>
  <c r="N296" i="48" s="1"/>
  <c r="O296" i="48" s="1"/>
  <c r="P296" i="48" s="1"/>
  <c r="Q296" i="48" s="1"/>
  <c r="R296" i="48" s="1"/>
  <c r="AA296" i="48" s="1"/>
  <c r="AB296" i="48" s="1"/>
  <c r="AC296" i="48" s="1"/>
  <c r="AD296" i="48" s="1"/>
  <c r="AE296" i="48" s="1"/>
  <c r="AF296" i="48" s="1"/>
  <c r="C296" i="48"/>
  <c r="D296" i="48" s="1"/>
  <c r="C295" i="48"/>
  <c r="D295" i="48" s="1"/>
  <c r="E295" i="48" s="1"/>
  <c r="F295" i="48" s="1"/>
  <c r="G295" i="48" s="1"/>
  <c r="H295" i="48" s="1"/>
  <c r="I295" i="48" s="1"/>
  <c r="J295" i="48" s="1"/>
  <c r="K295" i="48" s="1"/>
  <c r="L295" i="48" s="1"/>
  <c r="M295" i="48" s="1"/>
  <c r="N295" i="48" s="1"/>
  <c r="O295" i="48" s="1"/>
  <c r="P295" i="48" s="1"/>
  <c r="Q295" i="48" s="1"/>
  <c r="R295" i="48" s="1"/>
  <c r="AA295" i="48" s="1"/>
  <c r="AB295" i="48" s="1"/>
  <c r="AC295" i="48" s="1"/>
  <c r="AD295" i="48" s="1"/>
  <c r="AE295" i="48" s="1"/>
  <c r="AF295" i="48" s="1"/>
  <c r="D294" i="48"/>
  <c r="E294" i="48" s="1"/>
  <c r="F294" i="48" s="1"/>
  <c r="G294" i="48" s="1"/>
  <c r="H294" i="48" s="1"/>
  <c r="I294" i="48" s="1"/>
  <c r="J294" i="48" s="1"/>
  <c r="K294" i="48" s="1"/>
  <c r="L294" i="48" s="1"/>
  <c r="M294" i="48" s="1"/>
  <c r="N294" i="48" s="1"/>
  <c r="O294" i="48" s="1"/>
  <c r="P294" i="48" s="1"/>
  <c r="Q294" i="48" s="1"/>
  <c r="R294" i="48" s="1"/>
  <c r="AA294" i="48" s="1"/>
  <c r="AB294" i="48" s="1"/>
  <c r="AC294" i="48" s="1"/>
  <c r="AD294" i="48" s="1"/>
  <c r="AE294" i="48" s="1"/>
  <c r="AF294" i="48" s="1"/>
  <c r="C294" i="48"/>
  <c r="E293" i="48"/>
  <c r="F293" i="48" s="1"/>
  <c r="G293" i="48" s="1"/>
  <c r="H293" i="48" s="1"/>
  <c r="I293" i="48" s="1"/>
  <c r="J293" i="48" s="1"/>
  <c r="K293" i="48" s="1"/>
  <c r="L293" i="48" s="1"/>
  <c r="M293" i="48" s="1"/>
  <c r="N293" i="48" s="1"/>
  <c r="O293" i="48" s="1"/>
  <c r="P293" i="48" s="1"/>
  <c r="Q293" i="48" s="1"/>
  <c r="R293" i="48" s="1"/>
  <c r="AA293" i="48" s="1"/>
  <c r="AB293" i="48" s="1"/>
  <c r="AC293" i="48" s="1"/>
  <c r="AD293" i="48" s="1"/>
  <c r="AE293" i="48" s="1"/>
  <c r="AF293" i="48" s="1"/>
  <c r="C293" i="48"/>
  <c r="D293" i="48" s="1"/>
  <c r="H292" i="48"/>
  <c r="I292" i="48" s="1"/>
  <c r="J292" i="48" s="1"/>
  <c r="K292" i="48" s="1"/>
  <c r="L292" i="48" s="1"/>
  <c r="M292" i="48" s="1"/>
  <c r="N292" i="48" s="1"/>
  <c r="O292" i="48" s="1"/>
  <c r="P292" i="48" s="1"/>
  <c r="Q292" i="48" s="1"/>
  <c r="R292" i="48" s="1"/>
  <c r="AA292" i="48" s="1"/>
  <c r="AB292" i="48" s="1"/>
  <c r="AC292" i="48" s="1"/>
  <c r="AD292" i="48" s="1"/>
  <c r="AE292" i="48" s="1"/>
  <c r="AF292" i="48" s="1"/>
  <c r="C292" i="48"/>
  <c r="D292" i="48" s="1"/>
  <c r="E292" i="48" s="1"/>
  <c r="F292" i="48" s="1"/>
  <c r="G292" i="48" s="1"/>
  <c r="C291" i="48"/>
  <c r="D291" i="48" s="1"/>
  <c r="E291" i="48" s="1"/>
  <c r="F291" i="48" s="1"/>
  <c r="G291" i="48" s="1"/>
  <c r="H291" i="48" s="1"/>
  <c r="I291" i="48" s="1"/>
  <c r="J291" i="48" s="1"/>
  <c r="K291" i="48" s="1"/>
  <c r="L291" i="48" s="1"/>
  <c r="M291" i="48" s="1"/>
  <c r="N291" i="48" s="1"/>
  <c r="O291" i="48" s="1"/>
  <c r="P291" i="48" s="1"/>
  <c r="Q291" i="48" s="1"/>
  <c r="R291" i="48" s="1"/>
  <c r="AA291" i="48" s="1"/>
  <c r="AB291" i="48" s="1"/>
  <c r="AC291" i="48" s="1"/>
  <c r="AD291" i="48" s="1"/>
  <c r="AE291" i="48" s="1"/>
  <c r="AF291" i="48" s="1"/>
  <c r="Q290" i="48"/>
  <c r="R290" i="48" s="1"/>
  <c r="AA290" i="48" s="1"/>
  <c r="AB290" i="48" s="1"/>
  <c r="AC290" i="48" s="1"/>
  <c r="AD290" i="48" s="1"/>
  <c r="AE290" i="48" s="1"/>
  <c r="AF290" i="48" s="1"/>
  <c r="H290" i="48"/>
  <c r="I290" i="48" s="1"/>
  <c r="J290" i="48" s="1"/>
  <c r="K290" i="48" s="1"/>
  <c r="L290" i="48" s="1"/>
  <c r="M290" i="48" s="1"/>
  <c r="N290" i="48" s="1"/>
  <c r="O290" i="48" s="1"/>
  <c r="P290" i="48" s="1"/>
  <c r="D290" i="48"/>
  <c r="E290" i="48" s="1"/>
  <c r="F290" i="48" s="1"/>
  <c r="G290" i="48" s="1"/>
  <c r="C290" i="48"/>
  <c r="F289" i="48"/>
  <c r="G289" i="48" s="1"/>
  <c r="H289" i="48" s="1"/>
  <c r="I289" i="48" s="1"/>
  <c r="J289" i="48" s="1"/>
  <c r="K289" i="48" s="1"/>
  <c r="L289" i="48" s="1"/>
  <c r="M289" i="48" s="1"/>
  <c r="N289" i="48" s="1"/>
  <c r="O289" i="48" s="1"/>
  <c r="P289" i="48" s="1"/>
  <c r="Q289" i="48" s="1"/>
  <c r="R289" i="48" s="1"/>
  <c r="AA289" i="48" s="1"/>
  <c r="AB289" i="48" s="1"/>
  <c r="AC289" i="48" s="1"/>
  <c r="AD289" i="48" s="1"/>
  <c r="AE289" i="48" s="1"/>
  <c r="AF289" i="48" s="1"/>
  <c r="D289" i="48"/>
  <c r="E289" i="48" s="1"/>
  <c r="C289" i="48"/>
  <c r="G288" i="48"/>
  <c r="H288" i="48" s="1"/>
  <c r="I288" i="48" s="1"/>
  <c r="J288" i="48" s="1"/>
  <c r="K288" i="48" s="1"/>
  <c r="L288" i="48" s="1"/>
  <c r="M288" i="48" s="1"/>
  <c r="N288" i="48" s="1"/>
  <c r="O288" i="48" s="1"/>
  <c r="P288" i="48" s="1"/>
  <c r="Q288" i="48" s="1"/>
  <c r="R288" i="48" s="1"/>
  <c r="AA288" i="48" s="1"/>
  <c r="AB288" i="48" s="1"/>
  <c r="AC288" i="48" s="1"/>
  <c r="AD288" i="48" s="1"/>
  <c r="AE288" i="48" s="1"/>
  <c r="AF288" i="48" s="1"/>
  <c r="F288" i="48"/>
  <c r="D288" i="48"/>
  <c r="E288" i="48" s="1"/>
  <c r="C288" i="48"/>
  <c r="Q287" i="48"/>
  <c r="R287" i="48" s="1"/>
  <c r="AA287" i="48" s="1"/>
  <c r="AB287" i="48" s="1"/>
  <c r="AC287" i="48" s="1"/>
  <c r="AD287" i="48" s="1"/>
  <c r="AE287" i="48" s="1"/>
  <c r="AF287" i="48" s="1"/>
  <c r="D287" i="48"/>
  <c r="E287" i="48" s="1"/>
  <c r="F287" i="48" s="1"/>
  <c r="G287" i="48" s="1"/>
  <c r="H287" i="48" s="1"/>
  <c r="I287" i="48" s="1"/>
  <c r="J287" i="48" s="1"/>
  <c r="K287" i="48" s="1"/>
  <c r="L287" i="48" s="1"/>
  <c r="M287" i="48" s="1"/>
  <c r="N287" i="48" s="1"/>
  <c r="O287" i="48" s="1"/>
  <c r="P287" i="48" s="1"/>
  <c r="C287" i="48"/>
  <c r="J286" i="48"/>
  <c r="K286" i="48" s="1"/>
  <c r="L286" i="48" s="1"/>
  <c r="M286" i="48" s="1"/>
  <c r="N286" i="48" s="1"/>
  <c r="O286" i="48" s="1"/>
  <c r="P286" i="48" s="1"/>
  <c r="Q286" i="48" s="1"/>
  <c r="R286" i="48" s="1"/>
  <c r="AA286" i="48" s="1"/>
  <c r="AB286" i="48" s="1"/>
  <c r="AC286" i="48" s="1"/>
  <c r="AD286" i="48" s="1"/>
  <c r="AE286" i="48" s="1"/>
  <c r="AF286" i="48" s="1"/>
  <c r="C286" i="48"/>
  <c r="D286" i="48" s="1"/>
  <c r="E286" i="48" s="1"/>
  <c r="F286" i="48" s="1"/>
  <c r="G286" i="48" s="1"/>
  <c r="H286" i="48" s="1"/>
  <c r="I286" i="48" s="1"/>
  <c r="F285" i="48"/>
  <c r="G285" i="48" s="1"/>
  <c r="H285" i="48" s="1"/>
  <c r="I285" i="48" s="1"/>
  <c r="J285" i="48" s="1"/>
  <c r="K285" i="48" s="1"/>
  <c r="L285" i="48" s="1"/>
  <c r="M285" i="48" s="1"/>
  <c r="N285" i="48" s="1"/>
  <c r="O285" i="48" s="1"/>
  <c r="P285" i="48" s="1"/>
  <c r="Q285" i="48" s="1"/>
  <c r="R285" i="48" s="1"/>
  <c r="AA285" i="48" s="1"/>
  <c r="AB285" i="48" s="1"/>
  <c r="AC285" i="48" s="1"/>
  <c r="AD285" i="48" s="1"/>
  <c r="AE285" i="48" s="1"/>
  <c r="AF285" i="48" s="1"/>
  <c r="E285" i="48"/>
  <c r="D285" i="48"/>
  <c r="C285" i="48"/>
  <c r="D284" i="48"/>
  <c r="E284" i="48" s="1"/>
  <c r="F284" i="48" s="1"/>
  <c r="G284" i="48" s="1"/>
  <c r="H284" i="48" s="1"/>
  <c r="I284" i="48" s="1"/>
  <c r="J284" i="48" s="1"/>
  <c r="K284" i="48" s="1"/>
  <c r="L284" i="48" s="1"/>
  <c r="M284" i="48" s="1"/>
  <c r="N284" i="48" s="1"/>
  <c r="O284" i="48" s="1"/>
  <c r="P284" i="48" s="1"/>
  <c r="Q284" i="48" s="1"/>
  <c r="R284" i="48" s="1"/>
  <c r="AA284" i="48" s="1"/>
  <c r="AB284" i="48" s="1"/>
  <c r="AC284" i="48" s="1"/>
  <c r="AD284" i="48" s="1"/>
  <c r="AE284" i="48" s="1"/>
  <c r="AF284" i="48" s="1"/>
  <c r="C284" i="48"/>
  <c r="AA283" i="48"/>
  <c r="AB283" i="48" s="1"/>
  <c r="AC283" i="48" s="1"/>
  <c r="AD283" i="48" s="1"/>
  <c r="AE283" i="48" s="1"/>
  <c r="AF283" i="48" s="1"/>
  <c r="I283" i="48"/>
  <c r="J283" i="48" s="1"/>
  <c r="K283" i="48" s="1"/>
  <c r="L283" i="48" s="1"/>
  <c r="M283" i="48" s="1"/>
  <c r="N283" i="48" s="1"/>
  <c r="O283" i="48" s="1"/>
  <c r="P283" i="48" s="1"/>
  <c r="Q283" i="48" s="1"/>
  <c r="R283" i="48" s="1"/>
  <c r="E283" i="48"/>
  <c r="F283" i="48" s="1"/>
  <c r="G283" i="48" s="1"/>
  <c r="H283" i="48" s="1"/>
  <c r="D283" i="48"/>
  <c r="C283" i="48"/>
  <c r="K282" i="48"/>
  <c r="L282" i="48" s="1"/>
  <c r="M282" i="48" s="1"/>
  <c r="N282" i="48" s="1"/>
  <c r="O282" i="48" s="1"/>
  <c r="P282" i="48" s="1"/>
  <c r="Q282" i="48" s="1"/>
  <c r="R282" i="48" s="1"/>
  <c r="AA282" i="48" s="1"/>
  <c r="AB282" i="48" s="1"/>
  <c r="AC282" i="48" s="1"/>
  <c r="AD282" i="48" s="1"/>
  <c r="AE282" i="48" s="1"/>
  <c r="AF282" i="48" s="1"/>
  <c r="G282" i="48"/>
  <c r="H282" i="48" s="1"/>
  <c r="I282" i="48" s="1"/>
  <c r="J282" i="48" s="1"/>
  <c r="D282" i="48"/>
  <c r="E282" i="48" s="1"/>
  <c r="F282" i="48" s="1"/>
  <c r="C282" i="48"/>
  <c r="P281" i="48"/>
  <c r="Q281" i="48" s="1"/>
  <c r="R281" i="48" s="1"/>
  <c r="AA281" i="48" s="1"/>
  <c r="AB281" i="48" s="1"/>
  <c r="AC281" i="48" s="1"/>
  <c r="AD281" i="48" s="1"/>
  <c r="AE281" i="48" s="1"/>
  <c r="AF281" i="48" s="1"/>
  <c r="F281" i="48"/>
  <c r="G281" i="48" s="1"/>
  <c r="H281" i="48" s="1"/>
  <c r="I281" i="48" s="1"/>
  <c r="J281" i="48" s="1"/>
  <c r="K281" i="48" s="1"/>
  <c r="L281" i="48" s="1"/>
  <c r="M281" i="48" s="1"/>
  <c r="N281" i="48" s="1"/>
  <c r="O281" i="48" s="1"/>
  <c r="E281" i="48"/>
  <c r="D281" i="48"/>
  <c r="C281" i="48"/>
  <c r="D280" i="48"/>
  <c r="E280" i="48" s="1"/>
  <c r="F280" i="48" s="1"/>
  <c r="G280" i="48" s="1"/>
  <c r="H280" i="48" s="1"/>
  <c r="I280" i="48" s="1"/>
  <c r="J280" i="48" s="1"/>
  <c r="K280" i="48" s="1"/>
  <c r="L280" i="48" s="1"/>
  <c r="M280" i="48" s="1"/>
  <c r="N280" i="48" s="1"/>
  <c r="O280" i="48" s="1"/>
  <c r="P280" i="48" s="1"/>
  <c r="Q280" i="48" s="1"/>
  <c r="R280" i="48" s="1"/>
  <c r="AA280" i="48" s="1"/>
  <c r="AB280" i="48" s="1"/>
  <c r="AC280" i="48" s="1"/>
  <c r="AD280" i="48" s="1"/>
  <c r="AE280" i="48" s="1"/>
  <c r="AF280" i="48" s="1"/>
  <c r="C280" i="48"/>
  <c r="D279" i="48"/>
  <c r="E279" i="48" s="1"/>
  <c r="F279" i="48" s="1"/>
  <c r="G279" i="48" s="1"/>
  <c r="H279" i="48" s="1"/>
  <c r="I279" i="48" s="1"/>
  <c r="J279" i="48" s="1"/>
  <c r="K279" i="48" s="1"/>
  <c r="L279" i="48" s="1"/>
  <c r="M279" i="48" s="1"/>
  <c r="N279" i="48" s="1"/>
  <c r="O279" i="48" s="1"/>
  <c r="P279" i="48" s="1"/>
  <c r="Q279" i="48" s="1"/>
  <c r="R279" i="48" s="1"/>
  <c r="AA279" i="48" s="1"/>
  <c r="AB279" i="48" s="1"/>
  <c r="AC279" i="48" s="1"/>
  <c r="AD279" i="48" s="1"/>
  <c r="AE279" i="48" s="1"/>
  <c r="AF279" i="48" s="1"/>
  <c r="C279" i="48"/>
  <c r="F278" i="48"/>
  <c r="G278" i="48" s="1"/>
  <c r="H278" i="48" s="1"/>
  <c r="I278" i="48" s="1"/>
  <c r="J278" i="48" s="1"/>
  <c r="K278" i="48" s="1"/>
  <c r="L278" i="48" s="1"/>
  <c r="M278" i="48" s="1"/>
  <c r="N278" i="48" s="1"/>
  <c r="O278" i="48" s="1"/>
  <c r="P278" i="48" s="1"/>
  <c r="Q278" i="48" s="1"/>
  <c r="R278" i="48" s="1"/>
  <c r="AA278" i="48" s="1"/>
  <c r="AB278" i="48" s="1"/>
  <c r="AC278" i="48" s="1"/>
  <c r="AD278" i="48" s="1"/>
  <c r="AE278" i="48" s="1"/>
  <c r="AF278" i="48" s="1"/>
  <c r="C278" i="48"/>
  <c r="D278" i="48" s="1"/>
  <c r="E278" i="48" s="1"/>
  <c r="L277" i="48"/>
  <c r="M277" i="48" s="1"/>
  <c r="N277" i="48" s="1"/>
  <c r="O277" i="48" s="1"/>
  <c r="P277" i="48" s="1"/>
  <c r="Q277" i="48" s="1"/>
  <c r="R277" i="48" s="1"/>
  <c r="AA277" i="48" s="1"/>
  <c r="AB277" i="48" s="1"/>
  <c r="AC277" i="48" s="1"/>
  <c r="AD277" i="48" s="1"/>
  <c r="AE277" i="48" s="1"/>
  <c r="AF277" i="48" s="1"/>
  <c r="D277" i="48"/>
  <c r="E277" i="48" s="1"/>
  <c r="F277" i="48" s="1"/>
  <c r="G277" i="48" s="1"/>
  <c r="H277" i="48" s="1"/>
  <c r="I277" i="48" s="1"/>
  <c r="J277" i="48" s="1"/>
  <c r="K277" i="48" s="1"/>
  <c r="C277" i="48"/>
  <c r="L276" i="48"/>
  <c r="M276" i="48" s="1"/>
  <c r="N276" i="48" s="1"/>
  <c r="O276" i="48" s="1"/>
  <c r="P276" i="48" s="1"/>
  <c r="Q276" i="48" s="1"/>
  <c r="R276" i="48" s="1"/>
  <c r="AA276" i="48" s="1"/>
  <c r="AB276" i="48" s="1"/>
  <c r="AC276" i="48" s="1"/>
  <c r="AD276" i="48" s="1"/>
  <c r="AE276" i="48" s="1"/>
  <c r="AF276" i="48" s="1"/>
  <c r="K276" i="48"/>
  <c r="G276" i="48"/>
  <c r="H276" i="48" s="1"/>
  <c r="I276" i="48" s="1"/>
  <c r="J276" i="48" s="1"/>
  <c r="C276" i="48"/>
  <c r="D276" i="48" s="1"/>
  <c r="E276" i="48" s="1"/>
  <c r="F276" i="48" s="1"/>
  <c r="L275" i="48"/>
  <c r="M275" i="48" s="1"/>
  <c r="N275" i="48" s="1"/>
  <c r="O275" i="48" s="1"/>
  <c r="P275" i="48" s="1"/>
  <c r="Q275" i="48" s="1"/>
  <c r="R275" i="48" s="1"/>
  <c r="AA275" i="48" s="1"/>
  <c r="AB275" i="48" s="1"/>
  <c r="AC275" i="48" s="1"/>
  <c r="AD275" i="48" s="1"/>
  <c r="AE275" i="48" s="1"/>
  <c r="AF275" i="48" s="1"/>
  <c r="D275" i="48"/>
  <c r="E275" i="48" s="1"/>
  <c r="F275" i="48" s="1"/>
  <c r="G275" i="48" s="1"/>
  <c r="H275" i="48" s="1"/>
  <c r="I275" i="48" s="1"/>
  <c r="J275" i="48" s="1"/>
  <c r="K275" i="48" s="1"/>
  <c r="C275" i="48"/>
  <c r="F274" i="48"/>
  <c r="G274" i="48" s="1"/>
  <c r="H274" i="48" s="1"/>
  <c r="I274" i="48" s="1"/>
  <c r="J274" i="48" s="1"/>
  <c r="K274" i="48" s="1"/>
  <c r="L274" i="48" s="1"/>
  <c r="M274" i="48" s="1"/>
  <c r="N274" i="48" s="1"/>
  <c r="O274" i="48" s="1"/>
  <c r="P274" i="48" s="1"/>
  <c r="Q274" i="48" s="1"/>
  <c r="R274" i="48" s="1"/>
  <c r="AA274" i="48" s="1"/>
  <c r="AB274" i="48" s="1"/>
  <c r="AC274" i="48" s="1"/>
  <c r="AD274" i="48" s="1"/>
  <c r="AE274" i="48" s="1"/>
  <c r="AF274" i="48" s="1"/>
  <c r="D274" i="48"/>
  <c r="E274" i="48" s="1"/>
  <c r="C274" i="48"/>
  <c r="F273" i="48"/>
  <c r="G273" i="48" s="1"/>
  <c r="H273" i="48" s="1"/>
  <c r="I273" i="48" s="1"/>
  <c r="J273" i="48" s="1"/>
  <c r="K273" i="48" s="1"/>
  <c r="L273" i="48" s="1"/>
  <c r="M273" i="48" s="1"/>
  <c r="N273" i="48" s="1"/>
  <c r="O273" i="48" s="1"/>
  <c r="P273" i="48" s="1"/>
  <c r="Q273" i="48" s="1"/>
  <c r="R273" i="48" s="1"/>
  <c r="AA273" i="48" s="1"/>
  <c r="AB273" i="48" s="1"/>
  <c r="AC273" i="48" s="1"/>
  <c r="AD273" i="48" s="1"/>
  <c r="AE273" i="48" s="1"/>
  <c r="AF273" i="48" s="1"/>
  <c r="D273" i="48"/>
  <c r="E273" i="48" s="1"/>
  <c r="C273" i="48"/>
  <c r="C272" i="48"/>
  <c r="D272" i="48" s="1"/>
  <c r="E272" i="48" s="1"/>
  <c r="F272" i="48" s="1"/>
  <c r="G272" i="48" s="1"/>
  <c r="H272" i="48" s="1"/>
  <c r="I272" i="48" s="1"/>
  <c r="J272" i="48" s="1"/>
  <c r="K272" i="48" s="1"/>
  <c r="L272" i="48" s="1"/>
  <c r="M272" i="48" s="1"/>
  <c r="N272" i="48" s="1"/>
  <c r="O272" i="48" s="1"/>
  <c r="P272" i="48" s="1"/>
  <c r="Q272" i="48" s="1"/>
  <c r="R272" i="48" s="1"/>
  <c r="AA272" i="48" s="1"/>
  <c r="AB272" i="48" s="1"/>
  <c r="AC272" i="48" s="1"/>
  <c r="AD272" i="48" s="1"/>
  <c r="AE272" i="48" s="1"/>
  <c r="AF272" i="48" s="1"/>
  <c r="E271" i="48"/>
  <c r="F271" i="48" s="1"/>
  <c r="G271" i="48" s="1"/>
  <c r="H271" i="48" s="1"/>
  <c r="I271" i="48" s="1"/>
  <c r="J271" i="48" s="1"/>
  <c r="K271" i="48" s="1"/>
  <c r="L271" i="48" s="1"/>
  <c r="M271" i="48" s="1"/>
  <c r="N271" i="48" s="1"/>
  <c r="O271" i="48" s="1"/>
  <c r="P271" i="48" s="1"/>
  <c r="Q271" i="48" s="1"/>
  <c r="R271" i="48" s="1"/>
  <c r="AA271" i="48" s="1"/>
  <c r="AB271" i="48" s="1"/>
  <c r="AC271" i="48" s="1"/>
  <c r="AD271" i="48" s="1"/>
  <c r="AE271" i="48" s="1"/>
  <c r="AF271" i="48" s="1"/>
  <c r="D271" i="48"/>
  <c r="C271" i="48"/>
  <c r="H270" i="48"/>
  <c r="I270" i="48" s="1"/>
  <c r="J270" i="48" s="1"/>
  <c r="K270" i="48" s="1"/>
  <c r="L270" i="48" s="1"/>
  <c r="M270" i="48" s="1"/>
  <c r="N270" i="48" s="1"/>
  <c r="O270" i="48" s="1"/>
  <c r="P270" i="48" s="1"/>
  <c r="Q270" i="48" s="1"/>
  <c r="R270" i="48" s="1"/>
  <c r="AA270" i="48" s="1"/>
  <c r="AB270" i="48" s="1"/>
  <c r="AC270" i="48" s="1"/>
  <c r="AD270" i="48" s="1"/>
  <c r="AE270" i="48" s="1"/>
  <c r="AF270" i="48" s="1"/>
  <c r="G270" i="48"/>
  <c r="D270" i="48"/>
  <c r="E270" i="48" s="1"/>
  <c r="F270" i="48" s="1"/>
  <c r="C270" i="48"/>
  <c r="J269" i="48"/>
  <c r="K269" i="48" s="1"/>
  <c r="L269" i="48" s="1"/>
  <c r="M269" i="48" s="1"/>
  <c r="N269" i="48" s="1"/>
  <c r="O269" i="48" s="1"/>
  <c r="P269" i="48" s="1"/>
  <c r="Q269" i="48" s="1"/>
  <c r="R269" i="48" s="1"/>
  <c r="AA269" i="48" s="1"/>
  <c r="AB269" i="48" s="1"/>
  <c r="AC269" i="48" s="1"/>
  <c r="AD269" i="48" s="1"/>
  <c r="AE269" i="48" s="1"/>
  <c r="AF269" i="48" s="1"/>
  <c r="F269" i="48"/>
  <c r="G269" i="48" s="1"/>
  <c r="H269" i="48" s="1"/>
  <c r="I269" i="48" s="1"/>
  <c r="E269" i="48"/>
  <c r="D269" i="48"/>
  <c r="C269" i="48"/>
  <c r="C268" i="48"/>
  <c r="D268" i="48" s="1"/>
  <c r="E268" i="48" s="1"/>
  <c r="F268" i="48" s="1"/>
  <c r="G268" i="48" s="1"/>
  <c r="H268" i="48" s="1"/>
  <c r="I268" i="48" s="1"/>
  <c r="J268" i="48" s="1"/>
  <c r="K268" i="48" s="1"/>
  <c r="L268" i="48" s="1"/>
  <c r="M268" i="48" s="1"/>
  <c r="N268" i="48" s="1"/>
  <c r="O268" i="48" s="1"/>
  <c r="P268" i="48" s="1"/>
  <c r="Q268" i="48" s="1"/>
  <c r="R268" i="48" s="1"/>
  <c r="AA268" i="48" s="1"/>
  <c r="AB268" i="48" s="1"/>
  <c r="AC268" i="48" s="1"/>
  <c r="AD268" i="48" s="1"/>
  <c r="AE268" i="48" s="1"/>
  <c r="AF268" i="48" s="1"/>
  <c r="L267" i="48"/>
  <c r="M267" i="48" s="1"/>
  <c r="N267" i="48" s="1"/>
  <c r="O267" i="48" s="1"/>
  <c r="P267" i="48" s="1"/>
  <c r="Q267" i="48" s="1"/>
  <c r="R267" i="48" s="1"/>
  <c r="AA267" i="48" s="1"/>
  <c r="AB267" i="48" s="1"/>
  <c r="AC267" i="48" s="1"/>
  <c r="AD267" i="48" s="1"/>
  <c r="AE267" i="48" s="1"/>
  <c r="AF267" i="48" s="1"/>
  <c r="E267" i="48"/>
  <c r="F267" i="48" s="1"/>
  <c r="G267" i="48" s="1"/>
  <c r="H267" i="48" s="1"/>
  <c r="I267" i="48" s="1"/>
  <c r="J267" i="48" s="1"/>
  <c r="K267" i="48" s="1"/>
  <c r="D267" i="48"/>
  <c r="C267" i="48"/>
  <c r="C266" i="48"/>
  <c r="D266" i="48" s="1"/>
  <c r="E266" i="48" s="1"/>
  <c r="F266" i="48" s="1"/>
  <c r="G266" i="48" s="1"/>
  <c r="H266" i="48" s="1"/>
  <c r="I266" i="48" s="1"/>
  <c r="J266" i="48" s="1"/>
  <c r="K266" i="48" s="1"/>
  <c r="L266" i="48" s="1"/>
  <c r="M266" i="48" s="1"/>
  <c r="N266" i="48" s="1"/>
  <c r="O266" i="48" s="1"/>
  <c r="P266" i="48" s="1"/>
  <c r="Q266" i="48" s="1"/>
  <c r="R266" i="48" s="1"/>
  <c r="AA266" i="48" s="1"/>
  <c r="AB266" i="48" s="1"/>
  <c r="AC266" i="48" s="1"/>
  <c r="AD266" i="48" s="1"/>
  <c r="AE266" i="48" s="1"/>
  <c r="AF266" i="48" s="1"/>
  <c r="E265" i="48"/>
  <c r="F265" i="48" s="1"/>
  <c r="G265" i="48" s="1"/>
  <c r="H265" i="48" s="1"/>
  <c r="I265" i="48" s="1"/>
  <c r="J265" i="48" s="1"/>
  <c r="K265" i="48" s="1"/>
  <c r="L265" i="48" s="1"/>
  <c r="M265" i="48" s="1"/>
  <c r="N265" i="48" s="1"/>
  <c r="O265" i="48" s="1"/>
  <c r="P265" i="48" s="1"/>
  <c r="Q265" i="48" s="1"/>
  <c r="R265" i="48" s="1"/>
  <c r="AA265" i="48" s="1"/>
  <c r="AB265" i="48" s="1"/>
  <c r="AC265" i="48" s="1"/>
  <c r="AD265" i="48" s="1"/>
  <c r="AE265" i="48" s="1"/>
  <c r="AF265" i="48" s="1"/>
  <c r="C265" i="48"/>
  <c r="D265" i="48" s="1"/>
  <c r="C264" i="48"/>
  <c r="D264" i="48" s="1"/>
  <c r="E264" i="48" s="1"/>
  <c r="F264" i="48" s="1"/>
  <c r="G264" i="48" s="1"/>
  <c r="H264" i="48" s="1"/>
  <c r="I264" i="48" s="1"/>
  <c r="J264" i="48" s="1"/>
  <c r="K264" i="48" s="1"/>
  <c r="L264" i="48" s="1"/>
  <c r="M264" i="48" s="1"/>
  <c r="N264" i="48" s="1"/>
  <c r="O264" i="48" s="1"/>
  <c r="P264" i="48" s="1"/>
  <c r="Q264" i="48" s="1"/>
  <c r="R264" i="48" s="1"/>
  <c r="AA264" i="48" s="1"/>
  <c r="AB264" i="48" s="1"/>
  <c r="AC264" i="48" s="1"/>
  <c r="AD264" i="48" s="1"/>
  <c r="AE264" i="48" s="1"/>
  <c r="AF264" i="48" s="1"/>
  <c r="I263" i="48"/>
  <c r="J263" i="48" s="1"/>
  <c r="K263" i="48" s="1"/>
  <c r="L263" i="48" s="1"/>
  <c r="M263" i="48" s="1"/>
  <c r="N263" i="48" s="1"/>
  <c r="O263" i="48" s="1"/>
  <c r="P263" i="48" s="1"/>
  <c r="Q263" i="48" s="1"/>
  <c r="R263" i="48" s="1"/>
  <c r="AA263" i="48" s="1"/>
  <c r="AB263" i="48" s="1"/>
  <c r="AC263" i="48" s="1"/>
  <c r="AD263" i="48" s="1"/>
  <c r="AE263" i="48" s="1"/>
  <c r="AF263" i="48" s="1"/>
  <c r="H263" i="48"/>
  <c r="D263" i="48"/>
  <c r="E263" i="48" s="1"/>
  <c r="F263" i="48" s="1"/>
  <c r="G263" i="48" s="1"/>
  <c r="C263" i="48"/>
  <c r="Q262" i="48"/>
  <c r="R262" i="48" s="1"/>
  <c r="AA262" i="48" s="1"/>
  <c r="AB262" i="48" s="1"/>
  <c r="AC262" i="48" s="1"/>
  <c r="AD262" i="48" s="1"/>
  <c r="AE262" i="48" s="1"/>
  <c r="AF262" i="48" s="1"/>
  <c r="O262" i="48"/>
  <c r="P262" i="48" s="1"/>
  <c r="F262" i="48"/>
  <c r="G262" i="48" s="1"/>
  <c r="H262" i="48" s="1"/>
  <c r="I262" i="48" s="1"/>
  <c r="J262" i="48" s="1"/>
  <c r="K262" i="48" s="1"/>
  <c r="L262" i="48" s="1"/>
  <c r="M262" i="48" s="1"/>
  <c r="N262" i="48" s="1"/>
  <c r="E262" i="48"/>
  <c r="C262" i="48"/>
  <c r="D262" i="48" s="1"/>
  <c r="K261" i="48"/>
  <c r="L261" i="48" s="1"/>
  <c r="M261" i="48" s="1"/>
  <c r="N261" i="48" s="1"/>
  <c r="O261" i="48" s="1"/>
  <c r="P261" i="48" s="1"/>
  <c r="Q261" i="48" s="1"/>
  <c r="R261" i="48" s="1"/>
  <c r="AA261" i="48" s="1"/>
  <c r="AB261" i="48" s="1"/>
  <c r="AC261" i="48" s="1"/>
  <c r="AD261" i="48" s="1"/>
  <c r="AE261" i="48" s="1"/>
  <c r="AF261" i="48" s="1"/>
  <c r="C261" i="48"/>
  <c r="D261" i="48" s="1"/>
  <c r="E261" i="48" s="1"/>
  <c r="F261" i="48" s="1"/>
  <c r="G261" i="48" s="1"/>
  <c r="H261" i="48" s="1"/>
  <c r="I261" i="48" s="1"/>
  <c r="J261" i="48" s="1"/>
  <c r="R260" i="48"/>
  <c r="AA260" i="48" s="1"/>
  <c r="AB260" i="48" s="1"/>
  <c r="AC260" i="48" s="1"/>
  <c r="AD260" i="48" s="1"/>
  <c r="AE260" i="48" s="1"/>
  <c r="AF260" i="48" s="1"/>
  <c r="F260" i="48"/>
  <c r="G260" i="48" s="1"/>
  <c r="H260" i="48" s="1"/>
  <c r="I260" i="48" s="1"/>
  <c r="J260" i="48" s="1"/>
  <c r="K260" i="48" s="1"/>
  <c r="L260" i="48" s="1"/>
  <c r="M260" i="48" s="1"/>
  <c r="N260" i="48" s="1"/>
  <c r="O260" i="48" s="1"/>
  <c r="P260" i="48" s="1"/>
  <c r="Q260" i="48" s="1"/>
  <c r="E260" i="48"/>
  <c r="C260" i="48"/>
  <c r="D260" i="48" s="1"/>
  <c r="K259" i="48"/>
  <c r="L259" i="48" s="1"/>
  <c r="M259" i="48" s="1"/>
  <c r="N259" i="48" s="1"/>
  <c r="O259" i="48" s="1"/>
  <c r="P259" i="48" s="1"/>
  <c r="Q259" i="48" s="1"/>
  <c r="R259" i="48" s="1"/>
  <c r="AA259" i="48" s="1"/>
  <c r="AB259" i="48" s="1"/>
  <c r="AC259" i="48" s="1"/>
  <c r="AD259" i="48" s="1"/>
  <c r="AE259" i="48" s="1"/>
  <c r="AF259" i="48" s="1"/>
  <c r="D259" i="48"/>
  <c r="E259" i="48" s="1"/>
  <c r="F259" i="48" s="1"/>
  <c r="G259" i="48" s="1"/>
  <c r="H259" i="48" s="1"/>
  <c r="I259" i="48" s="1"/>
  <c r="J259" i="48" s="1"/>
  <c r="C259" i="48"/>
  <c r="E258" i="48"/>
  <c r="F258" i="48" s="1"/>
  <c r="G258" i="48" s="1"/>
  <c r="H258" i="48" s="1"/>
  <c r="I258" i="48" s="1"/>
  <c r="J258" i="48" s="1"/>
  <c r="K258" i="48" s="1"/>
  <c r="L258" i="48" s="1"/>
  <c r="M258" i="48" s="1"/>
  <c r="N258" i="48" s="1"/>
  <c r="O258" i="48" s="1"/>
  <c r="P258" i="48" s="1"/>
  <c r="Q258" i="48" s="1"/>
  <c r="R258" i="48" s="1"/>
  <c r="AA258" i="48" s="1"/>
  <c r="AB258" i="48" s="1"/>
  <c r="AC258" i="48" s="1"/>
  <c r="AD258" i="48" s="1"/>
  <c r="AE258" i="48" s="1"/>
  <c r="AF258" i="48" s="1"/>
  <c r="C258" i="48"/>
  <c r="D258" i="48" s="1"/>
  <c r="C257" i="48"/>
  <c r="D257" i="48" s="1"/>
  <c r="E257" i="48" s="1"/>
  <c r="F257" i="48" s="1"/>
  <c r="G257" i="48" s="1"/>
  <c r="H257" i="48" s="1"/>
  <c r="I257" i="48" s="1"/>
  <c r="J257" i="48" s="1"/>
  <c r="K257" i="48" s="1"/>
  <c r="L257" i="48" s="1"/>
  <c r="M257" i="48" s="1"/>
  <c r="N257" i="48" s="1"/>
  <c r="O257" i="48" s="1"/>
  <c r="P257" i="48" s="1"/>
  <c r="Q257" i="48" s="1"/>
  <c r="R257" i="48" s="1"/>
  <c r="AA257" i="48" s="1"/>
  <c r="AB257" i="48" s="1"/>
  <c r="AC257" i="48" s="1"/>
  <c r="AD257" i="48" s="1"/>
  <c r="AE257" i="48" s="1"/>
  <c r="AF257" i="48" s="1"/>
  <c r="E256" i="48"/>
  <c r="F256" i="48" s="1"/>
  <c r="G256" i="48" s="1"/>
  <c r="H256" i="48" s="1"/>
  <c r="I256" i="48" s="1"/>
  <c r="J256" i="48" s="1"/>
  <c r="K256" i="48" s="1"/>
  <c r="L256" i="48" s="1"/>
  <c r="M256" i="48" s="1"/>
  <c r="N256" i="48" s="1"/>
  <c r="O256" i="48" s="1"/>
  <c r="P256" i="48" s="1"/>
  <c r="Q256" i="48" s="1"/>
  <c r="R256" i="48" s="1"/>
  <c r="AA256" i="48" s="1"/>
  <c r="AB256" i="48" s="1"/>
  <c r="AC256" i="48" s="1"/>
  <c r="AD256" i="48" s="1"/>
  <c r="AE256" i="48" s="1"/>
  <c r="AF256" i="48" s="1"/>
  <c r="C256" i="48"/>
  <c r="D256" i="48" s="1"/>
  <c r="AA255" i="48"/>
  <c r="AB255" i="48" s="1"/>
  <c r="AC255" i="48" s="1"/>
  <c r="AD255" i="48" s="1"/>
  <c r="AE255" i="48" s="1"/>
  <c r="AF255" i="48" s="1"/>
  <c r="C255" i="48"/>
  <c r="D255" i="48" s="1"/>
  <c r="E255" i="48" s="1"/>
  <c r="F255" i="48" s="1"/>
  <c r="G255" i="48" s="1"/>
  <c r="H255" i="48" s="1"/>
  <c r="I255" i="48" s="1"/>
  <c r="J255" i="48" s="1"/>
  <c r="K255" i="48" s="1"/>
  <c r="L255" i="48" s="1"/>
  <c r="M255" i="48" s="1"/>
  <c r="N255" i="48" s="1"/>
  <c r="O255" i="48" s="1"/>
  <c r="P255" i="48" s="1"/>
  <c r="Q255" i="48" s="1"/>
  <c r="R255" i="48" s="1"/>
  <c r="M254" i="48"/>
  <c r="N254" i="48" s="1"/>
  <c r="O254" i="48" s="1"/>
  <c r="P254" i="48" s="1"/>
  <c r="Q254" i="48" s="1"/>
  <c r="R254" i="48" s="1"/>
  <c r="AA254" i="48" s="1"/>
  <c r="AB254" i="48" s="1"/>
  <c r="AC254" i="48" s="1"/>
  <c r="AD254" i="48" s="1"/>
  <c r="AE254" i="48" s="1"/>
  <c r="AF254" i="48" s="1"/>
  <c r="K254" i="48"/>
  <c r="L254" i="48" s="1"/>
  <c r="G254" i="48"/>
  <c r="H254" i="48" s="1"/>
  <c r="I254" i="48" s="1"/>
  <c r="J254" i="48" s="1"/>
  <c r="C254" i="48"/>
  <c r="D254" i="48" s="1"/>
  <c r="E254" i="48" s="1"/>
  <c r="F254" i="48" s="1"/>
  <c r="E253" i="48"/>
  <c r="F253" i="48" s="1"/>
  <c r="G253" i="48" s="1"/>
  <c r="H253" i="48" s="1"/>
  <c r="I253" i="48" s="1"/>
  <c r="J253" i="48" s="1"/>
  <c r="K253" i="48" s="1"/>
  <c r="L253" i="48" s="1"/>
  <c r="M253" i="48" s="1"/>
  <c r="N253" i="48" s="1"/>
  <c r="O253" i="48" s="1"/>
  <c r="P253" i="48" s="1"/>
  <c r="Q253" i="48" s="1"/>
  <c r="R253" i="48" s="1"/>
  <c r="AA253" i="48" s="1"/>
  <c r="AB253" i="48" s="1"/>
  <c r="AC253" i="48" s="1"/>
  <c r="AD253" i="48" s="1"/>
  <c r="AE253" i="48" s="1"/>
  <c r="AF253" i="48" s="1"/>
  <c r="D253" i="48"/>
  <c r="C253" i="48"/>
  <c r="K252" i="48"/>
  <c r="L252" i="48" s="1"/>
  <c r="M252" i="48" s="1"/>
  <c r="N252" i="48" s="1"/>
  <c r="O252" i="48" s="1"/>
  <c r="P252" i="48" s="1"/>
  <c r="Q252" i="48" s="1"/>
  <c r="R252" i="48" s="1"/>
  <c r="AA252" i="48" s="1"/>
  <c r="AB252" i="48" s="1"/>
  <c r="AC252" i="48" s="1"/>
  <c r="AD252" i="48" s="1"/>
  <c r="AE252" i="48" s="1"/>
  <c r="AF252" i="48" s="1"/>
  <c r="G252" i="48"/>
  <c r="H252" i="48" s="1"/>
  <c r="I252" i="48" s="1"/>
  <c r="J252" i="48" s="1"/>
  <c r="F252" i="48"/>
  <c r="C252" i="48"/>
  <c r="D252" i="48" s="1"/>
  <c r="E252" i="48" s="1"/>
  <c r="L251" i="48"/>
  <c r="M251" i="48" s="1"/>
  <c r="N251" i="48" s="1"/>
  <c r="O251" i="48" s="1"/>
  <c r="P251" i="48" s="1"/>
  <c r="Q251" i="48" s="1"/>
  <c r="R251" i="48" s="1"/>
  <c r="AA251" i="48" s="1"/>
  <c r="AB251" i="48" s="1"/>
  <c r="AC251" i="48" s="1"/>
  <c r="AD251" i="48" s="1"/>
  <c r="AE251" i="48" s="1"/>
  <c r="AF251" i="48" s="1"/>
  <c r="D251" i="48"/>
  <c r="E251" i="48" s="1"/>
  <c r="F251" i="48" s="1"/>
  <c r="G251" i="48" s="1"/>
  <c r="H251" i="48" s="1"/>
  <c r="I251" i="48" s="1"/>
  <c r="J251" i="48" s="1"/>
  <c r="K251" i="48" s="1"/>
  <c r="C251" i="48"/>
  <c r="C250" i="48"/>
  <c r="D250" i="48" s="1"/>
  <c r="E250" i="48" s="1"/>
  <c r="F250" i="48" s="1"/>
  <c r="G250" i="48" s="1"/>
  <c r="H250" i="48" s="1"/>
  <c r="I250" i="48" s="1"/>
  <c r="J250" i="48" s="1"/>
  <c r="K250" i="48" s="1"/>
  <c r="L250" i="48" s="1"/>
  <c r="M250" i="48" s="1"/>
  <c r="N250" i="48" s="1"/>
  <c r="O250" i="48" s="1"/>
  <c r="P250" i="48" s="1"/>
  <c r="Q250" i="48" s="1"/>
  <c r="R250" i="48" s="1"/>
  <c r="AA250" i="48" s="1"/>
  <c r="AB250" i="48" s="1"/>
  <c r="AC250" i="48" s="1"/>
  <c r="AD250" i="48" s="1"/>
  <c r="AE250" i="48" s="1"/>
  <c r="AF250" i="48" s="1"/>
  <c r="P249" i="48"/>
  <c r="Q249" i="48" s="1"/>
  <c r="R249" i="48" s="1"/>
  <c r="AA249" i="48" s="1"/>
  <c r="AB249" i="48" s="1"/>
  <c r="AC249" i="48" s="1"/>
  <c r="AD249" i="48" s="1"/>
  <c r="AE249" i="48" s="1"/>
  <c r="AF249" i="48" s="1"/>
  <c r="M249" i="48"/>
  <c r="N249" i="48" s="1"/>
  <c r="O249" i="48" s="1"/>
  <c r="C249" i="48"/>
  <c r="D249" i="48" s="1"/>
  <c r="E249" i="48" s="1"/>
  <c r="F249" i="48" s="1"/>
  <c r="G249" i="48" s="1"/>
  <c r="H249" i="48" s="1"/>
  <c r="I249" i="48" s="1"/>
  <c r="J249" i="48" s="1"/>
  <c r="K249" i="48" s="1"/>
  <c r="L249" i="48" s="1"/>
  <c r="G248" i="48"/>
  <c r="H248" i="48" s="1"/>
  <c r="I248" i="48" s="1"/>
  <c r="J248" i="48" s="1"/>
  <c r="K248" i="48" s="1"/>
  <c r="L248" i="48" s="1"/>
  <c r="M248" i="48" s="1"/>
  <c r="N248" i="48" s="1"/>
  <c r="O248" i="48" s="1"/>
  <c r="P248" i="48" s="1"/>
  <c r="Q248" i="48" s="1"/>
  <c r="R248" i="48" s="1"/>
  <c r="AA248" i="48" s="1"/>
  <c r="AB248" i="48" s="1"/>
  <c r="AC248" i="48" s="1"/>
  <c r="AD248" i="48" s="1"/>
  <c r="AE248" i="48" s="1"/>
  <c r="AF248" i="48" s="1"/>
  <c r="C248" i="48"/>
  <c r="D248" i="48" s="1"/>
  <c r="E248" i="48" s="1"/>
  <c r="F248" i="48" s="1"/>
  <c r="I247" i="48"/>
  <c r="J247" i="48" s="1"/>
  <c r="K247" i="48" s="1"/>
  <c r="L247" i="48" s="1"/>
  <c r="M247" i="48" s="1"/>
  <c r="N247" i="48" s="1"/>
  <c r="O247" i="48" s="1"/>
  <c r="P247" i="48" s="1"/>
  <c r="Q247" i="48" s="1"/>
  <c r="R247" i="48" s="1"/>
  <c r="AA247" i="48" s="1"/>
  <c r="AB247" i="48" s="1"/>
  <c r="AC247" i="48" s="1"/>
  <c r="AD247" i="48" s="1"/>
  <c r="AE247" i="48" s="1"/>
  <c r="AF247" i="48" s="1"/>
  <c r="E247" i="48"/>
  <c r="F247" i="48" s="1"/>
  <c r="G247" i="48" s="1"/>
  <c r="H247" i="48" s="1"/>
  <c r="D247" i="48"/>
  <c r="C247" i="48"/>
  <c r="G246" i="48"/>
  <c r="H246" i="48" s="1"/>
  <c r="I246" i="48" s="1"/>
  <c r="J246" i="48" s="1"/>
  <c r="K246" i="48" s="1"/>
  <c r="L246" i="48" s="1"/>
  <c r="M246" i="48" s="1"/>
  <c r="N246" i="48" s="1"/>
  <c r="O246" i="48" s="1"/>
  <c r="P246" i="48" s="1"/>
  <c r="Q246" i="48" s="1"/>
  <c r="R246" i="48" s="1"/>
  <c r="AA246" i="48" s="1"/>
  <c r="AB246" i="48" s="1"/>
  <c r="AC246" i="48" s="1"/>
  <c r="AD246" i="48" s="1"/>
  <c r="AE246" i="48" s="1"/>
  <c r="AF246" i="48" s="1"/>
  <c r="C246" i="48"/>
  <c r="D246" i="48" s="1"/>
  <c r="E246" i="48" s="1"/>
  <c r="F246" i="48" s="1"/>
  <c r="H245" i="48"/>
  <c r="I245" i="48" s="1"/>
  <c r="J245" i="48" s="1"/>
  <c r="K245" i="48" s="1"/>
  <c r="L245" i="48" s="1"/>
  <c r="M245" i="48" s="1"/>
  <c r="N245" i="48" s="1"/>
  <c r="O245" i="48" s="1"/>
  <c r="P245" i="48" s="1"/>
  <c r="Q245" i="48" s="1"/>
  <c r="R245" i="48" s="1"/>
  <c r="AA245" i="48" s="1"/>
  <c r="AB245" i="48" s="1"/>
  <c r="AC245" i="48" s="1"/>
  <c r="AD245" i="48" s="1"/>
  <c r="AE245" i="48" s="1"/>
  <c r="AF245" i="48" s="1"/>
  <c r="E245" i="48"/>
  <c r="F245" i="48" s="1"/>
  <c r="G245" i="48" s="1"/>
  <c r="D245" i="48"/>
  <c r="C245" i="48"/>
  <c r="C244" i="48"/>
  <c r="D244" i="48" s="1"/>
  <c r="E244" i="48" s="1"/>
  <c r="F244" i="48" s="1"/>
  <c r="G244" i="48" s="1"/>
  <c r="H244" i="48" s="1"/>
  <c r="I244" i="48" s="1"/>
  <c r="J244" i="48" s="1"/>
  <c r="K244" i="48" s="1"/>
  <c r="L244" i="48" s="1"/>
  <c r="M244" i="48" s="1"/>
  <c r="N244" i="48" s="1"/>
  <c r="O244" i="48" s="1"/>
  <c r="P244" i="48" s="1"/>
  <c r="Q244" i="48" s="1"/>
  <c r="R244" i="48" s="1"/>
  <c r="AA244" i="48" s="1"/>
  <c r="AB244" i="48" s="1"/>
  <c r="AC244" i="48" s="1"/>
  <c r="AD244" i="48" s="1"/>
  <c r="AE244" i="48" s="1"/>
  <c r="AF244" i="48" s="1"/>
  <c r="D243" i="48"/>
  <c r="E243" i="48" s="1"/>
  <c r="F243" i="48" s="1"/>
  <c r="G243" i="48" s="1"/>
  <c r="H243" i="48" s="1"/>
  <c r="I243" i="48" s="1"/>
  <c r="J243" i="48" s="1"/>
  <c r="K243" i="48" s="1"/>
  <c r="L243" i="48" s="1"/>
  <c r="M243" i="48" s="1"/>
  <c r="N243" i="48" s="1"/>
  <c r="O243" i="48" s="1"/>
  <c r="P243" i="48" s="1"/>
  <c r="Q243" i="48" s="1"/>
  <c r="R243" i="48" s="1"/>
  <c r="AA243" i="48" s="1"/>
  <c r="AB243" i="48" s="1"/>
  <c r="AC243" i="48" s="1"/>
  <c r="AD243" i="48" s="1"/>
  <c r="AE243" i="48" s="1"/>
  <c r="AF243" i="48" s="1"/>
  <c r="C243" i="48"/>
  <c r="C242" i="48"/>
  <c r="D242" i="48" s="1"/>
  <c r="E242" i="48" s="1"/>
  <c r="F242" i="48" s="1"/>
  <c r="G242" i="48" s="1"/>
  <c r="H242" i="48" s="1"/>
  <c r="I242" i="48" s="1"/>
  <c r="J242" i="48" s="1"/>
  <c r="K242" i="48" s="1"/>
  <c r="L242" i="48" s="1"/>
  <c r="M242" i="48" s="1"/>
  <c r="N242" i="48" s="1"/>
  <c r="O242" i="48" s="1"/>
  <c r="P242" i="48" s="1"/>
  <c r="Q242" i="48" s="1"/>
  <c r="R242" i="48" s="1"/>
  <c r="AA242" i="48" s="1"/>
  <c r="AB242" i="48" s="1"/>
  <c r="AC242" i="48" s="1"/>
  <c r="AD242" i="48" s="1"/>
  <c r="AE242" i="48" s="1"/>
  <c r="AF242" i="48" s="1"/>
  <c r="F241" i="48"/>
  <c r="G241" i="48" s="1"/>
  <c r="H241" i="48" s="1"/>
  <c r="I241" i="48" s="1"/>
  <c r="J241" i="48" s="1"/>
  <c r="K241" i="48" s="1"/>
  <c r="L241" i="48" s="1"/>
  <c r="M241" i="48" s="1"/>
  <c r="N241" i="48" s="1"/>
  <c r="O241" i="48" s="1"/>
  <c r="P241" i="48" s="1"/>
  <c r="Q241" i="48" s="1"/>
  <c r="R241" i="48" s="1"/>
  <c r="AA241" i="48" s="1"/>
  <c r="AB241" i="48" s="1"/>
  <c r="AC241" i="48" s="1"/>
  <c r="AD241" i="48" s="1"/>
  <c r="AE241" i="48" s="1"/>
  <c r="AF241" i="48" s="1"/>
  <c r="E241" i="48"/>
  <c r="C241" i="48"/>
  <c r="D241" i="48" s="1"/>
  <c r="AA240" i="48"/>
  <c r="AB240" i="48" s="1"/>
  <c r="AC240" i="48" s="1"/>
  <c r="AD240" i="48" s="1"/>
  <c r="AE240" i="48" s="1"/>
  <c r="AF240" i="48" s="1"/>
  <c r="D240" i="48"/>
  <c r="E240" i="48" s="1"/>
  <c r="F240" i="48" s="1"/>
  <c r="G240" i="48" s="1"/>
  <c r="H240" i="48" s="1"/>
  <c r="I240" i="48" s="1"/>
  <c r="J240" i="48" s="1"/>
  <c r="K240" i="48" s="1"/>
  <c r="L240" i="48" s="1"/>
  <c r="M240" i="48" s="1"/>
  <c r="N240" i="48" s="1"/>
  <c r="O240" i="48" s="1"/>
  <c r="P240" i="48" s="1"/>
  <c r="Q240" i="48" s="1"/>
  <c r="R240" i="48" s="1"/>
  <c r="C240" i="48"/>
  <c r="E239" i="48"/>
  <c r="F239" i="48" s="1"/>
  <c r="G239" i="48" s="1"/>
  <c r="H239" i="48" s="1"/>
  <c r="I239" i="48" s="1"/>
  <c r="J239" i="48" s="1"/>
  <c r="K239" i="48" s="1"/>
  <c r="L239" i="48" s="1"/>
  <c r="M239" i="48" s="1"/>
  <c r="N239" i="48" s="1"/>
  <c r="O239" i="48" s="1"/>
  <c r="P239" i="48" s="1"/>
  <c r="Q239" i="48" s="1"/>
  <c r="R239" i="48" s="1"/>
  <c r="AA239" i="48" s="1"/>
  <c r="AB239" i="48" s="1"/>
  <c r="AC239" i="48" s="1"/>
  <c r="AD239" i="48" s="1"/>
  <c r="AE239" i="48" s="1"/>
  <c r="AF239" i="48" s="1"/>
  <c r="D239" i="48"/>
  <c r="C239" i="48"/>
  <c r="E238" i="48"/>
  <c r="F238" i="48" s="1"/>
  <c r="G238" i="48" s="1"/>
  <c r="H238" i="48" s="1"/>
  <c r="I238" i="48" s="1"/>
  <c r="J238" i="48" s="1"/>
  <c r="K238" i="48" s="1"/>
  <c r="L238" i="48" s="1"/>
  <c r="M238" i="48" s="1"/>
  <c r="N238" i="48" s="1"/>
  <c r="O238" i="48" s="1"/>
  <c r="P238" i="48" s="1"/>
  <c r="Q238" i="48" s="1"/>
  <c r="R238" i="48" s="1"/>
  <c r="AA238" i="48" s="1"/>
  <c r="AB238" i="48" s="1"/>
  <c r="AC238" i="48" s="1"/>
  <c r="AD238" i="48" s="1"/>
  <c r="AE238" i="48" s="1"/>
  <c r="AF238" i="48" s="1"/>
  <c r="C238" i="48"/>
  <c r="D238" i="48" s="1"/>
  <c r="AA237" i="48"/>
  <c r="AB237" i="48" s="1"/>
  <c r="AC237" i="48" s="1"/>
  <c r="AD237" i="48" s="1"/>
  <c r="AE237" i="48" s="1"/>
  <c r="AF237" i="48" s="1"/>
  <c r="C237" i="48"/>
  <c r="D237" i="48" s="1"/>
  <c r="E237" i="48" s="1"/>
  <c r="F237" i="48" s="1"/>
  <c r="G237" i="48" s="1"/>
  <c r="H237" i="48" s="1"/>
  <c r="I237" i="48" s="1"/>
  <c r="J237" i="48" s="1"/>
  <c r="K237" i="48" s="1"/>
  <c r="L237" i="48" s="1"/>
  <c r="M237" i="48" s="1"/>
  <c r="N237" i="48" s="1"/>
  <c r="O237" i="48" s="1"/>
  <c r="P237" i="48" s="1"/>
  <c r="Q237" i="48" s="1"/>
  <c r="R237" i="48" s="1"/>
  <c r="D236" i="48"/>
  <c r="E236" i="48" s="1"/>
  <c r="F236" i="48" s="1"/>
  <c r="G236" i="48" s="1"/>
  <c r="H236" i="48" s="1"/>
  <c r="I236" i="48" s="1"/>
  <c r="J236" i="48" s="1"/>
  <c r="K236" i="48" s="1"/>
  <c r="L236" i="48" s="1"/>
  <c r="M236" i="48" s="1"/>
  <c r="N236" i="48" s="1"/>
  <c r="O236" i="48" s="1"/>
  <c r="P236" i="48" s="1"/>
  <c r="Q236" i="48" s="1"/>
  <c r="R236" i="48" s="1"/>
  <c r="AA236" i="48" s="1"/>
  <c r="AB236" i="48" s="1"/>
  <c r="AC236" i="48" s="1"/>
  <c r="AD236" i="48" s="1"/>
  <c r="AE236" i="48" s="1"/>
  <c r="AF236" i="48" s="1"/>
  <c r="C236" i="48"/>
  <c r="E235" i="48"/>
  <c r="F235" i="48" s="1"/>
  <c r="G235" i="48" s="1"/>
  <c r="H235" i="48" s="1"/>
  <c r="I235" i="48" s="1"/>
  <c r="J235" i="48" s="1"/>
  <c r="K235" i="48" s="1"/>
  <c r="L235" i="48" s="1"/>
  <c r="M235" i="48" s="1"/>
  <c r="N235" i="48" s="1"/>
  <c r="O235" i="48" s="1"/>
  <c r="P235" i="48" s="1"/>
  <c r="Q235" i="48" s="1"/>
  <c r="R235" i="48" s="1"/>
  <c r="AA235" i="48" s="1"/>
  <c r="AB235" i="48" s="1"/>
  <c r="AC235" i="48" s="1"/>
  <c r="AD235" i="48" s="1"/>
  <c r="AE235" i="48" s="1"/>
  <c r="AF235" i="48" s="1"/>
  <c r="D235" i="48"/>
  <c r="C235" i="48"/>
  <c r="G234" i="48"/>
  <c r="H234" i="48" s="1"/>
  <c r="I234" i="48" s="1"/>
  <c r="J234" i="48" s="1"/>
  <c r="K234" i="48" s="1"/>
  <c r="L234" i="48" s="1"/>
  <c r="M234" i="48" s="1"/>
  <c r="N234" i="48" s="1"/>
  <c r="O234" i="48" s="1"/>
  <c r="P234" i="48" s="1"/>
  <c r="Q234" i="48" s="1"/>
  <c r="R234" i="48" s="1"/>
  <c r="AA234" i="48" s="1"/>
  <c r="AB234" i="48" s="1"/>
  <c r="AC234" i="48" s="1"/>
  <c r="AD234" i="48" s="1"/>
  <c r="AE234" i="48" s="1"/>
  <c r="AF234" i="48" s="1"/>
  <c r="E234" i="48"/>
  <c r="F234" i="48" s="1"/>
  <c r="C234" i="48"/>
  <c r="D234" i="48" s="1"/>
  <c r="C233" i="48"/>
  <c r="D233" i="48" s="1"/>
  <c r="E233" i="48" s="1"/>
  <c r="F233" i="48" s="1"/>
  <c r="G233" i="48" s="1"/>
  <c r="H233" i="48" s="1"/>
  <c r="I233" i="48" s="1"/>
  <c r="J233" i="48" s="1"/>
  <c r="K233" i="48" s="1"/>
  <c r="L233" i="48" s="1"/>
  <c r="M233" i="48" s="1"/>
  <c r="N233" i="48" s="1"/>
  <c r="O233" i="48" s="1"/>
  <c r="P233" i="48" s="1"/>
  <c r="Q233" i="48" s="1"/>
  <c r="R233" i="48" s="1"/>
  <c r="AA233" i="48" s="1"/>
  <c r="AB233" i="48" s="1"/>
  <c r="AC233" i="48" s="1"/>
  <c r="AD233" i="48" s="1"/>
  <c r="AE233" i="48" s="1"/>
  <c r="AF233" i="48" s="1"/>
  <c r="I232" i="48"/>
  <c r="J232" i="48" s="1"/>
  <c r="K232" i="48" s="1"/>
  <c r="L232" i="48" s="1"/>
  <c r="M232" i="48" s="1"/>
  <c r="N232" i="48" s="1"/>
  <c r="O232" i="48" s="1"/>
  <c r="P232" i="48" s="1"/>
  <c r="Q232" i="48" s="1"/>
  <c r="R232" i="48" s="1"/>
  <c r="AA232" i="48" s="1"/>
  <c r="AB232" i="48" s="1"/>
  <c r="AC232" i="48" s="1"/>
  <c r="AD232" i="48" s="1"/>
  <c r="AE232" i="48" s="1"/>
  <c r="AF232" i="48" s="1"/>
  <c r="G232" i="48"/>
  <c r="H232" i="48" s="1"/>
  <c r="D232" i="48"/>
  <c r="E232" i="48" s="1"/>
  <c r="F232" i="48" s="1"/>
  <c r="C232" i="48"/>
  <c r="D231" i="48"/>
  <c r="E231" i="48" s="1"/>
  <c r="F231" i="48" s="1"/>
  <c r="G231" i="48" s="1"/>
  <c r="H231" i="48" s="1"/>
  <c r="I231" i="48" s="1"/>
  <c r="J231" i="48" s="1"/>
  <c r="K231" i="48" s="1"/>
  <c r="L231" i="48" s="1"/>
  <c r="M231" i="48" s="1"/>
  <c r="N231" i="48" s="1"/>
  <c r="O231" i="48" s="1"/>
  <c r="P231" i="48" s="1"/>
  <c r="Q231" i="48" s="1"/>
  <c r="R231" i="48" s="1"/>
  <c r="AA231" i="48" s="1"/>
  <c r="AB231" i="48" s="1"/>
  <c r="AC231" i="48" s="1"/>
  <c r="AD231" i="48" s="1"/>
  <c r="AE231" i="48" s="1"/>
  <c r="AF231" i="48" s="1"/>
  <c r="C231" i="48"/>
  <c r="E230" i="48"/>
  <c r="F230" i="48" s="1"/>
  <c r="G230" i="48" s="1"/>
  <c r="H230" i="48" s="1"/>
  <c r="I230" i="48" s="1"/>
  <c r="J230" i="48" s="1"/>
  <c r="K230" i="48" s="1"/>
  <c r="L230" i="48" s="1"/>
  <c r="M230" i="48" s="1"/>
  <c r="N230" i="48" s="1"/>
  <c r="O230" i="48" s="1"/>
  <c r="P230" i="48" s="1"/>
  <c r="Q230" i="48" s="1"/>
  <c r="R230" i="48" s="1"/>
  <c r="AA230" i="48" s="1"/>
  <c r="AB230" i="48" s="1"/>
  <c r="AC230" i="48" s="1"/>
  <c r="AD230" i="48" s="1"/>
  <c r="AE230" i="48" s="1"/>
  <c r="AF230" i="48" s="1"/>
  <c r="C230" i="48"/>
  <c r="D230" i="48" s="1"/>
  <c r="C229" i="48"/>
  <c r="D229" i="48" s="1"/>
  <c r="E229" i="48" s="1"/>
  <c r="F229" i="48" s="1"/>
  <c r="G229" i="48" s="1"/>
  <c r="H229" i="48" s="1"/>
  <c r="I229" i="48" s="1"/>
  <c r="J229" i="48" s="1"/>
  <c r="K229" i="48" s="1"/>
  <c r="L229" i="48" s="1"/>
  <c r="M229" i="48" s="1"/>
  <c r="N229" i="48" s="1"/>
  <c r="O229" i="48" s="1"/>
  <c r="P229" i="48" s="1"/>
  <c r="Q229" i="48" s="1"/>
  <c r="R229" i="48" s="1"/>
  <c r="AA229" i="48" s="1"/>
  <c r="AB229" i="48" s="1"/>
  <c r="AC229" i="48" s="1"/>
  <c r="AD229" i="48" s="1"/>
  <c r="AE229" i="48" s="1"/>
  <c r="AF229" i="48" s="1"/>
  <c r="AA228" i="48"/>
  <c r="AB228" i="48" s="1"/>
  <c r="AC228" i="48" s="1"/>
  <c r="AD228" i="48" s="1"/>
  <c r="AE228" i="48" s="1"/>
  <c r="AF228" i="48" s="1"/>
  <c r="D228" i="48"/>
  <c r="E228" i="48" s="1"/>
  <c r="F228" i="48" s="1"/>
  <c r="G228" i="48" s="1"/>
  <c r="H228" i="48" s="1"/>
  <c r="I228" i="48" s="1"/>
  <c r="J228" i="48" s="1"/>
  <c r="K228" i="48" s="1"/>
  <c r="L228" i="48" s="1"/>
  <c r="M228" i="48" s="1"/>
  <c r="N228" i="48" s="1"/>
  <c r="O228" i="48" s="1"/>
  <c r="P228" i="48" s="1"/>
  <c r="Q228" i="48" s="1"/>
  <c r="R228" i="48" s="1"/>
  <c r="C228" i="48"/>
  <c r="O227" i="48"/>
  <c r="P227" i="48" s="1"/>
  <c r="Q227" i="48" s="1"/>
  <c r="R227" i="48" s="1"/>
  <c r="AA227" i="48" s="1"/>
  <c r="AB227" i="48" s="1"/>
  <c r="AC227" i="48" s="1"/>
  <c r="AD227" i="48" s="1"/>
  <c r="AE227" i="48" s="1"/>
  <c r="AF227" i="48" s="1"/>
  <c r="D227" i="48"/>
  <c r="E227" i="48" s="1"/>
  <c r="F227" i="48" s="1"/>
  <c r="G227" i="48" s="1"/>
  <c r="H227" i="48" s="1"/>
  <c r="I227" i="48" s="1"/>
  <c r="J227" i="48" s="1"/>
  <c r="K227" i="48" s="1"/>
  <c r="L227" i="48" s="1"/>
  <c r="M227" i="48" s="1"/>
  <c r="N227" i="48" s="1"/>
  <c r="C227" i="48"/>
  <c r="H226" i="48"/>
  <c r="I226" i="48" s="1"/>
  <c r="J226" i="48" s="1"/>
  <c r="K226" i="48" s="1"/>
  <c r="L226" i="48" s="1"/>
  <c r="M226" i="48" s="1"/>
  <c r="N226" i="48" s="1"/>
  <c r="O226" i="48" s="1"/>
  <c r="P226" i="48" s="1"/>
  <c r="Q226" i="48" s="1"/>
  <c r="R226" i="48" s="1"/>
  <c r="AA226" i="48" s="1"/>
  <c r="AB226" i="48" s="1"/>
  <c r="AC226" i="48" s="1"/>
  <c r="AD226" i="48" s="1"/>
  <c r="AE226" i="48" s="1"/>
  <c r="AF226" i="48" s="1"/>
  <c r="C226" i="48"/>
  <c r="D226" i="48" s="1"/>
  <c r="E226" i="48" s="1"/>
  <c r="F226" i="48" s="1"/>
  <c r="G226" i="48" s="1"/>
  <c r="E225" i="48"/>
  <c r="F225" i="48" s="1"/>
  <c r="G225" i="48" s="1"/>
  <c r="H225" i="48" s="1"/>
  <c r="I225" i="48" s="1"/>
  <c r="J225" i="48" s="1"/>
  <c r="K225" i="48" s="1"/>
  <c r="L225" i="48" s="1"/>
  <c r="M225" i="48" s="1"/>
  <c r="N225" i="48" s="1"/>
  <c r="O225" i="48" s="1"/>
  <c r="P225" i="48" s="1"/>
  <c r="Q225" i="48" s="1"/>
  <c r="R225" i="48" s="1"/>
  <c r="AA225" i="48" s="1"/>
  <c r="AB225" i="48" s="1"/>
  <c r="AC225" i="48" s="1"/>
  <c r="AD225" i="48" s="1"/>
  <c r="AE225" i="48" s="1"/>
  <c r="AF225" i="48" s="1"/>
  <c r="D225" i="48"/>
  <c r="C225" i="48"/>
  <c r="I224" i="48"/>
  <c r="J224" i="48" s="1"/>
  <c r="K224" i="48" s="1"/>
  <c r="L224" i="48" s="1"/>
  <c r="M224" i="48" s="1"/>
  <c r="N224" i="48" s="1"/>
  <c r="O224" i="48" s="1"/>
  <c r="P224" i="48" s="1"/>
  <c r="Q224" i="48" s="1"/>
  <c r="R224" i="48" s="1"/>
  <c r="AA224" i="48" s="1"/>
  <c r="AB224" i="48" s="1"/>
  <c r="AC224" i="48" s="1"/>
  <c r="AD224" i="48" s="1"/>
  <c r="AE224" i="48" s="1"/>
  <c r="AF224" i="48" s="1"/>
  <c r="D224" i="48"/>
  <c r="E224" i="48" s="1"/>
  <c r="F224" i="48" s="1"/>
  <c r="G224" i="48" s="1"/>
  <c r="H224" i="48" s="1"/>
  <c r="C224" i="48"/>
  <c r="M223" i="48"/>
  <c r="N223" i="48" s="1"/>
  <c r="O223" i="48" s="1"/>
  <c r="P223" i="48" s="1"/>
  <c r="Q223" i="48" s="1"/>
  <c r="R223" i="48" s="1"/>
  <c r="AA223" i="48" s="1"/>
  <c r="AB223" i="48" s="1"/>
  <c r="AC223" i="48" s="1"/>
  <c r="AD223" i="48" s="1"/>
  <c r="AE223" i="48" s="1"/>
  <c r="AF223" i="48" s="1"/>
  <c r="D223" i="48"/>
  <c r="E223" i="48" s="1"/>
  <c r="F223" i="48" s="1"/>
  <c r="G223" i="48" s="1"/>
  <c r="H223" i="48" s="1"/>
  <c r="I223" i="48" s="1"/>
  <c r="J223" i="48" s="1"/>
  <c r="K223" i="48" s="1"/>
  <c r="L223" i="48" s="1"/>
  <c r="C223" i="48"/>
  <c r="J222" i="48"/>
  <c r="K222" i="48" s="1"/>
  <c r="L222" i="48" s="1"/>
  <c r="M222" i="48" s="1"/>
  <c r="N222" i="48" s="1"/>
  <c r="O222" i="48" s="1"/>
  <c r="P222" i="48" s="1"/>
  <c r="Q222" i="48" s="1"/>
  <c r="R222" i="48" s="1"/>
  <c r="AA222" i="48" s="1"/>
  <c r="AB222" i="48" s="1"/>
  <c r="AC222" i="48" s="1"/>
  <c r="AD222" i="48" s="1"/>
  <c r="AE222" i="48" s="1"/>
  <c r="AF222" i="48" s="1"/>
  <c r="H222" i="48"/>
  <c r="I222" i="48" s="1"/>
  <c r="F222" i="48"/>
  <c r="G222" i="48" s="1"/>
  <c r="C222" i="48"/>
  <c r="D222" i="48" s="1"/>
  <c r="E222" i="48" s="1"/>
  <c r="D221" i="48"/>
  <c r="E221" i="48" s="1"/>
  <c r="F221" i="48" s="1"/>
  <c r="G221" i="48" s="1"/>
  <c r="H221" i="48" s="1"/>
  <c r="I221" i="48" s="1"/>
  <c r="J221" i="48" s="1"/>
  <c r="K221" i="48" s="1"/>
  <c r="L221" i="48" s="1"/>
  <c r="M221" i="48" s="1"/>
  <c r="N221" i="48" s="1"/>
  <c r="O221" i="48" s="1"/>
  <c r="P221" i="48" s="1"/>
  <c r="Q221" i="48" s="1"/>
  <c r="R221" i="48" s="1"/>
  <c r="AA221" i="48" s="1"/>
  <c r="AB221" i="48" s="1"/>
  <c r="AC221" i="48" s="1"/>
  <c r="AD221" i="48" s="1"/>
  <c r="AE221" i="48" s="1"/>
  <c r="AF221" i="48" s="1"/>
  <c r="C221" i="48"/>
  <c r="L220" i="48"/>
  <c r="M220" i="48" s="1"/>
  <c r="N220" i="48" s="1"/>
  <c r="O220" i="48" s="1"/>
  <c r="P220" i="48" s="1"/>
  <c r="Q220" i="48" s="1"/>
  <c r="R220" i="48" s="1"/>
  <c r="AA220" i="48" s="1"/>
  <c r="AB220" i="48" s="1"/>
  <c r="AC220" i="48" s="1"/>
  <c r="AD220" i="48" s="1"/>
  <c r="AE220" i="48" s="1"/>
  <c r="AF220" i="48" s="1"/>
  <c r="F220" i="48"/>
  <c r="G220" i="48" s="1"/>
  <c r="H220" i="48" s="1"/>
  <c r="I220" i="48" s="1"/>
  <c r="J220" i="48" s="1"/>
  <c r="K220" i="48" s="1"/>
  <c r="D220" i="48"/>
  <c r="E220" i="48" s="1"/>
  <c r="C220" i="48"/>
  <c r="D219" i="48"/>
  <c r="E219" i="48" s="1"/>
  <c r="F219" i="48" s="1"/>
  <c r="G219" i="48" s="1"/>
  <c r="H219" i="48" s="1"/>
  <c r="I219" i="48" s="1"/>
  <c r="J219" i="48" s="1"/>
  <c r="K219" i="48" s="1"/>
  <c r="L219" i="48" s="1"/>
  <c r="M219" i="48" s="1"/>
  <c r="N219" i="48" s="1"/>
  <c r="O219" i="48" s="1"/>
  <c r="P219" i="48" s="1"/>
  <c r="Q219" i="48" s="1"/>
  <c r="R219" i="48" s="1"/>
  <c r="AA219" i="48" s="1"/>
  <c r="AB219" i="48" s="1"/>
  <c r="AC219" i="48" s="1"/>
  <c r="AD219" i="48" s="1"/>
  <c r="AE219" i="48" s="1"/>
  <c r="AF219" i="48" s="1"/>
  <c r="C219" i="48"/>
  <c r="F218" i="48"/>
  <c r="G218" i="48" s="1"/>
  <c r="H218" i="48" s="1"/>
  <c r="I218" i="48" s="1"/>
  <c r="J218" i="48" s="1"/>
  <c r="K218" i="48" s="1"/>
  <c r="L218" i="48" s="1"/>
  <c r="M218" i="48" s="1"/>
  <c r="N218" i="48" s="1"/>
  <c r="O218" i="48" s="1"/>
  <c r="P218" i="48" s="1"/>
  <c r="Q218" i="48" s="1"/>
  <c r="R218" i="48" s="1"/>
  <c r="AA218" i="48" s="1"/>
  <c r="AB218" i="48" s="1"/>
  <c r="AC218" i="48" s="1"/>
  <c r="AD218" i="48" s="1"/>
  <c r="AE218" i="48" s="1"/>
  <c r="AF218" i="48" s="1"/>
  <c r="E218" i="48"/>
  <c r="C218" i="48"/>
  <c r="D218" i="48" s="1"/>
  <c r="C217" i="48"/>
  <c r="D217" i="48" s="1"/>
  <c r="E217" i="48" s="1"/>
  <c r="F217" i="48" s="1"/>
  <c r="G217" i="48" s="1"/>
  <c r="H217" i="48" s="1"/>
  <c r="I217" i="48" s="1"/>
  <c r="J217" i="48" s="1"/>
  <c r="K217" i="48" s="1"/>
  <c r="L217" i="48" s="1"/>
  <c r="M217" i="48" s="1"/>
  <c r="N217" i="48" s="1"/>
  <c r="O217" i="48" s="1"/>
  <c r="P217" i="48" s="1"/>
  <c r="Q217" i="48" s="1"/>
  <c r="R217" i="48" s="1"/>
  <c r="AA217" i="48" s="1"/>
  <c r="AB217" i="48" s="1"/>
  <c r="AC217" i="48" s="1"/>
  <c r="AD217" i="48" s="1"/>
  <c r="AE217" i="48" s="1"/>
  <c r="AF217" i="48" s="1"/>
  <c r="F216" i="48"/>
  <c r="G216" i="48" s="1"/>
  <c r="H216" i="48" s="1"/>
  <c r="I216" i="48" s="1"/>
  <c r="J216" i="48" s="1"/>
  <c r="K216" i="48" s="1"/>
  <c r="L216" i="48" s="1"/>
  <c r="M216" i="48" s="1"/>
  <c r="N216" i="48" s="1"/>
  <c r="O216" i="48" s="1"/>
  <c r="P216" i="48" s="1"/>
  <c r="Q216" i="48" s="1"/>
  <c r="R216" i="48" s="1"/>
  <c r="AA216" i="48" s="1"/>
  <c r="AB216" i="48" s="1"/>
  <c r="AC216" i="48" s="1"/>
  <c r="AD216" i="48" s="1"/>
  <c r="AE216" i="48" s="1"/>
  <c r="AF216" i="48" s="1"/>
  <c r="C216" i="48"/>
  <c r="D216" i="48" s="1"/>
  <c r="E216" i="48" s="1"/>
  <c r="H215" i="48"/>
  <c r="I215" i="48" s="1"/>
  <c r="J215" i="48" s="1"/>
  <c r="K215" i="48" s="1"/>
  <c r="L215" i="48" s="1"/>
  <c r="M215" i="48" s="1"/>
  <c r="N215" i="48" s="1"/>
  <c r="O215" i="48" s="1"/>
  <c r="P215" i="48" s="1"/>
  <c r="Q215" i="48" s="1"/>
  <c r="R215" i="48" s="1"/>
  <c r="AA215" i="48" s="1"/>
  <c r="AB215" i="48" s="1"/>
  <c r="AC215" i="48" s="1"/>
  <c r="AD215" i="48" s="1"/>
  <c r="AE215" i="48" s="1"/>
  <c r="AF215" i="48" s="1"/>
  <c r="E215" i="48"/>
  <c r="F215" i="48" s="1"/>
  <c r="G215" i="48" s="1"/>
  <c r="C215" i="48"/>
  <c r="D215" i="48" s="1"/>
  <c r="Q214" i="48"/>
  <c r="R214" i="48" s="1"/>
  <c r="AA214" i="48" s="1"/>
  <c r="AB214" i="48" s="1"/>
  <c r="AC214" i="48" s="1"/>
  <c r="AD214" i="48" s="1"/>
  <c r="AE214" i="48" s="1"/>
  <c r="AF214" i="48" s="1"/>
  <c r="H214" i="48"/>
  <c r="I214" i="48" s="1"/>
  <c r="J214" i="48" s="1"/>
  <c r="K214" i="48" s="1"/>
  <c r="L214" i="48" s="1"/>
  <c r="M214" i="48" s="1"/>
  <c r="N214" i="48" s="1"/>
  <c r="O214" i="48" s="1"/>
  <c r="P214" i="48" s="1"/>
  <c r="F214" i="48"/>
  <c r="G214" i="48" s="1"/>
  <c r="E214" i="48"/>
  <c r="C214" i="48"/>
  <c r="D214" i="48" s="1"/>
  <c r="D213" i="48"/>
  <c r="E213" i="48" s="1"/>
  <c r="F213" i="48" s="1"/>
  <c r="G213" i="48" s="1"/>
  <c r="H213" i="48" s="1"/>
  <c r="I213" i="48" s="1"/>
  <c r="J213" i="48" s="1"/>
  <c r="K213" i="48" s="1"/>
  <c r="L213" i="48" s="1"/>
  <c r="M213" i="48" s="1"/>
  <c r="N213" i="48" s="1"/>
  <c r="O213" i="48" s="1"/>
  <c r="P213" i="48" s="1"/>
  <c r="Q213" i="48" s="1"/>
  <c r="R213" i="48" s="1"/>
  <c r="AA213" i="48" s="1"/>
  <c r="AB213" i="48" s="1"/>
  <c r="AC213" i="48" s="1"/>
  <c r="AD213" i="48" s="1"/>
  <c r="AE213" i="48" s="1"/>
  <c r="AF213" i="48" s="1"/>
  <c r="C213" i="48"/>
  <c r="M212" i="48"/>
  <c r="N212" i="48" s="1"/>
  <c r="O212" i="48" s="1"/>
  <c r="P212" i="48" s="1"/>
  <c r="Q212" i="48" s="1"/>
  <c r="R212" i="48" s="1"/>
  <c r="AA212" i="48" s="1"/>
  <c r="AB212" i="48" s="1"/>
  <c r="AC212" i="48" s="1"/>
  <c r="AD212" i="48" s="1"/>
  <c r="AE212" i="48" s="1"/>
  <c r="AF212" i="48" s="1"/>
  <c r="D212" i="48"/>
  <c r="E212" i="48" s="1"/>
  <c r="F212" i="48" s="1"/>
  <c r="G212" i="48" s="1"/>
  <c r="H212" i="48" s="1"/>
  <c r="I212" i="48" s="1"/>
  <c r="J212" i="48" s="1"/>
  <c r="K212" i="48" s="1"/>
  <c r="L212" i="48" s="1"/>
  <c r="C212" i="48"/>
  <c r="R211" i="48"/>
  <c r="AA211" i="48" s="1"/>
  <c r="AB211" i="48" s="1"/>
  <c r="AC211" i="48" s="1"/>
  <c r="AD211" i="48" s="1"/>
  <c r="AE211" i="48" s="1"/>
  <c r="AF211" i="48" s="1"/>
  <c r="G211" i="48"/>
  <c r="H211" i="48" s="1"/>
  <c r="I211" i="48" s="1"/>
  <c r="J211" i="48" s="1"/>
  <c r="K211" i="48" s="1"/>
  <c r="L211" i="48" s="1"/>
  <c r="M211" i="48" s="1"/>
  <c r="N211" i="48" s="1"/>
  <c r="O211" i="48" s="1"/>
  <c r="P211" i="48" s="1"/>
  <c r="Q211" i="48" s="1"/>
  <c r="C211" i="48"/>
  <c r="D211" i="48" s="1"/>
  <c r="E211" i="48" s="1"/>
  <c r="F211" i="48" s="1"/>
  <c r="I210" i="48"/>
  <c r="J210" i="48" s="1"/>
  <c r="K210" i="48" s="1"/>
  <c r="L210" i="48" s="1"/>
  <c r="M210" i="48" s="1"/>
  <c r="N210" i="48" s="1"/>
  <c r="O210" i="48" s="1"/>
  <c r="P210" i="48" s="1"/>
  <c r="Q210" i="48" s="1"/>
  <c r="R210" i="48" s="1"/>
  <c r="AA210" i="48" s="1"/>
  <c r="AB210" i="48" s="1"/>
  <c r="AC210" i="48" s="1"/>
  <c r="AD210" i="48" s="1"/>
  <c r="AE210" i="48" s="1"/>
  <c r="AF210" i="48" s="1"/>
  <c r="F210" i="48"/>
  <c r="G210" i="48" s="1"/>
  <c r="H210" i="48" s="1"/>
  <c r="C210" i="48"/>
  <c r="D210" i="48" s="1"/>
  <c r="E210" i="48" s="1"/>
  <c r="I209" i="48"/>
  <c r="J209" i="48" s="1"/>
  <c r="K209" i="48" s="1"/>
  <c r="L209" i="48" s="1"/>
  <c r="M209" i="48" s="1"/>
  <c r="N209" i="48" s="1"/>
  <c r="O209" i="48" s="1"/>
  <c r="P209" i="48" s="1"/>
  <c r="Q209" i="48" s="1"/>
  <c r="R209" i="48" s="1"/>
  <c r="AA209" i="48" s="1"/>
  <c r="AB209" i="48" s="1"/>
  <c r="AC209" i="48" s="1"/>
  <c r="AD209" i="48" s="1"/>
  <c r="AE209" i="48" s="1"/>
  <c r="AF209" i="48" s="1"/>
  <c r="C209" i="48"/>
  <c r="D209" i="48" s="1"/>
  <c r="E209" i="48" s="1"/>
  <c r="F209" i="48" s="1"/>
  <c r="G209" i="48" s="1"/>
  <c r="H209" i="48" s="1"/>
  <c r="C208" i="48"/>
  <c r="C207" i="48"/>
  <c r="D207" i="48" s="1"/>
  <c r="E207" i="48" s="1"/>
  <c r="F207" i="48" s="1"/>
  <c r="G207" i="48" s="1"/>
  <c r="H207" i="48" s="1"/>
  <c r="I207" i="48" s="1"/>
  <c r="J207" i="48" s="1"/>
  <c r="K207" i="48" s="1"/>
  <c r="L207" i="48" s="1"/>
  <c r="M207" i="48" s="1"/>
  <c r="N207" i="48" s="1"/>
  <c r="O207" i="48" s="1"/>
  <c r="P207" i="48" s="1"/>
  <c r="Q207" i="48" s="1"/>
  <c r="R207" i="48" s="1"/>
  <c r="AA207" i="48" s="1"/>
  <c r="AB207" i="48" s="1"/>
  <c r="AC207" i="48" s="1"/>
  <c r="AD207" i="48" s="1"/>
  <c r="AE207" i="48" s="1"/>
  <c r="AF207" i="48" s="1"/>
  <c r="E206" i="48"/>
  <c r="F206" i="48" s="1"/>
  <c r="G206" i="48" s="1"/>
  <c r="H206" i="48" s="1"/>
  <c r="I206" i="48" s="1"/>
  <c r="J206" i="48" s="1"/>
  <c r="K206" i="48" s="1"/>
  <c r="L206" i="48" s="1"/>
  <c r="M206" i="48" s="1"/>
  <c r="N206" i="48" s="1"/>
  <c r="O206" i="48" s="1"/>
  <c r="P206" i="48" s="1"/>
  <c r="Q206" i="48" s="1"/>
  <c r="R206" i="48" s="1"/>
  <c r="AA206" i="48" s="1"/>
  <c r="AB206" i="48" s="1"/>
  <c r="AC206" i="48" s="1"/>
  <c r="AD206" i="48" s="1"/>
  <c r="AE206" i="48" s="1"/>
  <c r="AF206" i="48" s="1"/>
  <c r="C206" i="48"/>
  <c r="D206" i="48" s="1"/>
  <c r="D205" i="48"/>
  <c r="E205" i="48" s="1"/>
  <c r="F205" i="48" s="1"/>
  <c r="G205" i="48" s="1"/>
  <c r="H205" i="48" s="1"/>
  <c r="I205" i="48" s="1"/>
  <c r="J205" i="48" s="1"/>
  <c r="K205" i="48" s="1"/>
  <c r="L205" i="48" s="1"/>
  <c r="M205" i="48" s="1"/>
  <c r="N205" i="48" s="1"/>
  <c r="O205" i="48" s="1"/>
  <c r="P205" i="48" s="1"/>
  <c r="Q205" i="48" s="1"/>
  <c r="R205" i="48" s="1"/>
  <c r="AA205" i="48" s="1"/>
  <c r="AB205" i="48" s="1"/>
  <c r="AC205" i="48" s="1"/>
  <c r="AD205" i="48" s="1"/>
  <c r="AE205" i="48" s="1"/>
  <c r="AF205" i="48" s="1"/>
  <c r="C205" i="48"/>
  <c r="D204" i="48"/>
  <c r="C204" i="48"/>
  <c r="C203" i="48"/>
  <c r="D203" i="48" s="1"/>
  <c r="E203" i="48" s="1"/>
  <c r="F203" i="48" s="1"/>
  <c r="G203" i="48" s="1"/>
  <c r="H203" i="48" s="1"/>
  <c r="I203" i="48" s="1"/>
  <c r="J203" i="48" s="1"/>
  <c r="K203" i="48" s="1"/>
  <c r="L203" i="48" s="1"/>
  <c r="M203" i="48" s="1"/>
  <c r="N203" i="48" s="1"/>
  <c r="O203" i="48" s="1"/>
  <c r="P203" i="48" s="1"/>
  <c r="Q203" i="48" s="1"/>
  <c r="R203" i="48" s="1"/>
  <c r="AA203" i="48" s="1"/>
  <c r="AB203" i="48" s="1"/>
  <c r="AC203" i="48" s="1"/>
  <c r="AD203" i="48" s="1"/>
  <c r="AE203" i="48" s="1"/>
  <c r="AF203" i="48" s="1"/>
  <c r="F202" i="48"/>
  <c r="G202" i="48" s="1"/>
  <c r="H202" i="48" s="1"/>
  <c r="I202" i="48" s="1"/>
  <c r="J202" i="48" s="1"/>
  <c r="K202" i="48" s="1"/>
  <c r="L202" i="48" s="1"/>
  <c r="M202" i="48" s="1"/>
  <c r="N202" i="48" s="1"/>
  <c r="O202" i="48" s="1"/>
  <c r="P202" i="48" s="1"/>
  <c r="Q202" i="48" s="1"/>
  <c r="R202" i="48" s="1"/>
  <c r="AA202" i="48" s="1"/>
  <c r="AB202" i="48" s="1"/>
  <c r="AC202" i="48" s="1"/>
  <c r="AD202" i="48" s="1"/>
  <c r="AE202" i="48" s="1"/>
  <c r="AF202" i="48" s="1"/>
  <c r="E202" i="48"/>
  <c r="C202" i="48"/>
  <c r="D202" i="48" s="1"/>
  <c r="C201" i="48"/>
  <c r="D201" i="48" s="1"/>
  <c r="E201" i="48" s="1"/>
  <c r="F201" i="48" s="1"/>
  <c r="G201" i="48" s="1"/>
  <c r="H201" i="48" s="1"/>
  <c r="I201" i="48" s="1"/>
  <c r="J201" i="48" s="1"/>
  <c r="K201" i="48" s="1"/>
  <c r="L201" i="48" s="1"/>
  <c r="M201" i="48" s="1"/>
  <c r="N201" i="48" s="1"/>
  <c r="O201" i="48" s="1"/>
  <c r="P201" i="48" s="1"/>
  <c r="Q201" i="48" s="1"/>
  <c r="R201" i="48" s="1"/>
  <c r="AA201" i="48" s="1"/>
  <c r="AB201" i="48" s="1"/>
  <c r="AC201" i="48" s="1"/>
  <c r="AD201" i="48" s="1"/>
  <c r="AE201" i="48" s="1"/>
  <c r="AF201" i="48" s="1"/>
  <c r="C200" i="48"/>
  <c r="D200" i="48" s="1"/>
  <c r="E200" i="48" s="1"/>
  <c r="F200" i="48" s="1"/>
  <c r="G200" i="48" s="1"/>
  <c r="H200" i="48" s="1"/>
  <c r="I200" i="48" s="1"/>
  <c r="J200" i="48" s="1"/>
  <c r="K200" i="48" s="1"/>
  <c r="L200" i="48" s="1"/>
  <c r="M200" i="48" s="1"/>
  <c r="N200" i="48" s="1"/>
  <c r="O200" i="48" s="1"/>
  <c r="P200" i="48" s="1"/>
  <c r="Q200" i="48" s="1"/>
  <c r="R200" i="48" s="1"/>
  <c r="AA200" i="48" s="1"/>
  <c r="AB200" i="48" s="1"/>
  <c r="AC200" i="48" s="1"/>
  <c r="AD200" i="48" s="1"/>
  <c r="AE200" i="48" s="1"/>
  <c r="AF200" i="48" s="1"/>
  <c r="L199" i="48"/>
  <c r="M199" i="48" s="1"/>
  <c r="N199" i="48" s="1"/>
  <c r="O199" i="48" s="1"/>
  <c r="P199" i="48" s="1"/>
  <c r="Q199" i="48" s="1"/>
  <c r="R199" i="48" s="1"/>
  <c r="AA199" i="48" s="1"/>
  <c r="AB199" i="48" s="1"/>
  <c r="AC199" i="48" s="1"/>
  <c r="AD199" i="48" s="1"/>
  <c r="AE199" i="48" s="1"/>
  <c r="AF199" i="48" s="1"/>
  <c r="D199" i="48"/>
  <c r="E199" i="48" s="1"/>
  <c r="F199" i="48" s="1"/>
  <c r="G199" i="48" s="1"/>
  <c r="H199" i="48" s="1"/>
  <c r="I199" i="48" s="1"/>
  <c r="J199" i="48" s="1"/>
  <c r="K199" i="48" s="1"/>
  <c r="C199" i="48"/>
  <c r="J198" i="48"/>
  <c r="K198" i="48" s="1"/>
  <c r="L198" i="48" s="1"/>
  <c r="M198" i="48" s="1"/>
  <c r="N198" i="48" s="1"/>
  <c r="O198" i="48" s="1"/>
  <c r="P198" i="48" s="1"/>
  <c r="Q198" i="48" s="1"/>
  <c r="R198" i="48" s="1"/>
  <c r="AA198" i="48" s="1"/>
  <c r="AB198" i="48" s="1"/>
  <c r="AC198" i="48" s="1"/>
  <c r="AD198" i="48" s="1"/>
  <c r="AE198" i="48" s="1"/>
  <c r="AF198" i="48" s="1"/>
  <c r="C198" i="48"/>
  <c r="D198" i="48" s="1"/>
  <c r="E198" i="48" s="1"/>
  <c r="F198" i="48" s="1"/>
  <c r="G198" i="48" s="1"/>
  <c r="H198" i="48" s="1"/>
  <c r="I198" i="48" s="1"/>
  <c r="H197" i="48"/>
  <c r="I197" i="48" s="1"/>
  <c r="J197" i="48" s="1"/>
  <c r="K197" i="48" s="1"/>
  <c r="L197" i="48" s="1"/>
  <c r="M197" i="48" s="1"/>
  <c r="N197" i="48" s="1"/>
  <c r="O197" i="48" s="1"/>
  <c r="P197" i="48" s="1"/>
  <c r="Q197" i="48" s="1"/>
  <c r="R197" i="48" s="1"/>
  <c r="AA197" i="48" s="1"/>
  <c r="AB197" i="48" s="1"/>
  <c r="AC197" i="48" s="1"/>
  <c r="AD197" i="48" s="1"/>
  <c r="AE197" i="48" s="1"/>
  <c r="AF197" i="48" s="1"/>
  <c r="C197" i="48"/>
  <c r="D197" i="48" s="1"/>
  <c r="E197" i="48" s="1"/>
  <c r="F197" i="48" s="1"/>
  <c r="G197" i="48" s="1"/>
  <c r="C196" i="48"/>
  <c r="D196" i="48" s="1"/>
  <c r="E196" i="48" s="1"/>
  <c r="F196" i="48" s="1"/>
  <c r="G196" i="48" s="1"/>
  <c r="H196" i="48" s="1"/>
  <c r="I196" i="48" s="1"/>
  <c r="J196" i="48" s="1"/>
  <c r="K196" i="48" s="1"/>
  <c r="L196" i="48" s="1"/>
  <c r="M196" i="48" s="1"/>
  <c r="N196" i="48" s="1"/>
  <c r="O196" i="48" s="1"/>
  <c r="P196" i="48" s="1"/>
  <c r="Q196" i="48" s="1"/>
  <c r="R196" i="48" s="1"/>
  <c r="AA196" i="48" s="1"/>
  <c r="AB196" i="48" s="1"/>
  <c r="AC196" i="48" s="1"/>
  <c r="AD196" i="48" s="1"/>
  <c r="AE196" i="48" s="1"/>
  <c r="AF196" i="48" s="1"/>
  <c r="D195" i="48"/>
  <c r="E195" i="48" s="1"/>
  <c r="F195" i="48" s="1"/>
  <c r="G195" i="48" s="1"/>
  <c r="H195" i="48" s="1"/>
  <c r="I195" i="48" s="1"/>
  <c r="J195" i="48" s="1"/>
  <c r="K195" i="48" s="1"/>
  <c r="L195" i="48" s="1"/>
  <c r="M195" i="48" s="1"/>
  <c r="N195" i="48" s="1"/>
  <c r="O195" i="48" s="1"/>
  <c r="P195" i="48" s="1"/>
  <c r="Q195" i="48" s="1"/>
  <c r="R195" i="48" s="1"/>
  <c r="AA195" i="48" s="1"/>
  <c r="AB195" i="48" s="1"/>
  <c r="AC195" i="48" s="1"/>
  <c r="AD195" i="48" s="1"/>
  <c r="AE195" i="48" s="1"/>
  <c r="AF195" i="48" s="1"/>
  <c r="C195" i="48"/>
  <c r="J194" i="48"/>
  <c r="K194" i="48" s="1"/>
  <c r="L194" i="48" s="1"/>
  <c r="M194" i="48" s="1"/>
  <c r="N194" i="48" s="1"/>
  <c r="O194" i="48" s="1"/>
  <c r="P194" i="48" s="1"/>
  <c r="Q194" i="48" s="1"/>
  <c r="R194" i="48" s="1"/>
  <c r="AA194" i="48" s="1"/>
  <c r="AB194" i="48" s="1"/>
  <c r="AC194" i="48" s="1"/>
  <c r="AD194" i="48" s="1"/>
  <c r="AE194" i="48" s="1"/>
  <c r="AF194" i="48" s="1"/>
  <c r="C194" i="48"/>
  <c r="D194" i="48" s="1"/>
  <c r="E194" i="48" s="1"/>
  <c r="F194" i="48" s="1"/>
  <c r="G194" i="48" s="1"/>
  <c r="H194" i="48" s="1"/>
  <c r="I194" i="48" s="1"/>
  <c r="H193" i="48"/>
  <c r="I193" i="48" s="1"/>
  <c r="J193" i="48" s="1"/>
  <c r="K193" i="48" s="1"/>
  <c r="L193" i="48" s="1"/>
  <c r="M193" i="48" s="1"/>
  <c r="N193" i="48" s="1"/>
  <c r="O193" i="48" s="1"/>
  <c r="P193" i="48" s="1"/>
  <c r="Q193" i="48" s="1"/>
  <c r="R193" i="48" s="1"/>
  <c r="AA193" i="48" s="1"/>
  <c r="AB193" i="48" s="1"/>
  <c r="AC193" i="48" s="1"/>
  <c r="AD193" i="48" s="1"/>
  <c r="AE193" i="48" s="1"/>
  <c r="AF193" i="48" s="1"/>
  <c r="C193" i="48"/>
  <c r="D193" i="48" s="1"/>
  <c r="E193" i="48" s="1"/>
  <c r="F193" i="48" s="1"/>
  <c r="G193" i="48" s="1"/>
  <c r="F192" i="48"/>
  <c r="G192" i="48" s="1"/>
  <c r="H192" i="48" s="1"/>
  <c r="I192" i="48" s="1"/>
  <c r="J192" i="48" s="1"/>
  <c r="K192" i="48" s="1"/>
  <c r="L192" i="48" s="1"/>
  <c r="M192" i="48" s="1"/>
  <c r="N192" i="48" s="1"/>
  <c r="O192" i="48" s="1"/>
  <c r="P192" i="48" s="1"/>
  <c r="Q192" i="48" s="1"/>
  <c r="R192" i="48" s="1"/>
  <c r="AA192" i="48" s="1"/>
  <c r="AB192" i="48" s="1"/>
  <c r="AC192" i="48" s="1"/>
  <c r="AD192" i="48" s="1"/>
  <c r="AE192" i="48" s="1"/>
  <c r="AF192" i="48" s="1"/>
  <c r="C192" i="48"/>
  <c r="D192" i="48" s="1"/>
  <c r="E192" i="48" s="1"/>
  <c r="D191" i="48"/>
  <c r="E191" i="48" s="1"/>
  <c r="F191" i="48" s="1"/>
  <c r="G191" i="48" s="1"/>
  <c r="H191" i="48" s="1"/>
  <c r="I191" i="48" s="1"/>
  <c r="J191" i="48" s="1"/>
  <c r="K191" i="48" s="1"/>
  <c r="L191" i="48" s="1"/>
  <c r="M191" i="48" s="1"/>
  <c r="N191" i="48" s="1"/>
  <c r="O191" i="48" s="1"/>
  <c r="P191" i="48" s="1"/>
  <c r="Q191" i="48" s="1"/>
  <c r="R191" i="48" s="1"/>
  <c r="AA191" i="48" s="1"/>
  <c r="AB191" i="48" s="1"/>
  <c r="AC191" i="48" s="1"/>
  <c r="AD191" i="48" s="1"/>
  <c r="AE191" i="48" s="1"/>
  <c r="AF191" i="48" s="1"/>
  <c r="D190" i="48"/>
  <c r="E190" i="48" s="1"/>
  <c r="F190" i="48" s="1"/>
  <c r="G190" i="48" s="1"/>
  <c r="H190" i="48" s="1"/>
  <c r="I190" i="48" s="1"/>
  <c r="J190" i="48" s="1"/>
  <c r="K190" i="48" s="1"/>
  <c r="L190" i="48" s="1"/>
  <c r="M190" i="48" s="1"/>
  <c r="N190" i="48" s="1"/>
  <c r="O190" i="48" s="1"/>
  <c r="P190" i="48" s="1"/>
  <c r="Q190" i="48" s="1"/>
  <c r="R190" i="48" s="1"/>
  <c r="AA190" i="48" s="1"/>
  <c r="AB190" i="48" s="1"/>
  <c r="AC190" i="48" s="1"/>
  <c r="AD190" i="48" s="1"/>
  <c r="AE190" i="48" s="1"/>
  <c r="AF190" i="48" s="1"/>
  <c r="H189" i="48"/>
  <c r="I189" i="48" s="1"/>
  <c r="J189" i="48" s="1"/>
  <c r="K189" i="48" s="1"/>
  <c r="L189" i="48" s="1"/>
  <c r="M189" i="48" s="1"/>
  <c r="N189" i="48" s="1"/>
  <c r="O189" i="48" s="1"/>
  <c r="P189" i="48" s="1"/>
  <c r="Q189" i="48" s="1"/>
  <c r="R189" i="48" s="1"/>
  <c r="AA189" i="48" s="1"/>
  <c r="AB189" i="48" s="1"/>
  <c r="AC189" i="48" s="1"/>
  <c r="AD189" i="48" s="1"/>
  <c r="AE189" i="48" s="1"/>
  <c r="AF189" i="48" s="1"/>
  <c r="D189" i="48"/>
  <c r="E189" i="48" s="1"/>
  <c r="F189" i="48" s="1"/>
  <c r="G189" i="48" s="1"/>
  <c r="D188" i="48"/>
  <c r="E188" i="48" s="1"/>
  <c r="F188" i="48" s="1"/>
  <c r="D187" i="48"/>
  <c r="E187" i="48" s="1"/>
  <c r="F187" i="48" s="1"/>
  <c r="G187" i="48" s="1"/>
  <c r="H187" i="48" s="1"/>
  <c r="I187" i="48" s="1"/>
  <c r="J187" i="48" s="1"/>
  <c r="K187" i="48" s="1"/>
  <c r="L187" i="48" s="1"/>
  <c r="M187" i="48" s="1"/>
  <c r="N187" i="48" s="1"/>
  <c r="O187" i="48" s="1"/>
  <c r="P187" i="48" s="1"/>
  <c r="Q187" i="48" s="1"/>
  <c r="R187" i="48" s="1"/>
  <c r="D186" i="48"/>
  <c r="E186" i="48" s="1"/>
  <c r="F186" i="48" s="1"/>
  <c r="G186" i="48" s="1"/>
  <c r="H186" i="48" s="1"/>
  <c r="I186" i="48" s="1"/>
  <c r="J186" i="48" s="1"/>
  <c r="K186" i="48" s="1"/>
  <c r="L186" i="48" s="1"/>
  <c r="M186" i="48" s="1"/>
  <c r="N186" i="48" s="1"/>
  <c r="O186" i="48" s="1"/>
  <c r="P186" i="48" s="1"/>
  <c r="Q186" i="48" s="1"/>
  <c r="R186" i="48" s="1"/>
  <c r="AA186" i="48" s="1"/>
  <c r="AB186" i="48" s="1"/>
  <c r="AC186" i="48" s="1"/>
  <c r="AD186" i="48" s="1"/>
  <c r="AE186" i="48" s="1"/>
  <c r="AF186" i="48" s="1"/>
  <c r="AN185" i="48"/>
  <c r="AM185" i="48"/>
  <c r="D185" i="48"/>
  <c r="E185" i="48" s="1"/>
  <c r="F185" i="48" s="1"/>
  <c r="G185" i="48" s="1"/>
  <c r="H185" i="48" s="1"/>
  <c r="I185" i="48" s="1"/>
  <c r="J185" i="48" s="1"/>
  <c r="K185" i="48" s="1"/>
  <c r="L185" i="48" s="1"/>
  <c r="M185" i="48" s="1"/>
  <c r="N185" i="48" s="1"/>
  <c r="O185" i="48" s="1"/>
  <c r="P185" i="48" s="1"/>
  <c r="Q185" i="48" s="1"/>
  <c r="R185" i="48" s="1"/>
  <c r="AA185" i="48" s="1"/>
  <c r="AB185" i="48" s="1"/>
  <c r="AC185" i="48" s="1"/>
  <c r="AD185" i="48" s="1"/>
  <c r="AE185" i="48" s="1"/>
  <c r="AF185" i="48" s="1"/>
  <c r="AO184" i="48"/>
  <c r="D184" i="48"/>
  <c r="E184" i="48" s="1"/>
  <c r="F184" i="48" s="1"/>
  <c r="G184" i="48" s="1"/>
  <c r="H184" i="48" s="1"/>
  <c r="I184" i="48" s="1"/>
  <c r="J184" i="48" s="1"/>
  <c r="K184" i="48" s="1"/>
  <c r="L184" i="48" s="1"/>
  <c r="M184" i="48" s="1"/>
  <c r="N184" i="48" s="1"/>
  <c r="O184" i="48" s="1"/>
  <c r="P184" i="48" s="1"/>
  <c r="Q184" i="48" s="1"/>
  <c r="R184" i="48" s="1"/>
  <c r="AA184" i="48" s="1"/>
  <c r="AB184" i="48" s="1"/>
  <c r="AC184" i="48" s="1"/>
  <c r="AD184" i="48" s="1"/>
  <c r="AE184" i="48" s="1"/>
  <c r="AF184" i="48" s="1"/>
  <c r="AO183" i="48"/>
  <c r="D183" i="48"/>
  <c r="E183" i="48" s="1"/>
  <c r="F183" i="48" s="1"/>
  <c r="G183" i="48" s="1"/>
  <c r="H183" i="48" s="1"/>
  <c r="I183" i="48" s="1"/>
  <c r="J183" i="48" s="1"/>
  <c r="K183" i="48" s="1"/>
  <c r="L183" i="48" s="1"/>
  <c r="M183" i="48" s="1"/>
  <c r="N183" i="48" s="1"/>
  <c r="O183" i="48" s="1"/>
  <c r="P183" i="48" s="1"/>
  <c r="Q183" i="48" s="1"/>
  <c r="R183" i="48" s="1"/>
  <c r="AA183" i="48" s="1"/>
  <c r="AB183" i="48" s="1"/>
  <c r="AC183" i="48" s="1"/>
  <c r="AD183" i="48" s="1"/>
  <c r="AE183" i="48" s="1"/>
  <c r="AF183" i="48" s="1"/>
  <c r="AO182" i="48"/>
  <c r="AO185" i="48" s="1"/>
  <c r="D182" i="48"/>
  <c r="E182" i="48" s="1"/>
  <c r="F182" i="48" s="1"/>
  <c r="G182" i="48" s="1"/>
  <c r="H182" i="48" s="1"/>
  <c r="I182" i="48" s="1"/>
  <c r="J182" i="48" s="1"/>
  <c r="K182" i="48" s="1"/>
  <c r="L182" i="48" s="1"/>
  <c r="M182" i="48" s="1"/>
  <c r="N182" i="48" s="1"/>
  <c r="O182" i="48" s="1"/>
  <c r="P182" i="48" s="1"/>
  <c r="Q182" i="48" s="1"/>
  <c r="R182" i="48" s="1"/>
  <c r="AA182" i="48" s="1"/>
  <c r="AB182" i="48" s="1"/>
  <c r="AC182" i="48" s="1"/>
  <c r="AD182" i="48" s="1"/>
  <c r="AE182" i="48" s="1"/>
  <c r="AF182" i="48" s="1"/>
  <c r="G181" i="48"/>
  <c r="H181" i="48" s="1"/>
  <c r="I181" i="48" s="1"/>
  <c r="J181" i="48" s="1"/>
  <c r="K181" i="48" s="1"/>
  <c r="L181" i="48" s="1"/>
  <c r="M181" i="48" s="1"/>
  <c r="N181" i="48" s="1"/>
  <c r="O181" i="48" s="1"/>
  <c r="P181" i="48" s="1"/>
  <c r="Q181" i="48" s="1"/>
  <c r="R181" i="48" s="1"/>
  <c r="AA181" i="48" s="1"/>
  <c r="AB181" i="48" s="1"/>
  <c r="AC181" i="48" s="1"/>
  <c r="AD181" i="48" s="1"/>
  <c r="AE181" i="48" s="1"/>
  <c r="AF181" i="48" s="1"/>
  <c r="D181" i="48"/>
  <c r="E181" i="48" s="1"/>
  <c r="F181" i="48" s="1"/>
  <c r="D180" i="48"/>
  <c r="E180" i="48" s="1"/>
  <c r="AM178" i="48"/>
  <c r="AG178" i="48"/>
  <c r="AO177" i="48"/>
  <c r="AN177" i="48"/>
  <c r="G177" i="48"/>
  <c r="H177" i="48" s="1"/>
  <c r="I177" i="48" s="1"/>
  <c r="J177" i="48" s="1"/>
  <c r="K177" i="48" s="1"/>
  <c r="L177" i="48" s="1"/>
  <c r="M177" i="48" s="1"/>
  <c r="N177" i="48" s="1"/>
  <c r="O177" i="48" s="1"/>
  <c r="P177" i="48" s="1"/>
  <c r="Q177" i="48" s="1"/>
  <c r="R177" i="48" s="1"/>
  <c r="AA177" i="48" s="1"/>
  <c r="AB177" i="48" s="1"/>
  <c r="AC177" i="48" s="1"/>
  <c r="AD177" i="48" s="1"/>
  <c r="AE177" i="48" s="1"/>
  <c r="AF177" i="48" s="1"/>
  <c r="D177" i="48"/>
  <c r="E177" i="48" s="1"/>
  <c r="F177" i="48" s="1"/>
  <c r="AO176" i="48"/>
  <c r="AN176" i="48"/>
  <c r="D176" i="48"/>
  <c r="E176" i="48" s="1"/>
  <c r="F176" i="48" s="1"/>
  <c r="G176" i="48" s="1"/>
  <c r="H176" i="48" s="1"/>
  <c r="I176" i="48" s="1"/>
  <c r="J176" i="48" s="1"/>
  <c r="K176" i="48" s="1"/>
  <c r="L176" i="48" s="1"/>
  <c r="M176" i="48" s="1"/>
  <c r="N176" i="48" s="1"/>
  <c r="O176" i="48" s="1"/>
  <c r="P176" i="48" s="1"/>
  <c r="Q176" i="48" s="1"/>
  <c r="R176" i="48" s="1"/>
  <c r="AA176" i="48" s="1"/>
  <c r="AB176" i="48" s="1"/>
  <c r="AC176" i="48" s="1"/>
  <c r="AD176" i="48" s="1"/>
  <c r="AE176" i="48" s="1"/>
  <c r="AF176" i="48" s="1"/>
  <c r="AO175" i="48"/>
  <c r="AN175" i="48"/>
  <c r="G175" i="48"/>
  <c r="H175" i="48" s="1"/>
  <c r="I175" i="48" s="1"/>
  <c r="J175" i="48" s="1"/>
  <c r="K175" i="48" s="1"/>
  <c r="L175" i="48" s="1"/>
  <c r="M175" i="48" s="1"/>
  <c r="N175" i="48" s="1"/>
  <c r="O175" i="48" s="1"/>
  <c r="P175" i="48" s="1"/>
  <c r="Q175" i="48" s="1"/>
  <c r="R175" i="48" s="1"/>
  <c r="AA175" i="48" s="1"/>
  <c r="AB175" i="48" s="1"/>
  <c r="AC175" i="48" s="1"/>
  <c r="AD175" i="48" s="1"/>
  <c r="AE175" i="48" s="1"/>
  <c r="AF175" i="48" s="1"/>
  <c r="D175" i="48"/>
  <c r="E175" i="48" s="1"/>
  <c r="F175" i="48" s="1"/>
  <c r="AO174" i="48"/>
  <c r="AN174" i="48"/>
  <c r="D174" i="48"/>
  <c r="E174" i="48" s="1"/>
  <c r="F174" i="48" s="1"/>
  <c r="G174" i="48" s="1"/>
  <c r="H174" i="48" s="1"/>
  <c r="I174" i="48" s="1"/>
  <c r="J174" i="48" s="1"/>
  <c r="K174" i="48" s="1"/>
  <c r="L174" i="48" s="1"/>
  <c r="M174" i="48" s="1"/>
  <c r="N174" i="48" s="1"/>
  <c r="O174" i="48" s="1"/>
  <c r="P174" i="48" s="1"/>
  <c r="Q174" i="48" s="1"/>
  <c r="R174" i="48" s="1"/>
  <c r="AA174" i="48" s="1"/>
  <c r="AB174" i="48" s="1"/>
  <c r="AC174" i="48" s="1"/>
  <c r="AD174" i="48" s="1"/>
  <c r="AE174" i="48" s="1"/>
  <c r="AF174" i="48" s="1"/>
  <c r="AO173" i="48"/>
  <c r="AN173" i="48"/>
  <c r="D173" i="48"/>
  <c r="E173" i="48" s="1"/>
  <c r="F173" i="48" s="1"/>
  <c r="G173" i="48" s="1"/>
  <c r="H173" i="48" s="1"/>
  <c r="I173" i="48" s="1"/>
  <c r="J173" i="48" s="1"/>
  <c r="K173" i="48" s="1"/>
  <c r="L173" i="48" s="1"/>
  <c r="M173" i="48" s="1"/>
  <c r="N173" i="48" s="1"/>
  <c r="O173" i="48" s="1"/>
  <c r="P173" i="48" s="1"/>
  <c r="Q173" i="48" s="1"/>
  <c r="R173" i="48" s="1"/>
  <c r="AA173" i="48" s="1"/>
  <c r="AB173" i="48" s="1"/>
  <c r="AC173" i="48" s="1"/>
  <c r="AD173" i="48" s="1"/>
  <c r="AE173" i="48" s="1"/>
  <c r="AF173" i="48" s="1"/>
  <c r="AO172" i="48"/>
  <c r="AN172" i="48"/>
  <c r="D172" i="48"/>
  <c r="E172" i="48" s="1"/>
  <c r="AO171" i="48"/>
  <c r="AN171" i="48"/>
  <c r="AN170" i="48"/>
  <c r="AO170" i="48" s="1"/>
  <c r="AF170" i="48" a="1"/>
  <c r="AF170" i="48" s="1"/>
  <c r="AE170" i="48" a="1"/>
  <c r="AE170" i="48" s="1"/>
  <c r="AD170" i="48" a="1"/>
  <c r="AD170" i="48" s="1"/>
  <c r="AC170" i="48" a="1"/>
  <c r="AC170" i="48" s="1"/>
  <c r="AB170" i="48" a="1"/>
  <c r="AB170" i="48" s="1"/>
  <c r="AA170" i="48" a="1"/>
  <c r="AA170" i="48" s="1"/>
  <c r="R170" i="48" a="1"/>
  <c r="R170" i="48" s="1"/>
  <c r="Q170" i="48" a="1"/>
  <c r="Q170" i="48" s="1"/>
  <c r="P170" i="48" a="1"/>
  <c r="P170" i="48" s="1"/>
  <c r="O170" i="48" a="1"/>
  <c r="O170" i="48" s="1"/>
  <c r="N170" i="48" a="1"/>
  <c r="N170" i="48" s="1"/>
  <c r="M170" i="48" a="1"/>
  <c r="M170" i="48" s="1"/>
  <c r="L170" i="48" a="1"/>
  <c r="L170" i="48" s="1"/>
  <c r="K170" i="48" a="1"/>
  <c r="K170" i="48" s="1"/>
  <c r="J170" i="48" a="1"/>
  <c r="J170" i="48" s="1"/>
  <c r="I170" i="48" a="1"/>
  <c r="I170" i="48" s="1"/>
  <c r="H170" i="48" a="1"/>
  <c r="H170" i="48" s="1"/>
  <c r="F170" i="48" a="1"/>
  <c r="F170" i="48" s="1"/>
  <c r="E170" i="48" a="1"/>
  <c r="E170" i="48" s="1"/>
  <c r="D170" i="48" a="1"/>
  <c r="D170" i="48" s="1"/>
  <c r="B170" i="48" a="1"/>
  <c r="B170" i="48" s="1"/>
  <c r="AO169" i="48"/>
  <c r="AN169" i="48"/>
  <c r="AN178" i="48" s="1"/>
  <c r="AF169" i="48"/>
  <c r="AE169" i="48"/>
  <c r="AD169" i="48"/>
  <c r="AC169" i="48"/>
  <c r="AB169" i="48"/>
  <c r="AA169" i="48"/>
  <c r="R169" i="48"/>
  <c r="Q169" i="48"/>
  <c r="P169" i="48"/>
  <c r="O169" i="48"/>
  <c r="N169" i="48"/>
  <c r="M169" i="48"/>
  <c r="L169" i="48"/>
  <c r="K169" i="48"/>
  <c r="J169" i="48"/>
  <c r="I169" i="48"/>
  <c r="H169" i="48"/>
  <c r="F169" i="48"/>
  <c r="E169" i="48"/>
  <c r="D169" i="48"/>
  <c r="B169" i="48"/>
  <c r="AI168" i="48"/>
  <c r="AH168" i="48"/>
  <c r="A168" i="48" a="1"/>
  <c r="A168" i="48" s="1"/>
  <c r="AI167" i="48"/>
  <c r="AH167" i="48"/>
  <c r="AI166" i="48"/>
  <c r="AH166" i="48"/>
  <c r="AM165" i="48"/>
  <c r="AI165" i="48"/>
  <c r="AH165" i="48"/>
  <c r="AO164" i="48"/>
  <c r="AN164" i="48"/>
  <c r="AN165" i="48" s="1"/>
  <c r="AI164" i="48"/>
  <c r="AH164" i="48"/>
  <c r="AN163" i="48"/>
  <c r="AO163" i="48" s="1"/>
  <c r="AI163" i="48"/>
  <c r="AH163" i="48"/>
  <c r="A163" i="48" a="1"/>
  <c r="A163" i="48" s="1"/>
  <c r="AO162" i="48"/>
  <c r="AN162" i="48"/>
  <c r="AI162" i="48"/>
  <c r="AH162" i="48"/>
  <c r="AN161" i="48"/>
  <c r="AO161" i="48" s="1"/>
  <c r="AO165" i="48" s="1"/>
  <c r="AI161" i="48"/>
  <c r="AH161" i="48"/>
  <c r="AI160" i="48"/>
  <c r="AH160" i="48"/>
  <c r="AI159" i="48"/>
  <c r="AH159" i="48"/>
  <c r="AI158" i="48"/>
  <c r="AH158" i="48"/>
  <c r="AM157" i="48"/>
  <c r="AI157" i="48"/>
  <c r="AH157" i="48"/>
  <c r="AO156" i="48"/>
  <c r="AN156" i="48"/>
  <c r="AI156" i="48"/>
  <c r="AH156" i="48"/>
  <c r="AO155" i="48"/>
  <c r="AN155" i="48"/>
  <c r="AN154" i="48"/>
  <c r="AO154" i="48" s="1"/>
  <c r="AN153" i="48"/>
  <c r="AN157" i="48" s="1"/>
  <c r="AO157" i="48" s="1"/>
  <c r="AI152" i="48"/>
  <c r="AH152" i="48"/>
  <c r="AI151" i="48"/>
  <c r="AH151" i="48"/>
  <c r="AI150" i="48"/>
  <c r="AH150" i="48"/>
  <c r="AN149" i="48"/>
  <c r="AO149" i="48" s="1"/>
  <c r="AM149" i="48"/>
  <c r="AI149" i="48"/>
  <c r="AH149" i="48"/>
  <c r="AO148" i="48"/>
  <c r="AN148" i="48"/>
  <c r="AI148" i="48"/>
  <c r="AH148" i="48"/>
  <c r="AO147" i="48"/>
  <c r="AN147" i="48"/>
  <c r="AI147" i="48"/>
  <c r="AH147" i="48"/>
  <c r="AO146" i="48"/>
  <c r="AN146" i="48"/>
  <c r="AI146" i="48"/>
  <c r="AH146" i="48"/>
  <c r="AO145" i="48"/>
  <c r="AN145" i="48"/>
  <c r="AI144" i="48"/>
  <c r="AH144" i="48"/>
  <c r="AI143" i="48"/>
  <c r="AH143" i="48"/>
  <c r="AI142" i="48"/>
  <c r="AH142" i="48"/>
  <c r="AI141" i="48"/>
  <c r="AH141" i="48"/>
  <c r="AI140" i="48"/>
  <c r="AH140" i="48"/>
  <c r="AI139" i="48"/>
  <c r="AH139" i="48"/>
  <c r="AI138" i="48"/>
  <c r="AH138" i="48"/>
  <c r="AI137" i="48"/>
  <c r="AH137" i="48"/>
  <c r="AI136" i="48"/>
  <c r="AH136" i="48"/>
  <c r="AI135" i="48"/>
  <c r="AH135" i="48"/>
  <c r="BF23" i="48"/>
  <c r="AE132" i="48"/>
  <c r="AD132" i="48"/>
  <c r="AC132" i="48"/>
  <c r="AB132" i="48"/>
  <c r="R132" i="48"/>
  <c r="Q132" i="48"/>
  <c r="P132" i="48"/>
  <c r="O132" i="48"/>
  <c r="N132" i="48"/>
  <c r="M132" i="48"/>
  <c r="L132" i="48"/>
  <c r="K132" i="48"/>
  <c r="J132" i="48"/>
  <c r="I132" i="48"/>
  <c r="H132" i="48"/>
  <c r="G132" i="48"/>
  <c r="F132" i="48"/>
  <c r="AE131" i="48"/>
  <c r="AD131" i="48"/>
  <c r="AC131" i="48"/>
  <c r="AB131" i="48"/>
  <c r="BA23" i="48"/>
  <c r="R131" i="48"/>
  <c r="Q131" i="48"/>
  <c r="P131" i="48"/>
  <c r="O131" i="48"/>
  <c r="N131" i="48"/>
  <c r="M131" i="48"/>
  <c r="L131" i="48"/>
  <c r="K131" i="48"/>
  <c r="J131" i="48"/>
  <c r="I131" i="48"/>
  <c r="H131" i="48"/>
  <c r="G131" i="48"/>
  <c r="F131" i="48"/>
  <c r="AE130" i="48"/>
  <c r="AD130" i="48"/>
  <c r="AC130" i="48"/>
  <c r="AB130" i="48"/>
  <c r="BB23" i="48"/>
  <c r="R130" i="48"/>
  <c r="Q130" i="48"/>
  <c r="P130" i="48"/>
  <c r="O130" i="48"/>
  <c r="N130" i="48"/>
  <c r="M130" i="48"/>
  <c r="L130" i="48"/>
  <c r="K130" i="48"/>
  <c r="J130" i="48"/>
  <c r="I130" i="48"/>
  <c r="H130" i="48"/>
  <c r="G130" i="48"/>
  <c r="F130" i="48"/>
  <c r="AE129" i="48"/>
  <c r="AD129" i="48"/>
  <c r="AC129" i="48"/>
  <c r="AB129" i="48"/>
  <c r="BC23" i="48"/>
  <c r="R129" i="48"/>
  <c r="Q129" i="48"/>
  <c r="P129" i="48"/>
  <c r="O129" i="48"/>
  <c r="N129" i="48"/>
  <c r="M129" i="48"/>
  <c r="L129" i="48"/>
  <c r="K129" i="48"/>
  <c r="J129" i="48"/>
  <c r="I129" i="48"/>
  <c r="H129" i="48"/>
  <c r="G129" i="48"/>
  <c r="F129" i="48"/>
  <c r="AE128" i="48"/>
  <c r="AD128" i="48"/>
  <c r="AC128" i="48"/>
  <c r="AB128" i="48"/>
  <c r="R128" i="48"/>
  <c r="Q128" i="48"/>
  <c r="P128" i="48"/>
  <c r="O128" i="48"/>
  <c r="N128" i="48"/>
  <c r="M128" i="48"/>
  <c r="L128" i="48"/>
  <c r="K128" i="48"/>
  <c r="J128" i="48"/>
  <c r="I128" i="48"/>
  <c r="H128" i="48"/>
  <c r="G128" i="48"/>
  <c r="F128" i="48"/>
  <c r="BJ23" i="48"/>
  <c r="AE127" i="48"/>
  <c r="AD127" i="48"/>
  <c r="AC127" i="48"/>
  <c r="AB127" i="48"/>
  <c r="R127" i="48"/>
  <c r="Q127" i="48"/>
  <c r="P127" i="48"/>
  <c r="P133" i="48" s="1"/>
  <c r="AX23" i="48" s="1"/>
  <c r="O127" i="48"/>
  <c r="N127" i="48"/>
  <c r="M127" i="48"/>
  <c r="L127" i="48"/>
  <c r="K127" i="48"/>
  <c r="J127" i="48"/>
  <c r="I127" i="48"/>
  <c r="H127" i="48"/>
  <c r="H133" i="48" s="1"/>
  <c r="G127" i="48"/>
  <c r="F127" i="48"/>
  <c r="AI124" i="48"/>
  <c r="AH124" i="48"/>
  <c r="AI122" i="48"/>
  <c r="AH122" i="48"/>
  <c r="AG122" i="48"/>
  <c r="AI121" i="48"/>
  <c r="AH121" i="48"/>
  <c r="AI120" i="48"/>
  <c r="AH120" i="48"/>
  <c r="AI119" i="48"/>
  <c r="AH119" i="48"/>
  <c r="AG118" i="48"/>
  <c r="AE5" i="48"/>
  <c r="AE118" i="48"/>
  <c r="BI19" i="48" s="1"/>
  <c r="AD118" i="48"/>
  <c r="BH19" i="48" s="1"/>
  <c r="AC118" i="48"/>
  <c r="AB118" i="48"/>
  <c r="W5" i="48"/>
  <c r="R118" i="48"/>
  <c r="Q5" i="48" s="1"/>
  <c r="Q118" i="48"/>
  <c r="P5" i="48" s="1"/>
  <c r="P118" i="48"/>
  <c r="O5" i="48" s="1"/>
  <c r="O118" i="48"/>
  <c r="N118" i="48"/>
  <c r="M118" i="48"/>
  <c r="L5" i="48" s="1"/>
  <c r="L118" i="48"/>
  <c r="K118" i="48"/>
  <c r="J118" i="48"/>
  <c r="I5" i="48" s="1"/>
  <c r="I118" i="48"/>
  <c r="AS19" i="48" s="1"/>
  <c r="H118" i="48"/>
  <c r="G5" i="48" s="1"/>
  <c r="G118" i="48"/>
  <c r="AR19" i="48" s="1"/>
  <c r="F118" i="48"/>
  <c r="AO19" i="48"/>
  <c r="AI117" i="48"/>
  <c r="AH117" i="48"/>
  <c r="AI116" i="48"/>
  <c r="AH116" i="48"/>
  <c r="AI115" i="48"/>
  <c r="AH115" i="48"/>
  <c r="AI114" i="48"/>
  <c r="AH114" i="48"/>
  <c r="AI113" i="48"/>
  <c r="AH113" i="48"/>
  <c r="AI112" i="48"/>
  <c r="AH112" i="48"/>
  <c r="AI111" i="48"/>
  <c r="AH111" i="48"/>
  <c r="AI110" i="48"/>
  <c r="AH110" i="48"/>
  <c r="AI109" i="48"/>
  <c r="AH109" i="48"/>
  <c r="AI108" i="48"/>
  <c r="AH108" i="48"/>
  <c r="AI107" i="48"/>
  <c r="AH107" i="48"/>
  <c r="AG106" i="48"/>
  <c r="AE106" i="48"/>
  <c r="AD106" i="48"/>
  <c r="BH20" i="48" s="1"/>
  <c r="AC106" i="48"/>
  <c r="AB106" i="48"/>
  <c r="BG20" i="48" s="1"/>
  <c r="BC20" i="48"/>
  <c r="R106" i="48"/>
  <c r="AZ20" i="48" s="1"/>
  <c r="Q106" i="48"/>
  <c r="P106" i="48"/>
  <c r="O106" i="48"/>
  <c r="N106" i="48"/>
  <c r="AV20" i="48" s="1"/>
  <c r="M106" i="48"/>
  <c r="AU20" i="48" s="1"/>
  <c r="L106" i="48"/>
  <c r="K106" i="48"/>
  <c r="J106" i="48"/>
  <c r="I106" i="48"/>
  <c r="H106" i="48"/>
  <c r="G106" i="48"/>
  <c r="F106" i="48"/>
  <c r="AQ20" i="48" s="1"/>
  <c r="AI105" i="48"/>
  <c r="AH105" i="48"/>
  <c r="AI104" i="48"/>
  <c r="AH104" i="48"/>
  <c r="AI103" i="48"/>
  <c r="AH103" i="48"/>
  <c r="BJ18" i="48"/>
  <c r="AE102" i="48"/>
  <c r="BI18" i="48" s="1"/>
  <c r="AD102" i="48"/>
  <c r="BH18" i="48" s="1"/>
  <c r="AB102" i="48"/>
  <c r="BG18" i="48" s="1"/>
  <c r="X7" i="48"/>
  <c r="BC18" i="48"/>
  <c r="BB18" i="48"/>
  <c r="R102" i="48"/>
  <c r="AZ18" i="48" s="1"/>
  <c r="Q102" i="48"/>
  <c r="P102" i="48"/>
  <c r="AX18" i="48" s="1"/>
  <c r="O102" i="48"/>
  <c r="N102" i="48"/>
  <c r="AV18" i="48" s="1"/>
  <c r="M102" i="48"/>
  <c r="AU18" i="48" s="1"/>
  <c r="L102" i="48"/>
  <c r="K102" i="48"/>
  <c r="J102" i="48"/>
  <c r="I102" i="48"/>
  <c r="AS18" i="48" s="1"/>
  <c r="H102" i="48"/>
  <c r="G102" i="48"/>
  <c r="F102" i="48"/>
  <c r="AP18" i="48"/>
  <c r="AO18" i="48"/>
  <c r="BS101" i="48"/>
  <c r="BO101" i="48"/>
  <c r="BJ101" i="48"/>
  <c r="BI101" i="48"/>
  <c r="BE101" i="48"/>
  <c r="BD101" i="48"/>
  <c r="AI101" i="48"/>
  <c r="AH101" i="48"/>
  <c r="AG101" i="48"/>
  <c r="AG102" i="48" s="1"/>
  <c r="AG3" i="48" s="1"/>
  <c r="BW100" i="48"/>
  <c r="BG100" i="48"/>
  <c r="BA100" i="48"/>
  <c r="AI100" i="48"/>
  <c r="AH100" i="48"/>
  <c r="BT99" i="48"/>
  <c r="BS99" i="48"/>
  <c r="BF99" i="48"/>
  <c r="BD99" i="48"/>
  <c r="BC99" i="48"/>
  <c r="AI99" i="48"/>
  <c r="AH99" i="48"/>
  <c r="BV98" i="48"/>
  <c r="BU98" i="48"/>
  <c r="BS98" i="48"/>
  <c r="BR98" i="48"/>
  <c r="BM98" i="48"/>
  <c r="BE98" i="48"/>
  <c r="AI98" i="48"/>
  <c r="AH98" i="48"/>
  <c r="BE97" i="48"/>
  <c r="AI97" i="48"/>
  <c r="AH97" i="48"/>
  <c r="BJ96" i="48"/>
  <c r="BD96" i="48"/>
  <c r="AI96" i="48"/>
  <c r="AH96" i="48"/>
  <c r="AI95" i="48"/>
  <c r="AH95" i="48"/>
  <c r="BW94" i="48"/>
  <c r="BW101" i="48" s="1"/>
  <c r="BV94" i="48"/>
  <c r="BV101" i="48" s="1"/>
  <c r="BU94" i="48"/>
  <c r="BU101" i="48" s="1"/>
  <c r="BT94" i="48"/>
  <c r="BT101" i="48" s="1"/>
  <c r="BS94" i="48"/>
  <c r="BR94" i="48"/>
  <c r="BR101" i="48" s="1"/>
  <c r="BQ94" i="48"/>
  <c r="BQ101" i="48" s="1"/>
  <c r="BP94" i="48"/>
  <c r="BP101" i="48" s="1"/>
  <c r="BO94" i="48"/>
  <c r="BN94" i="48"/>
  <c r="BN101" i="48" s="1"/>
  <c r="BM94" i="48"/>
  <c r="BM101" i="48" s="1"/>
  <c r="BL94" i="48"/>
  <c r="BL101" i="48" s="1"/>
  <c r="BK94" i="48"/>
  <c r="BK101" i="48" s="1"/>
  <c r="BJ94" i="48"/>
  <c r="BI94" i="48"/>
  <c r="BH94" i="48"/>
  <c r="BH101" i="48" s="1"/>
  <c r="BG94" i="48"/>
  <c r="BG101" i="48" s="1"/>
  <c r="BF94" i="48"/>
  <c r="BF101" i="48" s="1"/>
  <c r="BE94" i="48"/>
  <c r="BD94" i="48"/>
  <c r="BC94" i="48"/>
  <c r="BC101" i="48" s="1"/>
  <c r="BB94" i="48"/>
  <c r="BB101" i="48" s="1"/>
  <c r="BA94" i="48"/>
  <c r="BA101" i="48" s="1"/>
  <c r="AZ94" i="48"/>
  <c r="AZ101" i="48" s="1"/>
  <c r="AI94" i="48"/>
  <c r="AH94" i="48"/>
  <c r="BW93" i="48"/>
  <c r="BV93" i="48"/>
  <c r="BV100" i="48" s="1"/>
  <c r="BU93" i="48"/>
  <c r="BU100" i="48" s="1"/>
  <c r="BT93" i="48"/>
  <c r="BT100" i="48" s="1"/>
  <c r="BS93" i="48"/>
  <c r="BS100" i="48" s="1"/>
  <c r="BR93" i="48"/>
  <c r="BR100" i="48" s="1"/>
  <c r="BQ93" i="48"/>
  <c r="BQ100" i="48" s="1"/>
  <c r="BP93" i="48"/>
  <c r="BP100" i="48" s="1"/>
  <c r="BO93" i="48"/>
  <c r="BO100" i="48" s="1"/>
  <c r="BN93" i="48"/>
  <c r="BN100" i="48" s="1"/>
  <c r="BM93" i="48"/>
  <c r="BM100" i="48" s="1"/>
  <c r="BL93" i="48"/>
  <c r="BL100" i="48" s="1"/>
  <c r="BK93" i="48"/>
  <c r="BK100" i="48" s="1"/>
  <c r="BJ93" i="48"/>
  <c r="BJ100" i="48" s="1"/>
  <c r="BI93" i="48"/>
  <c r="BI100" i="48" s="1"/>
  <c r="BH93" i="48"/>
  <c r="BH100" i="48" s="1"/>
  <c r="BG93" i="48"/>
  <c r="BF93" i="48"/>
  <c r="BF100" i="48" s="1"/>
  <c r="BE93" i="48"/>
  <c r="BE100" i="48" s="1"/>
  <c r="BD93" i="48"/>
  <c r="BD100" i="48" s="1"/>
  <c r="BC93" i="48"/>
  <c r="BC100" i="48" s="1"/>
  <c r="BB93" i="48"/>
  <c r="BB100" i="48" s="1"/>
  <c r="BA93" i="48"/>
  <c r="AZ93" i="48"/>
  <c r="AZ100" i="48" s="1"/>
  <c r="AI93" i="48"/>
  <c r="AH93" i="48"/>
  <c r="BW92" i="48"/>
  <c r="BW99" i="48" s="1"/>
  <c r="BV92" i="48"/>
  <c r="BV99" i="48" s="1"/>
  <c r="BU92" i="48"/>
  <c r="BU99" i="48" s="1"/>
  <c r="BT92" i="48"/>
  <c r="BS92" i="48"/>
  <c r="BR92" i="48"/>
  <c r="BR99" i="48" s="1"/>
  <c r="BQ92" i="48"/>
  <c r="BQ99" i="48" s="1"/>
  <c r="BP92" i="48"/>
  <c r="BP99" i="48" s="1"/>
  <c r="BO92" i="48"/>
  <c r="BO99" i="48" s="1"/>
  <c r="BN92" i="48"/>
  <c r="BN99" i="48" s="1"/>
  <c r="BM92" i="48"/>
  <c r="BM99" i="48" s="1"/>
  <c r="BL92" i="48"/>
  <c r="BL99" i="48" s="1"/>
  <c r="BK92" i="48"/>
  <c r="BK99" i="48" s="1"/>
  <c r="BJ92" i="48"/>
  <c r="BJ99" i="48" s="1"/>
  <c r="BI92" i="48"/>
  <c r="BI99" i="48" s="1"/>
  <c r="BH92" i="48"/>
  <c r="BH99" i="48" s="1"/>
  <c r="BG92" i="48"/>
  <c r="BG99" i="48" s="1"/>
  <c r="BF92" i="48"/>
  <c r="BE92" i="48"/>
  <c r="BE99" i="48" s="1"/>
  <c r="BD92" i="48"/>
  <c r="BC92" i="48"/>
  <c r="BB92" i="48"/>
  <c r="BB99" i="48" s="1"/>
  <c r="BA92" i="48"/>
  <c r="BA99" i="48" s="1"/>
  <c r="AZ92" i="48"/>
  <c r="AZ99" i="48" s="1"/>
  <c r="AI92" i="48"/>
  <c r="AH92" i="48"/>
  <c r="BW91" i="48"/>
  <c r="BW98" i="48" s="1"/>
  <c r="BV91" i="48"/>
  <c r="BU91" i="48"/>
  <c r="BT91" i="48"/>
  <c r="BT98" i="48" s="1"/>
  <c r="BS91" i="48"/>
  <c r="BR91" i="48"/>
  <c r="BQ91" i="48"/>
  <c r="BQ98" i="48" s="1"/>
  <c r="BP91" i="48"/>
  <c r="BP98" i="48" s="1"/>
  <c r="BO91" i="48"/>
  <c r="BO98" i="48" s="1"/>
  <c r="BN91" i="48"/>
  <c r="BN98" i="48" s="1"/>
  <c r="BM91" i="48"/>
  <c r="BL91" i="48"/>
  <c r="BL98" i="48" s="1"/>
  <c r="BK91" i="48"/>
  <c r="BK98" i="48" s="1"/>
  <c r="BJ91" i="48"/>
  <c r="BJ98" i="48" s="1"/>
  <c r="BI91" i="48"/>
  <c r="BI98" i="48" s="1"/>
  <c r="BH91" i="48"/>
  <c r="BH98" i="48" s="1"/>
  <c r="BG91" i="48"/>
  <c r="BG98" i="48" s="1"/>
  <c r="BF91" i="48"/>
  <c r="BF98" i="48" s="1"/>
  <c r="BE91" i="48"/>
  <c r="BD91" i="48"/>
  <c r="BD98" i="48" s="1"/>
  <c r="BC91" i="48"/>
  <c r="BC98" i="48" s="1"/>
  <c r="BB91" i="48"/>
  <c r="BB98" i="48" s="1"/>
  <c r="BA91" i="48"/>
  <c r="BA98" i="48" s="1"/>
  <c r="AZ91" i="48"/>
  <c r="AZ98" i="48" s="1"/>
  <c r="AI91" i="48"/>
  <c r="AH91" i="48"/>
  <c r="BW90" i="48"/>
  <c r="BW97" i="48" s="1"/>
  <c r="BV90" i="48"/>
  <c r="BV97" i="48" s="1"/>
  <c r="BU90" i="48"/>
  <c r="BU97" i="48" s="1"/>
  <c r="BT90" i="48"/>
  <c r="BT97" i="48" s="1"/>
  <c r="BS90" i="48"/>
  <c r="BS97" i="48" s="1"/>
  <c r="BR90" i="48"/>
  <c r="BR97" i="48" s="1"/>
  <c r="BQ90" i="48"/>
  <c r="BQ97" i="48" s="1"/>
  <c r="BP90" i="48"/>
  <c r="BP97" i="48" s="1"/>
  <c r="BO90" i="48"/>
  <c r="BO97" i="48" s="1"/>
  <c r="BN90" i="48"/>
  <c r="BN97" i="48" s="1"/>
  <c r="BM90" i="48"/>
  <c r="BM97" i="48" s="1"/>
  <c r="BL90" i="48"/>
  <c r="BL97" i="48" s="1"/>
  <c r="BK90" i="48"/>
  <c r="BK97" i="48" s="1"/>
  <c r="BJ90" i="48"/>
  <c r="BJ97" i="48" s="1"/>
  <c r="BI90" i="48"/>
  <c r="BI97" i="48" s="1"/>
  <c r="BH90" i="48"/>
  <c r="BH97" i="48" s="1"/>
  <c r="BG90" i="48"/>
  <c r="BG97" i="48" s="1"/>
  <c r="BF90" i="48"/>
  <c r="BF97" i="48" s="1"/>
  <c r="BE90" i="48"/>
  <c r="BD90" i="48"/>
  <c r="BD97" i="48" s="1"/>
  <c r="BC90" i="48"/>
  <c r="BC97" i="48" s="1"/>
  <c r="BB90" i="48"/>
  <c r="BB97" i="48" s="1"/>
  <c r="BA90" i="48"/>
  <c r="BA97" i="48" s="1"/>
  <c r="AZ90" i="48"/>
  <c r="AZ97" i="48" s="1"/>
  <c r="AI90" i="48"/>
  <c r="AH90" i="48"/>
  <c r="BW89" i="48"/>
  <c r="BW96" i="48" s="1"/>
  <c r="BV89" i="48"/>
  <c r="BV96" i="48" s="1"/>
  <c r="BU89" i="48"/>
  <c r="BU96" i="48" s="1"/>
  <c r="BT89" i="48"/>
  <c r="BT96" i="48" s="1"/>
  <c r="BS89" i="48"/>
  <c r="BS96" i="48" s="1"/>
  <c r="BR89" i="48"/>
  <c r="BR96" i="48" s="1"/>
  <c r="BQ89" i="48"/>
  <c r="BQ96" i="48" s="1"/>
  <c r="BP89" i="48"/>
  <c r="BP96" i="48" s="1"/>
  <c r="BO89" i="48"/>
  <c r="BO96" i="48" s="1"/>
  <c r="BN89" i="48"/>
  <c r="BN96" i="48" s="1"/>
  <c r="BM89" i="48"/>
  <c r="BM96" i="48" s="1"/>
  <c r="BL89" i="48"/>
  <c r="BL96" i="48" s="1"/>
  <c r="BK89" i="48"/>
  <c r="BK96" i="48" s="1"/>
  <c r="BJ89" i="48"/>
  <c r="BI89" i="48"/>
  <c r="BI96" i="48" s="1"/>
  <c r="BH89" i="48"/>
  <c r="BH96" i="48" s="1"/>
  <c r="BG89" i="48"/>
  <c r="BG96" i="48" s="1"/>
  <c r="BF89" i="48"/>
  <c r="BF96" i="48" s="1"/>
  <c r="BE89" i="48"/>
  <c r="BE96" i="48" s="1"/>
  <c r="BD89" i="48"/>
  <c r="BC89" i="48"/>
  <c r="BC96" i="48" s="1"/>
  <c r="BB89" i="48"/>
  <c r="BB96" i="48" s="1"/>
  <c r="BA89" i="48"/>
  <c r="BA96" i="48" s="1"/>
  <c r="AZ89" i="48"/>
  <c r="AI89" i="48"/>
  <c r="AH89" i="48"/>
  <c r="AG88" i="48"/>
  <c r="AE88" i="48"/>
  <c r="BI17" i="48" s="1"/>
  <c r="AD88" i="48"/>
  <c r="BH17" i="48" s="1"/>
  <c r="AB88" i="48"/>
  <c r="BG17" i="48" s="1"/>
  <c r="BE17" i="48"/>
  <c r="R88" i="48"/>
  <c r="Q88" i="48"/>
  <c r="P88" i="48"/>
  <c r="AX17" i="48" s="1"/>
  <c r="O88" i="48"/>
  <c r="AW17" i="48" s="1"/>
  <c r="N88" i="48"/>
  <c r="AV17" i="48" s="1"/>
  <c r="M88" i="48"/>
  <c r="L88" i="48"/>
  <c r="K88" i="48"/>
  <c r="AT17" i="48" s="1"/>
  <c r="J88" i="48"/>
  <c r="I88" i="48"/>
  <c r="H88" i="48"/>
  <c r="G88" i="48"/>
  <c r="F88" i="48"/>
  <c r="AQ17" i="48" s="1"/>
  <c r="AP17" i="48"/>
  <c r="AO17" i="48"/>
  <c r="AI87" i="48"/>
  <c r="AH87" i="48"/>
  <c r="AI86" i="48"/>
  <c r="AH86" i="48"/>
  <c r="AI85" i="48"/>
  <c r="AH85" i="48"/>
  <c r="AI84" i="48"/>
  <c r="AH84" i="48"/>
  <c r="AI83" i="48"/>
  <c r="AH83" i="48"/>
  <c r="AI82" i="48"/>
  <c r="AH82" i="48"/>
  <c r="AI81" i="48"/>
  <c r="AH81" i="48"/>
  <c r="AF7" i="48"/>
  <c r="AE80" i="48"/>
  <c r="BI16" i="48" s="1"/>
  <c r="AD80" i="48"/>
  <c r="BH16" i="48" s="1"/>
  <c r="AB80" i="48"/>
  <c r="AA7" i="48"/>
  <c r="Z7" i="48"/>
  <c r="Y7" i="48"/>
  <c r="AZ16" i="48"/>
  <c r="Q80" i="48"/>
  <c r="AY16" i="48" s="1"/>
  <c r="P80" i="48"/>
  <c r="AX16" i="48" s="1"/>
  <c r="O80" i="48"/>
  <c r="N80" i="48"/>
  <c r="M80" i="48"/>
  <c r="AU16" i="48" s="1"/>
  <c r="L80" i="48"/>
  <c r="K80" i="48"/>
  <c r="J80" i="48"/>
  <c r="I80" i="48"/>
  <c r="H80" i="48"/>
  <c r="G80" i="48"/>
  <c r="AR16" i="48" s="1"/>
  <c r="F80" i="48"/>
  <c r="AQ16" i="48" s="1"/>
  <c r="AO16" i="48"/>
  <c r="AH79" i="48"/>
  <c r="AI78" i="48"/>
  <c r="AH78" i="48"/>
  <c r="AG78" i="48"/>
  <c r="AG80" i="48" s="1"/>
  <c r="AI77" i="48"/>
  <c r="AH77" i="48"/>
  <c r="AI76" i="48"/>
  <c r="AH76" i="48"/>
  <c r="AI75" i="48"/>
  <c r="AH75" i="48"/>
  <c r="AI74" i="48"/>
  <c r="AH74" i="48"/>
  <c r="AI73" i="48"/>
  <c r="AH73" i="48"/>
  <c r="AI72" i="48"/>
  <c r="AH72" i="48"/>
  <c r="AI71" i="48"/>
  <c r="AH71" i="48"/>
  <c r="AI70" i="48"/>
  <c r="AH70" i="48"/>
  <c r="AI69" i="48"/>
  <c r="AH69" i="48"/>
  <c r="AI68" i="48"/>
  <c r="AH68" i="48"/>
  <c r="AI67" i="48"/>
  <c r="AH67" i="48"/>
  <c r="AI66" i="48"/>
  <c r="AH66" i="48"/>
  <c r="AI65" i="48"/>
  <c r="AH65" i="48"/>
  <c r="AI64" i="48"/>
  <c r="AH64" i="48"/>
  <c r="AI63" i="48"/>
  <c r="AH63" i="48"/>
  <c r="AI62" i="48"/>
  <c r="AH62" i="48"/>
  <c r="AI61" i="48"/>
  <c r="AH61" i="48"/>
  <c r="AI60" i="48"/>
  <c r="AH60" i="48"/>
  <c r="AI59" i="48"/>
  <c r="AH59" i="48"/>
  <c r="AI58" i="48"/>
  <c r="AH58" i="48"/>
  <c r="AI57" i="48"/>
  <c r="AH57" i="48"/>
  <c r="AI56" i="48"/>
  <c r="AH56" i="48"/>
  <c r="AI55" i="48"/>
  <c r="AH55" i="48"/>
  <c r="AI54" i="48"/>
  <c r="AH54" i="48"/>
  <c r="AI53" i="48"/>
  <c r="AH53" i="48"/>
  <c r="AI51" i="48"/>
  <c r="AH51" i="48"/>
  <c r="AI50" i="48"/>
  <c r="AH50" i="48"/>
  <c r="AI49" i="48"/>
  <c r="AH49" i="48"/>
  <c r="AI48" i="48"/>
  <c r="AH48" i="48"/>
  <c r="AI47" i="48"/>
  <c r="AH47" i="48"/>
  <c r="AI46" i="48"/>
  <c r="AH46" i="48"/>
  <c r="AI45" i="48"/>
  <c r="AH45" i="48"/>
  <c r="AI44" i="48"/>
  <c r="AH44" i="48"/>
  <c r="AI43" i="48"/>
  <c r="AH43" i="48"/>
  <c r="AI42" i="48"/>
  <c r="AH42" i="48"/>
  <c r="AI41" i="48"/>
  <c r="AH41" i="48"/>
  <c r="AI40" i="48"/>
  <c r="AH40" i="48"/>
  <c r="AI39" i="48"/>
  <c r="AH39" i="48"/>
  <c r="AI38" i="48"/>
  <c r="AH38" i="48"/>
  <c r="AI37" i="48"/>
  <c r="AH37" i="48"/>
  <c r="AI36" i="48"/>
  <c r="AH36" i="48"/>
  <c r="AI35" i="48"/>
  <c r="AH35" i="48"/>
  <c r="AI34" i="48"/>
  <c r="AH34" i="48"/>
  <c r="AI33" i="48"/>
  <c r="AH33" i="48"/>
  <c r="AI32" i="48"/>
  <c r="AH32" i="48"/>
  <c r="AI31" i="48"/>
  <c r="AH31" i="48"/>
  <c r="AI30" i="48"/>
  <c r="AH30" i="48"/>
  <c r="AI29" i="48"/>
  <c r="AH29" i="48"/>
  <c r="AI28" i="48"/>
  <c r="AH28" i="48"/>
  <c r="AI27" i="48"/>
  <c r="AH27" i="48"/>
  <c r="AI26" i="48"/>
  <c r="AH26" i="48"/>
  <c r="AI25" i="48"/>
  <c r="AH25" i="48"/>
  <c r="AI24" i="48"/>
  <c r="AH24" i="48"/>
  <c r="AI23" i="48"/>
  <c r="AH23" i="48"/>
  <c r="AI22" i="48"/>
  <c r="AH22" i="48"/>
  <c r="BJ21" i="48"/>
  <c r="BI21" i="48"/>
  <c r="BH21" i="48"/>
  <c r="BG21" i="48"/>
  <c r="BF21" i="48"/>
  <c r="BE21" i="48"/>
  <c r="BD21" i="48"/>
  <c r="BC21" i="48"/>
  <c r="BB21" i="48"/>
  <c r="BA21" i="48"/>
  <c r="AZ21" i="48"/>
  <c r="AY21" i="48"/>
  <c r="AX21" i="48"/>
  <c r="AW21" i="48"/>
  <c r="AV21" i="48"/>
  <c r="AU21" i="48"/>
  <c r="AT21" i="48"/>
  <c r="AS21" i="48"/>
  <c r="AR21" i="48"/>
  <c r="AQ21" i="48"/>
  <c r="AP21" i="48"/>
  <c r="AO21" i="48"/>
  <c r="AN21" i="48"/>
  <c r="AM21" i="48"/>
  <c r="AI21" i="48"/>
  <c r="AH21" i="48"/>
  <c r="BJ20" i="48"/>
  <c r="BI20" i="48"/>
  <c r="BF20" i="48"/>
  <c r="BE20" i="48"/>
  <c r="BD20" i="48"/>
  <c r="BB20" i="48"/>
  <c r="BA20" i="48"/>
  <c r="AY20" i="48"/>
  <c r="AX20" i="48"/>
  <c r="AW20" i="48"/>
  <c r="AT20" i="48"/>
  <c r="AS20" i="48"/>
  <c r="AR20" i="48"/>
  <c r="AN20" i="48"/>
  <c r="AM20" i="48"/>
  <c r="AI20" i="48"/>
  <c r="AH20" i="48"/>
  <c r="BJ19" i="48"/>
  <c r="BG19" i="48"/>
  <c r="BF19" i="48"/>
  <c r="BE19" i="48"/>
  <c r="BD19" i="48"/>
  <c r="BC19" i="48"/>
  <c r="BB19" i="48"/>
  <c r="AN19" i="48"/>
  <c r="AI19" i="48"/>
  <c r="AH19" i="48"/>
  <c r="BF18" i="48"/>
  <c r="BE18" i="48"/>
  <c r="BD18" i="48"/>
  <c r="BA18" i="48"/>
  <c r="AY18" i="48"/>
  <c r="AW18" i="48"/>
  <c r="AT18" i="48"/>
  <c r="AR18" i="48"/>
  <c r="AQ18" i="48"/>
  <c r="AN18" i="48"/>
  <c r="AM18" i="48"/>
  <c r="AI18" i="48"/>
  <c r="AH18" i="48"/>
  <c r="BJ17" i="48"/>
  <c r="BF17" i="48"/>
  <c r="BD17" i="48"/>
  <c r="BC17" i="48"/>
  <c r="BB17" i="48"/>
  <c r="BA17" i="48"/>
  <c r="AZ17" i="48"/>
  <c r="AY17" i="48"/>
  <c r="AU17" i="48"/>
  <c r="AS17" i="48"/>
  <c r="AR17" i="48"/>
  <c r="AN17" i="48"/>
  <c r="AM17" i="48"/>
  <c r="AI17" i="48"/>
  <c r="AH17" i="48"/>
  <c r="BJ16" i="48"/>
  <c r="BE16" i="48"/>
  <c r="BD16" i="48"/>
  <c r="BC16" i="48"/>
  <c r="BB16" i="48"/>
  <c r="BA16" i="48"/>
  <c r="AW16" i="48"/>
  <c r="AP16" i="48"/>
  <c r="AM16" i="48"/>
  <c r="AI16" i="48"/>
  <c r="AH16" i="48"/>
  <c r="AI15" i="48"/>
  <c r="AH15" i="48"/>
  <c r="AI14" i="48"/>
  <c r="AH14" i="48"/>
  <c r="AI13" i="48"/>
  <c r="AH13" i="48"/>
  <c r="AL12" i="48"/>
  <c r="AI12" i="48"/>
  <c r="AH12" i="48"/>
  <c r="AI11" i="48"/>
  <c r="AH11" i="48"/>
  <c r="K6" i="48"/>
  <c r="AB5" i="48"/>
  <c r="AA5" i="48"/>
  <c r="Z5" i="48"/>
  <c r="Y5" i="48"/>
  <c r="X5" i="48"/>
  <c r="T5" i="48"/>
  <c r="S5" i="48"/>
  <c r="K5" i="48"/>
  <c r="C5" i="48"/>
  <c r="B5" i="48"/>
  <c r="AG4" i="48"/>
  <c r="K4" i="48"/>
  <c r="E4" i="48"/>
  <c r="H4" i="48" s="1"/>
  <c r="B4" i="48"/>
  <c r="AL13" i="48" s="1"/>
  <c r="AF79" i="47"/>
  <c r="AF80" i="47"/>
  <c r="AF88" i="47"/>
  <c r="AF102" i="47"/>
  <c r="AF106" i="47"/>
  <c r="AF118" i="47"/>
  <c r="AF127" i="47"/>
  <c r="AF128" i="47"/>
  <c r="AF129" i="47"/>
  <c r="AF130" i="47"/>
  <c r="AF131" i="47"/>
  <c r="AF132" i="47"/>
  <c r="AF145" i="47"/>
  <c r="K311" i="50" l="1"/>
  <c r="K335" i="50" s="1"/>
  <c r="J335" i="50"/>
  <c r="J339" i="50" s="1"/>
  <c r="M180" i="50"/>
  <c r="O188" i="50"/>
  <c r="L204" i="50"/>
  <c r="L208" i="50"/>
  <c r="M172" i="50"/>
  <c r="L178" i="50"/>
  <c r="L145" i="50"/>
  <c r="K172" i="49"/>
  <c r="J178" i="49"/>
  <c r="J145" i="49"/>
  <c r="I208" i="49"/>
  <c r="P188" i="49"/>
  <c r="I204" i="49"/>
  <c r="I311" i="49"/>
  <c r="J180" i="49"/>
  <c r="G335" i="49"/>
  <c r="G339" i="49" s="1"/>
  <c r="H311" i="49"/>
  <c r="BJ22" i="48"/>
  <c r="BJ25" i="48" s="1"/>
  <c r="AD5" i="48"/>
  <c r="BI22" i="48"/>
  <c r="AC5" i="48"/>
  <c r="AC133" i="48"/>
  <c r="AB133" i="48"/>
  <c r="BG23" i="48" s="1"/>
  <c r="BE22" i="48"/>
  <c r="BD22" i="48"/>
  <c r="U126" i="48"/>
  <c r="BB22" i="48"/>
  <c r="BB25" i="48" s="1"/>
  <c r="S126" i="48"/>
  <c r="S7" i="48" s="1"/>
  <c r="R133" i="48"/>
  <c r="AZ23" i="48" s="1"/>
  <c r="AZ19" i="48"/>
  <c r="AZ22" i="48" s="1"/>
  <c r="R123" i="48"/>
  <c r="R125" i="48" s="1"/>
  <c r="R126" i="48" s="1"/>
  <c r="R7" i="48" s="1"/>
  <c r="AY19" i="48"/>
  <c r="AY22" i="48" s="1"/>
  <c r="Q123" i="48"/>
  <c r="Q125" i="48" s="1"/>
  <c r="Q126" i="48" s="1"/>
  <c r="Q7" i="48" s="1"/>
  <c r="Q133" i="48"/>
  <c r="AX19" i="48"/>
  <c r="AX22" i="48" s="1"/>
  <c r="AX25" i="48" s="1"/>
  <c r="P123" i="48"/>
  <c r="P125" i="48" s="1"/>
  <c r="P126" i="48" s="1"/>
  <c r="P7" i="48" s="1"/>
  <c r="O123" i="48"/>
  <c r="O125" i="48" s="1"/>
  <c r="N123" i="48"/>
  <c r="N125" i="48" s="1"/>
  <c r="M133" i="48"/>
  <c r="AU23" i="48" s="1"/>
  <c r="AU19" i="48"/>
  <c r="L133" i="48"/>
  <c r="K133" i="48"/>
  <c r="AT23" i="48" s="1"/>
  <c r="K123" i="48"/>
  <c r="K125" i="48" s="1"/>
  <c r="K126" i="48" s="1"/>
  <c r="K7" i="48" s="1"/>
  <c r="J133" i="48"/>
  <c r="J134" i="48" s="1"/>
  <c r="J123" i="48"/>
  <c r="J125" i="48" s="1"/>
  <c r="I133" i="48"/>
  <c r="H5" i="48"/>
  <c r="I123" i="48"/>
  <c r="I125" i="48" s="1"/>
  <c r="AS16" i="48"/>
  <c r="AS22" i="48" s="1"/>
  <c r="H134" i="48"/>
  <c r="AI52" i="48"/>
  <c r="AI79" i="48"/>
  <c r="H123" i="48"/>
  <c r="H125" i="48" s="1"/>
  <c r="H126" i="48" s="1"/>
  <c r="H7" i="48" s="1"/>
  <c r="AI132" i="48"/>
  <c r="AR22" i="48"/>
  <c r="G123" i="48"/>
  <c r="G125" i="48" s="1"/>
  <c r="G170" i="48" a="1"/>
  <c r="G170" i="48" s="1"/>
  <c r="G169" i="48"/>
  <c r="AH52" i="48"/>
  <c r="AI88" i="48"/>
  <c r="E123" i="48"/>
  <c r="E125" i="48" s="1"/>
  <c r="E126" i="48" s="1"/>
  <c r="E7" i="48" s="1"/>
  <c r="AP19" i="48"/>
  <c r="E133" i="48"/>
  <c r="AP23" i="48" s="1"/>
  <c r="AI128" i="48"/>
  <c r="D133" i="48"/>
  <c r="AO23" i="48" s="1"/>
  <c r="D134" i="48"/>
  <c r="D123" i="48"/>
  <c r="D125" i="48" s="1"/>
  <c r="D126" i="48" s="1"/>
  <c r="AO22" i="48"/>
  <c r="AO25" i="48" s="1"/>
  <c r="C133" i="48"/>
  <c r="C123" i="48"/>
  <c r="C125" i="48" s="1"/>
  <c r="AN23" i="48"/>
  <c r="C134" i="48"/>
  <c r="AA187" i="48"/>
  <c r="AB187" i="48" s="1"/>
  <c r="AC187" i="48" s="1"/>
  <c r="AD187" i="48" s="1"/>
  <c r="AE187" i="48" s="1"/>
  <c r="AF187" i="48" s="1"/>
  <c r="C126" i="48"/>
  <c r="C7" i="48" s="1"/>
  <c r="AI80" i="48"/>
  <c r="AM19" i="48"/>
  <c r="AM22" i="48" s="1"/>
  <c r="BG105" i="48" a="1"/>
  <c r="BH128" i="48" s="1"/>
  <c r="B123" i="48"/>
  <c r="B125" i="48" s="1"/>
  <c r="B126" i="48" s="1"/>
  <c r="AF5" i="48"/>
  <c r="AI106" i="48"/>
  <c r="AH129" i="48"/>
  <c r="AI118" i="48"/>
  <c r="AS23" i="48"/>
  <c r="I134" i="48"/>
  <c r="I126" i="48"/>
  <c r="I7" i="48" s="1"/>
  <c r="AY23" i="48"/>
  <c r="Q134" i="48"/>
  <c r="AM23" i="48"/>
  <c r="AG123" i="48"/>
  <c r="AG2" i="48"/>
  <c r="AG6" i="48" s="1"/>
  <c r="AY25" i="48"/>
  <c r="BH22" i="48"/>
  <c r="AU22" i="48"/>
  <c r="U5" i="48"/>
  <c r="AV19" i="48"/>
  <c r="BE23" i="48"/>
  <c r="AH127" i="48"/>
  <c r="P134" i="48"/>
  <c r="AO153" i="48"/>
  <c r="D5" i="48"/>
  <c r="M5" i="48"/>
  <c r="V5" i="48"/>
  <c r="AN16" i="48"/>
  <c r="AN22" i="48" s="1"/>
  <c r="AN25" i="48" s="1"/>
  <c r="BF16" i="48"/>
  <c r="BF22" i="48" s="1"/>
  <c r="BF25" i="48" s="1"/>
  <c r="AW19" i="48"/>
  <c r="AW22" i="48" s="1"/>
  <c r="AI127" i="48"/>
  <c r="AH128" i="48"/>
  <c r="AH132" i="48"/>
  <c r="AD123" i="48"/>
  <c r="AD125" i="48" s="1"/>
  <c r="AV16" i="48"/>
  <c r="AV22" i="48" s="1"/>
  <c r="F123" i="48"/>
  <c r="F125" i="48" s="1"/>
  <c r="AE123" i="48"/>
  <c r="AE125" i="48" s="1"/>
  <c r="E5" i="48"/>
  <c r="N5" i="48"/>
  <c r="AP20" i="48"/>
  <c r="AP22" i="48" s="1"/>
  <c r="AI131" i="48"/>
  <c r="R134" i="48"/>
  <c r="G188" i="48"/>
  <c r="AJ118" i="48" a="1"/>
  <c r="AJ118" i="48" s="1"/>
  <c r="F5" i="48"/>
  <c r="AQ19" i="48"/>
  <c r="AQ22" i="48" s="1"/>
  <c r="AH80" i="48"/>
  <c r="AH88" i="48"/>
  <c r="AH118" i="48"/>
  <c r="AI129" i="48"/>
  <c r="AI130" i="48"/>
  <c r="D7" i="48"/>
  <c r="L123" i="48"/>
  <c r="L125" i="48" s="1"/>
  <c r="L126" i="48" s="1"/>
  <c r="L7" i="48" s="1"/>
  <c r="T7" i="48"/>
  <c r="AB123" i="48"/>
  <c r="AB125" i="48" s="1"/>
  <c r="AB126" i="48" s="1"/>
  <c r="AB7" i="48" s="1"/>
  <c r="BG16" i="48"/>
  <c r="BG22" i="48" s="1"/>
  <c r="BG25" i="48" s="1"/>
  <c r="AZ96" i="48"/>
  <c r="AH102" i="48"/>
  <c r="L134" i="48"/>
  <c r="AB134" i="48"/>
  <c r="F133" i="48"/>
  <c r="AQ23" i="48" s="1"/>
  <c r="N133" i="48"/>
  <c r="AV23" i="48" s="1"/>
  <c r="BD23" i="48"/>
  <c r="BD25" i="48" s="1"/>
  <c r="AD133" i="48"/>
  <c r="BH23" i="48" s="1"/>
  <c r="AH106" i="48"/>
  <c r="BA19" i="48"/>
  <c r="BA22" i="48" s="1"/>
  <c r="BA25" i="48" s="1"/>
  <c r="AG125" i="48"/>
  <c r="AH130" i="48"/>
  <c r="R5" i="48"/>
  <c r="J5" i="48"/>
  <c r="AT16" i="48"/>
  <c r="BC22" i="48"/>
  <c r="BC25" i="48" s="1"/>
  <c r="AT19" i="48"/>
  <c r="M123" i="48"/>
  <c r="M125" i="48" s="1"/>
  <c r="U7" i="48"/>
  <c r="AC123" i="48"/>
  <c r="AC125" i="48" s="1"/>
  <c r="AC126" i="48" s="1"/>
  <c r="AC7" i="48" s="1"/>
  <c r="AI102" i="48"/>
  <c r="AC134" i="48"/>
  <c r="G133" i="48"/>
  <c r="AR23" i="48" s="1"/>
  <c r="O133" i="48"/>
  <c r="AE133" i="48"/>
  <c r="BI23" i="48" s="1"/>
  <c r="F172" i="48"/>
  <c r="E178" i="48"/>
  <c r="AO186" i="48"/>
  <c r="AH131" i="48"/>
  <c r="AO178" i="48"/>
  <c r="F180" i="48"/>
  <c r="D208" i="48"/>
  <c r="E204" i="48"/>
  <c r="D178" i="48"/>
  <c r="C311" i="48"/>
  <c r="C335" i="48" s="1"/>
  <c r="C339" i="48" s="1"/>
  <c r="B335" i="48"/>
  <c r="AF133" i="47"/>
  <c r="AF134" i="47" s="1"/>
  <c r="AF123" i="47"/>
  <c r="AF125" i="47" s="1"/>
  <c r="AE79" i="47"/>
  <c r="AE80" i="47"/>
  <c r="AE88" i="47"/>
  <c r="AE102" i="47"/>
  <c r="AE106" i="47"/>
  <c r="AE118" i="47"/>
  <c r="AE127" i="47"/>
  <c r="AE128" i="47"/>
  <c r="AE129" i="47"/>
  <c r="AE130" i="47"/>
  <c r="AE131" i="47"/>
  <c r="AE132" i="47"/>
  <c r="AE145" i="47"/>
  <c r="AC79" i="47"/>
  <c r="AD79" i="47"/>
  <c r="AC80" i="47"/>
  <c r="AD80" i="47"/>
  <c r="AC88" i="47"/>
  <c r="AD88" i="47"/>
  <c r="AC102" i="47"/>
  <c r="AD102" i="47"/>
  <c r="AC106" i="47"/>
  <c r="AD106" i="47"/>
  <c r="AC118" i="47"/>
  <c r="AD118" i="47"/>
  <c r="AC127" i="47"/>
  <c r="AD127" i="47"/>
  <c r="AC128" i="47"/>
  <c r="AD128" i="47"/>
  <c r="AC129" i="47"/>
  <c r="AD129" i="47"/>
  <c r="AC130" i="47"/>
  <c r="AD130" i="47"/>
  <c r="AC131" i="47"/>
  <c r="AD131" i="47"/>
  <c r="AC132" i="47"/>
  <c r="AD132" i="47"/>
  <c r="AC145" i="47"/>
  <c r="AD145" i="47"/>
  <c r="K339" i="50" l="1"/>
  <c r="K340" i="50" s="1"/>
  <c r="J340" i="50"/>
  <c r="M204" i="50"/>
  <c r="P188" i="50"/>
  <c r="N180" i="50"/>
  <c r="M178" i="50"/>
  <c r="N172" i="50"/>
  <c r="M145" i="50"/>
  <c r="L311" i="50"/>
  <c r="M208" i="50"/>
  <c r="Q188" i="49"/>
  <c r="I339" i="49"/>
  <c r="J208" i="49"/>
  <c r="J311" i="49"/>
  <c r="K180" i="49"/>
  <c r="H339" i="49"/>
  <c r="I335" i="49"/>
  <c r="I340" i="49" s="1"/>
  <c r="J204" i="49"/>
  <c r="H335" i="49"/>
  <c r="H340" i="49" s="1"/>
  <c r="K178" i="49"/>
  <c r="L172" i="49"/>
  <c r="K145" i="49"/>
  <c r="G340" i="49"/>
  <c r="BI25" i="48"/>
  <c r="AD126" i="48"/>
  <c r="AD7" i="48" s="1"/>
  <c r="BE25" i="48"/>
  <c r="AZ25" i="48"/>
  <c r="O126" i="48"/>
  <c r="O7" i="48" s="1"/>
  <c r="M134" i="48"/>
  <c r="AU25" i="48"/>
  <c r="M126" i="48"/>
  <c r="M7" i="48" s="1"/>
  <c r="K134" i="48"/>
  <c r="J126" i="48"/>
  <c r="J7" i="48" s="1"/>
  <c r="AS25" i="48"/>
  <c r="AR25" i="48"/>
  <c r="AQ25" i="48"/>
  <c r="F126" i="48"/>
  <c r="F7" i="48" s="1"/>
  <c r="AP25" i="48"/>
  <c r="E134" i="48"/>
  <c r="BJ108" i="48"/>
  <c r="BJ114" i="48"/>
  <c r="BK108" i="48"/>
  <c r="BL105" i="48"/>
  <c r="BH111" i="48"/>
  <c r="BK110" i="48"/>
  <c r="BK109" i="48"/>
  <c r="BH106" i="48"/>
  <c r="BJ110" i="48"/>
  <c r="BH108" i="48"/>
  <c r="BG112" i="48"/>
  <c r="BL108" i="48"/>
  <c r="BL122" i="48"/>
  <c r="BK118" i="48"/>
  <c r="BK106" i="48"/>
  <c r="BH112" i="48"/>
  <c r="BH105" i="48"/>
  <c r="BJ119" i="48"/>
  <c r="BL111" i="48"/>
  <c r="BJ106" i="48"/>
  <c r="BG105" i="48"/>
  <c r="BG111" i="48"/>
  <c r="BL117" i="48"/>
  <c r="BJ123" i="48"/>
  <c r="BH115" i="48"/>
  <c r="BJ118" i="48"/>
  <c r="BL109" i="48"/>
  <c r="BG123" i="48"/>
  <c r="BL113" i="48"/>
  <c r="BK105" i="48"/>
  <c r="BI105" i="48"/>
  <c r="BI107" i="48"/>
  <c r="BK107" i="48"/>
  <c r="BH109" i="48"/>
  <c r="BH121" i="48"/>
  <c r="BK115" i="48"/>
  <c r="BL118" i="48"/>
  <c r="BJ105" i="48"/>
  <c r="BJ113" i="48"/>
  <c r="BL110" i="48"/>
  <c r="BI111" i="48"/>
  <c r="BK119" i="48"/>
  <c r="BL121" i="48"/>
  <c r="BJ111" i="48"/>
  <c r="BI126" i="48"/>
  <c r="BJ128" i="48"/>
  <c r="BK114" i="48"/>
  <c r="BL107" i="48"/>
  <c r="BI124" i="48"/>
  <c r="BK117" i="48"/>
  <c r="BG114" i="48"/>
  <c r="BL112" i="48"/>
  <c r="BG109" i="48"/>
  <c r="BJ125" i="48"/>
  <c r="BI120" i="48"/>
  <c r="BJ122" i="48"/>
  <c r="BL115" i="48"/>
  <c r="BG119" i="48"/>
  <c r="BI115" i="48"/>
  <c r="BH114" i="48"/>
  <c r="BI110" i="48"/>
  <c r="BI117" i="48"/>
  <c r="BI121" i="48"/>
  <c r="BG122" i="48"/>
  <c r="BJ115" i="48"/>
  <c r="BK111" i="48"/>
  <c r="BL119" i="48"/>
  <c r="BH113" i="48"/>
  <c r="BH127" i="48"/>
  <c r="BL123" i="48"/>
  <c r="BK124" i="48"/>
  <c r="BI125" i="48"/>
  <c r="BI116" i="48"/>
  <c r="BH107" i="48"/>
  <c r="BI109" i="48"/>
  <c r="BG115" i="48"/>
  <c r="BG106" i="48"/>
  <c r="BG126" i="48"/>
  <c r="BH122" i="48"/>
  <c r="BI118" i="48"/>
  <c r="BI113" i="48"/>
  <c r="BH120" i="48"/>
  <c r="BK116" i="48"/>
  <c r="BI127" i="48"/>
  <c r="BL124" i="48"/>
  <c r="BG121" i="48"/>
  <c r="BH117" i="48"/>
  <c r="BI128" i="48"/>
  <c r="BG118" i="48"/>
  <c r="BK128" i="48"/>
  <c r="BH126" i="48"/>
  <c r="BI122" i="48"/>
  <c r="BL125" i="48"/>
  <c r="BJ112" i="48"/>
  <c r="BJ124" i="48"/>
  <c r="BG127" i="48"/>
  <c r="BG116" i="48"/>
  <c r="BJ126" i="48"/>
  <c r="BG128" i="48"/>
  <c r="BI119" i="48"/>
  <c r="BL116" i="48"/>
  <c r="BJ127" i="48"/>
  <c r="BG113" i="48"/>
  <c r="BK123" i="48"/>
  <c r="BG124" i="48"/>
  <c r="BL106" i="48"/>
  <c r="BI108" i="48"/>
  <c r="BJ116" i="48"/>
  <c r="BK122" i="48"/>
  <c r="BH125" i="48"/>
  <c r="BG108" i="48"/>
  <c r="BK113" i="48"/>
  <c r="BH124" i="48"/>
  <c r="BG107" i="48"/>
  <c r="BK125" i="48"/>
  <c r="BH123" i="48"/>
  <c r="BG110" i="48"/>
  <c r="BK120" i="48"/>
  <c r="BJ107" i="48"/>
  <c r="BH118" i="48"/>
  <c r="BL128" i="48"/>
  <c r="BI114" i="48"/>
  <c r="BG125" i="48"/>
  <c r="BK121" i="48"/>
  <c r="BI112" i="48"/>
  <c r="BH116" i="48"/>
  <c r="BJ120" i="48"/>
  <c r="BL126" i="48"/>
  <c r="BK126" i="48"/>
  <c r="BJ109" i="48"/>
  <c r="BG120" i="48"/>
  <c r="BH119" i="48"/>
  <c r="BL114" i="48"/>
  <c r="BK112" i="48"/>
  <c r="BI123" i="48"/>
  <c r="BH110" i="48"/>
  <c r="BL120" i="48"/>
  <c r="BI106" i="48"/>
  <c r="BG117" i="48"/>
  <c r="BK127" i="48"/>
  <c r="BJ117" i="48"/>
  <c r="BJ121" i="48"/>
  <c r="BL127" i="48"/>
  <c r="D311" i="48"/>
  <c r="N134" i="48"/>
  <c r="F178" i="48"/>
  <c r="G172" i="48"/>
  <c r="AV25" i="48"/>
  <c r="B339" i="48"/>
  <c r="B340" i="48" s="1"/>
  <c r="F145" i="48"/>
  <c r="AW23" i="48"/>
  <c r="AW25" i="48" s="1"/>
  <c r="O134" i="48"/>
  <c r="AT22" i="48"/>
  <c r="AT25" i="48" s="1"/>
  <c r="F204" i="48"/>
  <c r="AI125" i="48"/>
  <c r="AH125" i="48"/>
  <c r="AD134" i="48"/>
  <c r="BH25" i="48"/>
  <c r="G180" i="48"/>
  <c r="AH123" i="48"/>
  <c r="G134" i="48"/>
  <c r="AE134" i="48"/>
  <c r="AM25" i="48"/>
  <c r="V7" i="48"/>
  <c r="AI133" i="48"/>
  <c r="E208" i="48"/>
  <c r="W7" i="48"/>
  <c r="AE126" i="48"/>
  <c r="AE7" i="48" s="1"/>
  <c r="F134" i="48"/>
  <c r="N126" i="48"/>
  <c r="N7" i="48" s="1"/>
  <c r="AH133" i="48"/>
  <c r="AJ133" i="48" a="1"/>
  <c r="AJ133" i="48" s="1"/>
  <c r="G126" i="48"/>
  <c r="G7" i="48" s="1"/>
  <c r="AI123" i="48"/>
  <c r="C340" i="48"/>
  <c r="H188" i="48"/>
  <c r="G145" i="48"/>
  <c r="AF126" i="47"/>
  <c r="AE133" i="47"/>
  <c r="AE134" i="47" s="1"/>
  <c r="AE123" i="47"/>
  <c r="AE125" i="47" s="1"/>
  <c r="AE126" i="47" s="1"/>
  <c r="AC123" i="47"/>
  <c r="AC125" i="47" s="1"/>
  <c r="AC133" i="47"/>
  <c r="AC134" i="47" s="1"/>
  <c r="AD133" i="47"/>
  <c r="AD134" i="47" s="1"/>
  <c r="AD123" i="47"/>
  <c r="AD125" i="47" s="1"/>
  <c r="AB79" i="47"/>
  <c r="AA133" i="47"/>
  <c r="AA134" i="47" s="1"/>
  <c r="AA132" i="47"/>
  <c r="AA131" i="47"/>
  <c r="AA130" i="47"/>
  <c r="AA129" i="47"/>
  <c r="AA128" i="47"/>
  <c r="AA127" i="47"/>
  <c r="AA123" i="47"/>
  <c r="AA125" i="47" s="1"/>
  <c r="AA126" i="47" s="1"/>
  <c r="AA144" i="47" s="1"/>
  <c r="AA118" i="47"/>
  <c r="AA106" i="47"/>
  <c r="AA102" i="47"/>
  <c r="AA88" i="47"/>
  <c r="AA80" i="47"/>
  <c r="AA79" i="47"/>
  <c r="Z79" i="47"/>
  <c r="Z80" i="47"/>
  <c r="Z88" i="47"/>
  <c r="Z102" i="47"/>
  <c r="Z106" i="47"/>
  <c r="Z118" i="47"/>
  <c r="Z127" i="47"/>
  <c r="Z128" i="47"/>
  <c r="Z129" i="47"/>
  <c r="Z130" i="47"/>
  <c r="Z131" i="47"/>
  <c r="Z132" i="47"/>
  <c r="Z169" i="47"/>
  <c r="Z170" i="47" a="1"/>
  <c r="Z170" i="47" s="1"/>
  <c r="Z172" i="47"/>
  <c r="Z178" i="47" s="1"/>
  <c r="Z173" i="47"/>
  <c r="Z174" i="47"/>
  <c r="Z175" i="47"/>
  <c r="Z176" i="47"/>
  <c r="Z177" i="47"/>
  <c r="Z180" i="47"/>
  <c r="Z181" i="47"/>
  <c r="Z311" i="47" s="1"/>
  <c r="Z182" i="47"/>
  <c r="Z183" i="47"/>
  <c r="Z184" i="47"/>
  <c r="Z185" i="47"/>
  <c r="Z186" i="47"/>
  <c r="Z187" i="47"/>
  <c r="Z188" i="47"/>
  <c r="Z145" i="47" s="1"/>
  <c r="Z189" i="47"/>
  <c r="Z190" i="47"/>
  <c r="Z191" i="47"/>
  <c r="Z192" i="47"/>
  <c r="Z193" i="47"/>
  <c r="Z194" i="47"/>
  <c r="Z195" i="47"/>
  <c r="Z196" i="47"/>
  <c r="Z197" i="47"/>
  <c r="Z198" i="47"/>
  <c r="Z199" i="47"/>
  <c r="Z200" i="47"/>
  <c r="Z201" i="47"/>
  <c r="Z202" i="47"/>
  <c r="Z203" i="47"/>
  <c r="Z204" i="47"/>
  <c r="Z205" i="47"/>
  <c r="Z206" i="47"/>
  <c r="Z207" i="47"/>
  <c r="Z208" i="47"/>
  <c r="Z209" i="47"/>
  <c r="Z210" i="47"/>
  <c r="Z211" i="47"/>
  <c r="Z212" i="47"/>
  <c r="Z213" i="47"/>
  <c r="Z214" i="47"/>
  <c r="Z215" i="47"/>
  <c r="Z216" i="47"/>
  <c r="Z217" i="47"/>
  <c r="Z218" i="47"/>
  <c r="Z219" i="47"/>
  <c r="Z220" i="47"/>
  <c r="Z221" i="47"/>
  <c r="Z222" i="47"/>
  <c r="Z223" i="47"/>
  <c r="Z224" i="47"/>
  <c r="Z225" i="47"/>
  <c r="Z226" i="47"/>
  <c r="Z227" i="47"/>
  <c r="Z228" i="47"/>
  <c r="Z229" i="47"/>
  <c r="Z230" i="47"/>
  <c r="Z231" i="47"/>
  <c r="Z232" i="47"/>
  <c r="Z233" i="47"/>
  <c r="Z234" i="47"/>
  <c r="Z235" i="47"/>
  <c r="Z236" i="47"/>
  <c r="Z237" i="47"/>
  <c r="Z238" i="47"/>
  <c r="Z239" i="47"/>
  <c r="Z240" i="47"/>
  <c r="Z241" i="47"/>
  <c r="Z242" i="47"/>
  <c r="Z243" i="47"/>
  <c r="Z244" i="47"/>
  <c r="Z245" i="47"/>
  <c r="Z246" i="47"/>
  <c r="Z247" i="47"/>
  <c r="Z248" i="47"/>
  <c r="Z249" i="47"/>
  <c r="Z250" i="47"/>
  <c r="Z251" i="47"/>
  <c r="Z252" i="47"/>
  <c r="Z253" i="47"/>
  <c r="Z254" i="47"/>
  <c r="Z255" i="47"/>
  <c r="Z256" i="47"/>
  <c r="Z257" i="47"/>
  <c r="Z258" i="47"/>
  <c r="Z259" i="47"/>
  <c r="Z260" i="47"/>
  <c r="Z261" i="47"/>
  <c r="Z262" i="47"/>
  <c r="Z263" i="47"/>
  <c r="Z264" i="47"/>
  <c r="Z265" i="47"/>
  <c r="Z266" i="47"/>
  <c r="Z267" i="47"/>
  <c r="Z268" i="47"/>
  <c r="Z269" i="47"/>
  <c r="Z270" i="47"/>
  <c r="Z271" i="47"/>
  <c r="Z272" i="47"/>
  <c r="Z273" i="47"/>
  <c r="Z274" i="47"/>
  <c r="Z275" i="47"/>
  <c r="Z276" i="47"/>
  <c r="Z277" i="47"/>
  <c r="Z278" i="47"/>
  <c r="Z279" i="47"/>
  <c r="Z280" i="47"/>
  <c r="Z281" i="47"/>
  <c r="Z282" i="47"/>
  <c r="Z283" i="47"/>
  <c r="Z284" i="47"/>
  <c r="Z285" i="47"/>
  <c r="Z286" i="47"/>
  <c r="Z287" i="47"/>
  <c r="Z288" i="47"/>
  <c r="Z289" i="47"/>
  <c r="Z290" i="47"/>
  <c r="Z291" i="47"/>
  <c r="Z292" i="47"/>
  <c r="Z293" i="47"/>
  <c r="Z294" i="47"/>
  <c r="Z295" i="47"/>
  <c r="Z296" i="47"/>
  <c r="Z297" i="47"/>
  <c r="Z298" i="47"/>
  <c r="Z299" i="47"/>
  <c r="Z300" i="47"/>
  <c r="Z301" i="47"/>
  <c r="Z302" i="47"/>
  <c r="Z303" i="47"/>
  <c r="Z304" i="47"/>
  <c r="Z305" i="47"/>
  <c r="Z306" i="47"/>
  <c r="Z307" i="47"/>
  <c r="Z308" i="47"/>
  <c r="Z309" i="47"/>
  <c r="Z310" i="47"/>
  <c r="Z313" i="47"/>
  <c r="Z314" i="47"/>
  <c r="Z315" i="47"/>
  <c r="Z316" i="47"/>
  <c r="Z317" i="47"/>
  <c r="Z318" i="47"/>
  <c r="Z319" i="47"/>
  <c r="Z320" i="47"/>
  <c r="Z321" i="47"/>
  <c r="Z322" i="47"/>
  <c r="Z323" i="47"/>
  <c r="Z324" i="47"/>
  <c r="Z325" i="47"/>
  <c r="Z326" i="47"/>
  <c r="Z327" i="47"/>
  <c r="Z328" i="47"/>
  <c r="Z329" i="47"/>
  <c r="Z330" i="47"/>
  <c r="Z331" i="47"/>
  <c r="Z332" i="47"/>
  <c r="Z333" i="47"/>
  <c r="Z334" i="47"/>
  <c r="Z337" i="47"/>
  <c r="Z338" i="47"/>
  <c r="Y79" i="47"/>
  <c r="X80" i="47"/>
  <c r="Y80" i="47"/>
  <c r="X88" i="47"/>
  <c r="Y88" i="47"/>
  <c r="X102" i="47"/>
  <c r="Y102" i="47"/>
  <c r="X106" i="47"/>
  <c r="Y106" i="47"/>
  <c r="X118" i="47"/>
  <c r="Y118" i="47"/>
  <c r="X127" i="47"/>
  <c r="Y127" i="47"/>
  <c r="X128" i="47"/>
  <c r="Y128" i="47"/>
  <c r="X129" i="47"/>
  <c r="Y129" i="47"/>
  <c r="X130" i="47"/>
  <c r="Y130" i="47"/>
  <c r="X131" i="47"/>
  <c r="Y131" i="47"/>
  <c r="X132" i="47"/>
  <c r="Y132" i="47"/>
  <c r="X169" i="47"/>
  <c r="Y169" i="47"/>
  <c r="X170" i="47" a="1"/>
  <c r="X170" i="47" s="1"/>
  <c r="Y170" i="47" a="1"/>
  <c r="Y170" i="47" s="1"/>
  <c r="X172" i="47"/>
  <c r="Y172" i="47" s="1"/>
  <c r="X173" i="47"/>
  <c r="Y173" i="47"/>
  <c r="X174" i="47"/>
  <c r="Y174" i="47" s="1"/>
  <c r="X175" i="47"/>
  <c r="X178" i="47" s="1"/>
  <c r="Y175" i="47"/>
  <c r="X176" i="47"/>
  <c r="Y176" i="47" s="1"/>
  <c r="X177" i="47"/>
  <c r="Y177" i="47"/>
  <c r="X180" i="47"/>
  <c r="X311" i="47" s="1"/>
  <c r="Y180" i="47"/>
  <c r="X181" i="47"/>
  <c r="Y181" i="47" s="1"/>
  <c r="X182" i="47"/>
  <c r="Y182" i="47"/>
  <c r="X183" i="47"/>
  <c r="Y183" i="47" s="1"/>
  <c r="X184" i="47"/>
  <c r="Y184" i="47"/>
  <c r="X185" i="47"/>
  <c r="Y185" i="47" s="1"/>
  <c r="X186" i="47"/>
  <c r="Y186" i="47"/>
  <c r="X187" i="47"/>
  <c r="Y187" i="47" s="1"/>
  <c r="X188" i="47"/>
  <c r="X145" i="47" s="1"/>
  <c r="Y188" i="47"/>
  <c r="X189" i="47"/>
  <c r="Y189" i="47" s="1"/>
  <c r="X190" i="47"/>
  <c r="Y190" i="47"/>
  <c r="X191" i="47"/>
  <c r="Y191" i="47" s="1"/>
  <c r="X192" i="47"/>
  <c r="Y192" i="47"/>
  <c r="X193" i="47"/>
  <c r="Y193" i="47" s="1"/>
  <c r="X194" i="47"/>
  <c r="Y194" i="47"/>
  <c r="X195" i="47"/>
  <c r="Y195" i="47" s="1"/>
  <c r="X196" i="47"/>
  <c r="Y196" i="47"/>
  <c r="X197" i="47"/>
  <c r="Y197" i="47" s="1"/>
  <c r="X198" i="47"/>
  <c r="Y198" i="47"/>
  <c r="X199" i="47"/>
  <c r="Y199" i="47" s="1"/>
  <c r="X200" i="47"/>
  <c r="Y200" i="47"/>
  <c r="X201" i="47"/>
  <c r="Y201" i="47" s="1"/>
  <c r="X202" i="47"/>
  <c r="Y202" i="47"/>
  <c r="X203" i="47"/>
  <c r="Y203" i="47" s="1"/>
  <c r="X204" i="47"/>
  <c r="X335" i="47" s="1"/>
  <c r="Y204" i="47"/>
  <c r="X205" i="47"/>
  <c r="Y205" i="47" s="1"/>
  <c r="X206" i="47"/>
  <c r="Y206" i="47"/>
  <c r="X207" i="47"/>
  <c r="Y207" i="47" s="1"/>
  <c r="X208" i="47"/>
  <c r="Y208" i="47"/>
  <c r="X209" i="47"/>
  <c r="Y209" i="47" s="1"/>
  <c r="X210" i="47"/>
  <c r="Y210" i="47"/>
  <c r="X211" i="47"/>
  <c r="Y211" i="47" s="1"/>
  <c r="X212" i="47"/>
  <c r="Y212" i="47"/>
  <c r="X213" i="47"/>
  <c r="Y213" i="47" s="1"/>
  <c r="X214" i="47"/>
  <c r="Y214" i="47"/>
  <c r="X215" i="47"/>
  <c r="Y215" i="47" s="1"/>
  <c r="X216" i="47"/>
  <c r="Y216" i="47"/>
  <c r="X217" i="47"/>
  <c r="Y217" i="47" s="1"/>
  <c r="X218" i="47"/>
  <c r="Y218" i="47"/>
  <c r="X219" i="47"/>
  <c r="Y219" i="47" s="1"/>
  <c r="X220" i="47"/>
  <c r="Y220" i="47"/>
  <c r="X221" i="47"/>
  <c r="Y221" i="47" s="1"/>
  <c r="X222" i="47"/>
  <c r="Y222" i="47"/>
  <c r="X223" i="47"/>
  <c r="Y223" i="47" s="1"/>
  <c r="X224" i="47"/>
  <c r="Y224" i="47"/>
  <c r="X225" i="47"/>
  <c r="Y225" i="47" s="1"/>
  <c r="X226" i="47"/>
  <c r="Y226" i="47"/>
  <c r="X227" i="47"/>
  <c r="Y227" i="47" s="1"/>
  <c r="X228" i="47"/>
  <c r="Y228" i="47"/>
  <c r="X229" i="47"/>
  <c r="Y229" i="47" s="1"/>
  <c r="X230" i="47"/>
  <c r="Y230" i="47"/>
  <c r="X231" i="47"/>
  <c r="Y231" i="47" s="1"/>
  <c r="X232" i="47"/>
  <c r="Y232" i="47"/>
  <c r="X233" i="47"/>
  <c r="Y233" i="47" s="1"/>
  <c r="X234" i="47"/>
  <c r="Y234" i="47"/>
  <c r="X235" i="47"/>
  <c r="Y235" i="47" s="1"/>
  <c r="X236" i="47"/>
  <c r="Y236" i="47"/>
  <c r="X237" i="47"/>
  <c r="Y237" i="47" s="1"/>
  <c r="X238" i="47"/>
  <c r="Y238" i="47"/>
  <c r="X239" i="47"/>
  <c r="Y239" i="47" s="1"/>
  <c r="X240" i="47"/>
  <c r="Y240" i="47"/>
  <c r="X241" i="47"/>
  <c r="Y241" i="47" s="1"/>
  <c r="X242" i="47"/>
  <c r="Y242" i="47"/>
  <c r="X243" i="47"/>
  <c r="Y243" i="47" s="1"/>
  <c r="X244" i="47"/>
  <c r="Y244" i="47"/>
  <c r="X245" i="47"/>
  <c r="Y245" i="47" s="1"/>
  <c r="X246" i="47"/>
  <c r="Y246" i="47"/>
  <c r="X247" i="47"/>
  <c r="Y247" i="47" s="1"/>
  <c r="X248" i="47"/>
  <c r="Y248" i="47"/>
  <c r="X249" i="47"/>
  <c r="Y249" i="47" s="1"/>
  <c r="X250" i="47"/>
  <c r="Y250" i="47"/>
  <c r="X251" i="47"/>
  <c r="Y251" i="47" s="1"/>
  <c r="X252" i="47"/>
  <c r="Y252" i="47"/>
  <c r="X253" i="47"/>
  <c r="Y253" i="47" s="1"/>
  <c r="X254" i="47"/>
  <c r="Y254" i="47"/>
  <c r="X255" i="47"/>
  <c r="Y255" i="47" s="1"/>
  <c r="X256" i="47"/>
  <c r="Y256" i="47"/>
  <c r="X257" i="47"/>
  <c r="Y257" i="47" s="1"/>
  <c r="X258" i="47"/>
  <c r="Y258" i="47"/>
  <c r="X259" i="47"/>
  <c r="Y259" i="47" s="1"/>
  <c r="X260" i="47"/>
  <c r="Y260" i="47"/>
  <c r="X261" i="47"/>
  <c r="Y261" i="47" s="1"/>
  <c r="X262" i="47"/>
  <c r="Y262" i="47"/>
  <c r="X263" i="47"/>
  <c r="Y263" i="47" s="1"/>
  <c r="X264" i="47"/>
  <c r="Y264" i="47"/>
  <c r="X265" i="47"/>
  <c r="Y265" i="47" s="1"/>
  <c r="X266" i="47"/>
  <c r="Y266" i="47"/>
  <c r="X267" i="47"/>
  <c r="Y267" i="47" s="1"/>
  <c r="X268" i="47"/>
  <c r="Y268" i="47"/>
  <c r="X269" i="47"/>
  <c r="Y269" i="47" s="1"/>
  <c r="X270" i="47"/>
  <c r="Y270" i="47"/>
  <c r="X271" i="47"/>
  <c r="Y271" i="47" s="1"/>
  <c r="X272" i="47"/>
  <c r="Y272" i="47"/>
  <c r="X273" i="47"/>
  <c r="Y273" i="47" s="1"/>
  <c r="X274" i="47"/>
  <c r="Y274" i="47"/>
  <c r="X275" i="47"/>
  <c r="Y275" i="47" s="1"/>
  <c r="X276" i="47"/>
  <c r="Y276" i="47"/>
  <c r="X277" i="47"/>
  <c r="Y277" i="47" s="1"/>
  <c r="X278" i="47"/>
  <c r="Y278" i="47"/>
  <c r="X279" i="47"/>
  <c r="Y279" i="47" s="1"/>
  <c r="X280" i="47"/>
  <c r="Y280" i="47"/>
  <c r="X281" i="47"/>
  <c r="Y281" i="47" s="1"/>
  <c r="X282" i="47"/>
  <c r="Y282" i="47"/>
  <c r="X283" i="47"/>
  <c r="Y283" i="47" s="1"/>
  <c r="X284" i="47"/>
  <c r="Y284" i="47"/>
  <c r="X285" i="47"/>
  <c r="Y285" i="47" s="1"/>
  <c r="X286" i="47"/>
  <c r="Y286" i="47"/>
  <c r="X287" i="47"/>
  <c r="Y287" i="47" s="1"/>
  <c r="X288" i="47"/>
  <c r="Y288" i="47"/>
  <c r="X289" i="47"/>
  <c r="Y289" i="47" s="1"/>
  <c r="X290" i="47"/>
  <c r="Y290" i="47"/>
  <c r="X291" i="47"/>
  <c r="Y291" i="47" s="1"/>
  <c r="X292" i="47"/>
  <c r="Y292" i="47"/>
  <c r="X293" i="47"/>
  <c r="Y293" i="47" s="1"/>
  <c r="X294" i="47"/>
  <c r="Y294" i="47"/>
  <c r="X295" i="47"/>
  <c r="Y295" i="47" s="1"/>
  <c r="X296" i="47"/>
  <c r="Y296" i="47"/>
  <c r="X297" i="47"/>
  <c r="Y297" i="47" s="1"/>
  <c r="X298" i="47"/>
  <c r="Y298" i="47"/>
  <c r="X299" i="47"/>
  <c r="Y299" i="47" s="1"/>
  <c r="X300" i="47"/>
  <c r="Y300" i="47"/>
  <c r="X301" i="47"/>
  <c r="Y301" i="47" s="1"/>
  <c r="X302" i="47"/>
  <c r="Y302" i="47"/>
  <c r="X303" i="47"/>
  <c r="Y303" i="47" s="1"/>
  <c r="X304" i="47"/>
  <c r="Y304" i="47"/>
  <c r="X305" i="47"/>
  <c r="Y305" i="47" s="1"/>
  <c r="X306" i="47"/>
  <c r="Y306" i="47"/>
  <c r="X307" i="47"/>
  <c r="Y307" i="47" s="1"/>
  <c r="X308" i="47"/>
  <c r="Y308" i="47"/>
  <c r="X309" i="47"/>
  <c r="Y309" i="47" s="1"/>
  <c r="X310" i="47"/>
  <c r="Y310" i="47"/>
  <c r="X313" i="47"/>
  <c r="Y313" i="47"/>
  <c r="X314" i="47"/>
  <c r="Y314" i="47" s="1"/>
  <c r="X315" i="47"/>
  <c r="Y315" i="47"/>
  <c r="X316" i="47"/>
  <c r="Y316" i="47" s="1"/>
  <c r="X317" i="47"/>
  <c r="Y317" i="47"/>
  <c r="X318" i="47"/>
  <c r="Y318" i="47" s="1"/>
  <c r="X319" i="47"/>
  <c r="Y319" i="47"/>
  <c r="X320" i="47"/>
  <c r="Y320" i="47" s="1"/>
  <c r="X321" i="47"/>
  <c r="Y321" i="47"/>
  <c r="X322" i="47"/>
  <c r="Y322" i="47" s="1"/>
  <c r="X323" i="47"/>
  <c r="Y323" i="47"/>
  <c r="X324" i="47"/>
  <c r="Y324" i="47" s="1"/>
  <c r="X325" i="47"/>
  <c r="Y325" i="47"/>
  <c r="X326" i="47"/>
  <c r="Y326" i="47" s="1"/>
  <c r="X327" i="47"/>
  <c r="Y327" i="47"/>
  <c r="X328" i="47"/>
  <c r="Y328" i="47" s="1"/>
  <c r="X329" i="47"/>
  <c r="Y329" i="47"/>
  <c r="X330" i="47"/>
  <c r="Y330" i="47" s="1"/>
  <c r="X331" i="47"/>
  <c r="Y331" i="47"/>
  <c r="X332" i="47"/>
  <c r="Y332" i="47" s="1"/>
  <c r="X333" i="47"/>
  <c r="Y333" i="47"/>
  <c r="X334" i="47"/>
  <c r="Y334" i="47" s="1"/>
  <c r="X337" i="47"/>
  <c r="Y337" i="47" s="1"/>
  <c r="X338" i="47"/>
  <c r="Y338" i="47"/>
  <c r="W80" i="47"/>
  <c r="W88" i="47"/>
  <c r="W102" i="47"/>
  <c r="W106" i="47"/>
  <c r="W123" i="47" s="1"/>
  <c r="W125" i="47" s="1"/>
  <c r="W118" i="47"/>
  <c r="W127" i="47"/>
  <c r="W128" i="47"/>
  <c r="W129" i="47"/>
  <c r="W130" i="47"/>
  <c r="W131" i="47"/>
  <c r="W132" i="47"/>
  <c r="W169" i="47"/>
  <c r="W170" i="47" a="1"/>
  <c r="W170" i="47" s="1"/>
  <c r="W172" i="47"/>
  <c r="W178" i="47" s="1"/>
  <c r="W173" i="47"/>
  <c r="W174" i="47"/>
  <c r="W175" i="47"/>
  <c r="W176" i="47"/>
  <c r="W177" i="47"/>
  <c r="W180" i="47"/>
  <c r="W311" i="47" s="1"/>
  <c r="W181" i="47"/>
  <c r="W182" i="47"/>
  <c r="W183" i="47"/>
  <c r="W184" i="47"/>
  <c r="W185" i="47"/>
  <c r="W186" i="47"/>
  <c r="W187" i="47"/>
  <c r="W188" i="47"/>
  <c r="W145" i="47" s="1"/>
  <c r="W189" i="47"/>
  <c r="W190" i="47"/>
  <c r="W191" i="47"/>
  <c r="W192" i="47"/>
  <c r="W193" i="47"/>
  <c r="W194" i="47"/>
  <c r="W195" i="47"/>
  <c r="W196" i="47"/>
  <c r="W197" i="47"/>
  <c r="W198" i="47"/>
  <c r="W199" i="47"/>
  <c r="W200" i="47"/>
  <c r="W201" i="47"/>
  <c r="W202" i="47"/>
  <c r="W203" i="47"/>
  <c r="W204" i="47"/>
  <c r="W335" i="47" s="1"/>
  <c r="W205" i="47"/>
  <c r="W206" i="47"/>
  <c r="W207" i="47"/>
  <c r="W208" i="47"/>
  <c r="W209" i="47"/>
  <c r="W210" i="47"/>
  <c r="W211" i="47"/>
  <c r="W212" i="47"/>
  <c r="W213" i="47"/>
  <c r="W214" i="47"/>
  <c r="W215" i="47"/>
  <c r="W216" i="47"/>
  <c r="W217" i="47"/>
  <c r="W218" i="47"/>
  <c r="W219" i="47"/>
  <c r="W220" i="47"/>
  <c r="W221" i="47"/>
  <c r="W222" i="47"/>
  <c r="W223" i="47"/>
  <c r="W224" i="47"/>
  <c r="W225" i="47"/>
  <c r="W226" i="47"/>
  <c r="W227" i="47"/>
  <c r="W228" i="47"/>
  <c r="W229" i="47"/>
  <c r="W230" i="47"/>
  <c r="W231" i="47"/>
  <c r="W232" i="47"/>
  <c r="W233" i="47"/>
  <c r="W234" i="47"/>
  <c r="W235" i="47"/>
  <c r="W236" i="47"/>
  <c r="W237" i="47"/>
  <c r="W238" i="47"/>
  <c r="W239" i="47"/>
  <c r="W240" i="47"/>
  <c r="W241" i="47"/>
  <c r="W242" i="47"/>
  <c r="W243" i="47"/>
  <c r="W244" i="47"/>
  <c r="W245" i="47"/>
  <c r="W246" i="47"/>
  <c r="W247" i="47"/>
  <c r="W248" i="47"/>
  <c r="W249" i="47"/>
  <c r="W250" i="47"/>
  <c r="W251" i="47"/>
  <c r="W252" i="47"/>
  <c r="W253" i="47"/>
  <c r="W254" i="47"/>
  <c r="W255" i="47"/>
  <c r="W256" i="47"/>
  <c r="W257" i="47"/>
  <c r="W258" i="47"/>
  <c r="W259" i="47"/>
  <c r="W260" i="47"/>
  <c r="W261" i="47"/>
  <c r="W262" i="47"/>
  <c r="W263" i="47"/>
  <c r="W264" i="47"/>
  <c r="W265" i="47"/>
  <c r="W266" i="47"/>
  <c r="W267" i="47"/>
  <c r="W268" i="47"/>
  <c r="W269" i="47"/>
  <c r="W270" i="47"/>
  <c r="W271" i="47"/>
  <c r="W272" i="47"/>
  <c r="W273" i="47"/>
  <c r="W274" i="47"/>
  <c r="W275" i="47"/>
  <c r="W276" i="47"/>
  <c r="W277" i="47"/>
  <c r="W278" i="47"/>
  <c r="W279" i="47"/>
  <c r="W280" i="47"/>
  <c r="W281" i="47"/>
  <c r="W282" i="47"/>
  <c r="W283" i="47"/>
  <c r="W284" i="47"/>
  <c r="W285" i="47"/>
  <c r="W286" i="47"/>
  <c r="W287" i="47"/>
  <c r="W288" i="47"/>
  <c r="W289" i="47"/>
  <c r="W290" i="47"/>
  <c r="W291" i="47"/>
  <c r="W292" i="47"/>
  <c r="W293" i="47"/>
  <c r="W294" i="47"/>
  <c r="W295" i="47"/>
  <c r="W296" i="47"/>
  <c r="W297" i="47"/>
  <c r="W298" i="47"/>
  <c r="W299" i="47"/>
  <c r="W300" i="47"/>
  <c r="W301" i="47"/>
  <c r="W302" i="47"/>
  <c r="W303" i="47"/>
  <c r="W304" i="47"/>
  <c r="W305" i="47"/>
  <c r="W306" i="47"/>
  <c r="W307" i="47"/>
  <c r="W308" i="47"/>
  <c r="W309" i="47"/>
  <c r="W310" i="47"/>
  <c r="W313" i="47"/>
  <c r="W314" i="47"/>
  <c r="W315" i="47"/>
  <c r="W316" i="47"/>
  <c r="W317" i="47"/>
  <c r="W318" i="47"/>
  <c r="W319" i="47"/>
  <c r="W320" i="47"/>
  <c r="W321" i="47"/>
  <c r="W322" i="47"/>
  <c r="W323" i="47"/>
  <c r="W324" i="47"/>
  <c r="W325" i="47"/>
  <c r="W326" i="47"/>
  <c r="W327" i="47"/>
  <c r="W328" i="47"/>
  <c r="W329" i="47"/>
  <c r="W330" i="47"/>
  <c r="W331" i="47"/>
  <c r="W332" i="47"/>
  <c r="W333" i="47"/>
  <c r="W334" i="47"/>
  <c r="W337" i="47"/>
  <c r="W338" i="47"/>
  <c r="V80" i="47"/>
  <c r="V88" i="47"/>
  <c r="V102" i="47"/>
  <c r="V106" i="47"/>
  <c r="V118" i="47"/>
  <c r="V127" i="47"/>
  <c r="V128" i="47"/>
  <c r="V129" i="47"/>
  <c r="V130" i="47"/>
  <c r="V131" i="47"/>
  <c r="V132" i="47"/>
  <c r="V169" i="47"/>
  <c r="V170" i="47" a="1"/>
  <c r="V170" i="47" s="1"/>
  <c r="V172" i="47"/>
  <c r="V178" i="47" s="1"/>
  <c r="V173" i="47"/>
  <c r="V174" i="47"/>
  <c r="V175" i="47"/>
  <c r="V176" i="47"/>
  <c r="V177" i="47"/>
  <c r="V180" i="47"/>
  <c r="V311" i="47" s="1"/>
  <c r="V181" i="47"/>
  <c r="V182" i="47"/>
  <c r="V183" i="47"/>
  <c r="V184" i="47"/>
  <c r="V185" i="47"/>
  <c r="V186" i="47"/>
  <c r="V187" i="47"/>
  <c r="V188" i="47"/>
  <c r="V145" i="47" s="1"/>
  <c r="V189" i="47"/>
  <c r="V190" i="47"/>
  <c r="V191" i="47"/>
  <c r="V192" i="47"/>
  <c r="V193" i="47"/>
  <c r="V194" i="47"/>
  <c r="V195" i="47"/>
  <c r="V196" i="47"/>
  <c r="V197" i="47"/>
  <c r="V198" i="47"/>
  <c r="V199" i="47"/>
  <c r="V200" i="47"/>
  <c r="V201" i="47"/>
  <c r="V202" i="47"/>
  <c r="V203" i="47"/>
  <c r="V204" i="47"/>
  <c r="V335" i="47" s="1"/>
  <c r="V205" i="47"/>
  <c r="V206" i="47"/>
  <c r="V207" i="47"/>
  <c r="V208" i="47"/>
  <c r="V209" i="47"/>
  <c r="V210" i="47"/>
  <c r="V211" i="47"/>
  <c r="V212" i="47"/>
  <c r="V213" i="47"/>
  <c r="V214" i="47"/>
  <c r="V215" i="47"/>
  <c r="V216" i="47"/>
  <c r="V217" i="47"/>
  <c r="V218" i="47"/>
  <c r="V219" i="47"/>
  <c r="V220" i="47"/>
  <c r="V221" i="47"/>
  <c r="V222" i="47"/>
  <c r="V223" i="47"/>
  <c r="V224" i="47"/>
  <c r="V225" i="47"/>
  <c r="V226" i="47"/>
  <c r="V227" i="47"/>
  <c r="V228" i="47"/>
  <c r="V229" i="47"/>
  <c r="V230" i="47"/>
  <c r="V231" i="47"/>
  <c r="V232" i="47"/>
  <c r="V233" i="47"/>
  <c r="V234" i="47"/>
  <c r="V235" i="47"/>
  <c r="V236" i="47"/>
  <c r="V237" i="47"/>
  <c r="V238" i="47"/>
  <c r="V239" i="47"/>
  <c r="V240" i="47"/>
  <c r="V241" i="47"/>
  <c r="V242" i="47"/>
  <c r="V243" i="47"/>
  <c r="V244" i="47"/>
  <c r="V245" i="47"/>
  <c r="V246" i="47"/>
  <c r="V247" i="47"/>
  <c r="V248" i="47"/>
  <c r="V249" i="47"/>
  <c r="V250" i="47"/>
  <c r="V251" i="47"/>
  <c r="V252" i="47"/>
  <c r="V253" i="47"/>
  <c r="V254" i="47"/>
  <c r="V255" i="47"/>
  <c r="V256" i="47"/>
  <c r="V257" i="47"/>
  <c r="V258" i="47"/>
  <c r="V259" i="47"/>
  <c r="V260" i="47"/>
  <c r="V261" i="47"/>
  <c r="V262" i="47"/>
  <c r="V263" i="47"/>
  <c r="V264" i="47"/>
  <c r="V265" i="47"/>
  <c r="V266" i="47"/>
  <c r="V267" i="47"/>
  <c r="V268" i="47"/>
  <c r="V269" i="47"/>
  <c r="V270" i="47"/>
  <c r="V271" i="47"/>
  <c r="V272" i="47"/>
  <c r="V273" i="47"/>
  <c r="V274" i="47"/>
  <c r="V275" i="47"/>
  <c r="V276" i="47"/>
  <c r="V277" i="47"/>
  <c r="V278" i="47"/>
  <c r="V279" i="47"/>
  <c r="V280" i="47"/>
  <c r="V281" i="47"/>
  <c r="V282" i="47"/>
  <c r="V283" i="47"/>
  <c r="V284" i="47"/>
  <c r="V285" i="47"/>
  <c r="V286" i="47"/>
  <c r="V287" i="47"/>
  <c r="V288" i="47"/>
  <c r="V289" i="47"/>
  <c r="V290" i="47"/>
  <c r="V291" i="47"/>
  <c r="V292" i="47"/>
  <c r="V293" i="47"/>
  <c r="V294" i="47"/>
  <c r="V295" i="47"/>
  <c r="V296" i="47"/>
  <c r="V297" i="47"/>
  <c r="V298" i="47"/>
  <c r="V299" i="47"/>
  <c r="V300" i="47"/>
  <c r="V301" i="47"/>
  <c r="V302" i="47"/>
  <c r="V303" i="47"/>
  <c r="V304" i="47"/>
  <c r="V305" i="47"/>
  <c r="V306" i="47"/>
  <c r="V307" i="47"/>
  <c r="V308" i="47"/>
  <c r="V309" i="47"/>
  <c r="V310" i="47"/>
  <c r="V313" i="47"/>
  <c r="V314" i="47"/>
  <c r="V315" i="47"/>
  <c r="V316" i="47"/>
  <c r="V317" i="47"/>
  <c r="V318" i="47"/>
  <c r="V319" i="47"/>
  <c r="V320" i="47"/>
  <c r="V321" i="47"/>
  <c r="V322" i="47"/>
  <c r="V323" i="47"/>
  <c r="V324" i="47"/>
  <c r="V325" i="47"/>
  <c r="V326" i="47"/>
  <c r="V327" i="47"/>
  <c r="V328" i="47"/>
  <c r="V329" i="47"/>
  <c r="V330" i="47"/>
  <c r="V331" i="47"/>
  <c r="V332" i="47"/>
  <c r="V333" i="47"/>
  <c r="V334" i="47"/>
  <c r="V337" i="47"/>
  <c r="V338" i="47"/>
  <c r="U80" i="47"/>
  <c r="U88" i="47"/>
  <c r="U102" i="47"/>
  <c r="U106" i="47"/>
  <c r="U118" i="47"/>
  <c r="U127" i="47"/>
  <c r="U128" i="47"/>
  <c r="U129" i="47"/>
  <c r="U130" i="47"/>
  <c r="U131" i="47"/>
  <c r="U132" i="47"/>
  <c r="U169" i="47"/>
  <c r="U170" i="47" a="1"/>
  <c r="U170" i="47" s="1"/>
  <c r="U172" i="47"/>
  <c r="U173" i="47"/>
  <c r="U174" i="47"/>
  <c r="U175" i="47"/>
  <c r="U176" i="47"/>
  <c r="U177" i="47"/>
  <c r="U178" i="47"/>
  <c r="U180" i="47"/>
  <c r="U181" i="47"/>
  <c r="U311" i="47" s="1"/>
  <c r="U182" i="47"/>
  <c r="U183" i="47"/>
  <c r="U184" i="47"/>
  <c r="U185" i="47"/>
  <c r="U186" i="47"/>
  <c r="U187" i="47"/>
  <c r="U188" i="47"/>
  <c r="U189" i="47"/>
  <c r="U190" i="47"/>
  <c r="U191" i="47"/>
  <c r="U192" i="47"/>
  <c r="U193" i="47"/>
  <c r="U194" i="47"/>
  <c r="U145" i="47" s="1"/>
  <c r="U195" i="47"/>
  <c r="U196" i="47"/>
  <c r="U197" i="47"/>
  <c r="U198" i="47"/>
  <c r="U199" i="47"/>
  <c r="U200" i="47"/>
  <c r="U201" i="47"/>
  <c r="U202" i="47"/>
  <c r="U203" i="47"/>
  <c r="U204" i="47"/>
  <c r="U205" i="47"/>
  <c r="U206" i="47"/>
  <c r="U207" i="47"/>
  <c r="U208" i="47"/>
  <c r="U209" i="47"/>
  <c r="U210" i="47"/>
  <c r="U211" i="47"/>
  <c r="U212" i="47"/>
  <c r="U213" i="47"/>
  <c r="U214" i="47"/>
  <c r="U215" i="47"/>
  <c r="U216" i="47"/>
  <c r="U217" i="47"/>
  <c r="U218" i="47"/>
  <c r="U219" i="47"/>
  <c r="U220" i="47"/>
  <c r="U221" i="47"/>
  <c r="U222" i="47"/>
  <c r="U223" i="47"/>
  <c r="U224" i="47"/>
  <c r="U225" i="47"/>
  <c r="U226" i="47"/>
  <c r="U227" i="47"/>
  <c r="U228" i="47"/>
  <c r="U229" i="47"/>
  <c r="U230" i="47"/>
  <c r="U231" i="47"/>
  <c r="U232" i="47"/>
  <c r="U233" i="47"/>
  <c r="U234" i="47"/>
  <c r="U235" i="47"/>
  <c r="U236" i="47"/>
  <c r="U237" i="47"/>
  <c r="U238" i="47"/>
  <c r="U239" i="47"/>
  <c r="U240" i="47"/>
  <c r="U241" i="47"/>
  <c r="U242" i="47"/>
  <c r="U243" i="47"/>
  <c r="U244" i="47"/>
  <c r="U245" i="47"/>
  <c r="U246" i="47"/>
  <c r="U247" i="47"/>
  <c r="U248" i="47"/>
  <c r="U249" i="47"/>
  <c r="U250" i="47"/>
  <c r="U251" i="47"/>
  <c r="U252" i="47"/>
  <c r="U253" i="47"/>
  <c r="U254" i="47"/>
  <c r="U255" i="47"/>
  <c r="U256" i="47"/>
  <c r="U257" i="47"/>
  <c r="U258" i="47"/>
  <c r="U259" i="47"/>
  <c r="U260" i="47"/>
  <c r="U261" i="47"/>
  <c r="U262" i="47"/>
  <c r="U263" i="47"/>
  <c r="U264" i="47"/>
  <c r="U265" i="47"/>
  <c r="U266" i="47"/>
  <c r="U267" i="47"/>
  <c r="U268" i="47"/>
  <c r="U269" i="47"/>
  <c r="U270" i="47"/>
  <c r="U271" i="47"/>
  <c r="U272" i="47"/>
  <c r="U273" i="47"/>
  <c r="U274" i="47"/>
  <c r="U275" i="47"/>
  <c r="U276" i="47"/>
  <c r="U277" i="47"/>
  <c r="U278" i="47"/>
  <c r="U279" i="47"/>
  <c r="U280" i="47"/>
  <c r="U281" i="47"/>
  <c r="U282" i="47"/>
  <c r="U283" i="47"/>
  <c r="U284" i="47"/>
  <c r="U285" i="47"/>
  <c r="U286" i="47"/>
  <c r="U287" i="47"/>
  <c r="U288" i="47"/>
  <c r="U289" i="47"/>
  <c r="U290" i="47"/>
  <c r="U291" i="47"/>
  <c r="U292" i="47"/>
  <c r="U293" i="47"/>
  <c r="U294" i="47"/>
  <c r="U295" i="47"/>
  <c r="U296" i="47"/>
  <c r="U297" i="47"/>
  <c r="U298" i="47"/>
  <c r="U299" i="47"/>
  <c r="U300" i="47"/>
  <c r="U301" i="47"/>
  <c r="U302" i="47"/>
  <c r="U303" i="47"/>
  <c r="U304" i="47"/>
  <c r="U305" i="47"/>
  <c r="U306" i="47"/>
  <c r="U307" i="47"/>
  <c r="U308" i="47"/>
  <c r="U309" i="47"/>
  <c r="U310" i="47"/>
  <c r="U313" i="47"/>
  <c r="U314" i="47"/>
  <c r="U315" i="47"/>
  <c r="U316" i="47"/>
  <c r="U317" i="47"/>
  <c r="U318" i="47"/>
  <c r="U319" i="47"/>
  <c r="U320" i="47"/>
  <c r="U321" i="47"/>
  <c r="U322" i="47"/>
  <c r="U323" i="47"/>
  <c r="U324" i="47"/>
  <c r="U325" i="47"/>
  <c r="U326" i="47"/>
  <c r="U327" i="47"/>
  <c r="U328" i="47"/>
  <c r="U329" i="47"/>
  <c r="U330" i="47"/>
  <c r="U331" i="47"/>
  <c r="U332" i="47"/>
  <c r="U333" i="47"/>
  <c r="U334" i="47"/>
  <c r="U337" i="47"/>
  <c r="U338" i="47"/>
  <c r="M311" i="50" l="1"/>
  <c r="O172" i="50"/>
  <c r="N178" i="50"/>
  <c r="N145" i="50"/>
  <c r="O180" i="50"/>
  <c r="M339" i="50"/>
  <c r="N208" i="50"/>
  <c r="Q188" i="50"/>
  <c r="M335" i="50"/>
  <c r="N204" i="50"/>
  <c r="L335" i="50"/>
  <c r="L339" i="50" s="1"/>
  <c r="L180" i="49"/>
  <c r="L178" i="49"/>
  <c r="M172" i="49"/>
  <c r="L145" i="49"/>
  <c r="J339" i="49"/>
  <c r="J340" i="49" s="1"/>
  <c r="K208" i="49"/>
  <c r="J335" i="49"/>
  <c r="K204" i="49"/>
  <c r="R188" i="49"/>
  <c r="AT8" i="48"/>
  <c r="AI134" i="48"/>
  <c r="H180" i="48"/>
  <c r="B7" i="48"/>
  <c r="A7" i="48" s="1"/>
  <c r="AH126" i="48"/>
  <c r="AI126" i="48"/>
  <c r="G204" i="48"/>
  <c r="H172" i="48"/>
  <c r="H145" i="48" s="1"/>
  <c r="G178" i="48"/>
  <c r="AH134" i="48"/>
  <c r="AT9" i="48"/>
  <c r="I188" i="48"/>
  <c r="D335" i="48"/>
  <c r="D339" i="48" s="1"/>
  <c r="D340" i="48" s="1"/>
  <c r="F208" i="48"/>
  <c r="E311" i="48"/>
  <c r="AC126" i="47"/>
  <c r="AD126" i="47"/>
  <c r="Z133" i="47"/>
  <c r="Z134" i="47" s="1"/>
  <c r="Z335" i="47"/>
  <c r="Z340" i="47" s="1"/>
  <c r="Z339" i="47"/>
  <c r="Z123" i="47"/>
  <c r="Z125" i="47" s="1"/>
  <c r="Z126" i="47" s="1"/>
  <c r="Y123" i="47"/>
  <c r="Y125" i="47" s="1"/>
  <c r="W133" i="47"/>
  <c r="W134" i="47"/>
  <c r="Y133" i="47"/>
  <c r="Y134" i="47" s="1"/>
  <c r="X133" i="47"/>
  <c r="X134" i="47" s="1"/>
  <c r="X123" i="47"/>
  <c r="X125" i="47" s="1"/>
  <c r="X126" i="47" s="1"/>
  <c r="X339" i="47"/>
  <c r="Y311" i="47"/>
  <c r="X340" i="47"/>
  <c r="Y178" i="47"/>
  <c r="Y335" i="47"/>
  <c r="Y339" i="47" s="1"/>
  <c r="Y145" i="47"/>
  <c r="W340" i="47"/>
  <c r="W126" i="47"/>
  <c r="W339" i="47"/>
  <c r="V123" i="47"/>
  <c r="V125" i="47" s="1"/>
  <c r="V133" i="47"/>
  <c r="V126" i="47"/>
  <c r="V134" i="47"/>
  <c r="V339" i="47"/>
  <c r="V340" i="47" s="1"/>
  <c r="U133" i="47"/>
  <c r="U134" i="47" s="1"/>
  <c r="U123" i="47"/>
  <c r="U125" i="47" s="1"/>
  <c r="U126" i="47" s="1"/>
  <c r="U335" i="47"/>
  <c r="U340" i="47" s="1"/>
  <c r="U339" i="47"/>
  <c r="M340" i="50" l="1"/>
  <c r="P180" i="50"/>
  <c r="O204" i="50"/>
  <c r="N311" i="50"/>
  <c r="O208" i="50"/>
  <c r="L340" i="50"/>
  <c r="O178" i="50"/>
  <c r="P172" i="50"/>
  <c r="O145" i="50"/>
  <c r="R188" i="50"/>
  <c r="L208" i="49"/>
  <c r="N172" i="49"/>
  <c r="M178" i="49"/>
  <c r="M145" i="49"/>
  <c r="S188" i="49"/>
  <c r="K335" i="49"/>
  <c r="L204" i="49"/>
  <c r="L311" i="49" s="1"/>
  <c r="M180" i="49"/>
  <c r="K311" i="49"/>
  <c r="G208" i="48"/>
  <c r="F311" i="48"/>
  <c r="J188" i="48"/>
  <c r="I180" i="48"/>
  <c r="I172" i="48"/>
  <c r="H178" i="48"/>
  <c r="H204" i="48"/>
  <c r="E335" i="48"/>
  <c r="E339" i="48" s="1"/>
  <c r="Y126" i="47"/>
  <c r="Y340" i="47"/>
  <c r="T80" i="47"/>
  <c r="T88" i="47"/>
  <c r="T102" i="47"/>
  <c r="T106" i="47"/>
  <c r="T118" i="47"/>
  <c r="T127" i="47"/>
  <c r="T128" i="47"/>
  <c r="T129" i="47"/>
  <c r="T130" i="47"/>
  <c r="T131" i="47"/>
  <c r="T132" i="47"/>
  <c r="T169" i="47"/>
  <c r="T170" i="47" a="1"/>
  <c r="T170" i="47" s="1"/>
  <c r="T172" i="47"/>
  <c r="T173" i="47"/>
  <c r="T174" i="47"/>
  <c r="T176" i="47"/>
  <c r="T177" i="47"/>
  <c r="T180" i="47"/>
  <c r="T181" i="47"/>
  <c r="T182" i="47"/>
  <c r="T183" i="47"/>
  <c r="T184" i="47"/>
  <c r="T185" i="47"/>
  <c r="T186" i="47"/>
  <c r="T187" i="47"/>
  <c r="T189" i="47"/>
  <c r="T190" i="47"/>
  <c r="T191" i="47"/>
  <c r="T192" i="47"/>
  <c r="T193" i="47"/>
  <c r="T194" i="47"/>
  <c r="T195" i="47"/>
  <c r="T196" i="47"/>
  <c r="T197" i="47"/>
  <c r="T198" i="47"/>
  <c r="T199" i="47"/>
  <c r="T200" i="47"/>
  <c r="T201" i="47"/>
  <c r="T202" i="47"/>
  <c r="T203" i="47"/>
  <c r="T205" i="47"/>
  <c r="T206" i="47"/>
  <c r="T207" i="47"/>
  <c r="T209" i="47"/>
  <c r="T210" i="47"/>
  <c r="T211" i="47"/>
  <c r="T212" i="47"/>
  <c r="T213" i="47"/>
  <c r="T214" i="47"/>
  <c r="T215" i="47"/>
  <c r="T216" i="47"/>
  <c r="T217" i="47"/>
  <c r="T218" i="47"/>
  <c r="T219" i="47"/>
  <c r="T220" i="47"/>
  <c r="T221" i="47"/>
  <c r="T222" i="47"/>
  <c r="T223" i="47"/>
  <c r="T224" i="47"/>
  <c r="T225" i="47"/>
  <c r="T226" i="47"/>
  <c r="T227" i="47"/>
  <c r="T228" i="47"/>
  <c r="T229" i="47"/>
  <c r="T230" i="47"/>
  <c r="T231" i="47"/>
  <c r="T232" i="47"/>
  <c r="T233" i="47"/>
  <c r="T234" i="47"/>
  <c r="T235" i="47"/>
  <c r="T236" i="47"/>
  <c r="T237" i="47"/>
  <c r="T238" i="47"/>
  <c r="T239" i="47"/>
  <c r="T240" i="47"/>
  <c r="T241" i="47"/>
  <c r="T242" i="47"/>
  <c r="T243" i="47"/>
  <c r="T244" i="47"/>
  <c r="T245" i="47"/>
  <c r="T246" i="47"/>
  <c r="T247" i="47"/>
  <c r="T248" i="47"/>
  <c r="T249" i="47"/>
  <c r="T250" i="47"/>
  <c r="T251" i="47"/>
  <c r="T252" i="47"/>
  <c r="T253" i="47"/>
  <c r="T254" i="47"/>
  <c r="T255" i="47"/>
  <c r="T256" i="47"/>
  <c r="T257" i="47"/>
  <c r="T258" i="47"/>
  <c r="T259" i="47"/>
  <c r="T260" i="47"/>
  <c r="T261" i="47"/>
  <c r="T262" i="47"/>
  <c r="T263" i="47"/>
  <c r="T264" i="47"/>
  <c r="T265" i="47"/>
  <c r="T266" i="47"/>
  <c r="T267" i="47"/>
  <c r="T268" i="47"/>
  <c r="T269" i="47"/>
  <c r="T270" i="47"/>
  <c r="T271" i="47"/>
  <c r="T272" i="47"/>
  <c r="T273" i="47"/>
  <c r="T274" i="47"/>
  <c r="T275" i="47"/>
  <c r="T276" i="47"/>
  <c r="T277" i="47"/>
  <c r="T278" i="47"/>
  <c r="T279" i="47"/>
  <c r="T280" i="47"/>
  <c r="T281" i="47"/>
  <c r="T282" i="47"/>
  <c r="T283" i="47"/>
  <c r="T284" i="47"/>
  <c r="T285" i="47"/>
  <c r="T286" i="47"/>
  <c r="T287" i="47"/>
  <c r="T288" i="47"/>
  <c r="T289" i="47"/>
  <c r="T290" i="47"/>
  <c r="T291" i="47"/>
  <c r="T292" i="47"/>
  <c r="T293" i="47"/>
  <c r="T294" i="47"/>
  <c r="T295" i="47"/>
  <c r="T296" i="47"/>
  <c r="T297" i="47"/>
  <c r="T298" i="47"/>
  <c r="T299" i="47"/>
  <c r="T300" i="47"/>
  <c r="T301" i="47"/>
  <c r="T302" i="47"/>
  <c r="T303" i="47"/>
  <c r="T304" i="47"/>
  <c r="T305" i="47"/>
  <c r="T306" i="47"/>
  <c r="T307" i="47"/>
  <c r="T308" i="47"/>
  <c r="T309" i="47"/>
  <c r="T310" i="47"/>
  <c r="T313" i="47"/>
  <c r="T314" i="47"/>
  <c r="T315" i="47"/>
  <c r="T316" i="47"/>
  <c r="T317" i="47"/>
  <c r="T318" i="47"/>
  <c r="T319" i="47"/>
  <c r="T320" i="47"/>
  <c r="T321" i="47"/>
  <c r="T322" i="47"/>
  <c r="T323" i="47"/>
  <c r="T324" i="47"/>
  <c r="T325" i="47"/>
  <c r="T326" i="47"/>
  <c r="T327" i="47"/>
  <c r="T328" i="47"/>
  <c r="T329" i="47"/>
  <c r="T330" i="47"/>
  <c r="T331" i="47"/>
  <c r="T332" i="47"/>
  <c r="T333" i="47"/>
  <c r="T334" i="47"/>
  <c r="S337" i="47"/>
  <c r="T337" i="47"/>
  <c r="S338" i="47"/>
  <c r="T338" i="47" s="1"/>
  <c r="P208" i="50" l="1"/>
  <c r="S188" i="50"/>
  <c r="P204" i="50"/>
  <c r="N335" i="50"/>
  <c r="N339" i="50" s="1"/>
  <c r="N340" i="50" s="1"/>
  <c r="Q172" i="50"/>
  <c r="P178" i="50"/>
  <c r="P145" i="50"/>
  <c r="Q180" i="50"/>
  <c r="O311" i="50"/>
  <c r="O335" i="50" s="1"/>
  <c r="T188" i="49"/>
  <c r="N180" i="49"/>
  <c r="N178" i="49"/>
  <c r="O172" i="49"/>
  <c r="N145" i="49"/>
  <c r="M208" i="49"/>
  <c r="L335" i="49"/>
  <c r="M204" i="49"/>
  <c r="K339" i="49"/>
  <c r="K340" i="49" s="1"/>
  <c r="I204" i="48"/>
  <c r="K188" i="48"/>
  <c r="F335" i="48"/>
  <c r="J172" i="48"/>
  <c r="J145" i="48" s="1"/>
  <c r="I178" i="48"/>
  <c r="H208" i="48"/>
  <c r="J180" i="48"/>
  <c r="E340" i="48"/>
  <c r="H311" i="48"/>
  <c r="G311" i="48"/>
  <c r="I145" i="48"/>
  <c r="T133" i="47"/>
  <c r="T134" i="47" s="1"/>
  <c r="T123" i="47"/>
  <c r="T125" i="47" s="1"/>
  <c r="T126" i="47" s="1"/>
  <c r="T208" i="47"/>
  <c r="T204" i="47"/>
  <c r="T188" i="47"/>
  <c r="T145" i="47" s="1"/>
  <c r="T175" i="47"/>
  <c r="T178" i="47" s="1"/>
  <c r="R80" i="47"/>
  <c r="R88" i="47"/>
  <c r="R102" i="47"/>
  <c r="R106" i="47"/>
  <c r="R118" i="47"/>
  <c r="R127" i="47"/>
  <c r="R128" i="47"/>
  <c r="R129" i="47"/>
  <c r="R130" i="47"/>
  <c r="R131" i="47"/>
  <c r="R132" i="47"/>
  <c r="R145" i="47"/>
  <c r="R169" i="47"/>
  <c r="R170" i="47" a="1"/>
  <c r="R170" i="47" s="1"/>
  <c r="Q80" i="47"/>
  <c r="Q88" i="47"/>
  <c r="Q102" i="47"/>
  <c r="Q106" i="47"/>
  <c r="Q118" i="47"/>
  <c r="Q127" i="47"/>
  <c r="Q128" i="47"/>
  <c r="Q129" i="47"/>
  <c r="Q130" i="47"/>
  <c r="Q131" i="47"/>
  <c r="Q132" i="47"/>
  <c r="Q145" i="47"/>
  <c r="Q169" i="47"/>
  <c r="Q170" i="47" a="1"/>
  <c r="Q170" i="47" s="1"/>
  <c r="P80" i="47"/>
  <c r="P88" i="47"/>
  <c r="P102" i="47"/>
  <c r="P106" i="47"/>
  <c r="P118" i="47"/>
  <c r="P127" i="47"/>
  <c r="P133" i="47" s="1"/>
  <c r="P128" i="47"/>
  <c r="P129" i="47"/>
  <c r="P130" i="47"/>
  <c r="P131" i="47"/>
  <c r="P132" i="47"/>
  <c r="P145" i="47"/>
  <c r="P169" i="47"/>
  <c r="P170" i="47" a="1"/>
  <c r="P170" i="47" s="1"/>
  <c r="P172" i="47"/>
  <c r="P178" i="47" s="1"/>
  <c r="P173" i="47"/>
  <c r="P174" i="47"/>
  <c r="P175" i="47"/>
  <c r="P176" i="47"/>
  <c r="P177" i="47"/>
  <c r="Q204" i="50" l="1"/>
  <c r="P311" i="50"/>
  <c r="T188" i="50"/>
  <c r="R180" i="50"/>
  <c r="Q208" i="50"/>
  <c r="Q311" i="50" s="1"/>
  <c r="R172" i="50"/>
  <c r="Q178" i="50"/>
  <c r="Q145" i="50"/>
  <c r="O339" i="50"/>
  <c r="O340" i="50" s="1"/>
  <c r="O178" i="49"/>
  <c r="P172" i="49"/>
  <c r="O145" i="49"/>
  <c r="O180" i="49"/>
  <c r="M335" i="49"/>
  <c r="N204" i="49"/>
  <c r="M311" i="49"/>
  <c r="M339" i="49" s="1"/>
  <c r="N208" i="49"/>
  <c r="L339" i="49"/>
  <c r="L340" i="49" s="1"/>
  <c r="U188" i="49"/>
  <c r="K172" i="48"/>
  <c r="J178" i="48"/>
  <c r="F339" i="48"/>
  <c r="F340" i="48" s="1"/>
  <c r="K180" i="48"/>
  <c r="L188" i="48"/>
  <c r="G335" i="48"/>
  <c r="G339" i="48" s="1"/>
  <c r="H339" i="48"/>
  <c r="I208" i="48"/>
  <c r="J204" i="48"/>
  <c r="H335" i="48"/>
  <c r="T311" i="47"/>
  <c r="T339" i="47" s="1"/>
  <c r="T335" i="47"/>
  <c r="S339" i="47"/>
  <c r="S340" i="47" s="1"/>
  <c r="R133" i="47"/>
  <c r="R134" i="47"/>
  <c r="R123" i="47"/>
  <c r="R125" i="47" s="1"/>
  <c r="R126" i="47" s="1"/>
  <c r="Q123" i="47"/>
  <c r="Q125" i="47" s="1"/>
  <c r="Q133" i="47"/>
  <c r="Q134" i="47" s="1"/>
  <c r="Q126" i="47"/>
  <c r="P123" i="47"/>
  <c r="P125" i="47" s="1"/>
  <c r="P126" i="47" s="1"/>
  <c r="P134" i="47"/>
  <c r="O80" i="47"/>
  <c r="O88" i="47"/>
  <c r="O102" i="47"/>
  <c r="O106" i="47"/>
  <c r="O118" i="47"/>
  <c r="O127" i="47"/>
  <c r="O128" i="47"/>
  <c r="O129" i="47"/>
  <c r="O130" i="47"/>
  <c r="O131" i="47"/>
  <c r="O132" i="47"/>
  <c r="O145" i="47"/>
  <c r="S180" i="50" l="1"/>
  <c r="U188" i="50"/>
  <c r="S172" i="50"/>
  <c r="R178" i="50"/>
  <c r="R145" i="50"/>
  <c r="Q335" i="50"/>
  <c r="Q339" i="50" s="1"/>
  <c r="R204" i="50"/>
  <c r="R208" i="50"/>
  <c r="P335" i="50"/>
  <c r="P339" i="50" s="1"/>
  <c r="O204" i="49"/>
  <c r="O311" i="49"/>
  <c r="P180" i="49"/>
  <c r="V188" i="49"/>
  <c r="N311" i="49"/>
  <c r="O208" i="49"/>
  <c r="Q172" i="49"/>
  <c r="P178" i="49"/>
  <c r="P145" i="49"/>
  <c r="M340" i="49"/>
  <c r="H340" i="48"/>
  <c r="M188" i="48"/>
  <c r="L145" i="48"/>
  <c r="K204" i="48"/>
  <c r="L180" i="48"/>
  <c r="J208" i="48"/>
  <c r="I311" i="48"/>
  <c r="L172" i="48"/>
  <c r="K178" i="48"/>
  <c r="G340" i="48"/>
  <c r="K145" i="48"/>
  <c r="T340" i="47"/>
  <c r="O133" i="47"/>
  <c r="O134" i="47"/>
  <c r="O123" i="47"/>
  <c r="O125" i="47" s="1"/>
  <c r="O126" i="47" s="1"/>
  <c r="N80" i="47"/>
  <c r="N88" i="47"/>
  <c r="N102" i="47"/>
  <c r="N106" i="47"/>
  <c r="N118" i="47"/>
  <c r="N127" i="47"/>
  <c r="N128" i="47"/>
  <c r="N129" i="47"/>
  <c r="N130" i="47"/>
  <c r="N131" i="47"/>
  <c r="N132" i="47"/>
  <c r="N145" i="47"/>
  <c r="M80" i="47"/>
  <c r="M88" i="47"/>
  <c r="M102" i="47"/>
  <c r="M106" i="47"/>
  <c r="M118" i="47"/>
  <c r="M127" i="47"/>
  <c r="M128" i="47"/>
  <c r="M129" i="47"/>
  <c r="M130" i="47"/>
  <c r="M131" i="47"/>
  <c r="M132" i="47"/>
  <c r="M169" i="47"/>
  <c r="M170" i="47" a="1"/>
  <c r="M170" i="47" s="1"/>
  <c r="M172" i="47"/>
  <c r="M178" i="47" s="1"/>
  <c r="M173" i="47"/>
  <c r="M174" i="47"/>
  <c r="M175" i="47"/>
  <c r="M176" i="47"/>
  <c r="M177" i="47"/>
  <c r="Q340" i="50" l="1"/>
  <c r="V188" i="50"/>
  <c r="S204" i="50"/>
  <c r="S311" i="50"/>
  <c r="T180" i="50"/>
  <c r="T172" i="50"/>
  <c r="S178" i="50"/>
  <c r="S145" i="50"/>
  <c r="S208" i="50"/>
  <c r="P340" i="50"/>
  <c r="R311" i="50"/>
  <c r="Q180" i="49"/>
  <c r="Q178" i="49"/>
  <c r="R172" i="49"/>
  <c r="Q145" i="49"/>
  <c r="O335" i="49"/>
  <c r="P204" i="49"/>
  <c r="W188" i="49"/>
  <c r="P208" i="49"/>
  <c r="N335" i="49"/>
  <c r="N339" i="49" s="1"/>
  <c r="K208" i="48"/>
  <c r="J311" i="48"/>
  <c r="L204" i="48"/>
  <c r="M180" i="48"/>
  <c r="J335" i="48"/>
  <c r="M172" i="48"/>
  <c r="M145" i="48" s="1"/>
  <c r="L178" i="48"/>
  <c r="I335" i="48"/>
  <c r="I339" i="48" s="1"/>
  <c r="N188" i="48"/>
  <c r="N133" i="47"/>
  <c r="N134" i="47"/>
  <c r="N123" i="47"/>
  <c r="N125" i="47" s="1"/>
  <c r="N126" i="47" s="1"/>
  <c r="M133" i="47"/>
  <c r="M134" i="47" s="1"/>
  <c r="M123" i="47"/>
  <c r="M125" i="47" s="1"/>
  <c r="M126" i="47" s="1"/>
  <c r="M145" i="47"/>
  <c r="F80" i="47"/>
  <c r="F88" i="47"/>
  <c r="F102" i="47"/>
  <c r="E80" i="47"/>
  <c r="E88" i="47"/>
  <c r="E102" i="47"/>
  <c r="AH155" i="47"/>
  <c r="AI155" i="47"/>
  <c r="AH154" i="47"/>
  <c r="AI154" i="47"/>
  <c r="AH153" i="47"/>
  <c r="AI153" i="47"/>
  <c r="D80" i="47"/>
  <c r="D88" i="47"/>
  <c r="D102" i="47"/>
  <c r="C80" i="47"/>
  <c r="C88" i="47"/>
  <c r="C102" i="47"/>
  <c r="U172" i="50" l="1"/>
  <c r="T178" i="50"/>
  <c r="T145" i="50"/>
  <c r="U180" i="50"/>
  <c r="S335" i="50"/>
  <c r="T204" i="50"/>
  <c r="T208" i="50"/>
  <c r="R335" i="50"/>
  <c r="R339" i="50" s="1"/>
  <c r="W188" i="50"/>
  <c r="Q204" i="49"/>
  <c r="Q208" i="49"/>
  <c r="S172" i="49"/>
  <c r="R178" i="49"/>
  <c r="R145" i="49"/>
  <c r="O339" i="49"/>
  <c r="O340" i="49" s="1"/>
  <c r="X188" i="49"/>
  <c r="Q311" i="49"/>
  <c r="R180" i="49"/>
  <c r="N340" i="49"/>
  <c r="P311" i="49"/>
  <c r="O188" i="48"/>
  <c r="M204" i="48"/>
  <c r="N180" i="48"/>
  <c r="I340" i="48"/>
  <c r="L208" i="48"/>
  <c r="K311" i="48"/>
  <c r="N172" i="48"/>
  <c r="M178" i="48"/>
  <c r="J339" i="48"/>
  <c r="J340" i="48" s="1"/>
  <c r="AG339" i="47"/>
  <c r="H338" i="47"/>
  <c r="I338" i="47" s="1"/>
  <c r="J338" i="47" s="1"/>
  <c r="K338" i="47" s="1"/>
  <c r="L338" i="47" s="1"/>
  <c r="M338" i="47" s="1"/>
  <c r="N338" i="47" s="1"/>
  <c r="O338" i="47" s="1"/>
  <c r="P338" i="47" s="1"/>
  <c r="Q338" i="47" s="1"/>
  <c r="R338" i="47" s="1"/>
  <c r="AA338" i="47" s="1"/>
  <c r="AB338" i="47" s="1"/>
  <c r="AC338" i="47" s="1"/>
  <c r="AD338" i="47" s="1"/>
  <c r="AE338" i="47" s="1"/>
  <c r="AF338" i="47" s="1"/>
  <c r="F338" i="47"/>
  <c r="G338" i="47" s="1"/>
  <c r="D338" i="47"/>
  <c r="E338" i="47" s="1"/>
  <c r="C338" i="47"/>
  <c r="J337" i="47"/>
  <c r="K337" i="47" s="1"/>
  <c r="L337" i="47" s="1"/>
  <c r="M337" i="47" s="1"/>
  <c r="N337" i="47" s="1"/>
  <c r="O337" i="47" s="1"/>
  <c r="P337" i="47" s="1"/>
  <c r="Q337" i="47" s="1"/>
  <c r="R337" i="47" s="1"/>
  <c r="AA337" i="47" s="1"/>
  <c r="AB337" i="47" s="1"/>
  <c r="AC337" i="47" s="1"/>
  <c r="AD337" i="47" s="1"/>
  <c r="AE337" i="47" s="1"/>
  <c r="AF337" i="47" s="1"/>
  <c r="F337" i="47"/>
  <c r="G337" i="47" s="1"/>
  <c r="H337" i="47" s="1"/>
  <c r="I337" i="47" s="1"/>
  <c r="D337" i="47"/>
  <c r="E337" i="47" s="1"/>
  <c r="C337" i="47"/>
  <c r="AG335" i="47"/>
  <c r="AA334" i="47"/>
  <c r="AB334" i="47" s="1"/>
  <c r="AC334" i="47" s="1"/>
  <c r="AD334" i="47" s="1"/>
  <c r="AE334" i="47" s="1"/>
  <c r="AF334" i="47" s="1"/>
  <c r="J334" i="47"/>
  <c r="K334" i="47" s="1"/>
  <c r="L334" i="47" s="1"/>
  <c r="M334" i="47" s="1"/>
  <c r="N334" i="47" s="1"/>
  <c r="O334" i="47" s="1"/>
  <c r="P334" i="47" s="1"/>
  <c r="Q334" i="47" s="1"/>
  <c r="R334" i="47" s="1"/>
  <c r="H334" i="47"/>
  <c r="I334" i="47" s="1"/>
  <c r="D334" i="47"/>
  <c r="E334" i="47" s="1"/>
  <c r="F334" i="47" s="1"/>
  <c r="G334" i="47" s="1"/>
  <c r="C334" i="47"/>
  <c r="F333" i="47"/>
  <c r="G333" i="47" s="1"/>
  <c r="H333" i="47" s="1"/>
  <c r="I333" i="47" s="1"/>
  <c r="J333" i="47" s="1"/>
  <c r="K333" i="47" s="1"/>
  <c r="L333" i="47" s="1"/>
  <c r="M333" i="47" s="1"/>
  <c r="N333" i="47" s="1"/>
  <c r="O333" i="47" s="1"/>
  <c r="P333" i="47" s="1"/>
  <c r="Q333" i="47" s="1"/>
  <c r="R333" i="47" s="1"/>
  <c r="AA333" i="47" s="1"/>
  <c r="AB333" i="47" s="1"/>
  <c r="AC333" i="47" s="1"/>
  <c r="AD333" i="47" s="1"/>
  <c r="AE333" i="47" s="1"/>
  <c r="AF333" i="47" s="1"/>
  <c r="C333" i="47"/>
  <c r="D333" i="47" s="1"/>
  <c r="E333" i="47" s="1"/>
  <c r="H332" i="47"/>
  <c r="I332" i="47" s="1"/>
  <c r="J332" i="47" s="1"/>
  <c r="K332" i="47" s="1"/>
  <c r="L332" i="47" s="1"/>
  <c r="M332" i="47" s="1"/>
  <c r="N332" i="47" s="1"/>
  <c r="O332" i="47" s="1"/>
  <c r="P332" i="47" s="1"/>
  <c r="Q332" i="47" s="1"/>
  <c r="R332" i="47" s="1"/>
  <c r="AA332" i="47" s="1"/>
  <c r="AB332" i="47" s="1"/>
  <c r="AC332" i="47" s="1"/>
  <c r="AD332" i="47" s="1"/>
  <c r="AE332" i="47" s="1"/>
  <c r="AF332" i="47" s="1"/>
  <c r="E332" i="47"/>
  <c r="F332" i="47" s="1"/>
  <c r="G332" i="47" s="1"/>
  <c r="D332" i="47"/>
  <c r="C332" i="47"/>
  <c r="G331" i="47"/>
  <c r="H331" i="47" s="1"/>
  <c r="I331" i="47" s="1"/>
  <c r="J331" i="47" s="1"/>
  <c r="K331" i="47" s="1"/>
  <c r="L331" i="47" s="1"/>
  <c r="M331" i="47" s="1"/>
  <c r="N331" i="47" s="1"/>
  <c r="O331" i="47" s="1"/>
  <c r="P331" i="47" s="1"/>
  <c r="Q331" i="47" s="1"/>
  <c r="R331" i="47" s="1"/>
  <c r="AA331" i="47" s="1"/>
  <c r="AB331" i="47" s="1"/>
  <c r="AC331" i="47" s="1"/>
  <c r="AD331" i="47" s="1"/>
  <c r="AE331" i="47" s="1"/>
  <c r="AF331" i="47" s="1"/>
  <c r="C331" i="47"/>
  <c r="D331" i="47" s="1"/>
  <c r="E331" i="47" s="1"/>
  <c r="F331" i="47" s="1"/>
  <c r="L330" i="47"/>
  <c r="M330" i="47" s="1"/>
  <c r="N330" i="47" s="1"/>
  <c r="O330" i="47" s="1"/>
  <c r="P330" i="47" s="1"/>
  <c r="Q330" i="47" s="1"/>
  <c r="R330" i="47" s="1"/>
  <c r="AA330" i="47" s="1"/>
  <c r="AB330" i="47" s="1"/>
  <c r="AC330" i="47" s="1"/>
  <c r="AD330" i="47" s="1"/>
  <c r="AE330" i="47" s="1"/>
  <c r="AF330" i="47" s="1"/>
  <c r="H330" i="47"/>
  <c r="I330" i="47" s="1"/>
  <c r="J330" i="47" s="1"/>
  <c r="K330" i="47" s="1"/>
  <c r="E330" i="47"/>
  <c r="F330" i="47" s="1"/>
  <c r="G330" i="47" s="1"/>
  <c r="D330" i="47"/>
  <c r="C330" i="47"/>
  <c r="F329" i="47"/>
  <c r="G329" i="47" s="1"/>
  <c r="H329" i="47" s="1"/>
  <c r="I329" i="47" s="1"/>
  <c r="J329" i="47" s="1"/>
  <c r="K329" i="47" s="1"/>
  <c r="L329" i="47" s="1"/>
  <c r="M329" i="47" s="1"/>
  <c r="N329" i="47" s="1"/>
  <c r="O329" i="47" s="1"/>
  <c r="P329" i="47" s="1"/>
  <c r="Q329" i="47" s="1"/>
  <c r="R329" i="47" s="1"/>
  <c r="AA329" i="47" s="1"/>
  <c r="AB329" i="47" s="1"/>
  <c r="AC329" i="47" s="1"/>
  <c r="AD329" i="47" s="1"/>
  <c r="AE329" i="47" s="1"/>
  <c r="AF329" i="47" s="1"/>
  <c r="C329" i="47"/>
  <c r="D329" i="47" s="1"/>
  <c r="E329" i="47" s="1"/>
  <c r="Q328" i="47"/>
  <c r="R328" i="47" s="1"/>
  <c r="AA328" i="47" s="1"/>
  <c r="AB328" i="47" s="1"/>
  <c r="AC328" i="47" s="1"/>
  <c r="AD328" i="47" s="1"/>
  <c r="AE328" i="47" s="1"/>
  <c r="AF328" i="47" s="1"/>
  <c r="D328" i="47"/>
  <c r="E328" i="47" s="1"/>
  <c r="F328" i="47" s="1"/>
  <c r="G328" i="47" s="1"/>
  <c r="H328" i="47" s="1"/>
  <c r="I328" i="47" s="1"/>
  <c r="J328" i="47" s="1"/>
  <c r="K328" i="47" s="1"/>
  <c r="L328" i="47" s="1"/>
  <c r="M328" i="47" s="1"/>
  <c r="N328" i="47" s="1"/>
  <c r="O328" i="47" s="1"/>
  <c r="P328" i="47" s="1"/>
  <c r="C328" i="47"/>
  <c r="G327" i="47"/>
  <c r="H327" i="47" s="1"/>
  <c r="I327" i="47" s="1"/>
  <c r="J327" i="47" s="1"/>
  <c r="K327" i="47" s="1"/>
  <c r="L327" i="47" s="1"/>
  <c r="M327" i="47" s="1"/>
  <c r="N327" i="47" s="1"/>
  <c r="O327" i="47" s="1"/>
  <c r="P327" i="47" s="1"/>
  <c r="Q327" i="47" s="1"/>
  <c r="R327" i="47" s="1"/>
  <c r="AA327" i="47" s="1"/>
  <c r="AB327" i="47" s="1"/>
  <c r="AC327" i="47" s="1"/>
  <c r="AD327" i="47" s="1"/>
  <c r="AE327" i="47" s="1"/>
  <c r="AF327" i="47" s="1"/>
  <c r="C327" i="47"/>
  <c r="D327" i="47" s="1"/>
  <c r="E327" i="47" s="1"/>
  <c r="F327" i="47" s="1"/>
  <c r="J326" i="47"/>
  <c r="K326" i="47" s="1"/>
  <c r="L326" i="47" s="1"/>
  <c r="M326" i="47" s="1"/>
  <c r="N326" i="47" s="1"/>
  <c r="O326" i="47" s="1"/>
  <c r="P326" i="47" s="1"/>
  <c r="Q326" i="47" s="1"/>
  <c r="R326" i="47" s="1"/>
  <c r="AA326" i="47" s="1"/>
  <c r="AB326" i="47" s="1"/>
  <c r="AC326" i="47" s="1"/>
  <c r="AD326" i="47" s="1"/>
  <c r="AE326" i="47" s="1"/>
  <c r="AF326" i="47" s="1"/>
  <c r="H326" i="47"/>
  <c r="I326" i="47" s="1"/>
  <c r="E326" i="47"/>
  <c r="F326" i="47" s="1"/>
  <c r="G326" i="47" s="1"/>
  <c r="D326" i="47"/>
  <c r="C326" i="47"/>
  <c r="G325" i="47"/>
  <c r="H325" i="47" s="1"/>
  <c r="I325" i="47" s="1"/>
  <c r="J325" i="47" s="1"/>
  <c r="K325" i="47" s="1"/>
  <c r="L325" i="47" s="1"/>
  <c r="M325" i="47" s="1"/>
  <c r="N325" i="47" s="1"/>
  <c r="O325" i="47" s="1"/>
  <c r="P325" i="47" s="1"/>
  <c r="Q325" i="47" s="1"/>
  <c r="R325" i="47" s="1"/>
  <c r="AA325" i="47" s="1"/>
  <c r="AB325" i="47" s="1"/>
  <c r="AC325" i="47" s="1"/>
  <c r="AD325" i="47" s="1"/>
  <c r="AE325" i="47" s="1"/>
  <c r="AF325" i="47" s="1"/>
  <c r="E325" i="47"/>
  <c r="F325" i="47" s="1"/>
  <c r="C325" i="47"/>
  <c r="D325" i="47" s="1"/>
  <c r="AA324" i="47"/>
  <c r="AB324" i="47" s="1"/>
  <c r="AC324" i="47" s="1"/>
  <c r="AD324" i="47" s="1"/>
  <c r="AE324" i="47" s="1"/>
  <c r="AF324" i="47" s="1"/>
  <c r="P324" i="47"/>
  <c r="Q324" i="47" s="1"/>
  <c r="R324" i="47" s="1"/>
  <c r="M324" i="47"/>
  <c r="N324" i="47" s="1"/>
  <c r="O324" i="47" s="1"/>
  <c r="H324" i="47"/>
  <c r="I324" i="47" s="1"/>
  <c r="J324" i="47" s="1"/>
  <c r="K324" i="47" s="1"/>
  <c r="L324" i="47" s="1"/>
  <c r="E324" i="47"/>
  <c r="F324" i="47" s="1"/>
  <c r="G324" i="47" s="1"/>
  <c r="C324" i="47"/>
  <c r="D324" i="47" s="1"/>
  <c r="G323" i="47"/>
  <c r="H323" i="47" s="1"/>
  <c r="I323" i="47" s="1"/>
  <c r="J323" i="47" s="1"/>
  <c r="K323" i="47" s="1"/>
  <c r="L323" i="47" s="1"/>
  <c r="M323" i="47" s="1"/>
  <c r="N323" i="47" s="1"/>
  <c r="O323" i="47" s="1"/>
  <c r="P323" i="47" s="1"/>
  <c r="Q323" i="47" s="1"/>
  <c r="R323" i="47" s="1"/>
  <c r="AA323" i="47" s="1"/>
  <c r="AB323" i="47" s="1"/>
  <c r="AC323" i="47" s="1"/>
  <c r="AD323" i="47" s="1"/>
  <c r="AE323" i="47" s="1"/>
  <c r="AF323" i="47" s="1"/>
  <c r="C323" i="47"/>
  <c r="D323" i="47" s="1"/>
  <c r="E323" i="47" s="1"/>
  <c r="F323" i="47" s="1"/>
  <c r="E322" i="47"/>
  <c r="F322" i="47" s="1"/>
  <c r="G322" i="47" s="1"/>
  <c r="H322" i="47" s="1"/>
  <c r="I322" i="47" s="1"/>
  <c r="J322" i="47" s="1"/>
  <c r="K322" i="47" s="1"/>
  <c r="L322" i="47" s="1"/>
  <c r="M322" i="47" s="1"/>
  <c r="N322" i="47" s="1"/>
  <c r="O322" i="47" s="1"/>
  <c r="P322" i="47" s="1"/>
  <c r="Q322" i="47" s="1"/>
  <c r="R322" i="47" s="1"/>
  <c r="AA322" i="47" s="1"/>
  <c r="AB322" i="47" s="1"/>
  <c r="AC322" i="47" s="1"/>
  <c r="AD322" i="47" s="1"/>
  <c r="AE322" i="47" s="1"/>
  <c r="AF322" i="47" s="1"/>
  <c r="D322" i="47"/>
  <c r="C322" i="47"/>
  <c r="N321" i="47"/>
  <c r="O321" i="47" s="1"/>
  <c r="P321" i="47" s="1"/>
  <c r="Q321" i="47" s="1"/>
  <c r="R321" i="47" s="1"/>
  <c r="AA321" i="47" s="1"/>
  <c r="AB321" i="47" s="1"/>
  <c r="AC321" i="47" s="1"/>
  <c r="AD321" i="47" s="1"/>
  <c r="AE321" i="47" s="1"/>
  <c r="AF321" i="47" s="1"/>
  <c r="M321" i="47"/>
  <c r="H321" i="47"/>
  <c r="I321" i="47" s="1"/>
  <c r="J321" i="47" s="1"/>
  <c r="K321" i="47" s="1"/>
  <c r="L321" i="47" s="1"/>
  <c r="C321" i="47"/>
  <c r="D321" i="47" s="1"/>
  <c r="E321" i="47" s="1"/>
  <c r="F321" i="47" s="1"/>
  <c r="G321" i="47" s="1"/>
  <c r="F320" i="47"/>
  <c r="G320" i="47" s="1"/>
  <c r="H320" i="47" s="1"/>
  <c r="I320" i="47" s="1"/>
  <c r="J320" i="47" s="1"/>
  <c r="K320" i="47" s="1"/>
  <c r="L320" i="47" s="1"/>
  <c r="M320" i="47" s="1"/>
  <c r="N320" i="47" s="1"/>
  <c r="O320" i="47" s="1"/>
  <c r="P320" i="47" s="1"/>
  <c r="Q320" i="47" s="1"/>
  <c r="R320" i="47" s="1"/>
  <c r="AA320" i="47" s="1"/>
  <c r="AB320" i="47" s="1"/>
  <c r="AC320" i="47" s="1"/>
  <c r="AD320" i="47" s="1"/>
  <c r="AE320" i="47" s="1"/>
  <c r="AF320" i="47" s="1"/>
  <c r="C320" i="47"/>
  <c r="D320" i="47" s="1"/>
  <c r="E320" i="47" s="1"/>
  <c r="G319" i="47"/>
  <c r="H319" i="47" s="1"/>
  <c r="I319" i="47" s="1"/>
  <c r="J319" i="47" s="1"/>
  <c r="K319" i="47" s="1"/>
  <c r="L319" i="47" s="1"/>
  <c r="M319" i="47" s="1"/>
  <c r="N319" i="47" s="1"/>
  <c r="O319" i="47" s="1"/>
  <c r="P319" i="47" s="1"/>
  <c r="Q319" i="47" s="1"/>
  <c r="R319" i="47" s="1"/>
  <c r="AA319" i="47" s="1"/>
  <c r="AB319" i="47" s="1"/>
  <c r="AC319" i="47" s="1"/>
  <c r="AD319" i="47" s="1"/>
  <c r="AE319" i="47" s="1"/>
  <c r="AF319" i="47" s="1"/>
  <c r="D319" i="47"/>
  <c r="E319" i="47" s="1"/>
  <c r="F319" i="47" s="1"/>
  <c r="C319" i="47"/>
  <c r="D318" i="47"/>
  <c r="E318" i="47" s="1"/>
  <c r="F318" i="47" s="1"/>
  <c r="G318" i="47" s="1"/>
  <c r="H318" i="47" s="1"/>
  <c r="I318" i="47" s="1"/>
  <c r="J318" i="47" s="1"/>
  <c r="K318" i="47" s="1"/>
  <c r="L318" i="47" s="1"/>
  <c r="M318" i="47" s="1"/>
  <c r="N318" i="47" s="1"/>
  <c r="O318" i="47" s="1"/>
  <c r="P318" i="47" s="1"/>
  <c r="Q318" i="47" s="1"/>
  <c r="R318" i="47" s="1"/>
  <c r="AA318" i="47" s="1"/>
  <c r="AB318" i="47" s="1"/>
  <c r="AC318" i="47" s="1"/>
  <c r="AD318" i="47" s="1"/>
  <c r="AE318" i="47" s="1"/>
  <c r="AF318" i="47" s="1"/>
  <c r="C318" i="47"/>
  <c r="AA317" i="47"/>
  <c r="AB317" i="47" s="1"/>
  <c r="AC317" i="47" s="1"/>
  <c r="AD317" i="47" s="1"/>
  <c r="AE317" i="47" s="1"/>
  <c r="AF317" i="47" s="1"/>
  <c r="K317" i="47"/>
  <c r="L317" i="47" s="1"/>
  <c r="M317" i="47" s="1"/>
  <c r="N317" i="47" s="1"/>
  <c r="O317" i="47" s="1"/>
  <c r="P317" i="47" s="1"/>
  <c r="Q317" i="47" s="1"/>
  <c r="R317" i="47" s="1"/>
  <c r="F317" i="47"/>
  <c r="G317" i="47" s="1"/>
  <c r="H317" i="47" s="1"/>
  <c r="I317" i="47" s="1"/>
  <c r="J317" i="47" s="1"/>
  <c r="E317" i="47"/>
  <c r="D317" i="47"/>
  <c r="C317" i="47"/>
  <c r="H316" i="47"/>
  <c r="I316" i="47" s="1"/>
  <c r="J316" i="47" s="1"/>
  <c r="K316" i="47" s="1"/>
  <c r="L316" i="47" s="1"/>
  <c r="M316" i="47" s="1"/>
  <c r="N316" i="47" s="1"/>
  <c r="O316" i="47" s="1"/>
  <c r="P316" i="47" s="1"/>
  <c r="Q316" i="47" s="1"/>
  <c r="R316" i="47" s="1"/>
  <c r="AA316" i="47" s="1"/>
  <c r="AB316" i="47" s="1"/>
  <c r="AC316" i="47" s="1"/>
  <c r="AD316" i="47" s="1"/>
  <c r="AE316" i="47" s="1"/>
  <c r="AF316" i="47" s="1"/>
  <c r="E316" i="47"/>
  <c r="F316" i="47" s="1"/>
  <c r="G316" i="47" s="1"/>
  <c r="D316" i="47"/>
  <c r="C316" i="47"/>
  <c r="AA315" i="47"/>
  <c r="AB315" i="47" s="1"/>
  <c r="AC315" i="47" s="1"/>
  <c r="AD315" i="47" s="1"/>
  <c r="AE315" i="47" s="1"/>
  <c r="AF315" i="47" s="1"/>
  <c r="O315" i="47"/>
  <c r="P315" i="47" s="1"/>
  <c r="Q315" i="47" s="1"/>
  <c r="R315" i="47" s="1"/>
  <c r="C315" i="47"/>
  <c r="D315" i="47" s="1"/>
  <c r="E315" i="47" s="1"/>
  <c r="F315" i="47" s="1"/>
  <c r="G315" i="47" s="1"/>
  <c r="H315" i="47" s="1"/>
  <c r="I315" i="47" s="1"/>
  <c r="J315" i="47" s="1"/>
  <c r="K315" i="47" s="1"/>
  <c r="L315" i="47" s="1"/>
  <c r="M315" i="47" s="1"/>
  <c r="N315" i="47" s="1"/>
  <c r="AA314" i="47"/>
  <c r="AB314" i="47" s="1"/>
  <c r="AC314" i="47" s="1"/>
  <c r="AD314" i="47" s="1"/>
  <c r="AE314" i="47" s="1"/>
  <c r="AF314" i="47" s="1"/>
  <c r="D314" i="47"/>
  <c r="E314" i="47" s="1"/>
  <c r="F314" i="47" s="1"/>
  <c r="G314" i="47" s="1"/>
  <c r="H314" i="47" s="1"/>
  <c r="I314" i="47" s="1"/>
  <c r="J314" i="47" s="1"/>
  <c r="K314" i="47" s="1"/>
  <c r="L314" i="47" s="1"/>
  <c r="M314" i="47" s="1"/>
  <c r="N314" i="47" s="1"/>
  <c r="O314" i="47" s="1"/>
  <c r="P314" i="47" s="1"/>
  <c r="Q314" i="47" s="1"/>
  <c r="R314" i="47" s="1"/>
  <c r="C314" i="47"/>
  <c r="I313" i="47"/>
  <c r="J313" i="47" s="1"/>
  <c r="K313" i="47" s="1"/>
  <c r="L313" i="47" s="1"/>
  <c r="M313" i="47" s="1"/>
  <c r="N313" i="47" s="1"/>
  <c r="O313" i="47" s="1"/>
  <c r="P313" i="47" s="1"/>
  <c r="Q313" i="47" s="1"/>
  <c r="R313" i="47" s="1"/>
  <c r="AA313" i="47" s="1"/>
  <c r="AB313" i="47" s="1"/>
  <c r="AC313" i="47" s="1"/>
  <c r="AD313" i="47" s="1"/>
  <c r="AE313" i="47" s="1"/>
  <c r="AF313" i="47" s="1"/>
  <c r="C313" i="47"/>
  <c r="D313" i="47" s="1"/>
  <c r="E313" i="47" s="1"/>
  <c r="F313" i="47" s="1"/>
  <c r="G313" i="47" s="1"/>
  <c r="H313" i="47" s="1"/>
  <c r="AG311" i="47"/>
  <c r="AG340" i="47" s="1"/>
  <c r="B311" i="47"/>
  <c r="E310" i="47"/>
  <c r="F310" i="47" s="1"/>
  <c r="G310" i="47" s="1"/>
  <c r="H310" i="47" s="1"/>
  <c r="I310" i="47" s="1"/>
  <c r="J310" i="47" s="1"/>
  <c r="K310" i="47" s="1"/>
  <c r="L310" i="47" s="1"/>
  <c r="M310" i="47" s="1"/>
  <c r="N310" i="47" s="1"/>
  <c r="O310" i="47" s="1"/>
  <c r="P310" i="47" s="1"/>
  <c r="Q310" i="47" s="1"/>
  <c r="R310" i="47" s="1"/>
  <c r="AA310" i="47" s="1"/>
  <c r="AB310" i="47" s="1"/>
  <c r="AC310" i="47" s="1"/>
  <c r="AD310" i="47" s="1"/>
  <c r="AE310" i="47" s="1"/>
  <c r="AF310" i="47" s="1"/>
  <c r="D310" i="47"/>
  <c r="C310" i="47"/>
  <c r="E309" i="47"/>
  <c r="F309" i="47" s="1"/>
  <c r="G309" i="47" s="1"/>
  <c r="H309" i="47" s="1"/>
  <c r="I309" i="47" s="1"/>
  <c r="J309" i="47" s="1"/>
  <c r="K309" i="47" s="1"/>
  <c r="L309" i="47" s="1"/>
  <c r="M309" i="47" s="1"/>
  <c r="N309" i="47" s="1"/>
  <c r="O309" i="47" s="1"/>
  <c r="P309" i="47" s="1"/>
  <c r="Q309" i="47" s="1"/>
  <c r="R309" i="47" s="1"/>
  <c r="AA309" i="47" s="1"/>
  <c r="AB309" i="47" s="1"/>
  <c r="AC309" i="47" s="1"/>
  <c r="AD309" i="47" s="1"/>
  <c r="AE309" i="47" s="1"/>
  <c r="AF309" i="47" s="1"/>
  <c r="C309" i="47"/>
  <c r="D309" i="47" s="1"/>
  <c r="I308" i="47"/>
  <c r="J308" i="47" s="1"/>
  <c r="K308" i="47" s="1"/>
  <c r="L308" i="47" s="1"/>
  <c r="M308" i="47" s="1"/>
  <c r="N308" i="47" s="1"/>
  <c r="O308" i="47" s="1"/>
  <c r="P308" i="47" s="1"/>
  <c r="Q308" i="47" s="1"/>
  <c r="R308" i="47" s="1"/>
  <c r="AA308" i="47" s="1"/>
  <c r="AB308" i="47" s="1"/>
  <c r="AC308" i="47" s="1"/>
  <c r="AD308" i="47" s="1"/>
  <c r="AE308" i="47" s="1"/>
  <c r="AF308" i="47" s="1"/>
  <c r="C308" i="47"/>
  <c r="D308" i="47" s="1"/>
  <c r="E308" i="47" s="1"/>
  <c r="F308" i="47" s="1"/>
  <c r="G308" i="47" s="1"/>
  <c r="H308" i="47" s="1"/>
  <c r="O307" i="47"/>
  <c r="P307" i="47" s="1"/>
  <c r="Q307" i="47" s="1"/>
  <c r="R307" i="47" s="1"/>
  <c r="AA307" i="47" s="1"/>
  <c r="AB307" i="47" s="1"/>
  <c r="AC307" i="47" s="1"/>
  <c r="AD307" i="47" s="1"/>
  <c r="AE307" i="47" s="1"/>
  <c r="AF307" i="47" s="1"/>
  <c r="D307" i="47"/>
  <c r="E307" i="47" s="1"/>
  <c r="F307" i="47" s="1"/>
  <c r="G307" i="47" s="1"/>
  <c r="H307" i="47" s="1"/>
  <c r="I307" i="47" s="1"/>
  <c r="J307" i="47" s="1"/>
  <c r="K307" i="47" s="1"/>
  <c r="L307" i="47" s="1"/>
  <c r="M307" i="47" s="1"/>
  <c r="N307" i="47" s="1"/>
  <c r="C307" i="47"/>
  <c r="E306" i="47"/>
  <c r="F306" i="47" s="1"/>
  <c r="G306" i="47" s="1"/>
  <c r="H306" i="47" s="1"/>
  <c r="I306" i="47" s="1"/>
  <c r="J306" i="47" s="1"/>
  <c r="K306" i="47" s="1"/>
  <c r="L306" i="47" s="1"/>
  <c r="M306" i="47" s="1"/>
  <c r="N306" i="47" s="1"/>
  <c r="O306" i="47" s="1"/>
  <c r="P306" i="47" s="1"/>
  <c r="Q306" i="47" s="1"/>
  <c r="R306" i="47" s="1"/>
  <c r="AA306" i="47" s="1"/>
  <c r="AB306" i="47" s="1"/>
  <c r="AC306" i="47" s="1"/>
  <c r="AD306" i="47" s="1"/>
  <c r="AE306" i="47" s="1"/>
  <c r="AF306" i="47" s="1"/>
  <c r="C306" i="47"/>
  <c r="D306" i="47" s="1"/>
  <c r="M305" i="47"/>
  <c r="N305" i="47" s="1"/>
  <c r="O305" i="47" s="1"/>
  <c r="P305" i="47" s="1"/>
  <c r="Q305" i="47" s="1"/>
  <c r="R305" i="47" s="1"/>
  <c r="AA305" i="47" s="1"/>
  <c r="AB305" i="47" s="1"/>
  <c r="AC305" i="47" s="1"/>
  <c r="AD305" i="47" s="1"/>
  <c r="AE305" i="47" s="1"/>
  <c r="AF305" i="47" s="1"/>
  <c r="C305" i="47"/>
  <c r="D305" i="47" s="1"/>
  <c r="E305" i="47" s="1"/>
  <c r="F305" i="47" s="1"/>
  <c r="G305" i="47" s="1"/>
  <c r="H305" i="47" s="1"/>
  <c r="I305" i="47" s="1"/>
  <c r="J305" i="47" s="1"/>
  <c r="K305" i="47" s="1"/>
  <c r="L305" i="47" s="1"/>
  <c r="J304" i="47"/>
  <c r="K304" i="47" s="1"/>
  <c r="L304" i="47" s="1"/>
  <c r="M304" i="47" s="1"/>
  <c r="N304" i="47" s="1"/>
  <c r="O304" i="47" s="1"/>
  <c r="P304" i="47" s="1"/>
  <c r="Q304" i="47" s="1"/>
  <c r="R304" i="47" s="1"/>
  <c r="AA304" i="47" s="1"/>
  <c r="AB304" i="47" s="1"/>
  <c r="AC304" i="47" s="1"/>
  <c r="AD304" i="47" s="1"/>
  <c r="AE304" i="47" s="1"/>
  <c r="AF304" i="47" s="1"/>
  <c r="D304" i="47"/>
  <c r="E304" i="47" s="1"/>
  <c r="F304" i="47" s="1"/>
  <c r="G304" i="47" s="1"/>
  <c r="H304" i="47" s="1"/>
  <c r="I304" i="47" s="1"/>
  <c r="C304" i="47"/>
  <c r="D303" i="47"/>
  <c r="E303" i="47" s="1"/>
  <c r="F303" i="47" s="1"/>
  <c r="G303" i="47" s="1"/>
  <c r="H303" i="47" s="1"/>
  <c r="I303" i="47" s="1"/>
  <c r="J303" i="47" s="1"/>
  <c r="K303" i="47" s="1"/>
  <c r="L303" i="47" s="1"/>
  <c r="M303" i="47" s="1"/>
  <c r="N303" i="47" s="1"/>
  <c r="O303" i="47" s="1"/>
  <c r="P303" i="47" s="1"/>
  <c r="Q303" i="47" s="1"/>
  <c r="R303" i="47" s="1"/>
  <c r="AA303" i="47" s="1"/>
  <c r="AB303" i="47" s="1"/>
  <c r="AC303" i="47" s="1"/>
  <c r="AD303" i="47" s="1"/>
  <c r="AE303" i="47" s="1"/>
  <c r="AF303" i="47" s="1"/>
  <c r="C303" i="47"/>
  <c r="C302" i="47"/>
  <c r="D302" i="47" s="1"/>
  <c r="E302" i="47" s="1"/>
  <c r="F302" i="47" s="1"/>
  <c r="G302" i="47" s="1"/>
  <c r="H302" i="47" s="1"/>
  <c r="I302" i="47" s="1"/>
  <c r="J302" i="47" s="1"/>
  <c r="K302" i="47" s="1"/>
  <c r="L302" i="47" s="1"/>
  <c r="M302" i="47" s="1"/>
  <c r="N302" i="47" s="1"/>
  <c r="O302" i="47" s="1"/>
  <c r="P302" i="47" s="1"/>
  <c r="Q302" i="47" s="1"/>
  <c r="R302" i="47" s="1"/>
  <c r="AA302" i="47" s="1"/>
  <c r="AB302" i="47" s="1"/>
  <c r="AC302" i="47" s="1"/>
  <c r="AD302" i="47" s="1"/>
  <c r="AE302" i="47" s="1"/>
  <c r="AF302" i="47" s="1"/>
  <c r="D301" i="47"/>
  <c r="E301" i="47" s="1"/>
  <c r="F301" i="47" s="1"/>
  <c r="G301" i="47" s="1"/>
  <c r="H301" i="47" s="1"/>
  <c r="I301" i="47" s="1"/>
  <c r="J301" i="47" s="1"/>
  <c r="K301" i="47" s="1"/>
  <c r="L301" i="47" s="1"/>
  <c r="M301" i="47" s="1"/>
  <c r="N301" i="47" s="1"/>
  <c r="O301" i="47" s="1"/>
  <c r="P301" i="47" s="1"/>
  <c r="Q301" i="47" s="1"/>
  <c r="R301" i="47" s="1"/>
  <c r="AA301" i="47" s="1"/>
  <c r="AB301" i="47" s="1"/>
  <c r="AC301" i="47" s="1"/>
  <c r="AD301" i="47" s="1"/>
  <c r="AE301" i="47" s="1"/>
  <c r="AF301" i="47" s="1"/>
  <c r="C301" i="47"/>
  <c r="F300" i="47"/>
  <c r="G300" i="47" s="1"/>
  <c r="H300" i="47" s="1"/>
  <c r="I300" i="47" s="1"/>
  <c r="J300" i="47" s="1"/>
  <c r="K300" i="47" s="1"/>
  <c r="L300" i="47" s="1"/>
  <c r="M300" i="47" s="1"/>
  <c r="N300" i="47" s="1"/>
  <c r="O300" i="47" s="1"/>
  <c r="P300" i="47" s="1"/>
  <c r="Q300" i="47" s="1"/>
  <c r="R300" i="47" s="1"/>
  <c r="AA300" i="47" s="1"/>
  <c r="AB300" i="47" s="1"/>
  <c r="AC300" i="47" s="1"/>
  <c r="AD300" i="47" s="1"/>
  <c r="AE300" i="47" s="1"/>
  <c r="AF300" i="47" s="1"/>
  <c r="D300" i="47"/>
  <c r="E300" i="47" s="1"/>
  <c r="C300" i="47"/>
  <c r="D299" i="47"/>
  <c r="E299" i="47" s="1"/>
  <c r="F299" i="47" s="1"/>
  <c r="G299" i="47" s="1"/>
  <c r="H299" i="47" s="1"/>
  <c r="I299" i="47" s="1"/>
  <c r="J299" i="47" s="1"/>
  <c r="K299" i="47" s="1"/>
  <c r="L299" i="47" s="1"/>
  <c r="M299" i="47" s="1"/>
  <c r="N299" i="47" s="1"/>
  <c r="O299" i="47" s="1"/>
  <c r="P299" i="47" s="1"/>
  <c r="Q299" i="47" s="1"/>
  <c r="R299" i="47" s="1"/>
  <c r="AA299" i="47" s="1"/>
  <c r="AB299" i="47" s="1"/>
  <c r="AC299" i="47" s="1"/>
  <c r="AD299" i="47" s="1"/>
  <c r="AE299" i="47" s="1"/>
  <c r="AF299" i="47" s="1"/>
  <c r="C299" i="47"/>
  <c r="AA298" i="47"/>
  <c r="AB298" i="47" s="1"/>
  <c r="AC298" i="47" s="1"/>
  <c r="AD298" i="47" s="1"/>
  <c r="AE298" i="47" s="1"/>
  <c r="AF298" i="47" s="1"/>
  <c r="L298" i="47"/>
  <c r="M298" i="47" s="1"/>
  <c r="N298" i="47" s="1"/>
  <c r="O298" i="47" s="1"/>
  <c r="P298" i="47" s="1"/>
  <c r="Q298" i="47" s="1"/>
  <c r="R298" i="47" s="1"/>
  <c r="C298" i="47"/>
  <c r="D298" i="47" s="1"/>
  <c r="E298" i="47" s="1"/>
  <c r="F298" i="47" s="1"/>
  <c r="G298" i="47" s="1"/>
  <c r="H298" i="47" s="1"/>
  <c r="I298" i="47" s="1"/>
  <c r="J298" i="47" s="1"/>
  <c r="K298" i="47" s="1"/>
  <c r="F297" i="47"/>
  <c r="G297" i="47" s="1"/>
  <c r="H297" i="47" s="1"/>
  <c r="I297" i="47" s="1"/>
  <c r="J297" i="47" s="1"/>
  <c r="K297" i="47" s="1"/>
  <c r="L297" i="47" s="1"/>
  <c r="M297" i="47" s="1"/>
  <c r="N297" i="47" s="1"/>
  <c r="O297" i="47" s="1"/>
  <c r="P297" i="47" s="1"/>
  <c r="Q297" i="47" s="1"/>
  <c r="R297" i="47" s="1"/>
  <c r="AA297" i="47" s="1"/>
  <c r="AB297" i="47" s="1"/>
  <c r="AC297" i="47" s="1"/>
  <c r="AD297" i="47" s="1"/>
  <c r="AE297" i="47" s="1"/>
  <c r="AF297" i="47" s="1"/>
  <c r="D297" i="47"/>
  <c r="E297" i="47" s="1"/>
  <c r="C297" i="47"/>
  <c r="G296" i="47"/>
  <c r="H296" i="47" s="1"/>
  <c r="I296" i="47" s="1"/>
  <c r="J296" i="47" s="1"/>
  <c r="K296" i="47" s="1"/>
  <c r="L296" i="47" s="1"/>
  <c r="M296" i="47" s="1"/>
  <c r="N296" i="47" s="1"/>
  <c r="O296" i="47" s="1"/>
  <c r="P296" i="47" s="1"/>
  <c r="Q296" i="47" s="1"/>
  <c r="R296" i="47" s="1"/>
  <c r="AA296" i="47" s="1"/>
  <c r="AB296" i="47" s="1"/>
  <c r="AC296" i="47" s="1"/>
  <c r="AD296" i="47" s="1"/>
  <c r="AE296" i="47" s="1"/>
  <c r="AF296" i="47" s="1"/>
  <c r="D296" i="47"/>
  <c r="E296" i="47" s="1"/>
  <c r="F296" i="47" s="1"/>
  <c r="C296" i="47"/>
  <c r="M295" i="47"/>
  <c r="N295" i="47" s="1"/>
  <c r="O295" i="47" s="1"/>
  <c r="P295" i="47" s="1"/>
  <c r="Q295" i="47" s="1"/>
  <c r="R295" i="47" s="1"/>
  <c r="AA295" i="47" s="1"/>
  <c r="AB295" i="47" s="1"/>
  <c r="AC295" i="47" s="1"/>
  <c r="AD295" i="47" s="1"/>
  <c r="AE295" i="47" s="1"/>
  <c r="AF295" i="47" s="1"/>
  <c r="D295" i="47"/>
  <c r="E295" i="47" s="1"/>
  <c r="F295" i="47" s="1"/>
  <c r="G295" i="47" s="1"/>
  <c r="H295" i="47" s="1"/>
  <c r="I295" i="47" s="1"/>
  <c r="J295" i="47" s="1"/>
  <c r="K295" i="47" s="1"/>
  <c r="L295" i="47" s="1"/>
  <c r="C295" i="47"/>
  <c r="J294" i="47"/>
  <c r="K294" i="47" s="1"/>
  <c r="L294" i="47" s="1"/>
  <c r="M294" i="47" s="1"/>
  <c r="N294" i="47" s="1"/>
  <c r="O294" i="47" s="1"/>
  <c r="P294" i="47" s="1"/>
  <c r="Q294" i="47" s="1"/>
  <c r="R294" i="47" s="1"/>
  <c r="AA294" i="47" s="1"/>
  <c r="AB294" i="47" s="1"/>
  <c r="AC294" i="47" s="1"/>
  <c r="AD294" i="47" s="1"/>
  <c r="AE294" i="47" s="1"/>
  <c r="AF294" i="47" s="1"/>
  <c r="F294" i="47"/>
  <c r="G294" i="47" s="1"/>
  <c r="H294" i="47" s="1"/>
  <c r="I294" i="47" s="1"/>
  <c r="C294" i="47"/>
  <c r="D294" i="47" s="1"/>
  <c r="E294" i="47" s="1"/>
  <c r="D293" i="47"/>
  <c r="E293" i="47" s="1"/>
  <c r="F293" i="47" s="1"/>
  <c r="G293" i="47" s="1"/>
  <c r="H293" i="47" s="1"/>
  <c r="I293" i="47" s="1"/>
  <c r="J293" i="47" s="1"/>
  <c r="K293" i="47" s="1"/>
  <c r="L293" i="47" s="1"/>
  <c r="M293" i="47" s="1"/>
  <c r="N293" i="47" s="1"/>
  <c r="O293" i="47" s="1"/>
  <c r="P293" i="47" s="1"/>
  <c r="Q293" i="47" s="1"/>
  <c r="R293" i="47" s="1"/>
  <c r="AA293" i="47" s="1"/>
  <c r="AB293" i="47" s="1"/>
  <c r="AC293" i="47" s="1"/>
  <c r="AD293" i="47" s="1"/>
  <c r="AE293" i="47" s="1"/>
  <c r="AF293" i="47" s="1"/>
  <c r="C293" i="47"/>
  <c r="D292" i="47"/>
  <c r="E292" i="47" s="1"/>
  <c r="F292" i="47" s="1"/>
  <c r="G292" i="47" s="1"/>
  <c r="H292" i="47" s="1"/>
  <c r="I292" i="47" s="1"/>
  <c r="J292" i="47" s="1"/>
  <c r="K292" i="47" s="1"/>
  <c r="L292" i="47" s="1"/>
  <c r="M292" i="47" s="1"/>
  <c r="N292" i="47" s="1"/>
  <c r="O292" i="47" s="1"/>
  <c r="P292" i="47" s="1"/>
  <c r="Q292" i="47" s="1"/>
  <c r="R292" i="47" s="1"/>
  <c r="AA292" i="47" s="1"/>
  <c r="AB292" i="47" s="1"/>
  <c r="AC292" i="47" s="1"/>
  <c r="AD292" i="47" s="1"/>
  <c r="AE292" i="47" s="1"/>
  <c r="AF292" i="47" s="1"/>
  <c r="C292" i="47"/>
  <c r="C291" i="47"/>
  <c r="D291" i="47" s="1"/>
  <c r="E291" i="47" s="1"/>
  <c r="F291" i="47" s="1"/>
  <c r="G291" i="47" s="1"/>
  <c r="H291" i="47" s="1"/>
  <c r="I291" i="47" s="1"/>
  <c r="J291" i="47" s="1"/>
  <c r="K291" i="47" s="1"/>
  <c r="L291" i="47" s="1"/>
  <c r="M291" i="47" s="1"/>
  <c r="N291" i="47" s="1"/>
  <c r="O291" i="47" s="1"/>
  <c r="P291" i="47" s="1"/>
  <c r="Q291" i="47" s="1"/>
  <c r="R291" i="47" s="1"/>
  <c r="AA291" i="47" s="1"/>
  <c r="AB291" i="47" s="1"/>
  <c r="AC291" i="47" s="1"/>
  <c r="AD291" i="47" s="1"/>
  <c r="AE291" i="47" s="1"/>
  <c r="AF291" i="47" s="1"/>
  <c r="Q290" i="47"/>
  <c r="R290" i="47" s="1"/>
  <c r="AA290" i="47" s="1"/>
  <c r="AB290" i="47" s="1"/>
  <c r="AC290" i="47" s="1"/>
  <c r="AD290" i="47" s="1"/>
  <c r="AE290" i="47" s="1"/>
  <c r="AF290" i="47" s="1"/>
  <c r="C290" i="47"/>
  <c r="D290" i="47" s="1"/>
  <c r="E290" i="47" s="1"/>
  <c r="F290" i="47" s="1"/>
  <c r="G290" i="47" s="1"/>
  <c r="H290" i="47" s="1"/>
  <c r="I290" i="47" s="1"/>
  <c r="J290" i="47" s="1"/>
  <c r="K290" i="47" s="1"/>
  <c r="L290" i="47" s="1"/>
  <c r="M290" i="47" s="1"/>
  <c r="N290" i="47" s="1"/>
  <c r="O290" i="47" s="1"/>
  <c r="P290" i="47" s="1"/>
  <c r="C289" i="47"/>
  <c r="D289" i="47" s="1"/>
  <c r="E289" i="47" s="1"/>
  <c r="F289" i="47" s="1"/>
  <c r="G289" i="47" s="1"/>
  <c r="H289" i="47" s="1"/>
  <c r="I289" i="47" s="1"/>
  <c r="J289" i="47" s="1"/>
  <c r="K289" i="47" s="1"/>
  <c r="L289" i="47" s="1"/>
  <c r="M289" i="47" s="1"/>
  <c r="N289" i="47" s="1"/>
  <c r="O289" i="47" s="1"/>
  <c r="P289" i="47" s="1"/>
  <c r="Q289" i="47" s="1"/>
  <c r="R289" i="47" s="1"/>
  <c r="AA289" i="47" s="1"/>
  <c r="AB289" i="47" s="1"/>
  <c r="AC289" i="47" s="1"/>
  <c r="AD289" i="47" s="1"/>
  <c r="AE289" i="47" s="1"/>
  <c r="AF289" i="47" s="1"/>
  <c r="AA288" i="47"/>
  <c r="AB288" i="47" s="1"/>
  <c r="AC288" i="47" s="1"/>
  <c r="AD288" i="47" s="1"/>
  <c r="AE288" i="47" s="1"/>
  <c r="AF288" i="47" s="1"/>
  <c r="D288" i="47"/>
  <c r="E288" i="47" s="1"/>
  <c r="F288" i="47" s="1"/>
  <c r="G288" i="47" s="1"/>
  <c r="H288" i="47" s="1"/>
  <c r="I288" i="47" s="1"/>
  <c r="J288" i="47" s="1"/>
  <c r="K288" i="47" s="1"/>
  <c r="L288" i="47" s="1"/>
  <c r="M288" i="47" s="1"/>
  <c r="N288" i="47" s="1"/>
  <c r="O288" i="47" s="1"/>
  <c r="P288" i="47" s="1"/>
  <c r="Q288" i="47" s="1"/>
  <c r="R288" i="47" s="1"/>
  <c r="C288" i="47"/>
  <c r="D287" i="47"/>
  <c r="E287" i="47" s="1"/>
  <c r="F287" i="47" s="1"/>
  <c r="G287" i="47" s="1"/>
  <c r="H287" i="47" s="1"/>
  <c r="I287" i="47" s="1"/>
  <c r="J287" i="47" s="1"/>
  <c r="K287" i="47" s="1"/>
  <c r="L287" i="47" s="1"/>
  <c r="M287" i="47" s="1"/>
  <c r="N287" i="47" s="1"/>
  <c r="O287" i="47" s="1"/>
  <c r="P287" i="47" s="1"/>
  <c r="Q287" i="47" s="1"/>
  <c r="R287" i="47" s="1"/>
  <c r="AA287" i="47" s="1"/>
  <c r="AB287" i="47" s="1"/>
  <c r="AC287" i="47" s="1"/>
  <c r="AD287" i="47" s="1"/>
  <c r="AE287" i="47" s="1"/>
  <c r="AF287" i="47" s="1"/>
  <c r="C287" i="47"/>
  <c r="C286" i="47"/>
  <c r="D286" i="47" s="1"/>
  <c r="E286" i="47" s="1"/>
  <c r="F286" i="47" s="1"/>
  <c r="G286" i="47" s="1"/>
  <c r="H286" i="47" s="1"/>
  <c r="I286" i="47" s="1"/>
  <c r="J286" i="47" s="1"/>
  <c r="K286" i="47" s="1"/>
  <c r="L286" i="47" s="1"/>
  <c r="M286" i="47" s="1"/>
  <c r="N286" i="47" s="1"/>
  <c r="O286" i="47" s="1"/>
  <c r="P286" i="47" s="1"/>
  <c r="Q286" i="47" s="1"/>
  <c r="R286" i="47" s="1"/>
  <c r="AA286" i="47" s="1"/>
  <c r="AB286" i="47" s="1"/>
  <c r="AC286" i="47" s="1"/>
  <c r="AD286" i="47" s="1"/>
  <c r="AE286" i="47" s="1"/>
  <c r="AF286" i="47" s="1"/>
  <c r="AA285" i="47"/>
  <c r="AB285" i="47" s="1"/>
  <c r="AC285" i="47" s="1"/>
  <c r="AD285" i="47" s="1"/>
  <c r="AE285" i="47" s="1"/>
  <c r="AF285" i="47" s="1"/>
  <c r="C285" i="47"/>
  <c r="D285" i="47" s="1"/>
  <c r="E285" i="47" s="1"/>
  <c r="F285" i="47" s="1"/>
  <c r="G285" i="47" s="1"/>
  <c r="H285" i="47" s="1"/>
  <c r="I285" i="47" s="1"/>
  <c r="J285" i="47" s="1"/>
  <c r="K285" i="47" s="1"/>
  <c r="L285" i="47" s="1"/>
  <c r="M285" i="47" s="1"/>
  <c r="N285" i="47" s="1"/>
  <c r="O285" i="47" s="1"/>
  <c r="P285" i="47" s="1"/>
  <c r="Q285" i="47" s="1"/>
  <c r="R285" i="47" s="1"/>
  <c r="F284" i="47"/>
  <c r="G284" i="47" s="1"/>
  <c r="H284" i="47" s="1"/>
  <c r="I284" i="47" s="1"/>
  <c r="J284" i="47" s="1"/>
  <c r="K284" i="47" s="1"/>
  <c r="L284" i="47" s="1"/>
  <c r="M284" i="47" s="1"/>
  <c r="N284" i="47" s="1"/>
  <c r="O284" i="47" s="1"/>
  <c r="P284" i="47" s="1"/>
  <c r="Q284" i="47" s="1"/>
  <c r="R284" i="47" s="1"/>
  <c r="AA284" i="47" s="1"/>
  <c r="AB284" i="47" s="1"/>
  <c r="AC284" i="47" s="1"/>
  <c r="AD284" i="47" s="1"/>
  <c r="AE284" i="47" s="1"/>
  <c r="AF284" i="47" s="1"/>
  <c r="E284" i="47"/>
  <c r="D284" i="47"/>
  <c r="C284" i="47"/>
  <c r="R283" i="47"/>
  <c r="AA283" i="47" s="1"/>
  <c r="AB283" i="47" s="1"/>
  <c r="AC283" i="47" s="1"/>
  <c r="AD283" i="47" s="1"/>
  <c r="AE283" i="47" s="1"/>
  <c r="AF283" i="47" s="1"/>
  <c r="J283" i="47"/>
  <c r="K283" i="47" s="1"/>
  <c r="L283" i="47" s="1"/>
  <c r="M283" i="47" s="1"/>
  <c r="N283" i="47" s="1"/>
  <c r="O283" i="47" s="1"/>
  <c r="P283" i="47" s="1"/>
  <c r="Q283" i="47" s="1"/>
  <c r="C283" i="47"/>
  <c r="D283" i="47" s="1"/>
  <c r="E283" i="47" s="1"/>
  <c r="F283" i="47" s="1"/>
  <c r="G283" i="47" s="1"/>
  <c r="H283" i="47" s="1"/>
  <c r="I283" i="47" s="1"/>
  <c r="K282" i="47"/>
  <c r="L282" i="47" s="1"/>
  <c r="M282" i="47" s="1"/>
  <c r="N282" i="47" s="1"/>
  <c r="O282" i="47" s="1"/>
  <c r="P282" i="47" s="1"/>
  <c r="Q282" i="47" s="1"/>
  <c r="R282" i="47" s="1"/>
  <c r="AA282" i="47" s="1"/>
  <c r="AB282" i="47" s="1"/>
  <c r="AC282" i="47" s="1"/>
  <c r="AD282" i="47" s="1"/>
  <c r="AE282" i="47" s="1"/>
  <c r="AF282" i="47" s="1"/>
  <c r="D282" i="47"/>
  <c r="E282" i="47" s="1"/>
  <c r="F282" i="47" s="1"/>
  <c r="G282" i="47" s="1"/>
  <c r="H282" i="47" s="1"/>
  <c r="I282" i="47" s="1"/>
  <c r="J282" i="47" s="1"/>
  <c r="C282" i="47"/>
  <c r="K281" i="47"/>
  <c r="L281" i="47" s="1"/>
  <c r="M281" i="47" s="1"/>
  <c r="N281" i="47" s="1"/>
  <c r="O281" i="47" s="1"/>
  <c r="P281" i="47" s="1"/>
  <c r="Q281" i="47" s="1"/>
  <c r="R281" i="47" s="1"/>
  <c r="AA281" i="47" s="1"/>
  <c r="AB281" i="47" s="1"/>
  <c r="AC281" i="47" s="1"/>
  <c r="AD281" i="47" s="1"/>
  <c r="AE281" i="47" s="1"/>
  <c r="AF281" i="47" s="1"/>
  <c r="J281" i="47"/>
  <c r="D281" i="47"/>
  <c r="E281" i="47" s="1"/>
  <c r="F281" i="47" s="1"/>
  <c r="G281" i="47" s="1"/>
  <c r="H281" i="47" s="1"/>
  <c r="I281" i="47" s="1"/>
  <c r="C281" i="47"/>
  <c r="Q280" i="47"/>
  <c r="R280" i="47" s="1"/>
  <c r="AA280" i="47" s="1"/>
  <c r="AB280" i="47" s="1"/>
  <c r="AC280" i="47" s="1"/>
  <c r="AD280" i="47" s="1"/>
  <c r="AE280" i="47" s="1"/>
  <c r="AF280" i="47" s="1"/>
  <c r="H280" i="47"/>
  <c r="I280" i="47" s="1"/>
  <c r="J280" i="47" s="1"/>
  <c r="K280" i="47" s="1"/>
  <c r="L280" i="47" s="1"/>
  <c r="M280" i="47" s="1"/>
  <c r="N280" i="47" s="1"/>
  <c r="O280" i="47" s="1"/>
  <c r="P280" i="47" s="1"/>
  <c r="F280" i="47"/>
  <c r="G280" i="47" s="1"/>
  <c r="C280" i="47"/>
  <c r="D280" i="47" s="1"/>
  <c r="E280" i="47" s="1"/>
  <c r="L279" i="47"/>
  <c r="M279" i="47" s="1"/>
  <c r="N279" i="47" s="1"/>
  <c r="O279" i="47" s="1"/>
  <c r="P279" i="47" s="1"/>
  <c r="Q279" i="47" s="1"/>
  <c r="R279" i="47" s="1"/>
  <c r="AA279" i="47" s="1"/>
  <c r="AB279" i="47" s="1"/>
  <c r="AC279" i="47" s="1"/>
  <c r="AD279" i="47" s="1"/>
  <c r="AE279" i="47" s="1"/>
  <c r="AF279" i="47" s="1"/>
  <c r="F279" i="47"/>
  <c r="G279" i="47" s="1"/>
  <c r="H279" i="47" s="1"/>
  <c r="I279" i="47" s="1"/>
  <c r="J279" i="47" s="1"/>
  <c r="K279" i="47" s="1"/>
  <c r="D279" i="47"/>
  <c r="E279" i="47" s="1"/>
  <c r="C279" i="47"/>
  <c r="N278" i="47"/>
  <c r="O278" i="47" s="1"/>
  <c r="P278" i="47" s="1"/>
  <c r="Q278" i="47" s="1"/>
  <c r="R278" i="47" s="1"/>
  <c r="AA278" i="47" s="1"/>
  <c r="AB278" i="47" s="1"/>
  <c r="AC278" i="47" s="1"/>
  <c r="AD278" i="47" s="1"/>
  <c r="AE278" i="47" s="1"/>
  <c r="AF278" i="47" s="1"/>
  <c r="D278" i="47"/>
  <c r="E278" i="47" s="1"/>
  <c r="F278" i="47" s="1"/>
  <c r="G278" i="47" s="1"/>
  <c r="H278" i="47" s="1"/>
  <c r="I278" i="47" s="1"/>
  <c r="J278" i="47" s="1"/>
  <c r="K278" i="47" s="1"/>
  <c r="L278" i="47" s="1"/>
  <c r="M278" i="47" s="1"/>
  <c r="C278" i="47"/>
  <c r="C277" i="47"/>
  <c r="D277" i="47" s="1"/>
  <c r="E277" i="47" s="1"/>
  <c r="F277" i="47" s="1"/>
  <c r="G277" i="47" s="1"/>
  <c r="H277" i="47" s="1"/>
  <c r="I277" i="47" s="1"/>
  <c r="J277" i="47" s="1"/>
  <c r="K277" i="47" s="1"/>
  <c r="L277" i="47" s="1"/>
  <c r="M277" i="47" s="1"/>
  <c r="N277" i="47" s="1"/>
  <c r="O277" i="47" s="1"/>
  <c r="P277" i="47" s="1"/>
  <c r="Q277" i="47" s="1"/>
  <c r="R277" i="47" s="1"/>
  <c r="AA277" i="47" s="1"/>
  <c r="AB277" i="47" s="1"/>
  <c r="AC277" i="47" s="1"/>
  <c r="AD277" i="47" s="1"/>
  <c r="AE277" i="47" s="1"/>
  <c r="AF277" i="47" s="1"/>
  <c r="C276" i="47"/>
  <c r="D276" i="47" s="1"/>
  <c r="E276" i="47" s="1"/>
  <c r="F276" i="47" s="1"/>
  <c r="G276" i="47" s="1"/>
  <c r="H276" i="47" s="1"/>
  <c r="I276" i="47" s="1"/>
  <c r="J276" i="47" s="1"/>
  <c r="K276" i="47" s="1"/>
  <c r="L276" i="47" s="1"/>
  <c r="M276" i="47" s="1"/>
  <c r="N276" i="47" s="1"/>
  <c r="O276" i="47" s="1"/>
  <c r="P276" i="47" s="1"/>
  <c r="Q276" i="47" s="1"/>
  <c r="R276" i="47" s="1"/>
  <c r="AA276" i="47" s="1"/>
  <c r="AB276" i="47" s="1"/>
  <c r="AC276" i="47" s="1"/>
  <c r="AD276" i="47" s="1"/>
  <c r="AE276" i="47" s="1"/>
  <c r="AF276" i="47" s="1"/>
  <c r="C275" i="47"/>
  <c r="D275" i="47" s="1"/>
  <c r="E275" i="47" s="1"/>
  <c r="F275" i="47" s="1"/>
  <c r="G275" i="47" s="1"/>
  <c r="H275" i="47" s="1"/>
  <c r="I275" i="47" s="1"/>
  <c r="J275" i="47" s="1"/>
  <c r="K275" i="47" s="1"/>
  <c r="L275" i="47" s="1"/>
  <c r="M275" i="47" s="1"/>
  <c r="N275" i="47" s="1"/>
  <c r="O275" i="47" s="1"/>
  <c r="P275" i="47" s="1"/>
  <c r="Q275" i="47" s="1"/>
  <c r="R275" i="47" s="1"/>
  <c r="AA275" i="47" s="1"/>
  <c r="AB275" i="47" s="1"/>
  <c r="AC275" i="47" s="1"/>
  <c r="AD275" i="47" s="1"/>
  <c r="AE275" i="47" s="1"/>
  <c r="AF275" i="47" s="1"/>
  <c r="Q274" i="47"/>
  <c r="R274" i="47" s="1"/>
  <c r="AA274" i="47" s="1"/>
  <c r="AB274" i="47" s="1"/>
  <c r="AC274" i="47" s="1"/>
  <c r="AD274" i="47" s="1"/>
  <c r="AE274" i="47" s="1"/>
  <c r="AF274" i="47" s="1"/>
  <c r="G274" i="47"/>
  <c r="H274" i="47" s="1"/>
  <c r="I274" i="47" s="1"/>
  <c r="J274" i="47" s="1"/>
  <c r="K274" i="47" s="1"/>
  <c r="L274" i="47" s="1"/>
  <c r="M274" i="47" s="1"/>
  <c r="N274" i="47" s="1"/>
  <c r="O274" i="47" s="1"/>
  <c r="P274" i="47" s="1"/>
  <c r="E274" i="47"/>
  <c r="F274" i="47" s="1"/>
  <c r="C274" i="47"/>
  <c r="D274" i="47" s="1"/>
  <c r="D273" i="47"/>
  <c r="E273" i="47" s="1"/>
  <c r="F273" i="47" s="1"/>
  <c r="G273" i="47" s="1"/>
  <c r="H273" i="47" s="1"/>
  <c r="I273" i="47" s="1"/>
  <c r="J273" i="47" s="1"/>
  <c r="K273" i="47" s="1"/>
  <c r="L273" i="47" s="1"/>
  <c r="M273" i="47" s="1"/>
  <c r="N273" i="47" s="1"/>
  <c r="O273" i="47" s="1"/>
  <c r="P273" i="47" s="1"/>
  <c r="Q273" i="47" s="1"/>
  <c r="R273" i="47" s="1"/>
  <c r="AA273" i="47" s="1"/>
  <c r="AB273" i="47" s="1"/>
  <c r="AC273" i="47" s="1"/>
  <c r="AD273" i="47" s="1"/>
  <c r="AE273" i="47" s="1"/>
  <c r="AF273" i="47" s="1"/>
  <c r="C273" i="47"/>
  <c r="C272" i="47"/>
  <c r="D272" i="47" s="1"/>
  <c r="E272" i="47" s="1"/>
  <c r="F272" i="47" s="1"/>
  <c r="G272" i="47" s="1"/>
  <c r="H272" i="47" s="1"/>
  <c r="I272" i="47" s="1"/>
  <c r="J272" i="47" s="1"/>
  <c r="K272" i="47" s="1"/>
  <c r="L272" i="47" s="1"/>
  <c r="M272" i="47" s="1"/>
  <c r="N272" i="47" s="1"/>
  <c r="O272" i="47" s="1"/>
  <c r="P272" i="47" s="1"/>
  <c r="Q272" i="47" s="1"/>
  <c r="R272" i="47" s="1"/>
  <c r="AA272" i="47" s="1"/>
  <c r="AB272" i="47" s="1"/>
  <c r="AC272" i="47" s="1"/>
  <c r="AD272" i="47" s="1"/>
  <c r="AE272" i="47" s="1"/>
  <c r="AF272" i="47" s="1"/>
  <c r="O271" i="47"/>
  <c r="P271" i="47" s="1"/>
  <c r="Q271" i="47" s="1"/>
  <c r="R271" i="47" s="1"/>
  <c r="AA271" i="47" s="1"/>
  <c r="AB271" i="47" s="1"/>
  <c r="AC271" i="47" s="1"/>
  <c r="AD271" i="47" s="1"/>
  <c r="AE271" i="47" s="1"/>
  <c r="AF271" i="47" s="1"/>
  <c r="G271" i="47"/>
  <c r="H271" i="47" s="1"/>
  <c r="I271" i="47" s="1"/>
  <c r="J271" i="47" s="1"/>
  <c r="K271" i="47" s="1"/>
  <c r="L271" i="47" s="1"/>
  <c r="M271" i="47" s="1"/>
  <c r="N271" i="47" s="1"/>
  <c r="F271" i="47"/>
  <c r="D271" i="47"/>
  <c r="E271" i="47" s="1"/>
  <c r="C271" i="47"/>
  <c r="C270" i="47"/>
  <c r="D270" i="47" s="1"/>
  <c r="E270" i="47" s="1"/>
  <c r="F270" i="47" s="1"/>
  <c r="G270" i="47" s="1"/>
  <c r="H270" i="47" s="1"/>
  <c r="I270" i="47" s="1"/>
  <c r="J270" i="47" s="1"/>
  <c r="K270" i="47" s="1"/>
  <c r="L270" i="47" s="1"/>
  <c r="M270" i="47" s="1"/>
  <c r="N270" i="47" s="1"/>
  <c r="O270" i="47" s="1"/>
  <c r="P270" i="47" s="1"/>
  <c r="Q270" i="47" s="1"/>
  <c r="R270" i="47" s="1"/>
  <c r="AA270" i="47" s="1"/>
  <c r="AB270" i="47" s="1"/>
  <c r="AC270" i="47" s="1"/>
  <c r="AD270" i="47" s="1"/>
  <c r="AE270" i="47" s="1"/>
  <c r="AF270" i="47" s="1"/>
  <c r="I269" i="47"/>
  <c r="J269" i="47" s="1"/>
  <c r="K269" i="47" s="1"/>
  <c r="L269" i="47" s="1"/>
  <c r="M269" i="47" s="1"/>
  <c r="N269" i="47" s="1"/>
  <c r="O269" i="47" s="1"/>
  <c r="P269" i="47" s="1"/>
  <c r="Q269" i="47" s="1"/>
  <c r="R269" i="47" s="1"/>
  <c r="AA269" i="47" s="1"/>
  <c r="AB269" i="47" s="1"/>
  <c r="AC269" i="47" s="1"/>
  <c r="AD269" i="47" s="1"/>
  <c r="AE269" i="47" s="1"/>
  <c r="AF269" i="47" s="1"/>
  <c r="G269" i="47"/>
  <c r="H269" i="47" s="1"/>
  <c r="F269" i="47"/>
  <c r="C269" i="47"/>
  <c r="D269" i="47" s="1"/>
  <c r="E269" i="47" s="1"/>
  <c r="D268" i="47"/>
  <c r="E268" i="47" s="1"/>
  <c r="F268" i="47" s="1"/>
  <c r="G268" i="47" s="1"/>
  <c r="H268" i="47" s="1"/>
  <c r="I268" i="47" s="1"/>
  <c r="J268" i="47" s="1"/>
  <c r="K268" i="47" s="1"/>
  <c r="L268" i="47" s="1"/>
  <c r="M268" i="47" s="1"/>
  <c r="N268" i="47" s="1"/>
  <c r="O268" i="47" s="1"/>
  <c r="P268" i="47" s="1"/>
  <c r="Q268" i="47" s="1"/>
  <c r="R268" i="47" s="1"/>
  <c r="AA268" i="47" s="1"/>
  <c r="AB268" i="47" s="1"/>
  <c r="AC268" i="47" s="1"/>
  <c r="AD268" i="47" s="1"/>
  <c r="AE268" i="47" s="1"/>
  <c r="AF268" i="47" s="1"/>
  <c r="C268" i="47"/>
  <c r="D267" i="47"/>
  <c r="E267" i="47" s="1"/>
  <c r="F267" i="47" s="1"/>
  <c r="G267" i="47" s="1"/>
  <c r="H267" i="47" s="1"/>
  <c r="I267" i="47" s="1"/>
  <c r="J267" i="47" s="1"/>
  <c r="K267" i="47" s="1"/>
  <c r="L267" i="47" s="1"/>
  <c r="M267" i="47" s="1"/>
  <c r="N267" i="47" s="1"/>
  <c r="O267" i="47" s="1"/>
  <c r="P267" i="47" s="1"/>
  <c r="Q267" i="47" s="1"/>
  <c r="R267" i="47" s="1"/>
  <c r="AA267" i="47" s="1"/>
  <c r="AB267" i="47" s="1"/>
  <c r="AC267" i="47" s="1"/>
  <c r="AD267" i="47" s="1"/>
  <c r="AE267" i="47" s="1"/>
  <c r="AF267" i="47" s="1"/>
  <c r="C267" i="47"/>
  <c r="C266" i="47"/>
  <c r="D266" i="47" s="1"/>
  <c r="E266" i="47" s="1"/>
  <c r="F266" i="47" s="1"/>
  <c r="G266" i="47" s="1"/>
  <c r="H266" i="47" s="1"/>
  <c r="I266" i="47" s="1"/>
  <c r="J266" i="47" s="1"/>
  <c r="K266" i="47" s="1"/>
  <c r="L266" i="47" s="1"/>
  <c r="M266" i="47" s="1"/>
  <c r="N266" i="47" s="1"/>
  <c r="O266" i="47" s="1"/>
  <c r="P266" i="47" s="1"/>
  <c r="Q266" i="47" s="1"/>
  <c r="R266" i="47" s="1"/>
  <c r="AA266" i="47" s="1"/>
  <c r="AB266" i="47" s="1"/>
  <c r="AC266" i="47" s="1"/>
  <c r="AD266" i="47" s="1"/>
  <c r="AE266" i="47" s="1"/>
  <c r="AF266" i="47" s="1"/>
  <c r="C265" i="47"/>
  <c r="D265" i="47" s="1"/>
  <c r="E265" i="47" s="1"/>
  <c r="F265" i="47" s="1"/>
  <c r="G265" i="47" s="1"/>
  <c r="H265" i="47" s="1"/>
  <c r="I265" i="47" s="1"/>
  <c r="J265" i="47" s="1"/>
  <c r="K265" i="47" s="1"/>
  <c r="L265" i="47" s="1"/>
  <c r="M265" i="47" s="1"/>
  <c r="N265" i="47" s="1"/>
  <c r="O265" i="47" s="1"/>
  <c r="P265" i="47" s="1"/>
  <c r="Q265" i="47" s="1"/>
  <c r="R265" i="47" s="1"/>
  <c r="AA265" i="47" s="1"/>
  <c r="AB265" i="47" s="1"/>
  <c r="AC265" i="47" s="1"/>
  <c r="AD265" i="47" s="1"/>
  <c r="AE265" i="47" s="1"/>
  <c r="AF265" i="47" s="1"/>
  <c r="G264" i="47"/>
  <c r="H264" i="47" s="1"/>
  <c r="I264" i="47" s="1"/>
  <c r="J264" i="47" s="1"/>
  <c r="K264" i="47" s="1"/>
  <c r="L264" i="47" s="1"/>
  <c r="M264" i="47" s="1"/>
  <c r="N264" i="47" s="1"/>
  <c r="O264" i="47" s="1"/>
  <c r="P264" i="47" s="1"/>
  <c r="Q264" i="47" s="1"/>
  <c r="R264" i="47" s="1"/>
  <c r="AA264" i="47" s="1"/>
  <c r="AB264" i="47" s="1"/>
  <c r="AC264" i="47" s="1"/>
  <c r="AD264" i="47" s="1"/>
  <c r="AE264" i="47" s="1"/>
  <c r="AF264" i="47" s="1"/>
  <c r="E264" i="47"/>
  <c r="F264" i="47" s="1"/>
  <c r="D264" i="47"/>
  <c r="C264" i="47"/>
  <c r="C263" i="47"/>
  <c r="D263" i="47" s="1"/>
  <c r="E263" i="47" s="1"/>
  <c r="F263" i="47" s="1"/>
  <c r="G263" i="47" s="1"/>
  <c r="H263" i="47" s="1"/>
  <c r="I263" i="47" s="1"/>
  <c r="J263" i="47" s="1"/>
  <c r="K263" i="47" s="1"/>
  <c r="L263" i="47" s="1"/>
  <c r="M263" i="47" s="1"/>
  <c r="N263" i="47" s="1"/>
  <c r="O263" i="47" s="1"/>
  <c r="P263" i="47" s="1"/>
  <c r="Q263" i="47" s="1"/>
  <c r="R263" i="47" s="1"/>
  <c r="AA263" i="47" s="1"/>
  <c r="AB263" i="47" s="1"/>
  <c r="AC263" i="47" s="1"/>
  <c r="AD263" i="47" s="1"/>
  <c r="AE263" i="47" s="1"/>
  <c r="AF263" i="47" s="1"/>
  <c r="H262" i="47"/>
  <c r="I262" i="47" s="1"/>
  <c r="J262" i="47" s="1"/>
  <c r="K262" i="47" s="1"/>
  <c r="L262" i="47" s="1"/>
  <c r="M262" i="47" s="1"/>
  <c r="N262" i="47" s="1"/>
  <c r="O262" i="47" s="1"/>
  <c r="P262" i="47" s="1"/>
  <c r="Q262" i="47" s="1"/>
  <c r="R262" i="47" s="1"/>
  <c r="AA262" i="47" s="1"/>
  <c r="AB262" i="47" s="1"/>
  <c r="AC262" i="47" s="1"/>
  <c r="AD262" i="47" s="1"/>
  <c r="AE262" i="47" s="1"/>
  <c r="AF262" i="47" s="1"/>
  <c r="E262" i="47"/>
  <c r="F262" i="47" s="1"/>
  <c r="G262" i="47" s="1"/>
  <c r="C262" i="47"/>
  <c r="D262" i="47" s="1"/>
  <c r="I261" i="47"/>
  <c r="J261" i="47" s="1"/>
  <c r="K261" i="47" s="1"/>
  <c r="L261" i="47" s="1"/>
  <c r="M261" i="47" s="1"/>
  <c r="N261" i="47" s="1"/>
  <c r="O261" i="47" s="1"/>
  <c r="P261" i="47" s="1"/>
  <c r="Q261" i="47" s="1"/>
  <c r="R261" i="47" s="1"/>
  <c r="AA261" i="47" s="1"/>
  <c r="AB261" i="47" s="1"/>
  <c r="AC261" i="47" s="1"/>
  <c r="AD261" i="47" s="1"/>
  <c r="AE261" i="47" s="1"/>
  <c r="AF261" i="47" s="1"/>
  <c r="G261" i="47"/>
  <c r="H261" i="47" s="1"/>
  <c r="F261" i="47"/>
  <c r="C261" i="47"/>
  <c r="D261" i="47" s="1"/>
  <c r="E261" i="47" s="1"/>
  <c r="D260" i="47"/>
  <c r="E260" i="47" s="1"/>
  <c r="F260" i="47" s="1"/>
  <c r="G260" i="47" s="1"/>
  <c r="H260" i="47" s="1"/>
  <c r="I260" i="47" s="1"/>
  <c r="J260" i="47" s="1"/>
  <c r="K260" i="47" s="1"/>
  <c r="L260" i="47" s="1"/>
  <c r="M260" i="47" s="1"/>
  <c r="N260" i="47" s="1"/>
  <c r="O260" i="47" s="1"/>
  <c r="P260" i="47" s="1"/>
  <c r="Q260" i="47" s="1"/>
  <c r="R260" i="47" s="1"/>
  <c r="AA260" i="47" s="1"/>
  <c r="AB260" i="47" s="1"/>
  <c r="AC260" i="47" s="1"/>
  <c r="AD260" i="47" s="1"/>
  <c r="AE260" i="47" s="1"/>
  <c r="AF260" i="47" s="1"/>
  <c r="C260" i="47"/>
  <c r="D259" i="47"/>
  <c r="E259" i="47" s="1"/>
  <c r="F259" i="47" s="1"/>
  <c r="G259" i="47" s="1"/>
  <c r="H259" i="47" s="1"/>
  <c r="I259" i="47" s="1"/>
  <c r="J259" i="47" s="1"/>
  <c r="K259" i="47" s="1"/>
  <c r="L259" i="47" s="1"/>
  <c r="M259" i="47" s="1"/>
  <c r="N259" i="47" s="1"/>
  <c r="O259" i="47" s="1"/>
  <c r="P259" i="47" s="1"/>
  <c r="Q259" i="47" s="1"/>
  <c r="R259" i="47" s="1"/>
  <c r="AA259" i="47" s="1"/>
  <c r="AB259" i="47" s="1"/>
  <c r="AC259" i="47" s="1"/>
  <c r="AD259" i="47" s="1"/>
  <c r="AE259" i="47" s="1"/>
  <c r="AF259" i="47" s="1"/>
  <c r="C259" i="47"/>
  <c r="C258" i="47"/>
  <c r="D258" i="47" s="1"/>
  <c r="E258" i="47" s="1"/>
  <c r="F258" i="47" s="1"/>
  <c r="G258" i="47" s="1"/>
  <c r="H258" i="47" s="1"/>
  <c r="I258" i="47" s="1"/>
  <c r="J258" i="47" s="1"/>
  <c r="K258" i="47" s="1"/>
  <c r="L258" i="47" s="1"/>
  <c r="M258" i="47" s="1"/>
  <c r="N258" i="47" s="1"/>
  <c r="O258" i="47" s="1"/>
  <c r="P258" i="47" s="1"/>
  <c r="Q258" i="47" s="1"/>
  <c r="R258" i="47" s="1"/>
  <c r="AA258" i="47" s="1"/>
  <c r="AB258" i="47" s="1"/>
  <c r="AC258" i="47" s="1"/>
  <c r="AD258" i="47" s="1"/>
  <c r="AE258" i="47" s="1"/>
  <c r="AF258" i="47" s="1"/>
  <c r="C257" i="47"/>
  <c r="D257" i="47" s="1"/>
  <c r="E257" i="47" s="1"/>
  <c r="F257" i="47" s="1"/>
  <c r="G257" i="47" s="1"/>
  <c r="H257" i="47" s="1"/>
  <c r="I257" i="47" s="1"/>
  <c r="J257" i="47" s="1"/>
  <c r="K257" i="47" s="1"/>
  <c r="L257" i="47" s="1"/>
  <c r="M257" i="47" s="1"/>
  <c r="N257" i="47" s="1"/>
  <c r="O257" i="47" s="1"/>
  <c r="P257" i="47" s="1"/>
  <c r="Q257" i="47" s="1"/>
  <c r="R257" i="47" s="1"/>
  <c r="AA257" i="47" s="1"/>
  <c r="AB257" i="47" s="1"/>
  <c r="AC257" i="47" s="1"/>
  <c r="AD257" i="47" s="1"/>
  <c r="AE257" i="47" s="1"/>
  <c r="AF257" i="47" s="1"/>
  <c r="G256" i="47"/>
  <c r="H256" i="47" s="1"/>
  <c r="I256" i="47" s="1"/>
  <c r="J256" i="47" s="1"/>
  <c r="K256" i="47" s="1"/>
  <c r="L256" i="47" s="1"/>
  <c r="M256" i="47" s="1"/>
  <c r="N256" i="47" s="1"/>
  <c r="O256" i="47" s="1"/>
  <c r="P256" i="47" s="1"/>
  <c r="Q256" i="47" s="1"/>
  <c r="R256" i="47" s="1"/>
  <c r="AA256" i="47" s="1"/>
  <c r="AB256" i="47" s="1"/>
  <c r="AC256" i="47" s="1"/>
  <c r="AD256" i="47" s="1"/>
  <c r="AE256" i="47" s="1"/>
  <c r="AF256" i="47" s="1"/>
  <c r="E256" i="47"/>
  <c r="F256" i="47" s="1"/>
  <c r="D256" i="47"/>
  <c r="C256" i="47"/>
  <c r="C255" i="47"/>
  <c r="D255" i="47" s="1"/>
  <c r="E255" i="47" s="1"/>
  <c r="F255" i="47" s="1"/>
  <c r="G255" i="47" s="1"/>
  <c r="H255" i="47" s="1"/>
  <c r="I255" i="47" s="1"/>
  <c r="J255" i="47" s="1"/>
  <c r="K255" i="47" s="1"/>
  <c r="L255" i="47" s="1"/>
  <c r="M255" i="47" s="1"/>
  <c r="N255" i="47" s="1"/>
  <c r="O255" i="47" s="1"/>
  <c r="P255" i="47" s="1"/>
  <c r="Q255" i="47" s="1"/>
  <c r="R255" i="47" s="1"/>
  <c r="AA255" i="47" s="1"/>
  <c r="AB255" i="47" s="1"/>
  <c r="AC255" i="47" s="1"/>
  <c r="AD255" i="47" s="1"/>
  <c r="AE255" i="47" s="1"/>
  <c r="AF255" i="47" s="1"/>
  <c r="H254" i="47"/>
  <c r="I254" i="47" s="1"/>
  <c r="J254" i="47" s="1"/>
  <c r="K254" i="47" s="1"/>
  <c r="L254" i="47" s="1"/>
  <c r="M254" i="47" s="1"/>
  <c r="N254" i="47" s="1"/>
  <c r="O254" i="47" s="1"/>
  <c r="P254" i="47" s="1"/>
  <c r="Q254" i="47" s="1"/>
  <c r="R254" i="47" s="1"/>
  <c r="AA254" i="47" s="1"/>
  <c r="AB254" i="47" s="1"/>
  <c r="AC254" i="47" s="1"/>
  <c r="AD254" i="47" s="1"/>
  <c r="AE254" i="47" s="1"/>
  <c r="AF254" i="47" s="1"/>
  <c r="E254" i="47"/>
  <c r="F254" i="47" s="1"/>
  <c r="G254" i="47" s="1"/>
  <c r="C254" i="47"/>
  <c r="D254" i="47" s="1"/>
  <c r="I253" i="47"/>
  <c r="J253" i="47" s="1"/>
  <c r="K253" i="47" s="1"/>
  <c r="L253" i="47" s="1"/>
  <c r="M253" i="47" s="1"/>
  <c r="N253" i="47" s="1"/>
  <c r="O253" i="47" s="1"/>
  <c r="P253" i="47" s="1"/>
  <c r="Q253" i="47" s="1"/>
  <c r="R253" i="47" s="1"/>
  <c r="AA253" i="47" s="1"/>
  <c r="AB253" i="47" s="1"/>
  <c r="AC253" i="47" s="1"/>
  <c r="AD253" i="47" s="1"/>
  <c r="AE253" i="47" s="1"/>
  <c r="AF253" i="47" s="1"/>
  <c r="G253" i="47"/>
  <c r="H253" i="47" s="1"/>
  <c r="F253" i="47"/>
  <c r="C253" i="47"/>
  <c r="D253" i="47" s="1"/>
  <c r="E253" i="47" s="1"/>
  <c r="D252" i="47"/>
  <c r="E252" i="47" s="1"/>
  <c r="F252" i="47" s="1"/>
  <c r="G252" i="47" s="1"/>
  <c r="H252" i="47" s="1"/>
  <c r="I252" i="47" s="1"/>
  <c r="J252" i="47" s="1"/>
  <c r="K252" i="47" s="1"/>
  <c r="L252" i="47" s="1"/>
  <c r="M252" i="47" s="1"/>
  <c r="N252" i="47" s="1"/>
  <c r="O252" i="47" s="1"/>
  <c r="P252" i="47" s="1"/>
  <c r="Q252" i="47" s="1"/>
  <c r="R252" i="47" s="1"/>
  <c r="AA252" i="47" s="1"/>
  <c r="AB252" i="47" s="1"/>
  <c r="AC252" i="47" s="1"/>
  <c r="AD252" i="47" s="1"/>
  <c r="AE252" i="47" s="1"/>
  <c r="AF252" i="47" s="1"/>
  <c r="C252" i="47"/>
  <c r="D251" i="47"/>
  <c r="E251" i="47" s="1"/>
  <c r="F251" i="47" s="1"/>
  <c r="G251" i="47" s="1"/>
  <c r="H251" i="47" s="1"/>
  <c r="I251" i="47" s="1"/>
  <c r="J251" i="47" s="1"/>
  <c r="K251" i="47" s="1"/>
  <c r="L251" i="47" s="1"/>
  <c r="M251" i="47" s="1"/>
  <c r="N251" i="47" s="1"/>
  <c r="O251" i="47" s="1"/>
  <c r="P251" i="47" s="1"/>
  <c r="Q251" i="47" s="1"/>
  <c r="R251" i="47" s="1"/>
  <c r="AA251" i="47" s="1"/>
  <c r="AB251" i="47" s="1"/>
  <c r="AC251" i="47" s="1"/>
  <c r="AD251" i="47" s="1"/>
  <c r="AE251" i="47" s="1"/>
  <c r="AF251" i="47" s="1"/>
  <c r="C251" i="47"/>
  <c r="C250" i="47"/>
  <c r="D250" i="47" s="1"/>
  <c r="E250" i="47" s="1"/>
  <c r="F250" i="47" s="1"/>
  <c r="G250" i="47" s="1"/>
  <c r="H250" i="47" s="1"/>
  <c r="I250" i="47" s="1"/>
  <c r="J250" i="47" s="1"/>
  <c r="K250" i="47" s="1"/>
  <c r="L250" i="47" s="1"/>
  <c r="M250" i="47" s="1"/>
  <c r="N250" i="47" s="1"/>
  <c r="O250" i="47" s="1"/>
  <c r="P250" i="47" s="1"/>
  <c r="Q250" i="47" s="1"/>
  <c r="R250" i="47" s="1"/>
  <c r="AA250" i="47" s="1"/>
  <c r="AB250" i="47" s="1"/>
  <c r="AC250" i="47" s="1"/>
  <c r="AD250" i="47" s="1"/>
  <c r="AE250" i="47" s="1"/>
  <c r="AF250" i="47" s="1"/>
  <c r="C249" i="47"/>
  <c r="D249" i="47" s="1"/>
  <c r="E249" i="47" s="1"/>
  <c r="F249" i="47" s="1"/>
  <c r="G249" i="47" s="1"/>
  <c r="H249" i="47" s="1"/>
  <c r="I249" i="47" s="1"/>
  <c r="J249" i="47" s="1"/>
  <c r="K249" i="47" s="1"/>
  <c r="L249" i="47" s="1"/>
  <c r="M249" i="47" s="1"/>
  <c r="N249" i="47" s="1"/>
  <c r="O249" i="47" s="1"/>
  <c r="P249" i="47" s="1"/>
  <c r="Q249" i="47" s="1"/>
  <c r="R249" i="47" s="1"/>
  <c r="AA249" i="47" s="1"/>
  <c r="AB249" i="47" s="1"/>
  <c r="AC249" i="47" s="1"/>
  <c r="AD249" i="47" s="1"/>
  <c r="AE249" i="47" s="1"/>
  <c r="AF249" i="47" s="1"/>
  <c r="G248" i="47"/>
  <c r="H248" i="47" s="1"/>
  <c r="I248" i="47" s="1"/>
  <c r="J248" i="47" s="1"/>
  <c r="K248" i="47" s="1"/>
  <c r="L248" i="47" s="1"/>
  <c r="M248" i="47" s="1"/>
  <c r="N248" i="47" s="1"/>
  <c r="O248" i="47" s="1"/>
  <c r="P248" i="47" s="1"/>
  <c r="Q248" i="47" s="1"/>
  <c r="R248" i="47" s="1"/>
  <c r="AA248" i="47" s="1"/>
  <c r="AB248" i="47" s="1"/>
  <c r="AC248" i="47" s="1"/>
  <c r="AD248" i="47" s="1"/>
  <c r="AE248" i="47" s="1"/>
  <c r="AF248" i="47" s="1"/>
  <c r="E248" i="47"/>
  <c r="F248" i="47" s="1"/>
  <c r="D248" i="47"/>
  <c r="C248" i="47"/>
  <c r="C247" i="47"/>
  <c r="D247" i="47" s="1"/>
  <c r="E247" i="47" s="1"/>
  <c r="F247" i="47" s="1"/>
  <c r="G247" i="47" s="1"/>
  <c r="H247" i="47" s="1"/>
  <c r="I247" i="47" s="1"/>
  <c r="J247" i="47" s="1"/>
  <c r="K247" i="47" s="1"/>
  <c r="L247" i="47" s="1"/>
  <c r="M247" i="47" s="1"/>
  <c r="N247" i="47" s="1"/>
  <c r="O247" i="47" s="1"/>
  <c r="P247" i="47" s="1"/>
  <c r="Q247" i="47" s="1"/>
  <c r="R247" i="47" s="1"/>
  <c r="AA247" i="47" s="1"/>
  <c r="AB247" i="47" s="1"/>
  <c r="AC247" i="47" s="1"/>
  <c r="AD247" i="47" s="1"/>
  <c r="AE247" i="47" s="1"/>
  <c r="AF247" i="47" s="1"/>
  <c r="H246" i="47"/>
  <c r="I246" i="47" s="1"/>
  <c r="J246" i="47" s="1"/>
  <c r="K246" i="47" s="1"/>
  <c r="L246" i="47" s="1"/>
  <c r="M246" i="47" s="1"/>
  <c r="N246" i="47" s="1"/>
  <c r="O246" i="47" s="1"/>
  <c r="P246" i="47" s="1"/>
  <c r="Q246" i="47" s="1"/>
  <c r="R246" i="47" s="1"/>
  <c r="AA246" i="47" s="1"/>
  <c r="AB246" i="47" s="1"/>
  <c r="AC246" i="47" s="1"/>
  <c r="AD246" i="47" s="1"/>
  <c r="AE246" i="47" s="1"/>
  <c r="AF246" i="47" s="1"/>
  <c r="E246" i="47"/>
  <c r="F246" i="47" s="1"/>
  <c r="G246" i="47" s="1"/>
  <c r="C246" i="47"/>
  <c r="D246" i="47" s="1"/>
  <c r="I245" i="47"/>
  <c r="J245" i="47" s="1"/>
  <c r="K245" i="47" s="1"/>
  <c r="L245" i="47" s="1"/>
  <c r="M245" i="47" s="1"/>
  <c r="N245" i="47" s="1"/>
  <c r="O245" i="47" s="1"/>
  <c r="P245" i="47" s="1"/>
  <c r="Q245" i="47" s="1"/>
  <c r="R245" i="47" s="1"/>
  <c r="AA245" i="47" s="1"/>
  <c r="AB245" i="47" s="1"/>
  <c r="AC245" i="47" s="1"/>
  <c r="AD245" i="47" s="1"/>
  <c r="AE245" i="47" s="1"/>
  <c r="AF245" i="47" s="1"/>
  <c r="G245" i="47"/>
  <c r="H245" i="47" s="1"/>
  <c r="F245" i="47"/>
  <c r="C245" i="47"/>
  <c r="D245" i="47" s="1"/>
  <c r="E245" i="47" s="1"/>
  <c r="D244" i="47"/>
  <c r="E244" i="47" s="1"/>
  <c r="F244" i="47" s="1"/>
  <c r="G244" i="47" s="1"/>
  <c r="H244" i="47" s="1"/>
  <c r="I244" i="47" s="1"/>
  <c r="J244" i="47" s="1"/>
  <c r="K244" i="47" s="1"/>
  <c r="L244" i="47" s="1"/>
  <c r="M244" i="47" s="1"/>
  <c r="N244" i="47" s="1"/>
  <c r="O244" i="47" s="1"/>
  <c r="P244" i="47" s="1"/>
  <c r="Q244" i="47" s="1"/>
  <c r="R244" i="47" s="1"/>
  <c r="AA244" i="47" s="1"/>
  <c r="AB244" i="47" s="1"/>
  <c r="AC244" i="47" s="1"/>
  <c r="AD244" i="47" s="1"/>
  <c r="AE244" i="47" s="1"/>
  <c r="AF244" i="47" s="1"/>
  <c r="C244" i="47"/>
  <c r="C243" i="47"/>
  <c r="D243" i="47" s="1"/>
  <c r="E243" i="47" s="1"/>
  <c r="F243" i="47" s="1"/>
  <c r="G243" i="47" s="1"/>
  <c r="H243" i="47" s="1"/>
  <c r="I243" i="47" s="1"/>
  <c r="J243" i="47" s="1"/>
  <c r="K243" i="47" s="1"/>
  <c r="L243" i="47" s="1"/>
  <c r="M243" i="47" s="1"/>
  <c r="N243" i="47" s="1"/>
  <c r="O243" i="47" s="1"/>
  <c r="P243" i="47" s="1"/>
  <c r="Q243" i="47" s="1"/>
  <c r="R243" i="47" s="1"/>
  <c r="AA243" i="47" s="1"/>
  <c r="AB243" i="47" s="1"/>
  <c r="AC243" i="47" s="1"/>
  <c r="AD243" i="47" s="1"/>
  <c r="AE243" i="47" s="1"/>
  <c r="AF243" i="47" s="1"/>
  <c r="C242" i="47"/>
  <c r="D242" i="47" s="1"/>
  <c r="E242" i="47" s="1"/>
  <c r="F242" i="47" s="1"/>
  <c r="G242" i="47" s="1"/>
  <c r="H242" i="47" s="1"/>
  <c r="I242" i="47" s="1"/>
  <c r="J242" i="47" s="1"/>
  <c r="K242" i="47" s="1"/>
  <c r="L242" i="47" s="1"/>
  <c r="M242" i="47" s="1"/>
  <c r="N242" i="47" s="1"/>
  <c r="O242" i="47" s="1"/>
  <c r="P242" i="47" s="1"/>
  <c r="Q242" i="47" s="1"/>
  <c r="R242" i="47" s="1"/>
  <c r="AA242" i="47" s="1"/>
  <c r="AB242" i="47" s="1"/>
  <c r="AC242" i="47" s="1"/>
  <c r="AD242" i="47" s="1"/>
  <c r="AE242" i="47" s="1"/>
  <c r="AF242" i="47" s="1"/>
  <c r="H241" i="47"/>
  <c r="I241" i="47" s="1"/>
  <c r="J241" i="47" s="1"/>
  <c r="K241" i="47" s="1"/>
  <c r="L241" i="47" s="1"/>
  <c r="M241" i="47" s="1"/>
  <c r="N241" i="47" s="1"/>
  <c r="O241" i="47" s="1"/>
  <c r="P241" i="47" s="1"/>
  <c r="Q241" i="47" s="1"/>
  <c r="R241" i="47" s="1"/>
  <c r="AA241" i="47" s="1"/>
  <c r="AB241" i="47" s="1"/>
  <c r="AC241" i="47" s="1"/>
  <c r="AD241" i="47" s="1"/>
  <c r="AE241" i="47" s="1"/>
  <c r="AF241" i="47" s="1"/>
  <c r="F241" i="47"/>
  <c r="G241" i="47" s="1"/>
  <c r="C241" i="47"/>
  <c r="D241" i="47" s="1"/>
  <c r="E241" i="47" s="1"/>
  <c r="P240" i="47"/>
  <c r="Q240" i="47" s="1"/>
  <c r="R240" i="47" s="1"/>
  <c r="AA240" i="47" s="1"/>
  <c r="AB240" i="47" s="1"/>
  <c r="AC240" i="47" s="1"/>
  <c r="AD240" i="47" s="1"/>
  <c r="AE240" i="47" s="1"/>
  <c r="AF240" i="47" s="1"/>
  <c r="F240" i="47"/>
  <c r="G240" i="47" s="1"/>
  <c r="H240" i="47" s="1"/>
  <c r="I240" i="47" s="1"/>
  <c r="J240" i="47" s="1"/>
  <c r="K240" i="47" s="1"/>
  <c r="L240" i="47" s="1"/>
  <c r="M240" i="47" s="1"/>
  <c r="N240" i="47" s="1"/>
  <c r="O240" i="47" s="1"/>
  <c r="D240" i="47"/>
  <c r="E240" i="47" s="1"/>
  <c r="C240" i="47"/>
  <c r="D239" i="47"/>
  <c r="E239" i="47" s="1"/>
  <c r="F239" i="47" s="1"/>
  <c r="G239" i="47" s="1"/>
  <c r="H239" i="47" s="1"/>
  <c r="I239" i="47" s="1"/>
  <c r="J239" i="47" s="1"/>
  <c r="K239" i="47" s="1"/>
  <c r="L239" i="47" s="1"/>
  <c r="M239" i="47" s="1"/>
  <c r="N239" i="47" s="1"/>
  <c r="O239" i="47" s="1"/>
  <c r="P239" i="47" s="1"/>
  <c r="Q239" i="47" s="1"/>
  <c r="R239" i="47" s="1"/>
  <c r="AA239" i="47" s="1"/>
  <c r="AB239" i="47" s="1"/>
  <c r="AC239" i="47" s="1"/>
  <c r="AD239" i="47" s="1"/>
  <c r="AE239" i="47" s="1"/>
  <c r="AF239" i="47" s="1"/>
  <c r="C239" i="47"/>
  <c r="H238" i="47"/>
  <c r="I238" i="47" s="1"/>
  <c r="J238" i="47" s="1"/>
  <c r="K238" i="47" s="1"/>
  <c r="L238" i="47" s="1"/>
  <c r="M238" i="47" s="1"/>
  <c r="N238" i="47" s="1"/>
  <c r="O238" i="47" s="1"/>
  <c r="P238" i="47" s="1"/>
  <c r="Q238" i="47" s="1"/>
  <c r="R238" i="47" s="1"/>
  <c r="AA238" i="47" s="1"/>
  <c r="AB238" i="47" s="1"/>
  <c r="AC238" i="47" s="1"/>
  <c r="AD238" i="47" s="1"/>
  <c r="AE238" i="47" s="1"/>
  <c r="AF238" i="47" s="1"/>
  <c r="C238" i="47"/>
  <c r="D238" i="47" s="1"/>
  <c r="E238" i="47" s="1"/>
  <c r="F238" i="47" s="1"/>
  <c r="G238" i="47" s="1"/>
  <c r="C237" i="47"/>
  <c r="D237" i="47" s="1"/>
  <c r="E237" i="47" s="1"/>
  <c r="F237" i="47" s="1"/>
  <c r="G237" i="47" s="1"/>
  <c r="H237" i="47" s="1"/>
  <c r="I237" i="47" s="1"/>
  <c r="J237" i="47" s="1"/>
  <c r="K237" i="47" s="1"/>
  <c r="L237" i="47" s="1"/>
  <c r="M237" i="47" s="1"/>
  <c r="N237" i="47" s="1"/>
  <c r="O237" i="47" s="1"/>
  <c r="P237" i="47" s="1"/>
  <c r="Q237" i="47" s="1"/>
  <c r="R237" i="47" s="1"/>
  <c r="AA237" i="47" s="1"/>
  <c r="AB237" i="47" s="1"/>
  <c r="AC237" i="47" s="1"/>
  <c r="AD237" i="47" s="1"/>
  <c r="AE237" i="47" s="1"/>
  <c r="AF237" i="47" s="1"/>
  <c r="L236" i="47"/>
  <c r="M236" i="47" s="1"/>
  <c r="N236" i="47" s="1"/>
  <c r="O236" i="47" s="1"/>
  <c r="P236" i="47" s="1"/>
  <c r="Q236" i="47" s="1"/>
  <c r="R236" i="47" s="1"/>
  <c r="AA236" i="47" s="1"/>
  <c r="AB236" i="47" s="1"/>
  <c r="AC236" i="47" s="1"/>
  <c r="AD236" i="47" s="1"/>
  <c r="AE236" i="47" s="1"/>
  <c r="AF236" i="47" s="1"/>
  <c r="F236" i="47"/>
  <c r="G236" i="47" s="1"/>
  <c r="H236" i="47" s="1"/>
  <c r="I236" i="47" s="1"/>
  <c r="J236" i="47" s="1"/>
  <c r="K236" i="47" s="1"/>
  <c r="D236" i="47"/>
  <c r="E236" i="47" s="1"/>
  <c r="C236" i="47"/>
  <c r="D235" i="47"/>
  <c r="E235" i="47" s="1"/>
  <c r="F235" i="47" s="1"/>
  <c r="G235" i="47" s="1"/>
  <c r="H235" i="47" s="1"/>
  <c r="I235" i="47" s="1"/>
  <c r="J235" i="47" s="1"/>
  <c r="K235" i="47" s="1"/>
  <c r="L235" i="47" s="1"/>
  <c r="M235" i="47" s="1"/>
  <c r="N235" i="47" s="1"/>
  <c r="O235" i="47" s="1"/>
  <c r="P235" i="47" s="1"/>
  <c r="Q235" i="47" s="1"/>
  <c r="R235" i="47" s="1"/>
  <c r="AA235" i="47" s="1"/>
  <c r="AB235" i="47" s="1"/>
  <c r="AC235" i="47" s="1"/>
  <c r="AD235" i="47" s="1"/>
  <c r="AE235" i="47" s="1"/>
  <c r="AF235" i="47" s="1"/>
  <c r="C235" i="47"/>
  <c r="H234" i="47"/>
  <c r="I234" i="47" s="1"/>
  <c r="J234" i="47" s="1"/>
  <c r="K234" i="47" s="1"/>
  <c r="L234" i="47" s="1"/>
  <c r="M234" i="47" s="1"/>
  <c r="N234" i="47" s="1"/>
  <c r="O234" i="47" s="1"/>
  <c r="P234" i="47" s="1"/>
  <c r="Q234" i="47" s="1"/>
  <c r="R234" i="47" s="1"/>
  <c r="AA234" i="47" s="1"/>
  <c r="AB234" i="47" s="1"/>
  <c r="AC234" i="47" s="1"/>
  <c r="AD234" i="47" s="1"/>
  <c r="AE234" i="47" s="1"/>
  <c r="AF234" i="47" s="1"/>
  <c r="C234" i="47"/>
  <c r="D234" i="47" s="1"/>
  <c r="E234" i="47" s="1"/>
  <c r="F234" i="47" s="1"/>
  <c r="G234" i="47" s="1"/>
  <c r="P233" i="47"/>
  <c r="Q233" i="47" s="1"/>
  <c r="R233" i="47" s="1"/>
  <c r="AA233" i="47" s="1"/>
  <c r="AB233" i="47" s="1"/>
  <c r="AC233" i="47" s="1"/>
  <c r="AD233" i="47" s="1"/>
  <c r="AE233" i="47" s="1"/>
  <c r="AF233" i="47" s="1"/>
  <c r="C233" i="47"/>
  <c r="D233" i="47" s="1"/>
  <c r="E233" i="47" s="1"/>
  <c r="F233" i="47" s="1"/>
  <c r="G233" i="47" s="1"/>
  <c r="H233" i="47" s="1"/>
  <c r="I233" i="47" s="1"/>
  <c r="J233" i="47" s="1"/>
  <c r="K233" i="47" s="1"/>
  <c r="L233" i="47" s="1"/>
  <c r="M233" i="47" s="1"/>
  <c r="N233" i="47" s="1"/>
  <c r="O233" i="47" s="1"/>
  <c r="F232" i="47"/>
  <c r="G232" i="47" s="1"/>
  <c r="H232" i="47" s="1"/>
  <c r="I232" i="47" s="1"/>
  <c r="J232" i="47" s="1"/>
  <c r="K232" i="47" s="1"/>
  <c r="L232" i="47" s="1"/>
  <c r="M232" i="47" s="1"/>
  <c r="N232" i="47" s="1"/>
  <c r="O232" i="47" s="1"/>
  <c r="P232" i="47" s="1"/>
  <c r="Q232" i="47" s="1"/>
  <c r="R232" i="47" s="1"/>
  <c r="AA232" i="47" s="1"/>
  <c r="AB232" i="47" s="1"/>
  <c r="AC232" i="47" s="1"/>
  <c r="AD232" i="47" s="1"/>
  <c r="AE232" i="47" s="1"/>
  <c r="AF232" i="47" s="1"/>
  <c r="D232" i="47"/>
  <c r="E232" i="47" s="1"/>
  <c r="C232" i="47"/>
  <c r="AA231" i="47"/>
  <c r="AB231" i="47" s="1"/>
  <c r="AC231" i="47" s="1"/>
  <c r="AD231" i="47" s="1"/>
  <c r="AE231" i="47" s="1"/>
  <c r="AF231" i="47" s="1"/>
  <c r="D231" i="47"/>
  <c r="E231" i="47" s="1"/>
  <c r="F231" i="47" s="1"/>
  <c r="G231" i="47" s="1"/>
  <c r="H231" i="47" s="1"/>
  <c r="I231" i="47" s="1"/>
  <c r="J231" i="47" s="1"/>
  <c r="K231" i="47" s="1"/>
  <c r="L231" i="47" s="1"/>
  <c r="M231" i="47" s="1"/>
  <c r="N231" i="47" s="1"/>
  <c r="O231" i="47" s="1"/>
  <c r="P231" i="47" s="1"/>
  <c r="Q231" i="47" s="1"/>
  <c r="R231" i="47" s="1"/>
  <c r="C231" i="47"/>
  <c r="D230" i="47"/>
  <c r="E230" i="47" s="1"/>
  <c r="F230" i="47" s="1"/>
  <c r="G230" i="47" s="1"/>
  <c r="H230" i="47" s="1"/>
  <c r="I230" i="47" s="1"/>
  <c r="J230" i="47" s="1"/>
  <c r="K230" i="47" s="1"/>
  <c r="L230" i="47" s="1"/>
  <c r="M230" i="47" s="1"/>
  <c r="N230" i="47" s="1"/>
  <c r="O230" i="47" s="1"/>
  <c r="P230" i="47" s="1"/>
  <c r="Q230" i="47" s="1"/>
  <c r="R230" i="47" s="1"/>
  <c r="AA230" i="47" s="1"/>
  <c r="AB230" i="47" s="1"/>
  <c r="AC230" i="47" s="1"/>
  <c r="AD230" i="47" s="1"/>
  <c r="AE230" i="47" s="1"/>
  <c r="AF230" i="47" s="1"/>
  <c r="C230" i="47"/>
  <c r="K229" i="47"/>
  <c r="L229" i="47" s="1"/>
  <c r="M229" i="47" s="1"/>
  <c r="N229" i="47" s="1"/>
  <c r="O229" i="47" s="1"/>
  <c r="P229" i="47" s="1"/>
  <c r="Q229" i="47" s="1"/>
  <c r="R229" i="47" s="1"/>
  <c r="AA229" i="47" s="1"/>
  <c r="AB229" i="47" s="1"/>
  <c r="AC229" i="47" s="1"/>
  <c r="AD229" i="47" s="1"/>
  <c r="AE229" i="47" s="1"/>
  <c r="AF229" i="47" s="1"/>
  <c r="F229" i="47"/>
  <c r="G229" i="47" s="1"/>
  <c r="H229" i="47" s="1"/>
  <c r="I229" i="47" s="1"/>
  <c r="J229" i="47" s="1"/>
  <c r="C229" i="47"/>
  <c r="D229" i="47" s="1"/>
  <c r="E229" i="47" s="1"/>
  <c r="F228" i="47"/>
  <c r="G228" i="47" s="1"/>
  <c r="H228" i="47" s="1"/>
  <c r="I228" i="47" s="1"/>
  <c r="J228" i="47" s="1"/>
  <c r="K228" i="47" s="1"/>
  <c r="L228" i="47" s="1"/>
  <c r="M228" i="47" s="1"/>
  <c r="N228" i="47" s="1"/>
  <c r="O228" i="47" s="1"/>
  <c r="P228" i="47" s="1"/>
  <c r="Q228" i="47" s="1"/>
  <c r="R228" i="47" s="1"/>
  <c r="AA228" i="47" s="1"/>
  <c r="AB228" i="47" s="1"/>
  <c r="AC228" i="47" s="1"/>
  <c r="AD228" i="47" s="1"/>
  <c r="AE228" i="47" s="1"/>
  <c r="AF228" i="47" s="1"/>
  <c r="D228" i="47"/>
  <c r="E228" i="47" s="1"/>
  <c r="C228" i="47"/>
  <c r="D227" i="47"/>
  <c r="E227" i="47" s="1"/>
  <c r="F227" i="47" s="1"/>
  <c r="G227" i="47" s="1"/>
  <c r="H227" i="47" s="1"/>
  <c r="I227" i="47" s="1"/>
  <c r="J227" i="47" s="1"/>
  <c r="K227" i="47" s="1"/>
  <c r="L227" i="47" s="1"/>
  <c r="M227" i="47" s="1"/>
  <c r="N227" i="47" s="1"/>
  <c r="O227" i="47" s="1"/>
  <c r="P227" i="47" s="1"/>
  <c r="Q227" i="47" s="1"/>
  <c r="R227" i="47" s="1"/>
  <c r="AA227" i="47" s="1"/>
  <c r="AB227" i="47" s="1"/>
  <c r="AC227" i="47" s="1"/>
  <c r="AD227" i="47" s="1"/>
  <c r="AE227" i="47" s="1"/>
  <c r="AF227" i="47" s="1"/>
  <c r="C227" i="47"/>
  <c r="C226" i="47"/>
  <c r="D226" i="47" s="1"/>
  <c r="E226" i="47" s="1"/>
  <c r="F226" i="47" s="1"/>
  <c r="G226" i="47" s="1"/>
  <c r="H226" i="47" s="1"/>
  <c r="I226" i="47" s="1"/>
  <c r="J226" i="47" s="1"/>
  <c r="K226" i="47" s="1"/>
  <c r="L226" i="47" s="1"/>
  <c r="M226" i="47" s="1"/>
  <c r="N226" i="47" s="1"/>
  <c r="O226" i="47" s="1"/>
  <c r="P226" i="47" s="1"/>
  <c r="Q226" i="47" s="1"/>
  <c r="R226" i="47" s="1"/>
  <c r="AA226" i="47" s="1"/>
  <c r="AB226" i="47" s="1"/>
  <c r="AC226" i="47" s="1"/>
  <c r="AD226" i="47" s="1"/>
  <c r="AE226" i="47" s="1"/>
  <c r="AF226" i="47" s="1"/>
  <c r="AA225" i="47"/>
  <c r="AB225" i="47" s="1"/>
  <c r="AC225" i="47" s="1"/>
  <c r="AD225" i="47" s="1"/>
  <c r="AE225" i="47" s="1"/>
  <c r="AF225" i="47" s="1"/>
  <c r="C225" i="47"/>
  <c r="D225" i="47" s="1"/>
  <c r="E225" i="47" s="1"/>
  <c r="F225" i="47" s="1"/>
  <c r="G225" i="47" s="1"/>
  <c r="H225" i="47" s="1"/>
  <c r="I225" i="47" s="1"/>
  <c r="J225" i="47" s="1"/>
  <c r="K225" i="47" s="1"/>
  <c r="L225" i="47" s="1"/>
  <c r="M225" i="47" s="1"/>
  <c r="N225" i="47" s="1"/>
  <c r="O225" i="47" s="1"/>
  <c r="P225" i="47" s="1"/>
  <c r="Q225" i="47" s="1"/>
  <c r="R225" i="47" s="1"/>
  <c r="N224" i="47"/>
  <c r="O224" i="47" s="1"/>
  <c r="P224" i="47" s="1"/>
  <c r="Q224" i="47" s="1"/>
  <c r="R224" i="47" s="1"/>
  <c r="AA224" i="47" s="1"/>
  <c r="AB224" i="47" s="1"/>
  <c r="AC224" i="47" s="1"/>
  <c r="AD224" i="47" s="1"/>
  <c r="AE224" i="47" s="1"/>
  <c r="AF224" i="47" s="1"/>
  <c r="H224" i="47"/>
  <c r="I224" i="47" s="1"/>
  <c r="J224" i="47" s="1"/>
  <c r="K224" i="47" s="1"/>
  <c r="L224" i="47" s="1"/>
  <c r="M224" i="47" s="1"/>
  <c r="F224" i="47"/>
  <c r="G224" i="47" s="1"/>
  <c r="D224" i="47"/>
  <c r="E224" i="47" s="1"/>
  <c r="C224" i="47"/>
  <c r="E223" i="47"/>
  <c r="F223" i="47" s="1"/>
  <c r="G223" i="47" s="1"/>
  <c r="H223" i="47" s="1"/>
  <c r="I223" i="47" s="1"/>
  <c r="J223" i="47" s="1"/>
  <c r="K223" i="47" s="1"/>
  <c r="L223" i="47" s="1"/>
  <c r="M223" i="47" s="1"/>
  <c r="N223" i="47" s="1"/>
  <c r="O223" i="47" s="1"/>
  <c r="P223" i="47" s="1"/>
  <c r="Q223" i="47" s="1"/>
  <c r="R223" i="47" s="1"/>
  <c r="AA223" i="47" s="1"/>
  <c r="AB223" i="47" s="1"/>
  <c r="AC223" i="47" s="1"/>
  <c r="AD223" i="47" s="1"/>
  <c r="AE223" i="47" s="1"/>
  <c r="AF223" i="47" s="1"/>
  <c r="D223" i="47"/>
  <c r="C223" i="47"/>
  <c r="D222" i="47"/>
  <c r="E222" i="47" s="1"/>
  <c r="F222" i="47" s="1"/>
  <c r="G222" i="47" s="1"/>
  <c r="H222" i="47" s="1"/>
  <c r="I222" i="47" s="1"/>
  <c r="J222" i="47" s="1"/>
  <c r="K222" i="47" s="1"/>
  <c r="L222" i="47" s="1"/>
  <c r="M222" i="47" s="1"/>
  <c r="N222" i="47" s="1"/>
  <c r="O222" i="47" s="1"/>
  <c r="P222" i="47" s="1"/>
  <c r="Q222" i="47" s="1"/>
  <c r="R222" i="47" s="1"/>
  <c r="AA222" i="47" s="1"/>
  <c r="AB222" i="47" s="1"/>
  <c r="AC222" i="47" s="1"/>
  <c r="AD222" i="47" s="1"/>
  <c r="AE222" i="47" s="1"/>
  <c r="AF222" i="47" s="1"/>
  <c r="C222" i="47"/>
  <c r="C221" i="47"/>
  <c r="D221" i="47" s="1"/>
  <c r="E221" i="47" s="1"/>
  <c r="F221" i="47" s="1"/>
  <c r="G221" i="47" s="1"/>
  <c r="H221" i="47" s="1"/>
  <c r="I221" i="47" s="1"/>
  <c r="J221" i="47" s="1"/>
  <c r="K221" i="47" s="1"/>
  <c r="L221" i="47" s="1"/>
  <c r="M221" i="47" s="1"/>
  <c r="N221" i="47" s="1"/>
  <c r="O221" i="47" s="1"/>
  <c r="P221" i="47" s="1"/>
  <c r="Q221" i="47" s="1"/>
  <c r="R221" i="47" s="1"/>
  <c r="AA221" i="47" s="1"/>
  <c r="AB221" i="47" s="1"/>
  <c r="AC221" i="47" s="1"/>
  <c r="AD221" i="47" s="1"/>
  <c r="AE221" i="47" s="1"/>
  <c r="AF221" i="47" s="1"/>
  <c r="D220" i="47"/>
  <c r="E220" i="47" s="1"/>
  <c r="F220" i="47" s="1"/>
  <c r="G220" i="47" s="1"/>
  <c r="H220" i="47" s="1"/>
  <c r="I220" i="47" s="1"/>
  <c r="J220" i="47" s="1"/>
  <c r="K220" i="47" s="1"/>
  <c r="L220" i="47" s="1"/>
  <c r="M220" i="47" s="1"/>
  <c r="N220" i="47" s="1"/>
  <c r="O220" i="47" s="1"/>
  <c r="P220" i="47" s="1"/>
  <c r="Q220" i="47" s="1"/>
  <c r="R220" i="47" s="1"/>
  <c r="AA220" i="47" s="1"/>
  <c r="AB220" i="47" s="1"/>
  <c r="AC220" i="47" s="1"/>
  <c r="AD220" i="47" s="1"/>
  <c r="AE220" i="47" s="1"/>
  <c r="AF220" i="47" s="1"/>
  <c r="C220" i="47"/>
  <c r="F219" i="47"/>
  <c r="G219" i="47" s="1"/>
  <c r="H219" i="47" s="1"/>
  <c r="I219" i="47" s="1"/>
  <c r="J219" i="47" s="1"/>
  <c r="K219" i="47" s="1"/>
  <c r="L219" i="47" s="1"/>
  <c r="M219" i="47" s="1"/>
  <c r="N219" i="47" s="1"/>
  <c r="O219" i="47" s="1"/>
  <c r="P219" i="47" s="1"/>
  <c r="Q219" i="47" s="1"/>
  <c r="R219" i="47" s="1"/>
  <c r="AA219" i="47" s="1"/>
  <c r="AB219" i="47" s="1"/>
  <c r="AC219" i="47" s="1"/>
  <c r="AD219" i="47" s="1"/>
  <c r="AE219" i="47" s="1"/>
  <c r="AF219" i="47" s="1"/>
  <c r="E219" i="47"/>
  <c r="D219" i="47"/>
  <c r="C219" i="47"/>
  <c r="E218" i="47"/>
  <c r="F218" i="47" s="1"/>
  <c r="G218" i="47" s="1"/>
  <c r="H218" i="47" s="1"/>
  <c r="I218" i="47" s="1"/>
  <c r="J218" i="47" s="1"/>
  <c r="K218" i="47" s="1"/>
  <c r="L218" i="47" s="1"/>
  <c r="M218" i="47" s="1"/>
  <c r="N218" i="47" s="1"/>
  <c r="O218" i="47" s="1"/>
  <c r="P218" i="47" s="1"/>
  <c r="Q218" i="47" s="1"/>
  <c r="R218" i="47" s="1"/>
  <c r="AA218" i="47" s="1"/>
  <c r="AB218" i="47" s="1"/>
  <c r="AC218" i="47" s="1"/>
  <c r="AD218" i="47" s="1"/>
  <c r="AE218" i="47" s="1"/>
  <c r="AF218" i="47" s="1"/>
  <c r="C218" i="47"/>
  <c r="D218" i="47" s="1"/>
  <c r="E217" i="47"/>
  <c r="F217" i="47" s="1"/>
  <c r="G217" i="47" s="1"/>
  <c r="H217" i="47" s="1"/>
  <c r="I217" i="47" s="1"/>
  <c r="J217" i="47" s="1"/>
  <c r="K217" i="47" s="1"/>
  <c r="L217" i="47" s="1"/>
  <c r="M217" i="47" s="1"/>
  <c r="N217" i="47" s="1"/>
  <c r="O217" i="47" s="1"/>
  <c r="P217" i="47" s="1"/>
  <c r="Q217" i="47" s="1"/>
  <c r="R217" i="47" s="1"/>
  <c r="AA217" i="47" s="1"/>
  <c r="AB217" i="47" s="1"/>
  <c r="AC217" i="47" s="1"/>
  <c r="AD217" i="47" s="1"/>
  <c r="AE217" i="47" s="1"/>
  <c r="AF217" i="47" s="1"/>
  <c r="C217" i="47"/>
  <c r="D217" i="47" s="1"/>
  <c r="F216" i="47"/>
  <c r="G216" i="47" s="1"/>
  <c r="H216" i="47" s="1"/>
  <c r="I216" i="47" s="1"/>
  <c r="J216" i="47" s="1"/>
  <c r="K216" i="47" s="1"/>
  <c r="L216" i="47" s="1"/>
  <c r="M216" i="47" s="1"/>
  <c r="N216" i="47" s="1"/>
  <c r="O216" i="47" s="1"/>
  <c r="P216" i="47" s="1"/>
  <c r="Q216" i="47" s="1"/>
  <c r="R216" i="47" s="1"/>
  <c r="AA216" i="47" s="1"/>
  <c r="AB216" i="47" s="1"/>
  <c r="AC216" i="47" s="1"/>
  <c r="AD216" i="47" s="1"/>
  <c r="AE216" i="47" s="1"/>
  <c r="AF216" i="47" s="1"/>
  <c r="D216" i="47"/>
  <c r="E216" i="47" s="1"/>
  <c r="C216" i="47"/>
  <c r="AA215" i="47"/>
  <c r="AB215" i="47" s="1"/>
  <c r="AC215" i="47" s="1"/>
  <c r="AD215" i="47" s="1"/>
  <c r="AE215" i="47" s="1"/>
  <c r="AF215" i="47" s="1"/>
  <c r="D215" i="47"/>
  <c r="E215" i="47" s="1"/>
  <c r="F215" i="47" s="1"/>
  <c r="G215" i="47" s="1"/>
  <c r="H215" i="47" s="1"/>
  <c r="I215" i="47" s="1"/>
  <c r="J215" i="47" s="1"/>
  <c r="K215" i="47" s="1"/>
  <c r="L215" i="47" s="1"/>
  <c r="M215" i="47" s="1"/>
  <c r="N215" i="47" s="1"/>
  <c r="O215" i="47" s="1"/>
  <c r="P215" i="47" s="1"/>
  <c r="Q215" i="47" s="1"/>
  <c r="R215" i="47" s="1"/>
  <c r="C215" i="47"/>
  <c r="I214" i="47"/>
  <c r="J214" i="47" s="1"/>
  <c r="K214" i="47" s="1"/>
  <c r="L214" i="47" s="1"/>
  <c r="M214" i="47" s="1"/>
  <c r="N214" i="47" s="1"/>
  <c r="O214" i="47" s="1"/>
  <c r="P214" i="47" s="1"/>
  <c r="Q214" i="47" s="1"/>
  <c r="R214" i="47" s="1"/>
  <c r="AA214" i="47" s="1"/>
  <c r="AB214" i="47" s="1"/>
  <c r="AC214" i="47" s="1"/>
  <c r="AD214" i="47" s="1"/>
  <c r="AE214" i="47" s="1"/>
  <c r="AF214" i="47" s="1"/>
  <c r="C214" i="47"/>
  <c r="D214" i="47" s="1"/>
  <c r="E214" i="47" s="1"/>
  <c r="F214" i="47" s="1"/>
  <c r="G214" i="47" s="1"/>
  <c r="H214" i="47" s="1"/>
  <c r="N213" i="47"/>
  <c r="O213" i="47" s="1"/>
  <c r="P213" i="47" s="1"/>
  <c r="Q213" i="47" s="1"/>
  <c r="R213" i="47" s="1"/>
  <c r="AA213" i="47" s="1"/>
  <c r="AB213" i="47" s="1"/>
  <c r="AC213" i="47" s="1"/>
  <c r="AD213" i="47" s="1"/>
  <c r="AE213" i="47" s="1"/>
  <c r="AF213" i="47" s="1"/>
  <c r="E213" i="47"/>
  <c r="F213" i="47" s="1"/>
  <c r="G213" i="47" s="1"/>
  <c r="H213" i="47" s="1"/>
  <c r="I213" i="47" s="1"/>
  <c r="J213" i="47" s="1"/>
  <c r="K213" i="47" s="1"/>
  <c r="L213" i="47" s="1"/>
  <c r="M213" i="47" s="1"/>
  <c r="C213" i="47"/>
  <c r="D213" i="47" s="1"/>
  <c r="F212" i="47"/>
  <c r="G212" i="47" s="1"/>
  <c r="H212" i="47" s="1"/>
  <c r="I212" i="47" s="1"/>
  <c r="J212" i="47" s="1"/>
  <c r="K212" i="47" s="1"/>
  <c r="L212" i="47" s="1"/>
  <c r="M212" i="47" s="1"/>
  <c r="N212" i="47" s="1"/>
  <c r="O212" i="47" s="1"/>
  <c r="P212" i="47" s="1"/>
  <c r="Q212" i="47" s="1"/>
  <c r="R212" i="47" s="1"/>
  <c r="AA212" i="47" s="1"/>
  <c r="AB212" i="47" s="1"/>
  <c r="AC212" i="47" s="1"/>
  <c r="AD212" i="47" s="1"/>
  <c r="AE212" i="47" s="1"/>
  <c r="AF212" i="47" s="1"/>
  <c r="D212" i="47"/>
  <c r="E212" i="47" s="1"/>
  <c r="C212" i="47"/>
  <c r="D211" i="47"/>
  <c r="E211" i="47" s="1"/>
  <c r="F211" i="47" s="1"/>
  <c r="G211" i="47" s="1"/>
  <c r="H211" i="47" s="1"/>
  <c r="I211" i="47" s="1"/>
  <c r="J211" i="47" s="1"/>
  <c r="K211" i="47" s="1"/>
  <c r="L211" i="47" s="1"/>
  <c r="M211" i="47" s="1"/>
  <c r="N211" i="47" s="1"/>
  <c r="O211" i="47" s="1"/>
  <c r="P211" i="47" s="1"/>
  <c r="Q211" i="47" s="1"/>
  <c r="R211" i="47" s="1"/>
  <c r="AA211" i="47" s="1"/>
  <c r="AB211" i="47" s="1"/>
  <c r="AC211" i="47" s="1"/>
  <c r="AD211" i="47" s="1"/>
  <c r="AE211" i="47" s="1"/>
  <c r="AF211" i="47" s="1"/>
  <c r="C211" i="47"/>
  <c r="D210" i="47"/>
  <c r="E210" i="47" s="1"/>
  <c r="F210" i="47" s="1"/>
  <c r="G210" i="47" s="1"/>
  <c r="H210" i="47" s="1"/>
  <c r="I210" i="47" s="1"/>
  <c r="J210" i="47" s="1"/>
  <c r="K210" i="47" s="1"/>
  <c r="L210" i="47" s="1"/>
  <c r="M210" i="47" s="1"/>
  <c r="N210" i="47" s="1"/>
  <c r="O210" i="47" s="1"/>
  <c r="P210" i="47" s="1"/>
  <c r="Q210" i="47" s="1"/>
  <c r="R210" i="47" s="1"/>
  <c r="AA210" i="47" s="1"/>
  <c r="AB210" i="47" s="1"/>
  <c r="AC210" i="47" s="1"/>
  <c r="AD210" i="47" s="1"/>
  <c r="AE210" i="47" s="1"/>
  <c r="AF210" i="47" s="1"/>
  <c r="C210" i="47"/>
  <c r="P209" i="47"/>
  <c r="Q209" i="47" s="1"/>
  <c r="R209" i="47" s="1"/>
  <c r="AA209" i="47" s="1"/>
  <c r="AB209" i="47" s="1"/>
  <c r="AC209" i="47" s="1"/>
  <c r="AD209" i="47" s="1"/>
  <c r="AE209" i="47" s="1"/>
  <c r="AF209" i="47" s="1"/>
  <c r="C209" i="47"/>
  <c r="D209" i="47" s="1"/>
  <c r="E209" i="47" s="1"/>
  <c r="F209" i="47" s="1"/>
  <c r="G209" i="47" s="1"/>
  <c r="H209" i="47" s="1"/>
  <c r="I209" i="47" s="1"/>
  <c r="J209" i="47" s="1"/>
  <c r="K209" i="47" s="1"/>
  <c r="L209" i="47" s="1"/>
  <c r="M209" i="47" s="1"/>
  <c r="N209" i="47" s="1"/>
  <c r="O209" i="47" s="1"/>
  <c r="D208" i="47"/>
  <c r="C208" i="47"/>
  <c r="O207" i="47"/>
  <c r="P207" i="47" s="1"/>
  <c r="Q207" i="47" s="1"/>
  <c r="R207" i="47" s="1"/>
  <c r="AA207" i="47" s="1"/>
  <c r="AB207" i="47" s="1"/>
  <c r="AC207" i="47" s="1"/>
  <c r="AD207" i="47" s="1"/>
  <c r="AE207" i="47" s="1"/>
  <c r="AF207" i="47" s="1"/>
  <c r="D207" i="47"/>
  <c r="E207" i="47" s="1"/>
  <c r="F207" i="47" s="1"/>
  <c r="G207" i="47" s="1"/>
  <c r="H207" i="47" s="1"/>
  <c r="I207" i="47" s="1"/>
  <c r="J207" i="47" s="1"/>
  <c r="K207" i="47" s="1"/>
  <c r="L207" i="47" s="1"/>
  <c r="M207" i="47" s="1"/>
  <c r="N207" i="47" s="1"/>
  <c r="C207" i="47"/>
  <c r="E206" i="47"/>
  <c r="F206" i="47" s="1"/>
  <c r="G206" i="47" s="1"/>
  <c r="H206" i="47" s="1"/>
  <c r="I206" i="47" s="1"/>
  <c r="J206" i="47" s="1"/>
  <c r="K206" i="47" s="1"/>
  <c r="L206" i="47" s="1"/>
  <c r="M206" i="47" s="1"/>
  <c r="N206" i="47" s="1"/>
  <c r="O206" i="47" s="1"/>
  <c r="P206" i="47" s="1"/>
  <c r="Q206" i="47" s="1"/>
  <c r="R206" i="47" s="1"/>
  <c r="AA206" i="47" s="1"/>
  <c r="AB206" i="47" s="1"/>
  <c r="AC206" i="47" s="1"/>
  <c r="AD206" i="47" s="1"/>
  <c r="AE206" i="47" s="1"/>
  <c r="AF206" i="47" s="1"/>
  <c r="D206" i="47"/>
  <c r="C206" i="47"/>
  <c r="C205" i="47"/>
  <c r="D205" i="47" s="1"/>
  <c r="E205" i="47" s="1"/>
  <c r="F205" i="47" s="1"/>
  <c r="G205" i="47" s="1"/>
  <c r="H205" i="47" s="1"/>
  <c r="I205" i="47" s="1"/>
  <c r="J205" i="47" s="1"/>
  <c r="K205" i="47" s="1"/>
  <c r="L205" i="47" s="1"/>
  <c r="M205" i="47" s="1"/>
  <c r="N205" i="47" s="1"/>
  <c r="O205" i="47" s="1"/>
  <c r="P205" i="47" s="1"/>
  <c r="Q205" i="47" s="1"/>
  <c r="R205" i="47" s="1"/>
  <c r="AA205" i="47" s="1"/>
  <c r="AB205" i="47" s="1"/>
  <c r="AC205" i="47" s="1"/>
  <c r="AD205" i="47" s="1"/>
  <c r="AE205" i="47" s="1"/>
  <c r="AF205" i="47" s="1"/>
  <c r="D204" i="47"/>
  <c r="C204" i="47"/>
  <c r="G203" i="47"/>
  <c r="H203" i="47" s="1"/>
  <c r="I203" i="47" s="1"/>
  <c r="J203" i="47" s="1"/>
  <c r="K203" i="47" s="1"/>
  <c r="L203" i="47" s="1"/>
  <c r="M203" i="47" s="1"/>
  <c r="N203" i="47" s="1"/>
  <c r="O203" i="47" s="1"/>
  <c r="P203" i="47" s="1"/>
  <c r="Q203" i="47" s="1"/>
  <c r="R203" i="47" s="1"/>
  <c r="AA203" i="47" s="1"/>
  <c r="AB203" i="47" s="1"/>
  <c r="AC203" i="47" s="1"/>
  <c r="AD203" i="47" s="1"/>
  <c r="AE203" i="47" s="1"/>
  <c r="AF203" i="47" s="1"/>
  <c r="D203" i="47"/>
  <c r="E203" i="47" s="1"/>
  <c r="F203" i="47" s="1"/>
  <c r="C203" i="47"/>
  <c r="H202" i="47"/>
  <c r="I202" i="47" s="1"/>
  <c r="J202" i="47" s="1"/>
  <c r="K202" i="47" s="1"/>
  <c r="L202" i="47" s="1"/>
  <c r="M202" i="47" s="1"/>
  <c r="N202" i="47" s="1"/>
  <c r="O202" i="47" s="1"/>
  <c r="P202" i="47" s="1"/>
  <c r="Q202" i="47" s="1"/>
  <c r="R202" i="47" s="1"/>
  <c r="AA202" i="47" s="1"/>
  <c r="AB202" i="47" s="1"/>
  <c r="AC202" i="47" s="1"/>
  <c r="AD202" i="47" s="1"/>
  <c r="AE202" i="47" s="1"/>
  <c r="AF202" i="47" s="1"/>
  <c r="D202" i="47"/>
  <c r="E202" i="47" s="1"/>
  <c r="F202" i="47" s="1"/>
  <c r="G202" i="47" s="1"/>
  <c r="C202" i="47"/>
  <c r="C201" i="47"/>
  <c r="D201" i="47" s="1"/>
  <c r="E201" i="47" s="1"/>
  <c r="F201" i="47" s="1"/>
  <c r="G201" i="47" s="1"/>
  <c r="H201" i="47" s="1"/>
  <c r="I201" i="47" s="1"/>
  <c r="J201" i="47" s="1"/>
  <c r="K201" i="47" s="1"/>
  <c r="L201" i="47" s="1"/>
  <c r="M201" i="47" s="1"/>
  <c r="N201" i="47" s="1"/>
  <c r="O201" i="47" s="1"/>
  <c r="P201" i="47" s="1"/>
  <c r="Q201" i="47" s="1"/>
  <c r="R201" i="47" s="1"/>
  <c r="AA201" i="47" s="1"/>
  <c r="AB201" i="47" s="1"/>
  <c r="AC201" i="47" s="1"/>
  <c r="AD201" i="47" s="1"/>
  <c r="AE201" i="47" s="1"/>
  <c r="AF201" i="47" s="1"/>
  <c r="Q200" i="47"/>
  <c r="R200" i="47" s="1"/>
  <c r="AA200" i="47" s="1"/>
  <c r="AB200" i="47" s="1"/>
  <c r="AC200" i="47" s="1"/>
  <c r="AD200" i="47" s="1"/>
  <c r="AE200" i="47" s="1"/>
  <c r="AF200" i="47" s="1"/>
  <c r="F200" i="47"/>
  <c r="G200" i="47" s="1"/>
  <c r="H200" i="47" s="1"/>
  <c r="I200" i="47" s="1"/>
  <c r="J200" i="47" s="1"/>
  <c r="K200" i="47" s="1"/>
  <c r="L200" i="47" s="1"/>
  <c r="M200" i="47" s="1"/>
  <c r="N200" i="47" s="1"/>
  <c r="O200" i="47" s="1"/>
  <c r="P200" i="47" s="1"/>
  <c r="D200" i="47"/>
  <c r="E200" i="47" s="1"/>
  <c r="C200" i="47"/>
  <c r="C199" i="47"/>
  <c r="D199" i="47" s="1"/>
  <c r="E199" i="47" s="1"/>
  <c r="F199" i="47" s="1"/>
  <c r="G199" i="47" s="1"/>
  <c r="H199" i="47" s="1"/>
  <c r="I199" i="47" s="1"/>
  <c r="J199" i="47" s="1"/>
  <c r="K199" i="47" s="1"/>
  <c r="L199" i="47" s="1"/>
  <c r="M199" i="47" s="1"/>
  <c r="N199" i="47" s="1"/>
  <c r="O199" i="47" s="1"/>
  <c r="P199" i="47" s="1"/>
  <c r="Q199" i="47" s="1"/>
  <c r="R199" i="47" s="1"/>
  <c r="AA199" i="47" s="1"/>
  <c r="AB199" i="47" s="1"/>
  <c r="AC199" i="47" s="1"/>
  <c r="AD199" i="47" s="1"/>
  <c r="AE199" i="47" s="1"/>
  <c r="AF199" i="47" s="1"/>
  <c r="I198" i="47"/>
  <c r="J198" i="47" s="1"/>
  <c r="K198" i="47" s="1"/>
  <c r="L198" i="47" s="1"/>
  <c r="M198" i="47" s="1"/>
  <c r="N198" i="47" s="1"/>
  <c r="O198" i="47" s="1"/>
  <c r="P198" i="47" s="1"/>
  <c r="Q198" i="47" s="1"/>
  <c r="R198" i="47" s="1"/>
  <c r="AA198" i="47" s="1"/>
  <c r="AB198" i="47" s="1"/>
  <c r="AC198" i="47" s="1"/>
  <c r="AD198" i="47" s="1"/>
  <c r="AE198" i="47" s="1"/>
  <c r="AF198" i="47" s="1"/>
  <c r="C198" i="47"/>
  <c r="D198" i="47" s="1"/>
  <c r="E198" i="47" s="1"/>
  <c r="F198" i="47" s="1"/>
  <c r="G198" i="47" s="1"/>
  <c r="H198" i="47" s="1"/>
  <c r="E197" i="47"/>
  <c r="F197" i="47" s="1"/>
  <c r="G197" i="47" s="1"/>
  <c r="H197" i="47" s="1"/>
  <c r="I197" i="47" s="1"/>
  <c r="J197" i="47" s="1"/>
  <c r="K197" i="47" s="1"/>
  <c r="L197" i="47" s="1"/>
  <c r="M197" i="47" s="1"/>
  <c r="N197" i="47" s="1"/>
  <c r="O197" i="47" s="1"/>
  <c r="P197" i="47" s="1"/>
  <c r="Q197" i="47" s="1"/>
  <c r="R197" i="47" s="1"/>
  <c r="AA197" i="47" s="1"/>
  <c r="AB197" i="47" s="1"/>
  <c r="AC197" i="47" s="1"/>
  <c r="AD197" i="47" s="1"/>
  <c r="AE197" i="47" s="1"/>
  <c r="AF197" i="47" s="1"/>
  <c r="C197" i="47"/>
  <c r="D197" i="47" s="1"/>
  <c r="E196" i="47"/>
  <c r="F196" i="47" s="1"/>
  <c r="G196" i="47" s="1"/>
  <c r="H196" i="47" s="1"/>
  <c r="I196" i="47" s="1"/>
  <c r="J196" i="47" s="1"/>
  <c r="K196" i="47" s="1"/>
  <c r="L196" i="47" s="1"/>
  <c r="M196" i="47" s="1"/>
  <c r="N196" i="47" s="1"/>
  <c r="O196" i="47" s="1"/>
  <c r="P196" i="47" s="1"/>
  <c r="Q196" i="47" s="1"/>
  <c r="R196" i="47" s="1"/>
  <c r="AA196" i="47" s="1"/>
  <c r="AB196" i="47" s="1"/>
  <c r="AC196" i="47" s="1"/>
  <c r="AD196" i="47" s="1"/>
  <c r="AE196" i="47" s="1"/>
  <c r="AF196" i="47" s="1"/>
  <c r="C196" i="47"/>
  <c r="D196" i="47" s="1"/>
  <c r="C195" i="47"/>
  <c r="D195" i="47" s="1"/>
  <c r="E195" i="47" s="1"/>
  <c r="F195" i="47" s="1"/>
  <c r="G195" i="47" s="1"/>
  <c r="H195" i="47" s="1"/>
  <c r="I195" i="47" s="1"/>
  <c r="J195" i="47" s="1"/>
  <c r="K195" i="47" s="1"/>
  <c r="L195" i="47" s="1"/>
  <c r="M195" i="47" s="1"/>
  <c r="N195" i="47" s="1"/>
  <c r="O195" i="47" s="1"/>
  <c r="P195" i="47" s="1"/>
  <c r="Q195" i="47" s="1"/>
  <c r="R195" i="47" s="1"/>
  <c r="AA195" i="47" s="1"/>
  <c r="AB195" i="47" s="1"/>
  <c r="AC195" i="47" s="1"/>
  <c r="AD195" i="47" s="1"/>
  <c r="AE195" i="47" s="1"/>
  <c r="AF195" i="47" s="1"/>
  <c r="C194" i="47"/>
  <c r="D194" i="47" s="1"/>
  <c r="E194" i="47" s="1"/>
  <c r="F194" i="47" s="1"/>
  <c r="G194" i="47" s="1"/>
  <c r="H194" i="47" s="1"/>
  <c r="I194" i="47" s="1"/>
  <c r="J194" i="47" s="1"/>
  <c r="K194" i="47" s="1"/>
  <c r="L194" i="47" s="1"/>
  <c r="M194" i="47" s="1"/>
  <c r="N194" i="47" s="1"/>
  <c r="O194" i="47" s="1"/>
  <c r="P194" i="47" s="1"/>
  <c r="Q194" i="47" s="1"/>
  <c r="R194" i="47" s="1"/>
  <c r="AA194" i="47" s="1"/>
  <c r="AB194" i="47" s="1"/>
  <c r="AC194" i="47" s="1"/>
  <c r="AD194" i="47" s="1"/>
  <c r="AE194" i="47" s="1"/>
  <c r="AF194" i="47" s="1"/>
  <c r="F193" i="47"/>
  <c r="G193" i="47" s="1"/>
  <c r="H193" i="47" s="1"/>
  <c r="I193" i="47" s="1"/>
  <c r="J193" i="47" s="1"/>
  <c r="K193" i="47" s="1"/>
  <c r="L193" i="47" s="1"/>
  <c r="M193" i="47" s="1"/>
  <c r="N193" i="47" s="1"/>
  <c r="O193" i="47" s="1"/>
  <c r="P193" i="47" s="1"/>
  <c r="Q193" i="47" s="1"/>
  <c r="R193" i="47" s="1"/>
  <c r="AA193" i="47" s="1"/>
  <c r="AB193" i="47" s="1"/>
  <c r="AC193" i="47" s="1"/>
  <c r="AD193" i="47" s="1"/>
  <c r="AE193" i="47" s="1"/>
  <c r="AF193" i="47" s="1"/>
  <c r="C193" i="47"/>
  <c r="D193" i="47" s="1"/>
  <c r="E193" i="47" s="1"/>
  <c r="C192" i="47"/>
  <c r="D192" i="47" s="1"/>
  <c r="E192" i="47" s="1"/>
  <c r="F192" i="47" s="1"/>
  <c r="G192" i="47" s="1"/>
  <c r="H192" i="47" s="1"/>
  <c r="I192" i="47" s="1"/>
  <c r="J192" i="47" s="1"/>
  <c r="K192" i="47" s="1"/>
  <c r="L192" i="47" s="1"/>
  <c r="M192" i="47" s="1"/>
  <c r="N192" i="47" s="1"/>
  <c r="O192" i="47" s="1"/>
  <c r="P192" i="47" s="1"/>
  <c r="Q192" i="47" s="1"/>
  <c r="R192" i="47" s="1"/>
  <c r="AA192" i="47" s="1"/>
  <c r="AB192" i="47" s="1"/>
  <c r="AC192" i="47" s="1"/>
  <c r="AD192" i="47" s="1"/>
  <c r="AE192" i="47" s="1"/>
  <c r="AF192" i="47" s="1"/>
  <c r="C191" i="47"/>
  <c r="D191" i="47" s="1"/>
  <c r="E191" i="47" s="1"/>
  <c r="F191" i="47" s="1"/>
  <c r="G191" i="47" s="1"/>
  <c r="H191" i="47" s="1"/>
  <c r="I191" i="47" s="1"/>
  <c r="J191" i="47" s="1"/>
  <c r="K191" i="47" s="1"/>
  <c r="L191" i="47" s="1"/>
  <c r="M191" i="47" s="1"/>
  <c r="N191" i="47" s="1"/>
  <c r="O191" i="47" s="1"/>
  <c r="P191" i="47" s="1"/>
  <c r="Q191" i="47" s="1"/>
  <c r="R191" i="47" s="1"/>
  <c r="AA191" i="47" s="1"/>
  <c r="AB191" i="47" s="1"/>
  <c r="AC191" i="47" s="1"/>
  <c r="AD191" i="47" s="1"/>
  <c r="AE191" i="47" s="1"/>
  <c r="AF191" i="47" s="1"/>
  <c r="K190" i="47"/>
  <c r="L190" i="47" s="1"/>
  <c r="M190" i="47" s="1"/>
  <c r="N190" i="47" s="1"/>
  <c r="O190" i="47" s="1"/>
  <c r="P190" i="47" s="1"/>
  <c r="Q190" i="47" s="1"/>
  <c r="R190" i="47" s="1"/>
  <c r="AA190" i="47" s="1"/>
  <c r="AB190" i="47" s="1"/>
  <c r="AC190" i="47" s="1"/>
  <c r="AD190" i="47" s="1"/>
  <c r="AE190" i="47" s="1"/>
  <c r="AF190" i="47" s="1"/>
  <c r="D190" i="47"/>
  <c r="E190" i="47" s="1"/>
  <c r="F190" i="47" s="1"/>
  <c r="G190" i="47" s="1"/>
  <c r="H190" i="47" s="1"/>
  <c r="I190" i="47" s="1"/>
  <c r="J190" i="47" s="1"/>
  <c r="C190" i="47"/>
  <c r="G189" i="47"/>
  <c r="H189" i="47" s="1"/>
  <c r="I189" i="47" s="1"/>
  <c r="J189" i="47" s="1"/>
  <c r="K189" i="47" s="1"/>
  <c r="L189" i="47" s="1"/>
  <c r="M189" i="47" s="1"/>
  <c r="N189" i="47" s="1"/>
  <c r="O189" i="47" s="1"/>
  <c r="P189" i="47" s="1"/>
  <c r="Q189" i="47" s="1"/>
  <c r="R189" i="47" s="1"/>
  <c r="AA189" i="47" s="1"/>
  <c r="AB189" i="47" s="1"/>
  <c r="AC189" i="47" s="1"/>
  <c r="AD189" i="47" s="1"/>
  <c r="AE189" i="47" s="1"/>
  <c r="AF189" i="47" s="1"/>
  <c r="E189" i="47"/>
  <c r="F189" i="47" s="1"/>
  <c r="C189" i="47"/>
  <c r="D189" i="47" s="1"/>
  <c r="G188" i="47"/>
  <c r="H188" i="47" s="1"/>
  <c r="C188" i="47"/>
  <c r="D188" i="47" s="1"/>
  <c r="E188" i="47" s="1"/>
  <c r="F188" i="47" s="1"/>
  <c r="C187" i="47"/>
  <c r="D187" i="47" s="1"/>
  <c r="E187" i="47" s="1"/>
  <c r="F187" i="47" s="1"/>
  <c r="G187" i="47" s="1"/>
  <c r="H187" i="47" s="1"/>
  <c r="I187" i="47" s="1"/>
  <c r="J187" i="47" s="1"/>
  <c r="K187" i="47" s="1"/>
  <c r="L187" i="47" s="1"/>
  <c r="M187" i="47" s="1"/>
  <c r="N187" i="47" s="1"/>
  <c r="O187" i="47" s="1"/>
  <c r="P187" i="47" s="1"/>
  <c r="Q187" i="47" s="1"/>
  <c r="R187" i="47" s="1"/>
  <c r="AA187" i="47" s="1"/>
  <c r="AB187" i="47" s="1"/>
  <c r="AC187" i="47" s="1"/>
  <c r="AD187" i="47" s="1"/>
  <c r="AE187" i="47" s="1"/>
  <c r="AF187" i="47" s="1"/>
  <c r="C186" i="47"/>
  <c r="D186" i="47" s="1"/>
  <c r="E186" i="47" s="1"/>
  <c r="F186" i="47" s="1"/>
  <c r="G186" i="47" s="1"/>
  <c r="H186" i="47" s="1"/>
  <c r="I186" i="47" s="1"/>
  <c r="J186" i="47" s="1"/>
  <c r="K186" i="47" s="1"/>
  <c r="L186" i="47" s="1"/>
  <c r="M186" i="47" s="1"/>
  <c r="N186" i="47" s="1"/>
  <c r="O186" i="47" s="1"/>
  <c r="P186" i="47" s="1"/>
  <c r="Q186" i="47" s="1"/>
  <c r="R186" i="47" s="1"/>
  <c r="AA186" i="47" s="1"/>
  <c r="AB186" i="47" s="1"/>
  <c r="AC186" i="47" s="1"/>
  <c r="AD186" i="47" s="1"/>
  <c r="AE186" i="47" s="1"/>
  <c r="AF186" i="47" s="1"/>
  <c r="AN185" i="47"/>
  <c r="AM185" i="47"/>
  <c r="I185" i="47"/>
  <c r="J185" i="47" s="1"/>
  <c r="K185" i="47" s="1"/>
  <c r="L185" i="47" s="1"/>
  <c r="M185" i="47" s="1"/>
  <c r="N185" i="47" s="1"/>
  <c r="O185" i="47" s="1"/>
  <c r="P185" i="47" s="1"/>
  <c r="Q185" i="47" s="1"/>
  <c r="R185" i="47" s="1"/>
  <c r="AA185" i="47" s="1"/>
  <c r="AB185" i="47" s="1"/>
  <c r="AC185" i="47" s="1"/>
  <c r="AD185" i="47" s="1"/>
  <c r="AE185" i="47" s="1"/>
  <c r="AF185" i="47" s="1"/>
  <c r="G185" i="47"/>
  <c r="H185" i="47" s="1"/>
  <c r="C185" i="47"/>
  <c r="D185" i="47" s="1"/>
  <c r="E185" i="47" s="1"/>
  <c r="F185" i="47" s="1"/>
  <c r="AO184" i="47"/>
  <c r="F184" i="47"/>
  <c r="G184" i="47" s="1"/>
  <c r="H184" i="47" s="1"/>
  <c r="I184" i="47" s="1"/>
  <c r="J184" i="47" s="1"/>
  <c r="K184" i="47" s="1"/>
  <c r="L184" i="47" s="1"/>
  <c r="M184" i="47" s="1"/>
  <c r="N184" i="47" s="1"/>
  <c r="O184" i="47" s="1"/>
  <c r="P184" i="47" s="1"/>
  <c r="Q184" i="47" s="1"/>
  <c r="R184" i="47" s="1"/>
  <c r="AA184" i="47" s="1"/>
  <c r="AB184" i="47" s="1"/>
  <c r="AC184" i="47" s="1"/>
  <c r="AD184" i="47" s="1"/>
  <c r="AE184" i="47" s="1"/>
  <c r="AF184" i="47" s="1"/>
  <c r="C184" i="47"/>
  <c r="D184" i="47" s="1"/>
  <c r="E184" i="47" s="1"/>
  <c r="AO183" i="47"/>
  <c r="AO185" i="47" s="1"/>
  <c r="E183" i="47"/>
  <c r="F183" i="47" s="1"/>
  <c r="G183" i="47" s="1"/>
  <c r="H183" i="47" s="1"/>
  <c r="I183" i="47" s="1"/>
  <c r="J183" i="47" s="1"/>
  <c r="K183" i="47" s="1"/>
  <c r="L183" i="47" s="1"/>
  <c r="M183" i="47" s="1"/>
  <c r="N183" i="47" s="1"/>
  <c r="O183" i="47" s="1"/>
  <c r="P183" i="47" s="1"/>
  <c r="Q183" i="47" s="1"/>
  <c r="R183" i="47" s="1"/>
  <c r="AA183" i="47" s="1"/>
  <c r="AB183" i="47" s="1"/>
  <c r="AC183" i="47" s="1"/>
  <c r="AD183" i="47" s="1"/>
  <c r="AE183" i="47" s="1"/>
  <c r="AF183" i="47" s="1"/>
  <c r="C183" i="47"/>
  <c r="D183" i="47" s="1"/>
  <c r="AO182" i="47"/>
  <c r="F182" i="47"/>
  <c r="G182" i="47" s="1"/>
  <c r="H182" i="47" s="1"/>
  <c r="I182" i="47" s="1"/>
  <c r="J182" i="47" s="1"/>
  <c r="K182" i="47" s="1"/>
  <c r="L182" i="47" s="1"/>
  <c r="M182" i="47" s="1"/>
  <c r="N182" i="47" s="1"/>
  <c r="O182" i="47" s="1"/>
  <c r="P182" i="47" s="1"/>
  <c r="Q182" i="47" s="1"/>
  <c r="R182" i="47" s="1"/>
  <c r="AA182" i="47" s="1"/>
  <c r="AB182" i="47" s="1"/>
  <c r="AC182" i="47" s="1"/>
  <c r="AD182" i="47" s="1"/>
  <c r="AE182" i="47" s="1"/>
  <c r="AF182" i="47" s="1"/>
  <c r="D182" i="47"/>
  <c r="E182" i="47" s="1"/>
  <c r="C182" i="47"/>
  <c r="D181" i="47"/>
  <c r="E181" i="47" s="1"/>
  <c r="F181" i="47" s="1"/>
  <c r="G181" i="47" s="1"/>
  <c r="H181" i="47" s="1"/>
  <c r="I181" i="47" s="1"/>
  <c r="J181" i="47" s="1"/>
  <c r="K181" i="47" s="1"/>
  <c r="L181" i="47" s="1"/>
  <c r="M181" i="47" s="1"/>
  <c r="N181" i="47" s="1"/>
  <c r="O181" i="47" s="1"/>
  <c r="P181" i="47" s="1"/>
  <c r="Q181" i="47" s="1"/>
  <c r="R181" i="47" s="1"/>
  <c r="C181" i="47"/>
  <c r="C180" i="47"/>
  <c r="AM178" i="47"/>
  <c r="AG178" i="47"/>
  <c r="AO177" i="47"/>
  <c r="AN177" i="47"/>
  <c r="E177" i="47"/>
  <c r="F177" i="47" s="1"/>
  <c r="G177" i="47" s="1"/>
  <c r="H177" i="47" s="1"/>
  <c r="I177" i="47" s="1"/>
  <c r="J177" i="47" s="1"/>
  <c r="K177" i="47" s="1"/>
  <c r="L177" i="47" s="1"/>
  <c r="N177" i="47" s="1"/>
  <c r="O177" i="47" s="1"/>
  <c r="Q177" i="47" s="1"/>
  <c r="R177" i="47" s="1"/>
  <c r="AA177" i="47" s="1"/>
  <c r="AB177" i="47" s="1"/>
  <c r="AC177" i="47" s="1"/>
  <c r="AD177" i="47" s="1"/>
  <c r="AE177" i="47" s="1"/>
  <c r="AF177" i="47" s="1"/>
  <c r="D177" i="47"/>
  <c r="C177" i="47"/>
  <c r="AO176" i="47"/>
  <c r="AN176" i="47"/>
  <c r="D176" i="47"/>
  <c r="E176" i="47" s="1"/>
  <c r="F176" i="47" s="1"/>
  <c r="G176" i="47" s="1"/>
  <c r="H176" i="47" s="1"/>
  <c r="I176" i="47" s="1"/>
  <c r="J176" i="47" s="1"/>
  <c r="K176" i="47" s="1"/>
  <c r="L176" i="47" s="1"/>
  <c r="N176" i="47" s="1"/>
  <c r="O176" i="47" s="1"/>
  <c r="Q176" i="47" s="1"/>
  <c r="R176" i="47" s="1"/>
  <c r="AA176" i="47" s="1"/>
  <c r="AB176" i="47" s="1"/>
  <c r="AC176" i="47" s="1"/>
  <c r="AD176" i="47" s="1"/>
  <c r="AE176" i="47" s="1"/>
  <c r="AF176" i="47" s="1"/>
  <c r="C176" i="47"/>
  <c r="AO175" i="47"/>
  <c r="AN175" i="47"/>
  <c r="D175" i="47"/>
  <c r="E175" i="47" s="1"/>
  <c r="F175" i="47" s="1"/>
  <c r="G175" i="47" s="1"/>
  <c r="H175" i="47" s="1"/>
  <c r="I175" i="47" s="1"/>
  <c r="J175" i="47" s="1"/>
  <c r="K175" i="47" s="1"/>
  <c r="L175" i="47" s="1"/>
  <c r="N175" i="47" s="1"/>
  <c r="O175" i="47" s="1"/>
  <c r="Q175" i="47" s="1"/>
  <c r="R175" i="47" s="1"/>
  <c r="AA175" i="47" s="1"/>
  <c r="AB175" i="47" s="1"/>
  <c r="AC175" i="47" s="1"/>
  <c r="AD175" i="47" s="1"/>
  <c r="AE175" i="47" s="1"/>
  <c r="AF175" i="47" s="1"/>
  <c r="C175" i="47"/>
  <c r="AO174" i="47"/>
  <c r="AN174" i="47"/>
  <c r="E174" i="47"/>
  <c r="F174" i="47" s="1"/>
  <c r="G174" i="47" s="1"/>
  <c r="H174" i="47" s="1"/>
  <c r="I174" i="47" s="1"/>
  <c r="J174" i="47" s="1"/>
  <c r="K174" i="47" s="1"/>
  <c r="L174" i="47" s="1"/>
  <c r="N174" i="47" s="1"/>
  <c r="O174" i="47" s="1"/>
  <c r="Q174" i="47" s="1"/>
  <c r="R174" i="47" s="1"/>
  <c r="AA174" i="47" s="1"/>
  <c r="AB174" i="47" s="1"/>
  <c r="AC174" i="47" s="1"/>
  <c r="AD174" i="47" s="1"/>
  <c r="AE174" i="47" s="1"/>
  <c r="AF174" i="47" s="1"/>
  <c r="D174" i="47"/>
  <c r="C174" i="47"/>
  <c r="AO173" i="47"/>
  <c r="AN173" i="47"/>
  <c r="E173" i="47"/>
  <c r="F173" i="47" s="1"/>
  <c r="G173" i="47" s="1"/>
  <c r="H173" i="47" s="1"/>
  <c r="I173" i="47" s="1"/>
  <c r="J173" i="47" s="1"/>
  <c r="K173" i="47" s="1"/>
  <c r="L173" i="47" s="1"/>
  <c r="N173" i="47" s="1"/>
  <c r="O173" i="47" s="1"/>
  <c r="Q173" i="47" s="1"/>
  <c r="R173" i="47" s="1"/>
  <c r="AA173" i="47" s="1"/>
  <c r="AB173" i="47" s="1"/>
  <c r="AC173" i="47" s="1"/>
  <c r="AD173" i="47" s="1"/>
  <c r="AE173" i="47" s="1"/>
  <c r="AF173" i="47" s="1"/>
  <c r="D173" i="47"/>
  <c r="C173" i="47"/>
  <c r="AO172" i="47"/>
  <c r="AN172" i="47"/>
  <c r="D172" i="47"/>
  <c r="D178" i="47" s="1"/>
  <c r="C172" i="47"/>
  <c r="C178" i="47" s="1"/>
  <c r="AO171" i="47"/>
  <c r="AN171" i="47"/>
  <c r="AN170" i="47"/>
  <c r="AO170" i="47" s="1"/>
  <c r="AF170" i="47" a="1"/>
  <c r="AF170" i="47" s="1"/>
  <c r="AE170" i="47" a="1"/>
  <c r="AE170" i="47" s="1"/>
  <c r="AD170" i="47" a="1"/>
  <c r="AD170" i="47" s="1"/>
  <c r="AC170" i="47" a="1"/>
  <c r="AC170" i="47" s="1"/>
  <c r="AB170" i="47" a="1"/>
  <c r="AB170" i="47" s="1"/>
  <c r="AA170" i="47" a="1"/>
  <c r="AA170" i="47" s="1"/>
  <c r="O170" i="47" a="1"/>
  <c r="O170" i="47" s="1"/>
  <c r="N170" i="47" a="1"/>
  <c r="N170" i="47" s="1"/>
  <c r="L170" i="47" a="1"/>
  <c r="L170" i="47" s="1"/>
  <c r="K170" i="47" a="1"/>
  <c r="K170" i="47" s="1"/>
  <c r="J170" i="47" a="1"/>
  <c r="J170" i="47" s="1"/>
  <c r="I170" i="47" a="1"/>
  <c r="I170" i="47" s="1"/>
  <c r="H170" i="47" a="1"/>
  <c r="H170" i="47" s="1"/>
  <c r="G170" i="47" a="1"/>
  <c r="G170" i="47" s="1"/>
  <c r="F170" i="47" a="1"/>
  <c r="F170" i="47" s="1"/>
  <c r="E170" i="47" a="1"/>
  <c r="E170" i="47" s="1"/>
  <c r="D170" i="47" a="1"/>
  <c r="D170" i="47" s="1"/>
  <c r="C170" i="47" a="1"/>
  <c r="C170" i="47" s="1"/>
  <c r="B170" i="47" a="1"/>
  <c r="B170" i="47" s="1"/>
  <c r="AN169" i="47"/>
  <c r="AF169" i="47"/>
  <c r="AE169" i="47"/>
  <c r="AD169" i="47"/>
  <c r="AC169" i="47"/>
  <c r="AB169" i="47"/>
  <c r="AA169" i="47"/>
  <c r="O169" i="47"/>
  <c r="N169" i="47"/>
  <c r="L169" i="47"/>
  <c r="K169" i="47"/>
  <c r="J169" i="47"/>
  <c r="I169" i="47"/>
  <c r="H169" i="47"/>
  <c r="G169" i="47"/>
  <c r="F169" i="47"/>
  <c r="E169" i="47"/>
  <c r="D169" i="47"/>
  <c r="C169" i="47"/>
  <c r="B169" i="47"/>
  <c r="AI168" i="47"/>
  <c r="AH168" i="47"/>
  <c r="A168" i="47" a="1"/>
  <c r="A168" i="47" s="1"/>
  <c r="AI167" i="47"/>
  <c r="AH167" i="47"/>
  <c r="AI166" i="47"/>
  <c r="AH166" i="47"/>
  <c r="AM165" i="47"/>
  <c r="AI165" i="47"/>
  <c r="AH165" i="47"/>
  <c r="AN164" i="47"/>
  <c r="AI164" i="47"/>
  <c r="AH164" i="47"/>
  <c r="AN163" i="47"/>
  <c r="AO163" i="47" s="1"/>
  <c r="AI163" i="47"/>
  <c r="AH163" i="47"/>
  <c r="A163" i="47" a="1"/>
  <c r="A163" i="47" s="1"/>
  <c r="AN162" i="47"/>
  <c r="AO162" i="47" s="1"/>
  <c r="AI162" i="47"/>
  <c r="AH162" i="47"/>
  <c r="AN161" i="47"/>
  <c r="AO161" i="47" s="1"/>
  <c r="AI161" i="47"/>
  <c r="AH161" i="47"/>
  <c r="AI160" i="47"/>
  <c r="AH160" i="47"/>
  <c r="AI159" i="47"/>
  <c r="AH159" i="47"/>
  <c r="AI158" i="47"/>
  <c r="AH158" i="47"/>
  <c r="AN157" i="47"/>
  <c r="AO157" i="47" s="1"/>
  <c r="AM157" i="47"/>
  <c r="AI157" i="47"/>
  <c r="AH157" i="47"/>
  <c r="AO156" i="47"/>
  <c r="AN156" i="47"/>
  <c r="AI156" i="47"/>
  <c r="AH156" i="47"/>
  <c r="AO155" i="47"/>
  <c r="AN155" i="47"/>
  <c r="AO154" i="47"/>
  <c r="AN154" i="47"/>
  <c r="AO153" i="47"/>
  <c r="AN153" i="47"/>
  <c r="AI152" i="47"/>
  <c r="AH152" i="47"/>
  <c r="AI151" i="47"/>
  <c r="AH151" i="47"/>
  <c r="AI150" i="47"/>
  <c r="AH150" i="47"/>
  <c r="AM149" i="47"/>
  <c r="AI149" i="47"/>
  <c r="AH149" i="47"/>
  <c r="AN148" i="47"/>
  <c r="AO148" i="47" s="1"/>
  <c r="AI148" i="47"/>
  <c r="AH148" i="47"/>
  <c r="AO147" i="47"/>
  <c r="AN147" i="47"/>
  <c r="AI147" i="47"/>
  <c r="AH147" i="47"/>
  <c r="AN146" i="47"/>
  <c r="AO146" i="47" s="1"/>
  <c r="AI146" i="47"/>
  <c r="AH146" i="47"/>
  <c r="AN145" i="47"/>
  <c r="C145" i="47"/>
  <c r="B145" i="47"/>
  <c r="AI144" i="47"/>
  <c r="AH144" i="47"/>
  <c r="AI143" i="47"/>
  <c r="AH143" i="47"/>
  <c r="AI142" i="47"/>
  <c r="AH142" i="47"/>
  <c r="AI141" i="47"/>
  <c r="AH141" i="47"/>
  <c r="AI140" i="47"/>
  <c r="AH140" i="47"/>
  <c r="AI139" i="47"/>
  <c r="AH139" i="47"/>
  <c r="AI138" i="47"/>
  <c r="AH138" i="47"/>
  <c r="AI137" i="47"/>
  <c r="AH137" i="47"/>
  <c r="AI136" i="47"/>
  <c r="AH136" i="47"/>
  <c r="AI135" i="47"/>
  <c r="AH135" i="47"/>
  <c r="AY23" i="47"/>
  <c r="AB132" i="47"/>
  <c r="L132" i="47"/>
  <c r="K132" i="47"/>
  <c r="J132" i="47"/>
  <c r="I132" i="47"/>
  <c r="H132" i="47"/>
  <c r="G132" i="47"/>
  <c r="F132" i="47"/>
  <c r="E132" i="47"/>
  <c r="D132" i="47"/>
  <c r="C132" i="47"/>
  <c r="B132" i="47"/>
  <c r="AB131" i="47"/>
  <c r="L131" i="47"/>
  <c r="K131" i="47"/>
  <c r="J131" i="47"/>
  <c r="I131" i="47"/>
  <c r="H131" i="47"/>
  <c r="G131" i="47"/>
  <c r="F131" i="47"/>
  <c r="E131" i="47"/>
  <c r="D131" i="47"/>
  <c r="C131" i="47"/>
  <c r="B131" i="47"/>
  <c r="AB130" i="47"/>
  <c r="L130" i="47"/>
  <c r="K130" i="47"/>
  <c r="J130" i="47"/>
  <c r="I130" i="47"/>
  <c r="H130" i="47"/>
  <c r="G130" i="47"/>
  <c r="F130" i="47"/>
  <c r="E130" i="47"/>
  <c r="D130" i="47"/>
  <c r="C130" i="47"/>
  <c r="B130" i="47"/>
  <c r="AB129" i="47"/>
  <c r="BA23" i="47"/>
  <c r="L129" i="47"/>
  <c r="K129" i="47"/>
  <c r="J129" i="47"/>
  <c r="I129" i="47"/>
  <c r="H129" i="47"/>
  <c r="G129" i="47"/>
  <c r="F129" i="47"/>
  <c r="E129" i="47"/>
  <c r="D129" i="47"/>
  <c r="C129" i="47"/>
  <c r="AH129" i="47" s="1"/>
  <c r="B129" i="47"/>
  <c r="AB128" i="47"/>
  <c r="BB23" i="47"/>
  <c r="L128" i="47"/>
  <c r="K128" i="47"/>
  <c r="J128" i="47"/>
  <c r="I128" i="47"/>
  <c r="H128" i="47"/>
  <c r="G128" i="47"/>
  <c r="F128" i="47"/>
  <c r="E128" i="47"/>
  <c r="D128" i="47"/>
  <c r="C128" i="47"/>
  <c r="B128" i="47"/>
  <c r="BJ23" i="47"/>
  <c r="AB127" i="47"/>
  <c r="AB133" i="47" s="1"/>
  <c r="BG23" i="47" s="1"/>
  <c r="BE23" i="47"/>
  <c r="AU23" i="47"/>
  <c r="L127" i="47"/>
  <c r="K127" i="47"/>
  <c r="J127" i="47"/>
  <c r="I127" i="47"/>
  <c r="H127" i="47"/>
  <c r="G127" i="47"/>
  <c r="G133" i="47" s="1"/>
  <c r="AR23" i="47" s="1"/>
  <c r="F127" i="47"/>
  <c r="E127" i="47"/>
  <c r="D127" i="47"/>
  <c r="C127" i="47"/>
  <c r="B127" i="47"/>
  <c r="AI124" i="47"/>
  <c r="AH124" i="47"/>
  <c r="AF7" i="47"/>
  <c r="AI122" i="47"/>
  <c r="AH122" i="47"/>
  <c r="AG122" i="47"/>
  <c r="AI121" i="47"/>
  <c r="AH121" i="47"/>
  <c r="AI120" i="47"/>
  <c r="AH120" i="47"/>
  <c r="AI119" i="47"/>
  <c r="AH119" i="47"/>
  <c r="AG118" i="47"/>
  <c r="BH19" i="47"/>
  <c r="AB118" i="47"/>
  <c r="X5" i="47"/>
  <c r="BC19" i="47"/>
  <c r="BB19" i="47"/>
  <c r="AY19" i="47"/>
  <c r="N5" i="47"/>
  <c r="L118" i="47"/>
  <c r="K118" i="47"/>
  <c r="J118" i="47"/>
  <c r="I118" i="47"/>
  <c r="H118" i="47"/>
  <c r="G118" i="47"/>
  <c r="F118" i="47"/>
  <c r="E118" i="47"/>
  <c r="D5" i="47" s="1"/>
  <c r="D118" i="47"/>
  <c r="AO19" i="47" s="1"/>
  <c r="C118" i="47"/>
  <c r="B5" i="47" s="1"/>
  <c r="B118" i="47"/>
  <c r="AM19" i="47" s="1"/>
  <c r="AI117" i="47"/>
  <c r="AH117" i="47"/>
  <c r="AI116" i="47"/>
  <c r="AH116" i="47"/>
  <c r="AI115" i="47"/>
  <c r="AH115" i="47"/>
  <c r="AI114" i="47"/>
  <c r="AH114" i="47"/>
  <c r="AI113" i="47"/>
  <c r="AH113" i="47"/>
  <c r="AI112" i="47"/>
  <c r="AH112" i="47"/>
  <c r="AI111" i="47"/>
  <c r="AH111" i="47"/>
  <c r="AI110" i="47"/>
  <c r="AH110" i="47"/>
  <c r="AI109" i="47"/>
  <c r="AH109" i="47"/>
  <c r="AI108" i="47"/>
  <c r="AH108" i="47"/>
  <c r="AI107" i="47"/>
  <c r="AH107" i="47"/>
  <c r="AG106" i="47"/>
  <c r="AG4" i="47" s="1"/>
  <c r="BH20" i="47"/>
  <c r="AB106" i="47"/>
  <c r="BG20" i="47" s="1"/>
  <c r="Y7" i="47"/>
  <c r="Q7" i="47"/>
  <c r="L106" i="47"/>
  <c r="K106" i="47"/>
  <c r="J106" i="47"/>
  <c r="I106" i="47"/>
  <c r="AS20" i="47" s="1"/>
  <c r="H106" i="47"/>
  <c r="G106" i="47"/>
  <c r="AR20" i="47" s="1"/>
  <c r="F106" i="47"/>
  <c r="E106" i="47"/>
  <c r="AP20" i="47" s="1"/>
  <c r="D106" i="47"/>
  <c r="C106" i="47"/>
  <c r="AN20" i="47" s="1"/>
  <c r="B106" i="47"/>
  <c r="AI105" i="47"/>
  <c r="AH105" i="47"/>
  <c r="AI104" i="47"/>
  <c r="AH104" i="47"/>
  <c r="AI103" i="47"/>
  <c r="AH103" i="47"/>
  <c r="BJ18" i="47"/>
  <c r="BI18" i="47"/>
  <c r="AB102" i="47"/>
  <c r="X7" i="47"/>
  <c r="BD18" i="47"/>
  <c r="BC18" i="47"/>
  <c r="BB18" i="47"/>
  <c r="AV18" i="47"/>
  <c r="L102" i="47"/>
  <c r="K102" i="47"/>
  <c r="J102" i="47"/>
  <c r="I102" i="47"/>
  <c r="H102" i="47"/>
  <c r="G102" i="47"/>
  <c r="AR18" i="47" s="1"/>
  <c r="AP18" i="47"/>
  <c r="B102" i="47"/>
  <c r="BS101" i="47"/>
  <c r="BH101" i="47"/>
  <c r="BF101" i="47"/>
  <c r="BD101" i="47"/>
  <c r="AZ101" i="47"/>
  <c r="AI101" i="47"/>
  <c r="AH101" i="47"/>
  <c r="AG101" i="47"/>
  <c r="AG102" i="47" s="1"/>
  <c r="AG3" i="47" s="1"/>
  <c r="BS100" i="47"/>
  <c r="BM100" i="47"/>
  <c r="BH100" i="47"/>
  <c r="BE100" i="47"/>
  <c r="BC100" i="47"/>
  <c r="BA100" i="47"/>
  <c r="AZ100" i="47"/>
  <c r="AI100" i="47"/>
  <c r="AH100" i="47"/>
  <c r="BE99" i="47"/>
  <c r="BB99" i="47"/>
  <c r="AI99" i="47"/>
  <c r="AH99" i="47"/>
  <c r="BW98" i="47"/>
  <c r="BS98" i="47"/>
  <c r="BO98" i="47"/>
  <c r="BM98" i="47"/>
  <c r="BL98" i="47"/>
  <c r="BE98" i="47"/>
  <c r="BD98" i="47"/>
  <c r="BA98" i="47"/>
  <c r="AI98" i="47"/>
  <c r="AH98" i="47"/>
  <c r="BS97" i="47"/>
  <c r="BK97" i="47"/>
  <c r="BG97" i="47"/>
  <c r="BF97" i="47"/>
  <c r="BA97" i="47"/>
  <c r="AI97" i="47"/>
  <c r="AH97" i="47"/>
  <c r="BC96" i="47"/>
  <c r="AZ96" i="47"/>
  <c r="AI96" i="47"/>
  <c r="AH96" i="47"/>
  <c r="AI95" i="47"/>
  <c r="AH95" i="47"/>
  <c r="BW94" i="47"/>
  <c r="BW101" i="47" s="1"/>
  <c r="BV94" i="47"/>
  <c r="BV101" i="47" s="1"/>
  <c r="BU94" i="47"/>
  <c r="BU101" i="47" s="1"/>
  <c r="BT94" i="47"/>
  <c r="BT101" i="47" s="1"/>
  <c r="BS94" i="47"/>
  <c r="BR94" i="47"/>
  <c r="BR101" i="47" s="1"/>
  <c r="BQ94" i="47"/>
  <c r="BQ101" i="47" s="1"/>
  <c r="BP94" i="47"/>
  <c r="BP101" i="47" s="1"/>
  <c r="BO94" i="47"/>
  <c r="BO101" i="47" s="1"/>
  <c r="BN94" i="47"/>
  <c r="BN101" i="47" s="1"/>
  <c r="BM94" i="47"/>
  <c r="BM101" i="47" s="1"/>
  <c r="BL94" i="47"/>
  <c r="BL101" i="47" s="1"/>
  <c r="BK94" i="47"/>
  <c r="BK101" i="47" s="1"/>
  <c r="BJ94" i="47"/>
  <c r="BJ101" i="47" s="1"/>
  <c r="BI94" i="47"/>
  <c r="BI101" i="47" s="1"/>
  <c r="BH94" i="47"/>
  <c r="BG94" i="47"/>
  <c r="BG101" i="47" s="1"/>
  <c r="BF94" i="47"/>
  <c r="BE94" i="47"/>
  <c r="BE101" i="47" s="1"/>
  <c r="BD94" i="47"/>
  <c r="BC94" i="47"/>
  <c r="BC101" i="47" s="1"/>
  <c r="BB94" i="47"/>
  <c r="BB101" i="47" s="1"/>
  <c r="BA94" i="47"/>
  <c r="BA101" i="47" s="1"/>
  <c r="AZ94" i="47"/>
  <c r="AI94" i="47"/>
  <c r="AH94" i="47"/>
  <c r="BW93" i="47"/>
  <c r="BW100" i="47" s="1"/>
  <c r="BV93" i="47"/>
  <c r="BV100" i="47" s="1"/>
  <c r="BU93" i="47"/>
  <c r="BU100" i="47" s="1"/>
  <c r="BT93" i="47"/>
  <c r="BT100" i="47" s="1"/>
  <c r="BS93" i="47"/>
  <c r="BR93" i="47"/>
  <c r="BR100" i="47" s="1"/>
  <c r="BQ93" i="47"/>
  <c r="BQ100" i="47" s="1"/>
  <c r="BP93" i="47"/>
  <c r="BP100" i="47" s="1"/>
  <c r="BO93" i="47"/>
  <c r="BO100" i="47" s="1"/>
  <c r="BN93" i="47"/>
  <c r="BN100" i="47" s="1"/>
  <c r="BM93" i="47"/>
  <c r="BL93" i="47"/>
  <c r="BL100" i="47" s="1"/>
  <c r="BK93" i="47"/>
  <c r="BK100" i="47" s="1"/>
  <c r="BJ93" i="47"/>
  <c r="BJ100" i="47" s="1"/>
  <c r="BI93" i="47"/>
  <c r="BI100" i="47" s="1"/>
  <c r="BH93" i="47"/>
  <c r="BG93" i="47"/>
  <c r="BG100" i="47" s="1"/>
  <c r="BF93" i="47"/>
  <c r="BF100" i="47" s="1"/>
  <c r="BE93" i="47"/>
  <c r="BD93" i="47"/>
  <c r="BD100" i="47" s="1"/>
  <c r="BC93" i="47"/>
  <c r="BB93" i="47"/>
  <c r="BB100" i="47" s="1"/>
  <c r="BA93" i="47"/>
  <c r="AZ93" i="47"/>
  <c r="AI93" i="47"/>
  <c r="AH93" i="47"/>
  <c r="BW92" i="47"/>
  <c r="BW99" i="47" s="1"/>
  <c r="BV92" i="47"/>
  <c r="BV99" i="47" s="1"/>
  <c r="BU92" i="47"/>
  <c r="BU99" i="47" s="1"/>
  <c r="BT92" i="47"/>
  <c r="BT99" i="47" s="1"/>
  <c r="BS92" i="47"/>
  <c r="BS99" i="47" s="1"/>
  <c r="BR92" i="47"/>
  <c r="BR99" i="47" s="1"/>
  <c r="BQ92" i="47"/>
  <c r="BQ99" i="47" s="1"/>
  <c r="BP92" i="47"/>
  <c r="BP99" i="47" s="1"/>
  <c r="BO92" i="47"/>
  <c r="BO99" i="47" s="1"/>
  <c r="BN92" i="47"/>
  <c r="BN99" i="47" s="1"/>
  <c r="BM92" i="47"/>
  <c r="BM99" i="47" s="1"/>
  <c r="BL92" i="47"/>
  <c r="BL99" i="47" s="1"/>
  <c r="BK92" i="47"/>
  <c r="BK99" i="47" s="1"/>
  <c r="BJ92" i="47"/>
  <c r="BJ99" i="47" s="1"/>
  <c r="BI92" i="47"/>
  <c r="BI99" i="47" s="1"/>
  <c r="BH92" i="47"/>
  <c r="BH99" i="47" s="1"/>
  <c r="BG92" i="47"/>
  <c r="BG99" i="47" s="1"/>
  <c r="BF92" i="47"/>
  <c r="BF99" i="47" s="1"/>
  <c r="BE92" i="47"/>
  <c r="BD92" i="47"/>
  <c r="BD99" i="47" s="1"/>
  <c r="BC92" i="47"/>
  <c r="BC99" i="47" s="1"/>
  <c r="BB92" i="47"/>
  <c r="BA92" i="47"/>
  <c r="BA99" i="47" s="1"/>
  <c r="AZ92" i="47"/>
  <c r="AZ99" i="47" s="1"/>
  <c r="AI92" i="47"/>
  <c r="AH92" i="47"/>
  <c r="BW91" i="47"/>
  <c r="BV91" i="47"/>
  <c r="BV98" i="47" s="1"/>
  <c r="BU91" i="47"/>
  <c r="BU98" i="47" s="1"/>
  <c r="BT91" i="47"/>
  <c r="BT98" i="47" s="1"/>
  <c r="BS91" i="47"/>
  <c r="BR91" i="47"/>
  <c r="BR98" i="47" s="1"/>
  <c r="BQ91" i="47"/>
  <c r="BQ98" i="47" s="1"/>
  <c r="BP91" i="47"/>
  <c r="BP98" i="47" s="1"/>
  <c r="BO91" i="47"/>
  <c r="BN91" i="47"/>
  <c r="BN98" i="47" s="1"/>
  <c r="BM91" i="47"/>
  <c r="BL91" i="47"/>
  <c r="BK91" i="47"/>
  <c r="BK98" i="47" s="1"/>
  <c r="BJ91" i="47"/>
  <c r="BJ98" i="47" s="1"/>
  <c r="BI91" i="47"/>
  <c r="BI98" i="47" s="1"/>
  <c r="BH91" i="47"/>
  <c r="BH98" i="47" s="1"/>
  <c r="BG91" i="47"/>
  <c r="BG98" i="47" s="1"/>
  <c r="BF91" i="47"/>
  <c r="BF98" i="47" s="1"/>
  <c r="BE91" i="47"/>
  <c r="BD91" i="47"/>
  <c r="BC91" i="47"/>
  <c r="BC98" i="47" s="1"/>
  <c r="BB91" i="47"/>
  <c r="BB98" i="47" s="1"/>
  <c r="BA91" i="47"/>
  <c r="AZ91" i="47"/>
  <c r="AI91" i="47"/>
  <c r="AH91" i="47"/>
  <c r="BW90" i="47"/>
  <c r="BW97" i="47" s="1"/>
  <c r="BV90" i="47"/>
  <c r="BV97" i="47" s="1"/>
  <c r="BU90" i="47"/>
  <c r="BU97" i="47" s="1"/>
  <c r="BT90" i="47"/>
  <c r="BT97" i="47" s="1"/>
  <c r="BS90" i="47"/>
  <c r="BR90" i="47"/>
  <c r="BR97" i="47" s="1"/>
  <c r="BQ90" i="47"/>
  <c r="BQ97" i="47" s="1"/>
  <c r="BP90" i="47"/>
  <c r="BP97" i="47" s="1"/>
  <c r="BO90" i="47"/>
  <c r="BO97" i="47" s="1"/>
  <c r="BN90" i="47"/>
  <c r="BN97" i="47" s="1"/>
  <c r="BM90" i="47"/>
  <c r="BM97" i="47" s="1"/>
  <c r="BL90" i="47"/>
  <c r="BL97" i="47" s="1"/>
  <c r="BK90" i="47"/>
  <c r="BJ90" i="47"/>
  <c r="BJ97" i="47" s="1"/>
  <c r="BI90" i="47"/>
  <c r="BI97" i="47" s="1"/>
  <c r="BH90" i="47"/>
  <c r="BH97" i="47" s="1"/>
  <c r="BG90" i="47"/>
  <c r="BF90" i="47"/>
  <c r="BE90" i="47"/>
  <c r="BE97" i="47" s="1"/>
  <c r="BD90" i="47"/>
  <c r="BD97" i="47" s="1"/>
  <c r="BC90" i="47"/>
  <c r="BC97" i="47" s="1"/>
  <c r="BB90" i="47"/>
  <c r="BB97" i="47" s="1"/>
  <c r="BA90" i="47"/>
  <c r="AZ90" i="47"/>
  <c r="AZ97" i="47" s="1"/>
  <c r="AI90" i="47"/>
  <c r="AH90" i="47"/>
  <c r="BW89" i="47"/>
  <c r="BW96" i="47" s="1"/>
  <c r="BV89" i="47"/>
  <c r="BV96" i="47" s="1"/>
  <c r="BU89" i="47"/>
  <c r="BU96" i="47" s="1"/>
  <c r="BT89" i="47"/>
  <c r="BT96" i="47" s="1"/>
  <c r="BS89" i="47"/>
  <c r="BS96" i="47" s="1"/>
  <c r="BR89" i="47"/>
  <c r="BR96" i="47" s="1"/>
  <c r="BQ89" i="47"/>
  <c r="BQ96" i="47" s="1"/>
  <c r="BP89" i="47"/>
  <c r="BP96" i="47" s="1"/>
  <c r="BO89" i="47"/>
  <c r="BO96" i="47" s="1"/>
  <c r="BN89" i="47"/>
  <c r="BN96" i="47" s="1"/>
  <c r="BM89" i="47"/>
  <c r="BM96" i="47" s="1"/>
  <c r="BL89" i="47"/>
  <c r="BL96" i="47" s="1"/>
  <c r="BK89" i="47"/>
  <c r="BK96" i="47" s="1"/>
  <c r="BJ89" i="47"/>
  <c r="BJ96" i="47" s="1"/>
  <c r="BI89" i="47"/>
  <c r="BI96" i="47" s="1"/>
  <c r="BH89" i="47"/>
  <c r="BH96" i="47" s="1"/>
  <c r="BG89" i="47"/>
  <c r="BG96" i="47" s="1"/>
  <c r="BF89" i="47"/>
  <c r="BF96" i="47" s="1"/>
  <c r="BE89" i="47"/>
  <c r="BE96" i="47" s="1"/>
  <c r="BD89" i="47"/>
  <c r="BD96" i="47" s="1"/>
  <c r="BC89" i="47"/>
  <c r="BB89" i="47"/>
  <c r="BB96" i="47" s="1"/>
  <c r="BA89" i="47"/>
  <c r="BA96" i="47" s="1"/>
  <c r="AZ89" i="47"/>
  <c r="AI89" i="47"/>
  <c r="AH89" i="47"/>
  <c r="AG88" i="47"/>
  <c r="AB88" i="47"/>
  <c r="BG17" i="47" s="1"/>
  <c r="BF17" i="47"/>
  <c r="BC17" i="47"/>
  <c r="BB17" i="47"/>
  <c r="BA17" i="47"/>
  <c r="AZ17" i="47"/>
  <c r="AU17" i="47"/>
  <c r="L88" i="47"/>
  <c r="K88" i="47"/>
  <c r="J88" i="47"/>
  <c r="I88" i="47"/>
  <c r="H88" i="47"/>
  <c r="G88" i="47"/>
  <c r="AP17" i="47"/>
  <c r="AN17" i="47"/>
  <c r="B88" i="47"/>
  <c r="AM17" i="47" s="1"/>
  <c r="AI87" i="47"/>
  <c r="AH87" i="47"/>
  <c r="AI86" i="47"/>
  <c r="AH86" i="47"/>
  <c r="AI85" i="47"/>
  <c r="AH85" i="47"/>
  <c r="AI84" i="47"/>
  <c r="AH84" i="47"/>
  <c r="AI83" i="47"/>
  <c r="AH83" i="47"/>
  <c r="AI82" i="47"/>
  <c r="AH82" i="47"/>
  <c r="AI81" i="47"/>
  <c r="AH81" i="47"/>
  <c r="BI16" i="47"/>
  <c r="AB80" i="47"/>
  <c r="BG16" i="47" s="1"/>
  <c r="BB16" i="47"/>
  <c r="AZ16" i="47"/>
  <c r="L80" i="47"/>
  <c r="K80" i="47"/>
  <c r="AT16" i="47" s="1"/>
  <c r="J80" i="47"/>
  <c r="I80" i="47"/>
  <c r="AS16" i="47" s="1"/>
  <c r="H80" i="47"/>
  <c r="G80" i="47"/>
  <c r="AR16" i="47" s="1"/>
  <c r="AO16" i="47"/>
  <c r="B80" i="47"/>
  <c r="AI79" i="47"/>
  <c r="AH79" i="47"/>
  <c r="AI78" i="47"/>
  <c r="AH78" i="47"/>
  <c r="AG78" i="47"/>
  <c r="AG80" i="47" s="1"/>
  <c r="AI77" i="47"/>
  <c r="AH77" i="47"/>
  <c r="AI76" i="47"/>
  <c r="AH76" i="47"/>
  <c r="AI75" i="47"/>
  <c r="AH75" i="47"/>
  <c r="AI74" i="47"/>
  <c r="AH74" i="47"/>
  <c r="AI73" i="47"/>
  <c r="AH73" i="47"/>
  <c r="AI72" i="47"/>
  <c r="AH72" i="47"/>
  <c r="AI71" i="47"/>
  <c r="AH71" i="47"/>
  <c r="AI70" i="47"/>
  <c r="AH70" i="47"/>
  <c r="AI69" i="47"/>
  <c r="AH69" i="47"/>
  <c r="AI68" i="47"/>
  <c r="AH68" i="47"/>
  <c r="AI67" i="47"/>
  <c r="AH67" i="47"/>
  <c r="AI66" i="47"/>
  <c r="AH66" i="47"/>
  <c r="AI65" i="47"/>
  <c r="AH65" i="47"/>
  <c r="AI64" i="47"/>
  <c r="AH64" i="47"/>
  <c r="AI63" i="47"/>
  <c r="AH63" i="47"/>
  <c r="AI62" i="47"/>
  <c r="AH62" i="47"/>
  <c r="AI61" i="47"/>
  <c r="AH61" i="47"/>
  <c r="AI60" i="47"/>
  <c r="AH60" i="47"/>
  <c r="AI59" i="47"/>
  <c r="AH59" i="47"/>
  <c r="AI58" i="47"/>
  <c r="AH58" i="47"/>
  <c r="AI57" i="47"/>
  <c r="AH57" i="47"/>
  <c r="AI56" i="47"/>
  <c r="AH56" i="47"/>
  <c r="AI55" i="47"/>
  <c r="AH55" i="47"/>
  <c r="AI54" i="47"/>
  <c r="AH54" i="47"/>
  <c r="AI53" i="47"/>
  <c r="AH53" i="47"/>
  <c r="AI52" i="47"/>
  <c r="AH52" i="47"/>
  <c r="AI51" i="47"/>
  <c r="AH51" i="47"/>
  <c r="AI50" i="47"/>
  <c r="AH50" i="47"/>
  <c r="AI49" i="47"/>
  <c r="AH49" i="47"/>
  <c r="AI48" i="47"/>
  <c r="AH48" i="47"/>
  <c r="AI47" i="47"/>
  <c r="AH47" i="47"/>
  <c r="AI46" i="47"/>
  <c r="AH46" i="47"/>
  <c r="AI45" i="47"/>
  <c r="AH45" i="47"/>
  <c r="AI44" i="47"/>
  <c r="AH44" i="47"/>
  <c r="AI43" i="47"/>
  <c r="AH43" i="47"/>
  <c r="AI42" i="47"/>
  <c r="AH42" i="47"/>
  <c r="AI41" i="47"/>
  <c r="AH41" i="47"/>
  <c r="AI40" i="47"/>
  <c r="AH40" i="47"/>
  <c r="AI39" i="47"/>
  <c r="AH39" i="47"/>
  <c r="AI38" i="47"/>
  <c r="AH38" i="47"/>
  <c r="AI37" i="47"/>
  <c r="AH37" i="47"/>
  <c r="AI36" i="47"/>
  <c r="AH36" i="47"/>
  <c r="AI35" i="47"/>
  <c r="AH35" i="47"/>
  <c r="AI34" i="47"/>
  <c r="AH34" i="47"/>
  <c r="AI33" i="47"/>
  <c r="AH33" i="47"/>
  <c r="AI32" i="47"/>
  <c r="AH32" i="47"/>
  <c r="AI31" i="47"/>
  <c r="AH31" i="47"/>
  <c r="AI30" i="47"/>
  <c r="AH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AX23" i="47"/>
  <c r="AI23" i="47"/>
  <c r="AH23" i="47"/>
  <c r="AI22" i="47"/>
  <c r="AH22" i="47"/>
  <c r="BJ21" i="47"/>
  <c r="BI21" i="47"/>
  <c r="BH21" i="47"/>
  <c r="BG21" i="47"/>
  <c r="BF21" i="47"/>
  <c r="BE21" i="47"/>
  <c r="BD21" i="47"/>
  <c r="BC21" i="47"/>
  <c r="BB21" i="47"/>
  <c r="BA21" i="47"/>
  <c r="AZ21" i="47"/>
  <c r="AY21" i="47"/>
  <c r="AX21" i="47"/>
  <c r="AW21" i="47"/>
  <c r="AV21" i="47"/>
  <c r="AU21" i="47"/>
  <c r="AT21" i="47"/>
  <c r="AS21" i="47"/>
  <c r="AR21" i="47"/>
  <c r="AQ21" i="47"/>
  <c r="AP21" i="47"/>
  <c r="AO21" i="47"/>
  <c r="AN21" i="47"/>
  <c r="AM21" i="47"/>
  <c r="AI21" i="47"/>
  <c r="AH21" i="47"/>
  <c r="BJ20" i="47"/>
  <c r="BI20" i="47"/>
  <c r="BF20" i="47"/>
  <c r="BE20" i="47"/>
  <c r="BC20" i="47"/>
  <c r="BB20" i="47"/>
  <c r="BA20" i="47"/>
  <c r="AZ20" i="47"/>
  <c r="AX20" i="47"/>
  <c r="AW20" i="47"/>
  <c r="AU20" i="47"/>
  <c r="AT20" i="47"/>
  <c r="AO20" i="47"/>
  <c r="AM20" i="47"/>
  <c r="AI20" i="47"/>
  <c r="AH20" i="47"/>
  <c r="BJ19" i="47"/>
  <c r="BI19" i="47"/>
  <c r="BF19" i="47"/>
  <c r="BE19" i="47"/>
  <c r="BD19" i="47"/>
  <c r="BA19" i="47"/>
  <c r="AZ19" i="47"/>
  <c r="AX19" i="47"/>
  <c r="AW19" i="47"/>
  <c r="AV19" i="47"/>
  <c r="AU19" i="47"/>
  <c r="AQ19" i="47"/>
  <c r="AP19" i="47"/>
  <c r="AI19" i="47"/>
  <c r="AH19" i="47"/>
  <c r="BH18" i="47"/>
  <c r="BG18" i="47"/>
  <c r="BF18" i="47"/>
  <c r="BE18" i="47"/>
  <c r="BA18" i="47"/>
  <c r="AZ18" i="47"/>
  <c r="AY18" i="47"/>
  <c r="AX18" i="47"/>
  <c r="AW18" i="47"/>
  <c r="AU18" i="47"/>
  <c r="AT18" i="47"/>
  <c r="AS18" i="47"/>
  <c r="AQ18" i="47"/>
  <c r="AN18" i="47"/>
  <c r="AM18" i="47"/>
  <c r="AI18" i="47"/>
  <c r="AH18" i="47"/>
  <c r="BJ17" i="47"/>
  <c r="BI17" i="47"/>
  <c r="BH17" i="47"/>
  <c r="BE17" i="47"/>
  <c r="BE22" i="47" s="1"/>
  <c r="BD17" i="47"/>
  <c r="AY17" i="47"/>
  <c r="AX17" i="47"/>
  <c r="AW17" i="47"/>
  <c r="AV17" i="47"/>
  <c r="AT17" i="47"/>
  <c r="AS17" i="47"/>
  <c r="AR17" i="47"/>
  <c r="AQ17" i="47"/>
  <c r="AO17" i="47"/>
  <c r="AI17" i="47"/>
  <c r="AH17" i="47"/>
  <c r="BJ16" i="47"/>
  <c r="BH16" i="47"/>
  <c r="BE16" i="47"/>
  <c r="BD16" i="47"/>
  <c r="BC16" i="47"/>
  <c r="BA16" i="47"/>
  <c r="AY16" i="47"/>
  <c r="AX16" i="47"/>
  <c r="AW16" i="47"/>
  <c r="AV16" i="47"/>
  <c r="AU16" i="47"/>
  <c r="AQ16" i="47"/>
  <c r="AN16" i="47"/>
  <c r="AI16" i="47"/>
  <c r="AH16" i="47"/>
  <c r="AI15" i="47"/>
  <c r="AH15" i="47"/>
  <c r="AI14" i="47"/>
  <c r="AH14" i="47"/>
  <c r="AI13" i="47"/>
  <c r="AH13" i="47"/>
  <c r="AL12" i="47"/>
  <c r="AI12" i="47"/>
  <c r="AH12" i="47"/>
  <c r="AI11" i="47"/>
  <c r="AH11" i="47"/>
  <c r="P7" i="47"/>
  <c r="K6" i="47"/>
  <c r="AE5" i="47"/>
  <c r="AC5" i="47"/>
  <c r="AA5" i="47"/>
  <c r="Y5" i="47"/>
  <c r="W5" i="47"/>
  <c r="U5" i="47"/>
  <c r="S5" i="47"/>
  <c r="Q5" i="47"/>
  <c r="O5" i="47"/>
  <c r="M5" i="47"/>
  <c r="L5" i="47"/>
  <c r="K5" i="47"/>
  <c r="I5" i="47"/>
  <c r="E5" i="47"/>
  <c r="K4" i="47"/>
  <c r="E4" i="47"/>
  <c r="H4" i="47" s="1"/>
  <c r="B4" i="47"/>
  <c r="AL13" i="47" s="1"/>
  <c r="AG2" i="47"/>
  <c r="AG6" i="47" s="1"/>
  <c r="U204" i="50" l="1"/>
  <c r="X188" i="50"/>
  <c r="V180" i="50"/>
  <c r="T311" i="50"/>
  <c r="U208" i="50"/>
  <c r="U311" i="50" s="1"/>
  <c r="S339" i="50"/>
  <c r="S340" i="50" s="1"/>
  <c r="U178" i="50"/>
  <c r="V172" i="50"/>
  <c r="R340" i="50"/>
  <c r="S178" i="49"/>
  <c r="T172" i="49"/>
  <c r="S145" i="49"/>
  <c r="R311" i="49"/>
  <c r="S180" i="49"/>
  <c r="Q339" i="49"/>
  <c r="R208" i="49"/>
  <c r="Q335" i="49"/>
  <c r="Q340" i="49" s="1"/>
  <c r="R204" i="49"/>
  <c r="Y188" i="49"/>
  <c r="Z188" i="49" s="1"/>
  <c r="AA188" i="49" s="1"/>
  <c r="P335" i="49"/>
  <c r="O180" i="48"/>
  <c r="N178" i="48"/>
  <c r="O172" i="48"/>
  <c r="O145" i="48" s="1"/>
  <c r="N204" i="48"/>
  <c r="K335" i="48"/>
  <c r="K339" i="48" s="1"/>
  <c r="M208" i="48"/>
  <c r="L311" i="48"/>
  <c r="P188" i="48"/>
  <c r="N145" i="48"/>
  <c r="BI22" i="47"/>
  <c r="AB134" i="47"/>
  <c r="BE25" i="47"/>
  <c r="BC22" i="47"/>
  <c r="BA22" i="47"/>
  <c r="BA25" i="47" s="1"/>
  <c r="AZ22" i="47"/>
  <c r="AX22" i="47"/>
  <c r="AX25" i="47" s="1"/>
  <c r="L133" i="47"/>
  <c r="L134" i="47" s="1"/>
  <c r="J123" i="47"/>
  <c r="J125" i="47" s="1"/>
  <c r="J126" i="47"/>
  <c r="J7" i="47" s="1"/>
  <c r="J133" i="47"/>
  <c r="J134" i="47" s="1"/>
  <c r="I133" i="47"/>
  <c r="AS23" i="47" s="1"/>
  <c r="H123" i="47"/>
  <c r="H125" i="47" s="1"/>
  <c r="H133" i="47"/>
  <c r="H126" i="47" s="1"/>
  <c r="H7" i="47" s="1"/>
  <c r="G5" i="47"/>
  <c r="AI106" i="47"/>
  <c r="G123" i="47"/>
  <c r="G125" i="47" s="1"/>
  <c r="G126" i="47" s="1"/>
  <c r="G7" i="47" s="1"/>
  <c r="AH127" i="47"/>
  <c r="AI128" i="47"/>
  <c r="D133" i="47"/>
  <c r="AO23" i="47" s="1"/>
  <c r="D134" i="47"/>
  <c r="C5" i="47"/>
  <c r="D123" i="47"/>
  <c r="D125" i="47" s="1"/>
  <c r="D126" i="47" s="1"/>
  <c r="D7" i="47" s="1"/>
  <c r="AH102" i="47"/>
  <c r="B133" i="47"/>
  <c r="AF5" i="47"/>
  <c r="B123" i="47"/>
  <c r="AM16" i="47"/>
  <c r="AM22" i="47" s="1"/>
  <c r="AI80" i="47"/>
  <c r="BF16" i="47"/>
  <c r="BF22" i="47" s="1"/>
  <c r="Z7" i="47"/>
  <c r="BJ22" i="47"/>
  <c r="BJ25" i="47" s="1"/>
  <c r="AO18" i="47"/>
  <c r="AO22" i="47" s="1"/>
  <c r="AO25" i="47" s="1"/>
  <c r="T7" i="47"/>
  <c r="E133" i="47"/>
  <c r="AP23" i="47" s="1"/>
  <c r="AN165" i="47"/>
  <c r="AO164" i="47"/>
  <c r="BH22" i="47"/>
  <c r="L123" i="47"/>
  <c r="L125" i="47" s="1"/>
  <c r="L126" i="47" s="1"/>
  <c r="L7" i="47" s="1"/>
  <c r="BB22" i="47"/>
  <c r="BB25" i="47" s="1"/>
  <c r="BI23" i="47"/>
  <c r="AI132" i="47"/>
  <c r="AW22" i="47"/>
  <c r="AY20" i="47"/>
  <c r="AY22" i="47" s="1"/>
  <c r="AY25" i="47" s="1"/>
  <c r="BF23" i="47"/>
  <c r="AG123" i="47"/>
  <c r="E123" i="47"/>
  <c r="E125" i="47" s="1"/>
  <c r="E126" i="47" s="1"/>
  <c r="E7" i="47" s="1"/>
  <c r="AP16" i="47"/>
  <c r="AP22" i="47" s="1"/>
  <c r="M7" i="47"/>
  <c r="U7" i="47"/>
  <c r="AC7" i="47"/>
  <c r="F123" i="47"/>
  <c r="F125" i="47" s="1"/>
  <c r="AQ20" i="47"/>
  <c r="AQ22" i="47" s="1"/>
  <c r="AV20" i="47"/>
  <c r="AV22" i="47" s="1"/>
  <c r="BD20" i="47"/>
  <c r="AR19" i="47"/>
  <c r="AR22" i="47" s="1"/>
  <c r="AR25" i="47" s="1"/>
  <c r="F5" i="47"/>
  <c r="G134" i="47"/>
  <c r="V5" i="47"/>
  <c r="AD5" i="47"/>
  <c r="AB123" i="47"/>
  <c r="AB125" i="47" s="1"/>
  <c r="AB126" i="47" s="1"/>
  <c r="AB7" i="47" s="1"/>
  <c r="AH131" i="47"/>
  <c r="AN149" i="47"/>
  <c r="AO149" i="47" s="1"/>
  <c r="AO145" i="47"/>
  <c r="AZ98" i="47"/>
  <c r="BG105" i="47" a="1"/>
  <c r="R7" i="47"/>
  <c r="BC23" i="47"/>
  <c r="C133" i="47"/>
  <c r="AN23" i="47" s="1"/>
  <c r="AM23" i="47"/>
  <c r="I123" i="47"/>
  <c r="I125" i="47" s="1"/>
  <c r="I126" i="47" s="1"/>
  <c r="I7" i="47" s="1"/>
  <c r="H5" i="47"/>
  <c r="I134" i="47"/>
  <c r="AS19" i="47"/>
  <c r="AS22" i="47" s="1"/>
  <c r="AS25" i="47" s="1"/>
  <c r="P5" i="47"/>
  <c r="O7" i="47"/>
  <c r="AE7" i="47"/>
  <c r="B134" i="47"/>
  <c r="AH118" i="47"/>
  <c r="AI118" i="47"/>
  <c r="K133" i="47"/>
  <c r="AT23" i="47" s="1"/>
  <c r="AI130" i="47"/>
  <c r="AZ23" i="47"/>
  <c r="AZ25" i="47" s="1"/>
  <c r="AO165" i="47"/>
  <c r="AO186" i="47" s="1"/>
  <c r="BD22" i="47"/>
  <c r="AI88" i="47"/>
  <c r="AH88" i="47"/>
  <c r="AG125" i="47"/>
  <c r="AU22" i="47"/>
  <c r="AU25" i="47" s="1"/>
  <c r="AH80" i="47"/>
  <c r="W7" i="47"/>
  <c r="AH106" i="47"/>
  <c r="AN19" i="47"/>
  <c r="AN22" i="47" s="1"/>
  <c r="AT19" i="47"/>
  <c r="AT22" i="47" s="1"/>
  <c r="J5" i="47"/>
  <c r="R5" i="47"/>
  <c r="Z5" i="47"/>
  <c r="AJ118" i="47" a="1"/>
  <c r="AJ118" i="47" s="1"/>
  <c r="AA181" i="47"/>
  <c r="AB181" i="47" s="1"/>
  <c r="AC181" i="47" s="1"/>
  <c r="AD181" i="47" s="1"/>
  <c r="AE181" i="47" s="1"/>
  <c r="AF181" i="47" s="1"/>
  <c r="T5" i="47"/>
  <c r="BG19" i="47"/>
  <c r="BG22" i="47" s="1"/>
  <c r="BG25" i="47" s="1"/>
  <c r="C123" i="47"/>
  <c r="C125" i="47" s="1"/>
  <c r="C126" i="47" s="1"/>
  <c r="C7" i="47" s="1"/>
  <c r="K123" i="47"/>
  <c r="K125" i="47" s="1"/>
  <c r="S7" i="47"/>
  <c r="AA7" i="47"/>
  <c r="AI102" i="47"/>
  <c r="F133" i="47"/>
  <c r="AD7" i="47"/>
  <c r="D145" i="47"/>
  <c r="I188" i="47"/>
  <c r="E172" i="47"/>
  <c r="C311" i="47"/>
  <c r="C335" i="47" s="1"/>
  <c r="C339" i="47" s="1"/>
  <c r="D180" i="47"/>
  <c r="AI127" i="47"/>
  <c r="AH128" i="47"/>
  <c r="E134" i="47"/>
  <c r="AB5" i="47"/>
  <c r="AI129" i="47"/>
  <c r="AH130" i="47"/>
  <c r="AI131" i="47"/>
  <c r="AH132" i="47"/>
  <c r="AO169" i="47"/>
  <c r="AO178" i="47" s="1"/>
  <c r="AN178" i="47"/>
  <c r="E204" i="47"/>
  <c r="E208" i="47"/>
  <c r="B335" i="47"/>
  <c r="W180" i="50" l="1"/>
  <c r="W172" i="50"/>
  <c r="V178" i="50"/>
  <c r="V145" i="50"/>
  <c r="Y188" i="50"/>
  <c r="Z188" i="50" s="1"/>
  <c r="AA188" i="50" s="1"/>
  <c r="U335" i="50"/>
  <c r="V204" i="50"/>
  <c r="U339" i="50"/>
  <c r="U340" i="50" s="1"/>
  <c r="V208" i="50"/>
  <c r="T335" i="50"/>
  <c r="T339" i="50" s="1"/>
  <c r="S208" i="49"/>
  <c r="AB188" i="49"/>
  <c r="R335" i="49"/>
  <c r="R339" i="49" s="1"/>
  <c r="S204" i="49"/>
  <c r="T180" i="49"/>
  <c r="T178" i="49"/>
  <c r="U172" i="49"/>
  <c r="P339" i="49"/>
  <c r="P340" i="49" s="1"/>
  <c r="K340" i="48"/>
  <c r="Q188" i="48"/>
  <c r="P172" i="48"/>
  <c r="P145" i="48" s="1"/>
  <c r="O178" i="48"/>
  <c r="O204" i="48"/>
  <c r="L335" i="48"/>
  <c r="L339" i="48" s="1"/>
  <c r="N208" i="48"/>
  <c r="M311" i="48"/>
  <c r="P180" i="48"/>
  <c r="N311" i="48"/>
  <c r="BI25" i="47"/>
  <c r="BC25" i="47"/>
  <c r="K126" i="47"/>
  <c r="K7" i="47" s="1"/>
  <c r="AT25" i="47"/>
  <c r="H134" i="47"/>
  <c r="AP25" i="47"/>
  <c r="AN25" i="47"/>
  <c r="C134" i="47"/>
  <c r="AI133" i="47"/>
  <c r="F126" i="47"/>
  <c r="F7" i="47" s="1"/>
  <c r="BD23" i="47"/>
  <c r="BD25" i="47" s="1"/>
  <c r="BF25" i="47"/>
  <c r="J188" i="47"/>
  <c r="B339" i="47"/>
  <c r="B340" i="47" s="1"/>
  <c r="AV23" i="47"/>
  <c r="AV25" i="47" s="1"/>
  <c r="D311" i="47"/>
  <c r="E180" i="47"/>
  <c r="AQ23" i="47"/>
  <c r="AQ25" i="47" s="1"/>
  <c r="F134" i="47"/>
  <c r="V7" i="47"/>
  <c r="AT8" i="47"/>
  <c r="AM25" i="47"/>
  <c r="BH23" i="47"/>
  <c r="BH25" i="47" s="1"/>
  <c r="C340" i="47"/>
  <c r="BK127" i="47"/>
  <c r="BI126" i="47"/>
  <c r="BG125" i="47"/>
  <c r="BK123" i="47"/>
  <c r="BI122" i="47"/>
  <c r="BG121" i="47"/>
  <c r="BK119" i="47"/>
  <c r="BI118" i="47"/>
  <c r="BG117" i="47"/>
  <c r="BK115" i="47"/>
  <c r="BI114" i="47"/>
  <c r="BG113" i="47"/>
  <c r="BK111" i="47"/>
  <c r="BI110" i="47"/>
  <c r="BG109" i="47"/>
  <c r="BK107" i="47"/>
  <c r="BI106" i="47"/>
  <c r="BG105" i="47"/>
  <c r="BK128" i="47"/>
  <c r="BI127" i="47"/>
  <c r="BG126" i="47"/>
  <c r="BK124" i="47"/>
  <c r="BI123" i="47"/>
  <c r="BG122" i="47"/>
  <c r="BK120" i="47"/>
  <c r="BI119" i="47"/>
  <c r="BG118" i="47"/>
  <c r="BK116" i="47"/>
  <c r="BI115" i="47"/>
  <c r="BG114" i="47"/>
  <c r="BK112" i="47"/>
  <c r="BI111" i="47"/>
  <c r="BG110" i="47"/>
  <c r="BK108" i="47"/>
  <c r="BI107" i="47"/>
  <c r="BG106" i="47"/>
  <c r="BG128" i="47"/>
  <c r="BH126" i="47"/>
  <c r="BI124" i="47"/>
  <c r="BK122" i="47"/>
  <c r="BL120" i="47"/>
  <c r="BG119" i="47"/>
  <c r="BI117" i="47"/>
  <c r="BJ115" i="47"/>
  <c r="BK113" i="47"/>
  <c r="BG112" i="47"/>
  <c r="BH110" i="47"/>
  <c r="BI108" i="47"/>
  <c r="BK106" i="47"/>
  <c r="BL127" i="47"/>
  <c r="BL125" i="47"/>
  <c r="BH124" i="47"/>
  <c r="BJ122" i="47"/>
  <c r="BJ120" i="47"/>
  <c r="BL118" i="47"/>
  <c r="BH117" i="47"/>
  <c r="BH115" i="47"/>
  <c r="BJ113" i="47"/>
  <c r="BL111" i="47"/>
  <c r="BL109" i="47"/>
  <c r="BH108" i="47"/>
  <c r="BJ106" i="47"/>
  <c r="BJ127" i="47"/>
  <c r="BK125" i="47"/>
  <c r="BG124" i="47"/>
  <c r="BH122" i="47"/>
  <c r="BI120" i="47"/>
  <c r="BK118" i="47"/>
  <c r="BL116" i="47"/>
  <c r="BG115" i="47"/>
  <c r="BI113" i="47"/>
  <c r="BJ111" i="47"/>
  <c r="BK109" i="47"/>
  <c r="BG108" i="47"/>
  <c r="BH106" i="47"/>
  <c r="BI128" i="47"/>
  <c r="BK126" i="47"/>
  <c r="BL124" i="47"/>
  <c r="BG123" i="47"/>
  <c r="BI121" i="47"/>
  <c r="BJ119" i="47"/>
  <c r="BK117" i="47"/>
  <c r="BG116" i="47"/>
  <c r="BH114" i="47"/>
  <c r="BI112" i="47"/>
  <c r="BK110" i="47"/>
  <c r="BL108" i="47"/>
  <c r="BG107" i="47"/>
  <c r="BI105" i="47"/>
  <c r="BJ125" i="47"/>
  <c r="BL121" i="47"/>
  <c r="BJ118" i="47"/>
  <c r="BL114" i="47"/>
  <c r="BH111" i="47"/>
  <c r="BL107" i="47"/>
  <c r="BL128" i="47"/>
  <c r="BK121" i="47"/>
  <c r="BH118" i="47"/>
  <c r="BG111" i="47"/>
  <c r="BJ107" i="47"/>
  <c r="BI125" i="47"/>
  <c r="BK114" i="47"/>
  <c r="BJ128" i="47"/>
  <c r="BH125" i="47"/>
  <c r="BJ121" i="47"/>
  <c r="BL117" i="47"/>
  <c r="BJ114" i="47"/>
  <c r="BL110" i="47"/>
  <c r="BH107" i="47"/>
  <c r="BH128" i="47"/>
  <c r="BJ124" i="47"/>
  <c r="BH121" i="47"/>
  <c r="BJ117" i="47"/>
  <c r="BL113" i="47"/>
  <c r="BJ110" i="47"/>
  <c r="BL106" i="47"/>
  <c r="BJ126" i="47"/>
  <c r="BL122" i="47"/>
  <c r="BH119" i="47"/>
  <c r="BL115" i="47"/>
  <c r="BH112" i="47"/>
  <c r="BJ108" i="47"/>
  <c r="BH105" i="47"/>
  <c r="BH127" i="47"/>
  <c r="BL123" i="47"/>
  <c r="BH120" i="47"/>
  <c r="BJ116" i="47"/>
  <c r="BH113" i="47"/>
  <c r="BJ109" i="47"/>
  <c r="BL105" i="47"/>
  <c r="BG127" i="47"/>
  <c r="BJ123" i="47"/>
  <c r="BG120" i="47"/>
  <c r="BI116" i="47"/>
  <c r="BL112" i="47"/>
  <c r="BI109" i="47"/>
  <c r="BK105" i="47"/>
  <c r="BL126" i="47"/>
  <c r="BH123" i="47"/>
  <c r="BL119" i="47"/>
  <c r="BH116" i="47"/>
  <c r="BJ112" i="47"/>
  <c r="BH109" i="47"/>
  <c r="BJ105" i="47"/>
  <c r="AW23" i="47"/>
  <c r="AW25" i="47" s="1"/>
  <c r="AI123" i="47"/>
  <c r="AH123" i="47"/>
  <c r="B125" i="47"/>
  <c r="AJ133" i="47" a="1"/>
  <c r="AJ133" i="47" s="1"/>
  <c r="F208" i="47"/>
  <c r="F204" i="47"/>
  <c r="F172" i="47"/>
  <c r="E178" i="47"/>
  <c r="E145" i="47"/>
  <c r="K134" i="47"/>
  <c r="AH133" i="47"/>
  <c r="N7" i="47"/>
  <c r="T340" i="50" l="1"/>
  <c r="AB188" i="50"/>
  <c r="W208" i="50"/>
  <c r="W178" i="50"/>
  <c r="X172" i="50"/>
  <c r="W145" i="50"/>
  <c r="W311" i="50"/>
  <c r="X180" i="50"/>
  <c r="W204" i="50"/>
  <c r="V311" i="50"/>
  <c r="V335" i="50" s="1"/>
  <c r="T204" i="49"/>
  <c r="U178" i="49"/>
  <c r="V172" i="49"/>
  <c r="U145" i="49"/>
  <c r="R340" i="49"/>
  <c r="T208" i="49"/>
  <c r="T311" i="49"/>
  <c r="U180" i="49"/>
  <c r="S311" i="49"/>
  <c r="L340" i="48"/>
  <c r="P204" i="48"/>
  <c r="M335" i="48"/>
  <c r="Q172" i="48"/>
  <c r="P178" i="48"/>
  <c r="Q180" i="48"/>
  <c r="O208" i="48"/>
  <c r="N335" i="48"/>
  <c r="N339" i="48" s="1"/>
  <c r="R188" i="48"/>
  <c r="Q145" i="48"/>
  <c r="AI134" i="47"/>
  <c r="AH134" i="47"/>
  <c r="G208" i="47"/>
  <c r="K188" i="47"/>
  <c r="G204" i="47"/>
  <c r="E311" i="47"/>
  <c r="F180" i="47"/>
  <c r="G172" i="47"/>
  <c r="F178" i="47"/>
  <c r="F145" i="47"/>
  <c r="AI125" i="47"/>
  <c r="AH125" i="47"/>
  <c r="B126" i="47"/>
  <c r="AT9" i="47"/>
  <c r="D335" i="47"/>
  <c r="D339" i="47" s="1"/>
  <c r="X208" i="50" l="1"/>
  <c r="V339" i="50"/>
  <c r="V340" i="50" s="1"/>
  <c r="Y172" i="50"/>
  <c r="X178" i="50"/>
  <c r="X145" i="50"/>
  <c r="W335" i="50"/>
  <c r="X204" i="50"/>
  <c r="Y180" i="50"/>
  <c r="AC188" i="50"/>
  <c r="V178" i="49"/>
  <c r="W172" i="49"/>
  <c r="V145" i="49"/>
  <c r="T339" i="49"/>
  <c r="T340" i="49" s="1"/>
  <c r="U208" i="49"/>
  <c r="T335" i="49"/>
  <c r="U204" i="49"/>
  <c r="V180" i="49"/>
  <c r="S339" i="49"/>
  <c r="S335" i="49"/>
  <c r="S340" i="49" s="1"/>
  <c r="M339" i="48"/>
  <c r="M340" i="48" s="1"/>
  <c r="N340" i="48"/>
  <c r="R172" i="48"/>
  <c r="Q178" i="48"/>
  <c r="R180" i="48"/>
  <c r="P335" i="48"/>
  <c r="Q204" i="48"/>
  <c r="P208" i="48"/>
  <c r="O311" i="48"/>
  <c r="P311" i="48"/>
  <c r="O335" i="48"/>
  <c r="H208" i="47"/>
  <c r="H172" i="47"/>
  <c r="G178" i="47"/>
  <c r="G145" i="47"/>
  <c r="D340" i="47"/>
  <c r="F311" i="47"/>
  <c r="G180" i="47"/>
  <c r="L188" i="47"/>
  <c r="E335" i="47"/>
  <c r="AI126" i="47"/>
  <c r="AH126" i="47"/>
  <c r="B7" i="47"/>
  <c r="A7" i="47" s="1"/>
  <c r="H204" i="47"/>
  <c r="Y145" i="46"/>
  <c r="Z145" i="46"/>
  <c r="AA145" i="46"/>
  <c r="AA80" i="46"/>
  <c r="AA88" i="46"/>
  <c r="AA102" i="46"/>
  <c r="AA106" i="46"/>
  <c r="Z79" i="46"/>
  <c r="Z80" i="46"/>
  <c r="Z88" i="46"/>
  <c r="Z102" i="46"/>
  <c r="Z106" i="46"/>
  <c r="Y79" i="46"/>
  <c r="Y80" i="46"/>
  <c r="Y88" i="46"/>
  <c r="Y102" i="46"/>
  <c r="Y106" i="46"/>
  <c r="X79" i="46"/>
  <c r="X80" i="46"/>
  <c r="X88" i="46"/>
  <c r="X102" i="46"/>
  <c r="X106" i="46"/>
  <c r="X118" i="46"/>
  <c r="X127" i="46"/>
  <c r="X128" i="46"/>
  <c r="X129" i="46"/>
  <c r="X130" i="46"/>
  <c r="X131" i="46"/>
  <c r="X132" i="46"/>
  <c r="X169" i="46"/>
  <c r="X170" i="46" a="1"/>
  <c r="X170" i="46" s="1"/>
  <c r="X172" i="46"/>
  <c r="X173" i="46"/>
  <c r="X178" i="46" s="1"/>
  <c r="X174" i="46"/>
  <c r="X175" i="46"/>
  <c r="X176" i="46"/>
  <c r="X177" i="46"/>
  <c r="X180" i="46"/>
  <c r="X181" i="46"/>
  <c r="X182" i="46"/>
  <c r="X183" i="46"/>
  <c r="X184" i="46"/>
  <c r="X185" i="46"/>
  <c r="X186" i="46"/>
  <c r="X187" i="46"/>
  <c r="X188" i="46"/>
  <c r="X189" i="46"/>
  <c r="X190" i="46"/>
  <c r="X191" i="46"/>
  <c r="X192" i="46"/>
  <c r="X193" i="46"/>
  <c r="X194" i="46"/>
  <c r="X145" i="46" s="1"/>
  <c r="X195" i="46"/>
  <c r="X196" i="46"/>
  <c r="X197" i="46"/>
  <c r="X198" i="46"/>
  <c r="X199" i="46"/>
  <c r="X200" i="46"/>
  <c r="X201" i="46"/>
  <c r="X202" i="46"/>
  <c r="X203" i="46"/>
  <c r="X204" i="46"/>
  <c r="X205" i="46"/>
  <c r="X206" i="46"/>
  <c r="X207" i="46"/>
  <c r="X208" i="46"/>
  <c r="X209" i="46"/>
  <c r="X210" i="46"/>
  <c r="X211" i="46"/>
  <c r="X212" i="46"/>
  <c r="W79" i="46"/>
  <c r="W80" i="46"/>
  <c r="W88" i="46"/>
  <c r="W102" i="46"/>
  <c r="W106" i="46"/>
  <c r="W118" i="46"/>
  <c r="W127" i="46"/>
  <c r="W128" i="46"/>
  <c r="W133" i="46" s="1"/>
  <c r="W129" i="46"/>
  <c r="W130" i="46"/>
  <c r="W131" i="46"/>
  <c r="W132" i="46"/>
  <c r="W145" i="46"/>
  <c r="W169" i="46"/>
  <c r="W170" i="46" a="1"/>
  <c r="W170" i="46" s="1"/>
  <c r="W172" i="46"/>
  <c r="W173" i="46"/>
  <c r="W174" i="46"/>
  <c r="W175" i="46"/>
  <c r="W176" i="46"/>
  <c r="W177" i="46"/>
  <c r="W178" i="46"/>
  <c r="W180" i="46"/>
  <c r="W181" i="46"/>
  <c r="W182" i="46"/>
  <c r="W183" i="46"/>
  <c r="W184" i="46"/>
  <c r="W185" i="46"/>
  <c r="W186" i="46"/>
  <c r="W187" i="46"/>
  <c r="W188" i="46"/>
  <c r="W189" i="46"/>
  <c r="W190" i="46"/>
  <c r="W191" i="46"/>
  <c r="W192" i="46"/>
  <c r="W193" i="46"/>
  <c r="W194" i="46"/>
  <c r="W195" i="46"/>
  <c r="W196" i="46"/>
  <c r="W197" i="46"/>
  <c r="W198" i="46"/>
  <c r="W199" i="46"/>
  <c r="W200" i="46"/>
  <c r="W201" i="46"/>
  <c r="W202" i="46"/>
  <c r="W203" i="46"/>
  <c r="W204" i="46"/>
  <c r="W205" i="46"/>
  <c r="W206" i="46"/>
  <c r="W207" i="46"/>
  <c r="W208" i="46"/>
  <c r="W209" i="46"/>
  <c r="W210" i="46"/>
  <c r="W211" i="46"/>
  <c r="W212" i="46"/>
  <c r="V79" i="46"/>
  <c r="V80" i="46"/>
  <c r="V88" i="46"/>
  <c r="V102" i="46"/>
  <c r="V106" i="46"/>
  <c r="V118" i="46"/>
  <c r="V127" i="46"/>
  <c r="V128" i="46"/>
  <c r="V129" i="46"/>
  <c r="V130" i="46"/>
  <c r="V131" i="46"/>
  <c r="V132" i="46"/>
  <c r="V169" i="46"/>
  <c r="V170" i="46" a="1"/>
  <c r="V170" i="46" s="1"/>
  <c r="V172" i="46"/>
  <c r="V173" i="46"/>
  <c r="V174" i="46"/>
  <c r="V175" i="46"/>
  <c r="V176" i="46"/>
  <c r="V177" i="46"/>
  <c r="V178" i="46"/>
  <c r="V180" i="46"/>
  <c r="V181" i="46"/>
  <c r="V182" i="46"/>
  <c r="V183" i="46"/>
  <c r="V184" i="46"/>
  <c r="V185" i="46"/>
  <c r="V186" i="46"/>
  <c r="V187" i="46"/>
  <c r="V188" i="46"/>
  <c r="V145" i="46" s="1"/>
  <c r="V189" i="46"/>
  <c r="V190" i="46"/>
  <c r="V191" i="46"/>
  <c r="V192" i="46"/>
  <c r="V193" i="46"/>
  <c r="V194" i="46"/>
  <c r="V195" i="46"/>
  <c r="V196" i="46"/>
  <c r="V197" i="46"/>
  <c r="V198" i="46"/>
  <c r="V199" i="46"/>
  <c r="V200" i="46"/>
  <c r="V201" i="46"/>
  <c r="V202" i="46"/>
  <c r="V203" i="46"/>
  <c r="V204" i="46"/>
  <c r="V205" i="46"/>
  <c r="V206" i="46"/>
  <c r="V207" i="46"/>
  <c r="V208" i="46"/>
  <c r="V209" i="46"/>
  <c r="V210" i="46"/>
  <c r="V211" i="46"/>
  <c r="V212" i="46"/>
  <c r="U79" i="46"/>
  <c r="U102" i="46"/>
  <c r="U106" i="46"/>
  <c r="U145" i="46"/>
  <c r="T79" i="46"/>
  <c r="S79" i="46"/>
  <c r="W339" i="50" l="1"/>
  <c r="W340" i="50" s="1"/>
  <c r="Z172" i="50"/>
  <c r="Y178" i="50"/>
  <c r="AD188" i="50"/>
  <c r="Z180" i="50"/>
  <c r="Y208" i="50"/>
  <c r="X311" i="50"/>
  <c r="X335" i="50" s="1"/>
  <c r="X339" i="50" s="1"/>
  <c r="Y204" i="50"/>
  <c r="V208" i="49"/>
  <c r="W180" i="49"/>
  <c r="U311" i="49"/>
  <c r="V204" i="49"/>
  <c r="V311" i="49" s="1"/>
  <c r="W178" i="49"/>
  <c r="X172" i="49"/>
  <c r="W145" i="49"/>
  <c r="R178" i="48"/>
  <c r="P339" i="48"/>
  <c r="P340" i="48" s="1"/>
  <c r="Q208" i="48"/>
  <c r="O339" i="48"/>
  <c r="O340" i="48" s="1"/>
  <c r="R145" i="48"/>
  <c r="R204" i="48"/>
  <c r="F335" i="47"/>
  <c r="F340" i="47" s="1"/>
  <c r="F339" i="47"/>
  <c r="E339" i="47"/>
  <c r="E340" i="47" s="1"/>
  <c r="I172" i="47"/>
  <c r="H178" i="47"/>
  <c r="H145" i="47"/>
  <c r="I204" i="47"/>
  <c r="I208" i="47"/>
  <c r="M188" i="47"/>
  <c r="G311" i="47"/>
  <c r="H180" i="47"/>
  <c r="X133" i="46"/>
  <c r="W134" i="46"/>
  <c r="X134" i="46"/>
  <c r="X123" i="46"/>
  <c r="X125" i="46" s="1"/>
  <c r="X126" i="46" s="1"/>
  <c r="V133" i="46"/>
  <c r="V123" i="46"/>
  <c r="V125" i="46" s="1"/>
  <c r="V126" i="46" s="1"/>
  <c r="V134" i="46"/>
  <c r="W123" i="46"/>
  <c r="W125" i="46" s="1"/>
  <c r="W126" i="46" s="1"/>
  <c r="Z208" i="50" l="1"/>
  <c r="AA180" i="50"/>
  <c r="Z204" i="50"/>
  <c r="AE188" i="50"/>
  <c r="Y311" i="50"/>
  <c r="Y335" i="50" s="1"/>
  <c r="X340" i="50"/>
  <c r="AA172" i="50"/>
  <c r="Z178" i="50"/>
  <c r="X180" i="49"/>
  <c r="Y172" i="49"/>
  <c r="X178" i="49"/>
  <c r="X145" i="49"/>
  <c r="V339" i="49"/>
  <c r="W208" i="49"/>
  <c r="U335" i="49"/>
  <c r="U340" i="49" s="1"/>
  <c r="V335" i="49"/>
  <c r="V340" i="49" s="1"/>
  <c r="W204" i="49"/>
  <c r="U339" i="49"/>
  <c r="R208" i="48"/>
  <c r="Q311" i="48"/>
  <c r="R311" i="48"/>
  <c r="H311" i="47"/>
  <c r="I180" i="47"/>
  <c r="N188" i="47"/>
  <c r="J208" i="47"/>
  <c r="J204" i="47"/>
  <c r="G335" i="47"/>
  <c r="I178" i="47"/>
  <c r="J172" i="47"/>
  <c r="I145" i="47"/>
  <c r="AA204" i="50" l="1"/>
  <c r="AB172" i="50"/>
  <c r="AA178" i="50"/>
  <c r="AA145" i="50"/>
  <c r="Z311" i="50"/>
  <c r="AF188" i="50"/>
  <c r="AA208" i="50"/>
  <c r="AB180" i="50"/>
  <c r="Y339" i="50"/>
  <c r="Y340" i="50" s="1"/>
  <c r="X204" i="49"/>
  <c r="Y178" i="49"/>
  <c r="Z172" i="49"/>
  <c r="X311" i="49"/>
  <c r="Y180" i="49"/>
  <c r="W311" i="49"/>
  <c r="X208" i="49"/>
  <c r="Q335" i="48"/>
  <c r="Q339" i="48" s="1"/>
  <c r="Q340" i="48" s="1"/>
  <c r="R339" i="48"/>
  <c r="R335" i="48"/>
  <c r="K208" i="47"/>
  <c r="K204" i="47"/>
  <c r="K172" i="47"/>
  <c r="J178" i="47"/>
  <c r="J145" i="47"/>
  <c r="G339" i="47"/>
  <c r="G340" i="47" s="1"/>
  <c r="I311" i="47"/>
  <c r="J180" i="47"/>
  <c r="O188" i="47"/>
  <c r="H340" i="47"/>
  <c r="H335" i="47"/>
  <c r="H339" i="47"/>
  <c r="AA311" i="50" l="1"/>
  <c r="AC180" i="50"/>
  <c r="AC172" i="50"/>
  <c r="AB178" i="50"/>
  <c r="AB145" i="50"/>
  <c r="AB208" i="50"/>
  <c r="AA335" i="50"/>
  <c r="AB204" i="50"/>
  <c r="Z335" i="50"/>
  <c r="AA172" i="49"/>
  <c r="Z178" i="49"/>
  <c r="Y208" i="49"/>
  <c r="X335" i="49"/>
  <c r="Y204" i="49"/>
  <c r="Z180" i="49"/>
  <c r="W335" i="49"/>
  <c r="W339" i="49" s="1"/>
  <c r="W340" i="49" s="1"/>
  <c r="R340" i="48"/>
  <c r="K178" i="47"/>
  <c r="L172" i="47"/>
  <c r="K145" i="47"/>
  <c r="L204" i="47"/>
  <c r="P188" i="47"/>
  <c r="J311" i="47"/>
  <c r="K180" i="47"/>
  <c r="L208" i="47"/>
  <c r="I335" i="47"/>
  <c r="AA339" i="50" l="1"/>
  <c r="AA340" i="50" s="1"/>
  <c r="Z339" i="50"/>
  <c r="Z340" i="50" s="1"/>
  <c r="AC178" i="50"/>
  <c r="AD172" i="50"/>
  <c r="AC145" i="50"/>
  <c r="AD180" i="50"/>
  <c r="AC204" i="50"/>
  <c r="AC311" i="50" s="1"/>
  <c r="AB311" i="50"/>
  <c r="AC208" i="50"/>
  <c r="Z204" i="49"/>
  <c r="X339" i="49"/>
  <c r="X340" i="49" s="1"/>
  <c r="AA178" i="49"/>
  <c r="AB172" i="49"/>
  <c r="AA145" i="49"/>
  <c r="Z208" i="49"/>
  <c r="Z311" i="49"/>
  <c r="AA180" i="49"/>
  <c r="Y311" i="49"/>
  <c r="J335" i="47"/>
  <c r="Q188" i="47"/>
  <c r="I339" i="47"/>
  <c r="I340" i="47" s="1"/>
  <c r="M204" i="47"/>
  <c r="M208" i="47"/>
  <c r="L178" i="47"/>
  <c r="L145" i="47"/>
  <c r="K311" i="47"/>
  <c r="L180" i="47"/>
  <c r="AB335" i="50" l="1"/>
  <c r="AB339" i="50" s="1"/>
  <c r="AB340" i="50" s="1"/>
  <c r="AE180" i="50"/>
  <c r="AD208" i="50"/>
  <c r="AE172" i="50"/>
  <c r="AD178" i="50"/>
  <c r="AD145" i="50"/>
  <c r="AC335" i="50"/>
  <c r="AD204" i="50"/>
  <c r="AB178" i="49"/>
  <c r="AB145" i="49"/>
  <c r="Y340" i="49"/>
  <c r="AB180" i="49"/>
  <c r="Z335" i="49"/>
  <c r="AA204" i="49"/>
  <c r="Y335" i="49"/>
  <c r="Y339" i="49" s="1"/>
  <c r="AA208" i="49"/>
  <c r="AA188" i="48"/>
  <c r="L311" i="47"/>
  <c r="M180" i="47"/>
  <c r="K335" i="47"/>
  <c r="R188" i="47"/>
  <c r="N172" i="47"/>
  <c r="N208" i="47"/>
  <c r="J339" i="47"/>
  <c r="J340" i="47" s="1"/>
  <c r="N204" i="47"/>
  <c r="AE178" i="50" l="1"/>
  <c r="AF172" i="50"/>
  <c r="AE145" i="50"/>
  <c r="AE208" i="50"/>
  <c r="AF180" i="50"/>
  <c r="AC339" i="50"/>
  <c r="AC340" i="50" s="1"/>
  <c r="AE204" i="50"/>
  <c r="AE311" i="50" s="1"/>
  <c r="AD311" i="50"/>
  <c r="Z339" i="49"/>
  <c r="Z340" i="49" s="1"/>
  <c r="AB204" i="49"/>
  <c r="AA311" i="49"/>
  <c r="AB208" i="49"/>
  <c r="AB188" i="48"/>
  <c r="O204" i="47"/>
  <c r="O208" i="47"/>
  <c r="K339" i="47"/>
  <c r="K340" i="47" s="1"/>
  <c r="M311" i="47"/>
  <c r="N180" i="47"/>
  <c r="L335" i="47"/>
  <c r="L339" i="47" s="1"/>
  <c r="O172" i="47"/>
  <c r="N178" i="47"/>
  <c r="AE335" i="50" l="1"/>
  <c r="AE339" i="50" s="1"/>
  <c r="AE340" i="50" s="1"/>
  <c r="AF204" i="50"/>
  <c r="AF178" i="50"/>
  <c r="AF145" i="50"/>
  <c r="AF208" i="50"/>
  <c r="AD335" i="50"/>
  <c r="AD339" i="50" s="1"/>
  <c r="AA335" i="49"/>
  <c r="AB311" i="49"/>
  <c r="AB335" i="49" s="1"/>
  <c r="AC188" i="48"/>
  <c r="P208" i="47"/>
  <c r="O178" i="47"/>
  <c r="L340" i="47"/>
  <c r="P204" i="47"/>
  <c r="N311" i="47"/>
  <c r="O180" i="47"/>
  <c r="M335" i="47"/>
  <c r="AD340" i="50" l="1"/>
  <c r="AI145" i="50"/>
  <c r="AH145" i="50"/>
  <c r="AF311" i="50"/>
  <c r="AA339" i="49"/>
  <c r="AA340" i="49" s="1"/>
  <c r="AB340" i="49"/>
  <c r="AB339" i="49"/>
  <c r="AA172" i="48"/>
  <c r="AA180" i="48"/>
  <c r="AD188" i="48"/>
  <c r="N335" i="47"/>
  <c r="Q172" i="47"/>
  <c r="O311" i="47"/>
  <c r="P180" i="47"/>
  <c r="Q204" i="47"/>
  <c r="Q208" i="47"/>
  <c r="M339" i="47"/>
  <c r="M340" i="47" s="1"/>
  <c r="AF335" i="50" l="1"/>
  <c r="AF339" i="50" s="1"/>
  <c r="AE188" i="48"/>
  <c r="AB172" i="48"/>
  <c r="AA178" i="48"/>
  <c r="AA204" i="48"/>
  <c r="AB180" i="48"/>
  <c r="R208" i="47"/>
  <c r="Q178" i="47"/>
  <c r="R172" i="47"/>
  <c r="R204" i="47"/>
  <c r="N339" i="47"/>
  <c r="N340" i="47" s="1"/>
  <c r="P311" i="47"/>
  <c r="Q180" i="47"/>
  <c r="O335" i="47"/>
  <c r="AF340" i="50" l="1"/>
  <c r="AI145" i="49"/>
  <c r="AH145" i="49"/>
  <c r="AC180" i="48"/>
  <c r="AB204" i="48"/>
  <c r="AC172" i="48"/>
  <c r="AB178" i="48"/>
  <c r="AB145" i="48"/>
  <c r="AA208" i="48"/>
  <c r="AF188" i="48"/>
  <c r="O339" i="47"/>
  <c r="O340" i="47" s="1"/>
  <c r="R178" i="47"/>
  <c r="Q311" i="47"/>
  <c r="R180" i="47"/>
  <c r="P335" i="47"/>
  <c r="P340" i="47" s="1"/>
  <c r="P339" i="47"/>
  <c r="AC204" i="48" l="1"/>
  <c r="AB208" i="48"/>
  <c r="AB311" i="48" s="1"/>
  <c r="AA311" i="48"/>
  <c r="AD172" i="48"/>
  <c r="AC178" i="48"/>
  <c r="AC145" i="48"/>
  <c r="AD180" i="48"/>
  <c r="R311" i="47"/>
  <c r="Q335" i="47"/>
  <c r="Q339" i="47" s="1"/>
  <c r="AA335" i="48" l="1"/>
  <c r="AA339" i="48" s="1"/>
  <c r="AC208" i="48"/>
  <c r="AE180" i="48"/>
  <c r="AD178" i="48"/>
  <c r="AE172" i="48"/>
  <c r="AD145" i="48"/>
  <c r="AD204" i="48"/>
  <c r="AB335" i="48"/>
  <c r="AB339" i="48" s="1"/>
  <c r="Q340" i="47"/>
  <c r="AA188" i="47"/>
  <c r="R335" i="47"/>
  <c r="R340" i="47" s="1"/>
  <c r="R339" i="47"/>
  <c r="AB340" i="48" l="1"/>
  <c r="AF180" i="48"/>
  <c r="AD208" i="48"/>
  <c r="AC311" i="48"/>
  <c r="AC335" i="48" s="1"/>
  <c r="AE204" i="48"/>
  <c r="AE178" i="48"/>
  <c r="AF172" i="48"/>
  <c r="AE145" i="48"/>
  <c r="AA340" i="48"/>
  <c r="AB188" i="47"/>
  <c r="AE208" i="48" l="1"/>
  <c r="AD311" i="48"/>
  <c r="AF204" i="48"/>
  <c r="AC339" i="48"/>
  <c r="AC340" i="48" s="1"/>
  <c r="AF178" i="48"/>
  <c r="AE311" i="48"/>
  <c r="AE335" i="48" s="1"/>
  <c r="AC188" i="47"/>
  <c r="AD335" i="48" l="1"/>
  <c r="AE339" i="48"/>
  <c r="AE340" i="48" s="1"/>
  <c r="AF208" i="48"/>
  <c r="AF311" i="48"/>
  <c r="AI145" i="48"/>
  <c r="AH145" i="48"/>
  <c r="AD188" i="47"/>
  <c r="AD339" i="48" l="1"/>
  <c r="AD340" i="48" s="1"/>
  <c r="AF335" i="48"/>
  <c r="AF339" i="48" s="1"/>
  <c r="AE188" i="47"/>
  <c r="R80" i="46"/>
  <c r="R88" i="46"/>
  <c r="R102" i="46"/>
  <c r="R106" i="46"/>
  <c r="R118" i="46"/>
  <c r="R127" i="46"/>
  <c r="R128" i="46"/>
  <c r="R129" i="46"/>
  <c r="R130" i="46"/>
  <c r="R131" i="46"/>
  <c r="R132" i="46"/>
  <c r="R145" i="46"/>
  <c r="R169" i="46"/>
  <c r="R170" i="46" a="1"/>
  <c r="R170" i="46" s="1"/>
  <c r="AF340" i="48" l="1"/>
  <c r="AF188" i="47"/>
  <c r="R123" i="46"/>
  <c r="R125" i="46" s="1"/>
  <c r="R133" i="46"/>
  <c r="R134" i="46"/>
  <c r="Q80" i="46"/>
  <c r="Q88" i="46"/>
  <c r="Q102" i="46"/>
  <c r="Q106" i="46"/>
  <c r="Q118" i="46"/>
  <c r="Q127" i="46"/>
  <c r="Q128" i="46"/>
  <c r="Q129" i="46"/>
  <c r="Q130" i="46"/>
  <c r="Q131" i="46"/>
  <c r="Q132" i="46"/>
  <c r="Q133" i="46"/>
  <c r="Q169" i="46"/>
  <c r="Q170" i="46" a="1"/>
  <c r="Q170" i="46" s="1"/>
  <c r="Q172" i="46"/>
  <c r="Q145" i="46" s="1"/>
  <c r="Q173" i="46"/>
  <c r="Q174" i="46"/>
  <c r="Q175" i="46"/>
  <c r="Q176" i="46"/>
  <c r="Q177" i="46"/>
  <c r="P80" i="46"/>
  <c r="P88" i="46"/>
  <c r="P102" i="46"/>
  <c r="P106" i="46"/>
  <c r="P118" i="46"/>
  <c r="P127" i="46"/>
  <c r="P128" i="46"/>
  <c r="P129" i="46"/>
  <c r="P130" i="46"/>
  <c r="P131" i="46"/>
  <c r="P132" i="46"/>
  <c r="P169" i="46"/>
  <c r="P170" i="46" a="1"/>
  <c r="P170" i="46" s="1"/>
  <c r="P172" i="46"/>
  <c r="P145" i="46" s="1"/>
  <c r="P173" i="46"/>
  <c r="P174" i="46"/>
  <c r="P175" i="46"/>
  <c r="P176" i="46"/>
  <c r="P177" i="46"/>
  <c r="O79" i="46"/>
  <c r="O80" i="46"/>
  <c r="O88" i="46"/>
  <c r="O102" i="46"/>
  <c r="O106" i="46"/>
  <c r="O118" i="46"/>
  <c r="O127" i="46"/>
  <c r="O128" i="46"/>
  <c r="O129" i="46"/>
  <c r="O130" i="46"/>
  <c r="O131" i="46"/>
  <c r="O132" i="46"/>
  <c r="O169" i="46"/>
  <c r="O170" i="46" a="1"/>
  <c r="O170" i="46" s="1"/>
  <c r="O172" i="46"/>
  <c r="O178" i="46" s="1"/>
  <c r="O173" i="46"/>
  <c r="O174" i="46"/>
  <c r="O175" i="46"/>
  <c r="O176" i="46"/>
  <c r="O177" i="46"/>
  <c r="AA172" i="47" l="1"/>
  <c r="AA204" i="47"/>
  <c r="AA208" i="47"/>
  <c r="R126" i="46"/>
  <c r="Q123" i="46"/>
  <c r="Q125" i="46" s="1"/>
  <c r="Q126" i="46" s="1"/>
  <c r="Q134" i="46"/>
  <c r="Q178" i="46"/>
  <c r="P123" i="46"/>
  <c r="P125" i="46" s="1"/>
  <c r="P133" i="46"/>
  <c r="P134" i="46" s="1"/>
  <c r="O133" i="46"/>
  <c r="O134" i="46"/>
  <c r="O123" i="46"/>
  <c r="O125" i="46" s="1"/>
  <c r="O126" i="46" s="1"/>
  <c r="P178" i="46"/>
  <c r="O145" i="46"/>
  <c r="AA178" i="47" l="1"/>
  <c r="AB172" i="47"/>
  <c r="AB204" i="47"/>
  <c r="AA180" i="47"/>
  <c r="AB208" i="47"/>
  <c r="P126" i="46"/>
  <c r="AA311" i="47" l="1"/>
  <c r="AB180" i="47"/>
  <c r="AC204" i="47"/>
  <c r="AB178" i="47"/>
  <c r="AC172" i="47"/>
  <c r="AB145" i="47"/>
  <c r="AC208" i="47"/>
  <c r="N79" i="46"/>
  <c r="N80" i="46"/>
  <c r="N88" i="46"/>
  <c r="N102" i="46"/>
  <c r="N106" i="46"/>
  <c r="N118" i="46"/>
  <c r="N127" i="46"/>
  <c r="N128" i="46"/>
  <c r="N129" i="46"/>
  <c r="N130" i="46"/>
  <c r="N131" i="46"/>
  <c r="N132" i="46"/>
  <c r="N145" i="46"/>
  <c r="N169" i="46"/>
  <c r="N170" i="46" a="1"/>
  <c r="N170" i="46" s="1"/>
  <c r="AD204" i="47" l="1"/>
  <c r="AD172" i="47"/>
  <c r="AC178" i="47"/>
  <c r="AB311" i="47"/>
  <c r="AC180" i="47"/>
  <c r="AA335" i="47"/>
  <c r="AA339" i="47" s="1"/>
  <c r="AA340" i="47" s="1"/>
  <c r="AD208" i="47"/>
  <c r="N133" i="46"/>
  <c r="N134" i="46"/>
  <c r="N123" i="46"/>
  <c r="N125" i="46" s="1"/>
  <c r="N126" i="46" s="1"/>
  <c r="AC311" i="47" l="1"/>
  <c r="AD180" i="47"/>
  <c r="AE208" i="47"/>
  <c r="AB335" i="47"/>
  <c r="AE172" i="47"/>
  <c r="AD178" i="47"/>
  <c r="AE204" i="47"/>
  <c r="M79" i="46"/>
  <c r="AH155" i="46"/>
  <c r="AI155" i="46"/>
  <c r="AH154" i="46"/>
  <c r="AI154" i="46"/>
  <c r="AH153" i="46"/>
  <c r="AI153" i="46"/>
  <c r="C332" i="46"/>
  <c r="D332" i="46" s="1"/>
  <c r="E332" i="46" s="1"/>
  <c r="F332" i="46" s="1"/>
  <c r="G332" i="46" s="1"/>
  <c r="H332" i="46" s="1"/>
  <c r="I332" i="46" s="1"/>
  <c r="J332" i="46" s="1"/>
  <c r="K332" i="46" s="1"/>
  <c r="L332" i="46" s="1"/>
  <c r="M332" i="46" s="1"/>
  <c r="N332" i="46" s="1"/>
  <c r="O332" i="46" s="1"/>
  <c r="P332" i="46" s="1"/>
  <c r="Q332" i="46" s="1"/>
  <c r="R332" i="46" s="1"/>
  <c r="S332" i="46" s="1"/>
  <c r="T332" i="46" s="1"/>
  <c r="U332" i="46" s="1"/>
  <c r="V332" i="46" s="1"/>
  <c r="W332" i="46" s="1"/>
  <c r="X332" i="46" s="1"/>
  <c r="Y332" i="46" s="1"/>
  <c r="Z332" i="46" s="1"/>
  <c r="AA332" i="46" s="1"/>
  <c r="AB332" i="46" s="1"/>
  <c r="AC332" i="46" s="1"/>
  <c r="AD332" i="46" s="1"/>
  <c r="AE332" i="46" s="1"/>
  <c r="AF332" i="46" s="1"/>
  <c r="C324" i="46"/>
  <c r="D324" i="46" s="1"/>
  <c r="E324" i="46" s="1"/>
  <c r="F324" i="46" s="1"/>
  <c r="G324" i="46" s="1"/>
  <c r="H324" i="46" s="1"/>
  <c r="I324" i="46" s="1"/>
  <c r="J324" i="46" s="1"/>
  <c r="K324" i="46" s="1"/>
  <c r="L324" i="46" s="1"/>
  <c r="M324" i="46" s="1"/>
  <c r="N324" i="46" s="1"/>
  <c r="O324" i="46" s="1"/>
  <c r="P324" i="46" s="1"/>
  <c r="Q324" i="46" s="1"/>
  <c r="R324" i="46" s="1"/>
  <c r="S324" i="46" s="1"/>
  <c r="T324" i="46" s="1"/>
  <c r="U324" i="46" s="1"/>
  <c r="V324" i="46" s="1"/>
  <c r="W324" i="46" s="1"/>
  <c r="X324" i="46" s="1"/>
  <c r="Y324" i="46" s="1"/>
  <c r="Z324" i="46" s="1"/>
  <c r="AA324" i="46" s="1"/>
  <c r="AB324" i="46" s="1"/>
  <c r="AC324" i="46" s="1"/>
  <c r="AD324" i="46" s="1"/>
  <c r="AE324" i="46" s="1"/>
  <c r="AF324" i="46" s="1"/>
  <c r="C307" i="46"/>
  <c r="D307" i="46" s="1"/>
  <c r="E307" i="46" s="1"/>
  <c r="F307" i="46" s="1"/>
  <c r="G307" i="46" s="1"/>
  <c r="H307" i="46" s="1"/>
  <c r="I307" i="46" s="1"/>
  <c r="J307" i="46" s="1"/>
  <c r="K307" i="46" s="1"/>
  <c r="L307" i="46" s="1"/>
  <c r="M307" i="46" s="1"/>
  <c r="N307" i="46" s="1"/>
  <c r="O307" i="46" s="1"/>
  <c r="P307" i="46" s="1"/>
  <c r="Q307" i="46" s="1"/>
  <c r="R307" i="46" s="1"/>
  <c r="S307" i="46" s="1"/>
  <c r="T307" i="46" s="1"/>
  <c r="U307" i="46" s="1"/>
  <c r="V307" i="46" s="1"/>
  <c r="W307" i="46" s="1"/>
  <c r="X307" i="46" s="1"/>
  <c r="Y307" i="46" s="1"/>
  <c r="Z307" i="46" s="1"/>
  <c r="AA307" i="46" s="1"/>
  <c r="AB307" i="46" s="1"/>
  <c r="AC307" i="46" s="1"/>
  <c r="AD307" i="46" s="1"/>
  <c r="AE307" i="46" s="1"/>
  <c r="AF307" i="46" s="1"/>
  <c r="C299" i="46"/>
  <c r="D299" i="46" s="1"/>
  <c r="E299" i="46" s="1"/>
  <c r="F299" i="46" s="1"/>
  <c r="G299" i="46" s="1"/>
  <c r="H299" i="46" s="1"/>
  <c r="I299" i="46" s="1"/>
  <c r="J299" i="46" s="1"/>
  <c r="K299" i="46" s="1"/>
  <c r="L299" i="46" s="1"/>
  <c r="M299" i="46" s="1"/>
  <c r="N299" i="46" s="1"/>
  <c r="O299" i="46" s="1"/>
  <c r="P299" i="46" s="1"/>
  <c r="Q299" i="46" s="1"/>
  <c r="R299" i="46" s="1"/>
  <c r="S299" i="46" s="1"/>
  <c r="T299" i="46" s="1"/>
  <c r="U299" i="46" s="1"/>
  <c r="V299" i="46" s="1"/>
  <c r="W299" i="46" s="1"/>
  <c r="X299" i="46" s="1"/>
  <c r="Y299" i="46" s="1"/>
  <c r="Z299" i="46" s="1"/>
  <c r="AA299" i="46" s="1"/>
  <c r="AB299" i="46" s="1"/>
  <c r="AC299" i="46" s="1"/>
  <c r="AD299" i="46" s="1"/>
  <c r="AE299" i="46" s="1"/>
  <c r="AF299" i="46" s="1"/>
  <c r="C291" i="46"/>
  <c r="D291" i="46" s="1"/>
  <c r="E291" i="46" s="1"/>
  <c r="F291" i="46" s="1"/>
  <c r="G291" i="46" s="1"/>
  <c r="H291" i="46" s="1"/>
  <c r="I291" i="46" s="1"/>
  <c r="J291" i="46" s="1"/>
  <c r="K291" i="46" s="1"/>
  <c r="L291" i="46" s="1"/>
  <c r="M291" i="46" s="1"/>
  <c r="N291" i="46" s="1"/>
  <c r="O291" i="46" s="1"/>
  <c r="P291" i="46" s="1"/>
  <c r="Q291" i="46" s="1"/>
  <c r="R291" i="46" s="1"/>
  <c r="S291" i="46" s="1"/>
  <c r="T291" i="46" s="1"/>
  <c r="U291" i="46" s="1"/>
  <c r="V291" i="46" s="1"/>
  <c r="W291" i="46" s="1"/>
  <c r="X291" i="46" s="1"/>
  <c r="Y291" i="46" s="1"/>
  <c r="Z291" i="46" s="1"/>
  <c r="AA291" i="46" s="1"/>
  <c r="AB291" i="46" s="1"/>
  <c r="AC291" i="46" s="1"/>
  <c r="AD291" i="46" s="1"/>
  <c r="AE291" i="46" s="1"/>
  <c r="AF291" i="46" s="1"/>
  <c r="C283" i="46"/>
  <c r="D283" i="46" s="1"/>
  <c r="E283" i="46" s="1"/>
  <c r="F283" i="46" s="1"/>
  <c r="G283" i="46" s="1"/>
  <c r="H283" i="46" s="1"/>
  <c r="I283" i="46" s="1"/>
  <c r="J283" i="46" s="1"/>
  <c r="K283" i="46" s="1"/>
  <c r="L283" i="46" s="1"/>
  <c r="M283" i="46" s="1"/>
  <c r="N283" i="46" s="1"/>
  <c r="O283" i="46" s="1"/>
  <c r="P283" i="46" s="1"/>
  <c r="Q283" i="46" s="1"/>
  <c r="R283" i="46" s="1"/>
  <c r="S283" i="46" s="1"/>
  <c r="T283" i="46" s="1"/>
  <c r="U283" i="46" s="1"/>
  <c r="V283" i="46" s="1"/>
  <c r="W283" i="46" s="1"/>
  <c r="X283" i="46" s="1"/>
  <c r="Y283" i="46" s="1"/>
  <c r="Z283" i="46" s="1"/>
  <c r="AA283" i="46" s="1"/>
  <c r="AB283" i="46" s="1"/>
  <c r="AC283" i="46" s="1"/>
  <c r="AD283" i="46" s="1"/>
  <c r="AE283" i="46" s="1"/>
  <c r="AF283" i="46" s="1"/>
  <c r="C267" i="46"/>
  <c r="D267" i="46" s="1"/>
  <c r="E267" i="46" s="1"/>
  <c r="F267" i="46" s="1"/>
  <c r="G267" i="46" s="1"/>
  <c r="H267" i="46" s="1"/>
  <c r="I267" i="46" s="1"/>
  <c r="J267" i="46" s="1"/>
  <c r="K267" i="46" s="1"/>
  <c r="L267" i="46" s="1"/>
  <c r="M267" i="46" s="1"/>
  <c r="N267" i="46" s="1"/>
  <c r="O267" i="46" s="1"/>
  <c r="P267" i="46" s="1"/>
  <c r="Q267" i="46" s="1"/>
  <c r="R267" i="46" s="1"/>
  <c r="S267" i="46" s="1"/>
  <c r="T267" i="46" s="1"/>
  <c r="U267" i="46" s="1"/>
  <c r="V267" i="46" s="1"/>
  <c r="W267" i="46" s="1"/>
  <c r="X267" i="46" s="1"/>
  <c r="Y267" i="46" s="1"/>
  <c r="Z267" i="46" s="1"/>
  <c r="AA267" i="46" s="1"/>
  <c r="AB267" i="46" s="1"/>
  <c r="AC267" i="46" s="1"/>
  <c r="AD267" i="46" s="1"/>
  <c r="AE267" i="46" s="1"/>
  <c r="AF267" i="46" s="1"/>
  <c r="C259" i="46"/>
  <c r="D259" i="46" s="1"/>
  <c r="E259" i="46" s="1"/>
  <c r="F259" i="46" s="1"/>
  <c r="G259" i="46" s="1"/>
  <c r="H259" i="46" s="1"/>
  <c r="I259" i="46" s="1"/>
  <c r="J259" i="46" s="1"/>
  <c r="K259" i="46" s="1"/>
  <c r="L259" i="46" s="1"/>
  <c r="M259" i="46" s="1"/>
  <c r="N259" i="46" s="1"/>
  <c r="O259" i="46" s="1"/>
  <c r="P259" i="46" s="1"/>
  <c r="Q259" i="46" s="1"/>
  <c r="R259" i="46" s="1"/>
  <c r="S259" i="46" s="1"/>
  <c r="T259" i="46" s="1"/>
  <c r="U259" i="46" s="1"/>
  <c r="V259" i="46" s="1"/>
  <c r="W259" i="46" s="1"/>
  <c r="X259" i="46" s="1"/>
  <c r="Y259" i="46" s="1"/>
  <c r="Z259" i="46" s="1"/>
  <c r="AA259" i="46" s="1"/>
  <c r="AB259" i="46" s="1"/>
  <c r="AC259" i="46" s="1"/>
  <c r="AD259" i="46" s="1"/>
  <c r="AE259" i="46" s="1"/>
  <c r="AF259" i="46" s="1"/>
  <c r="C251" i="46"/>
  <c r="D251" i="46" s="1"/>
  <c r="E251" i="46" s="1"/>
  <c r="F251" i="46" s="1"/>
  <c r="G251" i="46" s="1"/>
  <c r="H251" i="46" s="1"/>
  <c r="I251" i="46" s="1"/>
  <c r="J251" i="46" s="1"/>
  <c r="K251" i="46" s="1"/>
  <c r="L251" i="46" s="1"/>
  <c r="M251" i="46" s="1"/>
  <c r="N251" i="46" s="1"/>
  <c r="O251" i="46" s="1"/>
  <c r="P251" i="46" s="1"/>
  <c r="Q251" i="46" s="1"/>
  <c r="R251" i="46" s="1"/>
  <c r="S251" i="46" s="1"/>
  <c r="T251" i="46" s="1"/>
  <c r="U251" i="46" s="1"/>
  <c r="V251" i="46" s="1"/>
  <c r="W251" i="46" s="1"/>
  <c r="X251" i="46" s="1"/>
  <c r="Y251" i="46" s="1"/>
  <c r="Z251" i="46" s="1"/>
  <c r="AA251" i="46" s="1"/>
  <c r="AB251" i="46" s="1"/>
  <c r="AC251" i="46" s="1"/>
  <c r="AD251" i="46" s="1"/>
  <c r="AE251" i="46" s="1"/>
  <c r="AF251" i="46" s="1"/>
  <c r="C243" i="46"/>
  <c r="D243" i="46" s="1"/>
  <c r="E243" i="46" s="1"/>
  <c r="F243" i="46" s="1"/>
  <c r="G243" i="46" s="1"/>
  <c r="H243" i="46" s="1"/>
  <c r="I243" i="46" s="1"/>
  <c r="J243" i="46" s="1"/>
  <c r="K243" i="46" s="1"/>
  <c r="L243" i="46" s="1"/>
  <c r="M243" i="46" s="1"/>
  <c r="N243" i="46" s="1"/>
  <c r="O243" i="46" s="1"/>
  <c r="P243" i="46" s="1"/>
  <c r="Q243" i="46" s="1"/>
  <c r="R243" i="46" s="1"/>
  <c r="S243" i="46" s="1"/>
  <c r="T243" i="46" s="1"/>
  <c r="U243" i="46" s="1"/>
  <c r="V243" i="46" s="1"/>
  <c r="W243" i="46" s="1"/>
  <c r="X243" i="46" s="1"/>
  <c r="Y243" i="46" s="1"/>
  <c r="Z243" i="46" s="1"/>
  <c r="AA243" i="46" s="1"/>
  <c r="AB243" i="46" s="1"/>
  <c r="AC243" i="46" s="1"/>
  <c r="AD243" i="46" s="1"/>
  <c r="AE243" i="46" s="1"/>
  <c r="AF243" i="46" s="1"/>
  <c r="B145" i="46"/>
  <c r="C227" i="46"/>
  <c r="D227" i="46" s="1"/>
  <c r="E227" i="46" s="1"/>
  <c r="F227" i="46" s="1"/>
  <c r="G227" i="46" s="1"/>
  <c r="H227" i="46" s="1"/>
  <c r="I227" i="46" s="1"/>
  <c r="J227" i="46" s="1"/>
  <c r="K227" i="46" s="1"/>
  <c r="L227" i="46" s="1"/>
  <c r="M227" i="46" s="1"/>
  <c r="N227" i="46" s="1"/>
  <c r="O227" i="46" s="1"/>
  <c r="P227" i="46" s="1"/>
  <c r="Q227" i="46" s="1"/>
  <c r="R227" i="46" s="1"/>
  <c r="S227" i="46" s="1"/>
  <c r="T227" i="46" s="1"/>
  <c r="U227" i="46" s="1"/>
  <c r="V227" i="46" s="1"/>
  <c r="W227" i="46" s="1"/>
  <c r="X227" i="46" s="1"/>
  <c r="Y227" i="46" s="1"/>
  <c r="Z227" i="46" s="1"/>
  <c r="AA227" i="46" s="1"/>
  <c r="AB227" i="46" s="1"/>
  <c r="AC227" i="46" s="1"/>
  <c r="AD227" i="46" s="1"/>
  <c r="AE227" i="46" s="1"/>
  <c r="AF227" i="46" s="1"/>
  <c r="C219" i="46"/>
  <c r="D219" i="46" s="1"/>
  <c r="E219" i="46" s="1"/>
  <c r="F219" i="46" s="1"/>
  <c r="G219" i="46" s="1"/>
  <c r="H219" i="46" s="1"/>
  <c r="I219" i="46" s="1"/>
  <c r="J219" i="46" s="1"/>
  <c r="K219" i="46" s="1"/>
  <c r="L219" i="46" s="1"/>
  <c r="M219" i="46" s="1"/>
  <c r="N219" i="46" s="1"/>
  <c r="O219" i="46" s="1"/>
  <c r="P219" i="46" s="1"/>
  <c r="Q219" i="46" s="1"/>
  <c r="R219" i="46" s="1"/>
  <c r="S219" i="46" s="1"/>
  <c r="T219" i="46" s="1"/>
  <c r="U219" i="46" s="1"/>
  <c r="V219" i="46" s="1"/>
  <c r="W219" i="46" s="1"/>
  <c r="X219" i="46" s="1"/>
  <c r="Y219" i="46" s="1"/>
  <c r="Z219" i="46" s="1"/>
  <c r="AA219" i="46" s="1"/>
  <c r="AB219" i="46" s="1"/>
  <c r="AC219" i="46" s="1"/>
  <c r="AD219" i="46" s="1"/>
  <c r="AE219" i="46" s="1"/>
  <c r="AF219" i="46" s="1"/>
  <c r="C211" i="46"/>
  <c r="D211" i="46" s="1"/>
  <c r="E211" i="46" s="1"/>
  <c r="F211" i="46" s="1"/>
  <c r="G211" i="46" s="1"/>
  <c r="H211" i="46" s="1"/>
  <c r="I211" i="46" s="1"/>
  <c r="J211" i="46" s="1"/>
  <c r="K211" i="46" s="1"/>
  <c r="L211" i="46" s="1"/>
  <c r="M211" i="46" s="1"/>
  <c r="N211" i="46" s="1"/>
  <c r="O211" i="46" s="1"/>
  <c r="P211" i="46" s="1"/>
  <c r="Q211" i="46" s="1"/>
  <c r="R211" i="46" s="1"/>
  <c r="S211" i="46" s="1"/>
  <c r="T211" i="46" s="1"/>
  <c r="U211" i="46" s="1"/>
  <c r="Y211" i="46" s="1"/>
  <c r="Z211" i="46" s="1"/>
  <c r="AA211" i="46" s="1"/>
  <c r="AB211" i="46" s="1"/>
  <c r="AC211" i="46" s="1"/>
  <c r="AD211" i="46" s="1"/>
  <c r="AE211" i="46" s="1"/>
  <c r="AF211" i="46" s="1"/>
  <c r="C203" i="46"/>
  <c r="D203" i="46" s="1"/>
  <c r="E203" i="46" s="1"/>
  <c r="F203" i="46" s="1"/>
  <c r="G203" i="46" s="1"/>
  <c r="H203" i="46" s="1"/>
  <c r="I203" i="46" s="1"/>
  <c r="J203" i="46" s="1"/>
  <c r="K203" i="46" s="1"/>
  <c r="L203" i="46" s="1"/>
  <c r="M203" i="46" s="1"/>
  <c r="N203" i="46" s="1"/>
  <c r="O203" i="46" s="1"/>
  <c r="P203" i="46" s="1"/>
  <c r="Q203" i="46" s="1"/>
  <c r="R203" i="46" s="1"/>
  <c r="S203" i="46" s="1"/>
  <c r="T203" i="46" s="1"/>
  <c r="U203" i="46" s="1"/>
  <c r="Y203" i="46" s="1"/>
  <c r="Z203" i="46" s="1"/>
  <c r="AA203" i="46" s="1"/>
  <c r="AB203" i="46" s="1"/>
  <c r="AC203" i="46" s="1"/>
  <c r="AD203" i="46" s="1"/>
  <c r="AE203" i="46" s="1"/>
  <c r="AF203" i="46" s="1"/>
  <c r="C195" i="46"/>
  <c r="D195" i="46" s="1"/>
  <c r="E195" i="46" s="1"/>
  <c r="F195" i="46" s="1"/>
  <c r="G195" i="46" s="1"/>
  <c r="H195" i="46" s="1"/>
  <c r="I195" i="46" s="1"/>
  <c r="J195" i="46" s="1"/>
  <c r="K195" i="46" s="1"/>
  <c r="L195" i="46" s="1"/>
  <c r="M195" i="46" s="1"/>
  <c r="N195" i="46" s="1"/>
  <c r="O195" i="46" s="1"/>
  <c r="P195" i="46" s="1"/>
  <c r="Q195" i="46" s="1"/>
  <c r="R195" i="46" s="1"/>
  <c r="S195" i="46" s="1"/>
  <c r="T195" i="46" s="1"/>
  <c r="U195" i="46" s="1"/>
  <c r="Y195" i="46" s="1"/>
  <c r="Z195" i="46" s="1"/>
  <c r="AA195" i="46" s="1"/>
  <c r="AB195" i="46" s="1"/>
  <c r="AC195" i="46" s="1"/>
  <c r="AD195" i="46" s="1"/>
  <c r="AE195" i="46" s="1"/>
  <c r="AF195" i="46" s="1"/>
  <c r="B170" i="46" a="1"/>
  <c r="B170" i="46" s="1"/>
  <c r="B169" i="46"/>
  <c r="B132" i="46"/>
  <c r="B131" i="46"/>
  <c r="B130" i="46"/>
  <c r="B129" i="46"/>
  <c r="B128" i="46"/>
  <c r="B127" i="46"/>
  <c r="B133" i="46" s="1"/>
  <c r="B118" i="46"/>
  <c r="B106" i="46"/>
  <c r="B102" i="46"/>
  <c r="AM18" i="46" s="1"/>
  <c r="B88" i="46"/>
  <c r="B80" i="46"/>
  <c r="C333" i="46"/>
  <c r="D333" i="46" s="1"/>
  <c r="E333" i="46" s="1"/>
  <c r="F333" i="46" s="1"/>
  <c r="G333" i="46" s="1"/>
  <c r="H333" i="46" s="1"/>
  <c r="I333" i="46" s="1"/>
  <c r="J333" i="46" s="1"/>
  <c r="K333" i="46" s="1"/>
  <c r="L333" i="46" s="1"/>
  <c r="M333" i="46" s="1"/>
  <c r="N333" i="46" s="1"/>
  <c r="O333" i="46" s="1"/>
  <c r="P333" i="46" s="1"/>
  <c r="Q333" i="46" s="1"/>
  <c r="R333" i="46" s="1"/>
  <c r="S333" i="46" s="1"/>
  <c r="T333" i="46" s="1"/>
  <c r="U333" i="46" s="1"/>
  <c r="V333" i="46" s="1"/>
  <c r="W333" i="46" s="1"/>
  <c r="X333" i="46" s="1"/>
  <c r="Y333" i="46" s="1"/>
  <c r="Z333" i="46" s="1"/>
  <c r="AA333" i="46" s="1"/>
  <c r="AB333" i="46" s="1"/>
  <c r="AC333" i="46" s="1"/>
  <c r="AD333" i="46" s="1"/>
  <c r="AE333" i="46" s="1"/>
  <c r="AF333" i="46" s="1"/>
  <c r="C325" i="46"/>
  <c r="D325" i="46" s="1"/>
  <c r="E325" i="46" s="1"/>
  <c r="F325" i="46" s="1"/>
  <c r="G325" i="46" s="1"/>
  <c r="H325" i="46" s="1"/>
  <c r="I325" i="46" s="1"/>
  <c r="J325" i="46" s="1"/>
  <c r="K325" i="46" s="1"/>
  <c r="L325" i="46" s="1"/>
  <c r="M325" i="46" s="1"/>
  <c r="N325" i="46" s="1"/>
  <c r="O325" i="46" s="1"/>
  <c r="P325" i="46" s="1"/>
  <c r="Q325" i="46" s="1"/>
  <c r="R325" i="46" s="1"/>
  <c r="S325" i="46" s="1"/>
  <c r="T325" i="46" s="1"/>
  <c r="U325" i="46" s="1"/>
  <c r="V325" i="46" s="1"/>
  <c r="W325" i="46" s="1"/>
  <c r="X325" i="46" s="1"/>
  <c r="Y325" i="46" s="1"/>
  <c r="Z325" i="46" s="1"/>
  <c r="AA325" i="46" s="1"/>
  <c r="AB325" i="46" s="1"/>
  <c r="AC325" i="46" s="1"/>
  <c r="AD325" i="46" s="1"/>
  <c r="AE325" i="46" s="1"/>
  <c r="AF325" i="46" s="1"/>
  <c r="C317" i="46"/>
  <c r="D317" i="46" s="1"/>
  <c r="E317" i="46" s="1"/>
  <c r="F317" i="46" s="1"/>
  <c r="G317" i="46" s="1"/>
  <c r="H317" i="46" s="1"/>
  <c r="I317" i="46" s="1"/>
  <c r="J317" i="46" s="1"/>
  <c r="K317" i="46" s="1"/>
  <c r="L317" i="46" s="1"/>
  <c r="M317" i="46" s="1"/>
  <c r="N317" i="46" s="1"/>
  <c r="O317" i="46" s="1"/>
  <c r="P317" i="46" s="1"/>
  <c r="Q317" i="46" s="1"/>
  <c r="R317" i="46" s="1"/>
  <c r="S317" i="46" s="1"/>
  <c r="T317" i="46" s="1"/>
  <c r="U317" i="46" s="1"/>
  <c r="V317" i="46" s="1"/>
  <c r="W317" i="46" s="1"/>
  <c r="X317" i="46" s="1"/>
  <c r="Y317" i="46" s="1"/>
  <c r="Z317" i="46" s="1"/>
  <c r="AA317" i="46" s="1"/>
  <c r="AB317" i="46" s="1"/>
  <c r="AC317" i="46" s="1"/>
  <c r="AD317" i="46" s="1"/>
  <c r="AE317" i="46" s="1"/>
  <c r="AF317" i="46" s="1"/>
  <c r="C316" i="46"/>
  <c r="D316" i="46" s="1"/>
  <c r="E316" i="46" s="1"/>
  <c r="F316" i="46" s="1"/>
  <c r="G316" i="46" s="1"/>
  <c r="H316" i="46" s="1"/>
  <c r="I316" i="46" s="1"/>
  <c r="J316" i="46" s="1"/>
  <c r="K316" i="46" s="1"/>
  <c r="L316" i="46" s="1"/>
  <c r="M316" i="46" s="1"/>
  <c r="N316" i="46" s="1"/>
  <c r="O316" i="46" s="1"/>
  <c r="P316" i="46" s="1"/>
  <c r="Q316" i="46" s="1"/>
  <c r="R316" i="46" s="1"/>
  <c r="S316" i="46" s="1"/>
  <c r="T316" i="46" s="1"/>
  <c r="U316" i="46" s="1"/>
  <c r="V316" i="46" s="1"/>
  <c r="W316" i="46" s="1"/>
  <c r="X316" i="46" s="1"/>
  <c r="Y316" i="46" s="1"/>
  <c r="Z316" i="46" s="1"/>
  <c r="AA316" i="46" s="1"/>
  <c r="AB316" i="46" s="1"/>
  <c r="AC316" i="46" s="1"/>
  <c r="AD316" i="46" s="1"/>
  <c r="AE316" i="46" s="1"/>
  <c r="AF316" i="46" s="1"/>
  <c r="C308" i="46"/>
  <c r="D308" i="46" s="1"/>
  <c r="E308" i="46" s="1"/>
  <c r="F308" i="46" s="1"/>
  <c r="G308" i="46" s="1"/>
  <c r="H308" i="46" s="1"/>
  <c r="I308" i="46" s="1"/>
  <c r="J308" i="46" s="1"/>
  <c r="K308" i="46" s="1"/>
  <c r="L308" i="46" s="1"/>
  <c r="M308" i="46" s="1"/>
  <c r="N308" i="46" s="1"/>
  <c r="O308" i="46" s="1"/>
  <c r="P308" i="46" s="1"/>
  <c r="Q308" i="46" s="1"/>
  <c r="R308" i="46" s="1"/>
  <c r="S308" i="46" s="1"/>
  <c r="T308" i="46" s="1"/>
  <c r="U308" i="46" s="1"/>
  <c r="V308" i="46" s="1"/>
  <c r="W308" i="46" s="1"/>
  <c r="X308" i="46" s="1"/>
  <c r="Y308" i="46" s="1"/>
  <c r="Z308" i="46" s="1"/>
  <c r="AA308" i="46" s="1"/>
  <c r="AB308" i="46" s="1"/>
  <c r="AC308" i="46" s="1"/>
  <c r="AD308" i="46" s="1"/>
  <c r="AE308" i="46" s="1"/>
  <c r="AF308" i="46" s="1"/>
  <c r="C300" i="46"/>
  <c r="D300" i="46" s="1"/>
  <c r="E300" i="46" s="1"/>
  <c r="F300" i="46" s="1"/>
  <c r="G300" i="46" s="1"/>
  <c r="H300" i="46" s="1"/>
  <c r="I300" i="46" s="1"/>
  <c r="J300" i="46" s="1"/>
  <c r="K300" i="46" s="1"/>
  <c r="L300" i="46" s="1"/>
  <c r="M300" i="46" s="1"/>
  <c r="N300" i="46" s="1"/>
  <c r="O300" i="46" s="1"/>
  <c r="P300" i="46" s="1"/>
  <c r="Q300" i="46" s="1"/>
  <c r="R300" i="46" s="1"/>
  <c r="S300" i="46" s="1"/>
  <c r="T300" i="46" s="1"/>
  <c r="U300" i="46" s="1"/>
  <c r="V300" i="46" s="1"/>
  <c r="W300" i="46" s="1"/>
  <c r="X300" i="46" s="1"/>
  <c r="Y300" i="46" s="1"/>
  <c r="Z300" i="46" s="1"/>
  <c r="AA300" i="46" s="1"/>
  <c r="AB300" i="46" s="1"/>
  <c r="AC300" i="46" s="1"/>
  <c r="AD300" i="46" s="1"/>
  <c r="AE300" i="46" s="1"/>
  <c r="AF300" i="46" s="1"/>
  <c r="C292" i="46"/>
  <c r="D292" i="46" s="1"/>
  <c r="E292" i="46" s="1"/>
  <c r="F292" i="46" s="1"/>
  <c r="G292" i="46" s="1"/>
  <c r="H292" i="46" s="1"/>
  <c r="I292" i="46" s="1"/>
  <c r="J292" i="46" s="1"/>
  <c r="K292" i="46" s="1"/>
  <c r="L292" i="46" s="1"/>
  <c r="M292" i="46" s="1"/>
  <c r="N292" i="46" s="1"/>
  <c r="O292" i="46" s="1"/>
  <c r="P292" i="46" s="1"/>
  <c r="Q292" i="46" s="1"/>
  <c r="R292" i="46" s="1"/>
  <c r="S292" i="46" s="1"/>
  <c r="T292" i="46" s="1"/>
  <c r="U292" i="46" s="1"/>
  <c r="V292" i="46" s="1"/>
  <c r="W292" i="46" s="1"/>
  <c r="X292" i="46" s="1"/>
  <c r="Y292" i="46" s="1"/>
  <c r="Z292" i="46" s="1"/>
  <c r="AA292" i="46" s="1"/>
  <c r="AB292" i="46" s="1"/>
  <c r="AC292" i="46" s="1"/>
  <c r="AD292" i="46" s="1"/>
  <c r="AE292" i="46" s="1"/>
  <c r="AF292" i="46" s="1"/>
  <c r="C276" i="46"/>
  <c r="D276" i="46" s="1"/>
  <c r="E276" i="46" s="1"/>
  <c r="F276" i="46" s="1"/>
  <c r="G276" i="46" s="1"/>
  <c r="H276" i="46" s="1"/>
  <c r="I276" i="46" s="1"/>
  <c r="J276" i="46" s="1"/>
  <c r="K276" i="46" s="1"/>
  <c r="L276" i="46" s="1"/>
  <c r="M276" i="46" s="1"/>
  <c r="N276" i="46" s="1"/>
  <c r="O276" i="46" s="1"/>
  <c r="P276" i="46" s="1"/>
  <c r="Q276" i="46" s="1"/>
  <c r="R276" i="46" s="1"/>
  <c r="S276" i="46" s="1"/>
  <c r="T276" i="46" s="1"/>
  <c r="U276" i="46" s="1"/>
  <c r="V276" i="46" s="1"/>
  <c r="W276" i="46" s="1"/>
  <c r="X276" i="46" s="1"/>
  <c r="Y276" i="46" s="1"/>
  <c r="Z276" i="46" s="1"/>
  <c r="AA276" i="46" s="1"/>
  <c r="AB276" i="46" s="1"/>
  <c r="AC276" i="46" s="1"/>
  <c r="AD276" i="46" s="1"/>
  <c r="AE276" i="46" s="1"/>
  <c r="AF276" i="46" s="1"/>
  <c r="C275" i="46"/>
  <c r="D275" i="46" s="1"/>
  <c r="E275" i="46" s="1"/>
  <c r="F275" i="46" s="1"/>
  <c r="G275" i="46" s="1"/>
  <c r="H275" i="46" s="1"/>
  <c r="I275" i="46" s="1"/>
  <c r="J275" i="46" s="1"/>
  <c r="K275" i="46" s="1"/>
  <c r="L275" i="46" s="1"/>
  <c r="M275" i="46" s="1"/>
  <c r="N275" i="46" s="1"/>
  <c r="O275" i="46" s="1"/>
  <c r="P275" i="46" s="1"/>
  <c r="Q275" i="46" s="1"/>
  <c r="R275" i="46" s="1"/>
  <c r="S275" i="46" s="1"/>
  <c r="T275" i="46" s="1"/>
  <c r="U275" i="46" s="1"/>
  <c r="V275" i="46" s="1"/>
  <c r="W275" i="46" s="1"/>
  <c r="X275" i="46" s="1"/>
  <c r="Y275" i="46" s="1"/>
  <c r="Z275" i="46" s="1"/>
  <c r="AA275" i="46" s="1"/>
  <c r="AB275" i="46" s="1"/>
  <c r="AC275" i="46" s="1"/>
  <c r="AD275" i="46" s="1"/>
  <c r="AE275" i="46" s="1"/>
  <c r="AF275" i="46" s="1"/>
  <c r="C268" i="46"/>
  <c r="D268" i="46" s="1"/>
  <c r="E268" i="46" s="1"/>
  <c r="F268" i="46" s="1"/>
  <c r="G268" i="46" s="1"/>
  <c r="H268" i="46" s="1"/>
  <c r="I268" i="46" s="1"/>
  <c r="J268" i="46" s="1"/>
  <c r="K268" i="46" s="1"/>
  <c r="L268" i="46" s="1"/>
  <c r="M268" i="46" s="1"/>
  <c r="N268" i="46" s="1"/>
  <c r="O268" i="46" s="1"/>
  <c r="P268" i="46" s="1"/>
  <c r="Q268" i="46" s="1"/>
  <c r="R268" i="46" s="1"/>
  <c r="S268" i="46" s="1"/>
  <c r="T268" i="46" s="1"/>
  <c r="U268" i="46" s="1"/>
  <c r="V268" i="46" s="1"/>
  <c r="W268" i="46" s="1"/>
  <c r="X268" i="46" s="1"/>
  <c r="Y268" i="46" s="1"/>
  <c r="Z268" i="46" s="1"/>
  <c r="AA268" i="46" s="1"/>
  <c r="AB268" i="46" s="1"/>
  <c r="AC268" i="46" s="1"/>
  <c r="AD268" i="46" s="1"/>
  <c r="AE268" i="46" s="1"/>
  <c r="AF268" i="46" s="1"/>
  <c r="C260" i="46"/>
  <c r="D260" i="46" s="1"/>
  <c r="E260" i="46" s="1"/>
  <c r="F260" i="46" s="1"/>
  <c r="G260" i="46" s="1"/>
  <c r="H260" i="46" s="1"/>
  <c r="I260" i="46" s="1"/>
  <c r="J260" i="46" s="1"/>
  <c r="K260" i="46" s="1"/>
  <c r="L260" i="46" s="1"/>
  <c r="M260" i="46" s="1"/>
  <c r="N260" i="46" s="1"/>
  <c r="O260" i="46" s="1"/>
  <c r="P260" i="46" s="1"/>
  <c r="Q260" i="46" s="1"/>
  <c r="R260" i="46" s="1"/>
  <c r="S260" i="46" s="1"/>
  <c r="T260" i="46" s="1"/>
  <c r="U260" i="46" s="1"/>
  <c r="V260" i="46" s="1"/>
  <c r="W260" i="46" s="1"/>
  <c r="X260" i="46" s="1"/>
  <c r="Y260" i="46" s="1"/>
  <c r="Z260" i="46" s="1"/>
  <c r="AA260" i="46" s="1"/>
  <c r="AB260" i="46" s="1"/>
  <c r="AC260" i="46" s="1"/>
  <c r="AD260" i="46" s="1"/>
  <c r="AE260" i="46" s="1"/>
  <c r="AF260" i="46" s="1"/>
  <c r="C252" i="46"/>
  <c r="D252" i="46" s="1"/>
  <c r="E252" i="46" s="1"/>
  <c r="F252" i="46" s="1"/>
  <c r="G252" i="46" s="1"/>
  <c r="H252" i="46" s="1"/>
  <c r="I252" i="46" s="1"/>
  <c r="J252" i="46" s="1"/>
  <c r="K252" i="46" s="1"/>
  <c r="L252" i="46" s="1"/>
  <c r="M252" i="46" s="1"/>
  <c r="N252" i="46" s="1"/>
  <c r="O252" i="46" s="1"/>
  <c r="P252" i="46" s="1"/>
  <c r="Q252" i="46" s="1"/>
  <c r="R252" i="46" s="1"/>
  <c r="S252" i="46" s="1"/>
  <c r="T252" i="46" s="1"/>
  <c r="U252" i="46" s="1"/>
  <c r="V252" i="46" s="1"/>
  <c r="W252" i="46" s="1"/>
  <c r="X252" i="46" s="1"/>
  <c r="Y252" i="46" s="1"/>
  <c r="Z252" i="46" s="1"/>
  <c r="AA252" i="46" s="1"/>
  <c r="AB252" i="46" s="1"/>
  <c r="AC252" i="46" s="1"/>
  <c r="AD252" i="46" s="1"/>
  <c r="AE252" i="46" s="1"/>
  <c r="AF252" i="46" s="1"/>
  <c r="C235" i="46"/>
  <c r="D235" i="46" s="1"/>
  <c r="E235" i="46" s="1"/>
  <c r="F235" i="46" s="1"/>
  <c r="G235" i="46" s="1"/>
  <c r="H235" i="46" s="1"/>
  <c r="I235" i="46" s="1"/>
  <c r="J235" i="46" s="1"/>
  <c r="K235" i="46" s="1"/>
  <c r="L235" i="46" s="1"/>
  <c r="M235" i="46" s="1"/>
  <c r="N235" i="46" s="1"/>
  <c r="O235" i="46" s="1"/>
  <c r="P235" i="46" s="1"/>
  <c r="Q235" i="46" s="1"/>
  <c r="R235" i="46" s="1"/>
  <c r="S235" i="46" s="1"/>
  <c r="T235" i="46" s="1"/>
  <c r="U235" i="46" s="1"/>
  <c r="V235" i="46" s="1"/>
  <c r="W235" i="46" s="1"/>
  <c r="X235" i="46" s="1"/>
  <c r="Y235" i="46" s="1"/>
  <c r="Z235" i="46" s="1"/>
  <c r="AA235" i="46" s="1"/>
  <c r="AB235" i="46" s="1"/>
  <c r="AC235" i="46" s="1"/>
  <c r="AD235" i="46" s="1"/>
  <c r="AE235" i="46" s="1"/>
  <c r="AF235" i="46" s="1"/>
  <c r="C220" i="46"/>
  <c r="D220" i="46" s="1"/>
  <c r="E220" i="46" s="1"/>
  <c r="F220" i="46" s="1"/>
  <c r="G220" i="46" s="1"/>
  <c r="H220" i="46" s="1"/>
  <c r="I220" i="46" s="1"/>
  <c r="J220" i="46" s="1"/>
  <c r="K220" i="46" s="1"/>
  <c r="L220" i="46" s="1"/>
  <c r="M220" i="46" s="1"/>
  <c r="N220" i="46" s="1"/>
  <c r="O220" i="46" s="1"/>
  <c r="P220" i="46" s="1"/>
  <c r="Q220" i="46" s="1"/>
  <c r="R220" i="46" s="1"/>
  <c r="S220" i="46" s="1"/>
  <c r="T220" i="46" s="1"/>
  <c r="U220" i="46" s="1"/>
  <c r="V220" i="46" s="1"/>
  <c r="W220" i="46" s="1"/>
  <c r="X220" i="46" s="1"/>
  <c r="Y220" i="46" s="1"/>
  <c r="Z220" i="46" s="1"/>
  <c r="AA220" i="46" s="1"/>
  <c r="AB220" i="46" s="1"/>
  <c r="AC220" i="46" s="1"/>
  <c r="AD220" i="46" s="1"/>
  <c r="AE220" i="46" s="1"/>
  <c r="AF220" i="46" s="1"/>
  <c r="C212" i="46"/>
  <c r="D212" i="46" s="1"/>
  <c r="E212" i="46" s="1"/>
  <c r="F212" i="46" s="1"/>
  <c r="G212" i="46" s="1"/>
  <c r="H212" i="46" s="1"/>
  <c r="I212" i="46" s="1"/>
  <c r="J212" i="46" s="1"/>
  <c r="K212" i="46" s="1"/>
  <c r="L212" i="46" s="1"/>
  <c r="M212" i="46" s="1"/>
  <c r="N212" i="46" s="1"/>
  <c r="O212" i="46" s="1"/>
  <c r="P212" i="46" s="1"/>
  <c r="Q212" i="46" s="1"/>
  <c r="R212" i="46" s="1"/>
  <c r="S212" i="46" s="1"/>
  <c r="T212" i="46" s="1"/>
  <c r="U212" i="46" s="1"/>
  <c r="Y212" i="46" s="1"/>
  <c r="Z212" i="46" s="1"/>
  <c r="AA212" i="46" s="1"/>
  <c r="AB212" i="46" s="1"/>
  <c r="AC212" i="46" s="1"/>
  <c r="AD212" i="46" s="1"/>
  <c r="AE212" i="46" s="1"/>
  <c r="AF212" i="46" s="1"/>
  <c r="C196" i="46"/>
  <c r="D196" i="46" s="1"/>
  <c r="E196" i="46" s="1"/>
  <c r="F196" i="46" s="1"/>
  <c r="G196" i="46" s="1"/>
  <c r="H196" i="46" s="1"/>
  <c r="I196" i="46" s="1"/>
  <c r="J196" i="46" s="1"/>
  <c r="K196" i="46" s="1"/>
  <c r="L196" i="46" s="1"/>
  <c r="M196" i="46" s="1"/>
  <c r="N196" i="46" s="1"/>
  <c r="O196" i="46" s="1"/>
  <c r="P196" i="46" s="1"/>
  <c r="Q196" i="46" s="1"/>
  <c r="R196" i="46" s="1"/>
  <c r="S196" i="46" s="1"/>
  <c r="T196" i="46" s="1"/>
  <c r="U196" i="46" s="1"/>
  <c r="Y196" i="46" s="1"/>
  <c r="Z196" i="46" s="1"/>
  <c r="AA196" i="46" s="1"/>
  <c r="AB196" i="46" s="1"/>
  <c r="AC196" i="46" s="1"/>
  <c r="AD196" i="46" s="1"/>
  <c r="AE196" i="46" s="1"/>
  <c r="AF196" i="46" s="1"/>
  <c r="C187" i="46"/>
  <c r="D187" i="46" s="1"/>
  <c r="E187" i="46" s="1"/>
  <c r="F187" i="46" s="1"/>
  <c r="G187" i="46" s="1"/>
  <c r="H187" i="46" s="1"/>
  <c r="I187" i="46" s="1"/>
  <c r="J187" i="46" s="1"/>
  <c r="K187" i="46" s="1"/>
  <c r="L187" i="46" s="1"/>
  <c r="M187" i="46" s="1"/>
  <c r="N187" i="46" s="1"/>
  <c r="O187" i="46" s="1"/>
  <c r="P187" i="46" s="1"/>
  <c r="Q187" i="46" s="1"/>
  <c r="R187" i="46" s="1"/>
  <c r="S187" i="46" s="1"/>
  <c r="T187" i="46" s="1"/>
  <c r="U187" i="46" s="1"/>
  <c r="Y187" i="46" s="1"/>
  <c r="AM20" i="46"/>
  <c r="AG339" i="46"/>
  <c r="C338" i="46"/>
  <c r="D338" i="46" s="1"/>
  <c r="E338" i="46" s="1"/>
  <c r="F338" i="46" s="1"/>
  <c r="G338" i="46" s="1"/>
  <c r="H338" i="46" s="1"/>
  <c r="I338" i="46" s="1"/>
  <c r="J338" i="46" s="1"/>
  <c r="K338" i="46" s="1"/>
  <c r="L338" i="46" s="1"/>
  <c r="M338" i="46" s="1"/>
  <c r="N338" i="46" s="1"/>
  <c r="O338" i="46" s="1"/>
  <c r="P338" i="46" s="1"/>
  <c r="Q338" i="46" s="1"/>
  <c r="R338" i="46" s="1"/>
  <c r="S338" i="46" s="1"/>
  <c r="T338" i="46" s="1"/>
  <c r="U338" i="46" s="1"/>
  <c r="V338" i="46" s="1"/>
  <c r="W338" i="46" s="1"/>
  <c r="X338" i="46" s="1"/>
  <c r="Y338" i="46" s="1"/>
  <c r="Z338" i="46" s="1"/>
  <c r="AA338" i="46" s="1"/>
  <c r="AB338" i="46" s="1"/>
  <c r="AC338" i="46" s="1"/>
  <c r="AD338" i="46" s="1"/>
  <c r="AE338" i="46" s="1"/>
  <c r="AF338" i="46" s="1"/>
  <c r="C337" i="46"/>
  <c r="D337" i="46" s="1"/>
  <c r="E337" i="46" s="1"/>
  <c r="F337" i="46" s="1"/>
  <c r="G337" i="46" s="1"/>
  <c r="H337" i="46" s="1"/>
  <c r="I337" i="46" s="1"/>
  <c r="J337" i="46" s="1"/>
  <c r="K337" i="46" s="1"/>
  <c r="L337" i="46" s="1"/>
  <c r="M337" i="46" s="1"/>
  <c r="N337" i="46" s="1"/>
  <c r="O337" i="46" s="1"/>
  <c r="P337" i="46" s="1"/>
  <c r="Q337" i="46" s="1"/>
  <c r="R337" i="46" s="1"/>
  <c r="S337" i="46" s="1"/>
  <c r="T337" i="46" s="1"/>
  <c r="U337" i="46" s="1"/>
  <c r="V337" i="46" s="1"/>
  <c r="W337" i="46" s="1"/>
  <c r="X337" i="46" s="1"/>
  <c r="Y337" i="46" s="1"/>
  <c r="Z337" i="46" s="1"/>
  <c r="AA337" i="46" s="1"/>
  <c r="AB337" i="46" s="1"/>
  <c r="AC337" i="46" s="1"/>
  <c r="AD337" i="46" s="1"/>
  <c r="AE337" i="46" s="1"/>
  <c r="AF337" i="46" s="1"/>
  <c r="AG335" i="46"/>
  <c r="C334" i="46"/>
  <c r="D334" i="46" s="1"/>
  <c r="E334" i="46" s="1"/>
  <c r="F334" i="46" s="1"/>
  <c r="G334" i="46" s="1"/>
  <c r="H334" i="46" s="1"/>
  <c r="I334" i="46" s="1"/>
  <c r="J334" i="46" s="1"/>
  <c r="K334" i="46" s="1"/>
  <c r="L334" i="46" s="1"/>
  <c r="M334" i="46" s="1"/>
  <c r="N334" i="46" s="1"/>
  <c r="O334" i="46" s="1"/>
  <c r="P334" i="46" s="1"/>
  <c r="Q334" i="46" s="1"/>
  <c r="R334" i="46" s="1"/>
  <c r="S334" i="46" s="1"/>
  <c r="T334" i="46" s="1"/>
  <c r="U334" i="46" s="1"/>
  <c r="V334" i="46" s="1"/>
  <c r="W334" i="46" s="1"/>
  <c r="X334" i="46" s="1"/>
  <c r="Y334" i="46" s="1"/>
  <c r="Z334" i="46" s="1"/>
  <c r="AA334" i="46" s="1"/>
  <c r="AB334" i="46" s="1"/>
  <c r="AC334" i="46" s="1"/>
  <c r="AD334" i="46" s="1"/>
  <c r="AE334" i="46" s="1"/>
  <c r="AF334" i="46" s="1"/>
  <c r="C331" i="46"/>
  <c r="D331" i="46" s="1"/>
  <c r="E331" i="46" s="1"/>
  <c r="F331" i="46" s="1"/>
  <c r="G331" i="46" s="1"/>
  <c r="H331" i="46" s="1"/>
  <c r="I331" i="46" s="1"/>
  <c r="J331" i="46" s="1"/>
  <c r="K331" i="46" s="1"/>
  <c r="L331" i="46" s="1"/>
  <c r="M331" i="46" s="1"/>
  <c r="N331" i="46" s="1"/>
  <c r="O331" i="46" s="1"/>
  <c r="P331" i="46" s="1"/>
  <c r="Q331" i="46" s="1"/>
  <c r="R331" i="46" s="1"/>
  <c r="S331" i="46" s="1"/>
  <c r="T331" i="46" s="1"/>
  <c r="U331" i="46" s="1"/>
  <c r="V331" i="46" s="1"/>
  <c r="W331" i="46" s="1"/>
  <c r="X331" i="46" s="1"/>
  <c r="Y331" i="46" s="1"/>
  <c r="Z331" i="46" s="1"/>
  <c r="AA331" i="46" s="1"/>
  <c r="AB331" i="46" s="1"/>
  <c r="AC331" i="46" s="1"/>
  <c r="AD331" i="46" s="1"/>
  <c r="AE331" i="46" s="1"/>
  <c r="AF331" i="46" s="1"/>
  <c r="C330" i="46"/>
  <c r="D330" i="46" s="1"/>
  <c r="E330" i="46" s="1"/>
  <c r="F330" i="46" s="1"/>
  <c r="G330" i="46" s="1"/>
  <c r="H330" i="46" s="1"/>
  <c r="I330" i="46" s="1"/>
  <c r="J330" i="46" s="1"/>
  <c r="K330" i="46" s="1"/>
  <c r="L330" i="46" s="1"/>
  <c r="M330" i="46" s="1"/>
  <c r="N330" i="46" s="1"/>
  <c r="O330" i="46" s="1"/>
  <c r="P330" i="46" s="1"/>
  <c r="Q330" i="46" s="1"/>
  <c r="R330" i="46" s="1"/>
  <c r="S330" i="46" s="1"/>
  <c r="T330" i="46" s="1"/>
  <c r="U330" i="46" s="1"/>
  <c r="V330" i="46" s="1"/>
  <c r="W330" i="46" s="1"/>
  <c r="X330" i="46" s="1"/>
  <c r="Y330" i="46" s="1"/>
  <c r="Z330" i="46" s="1"/>
  <c r="AA330" i="46" s="1"/>
  <c r="AB330" i="46" s="1"/>
  <c r="AC330" i="46" s="1"/>
  <c r="AD330" i="46" s="1"/>
  <c r="AE330" i="46" s="1"/>
  <c r="AF330" i="46" s="1"/>
  <c r="C329" i="46"/>
  <c r="D329" i="46" s="1"/>
  <c r="E329" i="46" s="1"/>
  <c r="F329" i="46" s="1"/>
  <c r="G329" i="46" s="1"/>
  <c r="H329" i="46" s="1"/>
  <c r="I329" i="46" s="1"/>
  <c r="J329" i="46" s="1"/>
  <c r="K329" i="46" s="1"/>
  <c r="L329" i="46" s="1"/>
  <c r="M329" i="46" s="1"/>
  <c r="N329" i="46" s="1"/>
  <c r="O329" i="46" s="1"/>
  <c r="P329" i="46" s="1"/>
  <c r="Q329" i="46" s="1"/>
  <c r="R329" i="46" s="1"/>
  <c r="S329" i="46" s="1"/>
  <c r="T329" i="46" s="1"/>
  <c r="U329" i="46" s="1"/>
  <c r="V329" i="46" s="1"/>
  <c r="W329" i="46" s="1"/>
  <c r="X329" i="46" s="1"/>
  <c r="Y329" i="46" s="1"/>
  <c r="Z329" i="46" s="1"/>
  <c r="AA329" i="46" s="1"/>
  <c r="AB329" i="46" s="1"/>
  <c r="AC329" i="46" s="1"/>
  <c r="AD329" i="46" s="1"/>
  <c r="AE329" i="46" s="1"/>
  <c r="AF329" i="46" s="1"/>
  <c r="C328" i="46"/>
  <c r="D328" i="46" s="1"/>
  <c r="E328" i="46" s="1"/>
  <c r="F328" i="46" s="1"/>
  <c r="G328" i="46" s="1"/>
  <c r="H328" i="46" s="1"/>
  <c r="I328" i="46" s="1"/>
  <c r="J328" i="46" s="1"/>
  <c r="K328" i="46" s="1"/>
  <c r="L328" i="46" s="1"/>
  <c r="M328" i="46" s="1"/>
  <c r="N328" i="46" s="1"/>
  <c r="O328" i="46" s="1"/>
  <c r="P328" i="46" s="1"/>
  <c r="Q328" i="46" s="1"/>
  <c r="R328" i="46" s="1"/>
  <c r="S328" i="46" s="1"/>
  <c r="T328" i="46" s="1"/>
  <c r="U328" i="46" s="1"/>
  <c r="V328" i="46" s="1"/>
  <c r="W328" i="46" s="1"/>
  <c r="X328" i="46" s="1"/>
  <c r="Y328" i="46" s="1"/>
  <c r="Z328" i="46" s="1"/>
  <c r="AA328" i="46" s="1"/>
  <c r="AB328" i="46" s="1"/>
  <c r="AC328" i="46" s="1"/>
  <c r="AD328" i="46" s="1"/>
  <c r="AE328" i="46" s="1"/>
  <c r="AF328" i="46" s="1"/>
  <c r="C327" i="46"/>
  <c r="D327" i="46" s="1"/>
  <c r="E327" i="46" s="1"/>
  <c r="F327" i="46" s="1"/>
  <c r="G327" i="46" s="1"/>
  <c r="H327" i="46" s="1"/>
  <c r="I327" i="46" s="1"/>
  <c r="J327" i="46" s="1"/>
  <c r="K327" i="46" s="1"/>
  <c r="L327" i="46" s="1"/>
  <c r="M327" i="46" s="1"/>
  <c r="N327" i="46" s="1"/>
  <c r="O327" i="46" s="1"/>
  <c r="P327" i="46" s="1"/>
  <c r="Q327" i="46" s="1"/>
  <c r="R327" i="46" s="1"/>
  <c r="S327" i="46" s="1"/>
  <c r="T327" i="46" s="1"/>
  <c r="U327" i="46" s="1"/>
  <c r="V327" i="46" s="1"/>
  <c r="W327" i="46" s="1"/>
  <c r="X327" i="46" s="1"/>
  <c r="Y327" i="46" s="1"/>
  <c r="Z327" i="46" s="1"/>
  <c r="AA327" i="46" s="1"/>
  <c r="AB327" i="46" s="1"/>
  <c r="AC327" i="46" s="1"/>
  <c r="AD327" i="46" s="1"/>
  <c r="AE327" i="46" s="1"/>
  <c r="AF327" i="46" s="1"/>
  <c r="D326" i="46"/>
  <c r="E326" i="46" s="1"/>
  <c r="F326" i="46" s="1"/>
  <c r="G326" i="46" s="1"/>
  <c r="H326" i="46" s="1"/>
  <c r="I326" i="46" s="1"/>
  <c r="J326" i="46" s="1"/>
  <c r="K326" i="46" s="1"/>
  <c r="L326" i="46" s="1"/>
  <c r="M326" i="46" s="1"/>
  <c r="N326" i="46" s="1"/>
  <c r="O326" i="46" s="1"/>
  <c r="P326" i="46" s="1"/>
  <c r="Q326" i="46" s="1"/>
  <c r="R326" i="46" s="1"/>
  <c r="S326" i="46" s="1"/>
  <c r="T326" i="46" s="1"/>
  <c r="U326" i="46" s="1"/>
  <c r="V326" i="46" s="1"/>
  <c r="W326" i="46" s="1"/>
  <c r="X326" i="46" s="1"/>
  <c r="Y326" i="46" s="1"/>
  <c r="Z326" i="46" s="1"/>
  <c r="AA326" i="46" s="1"/>
  <c r="AB326" i="46" s="1"/>
  <c r="AC326" i="46" s="1"/>
  <c r="AD326" i="46" s="1"/>
  <c r="AE326" i="46" s="1"/>
  <c r="AF326" i="46" s="1"/>
  <c r="C326" i="46"/>
  <c r="C323" i="46"/>
  <c r="D323" i="46" s="1"/>
  <c r="E323" i="46" s="1"/>
  <c r="F323" i="46" s="1"/>
  <c r="G323" i="46" s="1"/>
  <c r="H323" i="46" s="1"/>
  <c r="I323" i="46" s="1"/>
  <c r="J323" i="46" s="1"/>
  <c r="K323" i="46" s="1"/>
  <c r="L323" i="46" s="1"/>
  <c r="M323" i="46" s="1"/>
  <c r="N323" i="46" s="1"/>
  <c r="O323" i="46" s="1"/>
  <c r="P323" i="46" s="1"/>
  <c r="Q323" i="46" s="1"/>
  <c r="R323" i="46" s="1"/>
  <c r="S323" i="46" s="1"/>
  <c r="T323" i="46" s="1"/>
  <c r="U323" i="46" s="1"/>
  <c r="V323" i="46" s="1"/>
  <c r="W323" i="46" s="1"/>
  <c r="X323" i="46" s="1"/>
  <c r="Y323" i="46" s="1"/>
  <c r="Z323" i="46" s="1"/>
  <c r="AA323" i="46" s="1"/>
  <c r="AB323" i="46" s="1"/>
  <c r="AC323" i="46" s="1"/>
  <c r="AD323" i="46" s="1"/>
  <c r="AE323" i="46" s="1"/>
  <c r="AF323" i="46" s="1"/>
  <c r="C322" i="46"/>
  <c r="D322" i="46" s="1"/>
  <c r="E322" i="46" s="1"/>
  <c r="F322" i="46" s="1"/>
  <c r="G322" i="46" s="1"/>
  <c r="H322" i="46" s="1"/>
  <c r="I322" i="46" s="1"/>
  <c r="J322" i="46" s="1"/>
  <c r="K322" i="46" s="1"/>
  <c r="L322" i="46" s="1"/>
  <c r="M322" i="46" s="1"/>
  <c r="N322" i="46" s="1"/>
  <c r="O322" i="46" s="1"/>
  <c r="P322" i="46" s="1"/>
  <c r="Q322" i="46" s="1"/>
  <c r="R322" i="46" s="1"/>
  <c r="S322" i="46" s="1"/>
  <c r="T322" i="46" s="1"/>
  <c r="U322" i="46" s="1"/>
  <c r="V322" i="46" s="1"/>
  <c r="W322" i="46" s="1"/>
  <c r="X322" i="46" s="1"/>
  <c r="Y322" i="46" s="1"/>
  <c r="Z322" i="46" s="1"/>
  <c r="AA322" i="46" s="1"/>
  <c r="AB322" i="46" s="1"/>
  <c r="AC322" i="46" s="1"/>
  <c r="AD322" i="46" s="1"/>
  <c r="AE322" i="46" s="1"/>
  <c r="AF322" i="46" s="1"/>
  <c r="C321" i="46"/>
  <c r="D321" i="46" s="1"/>
  <c r="E321" i="46" s="1"/>
  <c r="F321" i="46" s="1"/>
  <c r="G321" i="46" s="1"/>
  <c r="H321" i="46" s="1"/>
  <c r="I321" i="46" s="1"/>
  <c r="J321" i="46" s="1"/>
  <c r="K321" i="46" s="1"/>
  <c r="L321" i="46" s="1"/>
  <c r="M321" i="46" s="1"/>
  <c r="N321" i="46" s="1"/>
  <c r="O321" i="46" s="1"/>
  <c r="P321" i="46" s="1"/>
  <c r="Q321" i="46" s="1"/>
  <c r="R321" i="46" s="1"/>
  <c r="S321" i="46" s="1"/>
  <c r="T321" i="46" s="1"/>
  <c r="U321" i="46" s="1"/>
  <c r="V321" i="46" s="1"/>
  <c r="W321" i="46" s="1"/>
  <c r="X321" i="46" s="1"/>
  <c r="Y321" i="46" s="1"/>
  <c r="Z321" i="46" s="1"/>
  <c r="AA321" i="46" s="1"/>
  <c r="AB321" i="46" s="1"/>
  <c r="AC321" i="46" s="1"/>
  <c r="AD321" i="46" s="1"/>
  <c r="AE321" i="46" s="1"/>
  <c r="AF321" i="46" s="1"/>
  <c r="C320" i="46"/>
  <c r="D320" i="46" s="1"/>
  <c r="E320" i="46" s="1"/>
  <c r="F320" i="46" s="1"/>
  <c r="G320" i="46" s="1"/>
  <c r="H320" i="46" s="1"/>
  <c r="I320" i="46" s="1"/>
  <c r="J320" i="46" s="1"/>
  <c r="K320" i="46" s="1"/>
  <c r="L320" i="46" s="1"/>
  <c r="M320" i="46" s="1"/>
  <c r="N320" i="46" s="1"/>
  <c r="O320" i="46" s="1"/>
  <c r="P320" i="46" s="1"/>
  <c r="Q320" i="46" s="1"/>
  <c r="R320" i="46" s="1"/>
  <c r="S320" i="46" s="1"/>
  <c r="T320" i="46" s="1"/>
  <c r="U320" i="46" s="1"/>
  <c r="V320" i="46" s="1"/>
  <c r="W320" i="46" s="1"/>
  <c r="X320" i="46" s="1"/>
  <c r="Y320" i="46" s="1"/>
  <c r="Z320" i="46" s="1"/>
  <c r="AA320" i="46" s="1"/>
  <c r="AB320" i="46" s="1"/>
  <c r="AC320" i="46" s="1"/>
  <c r="AD320" i="46" s="1"/>
  <c r="AE320" i="46" s="1"/>
  <c r="AF320" i="46" s="1"/>
  <c r="C319" i="46"/>
  <c r="D319" i="46" s="1"/>
  <c r="E319" i="46" s="1"/>
  <c r="F319" i="46" s="1"/>
  <c r="G319" i="46" s="1"/>
  <c r="H319" i="46" s="1"/>
  <c r="I319" i="46" s="1"/>
  <c r="J319" i="46" s="1"/>
  <c r="K319" i="46" s="1"/>
  <c r="L319" i="46" s="1"/>
  <c r="M319" i="46" s="1"/>
  <c r="N319" i="46" s="1"/>
  <c r="O319" i="46" s="1"/>
  <c r="P319" i="46" s="1"/>
  <c r="Q319" i="46" s="1"/>
  <c r="R319" i="46" s="1"/>
  <c r="S319" i="46" s="1"/>
  <c r="T319" i="46" s="1"/>
  <c r="U319" i="46" s="1"/>
  <c r="V319" i="46" s="1"/>
  <c r="W319" i="46" s="1"/>
  <c r="X319" i="46" s="1"/>
  <c r="Y319" i="46" s="1"/>
  <c r="Z319" i="46" s="1"/>
  <c r="AA319" i="46" s="1"/>
  <c r="AB319" i="46" s="1"/>
  <c r="AC319" i="46" s="1"/>
  <c r="AD319" i="46" s="1"/>
  <c r="AE319" i="46" s="1"/>
  <c r="AF319" i="46" s="1"/>
  <c r="C318" i="46"/>
  <c r="D318" i="46" s="1"/>
  <c r="E318" i="46" s="1"/>
  <c r="F318" i="46" s="1"/>
  <c r="G318" i="46" s="1"/>
  <c r="H318" i="46" s="1"/>
  <c r="I318" i="46" s="1"/>
  <c r="J318" i="46" s="1"/>
  <c r="K318" i="46" s="1"/>
  <c r="L318" i="46" s="1"/>
  <c r="M318" i="46" s="1"/>
  <c r="N318" i="46" s="1"/>
  <c r="O318" i="46" s="1"/>
  <c r="P318" i="46" s="1"/>
  <c r="Q318" i="46" s="1"/>
  <c r="R318" i="46" s="1"/>
  <c r="S318" i="46" s="1"/>
  <c r="T318" i="46" s="1"/>
  <c r="U318" i="46" s="1"/>
  <c r="V318" i="46" s="1"/>
  <c r="W318" i="46" s="1"/>
  <c r="X318" i="46" s="1"/>
  <c r="Y318" i="46" s="1"/>
  <c r="Z318" i="46" s="1"/>
  <c r="AA318" i="46" s="1"/>
  <c r="AB318" i="46" s="1"/>
  <c r="AC318" i="46" s="1"/>
  <c r="AD318" i="46" s="1"/>
  <c r="AE318" i="46" s="1"/>
  <c r="AF318" i="46" s="1"/>
  <c r="C315" i="46"/>
  <c r="D315" i="46" s="1"/>
  <c r="E315" i="46" s="1"/>
  <c r="F315" i="46" s="1"/>
  <c r="G315" i="46" s="1"/>
  <c r="H315" i="46" s="1"/>
  <c r="I315" i="46" s="1"/>
  <c r="J315" i="46" s="1"/>
  <c r="K315" i="46" s="1"/>
  <c r="L315" i="46" s="1"/>
  <c r="M315" i="46" s="1"/>
  <c r="N315" i="46" s="1"/>
  <c r="O315" i="46" s="1"/>
  <c r="P315" i="46" s="1"/>
  <c r="Q315" i="46" s="1"/>
  <c r="R315" i="46" s="1"/>
  <c r="S315" i="46" s="1"/>
  <c r="T315" i="46" s="1"/>
  <c r="U315" i="46" s="1"/>
  <c r="V315" i="46" s="1"/>
  <c r="W315" i="46" s="1"/>
  <c r="X315" i="46" s="1"/>
  <c r="Y315" i="46" s="1"/>
  <c r="Z315" i="46" s="1"/>
  <c r="AA315" i="46" s="1"/>
  <c r="AB315" i="46" s="1"/>
  <c r="AC315" i="46" s="1"/>
  <c r="AD315" i="46" s="1"/>
  <c r="AE315" i="46" s="1"/>
  <c r="AF315" i="46" s="1"/>
  <c r="C314" i="46"/>
  <c r="D314" i="46" s="1"/>
  <c r="E314" i="46" s="1"/>
  <c r="F314" i="46" s="1"/>
  <c r="G314" i="46" s="1"/>
  <c r="H314" i="46" s="1"/>
  <c r="I314" i="46" s="1"/>
  <c r="J314" i="46" s="1"/>
  <c r="K314" i="46" s="1"/>
  <c r="L314" i="46" s="1"/>
  <c r="M314" i="46" s="1"/>
  <c r="N314" i="46" s="1"/>
  <c r="O314" i="46" s="1"/>
  <c r="P314" i="46" s="1"/>
  <c r="Q314" i="46" s="1"/>
  <c r="R314" i="46" s="1"/>
  <c r="S314" i="46" s="1"/>
  <c r="T314" i="46" s="1"/>
  <c r="U314" i="46" s="1"/>
  <c r="V314" i="46" s="1"/>
  <c r="W314" i="46" s="1"/>
  <c r="X314" i="46" s="1"/>
  <c r="Y314" i="46" s="1"/>
  <c r="Z314" i="46" s="1"/>
  <c r="AA314" i="46" s="1"/>
  <c r="AB314" i="46" s="1"/>
  <c r="AC314" i="46" s="1"/>
  <c r="AD314" i="46" s="1"/>
  <c r="AE314" i="46" s="1"/>
  <c r="AF314" i="46" s="1"/>
  <c r="C313" i="46"/>
  <c r="D313" i="46" s="1"/>
  <c r="E313" i="46" s="1"/>
  <c r="F313" i="46" s="1"/>
  <c r="G313" i="46" s="1"/>
  <c r="H313" i="46" s="1"/>
  <c r="I313" i="46" s="1"/>
  <c r="J313" i="46" s="1"/>
  <c r="K313" i="46" s="1"/>
  <c r="L313" i="46" s="1"/>
  <c r="M313" i="46" s="1"/>
  <c r="N313" i="46" s="1"/>
  <c r="O313" i="46" s="1"/>
  <c r="P313" i="46" s="1"/>
  <c r="Q313" i="46" s="1"/>
  <c r="R313" i="46" s="1"/>
  <c r="S313" i="46" s="1"/>
  <c r="T313" i="46" s="1"/>
  <c r="U313" i="46" s="1"/>
  <c r="V313" i="46" s="1"/>
  <c r="W313" i="46" s="1"/>
  <c r="X313" i="46" s="1"/>
  <c r="Y313" i="46" s="1"/>
  <c r="Z313" i="46" s="1"/>
  <c r="AA313" i="46" s="1"/>
  <c r="AB313" i="46" s="1"/>
  <c r="AC313" i="46" s="1"/>
  <c r="AD313" i="46" s="1"/>
  <c r="AE313" i="46" s="1"/>
  <c r="AF313" i="46" s="1"/>
  <c r="AG311" i="46"/>
  <c r="AG340" i="46" s="1"/>
  <c r="C310" i="46"/>
  <c r="D310" i="46" s="1"/>
  <c r="E310" i="46" s="1"/>
  <c r="F310" i="46" s="1"/>
  <c r="G310" i="46" s="1"/>
  <c r="H310" i="46" s="1"/>
  <c r="I310" i="46" s="1"/>
  <c r="J310" i="46" s="1"/>
  <c r="K310" i="46" s="1"/>
  <c r="L310" i="46" s="1"/>
  <c r="M310" i="46" s="1"/>
  <c r="N310" i="46" s="1"/>
  <c r="O310" i="46" s="1"/>
  <c r="P310" i="46" s="1"/>
  <c r="Q310" i="46" s="1"/>
  <c r="R310" i="46" s="1"/>
  <c r="S310" i="46" s="1"/>
  <c r="T310" i="46" s="1"/>
  <c r="U310" i="46" s="1"/>
  <c r="V310" i="46" s="1"/>
  <c r="W310" i="46" s="1"/>
  <c r="X310" i="46" s="1"/>
  <c r="Y310" i="46" s="1"/>
  <c r="Z310" i="46" s="1"/>
  <c r="AA310" i="46" s="1"/>
  <c r="AB310" i="46" s="1"/>
  <c r="AC310" i="46" s="1"/>
  <c r="AD310" i="46" s="1"/>
  <c r="AE310" i="46" s="1"/>
  <c r="AF310" i="46" s="1"/>
  <c r="C309" i="46"/>
  <c r="D309" i="46" s="1"/>
  <c r="E309" i="46" s="1"/>
  <c r="F309" i="46" s="1"/>
  <c r="G309" i="46" s="1"/>
  <c r="H309" i="46" s="1"/>
  <c r="I309" i="46" s="1"/>
  <c r="J309" i="46" s="1"/>
  <c r="K309" i="46" s="1"/>
  <c r="L309" i="46" s="1"/>
  <c r="M309" i="46" s="1"/>
  <c r="N309" i="46" s="1"/>
  <c r="O309" i="46" s="1"/>
  <c r="P309" i="46" s="1"/>
  <c r="Q309" i="46" s="1"/>
  <c r="R309" i="46" s="1"/>
  <c r="S309" i="46" s="1"/>
  <c r="T309" i="46" s="1"/>
  <c r="U309" i="46" s="1"/>
  <c r="V309" i="46" s="1"/>
  <c r="W309" i="46" s="1"/>
  <c r="X309" i="46" s="1"/>
  <c r="Y309" i="46" s="1"/>
  <c r="Z309" i="46" s="1"/>
  <c r="AA309" i="46" s="1"/>
  <c r="AB309" i="46" s="1"/>
  <c r="AC309" i="46" s="1"/>
  <c r="AD309" i="46" s="1"/>
  <c r="AE309" i="46" s="1"/>
  <c r="AF309" i="46" s="1"/>
  <c r="C306" i="46"/>
  <c r="D306" i="46" s="1"/>
  <c r="E306" i="46" s="1"/>
  <c r="F306" i="46" s="1"/>
  <c r="G306" i="46" s="1"/>
  <c r="H306" i="46" s="1"/>
  <c r="I306" i="46" s="1"/>
  <c r="J306" i="46" s="1"/>
  <c r="K306" i="46" s="1"/>
  <c r="L306" i="46" s="1"/>
  <c r="M306" i="46" s="1"/>
  <c r="N306" i="46" s="1"/>
  <c r="O306" i="46" s="1"/>
  <c r="P306" i="46" s="1"/>
  <c r="Q306" i="46" s="1"/>
  <c r="R306" i="46" s="1"/>
  <c r="S306" i="46" s="1"/>
  <c r="T306" i="46" s="1"/>
  <c r="U306" i="46" s="1"/>
  <c r="V306" i="46" s="1"/>
  <c r="W306" i="46" s="1"/>
  <c r="X306" i="46" s="1"/>
  <c r="Y306" i="46" s="1"/>
  <c r="Z306" i="46" s="1"/>
  <c r="AA306" i="46" s="1"/>
  <c r="AB306" i="46" s="1"/>
  <c r="AC306" i="46" s="1"/>
  <c r="AD306" i="46" s="1"/>
  <c r="AE306" i="46" s="1"/>
  <c r="AF306" i="46" s="1"/>
  <c r="C305" i="46"/>
  <c r="D305" i="46" s="1"/>
  <c r="E305" i="46" s="1"/>
  <c r="F305" i="46" s="1"/>
  <c r="G305" i="46" s="1"/>
  <c r="H305" i="46" s="1"/>
  <c r="I305" i="46" s="1"/>
  <c r="J305" i="46" s="1"/>
  <c r="K305" i="46" s="1"/>
  <c r="L305" i="46" s="1"/>
  <c r="M305" i="46" s="1"/>
  <c r="N305" i="46" s="1"/>
  <c r="O305" i="46" s="1"/>
  <c r="P305" i="46" s="1"/>
  <c r="Q305" i="46" s="1"/>
  <c r="R305" i="46" s="1"/>
  <c r="S305" i="46" s="1"/>
  <c r="T305" i="46" s="1"/>
  <c r="U305" i="46" s="1"/>
  <c r="V305" i="46" s="1"/>
  <c r="W305" i="46" s="1"/>
  <c r="X305" i="46" s="1"/>
  <c r="Y305" i="46" s="1"/>
  <c r="Z305" i="46" s="1"/>
  <c r="AA305" i="46" s="1"/>
  <c r="AB305" i="46" s="1"/>
  <c r="AC305" i="46" s="1"/>
  <c r="AD305" i="46" s="1"/>
  <c r="AE305" i="46" s="1"/>
  <c r="AF305" i="46" s="1"/>
  <c r="C304" i="46"/>
  <c r="D304" i="46" s="1"/>
  <c r="E304" i="46" s="1"/>
  <c r="F304" i="46" s="1"/>
  <c r="G304" i="46" s="1"/>
  <c r="H304" i="46" s="1"/>
  <c r="I304" i="46" s="1"/>
  <c r="J304" i="46" s="1"/>
  <c r="K304" i="46" s="1"/>
  <c r="L304" i="46" s="1"/>
  <c r="M304" i="46" s="1"/>
  <c r="N304" i="46" s="1"/>
  <c r="O304" i="46" s="1"/>
  <c r="P304" i="46" s="1"/>
  <c r="Q304" i="46" s="1"/>
  <c r="R304" i="46" s="1"/>
  <c r="S304" i="46" s="1"/>
  <c r="T304" i="46" s="1"/>
  <c r="U304" i="46" s="1"/>
  <c r="V304" i="46" s="1"/>
  <c r="W304" i="46" s="1"/>
  <c r="X304" i="46" s="1"/>
  <c r="Y304" i="46" s="1"/>
  <c r="Z304" i="46" s="1"/>
  <c r="AA304" i="46" s="1"/>
  <c r="AB304" i="46" s="1"/>
  <c r="AC304" i="46" s="1"/>
  <c r="AD304" i="46" s="1"/>
  <c r="AE304" i="46" s="1"/>
  <c r="AF304" i="46" s="1"/>
  <c r="C303" i="46"/>
  <c r="D303" i="46" s="1"/>
  <c r="E303" i="46" s="1"/>
  <c r="F303" i="46" s="1"/>
  <c r="G303" i="46" s="1"/>
  <c r="H303" i="46" s="1"/>
  <c r="I303" i="46" s="1"/>
  <c r="J303" i="46" s="1"/>
  <c r="K303" i="46" s="1"/>
  <c r="L303" i="46" s="1"/>
  <c r="M303" i="46" s="1"/>
  <c r="N303" i="46" s="1"/>
  <c r="O303" i="46" s="1"/>
  <c r="P303" i="46" s="1"/>
  <c r="Q303" i="46" s="1"/>
  <c r="R303" i="46" s="1"/>
  <c r="S303" i="46" s="1"/>
  <c r="T303" i="46" s="1"/>
  <c r="U303" i="46" s="1"/>
  <c r="V303" i="46" s="1"/>
  <c r="W303" i="46" s="1"/>
  <c r="X303" i="46" s="1"/>
  <c r="Y303" i="46" s="1"/>
  <c r="Z303" i="46" s="1"/>
  <c r="AA303" i="46" s="1"/>
  <c r="AB303" i="46" s="1"/>
  <c r="AC303" i="46" s="1"/>
  <c r="AD303" i="46" s="1"/>
  <c r="AE303" i="46" s="1"/>
  <c r="AF303" i="46" s="1"/>
  <c r="C302" i="46"/>
  <c r="D302" i="46" s="1"/>
  <c r="E302" i="46" s="1"/>
  <c r="F302" i="46" s="1"/>
  <c r="G302" i="46" s="1"/>
  <c r="H302" i="46" s="1"/>
  <c r="I302" i="46" s="1"/>
  <c r="J302" i="46" s="1"/>
  <c r="K302" i="46" s="1"/>
  <c r="L302" i="46" s="1"/>
  <c r="M302" i="46" s="1"/>
  <c r="N302" i="46" s="1"/>
  <c r="O302" i="46" s="1"/>
  <c r="P302" i="46" s="1"/>
  <c r="Q302" i="46" s="1"/>
  <c r="R302" i="46" s="1"/>
  <c r="S302" i="46" s="1"/>
  <c r="T302" i="46" s="1"/>
  <c r="U302" i="46" s="1"/>
  <c r="V302" i="46" s="1"/>
  <c r="W302" i="46" s="1"/>
  <c r="X302" i="46" s="1"/>
  <c r="Y302" i="46" s="1"/>
  <c r="Z302" i="46" s="1"/>
  <c r="AA302" i="46" s="1"/>
  <c r="AB302" i="46" s="1"/>
  <c r="AC302" i="46" s="1"/>
  <c r="AD302" i="46" s="1"/>
  <c r="AE302" i="46" s="1"/>
  <c r="AF302" i="46" s="1"/>
  <c r="C301" i="46"/>
  <c r="D301" i="46" s="1"/>
  <c r="E301" i="46" s="1"/>
  <c r="F301" i="46" s="1"/>
  <c r="G301" i="46" s="1"/>
  <c r="H301" i="46" s="1"/>
  <c r="I301" i="46" s="1"/>
  <c r="J301" i="46" s="1"/>
  <c r="K301" i="46" s="1"/>
  <c r="L301" i="46" s="1"/>
  <c r="M301" i="46" s="1"/>
  <c r="N301" i="46" s="1"/>
  <c r="O301" i="46" s="1"/>
  <c r="P301" i="46" s="1"/>
  <c r="Q301" i="46" s="1"/>
  <c r="R301" i="46" s="1"/>
  <c r="S301" i="46" s="1"/>
  <c r="T301" i="46" s="1"/>
  <c r="U301" i="46" s="1"/>
  <c r="V301" i="46" s="1"/>
  <c r="W301" i="46" s="1"/>
  <c r="X301" i="46" s="1"/>
  <c r="Y301" i="46" s="1"/>
  <c r="Z301" i="46" s="1"/>
  <c r="AA301" i="46" s="1"/>
  <c r="AB301" i="46" s="1"/>
  <c r="AC301" i="46" s="1"/>
  <c r="AD301" i="46" s="1"/>
  <c r="AE301" i="46" s="1"/>
  <c r="AF301" i="46" s="1"/>
  <c r="C298" i="46"/>
  <c r="D298" i="46" s="1"/>
  <c r="E298" i="46" s="1"/>
  <c r="F298" i="46" s="1"/>
  <c r="G298" i="46" s="1"/>
  <c r="H298" i="46" s="1"/>
  <c r="I298" i="46" s="1"/>
  <c r="J298" i="46" s="1"/>
  <c r="K298" i="46" s="1"/>
  <c r="L298" i="46" s="1"/>
  <c r="M298" i="46" s="1"/>
  <c r="N298" i="46" s="1"/>
  <c r="O298" i="46" s="1"/>
  <c r="P298" i="46" s="1"/>
  <c r="Q298" i="46" s="1"/>
  <c r="R298" i="46" s="1"/>
  <c r="S298" i="46" s="1"/>
  <c r="T298" i="46" s="1"/>
  <c r="U298" i="46" s="1"/>
  <c r="V298" i="46" s="1"/>
  <c r="W298" i="46" s="1"/>
  <c r="X298" i="46" s="1"/>
  <c r="Y298" i="46" s="1"/>
  <c r="Z298" i="46" s="1"/>
  <c r="AA298" i="46" s="1"/>
  <c r="AB298" i="46" s="1"/>
  <c r="AC298" i="46" s="1"/>
  <c r="AD298" i="46" s="1"/>
  <c r="AE298" i="46" s="1"/>
  <c r="AF298" i="46" s="1"/>
  <c r="C297" i="46"/>
  <c r="D297" i="46" s="1"/>
  <c r="E297" i="46" s="1"/>
  <c r="F297" i="46" s="1"/>
  <c r="G297" i="46" s="1"/>
  <c r="H297" i="46" s="1"/>
  <c r="I297" i="46" s="1"/>
  <c r="J297" i="46" s="1"/>
  <c r="K297" i="46" s="1"/>
  <c r="L297" i="46" s="1"/>
  <c r="M297" i="46" s="1"/>
  <c r="N297" i="46" s="1"/>
  <c r="O297" i="46" s="1"/>
  <c r="P297" i="46" s="1"/>
  <c r="Q297" i="46" s="1"/>
  <c r="R297" i="46" s="1"/>
  <c r="S297" i="46" s="1"/>
  <c r="T297" i="46" s="1"/>
  <c r="U297" i="46" s="1"/>
  <c r="V297" i="46" s="1"/>
  <c r="W297" i="46" s="1"/>
  <c r="X297" i="46" s="1"/>
  <c r="Y297" i="46" s="1"/>
  <c r="Z297" i="46" s="1"/>
  <c r="AA297" i="46" s="1"/>
  <c r="AB297" i="46" s="1"/>
  <c r="AC297" i="46" s="1"/>
  <c r="AD297" i="46" s="1"/>
  <c r="AE297" i="46" s="1"/>
  <c r="AF297" i="46" s="1"/>
  <c r="C296" i="46"/>
  <c r="D296" i="46" s="1"/>
  <c r="E296" i="46" s="1"/>
  <c r="F296" i="46" s="1"/>
  <c r="G296" i="46" s="1"/>
  <c r="H296" i="46" s="1"/>
  <c r="I296" i="46" s="1"/>
  <c r="J296" i="46" s="1"/>
  <c r="K296" i="46" s="1"/>
  <c r="L296" i="46" s="1"/>
  <c r="M296" i="46" s="1"/>
  <c r="N296" i="46" s="1"/>
  <c r="O296" i="46" s="1"/>
  <c r="P296" i="46" s="1"/>
  <c r="Q296" i="46" s="1"/>
  <c r="R296" i="46" s="1"/>
  <c r="S296" i="46" s="1"/>
  <c r="T296" i="46" s="1"/>
  <c r="U296" i="46" s="1"/>
  <c r="V296" i="46" s="1"/>
  <c r="W296" i="46" s="1"/>
  <c r="X296" i="46" s="1"/>
  <c r="Y296" i="46" s="1"/>
  <c r="Z296" i="46" s="1"/>
  <c r="AA296" i="46" s="1"/>
  <c r="AB296" i="46" s="1"/>
  <c r="AC296" i="46" s="1"/>
  <c r="AD296" i="46" s="1"/>
  <c r="AE296" i="46" s="1"/>
  <c r="AF296" i="46" s="1"/>
  <c r="C295" i="46"/>
  <c r="D295" i="46" s="1"/>
  <c r="E295" i="46" s="1"/>
  <c r="F295" i="46" s="1"/>
  <c r="G295" i="46" s="1"/>
  <c r="H295" i="46" s="1"/>
  <c r="I295" i="46" s="1"/>
  <c r="J295" i="46" s="1"/>
  <c r="K295" i="46" s="1"/>
  <c r="L295" i="46" s="1"/>
  <c r="M295" i="46" s="1"/>
  <c r="N295" i="46" s="1"/>
  <c r="O295" i="46" s="1"/>
  <c r="P295" i="46" s="1"/>
  <c r="Q295" i="46" s="1"/>
  <c r="R295" i="46" s="1"/>
  <c r="S295" i="46" s="1"/>
  <c r="T295" i="46" s="1"/>
  <c r="U295" i="46" s="1"/>
  <c r="V295" i="46" s="1"/>
  <c r="W295" i="46" s="1"/>
  <c r="X295" i="46" s="1"/>
  <c r="Y295" i="46" s="1"/>
  <c r="Z295" i="46" s="1"/>
  <c r="AA295" i="46" s="1"/>
  <c r="AB295" i="46" s="1"/>
  <c r="AC295" i="46" s="1"/>
  <c r="AD295" i="46" s="1"/>
  <c r="AE295" i="46" s="1"/>
  <c r="AF295" i="46" s="1"/>
  <c r="C294" i="46"/>
  <c r="D294" i="46" s="1"/>
  <c r="E294" i="46" s="1"/>
  <c r="F294" i="46" s="1"/>
  <c r="G294" i="46" s="1"/>
  <c r="H294" i="46" s="1"/>
  <c r="I294" i="46" s="1"/>
  <c r="J294" i="46" s="1"/>
  <c r="K294" i="46" s="1"/>
  <c r="L294" i="46" s="1"/>
  <c r="M294" i="46" s="1"/>
  <c r="N294" i="46" s="1"/>
  <c r="O294" i="46" s="1"/>
  <c r="P294" i="46" s="1"/>
  <c r="Q294" i="46" s="1"/>
  <c r="R294" i="46" s="1"/>
  <c r="S294" i="46" s="1"/>
  <c r="T294" i="46" s="1"/>
  <c r="U294" i="46" s="1"/>
  <c r="V294" i="46" s="1"/>
  <c r="W294" i="46" s="1"/>
  <c r="X294" i="46" s="1"/>
  <c r="Y294" i="46" s="1"/>
  <c r="Z294" i="46" s="1"/>
  <c r="AA294" i="46" s="1"/>
  <c r="AB294" i="46" s="1"/>
  <c r="AC294" i="46" s="1"/>
  <c r="AD294" i="46" s="1"/>
  <c r="AE294" i="46" s="1"/>
  <c r="AF294" i="46" s="1"/>
  <c r="C293" i="46"/>
  <c r="D293" i="46" s="1"/>
  <c r="E293" i="46" s="1"/>
  <c r="F293" i="46" s="1"/>
  <c r="G293" i="46" s="1"/>
  <c r="H293" i="46" s="1"/>
  <c r="I293" i="46" s="1"/>
  <c r="J293" i="46" s="1"/>
  <c r="K293" i="46" s="1"/>
  <c r="L293" i="46" s="1"/>
  <c r="M293" i="46" s="1"/>
  <c r="N293" i="46" s="1"/>
  <c r="O293" i="46" s="1"/>
  <c r="P293" i="46" s="1"/>
  <c r="Q293" i="46" s="1"/>
  <c r="R293" i="46" s="1"/>
  <c r="S293" i="46" s="1"/>
  <c r="T293" i="46" s="1"/>
  <c r="U293" i="46" s="1"/>
  <c r="V293" i="46" s="1"/>
  <c r="W293" i="46" s="1"/>
  <c r="X293" i="46" s="1"/>
  <c r="Y293" i="46" s="1"/>
  <c r="Z293" i="46" s="1"/>
  <c r="AA293" i="46" s="1"/>
  <c r="AB293" i="46" s="1"/>
  <c r="AC293" i="46" s="1"/>
  <c r="AD293" i="46" s="1"/>
  <c r="AE293" i="46" s="1"/>
  <c r="AF293" i="46" s="1"/>
  <c r="C290" i="46"/>
  <c r="D290" i="46" s="1"/>
  <c r="E290" i="46" s="1"/>
  <c r="F290" i="46" s="1"/>
  <c r="G290" i="46" s="1"/>
  <c r="H290" i="46" s="1"/>
  <c r="I290" i="46" s="1"/>
  <c r="J290" i="46" s="1"/>
  <c r="K290" i="46" s="1"/>
  <c r="L290" i="46" s="1"/>
  <c r="M290" i="46" s="1"/>
  <c r="N290" i="46" s="1"/>
  <c r="O290" i="46" s="1"/>
  <c r="P290" i="46" s="1"/>
  <c r="Q290" i="46" s="1"/>
  <c r="R290" i="46" s="1"/>
  <c r="S290" i="46" s="1"/>
  <c r="T290" i="46" s="1"/>
  <c r="U290" i="46" s="1"/>
  <c r="V290" i="46" s="1"/>
  <c r="W290" i="46" s="1"/>
  <c r="X290" i="46" s="1"/>
  <c r="Y290" i="46" s="1"/>
  <c r="Z290" i="46" s="1"/>
  <c r="AA290" i="46" s="1"/>
  <c r="AB290" i="46" s="1"/>
  <c r="AC290" i="46" s="1"/>
  <c r="AD290" i="46" s="1"/>
  <c r="AE290" i="46" s="1"/>
  <c r="AF290" i="46" s="1"/>
  <c r="C289" i="46"/>
  <c r="D289" i="46" s="1"/>
  <c r="E289" i="46" s="1"/>
  <c r="F289" i="46" s="1"/>
  <c r="G289" i="46" s="1"/>
  <c r="H289" i="46" s="1"/>
  <c r="I289" i="46" s="1"/>
  <c r="J289" i="46" s="1"/>
  <c r="K289" i="46" s="1"/>
  <c r="L289" i="46" s="1"/>
  <c r="M289" i="46" s="1"/>
  <c r="N289" i="46" s="1"/>
  <c r="O289" i="46" s="1"/>
  <c r="P289" i="46" s="1"/>
  <c r="Q289" i="46" s="1"/>
  <c r="R289" i="46" s="1"/>
  <c r="S289" i="46" s="1"/>
  <c r="T289" i="46" s="1"/>
  <c r="U289" i="46" s="1"/>
  <c r="V289" i="46" s="1"/>
  <c r="W289" i="46" s="1"/>
  <c r="X289" i="46" s="1"/>
  <c r="Y289" i="46" s="1"/>
  <c r="Z289" i="46" s="1"/>
  <c r="AA289" i="46" s="1"/>
  <c r="AB289" i="46" s="1"/>
  <c r="AC289" i="46" s="1"/>
  <c r="AD289" i="46" s="1"/>
  <c r="AE289" i="46" s="1"/>
  <c r="AF289" i="46" s="1"/>
  <c r="C288" i="46"/>
  <c r="D288" i="46" s="1"/>
  <c r="E288" i="46" s="1"/>
  <c r="F288" i="46" s="1"/>
  <c r="G288" i="46" s="1"/>
  <c r="H288" i="46" s="1"/>
  <c r="I288" i="46" s="1"/>
  <c r="J288" i="46" s="1"/>
  <c r="K288" i="46" s="1"/>
  <c r="L288" i="46" s="1"/>
  <c r="M288" i="46" s="1"/>
  <c r="N288" i="46" s="1"/>
  <c r="O288" i="46" s="1"/>
  <c r="P288" i="46" s="1"/>
  <c r="Q288" i="46" s="1"/>
  <c r="R288" i="46" s="1"/>
  <c r="S288" i="46" s="1"/>
  <c r="T288" i="46" s="1"/>
  <c r="U288" i="46" s="1"/>
  <c r="V288" i="46" s="1"/>
  <c r="W288" i="46" s="1"/>
  <c r="X288" i="46" s="1"/>
  <c r="Y288" i="46" s="1"/>
  <c r="Z288" i="46" s="1"/>
  <c r="AA288" i="46" s="1"/>
  <c r="AB288" i="46" s="1"/>
  <c r="AC288" i="46" s="1"/>
  <c r="AD288" i="46" s="1"/>
  <c r="AE288" i="46" s="1"/>
  <c r="AF288" i="46" s="1"/>
  <c r="C287" i="46"/>
  <c r="D287" i="46" s="1"/>
  <c r="E287" i="46" s="1"/>
  <c r="F287" i="46" s="1"/>
  <c r="G287" i="46" s="1"/>
  <c r="H287" i="46" s="1"/>
  <c r="I287" i="46" s="1"/>
  <c r="J287" i="46" s="1"/>
  <c r="K287" i="46" s="1"/>
  <c r="L287" i="46" s="1"/>
  <c r="M287" i="46" s="1"/>
  <c r="N287" i="46" s="1"/>
  <c r="O287" i="46" s="1"/>
  <c r="P287" i="46" s="1"/>
  <c r="Q287" i="46" s="1"/>
  <c r="R287" i="46" s="1"/>
  <c r="S287" i="46" s="1"/>
  <c r="T287" i="46" s="1"/>
  <c r="U287" i="46" s="1"/>
  <c r="V287" i="46" s="1"/>
  <c r="W287" i="46" s="1"/>
  <c r="X287" i="46" s="1"/>
  <c r="Y287" i="46" s="1"/>
  <c r="Z287" i="46" s="1"/>
  <c r="AA287" i="46" s="1"/>
  <c r="AB287" i="46" s="1"/>
  <c r="AC287" i="46" s="1"/>
  <c r="AD287" i="46" s="1"/>
  <c r="AE287" i="46" s="1"/>
  <c r="AF287" i="46" s="1"/>
  <c r="C286" i="46"/>
  <c r="D286" i="46" s="1"/>
  <c r="E286" i="46" s="1"/>
  <c r="F286" i="46" s="1"/>
  <c r="G286" i="46" s="1"/>
  <c r="H286" i="46" s="1"/>
  <c r="I286" i="46" s="1"/>
  <c r="J286" i="46" s="1"/>
  <c r="K286" i="46" s="1"/>
  <c r="L286" i="46" s="1"/>
  <c r="M286" i="46" s="1"/>
  <c r="N286" i="46" s="1"/>
  <c r="O286" i="46" s="1"/>
  <c r="P286" i="46" s="1"/>
  <c r="Q286" i="46" s="1"/>
  <c r="R286" i="46" s="1"/>
  <c r="S286" i="46" s="1"/>
  <c r="T286" i="46" s="1"/>
  <c r="U286" i="46" s="1"/>
  <c r="V286" i="46" s="1"/>
  <c r="W286" i="46" s="1"/>
  <c r="X286" i="46" s="1"/>
  <c r="Y286" i="46" s="1"/>
  <c r="Z286" i="46" s="1"/>
  <c r="AA286" i="46" s="1"/>
  <c r="AB286" i="46" s="1"/>
  <c r="AC286" i="46" s="1"/>
  <c r="AD286" i="46" s="1"/>
  <c r="AE286" i="46" s="1"/>
  <c r="AF286" i="46" s="1"/>
  <c r="C285" i="46"/>
  <c r="D285" i="46" s="1"/>
  <c r="E285" i="46" s="1"/>
  <c r="F285" i="46" s="1"/>
  <c r="G285" i="46" s="1"/>
  <c r="H285" i="46" s="1"/>
  <c r="I285" i="46" s="1"/>
  <c r="J285" i="46" s="1"/>
  <c r="K285" i="46" s="1"/>
  <c r="L285" i="46" s="1"/>
  <c r="M285" i="46" s="1"/>
  <c r="N285" i="46" s="1"/>
  <c r="O285" i="46" s="1"/>
  <c r="P285" i="46" s="1"/>
  <c r="Q285" i="46" s="1"/>
  <c r="R285" i="46" s="1"/>
  <c r="S285" i="46" s="1"/>
  <c r="T285" i="46" s="1"/>
  <c r="U285" i="46" s="1"/>
  <c r="V285" i="46" s="1"/>
  <c r="W285" i="46" s="1"/>
  <c r="X285" i="46" s="1"/>
  <c r="Y285" i="46" s="1"/>
  <c r="Z285" i="46" s="1"/>
  <c r="AA285" i="46" s="1"/>
  <c r="AB285" i="46" s="1"/>
  <c r="AC285" i="46" s="1"/>
  <c r="AD285" i="46" s="1"/>
  <c r="AE285" i="46" s="1"/>
  <c r="AF285" i="46" s="1"/>
  <c r="C284" i="46"/>
  <c r="D284" i="46" s="1"/>
  <c r="E284" i="46" s="1"/>
  <c r="F284" i="46" s="1"/>
  <c r="G284" i="46" s="1"/>
  <c r="H284" i="46" s="1"/>
  <c r="I284" i="46" s="1"/>
  <c r="J284" i="46" s="1"/>
  <c r="K284" i="46" s="1"/>
  <c r="L284" i="46" s="1"/>
  <c r="M284" i="46" s="1"/>
  <c r="N284" i="46" s="1"/>
  <c r="O284" i="46" s="1"/>
  <c r="P284" i="46" s="1"/>
  <c r="Q284" i="46" s="1"/>
  <c r="R284" i="46" s="1"/>
  <c r="S284" i="46" s="1"/>
  <c r="T284" i="46" s="1"/>
  <c r="U284" i="46" s="1"/>
  <c r="V284" i="46" s="1"/>
  <c r="W284" i="46" s="1"/>
  <c r="X284" i="46" s="1"/>
  <c r="Y284" i="46" s="1"/>
  <c r="Z284" i="46" s="1"/>
  <c r="AA284" i="46" s="1"/>
  <c r="AB284" i="46" s="1"/>
  <c r="AC284" i="46" s="1"/>
  <c r="AD284" i="46" s="1"/>
  <c r="AE284" i="46" s="1"/>
  <c r="AF284" i="46" s="1"/>
  <c r="C282" i="46"/>
  <c r="D282" i="46" s="1"/>
  <c r="E282" i="46" s="1"/>
  <c r="F282" i="46" s="1"/>
  <c r="G282" i="46" s="1"/>
  <c r="H282" i="46" s="1"/>
  <c r="I282" i="46" s="1"/>
  <c r="J282" i="46" s="1"/>
  <c r="K282" i="46" s="1"/>
  <c r="L282" i="46" s="1"/>
  <c r="M282" i="46" s="1"/>
  <c r="N282" i="46" s="1"/>
  <c r="O282" i="46" s="1"/>
  <c r="P282" i="46" s="1"/>
  <c r="Q282" i="46" s="1"/>
  <c r="R282" i="46" s="1"/>
  <c r="S282" i="46" s="1"/>
  <c r="T282" i="46" s="1"/>
  <c r="U282" i="46" s="1"/>
  <c r="V282" i="46" s="1"/>
  <c r="W282" i="46" s="1"/>
  <c r="X282" i="46" s="1"/>
  <c r="Y282" i="46" s="1"/>
  <c r="Z282" i="46" s="1"/>
  <c r="AA282" i="46" s="1"/>
  <c r="AB282" i="46" s="1"/>
  <c r="AC282" i="46" s="1"/>
  <c r="AD282" i="46" s="1"/>
  <c r="AE282" i="46" s="1"/>
  <c r="AF282" i="46" s="1"/>
  <c r="C281" i="46"/>
  <c r="D281" i="46" s="1"/>
  <c r="E281" i="46" s="1"/>
  <c r="F281" i="46" s="1"/>
  <c r="G281" i="46" s="1"/>
  <c r="H281" i="46" s="1"/>
  <c r="I281" i="46" s="1"/>
  <c r="J281" i="46" s="1"/>
  <c r="K281" i="46" s="1"/>
  <c r="L281" i="46" s="1"/>
  <c r="M281" i="46" s="1"/>
  <c r="N281" i="46" s="1"/>
  <c r="O281" i="46" s="1"/>
  <c r="P281" i="46" s="1"/>
  <c r="Q281" i="46" s="1"/>
  <c r="R281" i="46" s="1"/>
  <c r="S281" i="46" s="1"/>
  <c r="T281" i="46" s="1"/>
  <c r="U281" i="46" s="1"/>
  <c r="V281" i="46" s="1"/>
  <c r="W281" i="46" s="1"/>
  <c r="X281" i="46" s="1"/>
  <c r="Y281" i="46" s="1"/>
  <c r="Z281" i="46" s="1"/>
  <c r="AA281" i="46" s="1"/>
  <c r="AB281" i="46" s="1"/>
  <c r="AC281" i="46" s="1"/>
  <c r="AD281" i="46" s="1"/>
  <c r="AE281" i="46" s="1"/>
  <c r="AF281" i="46" s="1"/>
  <c r="C280" i="46"/>
  <c r="D280" i="46" s="1"/>
  <c r="E280" i="46" s="1"/>
  <c r="F280" i="46" s="1"/>
  <c r="G280" i="46" s="1"/>
  <c r="H280" i="46" s="1"/>
  <c r="I280" i="46" s="1"/>
  <c r="J280" i="46" s="1"/>
  <c r="K280" i="46" s="1"/>
  <c r="L280" i="46" s="1"/>
  <c r="M280" i="46" s="1"/>
  <c r="N280" i="46" s="1"/>
  <c r="O280" i="46" s="1"/>
  <c r="P280" i="46" s="1"/>
  <c r="Q280" i="46" s="1"/>
  <c r="R280" i="46" s="1"/>
  <c r="S280" i="46" s="1"/>
  <c r="T280" i="46" s="1"/>
  <c r="U280" i="46" s="1"/>
  <c r="V280" i="46" s="1"/>
  <c r="W280" i="46" s="1"/>
  <c r="X280" i="46" s="1"/>
  <c r="Y280" i="46" s="1"/>
  <c r="Z280" i="46" s="1"/>
  <c r="AA280" i="46" s="1"/>
  <c r="AB280" i="46" s="1"/>
  <c r="AC280" i="46" s="1"/>
  <c r="AD280" i="46" s="1"/>
  <c r="AE280" i="46" s="1"/>
  <c r="AF280" i="46" s="1"/>
  <c r="C279" i="46"/>
  <c r="D279" i="46" s="1"/>
  <c r="E279" i="46" s="1"/>
  <c r="F279" i="46" s="1"/>
  <c r="G279" i="46" s="1"/>
  <c r="H279" i="46" s="1"/>
  <c r="I279" i="46" s="1"/>
  <c r="J279" i="46" s="1"/>
  <c r="K279" i="46" s="1"/>
  <c r="L279" i="46" s="1"/>
  <c r="M279" i="46" s="1"/>
  <c r="N279" i="46" s="1"/>
  <c r="O279" i="46" s="1"/>
  <c r="P279" i="46" s="1"/>
  <c r="Q279" i="46" s="1"/>
  <c r="R279" i="46" s="1"/>
  <c r="S279" i="46" s="1"/>
  <c r="T279" i="46" s="1"/>
  <c r="U279" i="46" s="1"/>
  <c r="V279" i="46" s="1"/>
  <c r="W279" i="46" s="1"/>
  <c r="X279" i="46" s="1"/>
  <c r="Y279" i="46" s="1"/>
  <c r="Z279" i="46" s="1"/>
  <c r="AA279" i="46" s="1"/>
  <c r="AB279" i="46" s="1"/>
  <c r="AC279" i="46" s="1"/>
  <c r="AD279" i="46" s="1"/>
  <c r="AE279" i="46" s="1"/>
  <c r="AF279" i="46" s="1"/>
  <c r="C278" i="46"/>
  <c r="D278" i="46" s="1"/>
  <c r="E278" i="46" s="1"/>
  <c r="F278" i="46" s="1"/>
  <c r="G278" i="46" s="1"/>
  <c r="H278" i="46" s="1"/>
  <c r="I278" i="46" s="1"/>
  <c r="J278" i="46" s="1"/>
  <c r="K278" i="46" s="1"/>
  <c r="L278" i="46" s="1"/>
  <c r="M278" i="46" s="1"/>
  <c r="N278" i="46" s="1"/>
  <c r="O278" i="46" s="1"/>
  <c r="P278" i="46" s="1"/>
  <c r="Q278" i="46" s="1"/>
  <c r="R278" i="46" s="1"/>
  <c r="S278" i="46" s="1"/>
  <c r="T278" i="46" s="1"/>
  <c r="U278" i="46" s="1"/>
  <c r="V278" i="46" s="1"/>
  <c r="W278" i="46" s="1"/>
  <c r="X278" i="46" s="1"/>
  <c r="Y278" i="46" s="1"/>
  <c r="Z278" i="46" s="1"/>
  <c r="AA278" i="46" s="1"/>
  <c r="AB278" i="46" s="1"/>
  <c r="AC278" i="46" s="1"/>
  <c r="AD278" i="46" s="1"/>
  <c r="AE278" i="46" s="1"/>
  <c r="AF278" i="46" s="1"/>
  <c r="C277" i="46"/>
  <c r="D277" i="46" s="1"/>
  <c r="E277" i="46" s="1"/>
  <c r="F277" i="46" s="1"/>
  <c r="G277" i="46" s="1"/>
  <c r="H277" i="46" s="1"/>
  <c r="I277" i="46" s="1"/>
  <c r="J277" i="46" s="1"/>
  <c r="K277" i="46" s="1"/>
  <c r="L277" i="46" s="1"/>
  <c r="M277" i="46" s="1"/>
  <c r="N277" i="46" s="1"/>
  <c r="O277" i="46" s="1"/>
  <c r="P277" i="46" s="1"/>
  <c r="Q277" i="46" s="1"/>
  <c r="R277" i="46" s="1"/>
  <c r="S277" i="46" s="1"/>
  <c r="T277" i="46" s="1"/>
  <c r="U277" i="46" s="1"/>
  <c r="V277" i="46" s="1"/>
  <c r="W277" i="46" s="1"/>
  <c r="X277" i="46" s="1"/>
  <c r="Y277" i="46" s="1"/>
  <c r="Z277" i="46" s="1"/>
  <c r="AA277" i="46" s="1"/>
  <c r="AB277" i="46" s="1"/>
  <c r="AC277" i="46" s="1"/>
  <c r="AD277" i="46" s="1"/>
  <c r="AE277" i="46" s="1"/>
  <c r="AF277" i="46" s="1"/>
  <c r="C274" i="46"/>
  <c r="D274" i="46" s="1"/>
  <c r="E274" i="46" s="1"/>
  <c r="F274" i="46" s="1"/>
  <c r="G274" i="46" s="1"/>
  <c r="H274" i="46" s="1"/>
  <c r="I274" i="46" s="1"/>
  <c r="J274" i="46" s="1"/>
  <c r="K274" i="46" s="1"/>
  <c r="L274" i="46" s="1"/>
  <c r="M274" i="46" s="1"/>
  <c r="N274" i="46" s="1"/>
  <c r="O274" i="46" s="1"/>
  <c r="P274" i="46" s="1"/>
  <c r="Q274" i="46" s="1"/>
  <c r="R274" i="46" s="1"/>
  <c r="S274" i="46" s="1"/>
  <c r="T274" i="46" s="1"/>
  <c r="U274" i="46" s="1"/>
  <c r="V274" i="46" s="1"/>
  <c r="W274" i="46" s="1"/>
  <c r="X274" i="46" s="1"/>
  <c r="Y274" i="46" s="1"/>
  <c r="Z274" i="46" s="1"/>
  <c r="AA274" i="46" s="1"/>
  <c r="AB274" i="46" s="1"/>
  <c r="AC274" i="46" s="1"/>
  <c r="AD274" i="46" s="1"/>
  <c r="AE274" i="46" s="1"/>
  <c r="AF274" i="46" s="1"/>
  <c r="C273" i="46"/>
  <c r="D273" i="46" s="1"/>
  <c r="E273" i="46" s="1"/>
  <c r="F273" i="46" s="1"/>
  <c r="G273" i="46" s="1"/>
  <c r="H273" i="46" s="1"/>
  <c r="I273" i="46" s="1"/>
  <c r="J273" i="46" s="1"/>
  <c r="K273" i="46" s="1"/>
  <c r="L273" i="46" s="1"/>
  <c r="M273" i="46" s="1"/>
  <c r="N273" i="46" s="1"/>
  <c r="O273" i="46" s="1"/>
  <c r="P273" i="46" s="1"/>
  <c r="Q273" i="46" s="1"/>
  <c r="R273" i="46" s="1"/>
  <c r="S273" i="46" s="1"/>
  <c r="T273" i="46" s="1"/>
  <c r="U273" i="46" s="1"/>
  <c r="V273" i="46" s="1"/>
  <c r="W273" i="46" s="1"/>
  <c r="X273" i="46" s="1"/>
  <c r="Y273" i="46" s="1"/>
  <c r="Z273" i="46" s="1"/>
  <c r="AA273" i="46" s="1"/>
  <c r="AB273" i="46" s="1"/>
  <c r="AC273" i="46" s="1"/>
  <c r="AD273" i="46" s="1"/>
  <c r="AE273" i="46" s="1"/>
  <c r="AF273" i="46" s="1"/>
  <c r="C272" i="46"/>
  <c r="D272" i="46" s="1"/>
  <c r="E272" i="46" s="1"/>
  <c r="F272" i="46" s="1"/>
  <c r="G272" i="46" s="1"/>
  <c r="H272" i="46" s="1"/>
  <c r="I272" i="46" s="1"/>
  <c r="J272" i="46" s="1"/>
  <c r="K272" i="46" s="1"/>
  <c r="L272" i="46" s="1"/>
  <c r="M272" i="46" s="1"/>
  <c r="N272" i="46" s="1"/>
  <c r="O272" i="46" s="1"/>
  <c r="P272" i="46" s="1"/>
  <c r="Q272" i="46" s="1"/>
  <c r="R272" i="46" s="1"/>
  <c r="S272" i="46" s="1"/>
  <c r="T272" i="46" s="1"/>
  <c r="U272" i="46" s="1"/>
  <c r="V272" i="46" s="1"/>
  <c r="W272" i="46" s="1"/>
  <c r="X272" i="46" s="1"/>
  <c r="Y272" i="46" s="1"/>
  <c r="Z272" i="46" s="1"/>
  <c r="AA272" i="46" s="1"/>
  <c r="AB272" i="46" s="1"/>
  <c r="AC272" i="46" s="1"/>
  <c r="AD272" i="46" s="1"/>
  <c r="AE272" i="46" s="1"/>
  <c r="AF272" i="46" s="1"/>
  <c r="C271" i="46"/>
  <c r="D271" i="46" s="1"/>
  <c r="E271" i="46" s="1"/>
  <c r="F271" i="46" s="1"/>
  <c r="G271" i="46" s="1"/>
  <c r="H271" i="46" s="1"/>
  <c r="I271" i="46" s="1"/>
  <c r="J271" i="46" s="1"/>
  <c r="K271" i="46" s="1"/>
  <c r="L271" i="46" s="1"/>
  <c r="M271" i="46" s="1"/>
  <c r="N271" i="46" s="1"/>
  <c r="O271" i="46" s="1"/>
  <c r="P271" i="46" s="1"/>
  <c r="Q271" i="46" s="1"/>
  <c r="R271" i="46" s="1"/>
  <c r="S271" i="46" s="1"/>
  <c r="T271" i="46" s="1"/>
  <c r="U271" i="46" s="1"/>
  <c r="V271" i="46" s="1"/>
  <c r="W271" i="46" s="1"/>
  <c r="X271" i="46" s="1"/>
  <c r="Y271" i="46" s="1"/>
  <c r="Z271" i="46" s="1"/>
  <c r="AA271" i="46" s="1"/>
  <c r="AB271" i="46" s="1"/>
  <c r="AC271" i="46" s="1"/>
  <c r="AD271" i="46" s="1"/>
  <c r="AE271" i="46" s="1"/>
  <c r="AF271" i="46" s="1"/>
  <c r="C270" i="46"/>
  <c r="D270" i="46" s="1"/>
  <c r="E270" i="46" s="1"/>
  <c r="F270" i="46" s="1"/>
  <c r="G270" i="46" s="1"/>
  <c r="H270" i="46" s="1"/>
  <c r="I270" i="46" s="1"/>
  <c r="J270" i="46" s="1"/>
  <c r="K270" i="46" s="1"/>
  <c r="L270" i="46" s="1"/>
  <c r="M270" i="46" s="1"/>
  <c r="N270" i="46" s="1"/>
  <c r="O270" i="46" s="1"/>
  <c r="P270" i="46" s="1"/>
  <c r="Q270" i="46" s="1"/>
  <c r="R270" i="46" s="1"/>
  <c r="S270" i="46" s="1"/>
  <c r="T270" i="46" s="1"/>
  <c r="U270" i="46" s="1"/>
  <c r="V270" i="46" s="1"/>
  <c r="W270" i="46" s="1"/>
  <c r="X270" i="46" s="1"/>
  <c r="Y270" i="46" s="1"/>
  <c r="Z270" i="46" s="1"/>
  <c r="AA270" i="46" s="1"/>
  <c r="AB270" i="46" s="1"/>
  <c r="AC270" i="46" s="1"/>
  <c r="AD270" i="46" s="1"/>
  <c r="AE270" i="46" s="1"/>
  <c r="AF270" i="46" s="1"/>
  <c r="C269" i="46"/>
  <c r="D269" i="46" s="1"/>
  <c r="E269" i="46" s="1"/>
  <c r="F269" i="46" s="1"/>
  <c r="G269" i="46" s="1"/>
  <c r="H269" i="46" s="1"/>
  <c r="I269" i="46" s="1"/>
  <c r="J269" i="46" s="1"/>
  <c r="K269" i="46" s="1"/>
  <c r="L269" i="46" s="1"/>
  <c r="M269" i="46" s="1"/>
  <c r="N269" i="46" s="1"/>
  <c r="O269" i="46" s="1"/>
  <c r="P269" i="46" s="1"/>
  <c r="Q269" i="46" s="1"/>
  <c r="R269" i="46" s="1"/>
  <c r="S269" i="46" s="1"/>
  <c r="T269" i="46" s="1"/>
  <c r="U269" i="46" s="1"/>
  <c r="V269" i="46" s="1"/>
  <c r="W269" i="46" s="1"/>
  <c r="X269" i="46" s="1"/>
  <c r="Y269" i="46" s="1"/>
  <c r="Z269" i="46" s="1"/>
  <c r="AA269" i="46" s="1"/>
  <c r="AB269" i="46" s="1"/>
  <c r="AC269" i="46" s="1"/>
  <c r="AD269" i="46" s="1"/>
  <c r="AE269" i="46" s="1"/>
  <c r="AF269" i="46" s="1"/>
  <c r="C266" i="46"/>
  <c r="D266" i="46" s="1"/>
  <c r="E266" i="46" s="1"/>
  <c r="F266" i="46" s="1"/>
  <c r="G266" i="46" s="1"/>
  <c r="H266" i="46" s="1"/>
  <c r="I266" i="46" s="1"/>
  <c r="J266" i="46" s="1"/>
  <c r="K266" i="46" s="1"/>
  <c r="L266" i="46" s="1"/>
  <c r="M266" i="46" s="1"/>
  <c r="N266" i="46" s="1"/>
  <c r="O266" i="46" s="1"/>
  <c r="P266" i="46" s="1"/>
  <c r="Q266" i="46" s="1"/>
  <c r="R266" i="46" s="1"/>
  <c r="S266" i="46" s="1"/>
  <c r="T266" i="46" s="1"/>
  <c r="U266" i="46" s="1"/>
  <c r="V266" i="46" s="1"/>
  <c r="W266" i="46" s="1"/>
  <c r="X266" i="46" s="1"/>
  <c r="Y266" i="46" s="1"/>
  <c r="Z266" i="46" s="1"/>
  <c r="AA266" i="46" s="1"/>
  <c r="AB266" i="46" s="1"/>
  <c r="AC266" i="46" s="1"/>
  <c r="AD266" i="46" s="1"/>
  <c r="AE266" i="46" s="1"/>
  <c r="AF266" i="46" s="1"/>
  <c r="C265" i="46"/>
  <c r="D265" i="46" s="1"/>
  <c r="E265" i="46" s="1"/>
  <c r="F265" i="46" s="1"/>
  <c r="G265" i="46" s="1"/>
  <c r="H265" i="46" s="1"/>
  <c r="I265" i="46" s="1"/>
  <c r="J265" i="46" s="1"/>
  <c r="K265" i="46" s="1"/>
  <c r="L265" i="46" s="1"/>
  <c r="M265" i="46" s="1"/>
  <c r="N265" i="46" s="1"/>
  <c r="O265" i="46" s="1"/>
  <c r="P265" i="46" s="1"/>
  <c r="Q265" i="46" s="1"/>
  <c r="R265" i="46" s="1"/>
  <c r="S265" i="46" s="1"/>
  <c r="T265" i="46" s="1"/>
  <c r="U265" i="46" s="1"/>
  <c r="V265" i="46" s="1"/>
  <c r="W265" i="46" s="1"/>
  <c r="X265" i="46" s="1"/>
  <c r="Y265" i="46" s="1"/>
  <c r="Z265" i="46" s="1"/>
  <c r="AA265" i="46" s="1"/>
  <c r="AB265" i="46" s="1"/>
  <c r="AC265" i="46" s="1"/>
  <c r="AD265" i="46" s="1"/>
  <c r="AE265" i="46" s="1"/>
  <c r="AF265" i="46" s="1"/>
  <c r="C264" i="46"/>
  <c r="D264" i="46" s="1"/>
  <c r="E264" i="46" s="1"/>
  <c r="F264" i="46" s="1"/>
  <c r="G264" i="46" s="1"/>
  <c r="H264" i="46" s="1"/>
  <c r="I264" i="46" s="1"/>
  <c r="J264" i="46" s="1"/>
  <c r="K264" i="46" s="1"/>
  <c r="L264" i="46" s="1"/>
  <c r="M264" i="46" s="1"/>
  <c r="N264" i="46" s="1"/>
  <c r="O264" i="46" s="1"/>
  <c r="P264" i="46" s="1"/>
  <c r="Q264" i="46" s="1"/>
  <c r="R264" i="46" s="1"/>
  <c r="S264" i="46" s="1"/>
  <c r="T264" i="46" s="1"/>
  <c r="U264" i="46" s="1"/>
  <c r="V264" i="46" s="1"/>
  <c r="W264" i="46" s="1"/>
  <c r="X264" i="46" s="1"/>
  <c r="Y264" i="46" s="1"/>
  <c r="Z264" i="46" s="1"/>
  <c r="AA264" i="46" s="1"/>
  <c r="AB264" i="46" s="1"/>
  <c r="AC264" i="46" s="1"/>
  <c r="AD264" i="46" s="1"/>
  <c r="AE264" i="46" s="1"/>
  <c r="AF264" i="46" s="1"/>
  <c r="C263" i="46"/>
  <c r="D263" i="46" s="1"/>
  <c r="E263" i="46" s="1"/>
  <c r="F263" i="46" s="1"/>
  <c r="G263" i="46" s="1"/>
  <c r="H263" i="46" s="1"/>
  <c r="I263" i="46" s="1"/>
  <c r="J263" i="46" s="1"/>
  <c r="K263" i="46" s="1"/>
  <c r="L263" i="46" s="1"/>
  <c r="M263" i="46" s="1"/>
  <c r="N263" i="46" s="1"/>
  <c r="O263" i="46" s="1"/>
  <c r="P263" i="46" s="1"/>
  <c r="Q263" i="46" s="1"/>
  <c r="R263" i="46" s="1"/>
  <c r="S263" i="46" s="1"/>
  <c r="T263" i="46" s="1"/>
  <c r="U263" i="46" s="1"/>
  <c r="V263" i="46" s="1"/>
  <c r="W263" i="46" s="1"/>
  <c r="X263" i="46" s="1"/>
  <c r="Y263" i="46" s="1"/>
  <c r="Z263" i="46" s="1"/>
  <c r="AA263" i="46" s="1"/>
  <c r="AB263" i="46" s="1"/>
  <c r="AC263" i="46" s="1"/>
  <c r="AD263" i="46" s="1"/>
  <c r="AE263" i="46" s="1"/>
  <c r="AF263" i="46" s="1"/>
  <c r="C262" i="46"/>
  <c r="D262" i="46" s="1"/>
  <c r="E262" i="46" s="1"/>
  <c r="F262" i="46" s="1"/>
  <c r="G262" i="46" s="1"/>
  <c r="H262" i="46" s="1"/>
  <c r="I262" i="46" s="1"/>
  <c r="J262" i="46" s="1"/>
  <c r="K262" i="46" s="1"/>
  <c r="L262" i="46" s="1"/>
  <c r="M262" i="46" s="1"/>
  <c r="N262" i="46" s="1"/>
  <c r="O262" i="46" s="1"/>
  <c r="P262" i="46" s="1"/>
  <c r="Q262" i="46" s="1"/>
  <c r="R262" i="46" s="1"/>
  <c r="S262" i="46" s="1"/>
  <c r="T262" i="46" s="1"/>
  <c r="U262" i="46" s="1"/>
  <c r="V262" i="46" s="1"/>
  <c r="W262" i="46" s="1"/>
  <c r="X262" i="46" s="1"/>
  <c r="Y262" i="46" s="1"/>
  <c r="Z262" i="46" s="1"/>
  <c r="AA262" i="46" s="1"/>
  <c r="AB262" i="46" s="1"/>
  <c r="AC262" i="46" s="1"/>
  <c r="AD262" i="46" s="1"/>
  <c r="AE262" i="46" s="1"/>
  <c r="AF262" i="46" s="1"/>
  <c r="G261" i="46"/>
  <c r="H261" i="46" s="1"/>
  <c r="I261" i="46" s="1"/>
  <c r="J261" i="46" s="1"/>
  <c r="K261" i="46" s="1"/>
  <c r="L261" i="46" s="1"/>
  <c r="M261" i="46" s="1"/>
  <c r="N261" i="46" s="1"/>
  <c r="O261" i="46" s="1"/>
  <c r="P261" i="46" s="1"/>
  <c r="Q261" i="46" s="1"/>
  <c r="R261" i="46" s="1"/>
  <c r="S261" i="46" s="1"/>
  <c r="T261" i="46" s="1"/>
  <c r="U261" i="46" s="1"/>
  <c r="V261" i="46" s="1"/>
  <c r="W261" i="46" s="1"/>
  <c r="X261" i="46" s="1"/>
  <c r="Y261" i="46" s="1"/>
  <c r="Z261" i="46" s="1"/>
  <c r="AA261" i="46" s="1"/>
  <c r="AB261" i="46" s="1"/>
  <c r="AC261" i="46" s="1"/>
  <c r="AD261" i="46" s="1"/>
  <c r="AE261" i="46" s="1"/>
  <c r="AF261" i="46" s="1"/>
  <c r="C261" i="46"/>
  <c r="D261" i="46" s="1"/>
  <c r="E261" i="46" s="1"/>
  <c r="F261" i="46" s="1"/>
  <c r="C258" i="46"/>
  <c r="D258" i="46" s="1"/>
  <c r="E258" i="46" s="1"/>
  <c r="F258" i="46" s="1"/>
  <c r="G258" i="46" s="1"/>
  <c r="H258" i="46" s="1"/>
  <c r="I258" i="46" s="1"/>
  <c r="J258" i="46" s="1"/>
  <c r="K258" i="46" s="1"/>
  <c r="L258" i="46" s="1"/>
  <c r="M258" i="46" s="1"/>
  <c r="N258" i="46" s="1"/>
  <c r="O258" i="46" s="1"/>
  <c r="P258" i="46" s="1"/>
  <c r="Q258" i="46" s="1"/>
  <c r="R258" i="46" s="1"/>
  <c r="S258" i="46" s="1"/>
  <c r="T258" i="46" s="1"/>
  <c r="U258" i="46" s="1"/>
  <c r="V258" i="46" s="1"/>
  <c r="W258" i="46" s="1"/>
  <c r="X258" i="46" s="1"/>
  <c r="Y258" i="46" s="1"/>
  <c r="Z258" i="46" s="1"/>
  <c r="AA258" i="46" s="1"/>
  <c r="AB258" i="46" s="1"/>
  <c r="AC258" i="46" s="1"/>
  <c r="AD258" i="46" s="1"/>
  <c r="AE258" i="46" s="1"/>
  <c r="AF258" i="46" s="1"/>
  <c r="C257" i="46"/>
  <c r="D257" i="46" s="1"/>
  <c r="E257" i="46" s="1"/>
  <c r="F257" i="46" s="1"/>
  <c r="G257" i="46" s="1"/>
  <c r="H257" i="46" s="1"/>
  <c r="I257" i="46" s="1"/>
  <c r="J257" i="46" s="1"/>
  <c r="K257" i="46" s="1"/>
  <c r="L257" i="46" s="1"/>
  <c r="M257" i="46" s="1"/>
  <c r="N257" i="46" s="1"/>
  <c r="O257" i="46" s="1"/>
  <c r="P257" i="46" s="1"/>
  <c r="Q257" i="46" s="1"/>
  <c r="R257" i="46" s="1"/>
  <c r="S257" i="46" s="1"/>
  <c r="T257" i="46" s="1"/>
  <c r="U257" i="46" s="1"/>
  <c r="V257" i="46" s="1"/>
  <c r="W257" i="46" s="1"/>
  <c r="X257" i="46" s="1"/>
  <c r="Y257" i="46" s="1"/>
  <c r="Z257" i="46" s="1"/>
  <c r="AA257" i="46" s="1"/>
  <c r="AB257" i="46" s="1"/>
  <c r="AC257" i="46" s="1"/>
  <c r="AD257" i="46" s="1"/>
  <c r="AE257" i="46" s="1"/>
  <c r="AF257" i="46" s="1"/>
  <c r="C256" i="46"/>
  <c r="D256" i="46" s="1"/>
  <c r="E256" i="46" s="1"/>
  <c r="F256" i="46" s="1"/>
  <c r="G256" i="46" s="1"/>
  <c r="H256" i="46" s="1"/>
  <c r="I256" i="46" s="1"/>
  <c r="J256" i="46" s="1"/>
  <c r="K256" i="46" s="1"/>
  <c r="L256" i="46" s="1"/>
  <c r="M256" i="46" s="1"/>
  <c r="N256" i="46" s="1"/>
  <c r="O256" i="46" s="1"/>
  <c r="P256" i="46" s="1"/>
  <c r="Q256" i="46" s="1"/>
  <c r="R256" i="46" s="1"/>
  <c r="S256" i="46" s="1"/>
  <c r="T256" i="46" s="1"/>
  <c r="U256" i="46" s="1"/>
  <c r="V256" i="46" s="1"/>
  <c r="W256" i="46" s="1"/>
  <c r="X256" i="46" s="1"/>
  <c r="Y256" i="46" s="1"/>
  <c r="Z256" i="46" s="1"/>
  <c r="AA256" i="46" s="1"/>
  <c r="AB256" i="46" s="1"/>
  <c r="AC256" i="46" s="1"/>
  <c r="AD256" i="46" s="1"/>
  <c r="AE256" i="46" s="1"/>
  <c r="AF256" i="46" s="1"/>
  <c r="C255" i="46"/>
  <c r="D255" i="46" s="1"/>
  <c r="E255" i="46" s="1"/>
  <c r="F255" i="46" s="1"/>
  <c r="G255" i="46" s="1"/>
  <c r="H255" i="46" s="1"/>
  <c r="I255" i="46" s="1"/>
  <c r="J255" i="46" s="1"/>
  <c r="K255" i="46" s="1"/>
  <c r="L255" i="46" s="1"/>
  <c r="M255" i="46" s="1"/>
  <c r="N255" i="46" s="1"/>
  <c r="O255" i="46" s="1"/>
  <c r="P255" i="46" s="1"/>
  <c r="Q255" i="46" s="1"/>
  <c r="R255" i="46" s="1"/>
  <c r="S255" i="46" s="1"/>
  <c r="T255" i="46" s="1"/>
  <c r="U255" i="46" s="1"/>
  <c r="V255" i="46" s="1"/>
  <c r="W255" i="46" s="1"/>
  <c r="X255" i="46" s="1"/>
  <c r="Y255" i="46" s="1"/>
  <c r="Z255" i="46" s="1"/>
  <c r="AA255" i="46" s="1"/>
  <c r="AB255" i="46" s="1"/>
  <c r="AC255" i="46" s="1"/>
  <c r="AD255" i="46" s="1"/>
  <c r="AE255" i="46" s="1"/>
  <c r="AF255" i="46" s="1"/>
  <c r="C254" i="46"/>
  <c r="D254" i="46" s="1"/>
  <c r="E254" i="46" s="1"/>
  <c r="F254" i="46" s="1"/>
  <c r="G254" i="46" s="1"/>
  <c r="H254" i="46" s="1"/>
  <c r="I254" i="46" s="1"/>
  <c r="J254" i="46" s="1"/>
  <c r="K254" i="46" s="1"/>
  <c r="L254" i="46" s="1"/>
  <c r="M254" i="46" s="1"/>
  <c r="N254" i="46" s="1"/>
  <c r="O254" i="46" s="1"/>
  <c r="P254" i="46" s="1"/>
  <c r="Q254" i="46" s="1"/>
  <c r="R254" i="46" s="1"/>
  <c r="S254" i="46" s="1"/>
  <c r="T254" i="46" s="1"/>
  <c r="U254" i="46" s="1"/>
  <c r="V254" i="46" s="1"/>
  <c r="W254" i="46" s="1"/>
  <c r="X254" i="46" s="1"/>
  <c r="Y254" i="46" s="1"/>
  <c r="Z254" i="46" s="1"/>
  <c r="AA254" i="46" s="1"/>
  <c r="AB254" i="46" s="1"/>
  <c r="AC254" i="46" s="1"/>
  <c r="AD254" i="46" s="1"/>
  <c r="AE254" i="46" s="1"/>
  <c r="AF254" i="46" s="1"/>
  <c r="C253" i="46"/>
  <c r="D253" i="46" s="1"/>
  <c r="E253" i="46" s="1"/>
  <c r="F253" i="46" s="1"/>
  <c r="G253" i="46" s="1"/>
  <c r="H253" i="46" s="1"/>
  <c r="I253" i="46" s="1"/>
  <c r="J253" i="46" s="1"/>
  <c r="K253" i="46" s="1"/>
  <c r="L253" i="46" s="1"/>
  <c r="M253" i="46" s="1"/>
  <c r="N253" i="46" s="1"/>
  <c r="O253" i="46" s="1"/>
  <c r="P253" i="46" s="1"/>
  <c r="Q253" i="46" s="1"/>
  <c r="R253" i="46" s="1"/>
  <c r="S253" i="46" s="1"/>
  <c r="T253" i="46" s="1"/>
  <c r="U253" i="46" s="1"/>
  <c r="V253" i="46" s="1"/>
  <c r="W253" i="46" s="1"/>
  <c r="X253" i="46" s="1"/>
  <c r="Y253" i="46" s="1"/>
  <c r="Z253" i="46" s="1"/>
  <c r="AA253" i="46" s="1"/>
  <c r="AB253" i="46" s="1"/>
  <c r="AC253" i="46" s="1"/>
  <c r="AD253" i="46" s="1"/>
  <c r="AE253" i="46" s="1"/>
  <c r="AF253" i="46" s="1"/>
  <c r="C250" i="46"/>
  <c r="D250" i="46" s="1"/>
  <c r="E250" i="46" s="1"/>
  <c r="F250" i="46" s="1"/>
  <c r="G250" i="46" s="1"/>
  <c r="H250" i="46" s="1"/>
  <c r="I250" i="46" s="1"/>
  <c r="J250" i="46" s="1"/>
  <c r="K250" i="46" s="1"/>
  <c r="L250" i="46" s="1"/>
  <c r="M250" i="46" s="1"/>
  <c r="N250" i="46" s="1"/>
  <c r="O250" i="46" s="1"/>
  <c r="P250" i="46" s="1"/>
  <c r="Q250" i="46" s="1"/>
  <c r="R250" i="46" s="1"/>
  <c r="S250" i="46" s="1"/>
  <c r="T250" i="46" s="1"/>
  <c r="U250" i="46" s="1"/>
  <c r="V250" i="46" s="1"/>
  <c r="W250" i="46" s="1"/>
  <c r="X250" i="46" s="1"/>
  <c r="Y250" i="46" s="1"/>
  <c r="Z250" i="46" s="1"/>
  <c r="AA250" i="46" s="1"/>
  <c r="AB250" i="46" s="1"/>
  <c r="AC250" i="46" s="1"/>
  <c r="AD250" i="46" s="1"/>
  <c r="AE250" i="46" s="1"/>
  <c r="AF250" i="46" s="1"/>
  <c r="C249" i="46"/>
  <c r="D249" i="46" s="1"/>
  <c r="E249" i="46" s="1"/>
  <c r="F249" i="46" s="1"/>
  <c r="G249" i="46" s="1"/>
  <c r="H249" i="46" s="1"/>
  <c r="I249" i="46" s="1"/>
  <c r="J249" i="46" s="1"/>
  <c r="K249" i="46" s="1"/>
  <c r="L249" i="46" s="1"/>
  <c r="M249" i="46" s="1"/>
  <c r="N249" i="46" s="1"/>
  <c r="O249" i="46" s="1"/>
  <c r="P249" i="46" s="1"/>
  <c r="Q249" i="46" s="1"/>
  <c r="R249" i="46" s="1"/>
  <c r="S249" i="46" s="1"/>
  <c r="T249" i="46" s="1"/>
  <c r="U249" i="46" s="1"/>
  <c r="V249" i="46" s="1"/>
  <c r="W249" i="46" s="1"/>
  <c r="X249" i="46" s="1"/>
  <c r="Y249" i="46" s="1"/>
  <c r="Z249" i="46" s="1"/>
  <c r="AA249" i="46" s="1"/>
  <c r="AB249" i="46" s="1"/>
  <c r="AC249" i="46" s="1"/>
  <c r="AD249" i="46" s="1"/>
  <c r="AE249" i="46" s="1"/>
  <c r="AF249" i="46" s="1"/>
  <c r="C248" i="46"/>
  <c r="D248" i="46" s="1"/>
  <c r="E248" i="46" s="1"/>
  <c r="F248" i="46" s="1"/>
  <c r="G248" i="46" s="1"/>
  <c r="H248" i="46" s="1"/>
  <c r="I248" i="46" s="1"/>
  <c r="J248" i="46" s="1"/>
  <c r="K248" i="46" s="1"/>
  <c r="L248" i="46" s="1"/>
  <c r="M248" i="46" s="1"/>
  <c r="N248" i="46" s="1"/>
  <c r="O248" i="46" s="1"/>
  <c r="P248" i="46" s="1"/>
  <c r="Q248" i="46" s="1"/>
  <c r="R248" i="46" s="1"/>
  <c r="S248" i="46" s="1"/>
  <c r="T248" i="46" s="1"/>
  <c r="U248" i="46" s="1"/>
  <c r="V248" i="46" s="1"/>
  <c r="W248" i="46" s="1"/>
  <c r="X248" i="46" s="1"/>
  <c r="Y248" i="46" s="1"/>
  <c r="Z248" i="46" s="1"/>
  <c r="AA248" i="46" s="1"/>
  <c r="AB248" i="46" s="1"/>
  <c r="AC248" i="46" s="1"/>
  <c r="AD248" i="46" s="1"/>
  <c r="AE248" i="46" s="1"/>
  <c r="AF248" i="46" s="1"/>
  <c r="C247" i="46"/>
  <c r="D247" i="46" s="1"/>
  <c r="E247" i="46" s="1"/>
  <c r="F247" i="46" s="1"/>
  <c r="G247" i="46" s="1"/>
  <c r="H247" i="46" s="1"/>
  <c r="I247" i="46" s="1"/>
  <c r="J247" i="46" s="1"/>
  <c r="K247" i="46" s="1"/>
  <c r="L247" i="46" s="1"/>
  <c r="M247" i="46" s="1"/>
  <c r="N247" i="46" s="1"/>
  <c r="O247" i="46" s="1"/>
  <c r="P247" i="46" s="1"/>
  <c r="Q247" i="46" s="1"/>
  <c r="R247" i="46" s="1"/>
  <c r="S247" i="46" s="1"/>
  <c r="T247" i="46" s="1"/>
  <c r="U247" i="46" s="1"/>
  <c r="V247" i="46" s="1"/>
  <c r="W247" i="46" s="1"/>
  <c r="X247" i="46" s="1"/>
  <c r="Y247" i="46" s="1"/>
  <c r="Z247" i="46" s="1"/>
  <c r="AA247" i="46" s="1"/>
  <c r="AB247" i="46" s="1"/>
  <c r="AC247" i="46" s="1"/>
  <c r="AD247" i="46" s="1"/>
  <c r="AE247" i="46" s="1"/>
  <c r="AF247" i="46" s="1"/>
  <c r="C246" i="46"/>
  <c r="D246" i="46" s="1"/>
  <c r="E246" i="46" s="1"/>
  <c r="F246" i="46" s="1"/>
  <c r="G246" i="46" s="1"/>
  <c r="H246" i="46" s="1"/>
  <c r="I246" i="46" s="1"/>
  <c r="J246" i="46" s="1"/>
  <c r="K246" i="46" s="1"/>
  <c r="L246" i="46" s="1"/>
  <c r="M246" i="46" s="1"/>
  <c r="N246" i="46" s="1"/>
  <c r="O246" i="46" s="1"/>
  <c r="P246" i="46" s="1"/>
  <c r="Q246" i="46" s="1"/>
  <c r="R246" i="46" s="1"/>
  <c r="S246" i="46" s="1"/>
  <c r="T246" i="46" s="1"/>
  <c r="U246" i="46" s="1"/>
  <c r="V246" i="46" s="1"/>
  <c r="W246" i="46" s="1"/>
  <c r="X246" i="46" s="1"/>
  <c r="Y246" i="46" s="1"/>
  <c r="Z246" i="46" s="1"/>
  <c r="AA246" i="46" s="1"/>
  <c r="AB246" i="46" s="1"/>
  <c r="AC246" i="46" s="1"/>
  <c r="AD246" i="46" s="1"/>
  <c r="AE246" i="46" s="1"/>
  <c r="AF246" i="46" s="1"/>
  <c r="C245" i="46"/>
  <c r="D245" i="46" s="1"/>
  <c r="E245" i="46" s="1"/>
  <c r="F245" i="46" s="1"/>
  <c r="G245" i="46" s="1"/>
  <c r="H245" i="46" s="1"/>
  <c r="I245" i="46" s="1"/>
  <c r="J245" i="46" s="1"/>
  <c r="K245" i="46" s="1"/>
  <c r="L245" i="46" s="1"/>
  <c r="M245" i="46" s="1"/>
  <c r="N245" i="46" s="1"/>
  <c r="O245" i="46" s="1"/>
  <c r="P245" i="46" s="1"/>
  <c r="Q245" i="46" s="1"/>
  <c r="R245" i="46" s="1"/>
  <c r="S245" i="46" s="1"/>
  <c r="T245" i="46" s="1"/>
  <c r="U245" i="46" s="1"/>
  <c r="V245" i="46" s="1"/>
  <c r="W245" i="46" s="1"/>
  <c r="X245" i="46" s="1"/>
  <c r="Y245" i="46" s="1"/>
  <c r="Z245" i="46" s="1"/>
  <c r="AA245" i="46" s="1"/>
  <c r="AB245" i="46" s="1"/>
  <c r="AC245" i="46" s="1"/>
  <c r="AD245" i="46" s="1"/>
  <c r="AE245" i="46" s="1"/>
  <c r="AF245" i="46" s="1"/>
  <c r="C244" i="46"/>
  <c r="D244" i="46" s="1"/>
  <c r="E244" i="46" s="1"/>
  <c r="F244" i="46" s="1"/>
  <c r="G244" i="46" s="1"/>
  <c r="H244" i="46" s="1"/>
  <c r="I244" i="46" s="1"/>
  <c r="J244" i="46" s="1"/>
  <c r="K244" i="46" s="1"/>
  <c r="L244" i="46" s="1"/>
  <c r="M244" i="46" s="1"/>
  <c r="N244" i="46" s="1"/>
  <c r="O244" i="46" s="1"/>
  <c r="P244" i="46" s="1"/>
  <c r="Q244" i="46" s="1"/>
  <c r="R244" i="46" s="1"/>
  <c r="S244" i="46" s="1"/>
  <c r="T244" i="46" s="1"/>
  <c r="U244" i="46" s="1"/>
  <c r="V244" i="46" s="1"/>
  <c r="W244" i="46" s="1"/>
  <c r="X244" i="46" s="1"/>
  <c r="Y244" i="46" s="1"/>
  <c r="Z244" i="46" s="1"/>
  <c r="AA244" i="46" s="1"/>
  <c r="AB244" i="46" s="1"/>
  <c r="AC244" i="46" s="1"/>
  <c r="AD244" i="46" s="1"/>
  <c r="AE244" i="46" s="1"/>
  <c r="AF244" i="46" s="1"/>
  <c r="C242" i="46"/>
  <c r="D242" i="46" s="1"/>
  <c r="E242" i="46" s="1"/>
  <c r="F242" i="46" s="1"/>
  <c r="G242" i="46" s="1"/>
  <c r="H242" i="46" s="1"/>
  <c r="I242" i="46" s="1"/>
  <c r="J242" i="46" s="1"/>
  <c r="K242" i="46" s="1"/>
  <c r="L242" i="46" s="1"/>
  <c r="M242" i="46" s="1"/>
  <c r="N242" i="46" s="1"/>
  <c r="O242" i="46" s="1"/>
  <c r="P242" i="46" s="1"/>
  <c r="Q242" i="46" s="1"/>
  <c r="R242" i="46" s="1"/>
  <c r="S242" i="46" s="1"/>
  <c r="T242" i="46" s="1"/>
  <c r="U242" i="46" s="1"/>
  <c r="V242" i="46" s="1"/>
  <c r="W242" i="46" s="1"/>
  <c r="X242" i="46" s="1"/>
  <c r="Y242" i="46" s="1"/>
  <c r="Z242" i="46" s="1"/>
  <c r="AA242" i="46" s="1"/>
  <c r="AB242" i="46" s="1"/>
  <c r="AC242" i="46" s="1"/>
  <c r="AD242" i="46" s="1"/>
  <c r="AE242" i="46" s="1"/>
  <c r="AF242" i="46" s="1"/>
  <c r="C241" i="46"/>
  <c r="D241" i="46" s="1"/>
  <c r="E241" i="46" s="1"/>
  <c r="F241" i="46" s="1"/>
  <c r="G241" i="46" s="1"/>
  <c r="H241" i="46" s="1"/>
  <c r="I241" i="46" s="1"/>
  <c r="J241" i="46" s="1"/>
  <c r="K241" i="46" s="1"/>
  <c r="L241" i="46" s="1"/>
  <c r="M241" i="46" s="1"/>
  <c r="N241" i="46" s="1"/>
  <c r="O241" i="46" s="1"/>
  <c r="P241" i="46" s="1"/>
  <c r="Q241" i="46" s="1"/>
  <c r="R241" i="46" s="1"/>
  <c r="S241" i="46" s="1"/>
  <c r="T241" i="46" s="1"/>
  <c r="U241" i="46" s="1"/>
  <c r="V241" i="46" s="1"/>
  <c r="W241" i="46" s="1"/>
  <c r="X241" i="46" s="1"/>
  <c r="Y241" i="46" s="1"/>
  <c r="Z241" i="46" s="1"/>
  <c r="AA241" i="46" s="1"/>
  <c r="AB241" i="46" s="1"/>
  <c r="AC241" i="46" s="1"/>
  <c r="AD241" i="46" s="1"/>
  <c r="AE241" i="46" s="1"/>
  <c r="AF241" i="46" s="1"/>
  <c r="C240" i="46"/>
  <c r="D240" i="46" s="1"/>
  <c r="E240" i="46" s="1"/>
  <c r="F240" i="46" s="1"/>
  <c r="G240" i="46" s="1"/>
  <c r="H240" i="46" s="1"/>
  <c r="I240" i="46" s="1"/>
  <c r="J240" i="46" s="1"/>
  <c r="K240" i="46" s="1"/>
  <c r="L240" i="46" s="1"/>
  <c r="M240" i="46" s="1"/>
  <c r="N240" i="46" s="1"/>
  <c r="O240" i="46" s="1"/>
  <c r="P240" i="46" s="1"/>
  <c r="Q240" i="46" s="1"/>
  <c r="R240" i="46" s="1"/>
  <c r="S240" i="46" s="1"/>
  <c r="T240" i="46" s="1"/>
  <c r="U240" i="46" s="1"/>
  <c r="V240" i="46" s="1"/>
  <c r="W240" i="46" s="1"/>
  <c r="X240" i="46" s="1"/>
  <c r="Y240" i="46" s="1"/>
  <c r="Z240" i="46" s="1"/>
  <c r="AA240" i="46" s="1"/>
  <c r="AB240" i="46" s="1"/>
  <c r="AC240" i="46" s="1"/>
  <c r="AD240" i="46" s="1"/>
  <c r="AE240" i="46" s="1"/>
  <c r="AF240" i="46" s="1"/>
  <c r="C239" i="46"/>
  <c r="D239" i="46" s="1"/>
  <c r="E239" i="46" s="1"/>
  <c r="F239" i="46" s="1"/>
  <c r="G239" i="46" s="1"/>
  <c r="H239" i="46" s="1"/>
  <c r="I239" i="46" s="1"/>
  <c r="J239" i="46" s="1"/>
  <c r="K239" i="46" s="1"/>
  <c r="L239" i="46" s="1"/>
  <c r="M239" i="46" s="1"/>
  <c r="N239" i="46" s="1"/>
  <c r="O239" i="46" s="1"/>
  <c r="P239" i="46" s="1"/>
  <c r="Q239" i="46" s="1"/>
  <c r="R239" i="46" s="1"/>
  <c r="S239" i="46" s="1"/>
  <c r="T239" i="46" s="1"/>
  <c r="U239" i="46" s="1"/>
  <c r="V239" i="46" s="1"/>
  <c r="W239" i="46" s="1"/>
  <c r="X239" i="46" s="1"/>
  <c r="Y239" i="46" s="1"/>
  <c r="Z239" i="46" s="1"/>
  <c r="AA239" i="46" s="1"/>
  <c r="AB239" i="46" s="1"/>
  <c r="AC239" i="46" s="1"/>
  <c r="AD239" i="46" s="1"/>
  <c r="AE239" i="46" s="1"/>
  <c r="AF239" i="46" s="1"/>
  <c r="C238" i="46"/>
  <c r="D238" i="46" s="1"/>
  <c r="E238" i="46" s="1"/>
  <c r="F238" i="46" s="1"/>
  <c r="G238" i="46" s="1"/>
  <c r="H238" i="46" s="1"/>
  <c r="I238" i="46" s="1"/>
  <c r="J238" i="46" s="1"/>
  <c r="K238" i="46" s="1"/>
  <c r="L238" i="46" s="1"/>
  <c r="M238" i="46" s="1"/>
  <c r="N238" i="46" s="1"/>
  <c r="O238" i="46" s="1"/>
  <c r="P238" i="46" s="1"/>
  <c r="Q238" i="46" s="1"/>
  <c r="R238" i="46" s="1"/>
  <c r="S238" i="46" s="1"/>
  <c r="T238" i="46" s="1"/>
  <c r="U238" i="46" s="1"/>
  <c r="V238" i="46" s="1"/>
  <c r="W238" i="46" s="1"/>
  <c r="X238" i="46" s="1"/>
  <c r="Y238" i="46" s="1"/>
  <c r="Z238" i="46" s="1"/>
  <c r="AA238" i="46" s="1"/>
  <c r="AB238" i="46" s="1"/>
  <c r="AC238" i="46" s="1"/>
  <c r="AD238" i="46" s="1"/>
  <c r="AE238" i="46" s="1"/>
  <c r="AF238" i="46" s="1"/>
  <c r="C237" i="46"/>
  <c r="D237" i="46" s="1"/>
  <c r="E237" i="46" s="1"/>
  <c r="F237" i="46" s="1"/>
  <c r="G237" i="46" s="1"/>
  <c r="H237" i="46" s="1"/>
  <c r="I237" i="46" s="1"/>
  <c r="J237" i="46" s="1"/>
  <c r="K237" i="46" s="1"/>
  <c r="L237" i="46" s="1"/>
  <c r="M237" i="46" s="1"/>
  <c r="N237" i="46" s="1"/>
  <c r="O237" i="46" s="1"/>
  <c r="P237" i="46" s="1"/>
  <c r="Q237" i="46" s="1"/>
  <c r="R237" i="46" s="1"/>
  <c r="S237" i="46" s="1"/>
  <c r="T237" i="46" s="1"/>
  <c r="U237" i="46" s="1"/>
  <c r="V237" i="46" s="1"/>
  <c r="W237" i="46" s="1"/>
  <c r="X237" i="46" s="1"/>
  <c r="Y237" i="46" s="1"/>
  <c r="Z237" i="46" s="1"/>
  <c r="AA237" i="46" s="1"/>
  <c r="AB237" i="46" s="1"/>
  <c r="AC237" i="46" s="1"/>
  <c r="AD237" i="46" s="1"/>
  <c r="AE237" i="46" s="1"/>
  <c r="AF237" i="46" s="1"/>
  <c r="C236" i="46"/>
  <c r="D236" i="46" s="1"/>
  <c r="E236" i="46" s="1"/>
  <c r="F236" i="46" s="1"/>
  <c r="G236" i="46" s="1"/>
  <c r="H236" i="46" s="1"/>
  <c r="I236" i="46" s="1"/>
  <c r="J236" i="46" s="1"/>
  <c r="K236" i="46" s="1"/>
  <c r="L236" i="46" s="1"/>
  <c r="M236" i="46" s="1"/>
  <c r="N236" i="46" s="1"/>
  <c r="O236" i="46" s="1"/>
  <c r="P236" i="46" s="1"/>
  <c r="Q236" i="46" s="1"/>
  <c r="R236" i="46" s="1"/>
  <c r="S236" i="46" s="1"/>
  <c r="T236" i="46" s="1"/>
  <c r="U236" i="46" s="1"/>
  <c r="V236" i="46" s="1"/>
  <c r="W236" i="46" s="1"/>
  <c r="X236" i="46" s="1"/>
  <c r="Y236" i="46" s="1"/>
  <c r="Z236" i="46" s="1"/>
  <c r="AA236" i="46" s="1"/>
  <c r="AB236" i="46" s="1"/>
  <c r="AC236" i="46" s="1"/>
  <c r="AD236" i="46" s="1"/>
  <c r="AE236" i="46" s="1"/>
  <c r="AF236" i="46" s="1"/>
  <c r="C234" i="46"/>
  <c r="D234" i="46" s="1"/>
  <c r="E234" i="46" s="1"/>
  <c r="F234" i="46" s="1"/>
  <c r="G234" i="46" s="1"/>
  <c r="H234" i="46" s="1"/>
  <c r="I234" i="46" s="1"/>
  <c r="J234" i="46" s="1"/>
  <c r="K234" i="46" s="1"/>
  <c r="L234" i="46" s="1"/>
  <c r="M234" i="46" s="1"/>
  <c r="N234" i="46" s="1"/>
  <c r="O234" i="46" s="1"/>
  <c r="P234" i="46" s="1"/>
  <c r="Q234" i="46" s="1"/>
  <c r="R234" i="46" s="1"/>
  <c r="S234" i="46" s="1"/>
  <c r="T234" i="46" s="1"/>
  <c r="U234" i="46" s="1"/>
  <c r="V234" i="46" s="1"/>
  <c r="W234" i="46" s="1"/>
  <c r="X234" i="46" s="1"/>
  <c r="Y234" i="46" s="1"/>
  <c r="Z234" i="46" s="1"/>
  <c r="AA234" i="46" s="1"/>
  <c r="AB234" i="46" s="1"/>
  <c r="AC234" i="46" s="1"/>
  <c r="AD234" i="46" s="1"/>
  <c r="AE234" i="46" s="1"/>
  <c r="AF234" i="46" s="1"/>
  <c r="C233" i="46"/>
  <c r="D233" i="46" s="1"/>
  <c r="E233" i="46" s="1"/>
  <c r="F233" i="46" s="1"/>
  <c r="G233" i="46" s="1"/>
  <c r="H233" i="46" s="1"/>
  <c r="I233" i="46" s="1"/>
  <c r="J233" i="46" s="1"/>
  <c r="K233" i="46" s="1"/>
  <c r="L233" i="46" s="1"/>
  <c r="M233" i="46" s="1"/>
  <c r="N233" i="46" s="1"/>
  <c r="O233" i="46" s="1"/>
  <c r="P233" i="46" s="1"/>
  <c r="Q233" i="46" s="1"/>
  <c r="R233" i="46" s="1"/>
  <c r="S233" i="46" s="1"/>
  <c r="T233" i="46" s="1"/>
  <c r="U233" i="46" s="1"/>
  <c r="V233" i="46" s="1"/>
  <c r="W233" i="46" s="1"/>
  <c r="X233" i="46" s="1"/>
  <c r="Y233" i="46" s="1"/>
  <c r="Z233" i="46" s="1"/>
  <c r="AA233" i="46" s="1"/>
  <c r="AB233" i="46" s="1"/>
  <c r="AC233" i="46" s="1"/>
  <c r="AD233" i="46" s="1"/>
  <c r="AE233" i="46" s="1"/>
  <c r="AF233" i="46" s="1"/>
  <c r="C232" i="46"/>
  <c r="D232" i="46" s="1"/>
  <c r="E232" i="46" s="1"/>
  <c r="F232" i="46" s="1"/>
  <c r="G232" i="46" s="1"/>
  <c r="H232" i="46" s="1"/>
  <c r="I232" i="46" s="1"/>
  <c r="J232" i="46" s="1"/>
  <c r="K232" i="46" s="1"/>
  <c r="L232" i="46" s="1"/>
  <c r="M232" i="46" s="1"/>
  <c r="N232" i="46" s="1"/>
  <c r="O232" i="46" s="1"/>
  <c r="P232" i="46" s="1"/>
  <c r="Q232" i="46" s="1"/>
  <c r="R232" i="46" s="1"/>
  <c r="S232" i="46" s="1"/>
  <c r="T232" i="46" s="1"/>
  <c r="U232" i="46" s="1"/>
  <c r="V232" i="46" s="1"/>
  <c r="W232" i="46" s="1"/>
  <c r="X232" i="46" s="1"/>
  <c r="Y232" i="46" s="1"/>
  <c r="Z232" i="46" s="1"/>
  <c r="AA232" i="46" s="1"/>
  <c r="AB232" i="46" s="1"/>
  <c r="AC232" i="46" s="1"/>
  <c r="AD232" i="46" s="1"/>
  <c r="AE232" i="46" s="1"/>
  <c r="AF232" i="46" s="1"/>
  <c r="C231" i="46"/>
  <c r="D231" i="46" s="1"/>
  <c r="E231" i="46" s="1"/>
  <c r="F231" i="46" s="1"/>
  <c r="G231" i="46" s="1"/>
  <c r="H231" i="46" s="1"/>
  <c r="I231" i="46" s="1"/>
  <c r="J231" i="46" s="1"/>
  <c r="K231" i="46" s="1"/>
  <c r="L231" i="46" s="1"/>
  <c r="M231" i="46" s="1"/>
  <c r="N231" i="46" s="1"/>
  <c r="O231" i="46" s="1"/>
  <c r="P231" i="46" s="1"/>
  <c r="Q231" i="46" s="1"/>
  <c r="R231" i="46" s="1"/>
  <c r="S231" i="46" s="1"/>
  <c r="T231" i="46" s="1"/>
  <c r="U231" i="46" s="1"/>
  <c r="V231" i="46" s="1"/>
  <c r="W231" i="46" s="1"/>
  <c r="X231" i="46" s="1"/>
  <c r="Y231" i="46" s="1"/>
  <c r="Z231" i="46" s="1"/>
  <c r="AA231" i="46" s="1"/>
  <c r="AB231" i="46" s="1"/>
  <c r="AC231" i="46" s="1"/>
  <c r="AD231" i="46" s="1"/>
  <c r="AE231" i="46" s="1"/>
  <c r="AF231" i="46" s="1"/>
  <c r="C230" i="46"/>
  <c r="D230" i="46" s="1"/>
  <c r="E230" i="46" s="1"/>
  <c r="F230" i="46" s="1"/>
  <c r="G230" i="46" s="1"/>
  <c r="H230" i="46" s="1"/>
  <c r="I230" i="46" s="1"/>
  <c r="J230" i="46" s="1"/>
  <c r="K230" i="46" s="1"/>
  <c r="L230" i="46" s="1"/>
  <c r="M230" i="46" s="1"/>
  <c r="N230" i="46" s="1"/>
  <c r="O230" i="46" s="1"/>
  <c r="P230" i="46" s="1"/>
  <c r="Q230" i="46" s="1"/>
  <c r="R230" i="46" s="1"/>
  <c r="S230" i="46" s="1"/>
  <c r="T230" i="46" s="1"/>
  <c r="U230" i="46" s="1"/>
  <c r="V230" i="46" s="1"/>
  <c r="W230" i="46" s="1"/>
  <c r="X230" i="46" s="1"/>
  <c r="Y230" i="46" s="1"/>
  <c r="Z230" i="46" s="1"/>
  <c r="AA230" i="46" s="1"/>
  <c r="AB230" i="46" s="1"/>
  <c r="AC230" i="46" s="1"/>
  <c r="AD230" i="46" s="1"/>
  <c r="AE230" i="46" s="1"/>
  <c r="AF230" i="46" s="1"/>
  <c r="C229" i="46"/>
  <c r="D229" i="46" s="1"/>
  <c r="E229" i="46" s="1"/>
  <c r="F229" i="46" s="1"/>
  <c r="G229" i="46" s="1"/>
  <c r="H229" i="46" s="1"/>
  <c r="I229" i="46" s="1"/>
  <c r="J229" i="46" s="1"/>
  <c r="K229" i="46" s="1"/>
  <c r="L229" i="46" s="1"/>
  <c r="M229" i="46" s="1"/>
  <c r="N229" i="46" s="1"/>
  <c r="O229" i="46" s="1"/>
  <c r="P229" i="46" s="1"/>
  <c r="Q229" i="46" s="1"/>
  <c r="R229" i="46" s="1"/>
  <c r="S229" i="46" s="1"/>
  <c r="T229" i="46" s="1"/>
  <c r="U229" i="46" s="1"/>
  <c r="V229" i="46" s="1"/>
  <c r="W229" i="46" s="1"/>
  <c r="X229" i="46" s="1"/>
  <c r="Y229" i="46" s="1"/>
  <c r="Z229" i="46" s="1"/>
  <c r="AA229" i="46" s="1"/>
  <c r="AB229" i="46" s="1"/>
  <c r="AC229" i="46" s="1"/>
  <c r="AD229" i="46" s="1"/>
  <c r="AE229" i="46" s="1"/>
  <c r="AF229" i="46" s="1"/>
  <c r="C228" i="46"/>
  <c r="D228" i="46" s="1"/>
  <c r="E228" i="46" s="1"/>
  <c r="F228" i="46" s="1"/>
  <c r="G228" i="46" s="1"/>
  <c r="H228" i="46" s="1"/>
  <c r="I228" i="46" s="1"/>
  <c r="J228" i="46" s="1"/>
  <c r="K228" i="46" s="1"/>
  <c r="L228" i="46" s="1"/>
  <c r="M228" i="46" s="1"/>
  <c r="N228" i="46" s="1"/>
  <c r="O228" i="46" s="1"/>
  <c r="P228" i="46" s="1"/>
  <c r="Q228" i="46" s="1"/>
  <c r="R228" i="46" s="1"/>
  <c r="S228" i="46" s="1"/>
  <c r="T228" i="46" s="1"/>
  <c r="U228" i="46" s="1"/>
  <c r="V228" i="46" s="1"/>
  <c r="W228" i="46" s="1"/>
  <c r="X228" i="46" s="1"/>
  <c r="Y228" i="46" s="1"/>
  <c r="Z228" i="46" s="1"/>
  <c r="AA228" i="46" s="1"/>
  <c r="AB228" i="46" s="1"/>
  <c r="AC228" i="46" s="1"/>
  <c r="AD228" i="46" s="1"/>
  <c r="AE228" i="46" s="1"/>
  <c r="AF228" i="46" s="1"/>
  <c r="C226" i="46"/>
  <c r="D226" i="46" s="1"/>
  <c r="E226" i="46" s="1"/>
  <c r="F226" i="46" s="1"/>
  <c r="G226" i="46" s="1"/>
  <c r="H226" i="46" s="1"/>
  <c r="I226" i="46" s="1"/>
  <c r="J226" i="46" s="1"/>
  <c r="K226" i="46" s="1"/>
  <c r="L226" i="46" s="1"/>
  <c r="M226" i="46" s="1"/>
  <c r="N226" i="46" s="1"/>
  <c r="O226" i="46" s="1"/>
  <c r="P226" i="46" s="1"/>
  <c r="Q226" i="46" s="1"/>
  <c r="R226" i="46" s="1"/>
  <c r="S226" i="46" s="1"/>
  <c r="T226" i="46" s="1"/>
  <c r="U226" i="46" s="1"/>
  <c r="V226" i="46" s="1"/>
  <c r="W226" i="46" s="1"/>
  <c r="X226" i="46" s="1"/>
  <c r="Y226" i="46" s="1"/>
  <c r="Z226" i="46" s="1"/>
  <c r="AA226" i="46" s="1"/>
  <c r="AB226" i="46" s="1"/>
  <c r="AC226" i="46" s="1"/>
  <c r="AD226" i="46" s="1"/>
  <c r="AE226" i="46" s="1"/>
  <c r="AF226" i="46" s="1"/>
  <c r="D225" i="46"/>
  <c r="E225" i="46" s="1"/>
  <c r="F225" i="46" s="1"/>
  <c r="G225" i="46" s="1"/>
  <c r="H225" i="46" s="1"/>
  <c r="I225" i="46" s="1"/>
  <c r="J225" i="46" s="1"/>
  <c r="K225" i="46" s="1"/>
  <c r="L225" i="46" s="1"/>
  <c r="M225" i="46" s="1"/>
  <c r="N225" i="46" s="1"/>
  <c r="O225" i="46" s="1"/>
  <c r="P225" i="46" s="1"/>
  <c r="Q225" i="46" s="1"/>
  <c r="R225" i="46" s="1"/>
  <c r="S225" i="46" s="1"/>
  <c r="T225" i="46" s="1"/>
  <c r="U225" i="46" s="1"/>
  <c r="V225" i="46" s="1"/>
  <c r="W225" i="46" s="1"/>
  <c r="X225" i="46" s="1"/>
  <c r="Y225" i="46" s="1"/>
  <c r="Z225" i="46" s="1"/>
  <c r="AA225" i="46" s="1"/>
  <c r="AB225" i="46" s="1"/>
  <c r="AC225" i="46" s="1"/>
  <c r="AD225" i="46" s="1"/>
  <c r="AE225" i="46" s="1"/>
  <c r="AF225" i="46" s="1"/>
  <c r="C225" i="46"/>
  <c r="C224" i="46"/>
  <c r="D224" i="46" s="1"/>
  <c r="E224" i="46" s="1"/>
  <c r="F224" i="46" s="1"/>
  <c r="G224" i="46" s="1"/>
  <c r="H224" i="46" s="1"/>
  <c r="I224" i="46" s="1"/>
  <c r="J224" i="46" s="1"/>
  <c r="K224" i="46" s="1"/>
  <c r="L224" i="46" s="1"/>
  <c r="M224" i="46" s="1"/>
  <c r="N224" i="46" s="1"/>
  <c r="O224" i="46" s="1"/>
  <c r="P224" i="46" s="1"/>
  <c r="Q224" i="46" s="1"/>
  <c r="R224" i="46" s="1"/>
  <c r="S224" i="46" s="1"/>
  <c r="T224" i="46" s="1"/>
  <c r="U224" i="46" s="1"/>
  <c r="V224" i="46" s="1"/>
  <c r="W224" i="46" s="1"/>
  <c r="X224" i="46" s="1"/>
  <c r="Y224" i="46" s="1"/>
  <c r="Z224" i="46" s="1"/>
  <c r="AA224" i="46" s="1"/>
  <c r="AB224" i="46" s="1"/>
  <c r="AC224" i="46" s="1"/>
  <c r="AD224" i="46" s="1"/>
  <c r="AE224" i="46" s="1"/>
  <c r="AF224" i="46" s="1"/>
  <c r="C223" i="46"/>
  <c r="D223" i="46" s="1"/>
  <c r="E223" i="46" s="1"/>
  <c r="F223" i="46" s="1"/>
  <c r="G223" i="46" s="1"/>
  <c r="H223" i="46" s="1"/>
  <c r="I223" i="46" s="1"/>
  <c r="J223" i="46" s="1"/>
  <c r="K223" i="46" s="1"/>
  <c r="L223" i="46" s="1"/>
  <c r="M223" i="46" s="1"/>
  <c r="N223" i="46" s="1"/>
  <c r="O223" i="46" s="1"/>
  <c r="P223" i="46" s="1"/>
  <c r="Q223" i="46" s="1"/>
  <c r="R223" i="46" s="1"/>
  <c r="S223" i="46" s="1"/>
  <c r="T223" i="46" s="1"/>
  <c r="U223" i="46" s="1"/>
  <c r="V223" i="46" s="1"/>
  <c r="W223" i="46" s="1"/>
  <c r="X223" i="46" s="1"/>
  <c r="Y223" i="46" s="1"/>
  <c r="Z223" i="46" s="1"/>
  <c r="AA223" i="46" s="1"/>
  <c r="AB223" i="46" s="1"/>
  <c r="AC223" i="46" s="1"/>
  <c r="AD223" i="46" s="1"/>
  <c r="AE223" i="46" s="1"/>
  <c r="AF223" i="46" s="1"/>
  <c r="C222" i="46"/>
  <c r="D222" i="46" s="1"/>
  <c r="E222" i="46" s="1"/>
  <c r="F222" i="46" s="1"/>
  <c r="G222" i="46" s="1"/>
  <c r="H222" i="46" s="1"/>
  <c r="I222" i="46" s="1"/>
  <c r="J222" i="46" s="1"/>
  <c r="K222" i="46" s="1"/>
  <c r="L222" i="46" s="1"/>
  <c r="M222" i="46" s="1"/>
  <c r="N222" i="46" s="1"/>
  <c r="O222" i="46" s="1"/>
  <c r="P222" i="46" s="1"/>
  <c r="Q222" i="46" s="1"/>
  <c r="R222" i="46" s="1"/>
  <c r="S222" i="46" s="1"/>
  <c r="T222" i="46" s="1"/>
  <c r="U222" i="46" s="1"/>
  <c r="V222" i="46" s="1"/>
  <c r="W222" i="46" s="1"/>
  <c r="X222" i="46" s="1"/>
  <c r="Y222" i="46" s="1"/>
  <c r="Z222" i="46" s="1"/>
  <c r="AA222" i="46" s="1"/>
  <c r="AB222" i="46" s="1"/>
  <c r="AC222" i="46" s="1"/>
  <c r="AD222" i="46" s="1"/>
  <c r="AE222" i="46" s="1"/>
  <c r="AF222" i="46" s="1"/>
  <c r="H221" i="46"/>
  <c r="I221" i="46" s="1"/>
  <c r="J221" i="46" s="1"/>
  <c r="K221" i="46" s="1"/>
  <c r="L221" i="46" s="1"/>
  <c r="M221" i="46" s="1"/>
  <c r="N221" i="46" s="1"/>
  <c r="O221" i="46" s="1"/>
  <c r="P221" i="46" s="1"/>
  <c r="Q221" i="46" s="1"/>
  <c r="R221" i="46" s="1"/>
  <c r="S221" i="46" s="1"/>
  <c r="T221" i="46" s="1"/>
  <c r="U221" i="46" s="1"/>
  <c r="V221" i="46" s="1"/>
  <c r="W221" i="46" s="1"/>
  <c r="X221" i="46" s="1"/>
  <c r="Y221" i="46" s="1"/>
  <c r="Z221" i="46" s="1"/>
  <c r="AA221" i="46" s="1"/>
  <c r="AB221" i="46" s="1"/>
  <c r="AC221" i="46" s="1"/>
  <c r="AD221" i="46" s="1"/>
  <c r="AE221" i="46" s="1"/>
  <c r="AF221" i="46" s="1"/>
  <c r="D221" i="46"/>
  <c r="E221" i="46" s="1"/>
  <c r="F221" i="46" s="1"/>
  <c r="G221" i="46" s="1"/>
  <c r="C221" i="46"/>
  <c r="C218" i="46"/>
  <c r="D218" i="46" s="1"/>
  <c r="E218" i="46" s="1"/>
  <c r="F218" i="46" s="1"/>
  <c r="G218" i="46" s="1"/>
  <c r="H218" i="46" s="1"/>
  <c r="I218" i="46" s="1"/>
  <c r="J218" i="46" s="1"/>
  <c r="K218" i="46" s="1"/>
  <c r="L218" i="46" s="1"/>
  <c r="M218" i="46" s="1"/>
  <c r="N218" i="46" s="1"/>
  <c r="O218" i="46" s="1"/>
  <c r="P218" i="46" s="1"/>
  <c r="Q218" i="46" s="1"/>
  <c r="R218" i="46" s="1"/>
  <c r="S218" i="46" s="1"/>
  <c r="T218" i="46" s="1"/>
  <c r="U218" i="46" s="1"/>
  <c r="V218" i="46" s="1"/>
  <c r="W218" i="46" s="1"/>
  <c r="X218" i="46" s="1"/>
  <c r="Y218" i="46" s="1"/>
  <c r="Z218" i="46" s="1"/>
  <c r="AA218" i="46" s="1"/>
  <c r="AB218" i="46" s="1"/>
  <c r="AC218" i="46" s="1"/>
  <c r="AD218" i="46" s="1"/>
  <c r="AE218" i="46" s="1"/>
  <c r="AF218" i="46" s="1"/>
  <c r="C217" i="46"/>
  <c r="D217" i="46" s="1"/>
  <c r="E217" i="46" s="1"/>
  <c r="F217" i="46" s="1"/>
  <c r="G217" i="46" s="1"/>
  <c r="H217" i="46" s="1"/>
  <c r="I217" i="46" s="1"/>
  <c r="J217" i="46" s="1"/>
  <c r="K217" i="46" s="1"/>
  <c r="L217" i="46" s="1"/>
  <c r="M217" i="46" s="1"/>
  <c r="N217" i="46" s="1"/>
  <c r="O217" i="46" s="1"/>
  <c r="P217" i="46" s="1"/>
  <c r="Q217" i="46" s="1"/>
  <c r="R217" i="46" s="1"/>
  <c r="S217" i="46" s="1"/>
  <c r="T217" i="46" s="1"/>
  <c r="U217" i="46" s="1"/>
  <c r="V217" i="46" s="1"/>
  <c r="W217" i="46" s="1"/>
  <c r="X217" i="46" s="1"/>
  <c r="Y217" i="46" s="1"/>
  <c r="Z217" i="46" s="1"/>
  <c r="AA217" i="46" s="1"/>
  <c r="AB217" i="46" s="1"/>
  <c r="AC217" i="46" s="1"/>
  <c r="AD217" i="46" s="1"/>
  <c r="AE217" i="46" s="1"/>
  <c r="AF217" i="46" s="1"/>
  <c r="C216" i="46"/>
  <c r="D216" i="46" s="1"/>
  <c r="E216" i="46" s="1"/>
  <c r="F216" i="46" s="1"/>
  <c r="G216" i="46" s="1"/>
  <c r="H216" i="46" s="1"/>
  <c r="I216" i="46" s="1"/>
  <c r="J216" i="46" s="1"/>
  <c r="K216" i="46" s="1"/>
  <c r="L216" i="46" s="1"/>
  <c r="M216" i="46" s="1"/>
  <c r="N216" i="46" s="1"/>
  <c r="O216" i="46" s="1"/>
  <c r="P216" i="46" s="1"/>
  <c r="Q216" i="46" s="1"/>
  <c r="R216" i="46" s="1"/>
  <c r="S216" i="46" s="1"/>
  <c r="T216" i="46" s="1"/>
  <c r="U216" i="46" s="1"/>
  <c r="V216" i="46" s="1"/>
  <c r="W216" i="46" s="1"/>
  <c r="X216" i="46" s="1"/>
  <c r="Y216" i="46" s="1"/>
  <c r="Z216" i="46" s="1"/>
  <c r="AA216" i="46" s="1"/>
  <c r="AB216" i="46" s="1"/>
  <c r="AC216" i="46" s="1"/>
  <c r="AD216" i="46" s="1"/>
  <c r="AE216" i="46" s="1"/>
  <c r="AF216" i="46" s="1"/>
  <c r="C215" i="46"/>
  <c r="D215" i="46" s="1"/>
  <c r="E215" i="46" s="1"/>
  <c r="F215" i="46" s="1"/>
  <c r="G215" i="46" s="1"/>
  <c r="H215" i="46" s="1"/>
  <c r="I215" i="46" s="1"/>
  <c r="J215" i="46" s="1"/>
  <c r="K215" i="46" s="1"/>
  <c r="L215" i="46" s="1"/>
  <c r="M215" i="46" s="1"/>
  <c r="N215" i="46" s="1"/>
  <c r="O215" i="46" s="1"/>
  <c r="P215" i="46" s="1"/>
  <c r="Q215" i="46" s="1"/>
  <c r="R215" i="46" s="1"/>
  <c r="S215" i="46" s="1"/>
  <c r="T215" i="46" s="1"/>
  <c r="U215" i="46" s="1"/>
  <c r="V215" i="46" s="1"/>
  <c r="W215" i="46" s="1"/>
  <c r="X215" i="46" s="1"/>
  <c r="Y215" i="46" s="1"/>
  <c r="Z215" i="46" s="1"/>
  <c r="AA215" i="46" s="1"/>
  <c r="AB215" i="46" s="1"/>
  <c r="AC215" i="46" s="1"/>
  <c r="AD215" i="46" s="1"/>
  <c r="AE215" i="46" s="1"/>
  <c r="AF215" i="46" s="1"/>
  <c r="C214" i="46"/>
  <c r="D214" i="46" s="1"/>
  <c r="E214" i="46" s="1"/>
  <c r="F214" i="46" s="1"/>
  <c r="G214" i="46" s="1"/>
  <c r="H214" i="46" s="1"/>
  <c r="I214" i="46" s="1"/>
  <c r="J214" i="46" s="1"/>
  <c r="K214" i="46" s="1"/>
  <c r="L214" i="46" s="1"/>
  <c r="M214" i="46" s="1"/>
  <c r="N214" i="46" s="1"/>
  <c r="O214" i="46" s="1"/>
  <c r="P214" i="46" s="1"/>
  <c r="Q214" i="46" s="1"/>
  <c r="R214" i="46" s="1"/>
  <c r="S214" i="46" s="1"/>
  <c r="T214" i="46" s="1"/>
  <c r="U214" i="46" s="1"/>
  <c r="V214" i="46" s="1"/>
  <c r="W214" i="46" s="1"/>
  <c r="X214" i="46" s="1"/>
  <c r="Y214" i="46" s="1"/>
  <c r="Z214" i="46" s="1"/>
  <c r="AA214" i="46" s="1"/>
  <c r="AB214" i="46" s="1"/>
  <c r="AC214" i="46" s="1"/>
  <c r="AD214" i="46" s="1"/>
  <c r="AE214" i="46" s="1"/>
  <c r="AF214" i="46" s="1"/>
  <c r="C213" i="46"/>
  <c r="D213" i="46" s="1"/>
  <c r="E213" i="46" s="1"/>
  <c r="F213" i="46" s="1"/>
  <c r="G213" i="46" s="1"/>
  <c r="H213" i="46" s="1"/>
  <c r="I213" i="46" s="1"/>
  <c r="J213" i="46" s="1"/>
  <c r="K213" i="46" s="1"/>
  <c r="L213" i="46" s="1"/>
  <c r="M213" i="46" s="1"/>
  <c r="N213" i="46" s="1"/>
  <c r="O213" i="46" s="1"/>
  <c r="P213" i="46" s="1"/>
  <c r="Q213" i="46" s="1"/>
  <c r="R213" i="46" s="1"/>
  <c r="S213" i="46" s="1"/>
  <c r="T213" i="46" s="1"/>
  <c r="U213" i="46" s="1"/>
  <c r="V213" i="46" s="1"/>
  <c r="W213" i="46" s="1"/>
  <c r="X213" i="46" s="1"/>
  <c r="Y213" i="46" s="1"/>
  <c r="Z213" i="46" s="1"/>
  <c r="AA213" i="46" s="1"/>
  <c r="AB213" i="46" s="1"/>
  <c r="AC213" i="46" s="1"/>
  <c r="AD213" i="46" s="1"/>
  <c r="AE213" i="46" s="1"/>
  <c r="AF213" i="46" s="1"/>
  <c r="C210" i="46"/>
  <c r="D210" i="46" s="1"/>
  <c r="E210" i="46" s="1"/>
  <c r="F210" i="46" s="1"/>
  <c r="G210" i="46" s="1"/>
  <c r="H210" i="46" s="1"/>
  <c r="I210" i="46" s="1"/>
  <c r="J210" i="46" s="1"/>
  <c r="K210" i="46" s="1"/>
  <c r="L210" i="46" s="1"/>
  <c r="M210" i="46" s="1"/>
  <c r="N210" i="46" s="1"/>
  <c r="O210" i="46" s="1"/>
  <c r="P210" i="46" s="1"/>
  <c r="Q210" i="46" s="1"/>
  <c r="R210" i="46" s="1"/>
  <c r="S210" i="46" s="1"/>
  <c r="T210" i="46" s="1"/>
  <c r="U210" i="46" s="1"/>
  <c r="Y210" i="46" s="1"/>
  <c r="Z210" i="46" s="1"/>
  <c r="AA210" i="46" s="1"/>
  <c r="AB210" i="46" s="1"/>
  <c r="AC210" i="46" s="1"/>
  <c r="AD210" i="46" s="1"/>
  <c r="AE210" i="46" s="1"/>
  <c r="AF210" i="46" s="1"/>
  <c r="C209" i="46"/>
  <c r="D209" i="46" s="1"/>
  <c r="E209" i="46" s="1"/>
  <c r="F209" i="46" s="1"/>
  <c r="G209" i="46" s="1"/>
  <c r="H209" i="46" s="1"/>
  <c r="I209" i="46" s="1"/>
  <c r="J209" i="46" s="1"/>
  <c r="K209" i="46" s="1"/>
  <c r="L209" i="46" s="1"/>
  <c r="M209" i="46" s="1"/>
  <c r="N209" i="46" s="1"/>
  <c r="O209" i="46" s="1"/>
  <c r="P209" i="46" s="1"/>
  <c r="Q209" i="46" s="1"/>
  <c r="R209" i="46" s="1"/>
  <c r="S209" i="46" s="1"/>
  <c r="T209" i="46" s="1"/>
  <c r="U209" i="46" s="1"/>
  <c r="Y209" i="46" s="1"/>
  <c r="Z209" i="46" s="1"/>
  <c r="AA209" i="46" s="1"/>
  <c r="AB209" i="46" s="1"/>
  <c r="AC209" i="46" s="1"/>
  <c r="AD209" i="46" s="1"/>
  <c r="AE209" i="46" s="1"/>
  <c r="AF209" i="46" s="1"/>
  <c r="C208" i="46"/>
  <c r="D208" i="46" s="1"/>
  <c r="D207" i="46"/>
  <c r="E207" i="46" s="1"/>
  <c r="F207" i="46" s="1"/>
  <c r="G207" i="46" s="1"/>
  <c r="H207" i="46" s="1"/>
  <c r="I207" i="46" s="1"/>
  <c r="J207" i="46" s="1"/>
  <c r="K207" i="46" s="1"/>
  <c r="L207" i="46" s="1"/>
  <c r="M207" i="46" s="1"/>
  <c r="N207" i="46" s="1"/>
  <c r="O207" i="46" s="1"/>
  <c r="P207" i="46" s="1"/>
  <c r="Q207" i="46" s="1"/>
  <c r="R207" i="46" s="1"/>
  <c r="S207" i="46" s="1"/>
  <c r="T207" i="46" s="1"/>
  <c r="U207" i="46" s="1"/>
  <c r="Y207" i="46" s="1"/>
  <c r="Z207" i="46" s="1"/>
  <c r="AA207" i="46" s="1"/>
  <c r="AB207" i="46" s="1"/>
  <c r="AC207" i="46" s="1"/>
  <c r="AD207" i="46" s="1"/>
  <c r="AE207" i="46" s="1"/>
  <c r="AF207" i="46" s="1"/>
  <c r="C207" i="46"/>
  <c r="C206" i="46"/>
  <c r="D206" i="46" s="1"/>
  <c r="E206" i="46" s="1"/>
  <c r="F206" i="46" s="1"/>
  <c r="G206" i="46" s="1"/>
  <c r="H206" i="46" s="1"/>
  <c r="I206" i="46" s="1"/>
  <c r="J206" i="46" s="1"/>
  <c r="K206" i="46" s="1"/>
  <c r="L206" i="46" s="1"/>
  <c r="M206" i="46" s="1"/>
  <c r="N206" i="46" s="1"/>
  <c r="O206" i="46" s="1"/>
  <c r="P206" i="46" s="1"/>
  <c r="Q206" i="46" s="1"/>
  <c r="R206" i="46" s="1"/>
  <c r="S206" i="46" s="1"/>
  <c r="T206" i="46" s="1"/>
  <c r="U206" i="46" s="1"/>
  <c r="Y206" i="46" s="1"/>
  <c r="Z206" i="46" s="1"/>
  <c r="AA206" i="46" s="1"/>
  <c r="AB206" i="46" s="1"/>
  <c r="AC206" i="46" s="1"/>
  <c r="AD206" i="46" s="1"/>
  <c r="AE206" i="46" s="1"/>
  <c r="AF206" i="46" s="1"/>
  <c r="C205" i="46"/>
  <c r="D205" i="46" s="1"/>
  <c r="E205" i="46" s="1"/>
  <c r="F205" i="46" s="1"/>
  <c r="G205" i="46" s="1"/>
  <c r="H205" i="46" s="1"/>
  <c r="I205" i="46" s="1"/>
  <c r="J205" i="46" s="1"/>
  <c r="K205" i="46" s="1"/>
  <c r="L205" i="46" s="1"/>
  <c r="M205" i="46" s="1"/>
  <c r="N205" i="46" s="1"/>
  <c r="O205" i="46" s="1"/>
  <c r="P205" i="46" s="1"/>
  <c r="Q205" i="46" s="1"/>
  <c r="R205" i="46" s="1"/>
  <c r="S205" i="46" s="1"/>
  <c r="T205" i="46" s="1"/>
  <c r="U205" i="46" s="1"/>
  <c r="Y205" i="46" s="1"/>
  <c r="Z205" i="46" s="1"/>
  <c r="AA205" i="46" s="1"/>
  <c r="AB205" i="46" s="1"/>
  <c r="AC205" i="46" s="1"/>
  <c r="AD205" i="46" s="1"/>
  <c r="AE205" i="46" s="1"/>
  <c r="AF205" i="46" s="1"/>
  <c r="C202" i="46"/>
  <c r="D202" i="46" s="1"/>
  <c r="E202" i="46" s="1"/>
  <c r="F202" i="46" s="1"/>
  <c r="G202" i="46" s="1"/>
  <c r="H202" i="46" s="1"/>
  <c r="I202" i="46" s="1"/>
  <c r="J202" i="46" s="1"/>
  <c r="K202" i="46" s="1"/>
  <c r="L202" i="46" s="1"/>
  <c r="M202" i="46" s="1"/>
  <c r="N202" i="46" s="1"/>
  <c r="O202" i="46" s="1"/>
  <c r="P202" i="46" s="1"/>
  <c r="Q202" i="46" s="1"/>
  <c r="R202" i="46" s="1"/>
  <c r="S202" i="46" s="1"/>
  <c r="T202" i="46" s="1"/>
  <c r="U202" i="46" s="1"/>
  <c r="Y202" i="46" s="1"/>
  <c r="Z202" i="46" s="1"/>
  <c r="AA202" i="46" s="1"/>
  <c r="AB202" i="46" s="1"/>
  <c r="AC202" i="46" s="1"/>
  <c r="AD202" i="46" s="1"/>
  <c r="AE202" i="46" s="1"/>
  <c r="AF202" i="46" s="1"/>
  <c r="C201" i="46"/>
  <c r="D201" i="46" s="1"/>
  <c r="E201" i="46" s="1"/>
  <c r="F201" i="46" s="1"/>
  <c r="G201" i="46" s="1"/>
  <c r="H201" i="46" s="1"/>
  <c r="I201" i="46" s="1"/>
  <c r="J201" i="46" s="1"/>
  <c r="K201" i="46" s="1"/>
  <c r="L201" i="46" s="1"/>
  <c r="M201" i="46" s="1"/>
  <c r="N201" i="46" s="1"/>
  <c r="O201" i="46" s="1"/>
  <c r="P201" i="46" s="1"/>
  <c r="Q201" i="46" s="1"/>
  <c r="R201" i="46" s="1"/>
  <c r="S201" i="46" s="1"/>
  <c r="T201" i="46" s="1"/>
  <c r="U201" i="46" s="1"/>
  <c r="Y201" i="46" s="1"/>
  <c r="Z201" i="46" s="1"/>
  <c r="AA201" i="46" s="1"/>
  <c r="AB201" i="46" s="1"/>
  <c r="AC201" i="46" s="1"/>
  <c r="AD201" i="46" s="1"/>
  <c r="AE201" i="46" s="1"/>
  <c r="AF201" i="46" s="1"/>
  <c r="C200" i="46"/>
  <c r="D200" i="46" s="1"/>
  <c r="E200" i="46" s="1"/>
  <c r="F200" i="46" s="1"/>
  <c r="G200" i="46" s="1"/>
  <c r="H200" i="46" s="1"/>
  <c r="I200" i="46" s="1"/>
  <c r="J200" i="46" s="1"/>
  <c r="K200" i="46" s="1"/>
  <c r="L200" i="46" s="1"/>
  <c r="M200" i="46" s="1"/>
  <c r="N200" i="46" s="1"/>
  <c r="O200" i="46" s="1"/>
  <c r="P200" i="46" s="1"/>
  <c r="Q200" i="46" s="1"/>
  <c r="R200" i="46" s="1"/>
  <c r="S200" i="46" s="1"/>
  <c r="T200" i="46" s="1"/>
  <c r="U200" i="46" s="1"/>
  <c r="Y200" i="46" s="1"/>
  <c r="Z200" i="46" s="1"/>
  <c r="AA200" i="46" s="1"/>
  <c r="AB200" i="46" s="1"/>
  <c r="AC200" i="46" s="1"/>
  <c r="AD200" i="46" s="1"/>
  <c r="AE200" i="46" s="1"/>
  <c r="AF200" i="46" s="1"/>
  <c r="C199" i="46"/>
  <c r="D199" i="46" s="1"/>
  <c r="E199" i="46" s="1"/>
  <c r="F199" i="46" s="1"/>
  <c r="G199" i="46" s="1"/>
  <c r="H199" i="46" s="1"/>
  <c r="I199" i="46" s="1"/>
  <c r="J199" i="46" s="1"/>
  <c r="K199" i="46" s="1"/>
  <c r="L199" i="46" s="1"/>
  <c r="M199" i="46" s="1"/>
  <c r="N199" i="46" s="1"/>
  <c r="O199" i="46" s="1"/>
  <c r="P199" i="46" s="1"/>
  <c r="Q199" i="46" s="1"/>
  <c r="R199" i="46" s="1"/>
  <c r="S199" i="46" s="1"/>
  <c r="T199" i="46" s="1"/>
  <c r="U199" i="46" s="1"/>
  <c r="Y199" i="46" s="1"/>
  <c r="Z199" i="46" s="1"/>
  <c r="AA199" i="46" s="1"/>
  <c r="AB199" i="46" s="1"/>
  <c r="AC199" i="46" s="1"/>
  <c r="AD199" i="46" s="1"/>
  <c r="AE199" i="46" s="1"/>
  <c r="AF199" i="46" s="1"/>
  <c r="C198" i="46"/>
  <c r="D198" i="46" s="1"/>
  <c r="E198" i="46" s="1"/>
  <c r="F198" i="46" s="1"/>
  <c r="G198" i="46" s="1"/>
  <c r="H198" i="46" s="1"/>
  <c r="I198" i="46" s="1"/>
  <c r="J198" i="46" s="1"/>
  <c r="K198" i="46" s="1"/>
  <c r="L198" i="46" s="1"/>
  <c r="M198" i="46" s="1"/>
  <c r="N198" i="46" s="1"/>
  <c r="O198" i="46" s="1"/>
  <c r="P198" i="46" s="1"/>
  <c r="Q198" i="46" s="1"/>
  <c r="R198" i="46" s="1"/>
  <c r="S198" i="46" s="1"/>
  <c r="T198" i="46" s="1"/>
  <c r="U198" i="46" s="1"/>
  <c r="Y198" i="46" s="1"/>
  <c r="Z198" i="46" s="1"/>
  <c r="AA198" i="46" s="1"/>
  <c r="AB198" i="46" s="1"/>
  <c r="AC198" i="46" s="1"/>
  <c r="AD198" i="46" s="1"/>
  <c r="AE198" i="46" s="1"/>
  <c r="AF198" i="46" s="1"/>
  <c r="C197" i="46"/>
  <c r="D197" i="46" s="1"/>
  <c r="E197" i="46" s="1"/>
  <c r="F197" i="46" s="1"/>
  <c r="G197" i="46" s="1"/>
  <c r="H197" i="46" s="1"/>
  <c r="I197" i="46" s="1"/>
  <c r="J197" i="46" s="1"/>
  <c r="K197" i="46" s="1"/>
  <c r="L197" i="46" s="1"/>
  <c r="M197" i="46" s="1"/>
  <c r="N197" i="46" s="1"/>
  <c r="O197" i="46" s="1"/>
  <c r="P197" i="46" s="1"/>
  <c r="Q197" i="46" s="1"/>
  <c r="R197" i="46" s="1"/>
  <c r="S197" i="46" s="1"/>
  <c r="T197" i="46" s="1"/>
  <c r="U197" i="46" s="1"/>
  <c r="Y197" i="46" s="1"/>
  <c r="Z197" i="46" s="1"/>
  <c r="AA197" i="46" s="1"/>
  <c r="AB197" i="46" s="1"/>
  <c r="AC197" i="46" s="1"/>
  <c r="AD197" i="46" s="1"/>
  <c r="AE197" i="46" s="1"/>
  <c r="AF197" i="46" s="1"/>
  <c r="C194" i="46"/>
  <c r="D194" i="46" s="1"/>
  <c r="E194" i="46" s="1"/>
  <c r="F194" i="46" s="1"/>
  <c r="G194" i="46" s="1"/>
  <c r="H194" i="46" s="1"/>
  <c r="I194" i="46" s="1"/>
  <c r="J194" i="46" s="1"/>
  <c r="K194" i="46" s="1"/>
  <c r="L194" i="46" s="1"/>
  <c r="M194" i="46" s="1"/>
  <c r="N194" i="46" s="1"/>
  <c r="O194" i="46" s="1"/>
  <c r="P194" i="46" s="1"/>
  <c r="Q194" i="46" s="1"/>
  <c r="R194" i="46" s="1"/>
  <c r="S194" i="46" s="1"/>
  <c r="T194" i="46" s="1"/>
  <c r="U194" i="46" s="1"/>
  <c r="Y194" i="46" s="1"/>
  <c r="Z194" i="46" s="1"/>
  <c r="AA194" i="46" s="1"/>
  <c r="AB194" i="46" s="1"/>
  <c r="AC194" i="46" s="1"/>
  <c r="AD194" i="46" s="1"/>
  <c r="AE194" i="46" s="1"/>
  <c r="AF194" i="46" s="1"/>
  <c r="C193" i="46"/>
  <c r="D193" i="46" s="1"/>
  <c r="E193" i="46" s="1"/>
  <c r="F193" i="46" s="1"/>
  <c r="G193" i="46" s="1"/>
  <c r="H193" i="46" s="1"/>
  <c r="I193" i="46" s="1"/>
  <c r="J193" i="46" s="1"/>
  <c r="K193" i="46" s="1"/>
  <c r="L193" i="46" s="1"/>
  <c r="M193" i="46" s="1"/>
  <c r="N193" i="46" s="1"/>
  <c r="O193" i="46" s="1"/>
  <c r="P193" i="46" s="1"/>
  <c r="Q193" i="46" s="1"/>
  <c r="R193" i="46" s="1"/>
  <c r="S193" i="46" s="1"/>
  <c r="T193" i="46" s="1"/>
  <c r="U193" i="46" s="1"/>
  <c r="Y193" i="46" s="1"/>
  <c r="Z193" i="46" s="1"/>
  <c r="AA193" i="46" s="1"/>
  <c r="AB193" i="46" s="1"/>
  <c r="AC193" i="46" s="1"/>
  <c r="AD193" i="46" s="1"/>
  <c r="AE193" i="46" s="1"/>
  <c r="AF193" i="46" s="1"/>
  <c r="D192" i="46"/>
  <c r="E192" i="46" s="1"/>
  <c r="F192" i="46" s="1"/>
  <c r="G192" i="46" s="1"/>
  <c r="H192" i="46" s="1"/>
  <c r="I192" i="46" s="1"/>
  <c r="J192" i="46" s="1"/>
  <c r="K192" i="46" s="1"/>
  <c r="L192" i="46" s="1"/>
  <c r="M192" i="46" s="1"/>
  <c r="N192" i="46" s="1"/>
  <c r="O192" i="46" s="1"/>
  <c r="P192" i="46" s="1"/>
  <c r="Q192" i="46" s="1"/>
  <c r="R192" i="46" s="1"/>
  <c r="S192" i="46" s="1"/>
  <c r="T192" i="46" s="1"/>
  <c r="U192" i="46" s="1"/>
  <c r="Y192" i="46" s="1"/>
  <c r="Z192" i="46" s="1"/>
  <c r="AA192" i="46" s="1"/>
  <c r="AB192" i="46" s="1"/>
  <c r="AC192" i="46" s="1"/>
  <c r="AD192" i="46" s="1"/>
  <c r="AE192" i="46" s="1"/>
  <c r="AF192" i="46" s="1"/>
  <c r="C192" i="46"/>
  <c r="C191" i="46"/>
  <c r="D191" i="46" s="1"/>
  <c r="E191" i="46" s="1"/>
  <c r="F191" i="46" s="1"/>
  <c r="G191" i="46" s="1"/>
  <c r="H191" i="46" s="1"/>
  <c r="I191" i="46" s="1"/>
  <c r="J191" i="46" s="1"/>
  <c r="K191" i="46" s="1"/>
  <c r="L191" i="46" s="1"/>
  <c r="M191" i="46" s="1"/>
  <c r="N191" i="46" s="1"/>
  <c r="O191" i="46" s="1"/>
  <c r="P191" i="46" s="1"/>
  <c r="Q191" i="46" s="1"/>
  <c r="R191" i="46" s="1"/>
  <c r="S191" i="46" s="1"/>
  <c r="T191" i="46" s="1"/>
  <c r="U191" i="46" s="1"/>
  <c r="Y191" i="46" s="1"/>
  <c r="Z191" i="46" s="1"/>
  <c r="AA191" i="46" s="1"/>
  <c r="AB191" i="46" s="1"/>
  <c r="AC191" i="46" s="1"/>
  <c r="AD191" i="46" s="1"/>
  <c r="AE191" i="46" s="1"/>
  <c r="AF191" i="46" s="1"/>
  <c r="C190" i="46"/>
  <c r="D190" i="46" s="1"/>
  <c r="E190" i="46" s="1"/>
  <c r="F190" i="46" s="1"/>
  <c r="G190" i="46" s="1"/>
  <c r="H190" i="46" s="1"/>
  <c r="I190" i="46" s="1"/>
  <c r="J190" i="46" s="1"/>
  <c r="K190" i="46" s="1"/>
  <c r="L190" i="46" s="1"/>
  <c r="M190" i="46" s="1"/>
  <c r="N190" i="46" s="1"/>
  <c r="O190" i="46" s="1"/>
  <c r="P190" i="46" s="1"/>
  <c r="Q190" i="46" s="1"/>
  <c r="R190" i="46" s="1"/>
  <c r="S190" i="46" s="1"/>
  <c r="T190" i="46" s="1"/>
  <c r="U190" i="46" s="1"/>
  <c r="Y190" i="46" s="1"/>
  <c r="Z190" i="46" s="1"/>
  <c r="AA190" i="46" s="1"/>
  <c r="AB190" i="46" s="1"/>
  <c r="AC190" i="46" s="1"/>
  <c r="AD190" i="46" s="1"/>
  <c r="AE190" i="46" s="1"/>
  <c r="AF190" i="46" s="1"/>
  <c r="C189" i="46"/>
  <c r="D189" i="46" s="1"/>
  <c r="E189" i="46" s="1"/>
  <c r="F189" i="46" s="1"/>
  <c r="G189" i="46" s="1"/>
  <c r="H189" i="46" s="1"/>
  <c r="I189" i="46" s="1"/>
  <c r="J189" i="46" s="1"/>
  <c r="K189" i="46" s="1"/>
  <c r="L189" i="46" s="1"/>
  <c r="M189" i="46" s="1"/>
  <c r="N189" i="46" s="1"/>
  <c r="O189" i="46" s="1"/>
  <c r="P189" i="46" s="1"/>
  <c r="Q189" i="46" s="1"/>
  <c r="R189" i="46" s="1"/>
  <c r="S189" i="46" s="1"/>
  <c r="T189" i="46" s="1"/>
  <c r="U189" i="46" s="1"/>
  <c r="Y189" i="46" s="1"/>
  <c r="Z189" i="46" s="1"/>
  <c r="AA189" i="46" s="1"/>
  <c r="AB189" i="46" s="1"/>
  <c r="AC189" i="46" s="1"/>
  <c r="AD189" i="46" s="1"/>
  <c r="AE189" i="46" s="1"/>
  <c r="AF189" i="46" s="1"/>
  <c r="C186" i="46"/>
  <c r="D186" i="46" s="1"/>
  <c r="E186" i="46" s="1"/>
  <c r="F186" i="46" s="1"/>
  <c r="G186" i="46" s="1"/>
  <c r="H186" i="46" s="1"/>
  <c r="I186" i="46" s="1"/>
  <c r="J186" i="46" s="1"/>
  <c r="K186" i="46" s="1"/>
  <c r="L186" i="46" s="1"/>
  <c r="M186" i="46" s="1"/>
  <c r="N186" i="46" s="1"/>
  <c r="O186" i="46" s="1"/>
  <c r="P186" i="46" s="1"/>
  <c r="Q186" i="46" s="1"/>
  <c r="R186" i="46" s="1"/>
  <c r="S186" i="46" s="1"/>
  <c r="T186" i="46" s="1"/>
  <c r="U186" i="46" s="1"/>
  <c r="Y186" i="46" s="1"/>
  <c r="Z186" i="46" s="1"/>
  <c r="AA186" i="46" s="1"/>
  <c r="AB186" i="46" s="1"/>
  <c r="AC186" i="46" s="1"/>
  <c r="AD186" i="46" s="1"/>
  <c r="AE186" i="46" s="1"/>
  <c r="AF186" i="46" s="1"/>
  <c r="AN185" i="46"/>
  <c r="AM185" i="46"/>
  <c r="D185" i="46"/>
  <c r="E185" i="46" s="1"/>
  <c r="F185" i="46" s="1"/>
  <c r="G185" i="46" s="1"/>
  <c r="H185" i="46" s="1"/>
  <c r="I185" i="46" s="1"/>
  <c r="J185" i="46" s="1"/>
  <c r="K185" i="46" s="1"/>
  <c r="L185" i="46" s="1"/>
  <c r="M185" i="46" s="1"/>
  <c r="N185" i="46" s="1"/>
  <c r="O185" i="46" s="1"/>
  <c r="P185" i="46" s="1"/>
  <c r="Q185" i="46" s="1"/>
  <c r="R185" i="46" s="1"/>
  <c r="S185" i="46" s="1"/>
  <c r="T185" i="46" s="1"/>
  <c r="U185" i="46" s="1"/>
  <c r="Y185" i="46" s="1"/>
  <c r="Z185" i="46" s="1"/>
  <c r="AA185" i="46" s="1"/>
  <c r="AB185" i="46" s="1"/>
  <c r="AC185" i="46" s="1"/>
  <c r="AD185" i="46" s="1"/>
  <c r="AE185" i="46" s="1"/>
  <c r="AF185" i="46" s="1"/>
  <c r="C185" i="46"/>
  <c r="AO184" i="46"/>
  <c r="C184" i="46"/>
  <c r="D184" i="46" s="1"/>
  <c r="E184" i="46" s="1"/>
  <c r="F184" i="46" s="1"/>
  <c r="G184" i="46" s="1"/>
  <c r="H184" i="46" s="1"/>
  <c r="I184" i="46" s="1"/>
  <c r="J184" i="46" s="1"/>
  <c r="K184" i="46" s="1"/>
  <c r="L184" i="46" s="1"/>
  <c r="M184" i="46" s="1"/>
  <c r="N184" i="46" s="1"/>
  <c r="O184" i="46" s="1"/>
  <c r="P184" i="46" s="1"/>
  <c r="Q184" i="46" s="1"/>
  <c r="R184" i="46" s="1"/>
  <c r="S184" i="46" s="1"/>
  <c r="T184" i="46" s="1"/>
  <c r="U184" i="46" s="1"/>
  <c r="Y184" i="46" s="1"/>
  <c r="Z184" i="46" s="1"/>
  <c r="AA184" i="46" s="1"/>
  <c r="AB184" i="46" s="1"/>
  <c r="AC184" i="46" s="1"/>
  <c r="AD184" i="46" s="1"/>
  <c r="AE184" i="46" s="1"/>
  <c r="AF184" i="46" s="1"/>
  <c r="AO183" i="46"/>
  <c r="C183" i="46"/>
  <c r="D183" i="46" s="1"/>
  <c r="E183" i="46" s="1"/>
  <c r="F183" i="46" s="1"/>
  <c r="G183" i="46" s="1"/>
  <c r="H183" i="46" s="1"/>
  <c r="I183" i="46" s="1"/>
  <c r="J183" i="46" s="1"/>
  <c r="K183" i="46" s="1"/>
  <c r="L183" i="46" s="1"/>
  <c r="M183" i="46" s="1"/>
  <c r="N183" i="46" s="1"/>
  <c r="O183" i="46" s="1"/>
  <c r="P183" i="46" s="1"/>
  <c r="Q183" i="46" s="1"/>
  <c r="R183" i="46" s="1"/>
  <c r="S183" i="46" s="1"/>
  <c r="T183" i="46" s="1"/>
  <c r="U183" i="46" s="1"/>
  <c r="Y183" i="46" s="1"/>
  <c r="Z183" i="46" s="1"/>
  <c r="AA183" i="46" s="1"/>
  <c r="AB183" i="46" s="1"/>
  <c r="AC183" i="46" s="1"/>
  <c r="AD183" i="46" s="1"/>
  <c r="AE183" i="46" s="1"/>
  <c r="AF183" i="46" s="1"/>
  <c r="AO182" i="46"/>
  <c r="AO185" i="46" s="1"/>
  <c r="C182" i="46"/>
  <c r="D182" i="46" s="1"/>
  <c r="E182" i="46" s="1"/>
  <c r="F182" i="46" s="1"/>
  <c r="G182" i="46" s="1"/>
  <c r="H182" i="46" s="1"/>
  <c r="I182" i="46" s="1"/>
  <c r="J182" i="46" s="1"/>
  <c r="K182" i="46" s="1"/>
  <c r="L182" i="46" s="1"/>
  <c r="M182" i="46" s="1"/>
  <c r="N182" i="46" s="1"/>
  <c r="O182" i="46" s="1"/>
  <c r="P182" i="46" s="1"/>
  <c r="Q182" i="46" s="1"/>
  <c r="R182" i="46" s="1"/>
  <c r="S182" i="46" s="1"/>
  <c r="T182" i="46" s="1"/>
  <c r="U182" i="46" s="1"/>
  <c r="Y182" i="46" s="1"/>
  <c r="Z182" i="46" s="1"/>
  <c r="AA182" i="46" s="1"/>
  <c r="AB182" i="46" s="1"/>
  <c r="AC182" i="46" s="1"/>
  <c r="AD182" i="46" s="1"/>
  <c r="AE182" i="46" s="1"/>
  <c r="AF182" i="46" s="1"/>
  <c r="C181" i="46"/>
  <c r="D181" i="46" s="1"/>
  <c r="E181" i="46" s="1"/>
  <c r="F181" i="46" s="1"/>
  <c r="G181" i="46" s="1"/>
  <c r="H181" i="46" s="1"/>
  <c r="I181" i="46" s="1"/>
  <c r="J181" i="46" s="1"/>
  <c r="K181" i="46" s="1"/>
  <c r="L181" i="46" s="1"/>
  <c r="M181" i="46" s="1"/>
  <c r="N181" i="46" s="1"/>
  <c r="O181" i="46" s="1"/>
  <c r="P181" i="46" s="1"/>
  <c r="Q181" i="46" s="1"/>
  <c r="R181" i="46" s="1"/>
  <c r="S181" i="46" s="1"/>
  <c r="T181" i="46" s="1"/>
  <c r="U181" i="46" s="1"/>
  <c r="Y181" i="46" s="1"/>
  <c r="Z181" i="46" s="1"/>
  <c r="AM178" i="46"/>
  <c r="AG178" i="46"/>
  <c r="AO177" i="46"/>
  <c r="AN177" i="46"/>
  <c r="C177" i="46"/>
  <c r="D177" i="46" s="1"/>
  <c r="E177" i="46" s="1"/>
  <c r="F177" i="46" s="1"/>
  <c r="G177" i="46" s="1"/>
  <c r="H177" i="46" s="1"/>
  <c r="I177" i="46" s="1"/>
  <c r="J177" i="46" s="1"/>
  <c r="K177" i="46" s="1"/>
  <c r="L177" i="46" s="1"/>
  <c r="M177" i="46" s="1"/>
  <c r="N177" i="46" s="1"/>
  <c r="R177" i="46" s="1"/>
  <c r="S177" i="46" s="1"/>
  <c r="T177" i="46" s="1"/>
  <c r="U177" i="46" s="1"/>
  <c r="Y177" i="46" s="1"/>
  <c r="Z177" i="46" s="1"/>
  <c r="AA177" i="46" s="1"/>
  <c r="AB177" i="46" s="1"/>
  <c r="AC177" i="46" s="1"/>
  <c r="AD177" i="46" s="1"/>
  <c r="AE177" i="46" s="1"/>
  <c r="AF177" i="46" s="1"/>
  <c r="AO176" i="46"/>
  <c r="AN176" i="46"/>
  <c r="C176" i="46"/>
  <c r="D176" i="46" s="1"/>
  <c r="E176" i="46" s="1"/>
  <c r="F176" i="46" s="1"/>
  <c r="G176" i="46" s="1"/>
  <c r="H176" i="46" s="1"/>
  <c r="I176" i="46" s="1"/>
  <c r="J176" i="46" s="1"/>
  <c r="K176" i="46" s="1"/>
  <c r="L176" i="46" s="1"/>
  <c r="M176" i="46" s="1"/>
  <c r="N176" i="46" s="1"/>
  <c r="R176" i="46" s="1"/>
  <c r="S176" i="46" s="1"/>
  <c r="T176" i="46" s="1"/>
  <c r="U176" i="46" s="1"/>
  <c r="Y176" i="46" s="1"/>
  <c r="Z176" i="46" s="1"/>
  <c r="AA176" i="46" s="1"/>
  <c r="AB176" i="46" s="1"/>
  <c r="AC176" i="46" s="1"/>
  <c r="AD176" i="46" s="1"/>
  <c r="AE176" i="46" s="1"/>
  <c r="AF176" i="46" s="1"/>
  <c r="AO175" i="46"/>
  <c r="AN175" i="46"/>
  <c r="C175" i="46"/>
  <c r="D175" i="46" s="1"/>
  <c r="E175" i="46" s="1"/>
  <c r="F175" i="46" s="1"/>
  <c r="G175" i="46" s="1"/>
  <c r="H175" i="46" s="1"/>
  <c r="I175" i="46" s="1"/>
  <c r="J175" i="46" s="1"/>
  <c r="K175" i="46" s="1"/>
  <c r="L175" i="46" s="1"/>
  <c r="M175" i="46" s="1"/>
  <c r="N175" i="46" s="1"/>
  <c r="R175" i="46" s="1"/>
  <c r="S175" i="46" s="1"/>
  <c r="T175" i="46" s="1"/>
  <c r="U175" i="46" s="1"/>
  <c r="Y175" i="46" s="1"/>
  <c r="Z175" i="46" s="1"/>
  <c r="AA175" i="46" s="1"/>
  <c r="AB175" i="46" s="1"/>
  <c r="AC175" i="46" s="1"/>
  <c r="AD175" i="46" s="1"/>
  <c r="AE175" i="46" s="1"/>
  <c r="AF175" i="46" s="1"/>
  <c r="AO174" i="46"/>
  <c r="AN174" i="46"/>
  <c r="C174" i="46"/>
  <c r="D174" i="46" s="1"/>
  <c r="E174" i="46" s="1"/>
  <c r="F174" i="46" s="1"/>
  <c r="G174" i="46" s="1"/>
  <c r="H174" i="46" s="1"/>
  <c r="I174" i="46" s="1"/>
  <c r="J174" i="46" s="1"/>
  <c r="K174" i="46" s="1"/>
  <c r="L174" i="46" s="1"/>
  <c r="M174" i="46" s="1"/>
  <c r="N174" i="46" s="1"/>
  <c r="R174" i="46" s="1"/>
  <c r="S174" i="46" s="1"/>
  <c r="T174" i="46" s="1"/>
  <c r="U174" i="46" s="1"/>
  <c r="Y174" i="46" s="1"/>
  <c r="Z174" i="46" s="1"/>
  <c r="AA174" i="46" s="1"/>
  <c r="AB174" i="46" s="1"/>
  <c r="AC174" i="46" s="1"/>
  <c r="AD174" i="46" s="1"/>
  <c r="AE174" i="46" s="1"/>
  <c r="AF174" i="46" s="1"/>
  <c r="AN173" i="46"/>
  <c r="AO173" i="46" s="1"/>
  <c r="C173" i="46"/>
  <c r="D173" i="46" s="1"/>
  <c r="E173" i="46" s="1"/>
  <c r="F173" i="46" s="1"/>
  <c r="G173" i="46" s="1"/>
  <c r="H173" i="46" s="1"/>
  <c r="I173" i="46" s="1"/>
  <c r="J173" i="46" s="1"/>
  <c r="K173" i="46" s="1"/>
  <c r="L173" i="46" s="1"/>
  <c r="M173" i="46" s="1"/>
  <c r="N173" i="46" s="1"/>
  <c r="R173" i="46" s="1"/>
  <c r="S173" i="46" s="1"/>
  <c r="T173" i="46" s="1"/>
  <c r="U173" i="46" s="1"/>
  <c r="Y173" i="46" s="1"/>
  <c r="Z173" i="46" s="1"/>
  <c r="AA173" i="46" s="1"/>
  <c r="AB173" i="46" s="1"/>
  <c r="AC173" i="46" s="1"/>
  <c r="AD173" i="46" s="1"/>
  <c r="AE173" i="46" s="1"/>
  <c r="AF173" i="46" s="1"/>
  <c r="AO172" i="46"/>
  <c r="AN172" i="46"/>
  <c r="C172" i="46"/>
  <c r="D172" i="46" s="1"/>
  <c r="E172" i="46" s="1"/>
  <c r="AN171" i="46"/>
  <c r="AO171" i="46" s="1"/>
  <c r="AN170" i="46"/>
  <c r="AO170" i="46" s="1"/>
  <c r="AF170" i="46" a="1"/>
  <c r="AF170" i="46" s="1"/>
  <c r="AE170" i="46" a="1"/>
  <c r="AE170" i="46" s="1"/>
  <c r="AD170" i="46" a="1"/>
  <c r="AD170" i="46" s="1"/>
  <c r="AC170" i="46" a="1"/>
  <c r="AC170" i="46" s="1"/>
  <c r="AB170" i="46" a="1"/>
  <c r="AB170" i="46" s="1"/>
  <c r="AA170" i="46" a="1"/>
  <c r="AA170" i="46" s="1"/>
  <c r="Z170" i="46" a="1"/>
  <c r="Z170" i="46" s="1"/>
  <c r="Y170" i="46" a="1"/>
  <c r="Y170" i="46" s="1"/>
  <c r="U170" i="46" a="1"/>
  <c r="U170" i="46" s="1"/>
  <c r="T170" i="46" a="1"/>
  <c r="T170" i="46" s="1"/>
  <c r="S170" i="46" a="1"/>
  <c r="S170" i="46" s="1"/>
  <c r="M170" i="46" a="1"/>
  <c r="M170" i="46" s="1"/>
  <c r="L170" i="46" a="1"/>
  <c r="L170" i="46" s="1"/>
  <c r="K170" i="46" a="1"/>
  <c r="K170" i="46" s="1"/>
  <c r="J170" i="46" a="1"/>
  <c r="J170" i="46" s="1"/>
  <c r="I170" i="46" a="1"/>
  <c r="I170" i="46" s="1"/>
  <c r="H170" i="46" a="1"/>
  <c r="H170" i="46" s="1"/>
  <c r="G170" i="46" a="1"/>
  <c r="G170" i="46" s="1"/>
  <c r="F170" i="46" a="1"/>
  <c r="F170" i="46" s="1"/>
  <c r="E170" i="46" a="1"/>
  <c r="E170" i="46" s="1"/>
  <c r="D170" i="46" a="1"/>
  <c r="D170" i="46" s="1"/>
  <c r="C170" i="46" a="1"/>
  <c r="C170" i="46" s="1"/>
  <c r="AN169" i="46"/>
  <c r="AN178" i="46" s="1"/>
  <c r="AF169" i="46"/>
  <c r="AE169" i="46"/>
  <c r="AD169" i="46"/>
  <c r="AC169" i="46"/>
  <c r="AB169" i="46"/>
  <c r="AA169" i="46"/>
  <c r="Z169" i="46"/>
  <c r="Y169" i="46"/>
  <c r="U169" i="46"/>
  <c r="T169" i="46"/>
  <c r="S169" i="46"/>
  <c r="M169" i="46"/>
  <c r="L169" i="46"/>
  <c r="K169" i="46"/>
  <c r="J169" i="46"/>
  <c r="I169" i="46"/>
  <c r="H169" i="46"/>
  <c r="G169" i="46"/>
  <c r="F169" i="46"/>
  <c r="E169" i="46"/>
  <c r="D169" i="46"/>
  <c r="C169" i="46"/>
  <c r="AI168" i="46"/>
  <c r="AH168" i="46"/>
  <c r="A168" i="46" a="1"/>
  <c r="A168" i="46" s="1"/>
  <c r="AI167" i="46"/>
  <c r="AH167" i="46"/>
  <c r="AI166" i="46"/>
  <c r="AH166" i="46"/>
  <c r="AM165" i="46"/>
  <c r="AI165" i="46"/>
  <c r="AH165" i="46"/>
  <c r="AN164" i="46"/>
  <c r="AI164" i="46"/>
  <c r="AH164" i="46"/>
  <c r="AN163" i="46"/>
  <c r="AO163" i="46" s="1"/>
  <c r="AI163" i="46"/>
  <c r="AH163" i="46"/>
  <c r="A163" i="46" a="1"/>
  <c r="A163" i="46" s="1"/>
  <c r="AN162" i="46"/>
  <c r="AO162" i="46" s="1"/>
  <c r="AI162" i="46"/>
  <c r="AH162" i="46"/>
  <c r="AO161" i="46"/>
  <c r="AN161" i="46"/>
  <c r="AI161" i="46"/>
  <c r="AH161" i="46"/>
  <c r="AI160" i="46"/>
  <c r="AH160" i="46"/>
  <c r="AI159" i="46"/>
  <c r="AH159" i="46"/>
  <c r="AI158" i="46"/>
  <c r="AH158" i="46"/>
  <c r="AN157" i="46"/>
  <c r="AO157" i="46" s="1"/>
  <c r="AM157" i="46"/>
  <c r="AI157" i="46"/>
  <c r="AH157" i="46"/>
  <c r="AN156" i="46"/>
  <c r="AO156" i="46" s="1"/>
  <c r="AI156" i="46"/>
  <c r="AH156" i="46"/>
  <c r="AO155" i="46"/>
  <c r="AN155" i="46"/>
  <c r="AO154" i="46"/>
  <c r="AN154" i="46"/>
  <c r="AN153" i="46"/>
  <c r="AO153" i="46" s="1"/>
  <c r="AI152" i="46"/>
  <c r="AH152" i="46"/>
  <c r="AI151" i="46"/>
  <c r="AH151" i="46"/>
  <c r="AI150" i="46"/>
  <c r="AH150" i="46"/>
  <c r="AM149" i="46"/>
  <c r="AI149" i="46"/>
  <c r="AH149" i="46"/>
  <c r="AN148" i="46"/>
  <c r="AO148" i="46" s="1"/>
  <c r="AI148" i="46"/>
  <c r="AH148" i="46"/>
  <c r="AN147" i="46"/>
  <c r="AO147" i="46" s="1"/>
  <c r="AI147" i="46"/>
  <c r="AH147" i="46"/>
  <c r="AN146" i="46"/>
  <c r="AO146" i="46" s="1"/>
  <c r="AI146" i="46"/>
  <c r="AH146" i="46"/>
  <c r="AO145" i="46"/>
  <c r="AN145" i="46"/>
  <c r="AI144" i="46"/>
  <c r="AH144" i="46"/>
  <c r="AI143" i="46"/>
  <c r="AH143" i="46"/>
  <c r="AI142" i="46"/>
  <c r="AH142" i="46"/>
  <c r="AI141" i="46"/>
  <c r="AH141" i="46"/>
  <c r="AI140" i="46"/>
  <c r="AH140" i="46"/>
  <c r="AI139" i="46"/>
  <c r="AH139" i="46"/>
  <c r="AI138" i="46"/>
  <c r="AH138" i="46"/>
  <c r="AI137" i="46"/>
  <c r="AH137" i="46"/>
  <c r="AI136" i="46"/>
  <c r="AH136" i="46"/>
  <c r="AI135" i="46"/>
  <c r="AH135" i="46"/>
  <c r="D133" i="46"/>
  <c r="AO23" i="46" s="1"/>
  <c r="AF132" i="46"/>
  <c r="AE132" i="46"/>
  <c r="AD132" i="46"/>
  <c r="AC132" i="46"/>
  <c r="AB132" i="46"/>
  <c r="AA132" i="46"/>
  <c r="Z132" i="46"/>
  <c r="Y132" i="46"/>
  <c r="U132" i="46"/>
  <c r="T132" i="46"/>
  <c r="S132" i="46"/>
  <c r="M132" i="46"/>
  <c r="L132" i="46"/>
  <c r="K132" i="46"/>
  <c r="J132" i="46"/>
  <c r="I132" i="46"/>
  <c r="H132" i="46"/>
  <c r="G132" i="46"/>
  <c r="F132" i="46"/>
  <c r="E132" i="46"/>
  <c r="D132" i="46"/>
  <c r="C132" i="46"/>
  <c r="AF131" i="46"/>
  <c r="AE131" i="46"/>
  <c r="AD131" i="46"/>
  <c r="AC131" i="46"/>
  <c r="AB131" i="46"/>
  <c r="AA131" i="46"/>
  <c r="Z131" i="46"/>
  <c r="Y131" i="46"/>
  <c r="U131" i="46"/>
  <c r="T131" i="46"/>
  <c r="S131" i="46"/>
  <c r="M131" i="46"/>
  <c r="L131" i="46"/>
  <c r="K131" i="46"/>
  <c r="J131" i="46"/>
  <c r="I131" i="46"/>
  <c r="H131" i="46"/>
  <c r="G131" i="46"/>
  <c r="F131" i="46"/>
  <c r="E131" i="46"/>
  <c r="D131" i="46"/>
  <c r="C131" i="46"/>
  <c r="AF130" i="46"/>
  <c r="AE130" i="46"/>
  <c r="AD130" i="46"/>
  <c r="AC130" i="46"/>
  <c r="AB130" i="46"/>
  <c r="AA130" i="46"/>
  <c r="Z130" i="46"/>
  <c r="Y130" i="46"/>
  <c r="U130" i="46"/>
  <c r="T130" i="46"/>
  <c r="S130" i="46"/>
  <c r="M130" i="46"/>
  <c r="L130" i="46"/>
  <c r="K130" i="46"/>
  <c r="J130" i="46"/>
  <c r="I130" i="46"/>
  <c r="H130" i="46"/>
  <c r="G130" i="46"/>
  <c r="F130" i="46"/>
  <c r="E130" i="46"/>
  <c r="D130" i="46"/>
  <c r="C130" i="46"/>
  <c r="AF129" i="46"/>
  <c r="AE129" i="46"/>
  <c r="AD129" i="46"/>
  <c r="AC129" i="46"/>
  <c r="AB129" i="46"/>
  <c r="AA129" i="46"/>
  <c r="Z129" i="46"/>
  <c r="Y129" i="46"/>
  <c r="U129" i="46"/>
  <c r="T129" i="46"/>
  <c r="S129" i="46"/>
  <c r="M129" i="46"/>
  <c r="L129" i="46"/>
  <c r="K129" i="46"/>
  <c r="K133" i="46" s="1"/>
  <c r="AT23" i="46" s="1"/>
  <c r="J129" i="46"/>
  <c r="I129" i="46"/>
  <c r="H129" i="46"/>
  <c r="G129" i="46"/>
  <c r="F129" i="46"/>
  <c r="E129" i="46"/>
  <c r="D129" i="46"/>
  <c r="C129" i="46"/>
  <c r="AF128" i="46"/>
  <c r="AE128" i="46"/>
  <c r="AD128" i="46"/>
  <c r="AC128" i="46"/>
  <c r="AB128" i="46"/>
  <c r="AA128" i="46"/>
  <c r="Z128" i="46"/>
  <c r="Y128" i="46"/>
  <c r="U128" i="46"/>
  <c r="T128" i="46"/>
  <c r="S128" i="46"/>
  <c r="M128" i="46"/>
  <c r="L128" i="46"/>
  <c r="K128" i="46"/>
  <c r="J128" i="46"/>
  <c r="I128" i="46"/>
  <c r="H128" i="46"/>
  <c r="G128" i="46"/>
  <c r="F128" i="46"/>
  <c r="E128" i="46"/>
  <c r="D128" i="46"/>
  <c r="C128" i="46"/>
  <c r="AF127" i="46"/>
  <c r="AF133" i="46" s="1"/>
  <c r="BJ23" i="46" s="1"/>
  <c r="AE127" i="46"/>
  <c r="AD127" i="46"/>
  <c r="AC127" i="46"/>
  <c r="AB127" i="46"/>
  <c r="AA127" i="46"/>
  <c r="Z127" i="46"/>
  <c r="Y127" i="46"/>
  <c r="BE23" i="46"/>
  <c r="U127" i="46"/>
  <c r="T127" i="46"/>
  <c r="S127" i="46"/>
  <c r="M127" i="46"/>
  <c r="L127" i="46"/>
  <c r="K127" i="46"/>
  <c r="J127" i="46"/>
  <c r="I127" i="46"/>
  <c r="H127" i="46"/>
  <c r="H133" i="46" s="1"/>
  <c r="H134" i="46" s="1"/>
  <c r="G127" i="46"/>
  <c r="F127" i="46"/>
  <c r="E127" i="46"/>
  <c r="D127" i="46"/>
  <c r="C127" i="46"/>
  <c r="X7" i="46"/>
  <c r="AI124" i="46"/>
  <c r="AH124" i="46"/>
  <c r="AG123" i="46"/>
  <c r="Q7" i="46"/>
  <c r="AI122" i="46"/>
  <c r="AH122" i="46"/>
  <c r="AG122" i="46"/>
  <c r="AG125" i="46" s="1"/>
  <c r="AI121" i="46"/>
  <c r="AH121" i="46"/>
  <c r="AI120" i="46"/>
  <c r="AH120" i="46"/>
  <c r="AI119" i="46"/>
  <c r="AH119" i="46"/>
  <c r="AG118" i="46"/>
  <c r="AF118" i="46"/>
  <c r="BJ19" i="46" s="1"/>
  <c r="AE118" i="46"/>
  <c r="AD118" i="46"/>
  <c r="BH19" i="46" s="1"/>
  <c r="AC118" i="46"/>
  <c r="AB5" i="46" s="1"/>
  <c r="AB118" i="46"/>
  <c r="AA118" i="46"/>
  <c r="Z118" i="46"/>
  <c r="Y5" i="46" s="1"/>
  <c r="Y118" i="46"/>
  <c r="X5" i="46" s="1"/>
  <c r="BD19" i="46"/>
  <c r="U118" i="46"/>
  <c r="BC19" i="46" s="1"/>
  <c r="T118" i="46"/>
  <c r="BB19" i="46" s="1"/>
  <c r="S118" i="46"/>
  <c r="P5" i="46"/>
  <c r="AV19" i="46"/>
  <c r="M118" i="46"/>
  <c r="L118" i="46"/>
  <c r="K118" i="46"/>
  <c r="J118" i="46"/>
  <c r="I5" i="46" s="1"/>
  <c r="I118" i="46"/>
  <c r="H5" i="46" s="1"/>
  <c r="H118" i="46"/>
  <c r="G118" i="46"/>
  <c r="F118" i="46"/>
  <c r="E118" i="46"/>
  <c r="AP19" i="46" s="1"/>
  <c r="D118" i="46"/>
  <c r="AO19" i="46" s="1"/>
  <c r="C118" i="46"/>
  <c r="AI117" i="46"/>
  <c r="AH117" i="46"/>
  <c r="AI116" i="46"/>
  <c r="AH116" i="46"/>
  <c r="AI115" i="46"/>
  <c r="AH115" i="46"/>
  <c r="AI114" i="46"/>
  <c r="AH114" i="46"/>
  <c r="AI113" i="46"/>
  <c r="AH113" i="46"/>
  <c r="AI112" i="46"/>
  <c r="AH112" i="46"/>
  <c r="AI111" i="46"/>
  <c r="AH111" i="46"/>
  <c r="AI110" i="46"/>
  <c r="AH110" i="46"/>
  <c r="AI109" i="46"/>
  <c r="AH109" i="46"/>
  <c r="AI108" i="46"/>
  <c r="AH108" i="46"/>
  <c r="AI107" i="46"/>
  <c r="AH107" i="46"/>
  <c r="AG106" i="46"/>
  <c r="AF106" i="46"/>
  <c r="BJ20" i="46" s="1"/>
  <c r="AE106" i="46"/>
  <c r="BI20" i="46" s="1"/>
  <c r="AD106" i="46"/>
  <c r="BH20" i="46" s="1"/>
  <c r="AC106" i="46"/>
  <c r="AB106" i="46"/>
  <c r="BC20" i="46"/>
  <c r="T106" i="46"/>
  <c r="S106" i="46"/>
  <c r="BA20" i="46" s="1"/>
  <c r="M106" i="46"/>
  <c r="AU20" i="46" s="1"/>
  <c r="L106" i="46"/>
  <c r="K106" i="46"/>
  <c r="AT20" i="46" s="1"/>
  <c r="J106" i="46"/>
  <c r="I106" i="46"/>
  <c r="AS20" i="46" s="1"/>
  <c r="H106" i="46"/>
  <c r="G106" i="46"/>
  <c r="AR20" i="46" s="1"/>
  <c r="F106" i="46"/>
  <c r="AQ20" i="46" s="1"/>
  <c r="E106" i="46"/>
  <c r="AP20" i="46" s="1"/>
  <c r="D106" i="46"/>
  <c r="C106" i="46"/>
  <c r="AN20" i="46" s="1"/>
  <c r="AI105" i="46"/>
  <c r="AH105" i="46"/>
  <c r="AI104" i="46"/>
  <c r="AH104" i="46"/>
  <c r="AI103" i="46"/>
  <c r="AH103" i="46"/>
  <c r="AF102" i="46"/>
  <c r="BJ18" i="46" s="1"/>
  <c r="AE102" i="46"/>
  <c r="BI18" i="46" s="1"/>
  <c r="AD102" i="46"/>
  <c r="BH18" i="46" s="1"/>
  <c r="AC102" i="46"/>
  <c r="AB102" i="46"/>
  <c r="BF18" i="46"/>
  <c r="BD18" i="46"/>
  <c r="T102" i="46"/>
  <c r="BB18" i="46" s="1"/>
  <c r="S102" i="46"/>
  <c r="AX18" i="46"/>
  <c r="AW18" i="46"/>
  <c r="AV18" i="46"/>
  <c r="M102" i="46"/>
  <c r="L102" i="46"/>
  <c r="K102" i="46"/>
  <c r="J102" i="46"/>
  <c r="I102" i="46"/>
  <c r="AS18" i="46" s="1"/>
  <c r="H102" i="46"/>
  <c r="G102" i="46"/>
  <c r="AR18" i="46" s="1"/>
  <c r="F102" i="46"/>
  <c r="E102" i="46"/>
  <c r="AP18" i="46" s="1"/>
  <c r="D102" i="46"/>
  <c r="C102" i="46"/>
  <c r="BV101" i="46"/>
  <c r="BT101" i="46"/>
  <c r="BR101" i="46"/>
  <c r="BN101" i="46"/>
  <c r="BM101" i="46"/>
  <c r="BL101" i="46"/>
  <c r="BF101" i="46"/>
  <c r="BB101" i="46"/>
  <c r="AI101" i="46"/>
  <c r="AH101" i="46"/>
  <c r="AG101" i="46"/>
  <c r="AG102" i="46" s="1"/>
  <c r="BO100" i="46"/>
  <c r="BM100" i="46"/>
  <c r="BJ100" i="46"/>
  <c r="BI100" i="46"/>
  <c r="BG100" i="46"/>
  <c r="BB100" i="46"/>
  <c r="BA100" i="46"/>
  <c r="AI100" i="46"/>
  <c r="AH100" i="46"/>
  <c r="BT99" i="46"/>
  <c r="BS99" i="46"/>
  <c r="BO99" i="46"/>
  <c r="BJ99" i="46"/>
  <c r="BC99" i="46"/>
  <c r="BB99" i="46"/>
  <c r="AI99" i="46"/>
  <c r="AH99" i="46"/>
  <c r="BV98" i="46"/>
  <c r="BU98" i="46"/>
  <c r="BT98" i="46"/>
  <c r="BS98" i="46"/>
  <c r="BN98" i="46"/>
  <c r="BM98" i="46"/>
  <c r="BL98" i="46"/>
  <c r="BK98" i="46"/>
  <c r="BE98" i="46"/>
  <c r="BA98" i="46"/>
  <c r="AI98" i="46"/>
  <c r="AH98" i="46"/>
  <c r="BU97" i="46"/>
  <c r="BN97" i="46"/>
  <c r="BM97" i="46"/>
  <c r="AI97" i="46"/>
  <c r="AH97" i="46"/>
  <c r="AI96" i="46"/>
  <c r="AH96" i="46"/>
  <c r="AI95" i="46"/>
  <c r="AH95" i="46"/>
  <c r="BW94" i="46"/>
  <c r="BW101" i="46" s="1"/>
  <c r="BV94" i="46"/>
  <c r="BU94" i="46"/>
  <c r="BU101" i="46" s="1"/>
  <c r="BT94" i="46"/>
  <c r="BS94" i="46"/>
  <c r="BS101" i="46" s="1"/>
  <c r="BR94" i="46"/>
  <c r="BQ94" i="46"/>
  <c r="BQ101" i="46" s="1"/>
  <c r="BP94" i="46"/>
  <c r="BP101" i="46" s="1"/>
  <c r="BO94" i="46"/>
  <c r="BO101" i="46" s="1"/>
  <c r="BN94" i="46"/>
  <c r="BM94" i="46"/>
  <c r="BL94" i="46"/>
  <c r="BK94" i="46"/>
  <c r="BK101" i="46" s="1"/>
  <c r="BJ94" i="46"/>
  <c r="BJ101" i="46" s="1"/>
  <c r="BI94" i="46"/>
  <c r="BI101" i="46" s="1"/>
  <c r="BH94" i="46"/>
  <c r="BH101" i="46" s="1"/>
  <c r="BG94" i="46"/>
  <c r="BG101" i="46" s="1"/>
  <c r="BF94" i="46"/>
  <c r="BE94" i="46"/>
  <c r="BE101" i="46" s="1"/>
  <c r="BD94" i="46"/>
  <c r="BD101" i="46" s="1"/>
  <c r="BC94" i="46"/>
  <c r="BC101" i="46" s="1"/>
  <c r="BB94" i="46"/>
  <c r="BA94" i="46"/>
  <c r="BA101" i="46" s="1"/>
  <c r="AZ94" i="46"/>
  <c r="AZ101" i="46" s="1"/>
  <c r="AI94" i="46"/>
  <c r="AH94" i="46"/>
  <c r="BW93" i="46"/>
  <c r="BW100" i="46" s="1"/>
  <c r="BV93" i="46"/>
  <c r="BV100" i="46" s="1"/>
  <c r="BU93" i="46"/>
  <c r="BU100" i="46" s="1"/>
  <c r="BT93" i="46"/>
  <c r="BT100" i="46" s="1"/>
  <c r="BS93" i="46"/>
  <c r="BS100" i="46" s="1"/>
  <c r="BR93" i="46"/>
  <c r="BR100" i="46" s="1"/>
  <c r="BQ93" i="46"/>
  <c r="BQ100" i="46" s="1"/>
  <c r="BP93" i="46"/>
  <c r="BP100" i="46" s="1"/>
  <c r="BO93" i="46"/>
  <c r="BN93" i="46"/>
  <c r="BN100" i="46" s="1"/>
  <c r="BM93" i="46"/>
  <c r="BL93" i="46"/>
  <c r="BL100" i="46" s="1"/>
  <c r="BK93" i="46"/>
  <c r="BK100" i="46" s="1"/>
  <c r="BJ93" i="46"/>
  <c r="BI93" i="46"/>
  <c r="BH93" i="46"/>
  <c r="BH100" i="46" s="1"/>
  <c r="BG93" i="46"/>
  <c r="BF93" i="46"/>
  <c r="BF100" i="46" s="1"/>
  <c r="BE93" i="46"/>
  <c r="BE100" i="46" s="1"/>
  <c r="BD93" i="46"/>
  <c r="BD100" i="46" s="1"/>
  <c r="BC93" i="46"/>
  <c r="BC100" i="46" s="1"/>
  <c r="BB93" i="46"/>
  <c r="BA93" i="46"/>
  <c r="AZ93" i="46"/>
  <c r="AZ100" i="46" s="1"/>
  <c r="AI93" i="46"/>
  <c r="AH93" i="46"/>
  <c r="BW92" i="46"/>
  <c r="BW99" i="46" s="1"/>
  <c r="BV92" i="46"/>
  <c r="BV99" i="46" s="1"/>
  <c r="BU92" i="46"/>
  <c r="BU99" i="46" s="1"/>
  <c r="BT92" i="46"/>
  <c r="BS92" i="46"/>
  <c r="BR92" i="46"/>
  <c r="BR99" i="46" s="1"/>
  <c r="BQ92" i="46"/>
  <c r="BQ99" i="46" s="1"/>
  <c r="BP92" i="46"/>
  <c r="BP99" i="46" s="1"/>
  <c r="BO92" i="46"/>
  <c r="BN92" i="46"/>
  <c r="BN99" i="46" s="1"/>
  <c r="BM92" i="46"/>
  <c r="BM99" i="46" s="1"/>
  <c r="BL92" i="46"/>
  <c r="BL99" i="46" s="1"/>
  <c r="BK92" i="46"/>
  <c r="BK99" i="46" s="1"/>
  <c r="BJ92" i="46"/>
  <c r="BI92" i="46"/>
  <c r="BI99" i="46" s="1"/>
  <c r="BH92" i="46"/>
  <c r="BH99" i="46" s="1"/>
  <c r="BG92" i="46"/>
  <c r="BG99" i="46" s="1"/>
  <c r="BF92" i="46"/>
  <c r="BF99" i="46" s="1"/>
  <c r="BE92" i="46"/>
  <c r="BE99" i="46" s="1"/>
  <c r="BD92" i="46"/>
  <c r="BD99" i="46" s="1"/>
  <c r="BC92" i="46"/>
  <c r="BB92" i="46"/>
  <c r="BA92" i="46"/>
  <c r="BA99" i="46" s="1"/>
  <c r="AZ92" i="46"/>
  <c r="AI92" i="46"/>
  <c r="AH92" i="46"/>
  <c r="BW91" i="46"/>
  <c r="BW98" i="46" s="1"/>
  <c r="BV91" i="46"/>
  <c r="BU91" i="46"/>
  <c r="BT91" i="46"/>
  <c r="BS91" i="46"/>
  <c r="BR91" i="46"/>
  <c r="BR98" i="46" s="1"/>
  <c r="BQ91" i="46"/>
  <c r="BQ98" i="46" s="1"/>
  <c r="BP91" i="46"/>
  <c r="BP98" i="46" s="1"/>
  <c r="BO91" i="46"/>
  <c r="BO98" i="46" s="1"/>
  <c r="BN91" i="46"/>
  <c r="BM91" i="46"/>
  <c r="BL91" i="46"/>
  <c r="BK91" i="46"/>
  <c r="BJ91" i="46"/>
  <c r="BJ98" i="46" s="1"/>
  <c r="BI91" i="46"/>
  <c r="BI98" i="46" s="1"/>
  <c r="BH91" i="46"/>
  <c r="BH98" i="46" s="1"/>
  <c r="BG91" i="46"/>
  <c r="BG98" i="46" s="1"/>
  <c r="BF91" i="46"/>
  <c r="BF98" i="46" s="1"/>
  <c r="BE91" i="46"/>
  <c r="BD91" i="46"/>
  <c r="BD98" i="46" s="1"/>
  <c r="BC91" i="46"/>
  <c r="BC98" i="46" s="1"/>
  <c r="BB91" i="46"/>
  <c r="BB98" i="46" s="1"/>
  <c r="BA91" i="46"/>
  <c r="AZ91" i="46"/>
  <c r="AZ98" i="46" s="1"/>
  <c r="AI91" i="46"/>
  <c r="AH91" i="46"/>
  <c r="BW90" i="46"/>
  <c r="BW97" i="46" s="1"/>
  <c r="BV90" i="46"/>
  <c r="BV97" i="46" s="1"/>
  <c r="BU90" i="46"/>
  <c r="BT90" i="46"/>
  <c r="BT97" i="46" s="1"/>
  <c r="BS90" i="46"/>
  <c r="BS97" i="46" s="1"/>
  <c r="BR90" i="46"/>
  <c r="BR97" i="46" s="1"/>
  <c r="BQ90" i="46"/>
  <c r="BQ97" i="46" s="1"/>
  <c r="BP90" i="46"/>
  <c r="BP97" i="46" s="1"/>
  <c r="BO90" i="46"/>
  <c r="BO97" i="46" s="1"/>
  <c r="BN90" i="46"/>
  <c r="BM90" i="46"/>
  <c r="BL90" i="46"/>
  <c r="BL97" i="46" s="1"/>
  <c r="BK90" i="46"/>
  <c r="BK97" i="46" s="1"/>
  <c r="BJ90" i="46"/>
  <c r="BJ97" i="46" s="1"/>
  <c r="BI90" i="46"/>
  <c r="BI97" i="46" s="1"/>
  <c r="BH90" i="46"/>
  <c r="BH97" i="46" s="1"/>
  <c r="BG90" i="46"/>
  <c r="BG97" i="46" s="1"/>
  <c r="BF90" i="46"/>
  <c r="BF97" i="46" s="1"/>
  <c r="BE90" i="46"/>
  <c r="BE97" i="46" s="1"/>
  <c r="BD90" i="46"/>
  <c r="BD97" i="46" s="1"/>
  <c r="BC90" i="46"/>
  <c r="BC97" i="46" s="1"/>
  <c r="BB90" i="46"/>
  <c r="BB97" i="46" s="1"/>
  <c r="BA90" i="46"/>
  <c r="BA97" i="46" s="1"/>
  <c r="AZ90" i="46"/>
  <c r="AZ97" i="46" s="1"/>
  <c r="AI90" i="46"/>
  <c r="AH90" i="46"/>
  <c r="BW89" i="46"/>
  <c r="BW96" i="46" s="1"/>
  <c r="BV89" i="46"/>
  <c r="BV96" i="46" s="1"/>
  <c r="BU89" i="46"/>
  <c r="BU96" i="46" s="1"/>
  <c r="BT89" i="46"/>
  <c r="BT96" i="46" s="1"/>
  <c r="BS89" i="46"/>
  <c r="BS96" i="46" s="1"/>
  <c r="BR89" i="46"/>
  <c r="BR96" i="46" s="1"/>
  <c r="BQ89" i="46"/>
  <c r="BQ96" i="46" s="1"/>
  <c r="BP89" i="46"/>
  <c r="BP96" i="46" s="1"/>
  <c r="BO89" i="46"/>
  <c r="BO96" i="46" s="1"/>
  <c r="BN89" i="46"/>
  <c r="BN96" i="46" s="1"/>
  <c r="BM89" i="46"/>
  <c r="BM96" i="46" s="1"/>
  <c r="BL89" i="46"/>
  <c r="BL96" i="46" s="1"/>
  <c r="BK89" i="46"/>
  <c r="BK96" i="46" s="1"/>
  <c r="BJ89" i="46"/>
  <c r="BJ96" i="46" s="1"/>
  <c r="BI89" i="46"/>
  <c r="BI96" i="46" s="1"/>
  <c r="BH89" i="46"/>
  <c r="BH96" i="46" s="1"/>
  <c r="BG89" i="46"/>
  <c r="BG96" i="46" s="1"/>
  <c r="BF89" i="46"/>
  <c r="BF96" i="46" s="1"/>
  <c r="BE89" i="46"/>
  <c r="BE96" i="46" s="1"/>
  <c r="BD89" i="46"/>
  <c r="BD96" i="46" s="1"/>
  <c r="BC89" i="46"/>
  <c r="BC96" i="46" s="1"/>
  <c r="BB89" i="46"/>
  <c r="BB96" i="46" s="1"/>
  <c r="BA89" i="46"/>
  <c r="BA96" i="46" s="1"/>
  <c r="AZ89" i="46"/>
  <c r="AZ96" i="46" s="1"/>
  <c r="AI89" i="46"/>
  <c r="AH89" i="46"/>
  <c r="AG88" i="46"/>
  <c r="AF88" i="46"/>
  <c r="AE88" i="46"/>
  <c r="BI17" i="46" s="1"/>
  <c r="AD88" i="46"/>
  <c r="BH17" i="46" s="1"/>
  <c r="AC88" i="46"/>
  <c r="AB88" i="46"/>
  <c r="BG17" i="46" s="1"/>
  <c r="U88" i="46"/>
  <c r="BC17" i="46" s="1"/>
  <c r="T88" i="46"/>
  <c r="S88" i="46"/>
  <c r="M88" i="46"/>
  <c r="AU17" i="46" s="1"/>
  <c r="L88" i="46"/>
  <c r="K88" i="46"/>
  <c r="AT17" i="46" s="1"/>
  <c r="J88" i="46"/>
  <c r="I88" i="46"/>
  <c r="AS17" i="46" s="1"/>
  <c r="H88" i="46"/>
  <c r="G88" i="46"/>
  <c r="AR17" i="46" s="1"/>
  <c r="F88" i="46"/>
  <c r="E88" i="46"/>
  <c r="AP17" i="46" s="1"/>
  <c r="D88" i="46"/>
  <c r="AO17" i="46" s="1"/>
  <c r="C88" i="46"/>
  <c r="AN17" i="46" s="1"/>
  <c r="AI87" i="46"/>
  <c r="AH87" i="46"/>
  <c r="AI86" i="46"/>
  <c r="AH86" i="46"/>
  <c r="AI85" i="46"/>
  <c r="AH85" i="46"/>
  <c r="AI84" i="46"/>
  <c r="AH84" i="46"/>
  <c r="AI83" i="46"/>
  <c r="AH83" i="46"/>
  <c r="AI82" i="46"/>
  <c r="AH82" i="46"/>
  <c r="AI81" i="46"/>
  <c r="AH81" i="46"/>
  <c r="AG80" i="46"/>
  <c r="AF80" i="46"/>
  <c r="BJ16" i="46" s="1"/>
  <c r="AE80" i="46"/>
  <c r="BI16" i="46" s="1"/>
  <c r="AD80" i="46"/>
  <c r="BH16" i="46" s="1"/>
  <c r="AC80" i="46"/>
  <c r="AB80" i="46"/>
  <c r="U80" i="46"/>
  <c r="BC16" i="46" s="1"/>
  <c r="T80" i="46"/>
  <c r="S80" i="46"/>
  <c r="BA16" i="46" s="1"/>
  <c r="AY16" i="46"/>
  <c r="M80" i="46"/>
  <c r="AU16" i="46" s="1"/>
  <c r="L80" i="46"/>
  <c r="K80" i="46"/>
  <c r="J80" i="46"/>
  <c r="I80" i="46"/>
  <c r="AS16" i="46" s="1"/>
  <c r="H80" i="46"/>
  <c r="G80" i="46"/>
  <c r="F80" i="46"/>
  <c r="AQ16" i="46" s="1"/>
  <c r="E80" i="46"/>
  <c r="D80" i="46"/>
  <c r="C80" i="46"/>
  <c r="AN16" i="46" s="1"/>
  <c r="AI79" i="46"/>
  <c r="AH79" i="46"/>
  <c r="AI78" i="46"/>
  <c r="AH78" i="46"/>
  <c r="AG78" i="46"/>
  <c r="AI77" i="46"/>
  <c r="AH77" i="46"/>
  <c r="AI76" i="46"/>
  <c r="AH76" i="46"/>
  <c r="AI75" i="46"/>
  <c r="AH75" i="46"/>
  <c r="AI74" i="46"/>
  <c r="AH74" i="46"/>
  <c r="AI73" i="46"/>
  <c r="AH73" i="46"/>
  <c r="AI72" i="46"/>
  <c r="AH72" i="46"/>
  <c r="AI71" i="46"/>
  <c r="AH71" i="46"/>
  <c r="AI70" i="46"/>
  <c r="AH70" i="46"/>
  <c r="AI69" i="46"/>
  <c r="AH69" i="46"/>
  <c r="AI68" i="46"/>
  <c r="AH68" i="46"/>
  <c r="AI67" i="46"/>
  <c r="AH67" i="46"/>
  <c r="AI66" i="46"/>
  <c r="AH66" i="46"/>
  <c r="AI65" i="46"/>
  <c r="AH65" i="46"/>
  <c r="AI64" i="46"/>
  <c r="AH64" i="46"/>
  <c r="AI63" i="46"/>
  <c r="AH63" i="46"/>
  <c r="AI62" i="46"/>
  <c r="AH62" i="46"/>
  <c r="AI61" i="46"/>
  <c r="AH61" i="46"/>
  <c r="AI60" i="46"/>
  <c r="AH60" i="46"/>
  <c r="AI59" i="46"/>
  <c r="AH59" i="46"/>
  <c r="AI58" i="46"/>
  <c r="AH58" i="46"/>
  <c r="AI57" i="46"/>
  <c r="AH57" i="46"/>
  <c r="AI56" i="46"/>
  <c r="AH56" i="46"/>
  <c r="AI55" i="46"/>
  <c r="AH55" i="46"/>
  <c r="AI54" i="46"/>
  <c r="AH54" i="46"/>
  <c r="AI53" i="46"/>
  <c r="AH53" i="46"/>
  <c r="AI52" i="46"/>
  <c r="AH52" i="46"/>
  <c r="AI51" i="46"/>
  <c r="AH51" i="46"/>
  <c r="AI50" i="46"/>
  <c r="AH50" i="46"/>
  <c r="AI49" i="46"/>
  <c r="AH49" i="46"/>
  <c r="AI48" i="46"/>
  <c r="AH48" i="46"/>
  <c r="AI47" i="46"/>
  <c r="AH47" i="46"/>
  <c r="AI46" i="46"/>
  <c r="AH46" i="46"/>
  <c r="AI45" i="46"/>
  <c r="AH45" i="46"/>
  <c r="AI44" i="46"/>
  <c r="AH44" i="46"/>
  <c r="AI43" i="46"/>
  <c r="AH43" i="46"/>
  <c r="AI42" i="46"/>
  <c r="AH42" i="46"/>
  <c r="AI41" i="46"/>
  <c r="AH41" i="46"/>
  <c r="AI40" i="46"/>
  <c r="AH40" i="46"/>
  <c r="AI39" i="46"/>
  <c r="AH39" i="46"/>
  <c r="AI38" i="46"/>
  <c r="AH38" i="46"/>
  <c r="AI37" i="46"/>
  <c r="AH37" i="46"/>
  <c r="AI36" i="46"/>
  <c r="AH36" i="46"/>
  <c r="AI35" i="46"/>
  <c r="AH35" i="46"/>
  <c r="AI34" i="46"/>
  <c r="AH34" i="46"/>
  <c r="AI33" i="46"/>
  <c r="AH33" i="46"/>
  <c r="AI32" i="46"/>
  <c r="AH32" i="46"/>
  <c r="AI31" i="46"/>
  <c r="AH31" i="46"/>
  <c r="AI30" i="46"/>
  <c r="AH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AX23" i="46"/>
  <c r="AI23" i="46"/>
  <c r="AH23" i="46"/>
  <c r="AI22" i="46"/>
  <c r="AH22" i="46"/>
  <c r="BJ21" i="46"/>
  <c r="BI21" i="46"/>
  <c r="BH21" i="46"/>
  <c r="BG21" i="46"/>
  <c r="BF21" i="46"/>
  <c r="BE21" i="46"/>
  <c r="BD21" i="46"/>
  <c r="BC21" i="46"/>
  <c r="BB21" i="46"/>
  <c r="BA21" i="46"/>
  <c r="AZ21" i="46"/>
  <c r="AY21" i="46"/>
  <c r="AX21" i="46"/>
  <c r="AW21" i="46"/>
  <c r="AV21" i="46"/>
  <c r="AU21" i="46"/>
  <c r="AT21" i="46"/>
  <c r="AS21" i="46"/>
  <c r="AR21" i="46"/>
  <c r="AQ21" i="46"/>
  <c r="AP21" i="46"/>
  <c r="AO21" i="46"/>
  <c r="AN21" i="46"/>
  <c r="AM21" i="46"/>
  <c r="AI21" i="46"/>
  <c r="AH21" i="46"/>
  <c r="BG20" i="46"/>
  <c r="BF20" i="46"/>
  <c r="BE20" i="46"/>
  <c r="BB20" i="46"/>
  <c r="AZ20" i="46"/>
  <c r="AY20" i="46"/>
  <c r="AX20" i="46"/>
  <c r="AW20" i="46"/>
  <c r="AO20" i="46"/>
  <c r="AI20" i="46"/>
  <c r="AH20" i="46"/>
  <c r="BG19" i="46"/>
  <c r="BE19" i="46"/>
  <c r="AZ19" i="46"/>
  <c r="AY19" i="46"/>
  <c r="AX19" i="46"/>
  <c r="AW19" i="46"/>
  <c r="AU19" i="46"/>
  <c r="AQ19" i="46"/>
  <c r="AM19" i="46"/>
  <c r="AI19" i="46"/>
  <c r="AH19" i="46"/>
  <c r="BG18" i="46"/>
  <c r="BE18" i="46"/>
  <c r="BC18" i="46"/>
  <c r="BA18" i="46"/>
  <c r="AZ18" i="46"/>
  <c r="AY18" i="46"/>
  <c r="AU18" i="46"/>
  <c r="AT18" i="46"/>
  <c r="AQ18" i="46"/>
  <c r="AO18" i="46"/>
  <c r="AN18" i="46"/>
  <c r="AI18" i="46"/>
  <c r="AH18" i="46"/>
  <c r="BJ17" i="46"/>
  <c r="BF17" i="46"/>
  <c r="BE17" i="46"/>
  <c r="BD17" i="46"/>
  <c r="BB17" i="46"/>
  <c r="BA17" i="46"/>
  <c r="AZ17" i="46"/>
  <c r="AY17" i="46"/>
  <c r="AX17" i="46"/>
  <c r="AW17" i="46"/>
  <c r="AV17" i="46"/>
  <c r="AQ17" i="46"/>
  <c r="AM17" i="46"/>
  <c r="AI17" i="46"/>
  <c r="AH17" i="46"/>
  <c r="BF16" i="46"/>
  <c r="BE16" i="46"/>
  <c r="BD16" i="46"/>
  <c r="AZ16" i="46"/>
  <c r="AX16" i="46"/>
  <c r="AW16" i="46"/>
  <c r="AV16" i="46"/>
  <c r="AM16" i="46"/>
  <c r="AI16" i="46"/>
  <c r="AH16" i="46"/>
  <c r="AI15" i="46"/>
  <c r="AH15" i="46"/>
  <c r="AI14" i="46"/>
  <c r="AH14" i="46"/>
  <c r="AI13" i="46"/>
  <c r="AH13" i="46"/>
  <c r="AL12" i="46"/>
  <c r="AI12" i="46"/>
  <c r="AH12" i="46"/>
  <c r="AI11" i="46"/>
  <c r="AH11" i="46"/>
  <c r="K6" i="46"/>
  <c r="AF5" i="46"/>
  <c r="AE5" i="46"/>
  <c r="AA5" i="46"/>
  <c r="W5" i="46"/>
  <c r="U5" i="46"/>
  <c r="Q5" i="46"/>
  <c r="O5" i="46"/>
  <c r="L5" i="46"/>
  <c r="K5" i="46"/>
  <c r="G5" i="46"/>
  <c r="E5" i="46"/>
  <c r="AG4" i="46"/>
  <c r="K4" i="46"/>
  <c r="E4" i="46"/>
  <c r="H4" i="46" s="1"/>
  <c r="B4" i="46"/>
  <c r="AL13" i="46" s="1"/>
  <c r="AG3" i="46"/>
  <c r="AG2" i="46"/>
  <c r="AB79" i="45"/>
  <c r="AC79" i="45"/>
  <c r="AB339" i="47" l="1"/>
  <c r="AB340" i="47" s="1"/>
  <c r="AF204" i="47"/>
  <c r="AF208" i="47"/>
  <c r="AD311" i="47"/>
  <c r="AE180" i="47"/>
  <c r="AF172" i="47"/>
  <c r="AE178" i="47"/>
  <c r="AC335" i="47"/>
  <c r="BJ22" i="46"/>
  <c r="BJ25" i="46" s="1"/>
  <c r="BH22" i="46"/>
  <c r="AB133" i="46"/>
  <c r="AB134" i="46" s="1"/>
  <c r="AA133" i="46"/>
  <c r="Z123" i="46"/>
  <c r="Z125" i="46" s="1"/>
  <c r="BF19" i="46"/>
  <c r="BF22" i="46" s="1"/>
  <c r="Y133" i="46"/>
  <c r="Y134" i="46" s="1"/>
  <c r="Y123" i="46"/>
  <c r="Y125" i="46" s="1"/>
  <c r="Y126" i="46" s="1"/>
  <c r="Y7" i="46" s="1"/>
  <c r="BE22" i="46"/>
  <c r="BE25" i="46" s="1"/>
  <c r="T5" i="46"/>
  <c r="T133" i="46"/>
  <c r="S5" i="46"/>
  <c r="S133" i="46"/>
  <c r="BA23" i="46" s="1"/>
  <c r="AZ22" i="46"/>
  <c r="AY22" i="46"/>
  <c r="AX22" i="46"/>
  <c r="AX25" i="46" s="1"/>
  <c r="AW22" i="46"/>
  <c r="L123" i="46"/>
  <c r="L125" i="46" s="1"/>
  <c r="L126" i="46" s="1"/>
  <c r="L7" i="46" s="1"/>
  <c r="L133" i="46"/>
  <c r="L134" i="46" s="1"/>
  <c r="J123" i="46"/>
  <c r="J125" i="46" s="1"/>
  <c r="H123" i="46"/>
  <c r="H125" i="46" s="1"/>
  <c r="H126" i="46" s="1"/>
  <c r="H7" i="46" s="1"/>
  <c r="AQ22" i="46"/>
  <c r="AH132" i="46"/>
  <c r="AS19" i="46"/>
  <c r="I133" i="46"/>
  <c r="AS22" i="46"/>
  <c r="I123" i="46"/>
  <c r="I125" i="46" s="1"/>
  <c r="I126" i="46" s="1"/>
  <c r="I7" i="46" s="1"/>
  <c r="C5" i="46"/>
  <c r="D134" i="46"/>
  <c r="D5" i="46"/>
  <c r="D123" i="46"/>
  <c r="D125" i="46" s="1"/>
  <c r="D126" i="46" s="1"/>
  <c r="D7" i="46" s="1"/>
  <c r="C133" i="46"/>
  <c r="AN23" i="46" s="1"/>
  <c r="AH128" i="46"/>
  <c r="AH127" i="46"/>
  <c r="B134" i="46"/>
  <c r="B123" i="46"/>
  <c r="B125" i="46" s="1"/>
  <c r="B126" i="46" s="1"/>
  <c r="Z187" i="46"/>
  <c r="AA187" i="46" s="1"/>
  <c r="AB187" i="46" s="1"/>
  <c r="AC187" i="46" s="1"/>
  <c r="AD187" i="46" s="1"/>
  <c r="AE187" i="46" s="1"/>
  <c r="AF187" i="46" s="1"/>
  <c r="C204" i="46"/>
  <c r="D204" i="46" s="1"/>
  <c r="C178" i="46"/>
  <c r="C180" i="46"/>
  <c r="AM22" i="46"/>
  <c r="C188" i="46"/>
  <c r="AS23" i="46"/>
  <c r="I134" i="46"/>
  <c r="AY25" i="46"/>
  <c r="AE123" i="46"/>
  <c r="AE125" i="46" s="1"/>
  <c r="AF134" i="46"/>
  <c r="AY23" i="46"/>
  <c r="AI131" i="46"/>
  <c r="AO164" i="46"/>
  <c r="AN165" i="46"/>
  <c r="M5" i="46"/>
  <c r="AO16" i="46"/>
  <c r="AO22" i="46" s="1"/>
  <c r="AO25" i="46" s="1"/>
  <c r="AH88" i="46"/>
  <c r="AI88" i="46"/>
  <c r="J133" i="46"/>
  <c r="Z133" i="46"/>
  <c r="AI127" i="46"/>
  <c r="AI130" i="46"/>
  <c r="AH131" i="46"/>
  <c r="G123" i="46"/>
  <c r="G125" i="46" s="1"/>
  <c r="AI102" i="46"/>
  <c r="BC22" i="46"/>
  <c r="AV20" i="46"/>
  <c r="AV22" i="46" s="1"/>
  <c r="BD20" i="46"/>
  <c r="AH80" i="46"/>
  <c r="AI80" i="46"/>
  <c r="AZ99" i="46"/>
  <c r="BG105" i="46" a="1"/>
  <c r="AJ118" i="46" a="1"/>
  <c r="AJ118" i="46" s="1"/>
  <c r="AI118" i="46"/>
  <c r="AD123" i="46"/>
  <c r="AD125" i="46" s="1"/>
  <c r="AI128" i="46"/>
  <c r="AI129" i="46"/>
  <c r="AN149" i="46"/>
  <c r="AO149" i="46" s="1"/>
  <c r="AG6" i="46"/>
  <c r="AC5" i="46"/>
  <c r="BD22" i="46"/>
  <c r="C123" i="46"/>
  <c r="C125" i="46" s="1"/>
  <c r="C126" i="46" s="1"/>
  <c r="C7" i="46" s="1"/>
  <c r="AT16" i="46"/>
  <c r="K123" i="46"/>
  <c r="K125" i="46" s="1"/>
  <c r="K126" i="46" s="1"/>
  <c r="K7" i="46" s="1"/>
  <c r="S123" i="46"/>
  <c r="S125" i="46" s="1"/>
  <c r="AA123" i="46"/>
  <c r="AA125" i="46" s="1"/>
  <c r="AA126" i="46" s="1"/>
  <c r="AA7" i="46" s="1"/>
  <c r="AH106" i="46"/>
  <c r="AI106" i="46"/>
  <c r="AN19" i="46"/>
  <c r="AN22" i="46" s="1"/>
  <c r="B5" i="46"/>
  <c r="C134" i="46"/>
  <c r="J5" i="46"/>
  <c r="AT19" i="46"/>
  <c r="K134" i="46"/>
  <c r="R5" i="46"/>
  <c r="BA19" i="46"/>
  <c r="BA22" i="46" s="1"/>
  <c r="Z5" i="46"/>
  <c r="AA134" i="46"/>
  <c r="P7" i="46"/>
  <c r="AF123" i="46"/>
  <c r="AF125" i="46" s="1"/>
  <c r="AF126" i="46" s="1"/>
  <c r="AF7" i="46" s="1"/>
  <c r="AA181" i="46"/>
  <c r="AB181" i="46" s="1"/>
  <c r="AC181" i="46" s="1"/>
  <c r="AD181" i="46" s="1"/>
  <c r="AE181" i="46" s="1"/>
  <c r="AF181" i="46" s="1"/>
  <c r="BB16" i="46"/>
  <c r="BB22" i="46" s="1"/>
  <c r="BB25" i="46" s="1"/>
  <c r="T123" i="46"/>
  <c r="T125" i="46" s="1"/>
  <c r="T126" i="46" s="1"/>
  <c r="T7" i="46" s="1"/>
  <c r="E123" i="46"/>
  <c r="E125" i="46" s="1"/>
  <c r="AP16" i="46"/>
  <c r="AP22" i="46" s="1"/>
  <c r="M123" i="46"/>
  <c r="M125" i="46" s="1"/>
  <c r="U123" i="46"/>
  <c r="U125" i="46" s="1"/>
  <c r="AC123" i="46"/>
  <c r="AC125" i="46" s="1"/>
  <c r="AC126" i="46" s="1"/>
  <c r="AC7" i="46" s="1"/>
  <c r="U134" i="46"/>
  <c r="E133" i="46"/>
  <c r="AP23" i="46" s="1"/>
  <c r="AH129" i="46"/>
  <c r="M133" i="46"/>
  <c r="AU23" i="46" s="1"/>
  <c r="U133" i="46"/>
  <c r="BC23" i="46" s="1"/>
  <c r="AC133" i="46"/>
  <c r="AC134" i="46" s="1"/>
  <c r="E178" i="46"/>
  <c r="AU22" i="46"/>
  <c r="AB123" i="46"/>
  <c r="AB125" i="46" s="1"/>
  <c r="BG16" i="46"/>
  <c r="BG22" i="46" s="1"/>
  <c r="F123" i="46"/>
  <c r="F125" i="46" s="1"/>
  <c r="G133" i="46"/>
  <c r="AR23" i="46" s="1"/>
  <c r="AW23" i="46"/>
  <c r="AE133" i="46"/>
  <c r="BI23" i="46" s="1"/>
  <c r="F133" i="46"/>
  <c r="AQ23" i="46" s="1"/>
  <c r="AQ25" i="46" s="1"/>
  <c r="AV23" i="46"/>
  <c r="BD23" i="46"/>
  <c r="AD133" i="46"/>
  <c r="BH23" i="46" s="1"/>
  <c r="AI132" i="46"/>
  <c r="BB23" i="46"/>
  <c r="T134" i="46"/>
  <c r="AO165" i="46"/>
  <c r="F172" i="46"/>
  <c r="F5" i="46"/>
  <c r="N5" i="46"/>
  <c r="V5" i="46"/>
  <c r="AD5" i="46"/>
  <c r="AR19" i="46"/>
  <c r="AH130" i="46"/>
  <c r="BI19" i="46"/>
  <c r="BI22" i="46" s="1"/>
  <c r="AH102" i="46"/>
  <c r="AR16" i="46"/>
  <c r="AH118" i="46"/>
  <c r="AO169" i="46"/>
  <c r="AO178" i="46" s="1"/>
  <c r="D178" i="46"/>
  <c r="E204" i="46"/>
  <c r="E208" i="46"/>
  <c r="AE311" i="47" l="1"/>
  <c r="AF180" i="47"/>
  <c r="AF311" i="47" s="1"/>
  <c r="AF335" i="47" s="1"/>
  <c r="AC339" i="47"/>
  <c r="AC340" i="47" s="1"/>
  <c r="AD335" i="47"/>
  <c r="AD339" i="47" s="1"/>
  <c r="AD340" i="47" s="1"/>
  <c r="AF178" i="47"/>
  <c r="BI25" i="46"/>
  <c r="BH25" i="46"/>
  <c r="BG23" i="46"/>
  <c r="BG25" i="46"/>
  <c r="AB126" i="46"/>
  <c r="AB7" i="46" s="1"/>
  <c r="U126" i="46"/>
  <c r="U7" i="46" s="1"/>
  <c r="BC25" i="46"/>
  <c r="BA25" i="46"/>
  <c r="S134" i="46"/>
  <c r="S126" i="46"/>
  <c r="S7" i="46" s="1"/>
  <c r="AW25" i="46"/>
  <c r="F126" i="46"/>
  <c r="F7" i="46" s="1"/>
  <c r="G134" i="46"/>
  <c r="AS25" i="46"/>
  <c r="C311" i="46"/>
  <c r="C335" i="46" s="1"/>
  <c r="D180" i="46"/>
  <c r="D188" i="46"/>
  <c r="C145" i="46"/>
  <c r="AE134" i="46"/>
  <c r="BG128" i="46"/>
  <c r="BK126" i="46"/>
  <c r="BI125" i="46"/>
  <c r="BG124" i="46"/>
  <c r="BK122" i="46"/>
  <c r="BI121" i="46"/>
  <c r="BG120" i="46"/>
  <c r="BK118" i="46"/>
  <c r="BI117" i="46"/>
  <c r="BG116" i="46"/>
  <c r="BK114" i="46"/>
  <c r="BI113" i="46"/>
  <c r="BG112" i="46"/>
  <c r="BK110" i="46"/>
  <c r="BI109" i="46"/>
  <c r="BG108" i="46"/>
  <c r="BK106" i="46"/>
  <c r="BI105" i="46"/>
  <c r="BK127" i="46"/>
  <c r="BI126" i="46"/>
  <c r="BG125" i="46"/>
  <c r="BK123" i="46"/>
  <c r="BI122" i="46"/>
  <c r="BG121" i="46"/>
  <c r="BK119" i="46"/>
  <c r="BI118" i="46"/>
  <c r="BG117" i="46"/>
  <c r="BK115" i="46"/>
  <c r="BI114" i="46"/>
  <c r="BG113" i="46"/>
  <c r="BK111" i="46"/>
  <c r="BI110" i="46"/>
  <c r="BG109" i="46"/>
  <c r="BK107" i="46"/>
  <c r="BI106" i="46"/>
  <c r="BG105" i="46"/>
  <c r="BL128" i="46"/>
  <c r="BJ127" i="46"/>
  <c r="BH126" i="46"/>
  <c r="BL124" i="46"/>
  <c r="BJ123" i="46"/>
  <c r="BH122" i="46"/>
  <c r="BL120" i="46"/>
  <c r="BJ119" i="46"/>
  <c r="BH118" i="46"/>
  <c r="BL116" i="46"/>
  <c r="BJ115" i="46"/>
  <c r="BH114" i="46"/>
  <c r="BL112" i="46"/>
  <c r="BJ111" i="46"/>
  <c r="BH110" i="46"/>
  <c r="BL108" i="46"/>
  <c r="BJ107" i="46"/>
  <c r="BH106" i="46"/>
  <c r="BK128" i="46"/>
  <c r="BI127" i="46"/>
  <c r="BG126" i="46"/>
  <c r="BK124" i="46"/>
  <c r="BI123" i="46"/>
  <c r="BG122" i="46"/>
  <c r="BK120" i="46"/>
  <c r="BI119" i="46"/>
  <c r="BG118" i="46"/>
  <c r="BK116" i="46"/>
  <c r="BI115" i="46"/>
  <c r="BG114" i="46"/>
  <c r="BK112" i="46"/>
  <c r="BI111" i="46"/>
  <c r="BG110" i="46"/>
  <c r="BK108" i="46"/>
  <c r="BI107" i="46"/>
  <c r="BG106" i="46"/>
  <c r="BJ128" i="46"/>
  <c r="BG127" i="46"/>
  <c r="BI124" i="46"/>
  <c r="BK121" i="46"/>
  <c r="BG119" i="46"/>
  <c r="BI116" i="46"/>
  <c r="BK113" i="46"/>
  <c r="BG111" i="46"/>
  <c r="BI108" i="46"/>
  <c r="BK105" i="46"/>
  <c r="BJ126" i="46"/>
  <c r="BH121" i="46"/>
  <c r="BJ118" i="46"/>
  <c r="BH113" i="46"/>
  <c r="BL107" i="46"/>
  <c r="BL126" i="46"/>
  <c r="BH124" i="46"/>
  <c r="BJ121" i="46"/>
  <c r="BL118" i="46"/>
  <c r="BH116" i="46"/>
  <c r="BJ113" i="46"/>
  <c r="BL110" i="46"/>
  <c r="BH108" i="46"/>
  <c r="BJ105" i="46"/>
  <c r="BL125" i="46"/>
  <c r="BH123" i="46"/>
  <c r="BJ120" i="46"/>
  <c r="BL117" i="46"/>
  <c r="BH115" i="46"/>
  <c r="BJ112" i="46"/>
  <c r="BL109" i="46"/>
  <c r="BH107" i="46"/>
  <c r="BI128" i="46"/>
  <c r="BK125" i="46"/>
  <c r="BG123" i="46"/>
  <c r="BI120" i="46"/>
  <c r="BK117" i="46"/>
  <c r="BG115" i="46"/>
  <c r="BI112" i="46"/>
  <c r="BK109" i="46"/>
  <c r="BG107" i="46"/>
  <c r="BL113" i="46"/>
  <c r="BL123" i="46"/>
  <c r="BL115" i="46"/>
  <c r="BJ110" i="46"/>
  <c r="BH105" i="46"/>
  <c r="BH128" i="46"/>
  <c r="BJ125" i="46"/>
  <c r="BL122" i="46"/>
  <c r="BH120" i="46"/>
  <c r="BJ117" i="46"/>
  <c r="BL114" i="46"/>
  <c r="BH112" i="46"/>
  <c r="BJ109" i="46"/>
  <c r="BL106" i="46"/>
  <c r="BL127" i="46"/>
  <c r="BH125" i="46"/>
  <c r="BJ122" i="46"/>
  <c r="BL119" i="46"/>
  <c r="BH117" i="46"/>
  <c r="BJ114" i="46"/>
  <c r="BL111" i="46"/>
  <c r="BH109" i="46"/>
  <c r="BJ106" i="46"/>
  <c r="BH127" i="46"/>
  <c r="BJ124" i="46"/>
  <c r="BL121" i="46"/>
  <c r="BH119" i="46"/>
  <c r="BJ116" i="46"/>
  <c r="BH111" i="46"/>
  <c r="BJ108" i="46"/>
  <c r="BL105" i="46"/>
  <c r="AI125" i="46"/>
  <c r="AO186" i="46"/>
  <c r="AU25" i="46"/>
  <c r="AI123" i="46"/>
  <c r="AP25" i="46"/>
  <c r="Z134" i="46"/>
  <c r="BF23" i="46"/>
  <c r="BF25" i="46" s="1"/>
  <c r="E126" i="46"/>
  <c r="E7" i="46" s="1"/>
  <c r="AH125" i="46"/>
  <c r="AZ23" i="46"/>
  <c r="AZ25" i="46" s="1"/>
  <c r="R7" i="46"/>
  <c r="AE126" i="46"/>
  <c r="AE7" i="46" s="1"/>
  <c r="AN25" i="46"/>
  <c r="BD25" i="46"/>
  <c r="W7" i="46"/>
  <c r="J134" i="46"/>
  <c r="J126" i="46"/>
  <c r="J7" i="46" s="1"/>
  <c r="O7" i="46"/>
  <c r="Z126" i="46"/>
  <c r="Z7" i="46" s="1"/>
  <c r="F178" i="46"/>
  <c r="G172" i="46"/>
  <c r="M126" i="46"/>
  <c r="M7" i="46" s="1"/>
  <c r="F208" i="46"/>
  <c r="AD134" i="46"/>
  <c r="AR22" i="46"/>
  <c r="AR25" i="46" s="1"/>
  <c r="M134" i="46"/>
  <c r="AV25" i="46"/>
  <c r="G126" i="46"/>
  <c r="G7" i="46" s="1"/>
  <c r="AI133" i="46"/>
  <c r="AJ133" i="46" a="1"/>
  <c r="AJ133" i="46" s="1"/>
  <c r="AH133" i="46"/>
  <c r="AM23" i="46"/>
  <c r="AM25" i="46" s="1"/>
  <c r="F134" i="46"/>
  <c r="V7" i="46"/>
  <c r="D311" i="46"/>
  <c r="E180" i="46"/>
  <c r="F204" i="46"/>
  <c r="C339" i="46"/>
  <c r="C340" i="46" s="1"/>
  <c r="AH123" i="46"/>
  <c r="E134" i="46"/>
  <c r="AT22" i="46"/>
  <c r="AT25" i="46" s="1"/>
  <c r="AD126" i="46"/>
  <c r="AD7" i="46" s="1"/>
  <c r="N7" i="46"/>
  <c r="AH145" i="47" l="1"/>
  <c r="AI145" i="47"/>
  <c r="AE335" i="47"/>
  <c r="AE339" i="47"/>
  <c r="AF339" i="47"/>
  <c r="AF340" i="47" s="1"/>
  <c r="E188" i="46"/>
  <c r="D145" i="46"/>
  <c r="AH126" i="46"/>
  <c r="B7" i="46"/>
  <c r="A7" i="46" s="1"/>
  <c r="AI126" i="46"/>
  <c r="H172" i="46"/>
  <c r="G178" i="46"/>
  <c r="AT9" i="46"/>
  <c r="G204" i="46"/>
  <c r="G208" i="46"/>
  <c r="AT8" i="46"/>
  <c r="E311" i="46"/>
  <c r="F180" i="46"/>
  <c r="AI134" i="46"/>
  <c r="AH134" i="46"/>
  <c r="D335" i="46"/>
  <c r="D339" i="46" s="1"/>
  <c r="AE340" i="47" l="1"/>
  <c r="D340" i="46"/>
  <c r="F188" i="46"/>
  <c r="F311" i="46" s="1"/>
  <c r="E145" i="46"/>
  <c r="I172" i="46"/>
  <c r="H178" i="46"/>
  <c r="E335" i="46"/>
  <c r="H204" i="46"/>
  <c r="H208" i="46"/>
  <c r="G180" i="46"/>
  <c r="G188" i="46" l="1"/>
  <c r="F145" i="46"/>
  <c r="I204" i="46"/>
  <c r="F335" i="46"/>
  <c r="F339" i="46" s="1"/>
  <c r="E339" i="46"/>
  <c r="E340" i="46" s="1"/>
  <c r="G311" i="46"/>
  <c r="H180" i="46"/>
  <c r="I208" i="46"/>
  <c r="I178" i="46"/>
  <c r="J172" i="46"/>
  <c r="H188" i="46" l="1"/>
  <c r="G145" i="46"/>
  <c r="G335" i="46"/>
  <c r="G339" i="46"/>
  <c r="F340" i="46"/>
  <c r="H311" i="46"/>
  <c r="I180" i="46"/>
  <c r="J204" i="46"/>
  <c r="J208" i="46"/>
  <c r="K172" i="46"/>
  <c r="J178" i="46"/>
  <c r="G340" i="46" l="1"/>
  <c r="I188" i="46"/>
  <c r="H145" i="46"/>
  <c r="I311" i="46"/>
  <c r="J180" i="46"/>
  <c r="H335" i="46"/>
  <c r="H339" i="46" s="1"/>
  <c r="L172" i="46"/>
  <c r="K178" i="46"/>
  <c r="K208" i="46"/>
  <c r="K204" i="46"/>
  <c r="H340" i="46" l="1"/>
  <c r="J188" i="46"/>
  <c r="I145" i="46"/>
  <c r="L178" i="46"/>
  <c r="M172" i="46"/>
  <c r="L204" i="46"/>
  <c r="L208" i="46"/>
  <c r="J311" i="46"/>
  <c r="K180" i="46"/>
  <c r="I335" i="46"/>
  <c r="K188" i="46" l="1"/>
  <c r="J145" i="46"/>
  <c r="M208" i="46"/>
  <c r="I339" i="46"/>
  <c r="I340" i="46" s="1"/>
  <c r="M204" i="46"/>
  <c r="M178" i="46"/>
  <c r="N172" i="46"/>
  <c r="K311" i="46"/>
  <c r="L180" i="46"/>
  <c r="J335" i="46"/>
  <c r="J339" i="46" s="1"/>
  <c r="K145" i="46" l="1"/>
  <c r="L188" i="46"/>
  <c r="N178" i="46"/>
  <c r="J340" i="46"/>
  <c r="N208" i="46"/>
  <c r="N204" i="46"/>
  <c r="L311" i="46"/>
  <c r="M180" i="46"/>
  <c r="K335" i="46"/>
  <c r="K339" i="46" s="1"/>
  <c r="K340" i="46" l="1"/>
  <c r="M188" i="46"/>
  <c r="L145" i="46"/>
  <c r="M311" i="46"/>
  <c r="N180" i="46"/>
  <c r="O208" i="46"/>
  <c r="L335" i="46"/>
  <c r="O204" i="46"/>
  <c r="L339" i="46" l="1"/>
  <c r="L340" i="46" s="1"/>
  <c r="N188" i="46"/>
  <c r="M145" i="46"/>
  <c r="P204" i="46"/>
  <c r="P208" i="46"/>
  <c r="O180" i="46"/>
  <c r="M335" i="46"/>
  <c r="M339" i="46" s="1"/>
  <c r="O188" i="46" l="1"/>
  <c r="N311" i="46"/>
  <c r="O311" i="46"/>
  <c r="P180" i="46"/>
  <c r="Q204" i="46"/>
  <c r="M340" i="46"/>
  <c r="N335" i="46"/>
  <c r="Q208" i="46"/>
  <c r="R172" i="46"/>
  <c r="P188" i="46" l="1"/>
  <c r="N339" i="46"/>
  <c r="N340" i="46" s="1"/>
  <c r="S172" i="46"/>
  <c r="R178" i="46"/>
  <c r="R204" i="46"/>
  <c r="R208" i="46"/>
  <c r="P311" i="46"/>
  <c r="Q180" i="46"/>
  <c r="O335" i="46"/>
  <c r="O339" i="46" s="1"/>
  <c r="Q188" i="46" l="1"/>
  <c r="O340" i="46"/>
  <c r="Q311" i="46"/>
  <c r="R180" i="46"/>
  <c r="P335" i="46"/>
  <c r="S208" i="46"/>
  <c r="S204" i="46"/>
  <c r="T172" i="46"/>
  <c r="S178" i="46"/>
  <c r="R188" i="46" l="1"/>
  <c r="P339" i="46"/>
  <c r="P340" i="46" s="1"/>
  <c r="T204" i="46"/>
  <c r="R311" i="46"/>
  <c r="S180" i="46"/>
  <c r="T178" i="46"/>
  <c r="U172" i="46"/>
  <c r="T208" i="46"/>
  <c r="Q335" i="46"/>
  <c r="S188" i="46" l="1"/>
  <c r="S311" i="46"/>
  <c r="T180" i="46"/>
  <c r="Q339" i="46"/>
  <c r="Q340" i="46" s="1"/>
  <c r="U204" i="46"/>
  <c r="R335" i="46"/>
  <c r="R339" i="46" s="1"/>
  <c r="R340" i="46" s="1"/>
  <c r="U208" i="46"/>
  <c r="U178" i="46"/>
  <c r="T188" i="46" l="1"/>
  <c r="S145" i="46"/>
  <c r="T311" i="46"/>
  <c r="U180" i="46"/>
  <c r="S335" i="46"/>
  <c r="U188" i="46" l="1"/>
  <c r="T145" i="46"/>
  <c r="U311" i="46"/>
  <c r="T335" i="46"/>
  <c r="T339" i="46" s="1"/>
  <c r="S339" i="46"/>
  <c r="S340" i="46" s="1"/>
  <c r="Y172" i="46" l="1"/>
  <c r="T340" i="46"/>
  <c r="V311" i="46"/>
  <c r="U335" i="46"/>
  <c r="W311" i="46" l="1"/>
  <c r="V335" i="46"/>
  <c r="V339" i="46" s="1"/>
  <c r="U339" i="46"/>
  <c r="U340" i="46" s="1"/>
  <c r="Y208" i="46"/>
  <c r="Y204" i="46"/>
  <c r="Y178" i="46"/>
  <c r="Z172" i="46"/>
  <c r="V340" i="46" l="1"/>
  <c r="X311" i="46"/>
  <c r="Z178" i="46"/>
  <c r="AA172" i="46"/>
  <c r="Z204" i="46"/>
  <c r="Y180" i="46"/>
  <c r="W335" i="46"/>
  <c r="Z208" i="46"/>
  <c r="Y188" i="46" l="1"/>
  <c r="Z188" i="46" s="1"/>
  <c r="AA188" i="46" s="1"/>
  <c r="AB188" i="46" s="1"/>
  <c r="AC188" i="46" s="1"/>
  <c r="AD188" i="46" s="1"/>
  <c r="AA204" i="46"/>
  <c r="X335" i="46"/>
  <c r="X339" i="46" s="1"/>
  <c r="AA208" i="46"/>
  <c r="AB172" i="46"/>
  <c r="AA178" i="46"/>
  <c r="W339" i="46"/>
  <c r="W340" i="46" s="1"/>
  <c r="Z180" i="46"/>
  <c r="AE188" i="46"/>
  <c r="Y311" i="46" l="1"/>
  <c r="Y335" i="46" s="1"/>
  <c r="Y339" i="46" s="1"/>
  <c r="X340" i="46"/>
  <c r="AB208" i="46"/>
  <c r="Z311" i="46"/>
  <c r="AA180" i="46"/>
  <c r="AF188" i="46"/>
  <c r="AB204" i="46"/>
  <c r="AB178" i="46"/>
  <c r="AC172" i="46"/>
  <c r="AB145" i="46"/>
  <c r="Y340" i="46" l="1"/>
  <c r="Z335" i="46"/>
  <c r="Z339" i="46" s="1"/>
  <c r="AC178" i="46"/>
  <c r="AD172" i="46"/>
  <c r="AC145" i="46"/>
  <c r="AC204" i="46"/>
  <c r="AC208" i="46"/>
  <c r="AA311" i="46"/>
  <c r="AB180" i="46"/>
  <c r="Z340" i="46" l="1"/>
  <c r="AB311" i="46"/>
  <c r="AC180" i="46"/>
  <c r="AA335" i="46"/>
  <c r="AD208" i="46"/>
  <c r="AD204" i="46"/>
  <c r="AD178" i="46"/>
  <c r="AE172" i="46"/>
  <c r="AD145" i="46"/>
  <c r="AA79" i="45"/>
  <c r="Z79" i="45"/>
  <c r="Z80" i="45"/>
  <c r="Z88" i="45"/>
  <c r="Z102" i="45"/>
  <c r="Y79" i="45"/>
  <c r="Y80" i="45"/>
  <c r="Y88" i="45"/>
  <c r="Y102" i="45"/>
  <c r="X79" i="45"/>
  <c r="X80" i="45"/>
  <c r="X88" i="45"/>
  <c r="X102" i="45"/>
  <c r="W79" i="45"/>
  <c r="V79" i="45"/>
  <c r="V80" i="45"/>
  <c r="V88" i="45"/>
  <c r="U79" i="45"/>
  <c r="U80" i="45"/>
  <c r="U88" i="45"/>
  <c r="U102" i="45"/>
  <c r="T79" i="45"/>
  <c r="T80" i="45"/>
  <c r="T88" i="45"/>
  <c r="T102" i="45"/>
  <c r="S80" i="45"/>
  <c r="S88" i="45"/>
  <c r="S102" i="45"/>
  <c r="R80" i="45"/>
  <c r="R88" i="45"/>
  <c r="R102" i="45"/>
  <c r="R106" i="45"/>
  <c r="R118" i="45"/>
  <c r="R127" i="45"/>
  <c r="R128" i="45"/>
  <c r="R129" i="45"/>
  <c r="R130" i="45"/>
  <c r="R131" i="45"/>
  <c r="R132" i="45"/>
  <c r="R145" i="45"/>
  <c r="Q80" i="45"/>
  <c r="Q88" i="45"/>
  <c r="Q102" i="45"/>
  <c r="Q106" i="45"/>
  <c r="Q118" i="45"/>
  <c r="Q127" i="45"/>
  <c r="Q133" i="45" s="1"/>
  <c r="Q128" i="45"/>
  <c r="Q129" i="45"/>
  <c r="Q130" i="45"/>
  <c r="Q131" i="45"/>
  <c r="Q132" i="45"/>
  <c r="Q169" i="45"/>
  <c r="Q170" i="45" a="1"/>
  <c r="Q170" i="45" s="1"/>
  <c r="Q172" i="45"/>
  <c r="Q173" i="45"/>
  <c r="Q174" i="45"/>
  <c r="Q175" i="45"/>
  <c r="Q176" i="45"/>
  <c r="Q177" i="45"/>
  <c r="Q178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45" i="45" s="1"/>
  <c r="Q195" i="45"/>
  <c r="Q196" i="45"/>
  <c r="P80" i="45"/>
  <c r="P88" i="45"/>
  <c r="P102" i="45"/>
  <c r="P106" i="45"/>
  <c r="AA339" i="46" l="1"/>
  <c r="AA340" i="46" s="1"/>
  <c r="AE208" i="46"/>
  <c r="AE178" i="46"/>
  <c r="AF172" i="46"/>
  <c r="AE145" i="46"/>
  <c r="AC311" i="46"/>
  <c r="AD180" i="46"/>
  <c r="AE204" i="46"/>
  <c r="AB335" i="46"/>
  <c r="AB339" i="46" s="1"/>
  <c r="R133" i="45"/>
  <c r="R134" i="45" s="1"/>
  <c r="R123" i="45"/>
  <c r="R125" i="45" s="1"/>
  <c r="R126" i="45" s="1"/>
  <c r="Q134" i="45"/>
  <c r="Q123" i="45"/>
  <c r="Q125" i="45" s="1"/>
  <c r="Q126" i="45" s="1"/>
  <c r="AB340" i="46" l="1"/>
  <c r="AF178" i="46"/>
  <c r="AF145" i="46"/>
  <c r="AF208" i="46"/>
  <c r="AF204" i="46"/>
  <c r="AC335" i="46"/>
  <c r="AC339" i="46" s="1"/>
  <c r="AC340" i="46" s="1"/>
  <c r="AD311" i="46"/>
  <c r="AE180" i="46"/>
  <c r="M80" i="45"/>
  <c r="N80" i="45"/>
  <c r="O80" i="45"/>
  <c r="M88" i="45"/>
  <c r="N88" i="45"/>
  <c r="O88" i="45"/>
  <c r="M102" i="45"/>
  <c r="N102" i="45"/>
  <c r="O102" i="45"/>
  <c r="M106" i="45"/>
  <c r="N106" i="45"/>
  <c r="O106" i="45"/>
  <c r="AI145" i="46" l="1"/>
  <c r="AH145" i="46"/>
  <c r="AE311" i="46"/>
  <c r="AF180" i="46"/>
  <c r="AF311" i="46" s="1"/>
  <c r="AD335" i="46"/>
  <c r="AD339" i="46" s="1"/>
  <c r="AD340" i="46" s="1"/>
  <c r="AE335" i="46" l="1"/>
  <c r="AE339" i="46"/>
  <c r="AF335" i="46"/>
  <c r="AF339" i="46" s="1"/>
  <c r="AE340" i="46" l="1"/>
  <c r="AF340" i="46"/>
  <c r="L79" i="45" l="1"/>
  <c r="K79" i="45"/>
  <c r="J79" i="45"/>
  <c r="I79" i="45"/>
  <c r="G79" i="45"/>
  <c r="H79" i="45"/>
  <c r="F79" i="45"/>
  <c r="B134" i="45" l="1"/>
  <c r="C134" i="45"/>
  <c r="D134" i="45"/>
  <c r="B133" i="45"/>
  <c r="C133" i="45"/>
  <c r="D133" i="45"/>
  <c r="B126" i="45"/>
  <c r="C126" i="45"/>
  <c r="D126" i="45"/>
  <c r="E126" i="45"/>
  <c r="B125" i="45"/>
  <c r="C125" i="45"/>
  <c r="D125" i="45"/>
  <c r="E125" i="45"/>
  <c r="B123" i="45"/>
  <c r="C123" i="45"/>
  <c r="D123" i="45"/>
  <c r="E123" i="45"/>
  <c r="B118" i="45"/>
  <c r="C118" i="45"/>
  <c r="D118" i="45"/>
  <c r="B106" i="45"/>
  <c r="C106" i="45"/>
  <c r="D106" i="45"/>
  <c r="E106" i="45"/>
  <c r="B102" i="45"/>
  <c r="C102" i="45"/>
  <c r="D102" i="45"/>
  <c r="E102" i="45"/>
  <c r="B88" i="45"/>
  <c r="C88" i="45"/>
  <c r="D88" i="45"/>
  <c r="E88" i="45"/>
  <c r="B80" i="45"/>
  <c r="C80" i="45"/>
  <c r="D80" i="45"/>
  <c r="E80" i="45"/>
  <c r="AH155" i="45"/>
  <c r="AI155" i="45"/>
  <c r="AH154" i="45"/>
  <c r="AI154" i="45"/>
  <c r="AH153" i="45"/>
  <c r="AI153" i="45"/>
  <c r="E79" i="45"/>
  <c r="D79" i="45"/>
  <c r="C79" i="45"/>
  <c r="B79" i="45"/>
  <c r="AG339" i="45" l="1"/>
  <c r="E338" i="45"/>
  <c r="F338" i="45" s="1"/>
  <c r="G338" i="45" s="1"/>
  <c r="H338" i="45" s="1"/>
  <c r="I338" i="45" s="1"/>
  <c r="J338" i="45" s="1"/>
  <c r="K338" i="45" s="1"/>
  <c r="L338" i="45" s="1"/>
  <c r="M338" i="45" s="1"/>
  <c r="N338" i="45" s="1"/>
  <c r="O338" i="45" s="1"/>
  <c r="P338" i="45" s="1"/>
  <c r="Q338" i="45" s="1"/>
  <c r="R338" i="45" s="1"/>
  <c r="S338" i="45" s="1"/>
  <c r="T338" i="45" s="1"/>
  <c r="U338" i="45" s="1"/>
  <c r="V338" i="45" s="1"/>
  <c r="W338" i="45" s="1"/>
  <c r="X338" i="45" s="1"/>
  <c r="Y338" i="45" s="1"/>
  <c r="Z338" i="45" s="1"/>
  <c r="AA338" i="45" s="1"/>
  <c r="AB338" i="45" s="1"/>
  <c r="AC338" i="45" s="1"/>
  <c r="AD338" i="45" s="1"/>
  <c r="AE338" i="45" s="1"/>
  <c r="AF338" i="45" s="1"/>
  <c r="E337" i="45"/>
  <c r="F337" i="45" s="1"/>
  <c r="G337" i="45" s="1"/>
  <c r="H337" i="45" s="1"/>
  <c r="I337" i="45" s="1"/>
  <c r="J337" i="45" s="1"/>
  <c r="K337" i="45" s="1"/>
  <c r="L337" i="45" s="1"/>
  <c r="M337" i="45" s="1"/>
  <c r="N337" i="45" s="1"/>
  <c r="O337" i="45" s="1"/>
  <c r="P337" i="45" s="1"/>
  <c r="Q337" i="45" s="1"/>
  <c r="R337" i="45" s="1"/>
  <c r="S337" i="45" s="1"/>
  <c r="T337" i="45" s="1"/>
  <c r="U337" i="45" s="1"/>
  <c r="V337" i="45" s="1"/>
  <c r="W337" i="45" s="1"/>
  <c r="X337" i="45" s="1"/>
  <c r="Y337" i="45" s="1"/>
  <c r="Z337" i="45" s="1"/>
  <c r="AA337" i="45" s="1"/>
  <c r="AB337" i="45" s="1"/>
  <c r="AC337" i="45" s="1"/>
  <c r="AD337" i="45" s="1"/>
  <c r="AE337" i="45" s="1"/>
  <c r="AF337" i="45" s="1"/>
  <c r="AG335" i="45"/>
  <c r="E334" i="45"/>
  <c r="F334" i="45" s="1"/>
  <c r="G334" i="45" s="1"/>
  <c r="H334" i="45" s="1"/>
  <c r="I334" i="45" s="1"/>
  <c r="J334" i="45" s="1"/>
  <c r="K334" i="45" s="1"/>
  <c r="L334" i="45" s="1"/>
  <c r="M334" i="45" s="1"/>
  <c r="N334" i="45" s="1"/>
  <c r="O334" i="45" s="1"/>
  <c r="P334" i="45" s="1"/>
  <c r="Q334" i="45" s="1"/>
  <c r="R334" i="45" s="1"/>
  <c r="S334" i="45" s="1"/>
  <c r="T334" i="45" s="1"/>
  <c r="U334" i="45" s="1"/>
  <c r="V334" i="45" s="1"/>
  <c r="W334" i="45" s="1"/>
  <c r="X334" i="45" s="1"/>
  <c r="Y334" i="45" s="1"/>
  <c r="Z334" i="45" s="1"/>
  <c r="AA334" i="45" s="1"/>
  <c r="AB334" i="45" s="1"/>
  <c r="AC334" i="45" s="1"/>
  <c r="AD334" i="45" s="1"/>
  <c r="AE334" i="45" s="1"/>
  <c r="AF334" i="45" s="1"/>
  <c r="E333" i="45"/>
  <c r="F333" i="45" s="1"/>
  <c r="G333" i="45" s="1"/>
  <c r="H333" i="45" s="1"/>
  <c r="I333" i="45" s="1"/>
  <c r="J333" i="45" s="1"/>
  <c r="K333" i="45" s="1"/>
  <c r="L333" i="45" s="1"/>
  <c r="M333" i="45" s="1"/>
  <c r="N333" i="45" s="1"/>
  <c r="O333" i="45" s="1"/>
  <c r="P333" i="45" s="1"/>
  <c r="Q333" i="45" s="1"/>
  <c r="R333" i="45" s="1"/>
  <c r="S333" i="45" s="1"/>
  <c r="T333" i="45" s="1"/>
  <c r="U333" i="45" s="1"/>
  <c r="V333" i="45" s="1"/>
  <c r="W333" i="45" s="1"/>
  <c r="X333" i="45" s="1"/>
  <c r="Y333" i="45" s="1"/>
  <c r="Z333" i="45" s="1"/>
  <c r="AA333" i="45" s="1"/>
  <c r="AB333" i="45" s="1"/>
  <c r="AC333" i="45" s="1"/>
  <c r="AD333" i="45" s="1"/>
  <c r="AE333" i="45" s="1"/>
  <c r="AF333" i="45" s="1"/>
  <c r="E332" i="45"/>
  <c r="F332" i="45" s="1"/>
  <c r="G332" i="45" s="1"/>
  <c r="H332" i="45" s="1"/>
  <c r="I332" i="45" s="1"/>
  <c r="J332" i="45" s="1"/>
  <c r="K332" i="45" s="1"/>
  <c r="L332" i="45" s="1"/>
  <c r="M332" i="45" s="1"/>
  <c r="N332" i="45" s="1"/>
  <c r="O332" i="45" s="1"/>
  <c r="P332" i="45" s="1"/>
  <c r="Q332" i="45" s="1"/>
  <c r="R332" i="45" s="1"/>
  <c r="S332" i="45" s="1"/>
  <c r="T332" i="45" s="1"/>
  <c r="U332" i="45" s="1"/>
  <c r="V332" i="45" s="1"/>
  <c r="W332" i="45" s="1"/>
  <c r="X332" i="45" s="1"/>
  <c r="Y332" i="45" s="1"/>
  <c r="Z332" i="45" s="1"/>
  <c r="AA332" i="45" s="1"/>
  <c r="AB332" i="45" s="1"/>
  <c r="AC332" i="45" s="1"/>
  <c r="AD332" i="45" s="1"/>
  <c r="AE332" i="45" s="1"/>
  <c r="AF332" i="45" s="1"/>
  <c r="E331" i="45"/>
  <c r="F331" i="45" s="1"/>
  <c r="G331" i="45" s="1"/>
  <c r="H331" i="45" s="1"/>
  <c r="I331" i="45" s="1"/>
  <c r="J331" i="45" s="1"/>
  <c r="K331" i="45" s="1"/>
  <c r="L331" i="45" s="1"/>
  <c r="M331" i="45" s="1"/>
  <c r="N331" i="45" s="1"/>
  <c r="O331" i="45" s="1"/>
  <c r="P331" i="45" s="1"/>
  <c r="Q331" i="45" s="1"/>
  <c r="R331" i="45" s="1"/>
  <c r="S331" i="45" s="1"/>
  <c r="T331" i="45" s="1"/>
  <c r="U331" i="45" s="1"/>
  <c r="V331" i="45" s="1"/>
  <c r="W331" i="45" s="1"/>
  <c r="X331" i="45" s="1"/>
  <c r="Y331" i="45" s="1"/>
  <c r="Z331" i="45" s="1"/>
  <c r="AA331" i="45" s="1"/>
  <c r="AB331" i="45" s="1"/>
  <c r="AC331" i="45" s="1"/>
  <c r="AD331" i="45" s="1"/>
  <c r="AE331" i="45" s="1"/>
  <c r="AF331" i="45" s="1"/>
  <c r="E330" i="45"/>
  <c r="F330" i="45" s="1"/>
  <c r="G330" i="45" s="1"/>
  <c r="H330" i="45" s="1"/>
  <c r="I330" i="45" s="1"/>
  <c r="J330" i="45" s="1"/>
  <c r="K330" i="45" s="1"/>
  <c r="L330" i="45" s="1"/>
  <c r="M330" i="45" s="1"/>
  <c r="N330" i="45" s="1"/>
  <c r="O330" i="45" s="1"/>
  <c r="P330" i="45" s="1"/>
  <c r="Q330" i="45" s="1"/>
  <c r="R330" i="45" s="1"/>
  <c r="S330" i="45" s="1"/>
  <c r="T330" i="45" s="1"/>
  <c r="U330" i="45" s="1"/>
  <c r="V330" i="45" s="1"/>
  <c r="W330" i="45" s="1"/>
  <c r="X330" i="45" s="1"/>
  <c r="Y330" i="45" s="1"/>
  <c r="Z330" i="45" s="1"/>
  <c r="AA330" i="45" s="1"/>
  <c r="AB330" i="45" s="1"/>
  <c r="AC330" i="45" s="1"/>
  <c r="AD330" i="45" s="1"/>
  <c r="AE330" i="45" s="1"/>
  <c r="AF330" i="45" s="1"/>
  <c r="E329" i="45"/>
  <c r="F329" i="45" s="1"/>
  <c r="G329" i="45" s="1"/>
  <c r="H329" i="45" s="1"/>
  <c r="I329" i="45" s="1"/>
  <c r="J329" i="45" s="1"/>
  <c r="K329" i="45" s="1"/>
  <c r="L329" i="45" s="1"/>
  <c r="M329" i="45" s="1"/>
  <c r="N329" i="45" s="1"/>
  <c r="O329" i="45" s="1"/>
  <c r="P329" i="45" s="1"/>
  <c r="Q329" i="45" s="1"/>
  <c r="R329" i="45" s="1"/>
  <c r="S329" i="45" s="1"/>
  <c r="T329" i="45" s="1"/>
  <c r="U329" i="45" s="1"/>
  <c r="V329" i="45" s="1"/>
  <c r="W329" i="45" s="1"/>
  <c r="X329" i="45" s="1"/>
  <c r="Y329" i="45" s="1"/>
  <c r="Z329" i="45" s="1"/>
  <c r="AA329" i="45" s="1"/>
  <c r="AB329" i="45" s="1"/>
  <c r="AC329" i="45" s="1"/>
  <c r="AD329" i="45" s="1"/>
  <c r="AE329" i="45" s="1"/>
  <c r="AF329" i="45" s="1"/>
  <c r="E328" i="45"/>
  <c r="F328" i="45" s="1"/>
  <c r="G328" i="45" s="1"/>
  <c r="H328" i="45" s="1"/>
  <c r="I328" i="45" s="1"/>
  <c r="J328" i="45" s="1"/>
  <c r="K328" i="45" s="1"/>
  <c r="L328" i="45" s="1"/>
  <c r="M328" i="45" s="1"/>
  <c r="N328" i="45" s="1"/>
  <c r="O328" i="45" s="1"/>
  <c r="P328" i="45" s="1"/>
  <c r="Q328" i="45" s="1"/>
  <c r="R328" i="45" s="1"/>
  <c r="S328" i="45" s="1"/>
  <c r="T328" i="45" s="1"/>
  <c r="U328" i="45" s="1"/>
  <c r="V328" i="45" s="1"/>
  <c r="W328" i="45" s="1"/>
  <c r="X328" i="45" s="1"/>
  <c r="Y328" i="45" s="1"/>
  <c r="Z328" i="45" s="1"/>
  <c r="AA328" i="45" s="1"/>
  <c r="AB328" i="45" s="1"/>
  <c r="AC328" i="45" s="1"/>
  <c r="AD328" i="45" s="1"/>
  <c r="AE328" i="45" s="1"/>
  <c r="AF328" i="45" s="1"/>
  <c r="E327" i="45"/>
  <c r="F327" i="45" s="1"/>
  <c r="G327" i="45" s="1"/>
  <c r="H327" i="45" s="1"/>
  <c r="I327" i="45" s="1"/>
  <c r="J327" i="45" s="1"/>
  <c r="K327" i="45" s="1"/>
  <c r="L327" i="45" s="1"/>
  <c r="M327" i="45" s="1"/>
  <c r="N327" i="45" s="1"/>
  <c r="O327" i="45" s="1"/>
  <c r="P327" i="45" s="1"/>
  <c r="Q327" i="45" s="1"/>
  <c r="R327" i="45" s="1"/>
  <c r="S327" i="45" s="1"/>
  <c r="T327" i="45" s="1"/>
  <c r="U327" i="45" s="1"/>
  <c r="V327" i="45" s="1"/>
  <c r="W327" i="45" s="1"/>
  <c r="X327" i="45" s="1"/>
  <c r="Y327" i="45" s="1"/>
  <c r="Z327" i="45" s="1"/>
  <c r="AA327" i="45" s="1"/>
  <c r="AB327" i="45" s="1"/>
  <c r="AC327" i="45" s="1"/>
  <c r="AD327" i="45" s="1"/>
  <c r="AE327" i="45" s="1"/>
  <c r="AF327" i="45" s="1"/>
  <c r="E326" i="45"/>
  <c r="F326" i="45" s="1"/>
  <c r="G326" i="45" s="1"/>
  <c r="H326" i="45" s="1"/>
  <c r="I326" i="45" s="1"/>
  <c r="J326" i="45" s="1"/>
  <c r="K326" i="45" s="1"/>
  <c r="L326" i="45" s="1"/>
  <c r="M326" i="45" s="1"/>
  <c r="N326" i="45" s="1"/>
  <c r="O326" i="45" s="1"/>
  <c r="P326" i="45" s="1"/>
  <c r="Q326" i="45" s="1"/>
  <c r="R326" i="45" s="1"/>
  <c r="S326" i="45" s="1"/>
  <c r="T326" i="45" s="1"/>
  <c r="U326" i="45" s="1"/>
  <c r="V326" i="45" s="1"/>
  <c r="W326" i="45" s="1"/>
  <c r="X326" i="45" s="1"/>
  <c r="Y326" i="45" s="1"/>
  <c r="Z326" i="45" s="1"/>
  <c r="AA326" i="45" s="1"/>
  <c r="AB326" i="45" s="1"/>
  <c r="AC326" i="45" s="1"/>
  <c r="AD326" i="45" s="1"/>
  <c r="AE326" i="45" s="1"/>
  <c r="AF326" i="45" s="1"/>
  <c r="E325" i="45"/>
  <c r="F325" i="45" s="1"/>
  <c r="G325" i="45" s="1"/>
  <c r="H325" i="45" s="1"/>
  <c r="I325" i="45" s="1"/>
  <c r="J325" i="45" s="1"/>
  <c r="K325" i="45" s="1"/>
  <c r="L325" i="45" s="1"/>
  <c r="M325" i="45" s="1"/>
  <c r="N325" i="45" s="1"/>
  <c r="O325" i="45" s="1"/>
  <c r="P325" i="45" s="1"/>
  <c r="Q325" i="45" s="1"/>
  <c r="R325" i="45" s="1"/>
  <c r="S325" i="45" s="1"/>
  <c r="T325" i="45" s="1"/>
  <c r="U325" i="45" s="1"/>
  <c r="V325" i="45" s="1"/>
  <c r="W325" i="45" s="1"/>
  <c r="X325" i="45" s="1"/>
  <c r="Y325" i="45" s="1"/>
  <c r="Z325" i="45" s="1"/>
  <c r="AA325" i="45" s="1"/>
  <c r="AB325" i="45" s="1"/>
  <c r="AC325" i="45" s="1"/>
  <c r="AD325" i="45" s="1"/>
  <c r="AE325" i="45" s="1"/>
  <c r="AF325" i="45" s="1"/>
  <c r="E324" i="45"/>
  <c r="F324" i="45" s="1"/>
  <c r="G324" i="45" s="1"/>
  <c r="H324" i="45" s="1"/>
  <c r="I324" i="45" s="1"/>
  <c r="J324" i="45" s="1"/>
  <c r="K324" i="45" s="1"/>
  <c r="L324" i="45" s="1"/>
  <c r="M324" i="45" s="1"/>
  <c r="N324" i="45" s="1"/>
  <c r="O324" i="45" s="1"/>
  <c r="P324" i="45" s="1"/>
  <c r="Q324" i="45" s="1"/>
  <c r="R324" i="45" s="1"/>
  <c r="S324" i="45" s="1"/>
  <c r="T324" i="45" s="1"/>
  <c r="U324" i="45" s="1"/>
  <c r="V324" i="45" s="1"/>
  <c r="W324" i="45" s="1"/>
  <c r="X324" i="45" s="1"/>
  <c r="Y324" i="45" s="1"/>
  <c r="Z324" i="45" s="1"/>
  <c r="AA324" i="45" s="1"/>
  <c r="AB324" i="45" s="1"/>
  <c r="AC324" i="45" s="1"/>
  <c r="AD324" i="45" s="1"/>
  <c r="AE324" i="45" s="1"/>
  <c r="AF324" i="45" s="1"/>
  <c r="E323" i="45"/>
  <c r="F323" i="45" s="1"/>
  <c r="G323" i="45" s="1"/>
  <c r="H323" i="45" s="1"/>
  <c r="I323" i="45" s="1"/>
  <c r="J323" i="45" s="1"/>
  <c r="K323" i="45" s="1"/>
  <c r="L323" i="45" s="1"/>
  <c r="M323" i="45" s="1"/>
  <c r="N323" i="45" s="1"/>
  <c r="O323" i="45" s="1"/>
  <c r="P323" i="45" s="1"/>
  <c r="Q323" i="45" s="1"/>
  <c r="R323" i="45" s="1"/>
  <c r="S323" i="45" s="1"/>
  <c r="T323" i="45" s="1"/>
  <c r="U323" i="45" s="1"/>
  <c r="V323" i="45" s="1"/>
  <c r="W323" i="45" s="1"/>
  <c r="X323" i="45" s="1"/>
  <c r="Y323" i="45" s="1"/>
  <c r="Z323" i="45" s="1"/>
  <c r="AA323" i="45" s="1"/>
  <c r="AB323" i="45" s="1"/>
  <c r="AC323" i="45" s="1"/>
  <c r="AD323" i="45" s="1"/>
  <c r="AE323" i="45" s="1"/>
  <c r="AF323" i="45" s="1"/>
  <c r="E322" i="45"/>
  <c r="F322" i="45" s="1"/>
  <c r="G322" i="45" s="1"/>
  <c r="H322" i="45" s="1"/>
  <c r="I322" i="45" s="1"/>
  <c r="J322" i="45" s="1"/>
  <c r="K322" i="45" s="1"/>
  <c r="L322" i="45" s="1"/>
  <c r="M322" i="45" s="1"/>
  <c r="N322" i="45" s="1"/>
  <c r="O322" i="45" s="1"/>
  <c r="P322" i="45" s="1"/>
  <c r="Q322" i="45" s="1"/>
  <c r="R322" i="45" s="1"/>
  <c r="S322" i="45" s="1"/>
  <c r="T322" i="45" s="1"/>
  <c r="U322" i="45" s="1"/>
  <c r="V322" i="45" s="1"/>
  <c r="W322" i="45" s="1"/>
  <c r="X322" i="45" s="1"/>
  <c r="Y322" i="45" s="1"/>
  <c r="Z322" i="45" s="1"/>
  <c r="AA322" i="45" s="1"/>
  <c r="AB322" i="45" s="1"/>
  <c r="AC322" i="45" s="1"/>
  <c r="AD322" i="45" s="1"/>
  <c r="AE322" i="45" s="1"/>
  <c r="AF322" i="45" s="1"/>
  <c r="E321" i="45"/>
  <c r="F321" i="45" s="1"/>
  <c r="G321" i="45" s="1"/>
  <c r="H321" i="45" s="1"/>
  <c r="I321" i="45" s="1"/>
  <c r="J321" i="45" s="1"/>
  <c r="K321" i="45" s="1"/>
  <c r="L321" i="45" s="1"/>
  <c r="M321" i="45" s="1"/>
  <c r="N321" i="45" s="1"/>
  <c r="O321" i="45" s="1"/>
  <c r="P321" i="45" s="1"/>
  <c r="Q321" i="45" s="1"/>
  <c r="R321" i="45" s="1"/>
  <c r="S321" i="45" s="1"/>
  <c r="T321" i="45" s="1"/>
  <c r="U321" i="45" s="1"/>
  <c r="V321" i="45" s="1"/>
  <c r="W321" i="45" s="1"/>
  <c r="X321" i="45" s="1"/>
  <c r="Y321" i="45" s="1"/>
  <c r="Z321" i="45" s="1"/>
  <c r="AA321" i="45" s="1"/>
  <c r="AB321" i="45" s="1"/>
  <c r="AC321" i="45" s="1"/>
  <c r="AD321" i="45" s="1"/>
  <c r="AE321" i="45" s="1"/>
  <c r="AF321" i="45" s="1"/>
  <c r="E320" i="45"/>
  <c r="F320" i="45" s="1"/>
  <c r="G320" i="45" s="1"/>
  <c r="H320" i="45" s="1"/>
  <c r="I320" i="45" s="1"/>
  <c r="J320" i="45" s="1"/>
  <c r="K320" i="45" s="1"/>
  <c r="L320" i="45" s="1"/>
  <c r="M320" i="45" s="1"/>
  <c r="N320" i="45" s="1"/>
  <c r="O320" i="45" s="1"/>
  <c r="P320" i="45" s="1"/>
  <c r="Q320" i="45" s="1"/>
  <c r="R320" i="45" s="1"/>
  <c r="S320" i="45" s="1"/>
  <c r="T320" i="45" s="1"/>
  <c r="U320" i="45" s="1"/>
  <c r="V320" i="45" s="1"/>
  <c r="W320" i="45" s="1"/>
  <c r="X320" i="45" s="1"/>
  <c r="Y320" i="45" s="1"/>
  <c r="Z320" i="45" s="1"/>
  <c r="AA320" i="45" s="1"/>
  <c r="AB320" i="45" s="1"/>
  <c r="AC320" i="45" s="1"/>
  <c r="AD320" i="45" s="1"/>
  <c r="AE320" i="45" s="1"/>
  <c r="AF320" i="45" s="1"/>
  <c r="E319" i="45"/>
  <c r="F319" i="45" s="1"/>
  <c r="G319" i="45" s="1"/>
  <c r="H319" i="45" s="1"/>
  <c r="I319" i="45" s="1"/>
  <c r="J319" i="45" s="1"/>
  <c r="K319" i="45" s="1"/>
  <c r="L319" i="45" s="1"/>
  <c r="M319" i="45" s="1"/>
  <c r="N319" i="45" s="1"/>
  <c r="O319" i="45" s="1"/>
  <c r="P319" i="45" s="1"/>
  <c r="Q319" i="45" s="1"/>
  <c r="R319" i="45" s="1"/>
  <c r="S319" i="45" s="1"/>
  <c r="T319" i="45" s="1"/>
  <c r="U319" i="45" s="1"/>
  <c r="V319" i="45" s="1"/>
  <c r="W319" i="45" s="1"/>
  <c r="X319" i="45" s="1"/>
  <c r="Y319" i="45" s="1"/>
  <c r="Z319" i="45" s="1"/>
  <c r="AA319" i="45" s="1"/>
  <c r="AB319" i="45" s="1"/>
  <c r="AC319" i="45" s="1"/>
  <c r="AD319" i="45" s="1"/>
  <c r="AE319" i="45" s="1"/>
  <c r="AF319" i="45" s="1"/>
  <c r="E318" i="45"/>
  <c r="F318" i="45" s="1"/>
  <c r="G318" i="45" s="1"/>
  <c r="H318" i="45" s="1"/>
  <c r="I318" i="45" s="1"/>
  <c r="J318" i="45" s="1"/>
  <c r="K318" i="45" s="1"/>
  <c r="L318" i="45" s="1"/>
  <c r="M318" i="45" s="1"/>
  <c r="N318" i="45" s="1"/>
  <c r="O318" i="45" s="1"/>
  <c r="P318" i="45" s="1"/>
  <c r="Q318" i="45" s="1"/>
  <c r="R318" i="45" s="1"/>
  <c r="S318" i="45" s="1"/>
  <c r="T318" i="45" s="1"/>
  <c r="U318" i="45" s="1"/>
  <c r="V318" i="45" s="1"/>
  <c r="W318" i="45" s="1"/>
  <c r="X318" i="45" s="1"/>
  <c r="Y318" i="45" s="1"/>
  <c r="Z318" i="45" s="1"/>
  <c r="AA318" i="45" s="1"/>
  <c r="AB318" i="45" s="1"/>
  <c r="AC318" i="45" s="1"/>
  <c r="AD318" i="45" s="1"/>
  <c r="AE318" i="45" s="1"/>
  <c r="AF318" i="45" s="1"/>
  <c r="E317" i="45"/>
  <c r="F317" i="45" s="1"/>
  <c r="G317" i="45" s="1"/>
  <c r="H317" i="45" s="1"/>
  <c r="I317" i="45" s="1"/>
  <c r="J317" i="45" s="1"/>
  <c r="K317" i="45" s="1"/>
  <c r="L317" i="45" s="1"/>
  <c r="M317" i="45" s="1"/>
  <c r="N317" i="45" s="1"/>
  <c r="O317" i="45" s="1"/>
  <c r="P317" i="45" s="1"/>
  <c r="Q317" i="45" s="1"/>
  <c r="R317" i="45" s="1"/>
  <c r="S317" i="45" s="1"/>
  <c r="T317" i="45" s="1"/>
  <c r="U317" i="45" s="1"/>
  <c r="V317" i="45" s="1"/>
  <c r="W317" i="45" s="1"/>
  <c r="X317" i="45" s="1"/>
  <c r="Y317" i="45" s="1"/>
  <c r="Z317" i="45" s="1"/>
  <c r="AA317" i="45" s="1"/>
  <c r="AB317" i="45" s="1"/>
  <c r="AC317" i="45" s="1"/>
  <c r="AD317" i="45" s="1"/>
  <c r="AE317" i="45" s="1"/>
  <c r="AF317" i="45" s="1"/>
  <c r="E316" i="45"/>
  <c r="F316" i="45" s="1"/>
  <c r="G316" i="45" s="1"/>
  <c r="H316" i="45" s="1"/>
  <c r="I316" i="45" s="1"/>
  <c r="J316" i="45" s="1"/>
  <c r="K316" i="45" s="1"/>
  <c r="L316" i="45" s="1"/>
  <c r="M316" i="45" s="1"/>
  <c r="N316" i="45" s="1"/>
  <c r="O316" i="45" s="1"/>
  <c r="P316" i="45" s="1"/>
  <c r="Q316" i="45" s="1"/>
  <c r="R316" i="45" s="1"/>
  <c r="S316" i="45" s="1"/>
  <c r="T316" i="45" s="1"/>
  <c r="U316" i="45" s="1"/>
  <c r="V316" i="45" s="1"/>
  <c r="W316" i="45" s="1"/>
  <c r="X316" i="45" s="1"/>
  <c r="Y316" i="45" s="1"/>
  <c r="Z316" i="45" s="1"/>
  <c r="AA316" i="45" s="1"/>
  <c r="AB316" i="45" s="1"/>
  <c r="AC316" i="45" s="1"/>
  <c r="AD316" i="45" s="1"/>
  <c r="AE316" i="45" s="1"/>
  <c r="AF316" i="45" s="1"/>
  <c r="E315" i="45"/>
  <c r="F315" i="45" s="1"/>
  <c r="G315" i="45" s="1"/>
  <c r="H315" i="45" s="1"/>
  <c r="I315" i="45" s="1"/>
  <c r="J315" i="45" s="1"/>
  <c r="K315" i="45" s="1"/>
  <c r="L315" i="45" s="1"/>
  <c r="M315" i="45" s="1"/>
  <c r="N315" i="45" s="1"/>
  <c r="O315" i="45" s="1"/>
  <c r="P315" i="45" s="1"/>
  <c r="Q315" i="45" s="1"/>
  <c r="R315" i="45" s="1"/>
  <c r="S315" i="45" s="1"/>
  <c r="T315" i="45" s="1"/>
  <c r="U315" i="45" s="1"/>
  <c r="V315" i="45" s="1"/>
  <c r="W315" i="45" s="1"/>
  <c r="X315" i="45" s="1"/>
  <c r="Y315" i="45" s="1"/>
  <c r="Z315" i="45" s="1"/>
  <c r="AA315" i="45" s="1"/>
  <c r="AB315" i="45" s="1"/>
  <c r="AC315" i="45" s="1"/>
  <c r="AD315" i="45" s="1"/>
  <c r="AE315" i="45" s="1"/>
  <c r="AF315" i="45" s="1"/>
  <c r="E314" i="45"/>
  <c r="F314" i="45" s="1"/>
  <c r="G314" i="45" s="1"/>
  <c r="H314" i="45" s="1"/>
  <c r="I314" i="45" s="1"/>
  <c r="J314" i="45" s="1"/>
  <c r="K314" i="45" s="1"/>
  <c r="L314" i="45" s="1"/>
  <c r="M314" i="45" s="1"/>
  <c r="N314" i="45" s="1"/>
  <c r="O314" i="45" s="1"/>
  <c r="P314" i="45" s="1"/>
  <c r="Q314" i="45" s="1"/>
  <c r="R314" i="45" s="1"/>
  <c r="S314" i="45" s="1"/>
  <c r="T314" i="45" s="1"/>
  <c r="U314" i="45" s="1"/>
  <c r="V314" i="45" s="1"/>
  <c r="W314" i="45" s="1"/>
  <c r="X314" i="45" s="1"/>
  <c r="Y314" i="45" s="1"/>
  <c r="Z314" i="45" s="1"/>
  <c r="AA314" i="45" s="1"/>
  <c r="AB314" i="45" s="1"/>
  <c r="AC314" i="45" s="1"/>
  <c r="AD314" i="45" s="1"/>
  <c r="AE314" i="45" s="1"/>
  <c r="AF314" i="45" s="1"/>
  <c r="E313" i="45"/>
  <c r="F313" i="45" s="1"/>
  <c r="G313" i="45" s="1"/>
  <c r="H313" i="45" s="1"/>
  <c r="I313" i="45" s="1"/>
  <c r="J313" i="45" s="1"/>
  <c r="K313" i="45" s="1"/>
  <c r="L313" i="45" s="1"/>
  <c r="M313" i="45" s="1"/>
  <c r="N313" i="45" s="1"/>
  <c r="O313" i="45" s="1"/>
  <c r="P313" i="45" s="1"/>
  <c r="Q313" i="45" s="1"/>
  <c r="R313" i="45" s="1"/>
  <c r="S313" i="45" s="1"/>
  <c r="T313" i="45" s="1"/>
  <c r="U313" i="45" s="1"/>
  <c r="V313" i="45" s="1"/>
  <c r="W313" i="45" s="1"/>
  <c r="X313" i="45" s="1"/>
  <c r="Y313" i="45" s="1"/>
  <c r="Z313" i="45" s="1"/>
  <c r="AA313" i="45" s="1"/>
  <c r="AB313" i="45" s="1"/>
  <c r="AC313" i="45" s="1"/>
  <c r="AD313" i="45" s="1"/>
  <c r="AE313" i="45" s="1"/>
  <c r="AF313" i="45" s="1"/>
  <c r="AG311" i="45"/>
  <c r="AG340" i="45" s="1"/>
  <c r="E310" i="45"/>
  <c r="F310" i="45" s="1"/>
  <c r="G310" i="45" s="1"/>
  <c r="H310" i="45" s="1"/>
  <c r="I310" i="45" s="1"/>
  <c r="J310" i="45" s="1"/>
  <c r="K310" i="45" s="1"/>
  <c r="L310" i="45" s="1"/>
  <c r="M310" i="45" s="1"/>
  <c r="N310" i="45" s="1"/>
  <c r="O310" i="45" s="1"/>
  <c r="P310" i="45" s="1"/>
  <c r="Q310" i="45" s="1"/>
  <c r="R310" i="45" s="1"/>
  <c r="S310" i="45" s="1"/>
  <c r="T310" i="45" s="1"/>
  <c r="U310" i="45" s="1"/>
  <c r="V310" i="45" s="1"/>
  <c r="W310" i="45" s="1"/>
  <c r="X310" i="45" s="1"/>
  <c r="Y310" i="45" s="1"/>
  <c r="Z310" i="45" s="1"/>
  <c r="AA310" i="45" s="1"/>
  <c r="AB310" i="45" s="1"/>
  <c r="AC310" i="45" s="1"/>
  <c r="AD310" i="45" s="1"/>
  <c r="AE310" i="45" s="1"/>
  <c r="AF310" i="45" s="1"/>
  <c r="E309" i="45"/>
  <c r="F309" i="45" s="1"/>
  <c r="G309" i="45" s="1"/>
  <c r="H309" i="45" s="1"/>
  <c r="I309" i="45" s="1"/>
  <c r="J309" i="45" s="1"/>
  <c r="K309" i="45" s="1"/>
  <c r="L309" i="45" s="1"/>
  <c r="M309" i="45" s="1"/>
  <c r="N309" i="45" s="1"/>
  <c r="O309" i="45" s="1"/>
  <c r="P309" i="45" s="1"/>
  <c r="Q309" i="45" s="1"/>
  <c r="R309" i="45" s="1"/>
  <c r="S309" i="45" s="1"/>
  <c r="T309" i="45" s="1"/>
  <c r="U309" i="45" s="1"/>
  <c r="V309" i="45" s="1"/>
  <c r="W309" i="45" s="1"/>
  <c r="X309" i="45" s="1"/>
  <c r="Y309" i="45" s="1"/>
  <c r="Z309" i="45" s="1"/>
  <c r="AA309" i="45" s="1"/>
  <c r="AB309" i="45" s="1"/>
  <c r="AC309" i="45" s="1"/>
  <c r="AD309" i="45" s="1"/>
  <c r="AE309" i="45" s="1"/>
  <c r="AF309" i="45" s="1"/>
  <c r="E308" i="45"/>
  <c r="F308" i="45" s="1"/>
  <c r="G308" i="45" s="1"/>
  <c r="H308" i="45" s="1"/>
  <c r="I308" i="45" s="1"/>
  <c r="J308" i="45" s="1"/>
  <c r="K308" i="45" s="1"/>
  <c r="L308" i="45" s="1"/>
  <c r="M308" i="45" s="1"/>
  <c r="N308" i="45" s="1"/>
  <c r="O308" i="45" s="1"/>
  <c r="P308" i="45" s="1"/>
  <c r="Q308" i="45" s="1"/>
  <c r="R308" i="45" s="1"/>
  <c r="S308" i="45" s="1"/>
  <c r="T308" i="45" s="1"/>
  <c r="U308" i="45" s="1"/>
  <c r="V308" i="45" s="1"/>
  <c r="W308" i="45" s="1"/>
  <c r="X308" i="45" s="1"/>
  <c r="Y308" i="45" s="1"/>
  <c r="Z308" i="45" s="1"/>
  <c r="AA308" i="45" s="1"/>
  <c r="AB308" i="45" s="1"/>
  <c r="AC308" i="45" s="1"/>
  <c r="AD308" i="45" s="1"/>
  <c r="AE308" i="45" s="1"/>
  <c r="AF308" i="45" s="1"/>
  <c r="E307" i="45"/>
  <c r="F307" i="45" s="1"/>
  <c r="G307" i="45" s="1"/>
  <c r="H307" i="45" s="1"/>
  <c r="I307" i="45" s="1"/>
  <c r="J307" i="45" s="1"/>
  <c r="K307" i="45" s="1"/>
  <c r="L307" i="45" s="1"/>
  <c r="M307" i="45" s="1"/>
  <c r="N307" i="45" s="1"/>
  <c r="O307" i="45" s="1"/>
  <c r="P307" i="45" s="1"/>
  <c r="Q307" i="45" s="1"/>
  <c r="R307" i="45" s="1"/>
  <c r="S307" i="45" s="1"/>
  <c r="T307" i="45" s="1"/>
  <c r="U307" i="45" s="1"/>
  <c r="V307" i="45" s="1"/>
  <c r="W307" i="45" s="1"/>
  <c r="X307" i="45" s="1"/>
  <c r="Y307" i="45" s="1"/>
  <c r="Z307" i="45" s="1"/>
  <c r="AA307" i="45" s="1"/>
  <c r="AB307" i="45" s="1"/>
  <c r="AC307" i="45" s="1"/>
  <c r="AD307" i="45" s="1"/>
  <c r="AE307" i="45" s="1"/>
  <c r="AF307" i="45" s="1"/>
  <c r="E306" i="45"/>
  <c r="F306" i="45" s="1"/>
  <c r="G306" i="45" s="1"/>
  <c r="H306" i="45" s="1"/>
  <c r="I306" i="45" s="1"/>
  <c r="J306" i="45" s="1"/>
  <c r="K306" i="45" s="1"/>
  <c r="L306" i="45" s="1"/>
  <c r="M306" i="45" s="1"/>
  <c r="N306" i="45" s="1"/>
  <c r="O306" i="45" s="1"/>
  <c r="P306" i="45" s="1"/>
  <c r="Q306" i="45" s="1"/>
  <c r="R306" i="45" s="1"/>
  <c r="S306" i="45" s="1"/>
  <c r="T306" i="45" s="1"/>
  <c r="U306" i="45" s="1"/>
  <c r="V306" i="45" s="1"/>
  <c r="W306" i="45" s="1"/>
  <c r="X306" i="45" s="1"/>
  <c r="Y306" i="45" s="1"/>
  <c r="Z306" i="45" s="1"/>
  <c r="AA306" i="45" s="1"/>
  <c r="AB306" i="45" s="1"/>
  <c r="AC306" i="45" s="1"/>
  <c r="AD306" i="45" s="1"/>
  <c r="AE306" i="45" s="1"/>
  <c r="AF306" i="45" s="1"/>
  <c r="E305" i="45"/>
  <c r="F305" i="45" s="1"/>
  <c r="G305" i="45" s="1"/>
  <c r="H305" i="45" s="1"/>
  <c r="I305" i="45" s="1"/>
  <c r="J305" i="45" s="1"/>
  <c r="K305" i="45" s="1"/>
  <c r="L305" i="45" s="1"/>
  <c r="M305" i="45" s="1"/>
  <c r="N305" i="45" s="1"/>
  <c r="O305" i="45" s="1"/>
  <c r="P305" i="45" s="1"/>
  <c r="Q305" i="45" s="1"/>
  <c r="R305" i="45" s="1"/>
  <c r="S305" i="45" s="1"/>
  <c r="T305" i="45" s="1"/>
  <c r="U305" i="45" s="1"/>
  <c r="V305" i="45" s="1"/>
  <c r="W305" i="45" s="1"/>
  <c r="X305" i="45" s="1"/>
  <c r="Y305" i="45" s="1"/>
  <c r="Z305" i="45" s="1"/>
  <c r="AA305" i="45" s="1"/>
  <c r="AB305" i="45" s="1"/>
  <c r="AC305" i="45" s="1"/>
  <c r="AD305" i="45" s="1"/>
  <c r="AE305" i="45" s="1"/>
  <c r="AF305" i="45" s="1"/>
  <c r="E304" i="45"/>
  <c r="F304" i="45" s="1"/>
  <c r="G304" i="45" s="1"/>
  <c r="H304" i="45" s="1"/>
  <c r="I304" i="45" s="1"/>
  <c r="J304" i="45" s="1"/>
  <c r="K304" i="45" s="1"/>
  <c r="L304" i="45" s="1"/>
  <c r="M304" i="45" s="1"/>
  <c r="N304" i="45" s="1"/>
  <c r="O304" i="45" s="1"/>
  <c r="P304" i="45" s="1"/>
  <c r="Q304" i="45" s="1"/>
  <c r="R304" i="45" s="1"/>
  <c r="S304" i="45" s="1"/>
  <c r="T304" i="45" s="1"/>
  <c r="U304" i="45" s="1"/>
  <c r="V304" i="45" s="1"/>
  <c r="W304" i="45" s="1"/>
  <c r="X304" i="45" s="1"/>
  <c r="Y304" i="45" s="1"/>
  <c r="Z304" i="45" s="1"/>
  <c r="AA304" i="45" s="1"/>
  <c r="AB304" i="45" s="1"/>
  <c r="AC304" i="45" s="1"/>
  <c r="AD304" i="45" s="1"/>
  <c r="AE304" i="45" s="1"/>
  <c r="AF304" i="45" s="1"/>
  <c r="E303" i="45"/>
  <c r="F303" i="45" s="1"/>
  <c r="G303" i="45" s="1"/>
  <c r="H303" i="45" s="1"/>
  <c r="I303" i="45" s="1"/>
  <c r="J303" i="45" s="1"/>
  <c r="K303" i="45" s="1"/>
  <c r="L303" i="45" s="1"/>
  <c r="M303" i="45" s="1"/>
  <c r="N303" i="45" s="1"/>
  <c r="O303" i="45" s="1"/>
  <c r="P303" i="45" s="1"/>
  <c r="Q303" i="45" s="1"/>
  <c r="R303" i="45" s="1"/>
  <c r="S303" i="45" s="1"/>
  <c r="T303" i="45" s="1"/>
  <c r="U303" i="45" s="1"/>
  <c r="V303" i="45" s="1"/>
  <c r="W303" i="45" s="1"/>
  <c r="X303" i="45" s="1"/>
  <c r="Y303" i="45" s="1"/>
  <c r="Z303" i="45" s="1"/>
  <c r="AA303" i="45" s="1"/>
  <c r="AB303" i="45" s="1"/>
  <c r="AC303" i="45" s="1"/>
  <c r="AD303" i="45" s="1"/>
  <c r="AE303" i="45" s="1"/>
  <c r="AF303" i="45" s="1"/>
  <c r="E302" i="45"/>
  <c r="F302" i="45" s="1"/>
  <c r="G302" i="45" s="1"/>
  <c r="H302" i="45" s="1"/>
  <c r="I302" i="45" s="1"/>
  <c r="J302" i="45" s="1"/>
  <c r="K302" i="45" s="1"/>
  <c r="L302" i="45" s="1"/>
  <c r="M302" i="45" s="1"/>
  <c r="N302" i="45" s="1"/>
  <c r="O302" i="45" s="1"/>
  <c r="P302" i="45" s="1"/>
  <c r="Q302" i="45" s="1"/>
  <c r="R302" i="45" s="1"/>
  <c r="S302" i="45" s="1"/>
  <c r="T302" i="45" s="1"/>
  <c r="U302" i="45" s="1"/>
  <c r="V302" i="45" s="1"/>
  <c r="W302" i="45" s="1"/>
  <c r="X302" i="45" s="1"/>
  <c r="Y302" i="45" s="1"/>
  <c r="Z302" i="45" s="1"/>
  <c r="AA302" i="45" s="1"/>
  <c r="AB302" i="45" s="1"/>
  <c r="AC302" i="45" s="1"/>
  <c r="AD302" i="45" s="1"/>
  <c r="AE302" i="45" s="1"/>
  <c r="AF302" i="45" s="1"/>
  <c r="E301" i="45"/>
  <c r="F301" i="45" s="1"/>
  <c r="G301" i="45" s="1"/>
  <c r="H301" i="45" s="1"/>
  <c r="I301" i="45" s="1"/>
  <c r="J301" i="45" s="1"/>
  <c r="K301" i="45" s="1"/>
  <c r="L301" i="45" s="1"/>
  <c r="M301" i="45" s="1"/>
  <c r="N301" i="45" s="1"/>
  <c r="O301" i="45" s="1"/>
  <c r="P301" i="45" s="1"/>
  <c r="Q301" i="45" s="1"/>
  <c r="R301" i="45" s="1"/>
  <c r="S301" i="45" s="1"/>
  <c r="T301" i="45" s="1"/>
  <c r="U301" i="45" s="1"/>
  <c r="V301" i="45" s="1"/>
  <c r="W301" i="45" s="1"/>
  <c r="X301" i="45" s="1"/>
  <c r="Y301" i="45" s="1"/>
  <c r="Z301" i="45" s="1"/>
  <c r="AA301" i="45" s="1"/>
  <c r="AB301" i="45" s="1"/>
  <c r="AC301" i="45" s="1"/>
  <c r="AD301" i="45" s="1"/>
  <c r="AE301" i="45" s="1"/>
  <c r="AF301" i="45" s="1"/>
  <c r="E300" i="45"/>
  <c r="F300" i="45" s="1"/>
  <c r="G300" i="45" s="1"/>
  <c r="H300" i="45" s="1"/>
  <c r="I300" i="45" s="1"/>
  <c r="J300" i="45" s="1"/>
  <c r="K300" i="45" s="1"/>
  <c r="L300" i="45" s="1"/>
  <c r="M300" i="45" s="1"/>
  <c r="N300" i="45" s="1"/>
  <c r="O300" i="45" s="1"/>
  <c r="P300" i="45" s="1"/>
  <c r="Q300" i="45" s="1"/>
  <c r="R300" i="45" s="1"/>
  <c r="S300" i="45" s="1"/>
  <c r="T300" i="45" s="1"/>
  <c r="U300" i="45" s="1"/>
  <c r="V300" i="45" s="1"/>
  <c r="W300" i="45" s="1"/>
  <c r="X300" i="45" s="1"/>
  <c r="Y300" i="45" s="1"/>
  <c r="Z300" i="45" s="1"/>
  <c r="AA300" i="45" s="1"/>
  <c r="AB300" i="45" s="1"/>
  <c r="AC300" i="45" s="1"/>
  <c r="AD300" i="45" s="1"/>
  <c r="AE300" i="45" s="1"/>
  <c r="AF300" i="45" s="1"/>
  <c r="E299" i="45"/>
  <c r="F299" i="45" s="1"/>
  <c r="G299" i="45" s="1"/>
  <c r="H299" i="45" s="1"/>
  <c r="I299" i="45" s="1"/>
  <c r="J299" i="45" s="1"/>
  <c r="K299" i="45" s="1"/>
  <c r="L299" i="45" s="1"/>
  <c r="M299" i="45" s="1"/>
  <c r="N299" i="45" s="1"/>
  <c r="O299" i="45" s="1"/>
  <c r="P299" i="45" s="1"/>
  <c r="Q299" i="45" s="1"/>
  <c r="R299" i="45" s="1"/>
  <c r="S299" i="45" s="1"/>
  <c r="T299" i="45" s="1"/>
  <c r="U299" i="45" s="1"/>
  <c r="V299" i="45" s="1"/>
  <c r="W299" i="45" s="1"/>
  <c r="X299" i="45" s="1"/>
  <c r="Y299" i="45" s="1"/>
  <c r="Z299" i="45" s="1"/>
  <c r="AA299" i="45" s="1"/>
  <c r="AB299" i="45" s="1"/>
  <c r="AC299" i="45" s="1"/>
  <c r="AD299" i="45" s="1"/>
  <c r="AE299" i="45" s="1"/>
  <c r="AF299" i="45" s="1"/>
  <c r="E298" i="45"/>
  <c r="F298" i="45" s="1"/>
  <c r="G298" i="45" s="1"/>
  <c r="H298" i="45" s="1"/>
  <c r="I298" i="45" s="1"/>
  <c r="J298" i="45" s="1"/>
  <c r="K298" i="45" s="1"/>
  <c r="L298" i="45" s="1"/>
  <c r="M298" i="45" s="1"/>
  <c r="N298" i="45" s="1"/>
  <c r="O298" i="45" s="1"/>
  <c r="P298" i="45" s="1"/>
  <c r="Q298" i="45" s="1"/>
  <c r="R298" i="45" s="1"/>
  <c r="S298" i="45" s="1"/>
  <c r="T298" i="45" s="1"/>
  <c r="U298" i="45" s="1"/>
  <c r="V298" i="45" s="1"/>
  <c r="W298" i="45" s="1"/>
  <c r="X298" i="45" s="1"/>
  <c r="Y298" i="45" s="1"/>
  <c r="Z298" i="45" s="1"/>
  <c r="AA298" i="45" s="1"/>
  <c r="AB298" i="45" s="1"/>
  <c r="AC298" i="45" s="1"/>
  <c r="AD298" i="45" s="1"/>
  <c r="AE298" i="45" s="1"/>
  <c r="AF298" i="45" s="1"/>
  <c r="E297" i="45"/>
  <c r="F297" i="45" s="1"/>
  <c r="G297" i="45" s="1"/>
  <c r="H297" i="45" s="1"/>
  <c r="I297" i="45" s="1"/>
  <c r="J297" i="45" s="1"/>
  <c r="K297" i="45" s="1"/>
  <c r="L297" i="45" s="1"/>
  <c r="M297" i="45" s="1"/>
  <c r="N297" i="45" s="1"/>
  <c r="O297" i="45" s="1"/>
  <c r="P297" i="45" s="1"/>
  <c r="Q297" i="45" s="1"/>
  <c r="R297" i="45" s="1"/>
  <c r="S297" i="45" s="1"/>
  <c r="T297" i="45" s="1"/>
  <c r="U297" i="45" s="1"/>
  <c r="V297" i="45" s="1"/>
  <c r="W297" i="45" s="1"/>
  <c r="X297" i="45" s="1"/>
  <c r="Y297" i="45" s="1"/>
  <c r="Z297" i="45" s="1"/>
  <c r="AA297" i="45" s="1"/>
  <c r="AB297" i="45" s="1"/>
  <c r="AC297" i="45" s="1"/>
  <c r="AD297" i="45" s="1"/>
  <c r="AE297" i="45" s="1"/>
  <c r="AF297" i="45" s="1"/>
  <c r="E296" i="45"/>
  <c r="F296" i="45" s="1"/>
  <c r="G296" i="45" s="1"/>
  <c r="H296" i="45" s="1"/>
  <c r="I296" i="45" s="1"/>
  <c r="J296" i="45" s="1"/>
  <c r="K296" i="45" s="1"/>
  <c r="L296" i="45" s="1"/>
  <c r="M296" i="45" s="1"/>
  <c r="N296" i="45" s="1"/>
  <c r="O296" i="45" s="1"/>
  <c r="P296" i="45" s="1"/>
  <c r="Q296" i="45" s="1"/>
  <c r="R296" i="45" s="1"/>
  <c r="S296" i="45" s="1"/>
  <c r="T296" i="45" s="1"/>
  <c r="U296" i="45" s="1"/>
  <c r="V296" i="45" s="1"/>
  <c r="W296" i="45" s="1"/>
  <c r="X296" i="45" s="1"/>
  <c r="Y296" i="45" s="1"/>
  <c r="Z296" i="45" s="1"/>
  <c r="AA296" i="45" s="1"/>
  <c r="AB296" i="45" s="1"/>
  <c r="AC296" i="45" s="1"/>
  <c r="AD296" i="45" s="1"/>
  <c r="AE296" i="45" s="1"/>
  <c r="AF296" i="45" s="1"/>
  <c r="E295" i="45"/>
  <c r="F295" i="45" s="1"/>
  <c r="G295" i="45" s="1"/>
  <c r="H295" i="45" s="1"/>
  <c r="I295" i="45" s="1"/>
  <c r="J295" i="45" s="1"/>
  <c r="K295" i="45" s="1"/>
  <c r="L295" i="45" s="1"/>
  <c r="M295" i="45" s="1"/>
  <c r="N295" i="45" s="1"/>
  <c r="O295" i="45" s="1"/>
  <c r="P295" i="45" s="1"/>
  <c r="Q295" i="45" s="1"/>
  <c r="R295" i="45" s="1"/>
  <c r="S295" i="45" s="1"/>
  <c r="T295" i="45" s="1"/>
  <c r="U295" i="45" s="1"/>
  <c r="V295" i="45" s="1"/>
  <c r="W295" i="45" s="1"/>
  <c r="X295" i="45" s="1"/>
  <c r="Y295" i="45" s="1"/>
  <c r="Z295" i="45" s="1"/>
  <c r="AA295" i="45" s="1"/>
  <c r="AB295" i="45" s="1"/>
  <c r="AC295" i="45" s="1"/>
  <c r="AD295" i="45" s="1"/>
  <c r="AE295" i="45" s="1"/>
  <c r="AF295" i="45" s="1"/>
  <c r="E294" i="45"/>
  <c r="F294" i="45" s="1"/>
  <c r="G294" i="45" s="1"/>
  <c r="H294" i="45" s="1"/>
  <c r="I294" i="45" s="1"/>
  <c r="J294" i="45" s="1"/>
  <c r="K294" i="45" s="1"/>
  <c r="L294" i="45" s="1"/>
  <c r="M294" i="45" s="1"/>
  <c r="N294" i="45" s="1"/>
  <c r="O294" i="45" s="1"/>
  <c r="P294" i="45" s="1"/>
  <c r="Q294" i="45" s="1"/>
  <c r="R294" i="45" s="1"/>
  <c r="S294" i="45" s="1"/>
  <c r="T294" i="45" s="1"/>
  <c r="U294" i="45" s="1"/>
  <c r="V294" i="45" s="1"/>
  <c r="W294" i="45" s="1"/>
  <c r="X294" i="45" s="1"/>
  <c r="Y294" i="45" s="1"/>
  <c r="Z294" i="45" s="1"/>
  <c r="AA294" i="45" s="1"/>
  <c r="AB294" i="45" s="1"/>
  <c r="AC294" i="45" s="1"/>
  <c r="AD294" i="45" s="1"/>
  <c r="AE294" i="45" s="1"/>
  <c r="AF294" i="45" s="1"/>
  <c r="E293" i="45"/>
  <c r="F293" i="45" s="1"/>
  <c r="G293" i="45" s="1"/>
  <c r="H293" i="45" s="1"/>
  <c r="I293" i="45" s="1"/>
  <c r="J293" i="45" s="1"/>
  <c r="K293" i="45" s="1"/>
  <c r="L293" i="45" s="1"/>
  <c r="M293" i="45" s="1"/>
  <c r="N293" i="45" s="1"/>
  <c r="O293" i="45" s="1"/>
  <c r="P293" i="45" s="1"/>
  <c r="Q293" i="45" s="1"/>
  <c r="R293" i="45" s="1"/>
  <c r="S293" i="45" s="1"/>
  <c r="T293" i="45" s="1"/>
  <c r="U293" i="45" s="1"/>
  <c r="V293" i="45" s="1"/>
  <c r="W293" i="45" s="1"/>
  <c r="X293" i="45" s="1"/>
  <c r="Y293" i="45" s="1"/>
  <c r="Z293" i="45" s="1"/>
  <c r="AA293" i="45" s="1"/>
  <c r="AB293" i="45" s="1"/>
  <c r="AC293" i="45" s="1"/>
  <c r="AD293" i="45" s="1"/>
  <c r="AE293" i="45" s="1"/>
  <c r="AF293" i="45" s="1"/>
  <c r="E292" i="45"/>
  <c r="F292" i="45" s="1"/>
  <c r="G292" i="45" s="1"/>
  <c r="H292" i="45" s="1"/>
  <c r="I292" i="45" s="1"/>
  <c r="J292" i="45" s="1"/>
  <c r="K292" i="45" s="1"/>
  <c r="L292" i="45" s="1"/>
  <c r="M292" i="45" s="1"/>
  <c r="N292" i="45" s="1"/>
  <c r="O292" i="45" s="1"/>
  <c r="P292" i="45" s="1"/>
  <c r="Q292" i="45" s="1"/>
  <c r="R292" i="45" s="1"/>
  <c r="S292" i="45" s="1"/>
  <c r="T292" i="45" s="1"/>
  <c r="U292" i="45" s="1"/>
  <c r="V292" i="45" s="1"/>
  <c r="W292" i="45" s="1"/>
  <c r="X292" i="45" s="1"/>
  <c r="Y292" i="45" s="1"/>
  <c r="Z292" i="45" s="1"/>
  <c r="AA292" i="45" s="1"/>
  <c r="AB292" i="45" s="1"/>
  <c r="AC292" i="45" s="1"/>
  <c r="AD292" i="45" s="1"/>
  <c r="AE292" i="45" s="1"/>
  <c r="AF292" i="45" s="1"/>
  <c r="E291" i="45"/>
  <c r="F291" i="45" s="1"/>
  <c r="G291" i="45" s="1"/>
  <c r="H291" i="45" s="1"/>
  <c r="I291" i="45" s="1"/>
  <c r="J291" i="45" s="1"/>
  <c r="K291" i="45" s="1"/>
  <c r="L291" i="45" s="1"/>
  <c r="M291" i="45" s="1"/>
  <c r="N291" i="45" s="1"/>
  <c r="O291" i="45" s="1"/>
  <c r="P291" i="45" s="1"/>
  <c r="Q291" i="45" s="1"/>
  <c r="R291" i="45" s="1"/>
  <c r="S291" i="45" s="1"/>
  <c r="T291" i="45" s="1"/>
  <c r="U291" i="45" s="1"/>
  <c r="V291" i="45" s="1"/>
  <c r="W291" i="45" s="1"/>
  <c r="X291" i="45" s="1"/>
  <c r="Y291" i="45" s="1"/>
  <c r="Z291" i="45" s="1"/>
  <c r="AA291" i="45" s="1"/>
  <c r="AB291" i="45" s="1"/>
  <c r="AC291" i="45" s="1"/>
  <c r="AD291" i="45" s="1"/>
  <c r="AE291" i="45" s="1"/>
  <c r="AF291" i="45" s="1"/>
  <c r="E290" i="45"/>
  <c r="F290" i="45" s="1"/>
  <c r="G290" i="45" s="1"/>
  <c r="H290" i="45" s="1"/>
  <c r="I290" i="45" s="1"/>
  <c r="J290" i="45" s="1"/>
  <c r="K290" i="45" s="1"/>
  <c r="L290" i="45" s="1"/>
  <c r="M290" i="45" s="1"/>
  <c r="N290" i="45" s="1"/>
  <c r="O290" i="45" s="1"/>
  <c r="P290" i="45" s="1"/>
  <c r="Q290" i="45" s="1"/>
  <c r="R290" i="45" s="1"/>
  <c r="S290" i="45" s="1"/>
  <c r="T290" i="45" s="1"/>
  <c r="U290" i="45" s="1"/>
  <c r="V290" i="45" s="1"/>
  <c r="W290" i="45" s="1"/>
  <c r="X290" i="45" s="1"/>
  <c r="Y290" i="45" s="1"/>
  <c r="Z290" i="45" s="1"/>
  <c r="AA290" i="45" s="1"/>
  <c r="AB290" i="45" s="1"/>
  <c r="AC290" i="45" s="1"/>
  <c r="AD290" i="45" s="1"/>
  <c r="AE290" i="45" s="1"/>
  <c r="AF290" i="45" s="1"/>
  <c r="E289" i="45"/>
  <c r="F289" i="45" s="1"/>
  <c r="G289" i="45" s="1"/>
  <c r="H289" i="45" s="1"/>
  <c r="I289" i="45" s="1"/>
  <c r="J289" i="45" s="1"/>
  <c r="K289" i="45" s="1"/>
  <c r="L289" i="45" s="1"/>
  <c r="M289" i="45" s="1"/>
  <c r="N289" i="45" s="1"/>
  <c r="O289" i="45" s="1"/>
  <c r="P289" i="45" s="1"/>
  <c r="Q289" i="45" s="1"/>
  <c r="R289" i="45" s="1"/>
  <c r="S289" i="45" s="1"/>
  <c r="T289" i="45" s="1"/>
  <c r="U289" i="45" s="1"/>
  <c r="V289" i="45" s="1"/>
  <c r="W289" i="45" s="1"/>
  <c r="X289" i="45" s="1"/>
  <c r="Y289" i="45" s="1"/>
  <c r="Z289" i="45" s="1"/>
  <c r="AA289" i="45" s="1"/>
  <c r="AB289" i="45" s="1"/>
  <c r="AC289" i="45" s="1"/>
  <c r="AD289" i="45" s="1"/>
  <c r="AE289" i="45" s="1"/>
  <c r="AF289" i="45" s="1"/>
  <c r="E288" i="45"/>
  <c r="F288" i="45" s="1"/>
  <c r="G288" i="45" s="1"/>
  <c r="H288" i="45" s="1"/>
  <c r="I288" i="45" s="1"/>
  <c r="J288" i="45" s="1"/>
  <c r="K288" i="45" s="1"/>
  <c r="L288" i="45" s="1"/>
  <c r="M288" i="45" s="1"/>
  <c r="N288" i="45" s="1"/>
  <c r="O288" i="45" s="1"/>
  <c r="P288" i="45" s="1"/>
  <c r="Q288" i="45" s="1"/>
  <c r="R288" i="45" s="1"/>
  <c r="S288" i="45" s="1"/>
  <c r="T288" i="45" s="1"/>
  <c r="U288" i="45" s="1"/>
  <c r="V288" i="45" s="1"/>
  <c r="W288" i="45" s="1"/>
  <c r="X288" i="45" s="1"/>
  <c r="Y288" i="45" s="1"/>
  <c r="Z288" i="45" s="1"/>
  <c r="AA288" i="45" s="1"/>
  <c r="AB288" i="45" s="1"/>
  <c r="AC288" i="45" s="1"/>
  <c r="AD288" i="45" s="1"/>
  <c r="AE288" i="45" s="1"/>
  <c r="AF288" i="45" s="1"/>
  <c r="E287" i="45"/>
  <c r="F287" i="45" s="1"/>
  <c r="G287" i="45" s="1"/>
  <c r="H287" i="45" s="1"/>
  <c r="I287" i="45" s="1"/>
  <c r="J287" i="45" s="1"/>
  <c r="K287" i="45" s="1"/>
  <c r="L287" i="45" s="1"/>
  <c r="M287" i="45" s="1"/>
  <c r="N287" i="45" s="1"/>
  <c r="O287" i="45" s="1"/>
  <c r="P287" i="45" s="1"/>
  <c r="Q287" i="45" s="1"/>
  <c r="R287" i="45" s="1"/>
  <c r="S287" i="45" s="1"/>
  <c r="T287" i="45" s="1"/>
  <c r="U287" i="45" s="1"/>
  <c r="V287" i="45" s="1"/>
  <c r="W287" i="45" s="1"/>
  <c r="X287" i="45" s="1"/>
  <c r="Y287" i="45" s="1"/>
  <c r="Z287" i="45" s="1"/>
  <c r="AA287" i="45" s="1"/>
  <c r="AB287" i="45" s="1"/>
  <c r="AC287" i="45" s="1"/>
  <c r="AD287" i="45" s="1"/>
  <c r="AE287" i="45" s="1"/>
  <c r="AF287" i="45" s="1"/>
  <c r="E286" i="45"/>
  <c r="F286" i="45" s="1"/>
  <c r="G286" i="45" s="1"/>
  <c r="H286" i="45" s="1"/>
  <c r="I286" i="45" s="1"/>
  <c r="J286" i="45" s="1"/>
  <c r="K286" i="45" s="1"/>
  <c r="L286" i="45" s="1"/>
  <c r="M286" i="45" s="1"/>
  <c r="N286" i="45" s="1"/>
  <c r="O286" i="45" s="1"/>
  <c r="P286" i="45" s="1"/>
  <c r="Q286" i="45" s="1"/>
  <c r="R286" i="45" s="1"/>
  <c r="S286" i="45" s="1"/>
  <c r="T286" i="45" s="1"/>
  <c r="U286" i="45" s="1"/>
  <c r="V286" i="45" s="1"/>
  <c r="W286" i="45" s="1"/>
  <c r="X286" i="45" s="1"/>
  <c r="Y286" i="45" s="1"/>
  <c r="Z286" i="45" s="1"/>
  <c r="AA286" i="45" s="1"/>
  <c r="AB286" i="45" s="1"/>
  <c r="AC286" i="45" s="1"/>
  <c r="AD286" i="45" s="1"/>
  <c r="AE286" i="45" s="1"/>
  <c r="AF286" i="45" s="1"/>
  <c r="E285" i="45"/>
  <c r="F285" i="45" s="1"/>
  <c r="G285" i="45" s="1"/>
  <c r="H285" i="45" s="1"/>
  <c r="I285" i="45" s="1"/>
  <c r="J285" i="45" s="1"/>
  <c r="K285" i="45" s="1"/>
  <c r="L285" i="45" s="1"/>
  <c r="M285" i="45" s="1"/>
  <c r="N285" i="45" s="1"/>
  <c r="O285" i="45" s="1"/>
  <c r="P285" i="45" s="1"/>
  <c r="Q285" i="45" s="1"/>
  <c r="R285" i="45" s="1"/>
  <c r="S285" i="45" s="1"/>
  <c r="T285" i="45" s="1"/>
  <c r="U285" i="45" s="1"/>
  <c r="V285" i="45" s="1"/>
  <c r="W285" i="45" s="1"/>
  <c r="X285" i="45" s="1"/>
  <c r="Y285" i="45" s="1"/>
  <c r="Z285" i="45" s="1"/>
  <c r="AA285" i="45" s="1"/>
  <c r="AB285" i="45" s="1"/>
  <c r="AC285" i="45" s="1"/>
  <c r="AD285" i="45" s="1"/>
  <c r="AE285" i="45" s="1"/>
  <c r="AF285" i="45" s="1"/>
  <c r="E284" i="45"/>
  <c r="F284" i="45" s="1"/>
  <c r="G284" i="45" s="1"/>
  <c r="H284" i="45" s="1"/>
  <c r="I284" i="45" s="1"/>
  <c r="J284" i="45" s="1"/>
  <c r="K284" i="45" s="1"/>
  <c r="L284" i="45" s="1"/>
  <c r="M284" i="45" s="1"/>
  <c r="N284" i="45" s="1"/>
  <c r="O284" i="45" s="1"/>
  <c r="P284" i="45" s="1"/>
  <c r="Q284" i="45" s="1"/>
  <c r="R284" i="45" s="1"/>
  <c r="S284" i="45" s="1"/>
  <c r="T284" i="45" s="1"/>
  <c r="U284" i="45" s="1"/>
  <c r="V284" i="45" s="1"/>
  <c r="W284" i="45" s="1"/>
  <c r="X284" i="45" s="1"/>
  <c r="Y284" i="45" s="1"/>
  <c r="Z284" i="45" s="1"/>
  <c r="AA284" i="45" s="1"/>
  <c r="AB284" i="45" s="1"/>
  <c r="AC284" i="45" s="1"/>
  <c r="AD284" i="45" s="1"/>
  <c r="AE284" i="45" s="1"/>
  <c r="AF284" i="45" s="1"/>
  <c r="E283" i="45"/>
  <c r="F283" i="45" s="1"/>
  <c r="G283" i="45" s="1"/>
  <c r="H283" i="45" s="1"/>
  <c r="I283" i="45" s="1"/>
  <c r="J283" i="45" s="1"/>
  <c r="K283" i="45" s="1"/>
  <c r="L283" i="45" s="1"/>
  <c r="M283" i="45" s="1"/>
  <c r="N283" i="45" s="1"/>
  <c r="O283" i="45" s="1"/>
  <c r="P283" i="45" s="1"/>
  <c r="Q283" i="45" s="1"/>
  <c r="R283" i="45" s="1"/>
  <c r="S283" i="45" s="1"/>
  <c r="T283" i="45" s="1"/>
  <c r="U283" i="45" s="1"/>
  <c r="V283" i="45" s="1"/>
  <c r="W283" i="45" s="1"/>
  <c r="X283" i="45" s="1"/>
  <c r="Y283" i="45" s="1"/>
  <c r="Z283" i="45" s="1"/>
  <c r="AA283" i="45" s="1"/>
  <c r="AB283" i="45" s="1"/>
  <c r="AC283" i="45" s="1"/>
  <c r="AD283" i="45" s="1"/>
  <c r="AE283" i="45" s="1"/>
  <c r="AF283" i="45" s="1"/>
  <c r="E282" i="45"/>
  <c r="F282" i="45" s="1"/>
  <c r="G282" i="45" s="1"/>
  <c r="H282" i="45" s="1"/>
  <c r="I282" i="45" s="1"/>
  <c r="J282" i="45" s="1"/>
  <c r="K282" i="45" s="1"/>
  <c r="L282" i="45" s="1"/>
  <c r="M282" i="45" s="1"/>
  <c r="N282" i="45" s="1"/>
  <c r="O282" i="45" s="1"/>
  <c r="P282" i="45" s="1"/>
  <c r="Q282" i="45" s="1"/>
  <c r="R282" i="45" s="1"/>
  <c r="S282" i="45" s="1"/>
  <c r="T282" i="45" s="1"/>
  <c r="U282" i="45" s="1"/>
  <c r="V282" i="45" s="1"/>
  <c r="W282" i="45" s="1"/>
  <c r="X282" i="45" s="1"/>
  <c r="Y282" i="45" s="1"/>
  <c r="Z282" i="45" s="1"/>
  <c r="AA282" i="45" s="1"/>
  <c r="AB282" i="45" s="1"/>
  <c r="AC282" i="45" s="1"/>
  <c r="AD282" i="45" s="1"/>
  <c r="AE282" i="45" s="1"/>
  <c r="AF282" i="45" s="1"/>
  <c r="E281" i="45"/>
  <c r="F281" i="45" s="1"/>
  <c r="G281" i="45" s="1"/>
  <c r="H281" i="45" s="1"/>
  <c r="I281" i="45" s="1"/>
  <c r="J281" i="45" s="1"/>
  <c r="K281" i="45" s="1"/>
  <c r="L281" i="45" s="1"/>
  <c r="M281" i="45" s="1"/>
  <c r="N281" i="45" s="1"/>
  <c r="O281" i="45" s="1"/>
  <c r="P281" i="45" s="1"/>
  <c r="Q281" i="45" s="1"/>
  <c r="R281" i="45" s="1"/>
  <c r="S281" i="45" s="1"/>
  <c r="T281" i="45" s="1"/>
  <c r="U281" i="45" s="1"/>
  <c r="V281" i="45" s="1"/>
  <c r="W281" i="45" s="1"/>
  <c r="X281" i="45" s="1"/>
  <c r="Y281" i="45" s="1"/>
  <c r="Z281" i="45" s="1"/>
  <c r="AA281" i="45" s="1"/>
  <c r="AB281" i="45" s="1"/>
  <c r="AC281" i="45" s="1"/>
  <c r="AD281" i="45" s="1"/>
  <c r="AE281" i="45" s="1"/>
  <c r="AF281" i="45" s="1"/>
  <c r="E280" i="45"/>
  <c r="F280" i="45" s="1"/>
  <c r="G280" i="45" s="1"/>
  <c r="H280" i="45" s="1"/>
  <c r="I280" i="45" s="1"/>
  <c r="J280" i="45" s="1"/>
  <c r="K280" i="45" s="1"/>
  <c r="L280" i="45" s="1"/>
  <c r="M280" i="45" s="1"/>
  <c r="N280" i="45" s="1"/>
  <c r="O280" i="45" s="1"/>
  <c r="P280" i="45" s="1"/>
  <c r="Q280" i="45" s="1"/>
  <c r="R280" i="45" s="1"/>
  <c r="S280" i="45" s="1"/>
  <c r="T280" i="45" s="1"/>
  <c r="U280" i="45" s="1"/>
  <c r="V280" i="45" s="1"/>
  <c r="W280" i="45" s="1"/>
  <c r="X280" i="45" s="1"/>
  <c r="Y280" i="45" s="1"/>
  <c r="Z280" i="45" s="1"/>
  <c r="AA280" i="45" s="1"/>
  <c r="AB280" i="45" s="1"/>
  <c r="AC280" i="45" s="1"/>
  <c r="AD280" i="45" s="1"/>
  <c r="AE280" i="45" s="1"/>
  <c r="AF280" i="45" s="1"/>
  <c r="E279" i="45"/>
  <c r="F279" i="45" s="1"/>
  <c r="G279" i="45" s="1"/>
  <c r="H279" i="45" s="1"/>
  <c r="I279" i="45" s="1"/>
  <c r="J279" i="45" s="1"/>
  <c r="K279" i="45" s="1"/>
  <c r="L279" i="45" s="1"/>
  <c r="M279" i="45" s="1"/>
  <c r="N279" i="45" s="1"/>
  <c r="O279" i="45" s="1"/>
  <c r="P279" i="45" s="1"/>
  <c r="Q279" i="45" s="1"/>
  <c r="R279" i="45" s="1"/>
  <c r="S279" i="45" s="1"/>
  <c r="T279" i="45" s="1"/>
  <c r="U279" i="45" s="1"/>
  <c r="V279" i="45" s="1"/>
  <c r="W279" i="45" s="1"/>
  <c r="X279" i="45" s="1"/>
  <c r="Y279" i="45" s="1"/>
  <c r="Z279" i="45" s="1"/>
  <c r="AA279" i="45" s="1"/>
  <c r="AB279" i="45" s="1"/>
  <c r="AC279" i="45" s="1"/>
  <c r="AD279" i="45" s="1"/>
  <c r="AE279" i="45" s="1"/>
  <c r="AF279" i="45" s="1"/>
  <c r="E278" i="45"/>
  <c r="F278" i="45" s="1"/>
  <c r="G278" i="45" s="1"/>
  <c r="H278" i="45" s="1"/>
  <c r="I278" i="45" s="1"/>
  <c r="J278" i="45" s="1"/>
  <c r="K278" i="45" s="1"/>
  <c r="L278" i="45" s="1"/>
  <c r="M278" i="45" s="1"/>
  <c r="N278" i="45" s="1"/>
  <c r="O278" i="45" s="1"/>
  <c r="P278" i="45" s="1"/>
  <c r="Q278" i="45" s="1"/>
  <c r="R278" i="45" s="1"/>
  <c r="S278" i="45" s="1"/>
  <c r="T278" i="45" s="1"/>
  <c r="U278" i="45" s="1"/>
  <c r="V278" i="45" s="1"/>
  <c r="W278" i="45" s="1"/>
  <c r="X278" i="45" s="1"/>
  <c r="Y278" i="45" s="1"/>
  <c r="Z278" i="45" s="1"/>
  <c r="AA278" i="45" s="1"/>
  <c r="AB278" i="45" s="1"/>
  <c r="AC278" i="45" s="1"/>
  <c r="AD278" i="45" s="1"/>
  <c r="AE278" i="45" s="1"/>
  <c r="AF278" i="45" s="1"/>
  <c r="E277" i="45"/>
  <c r="F277" i="45" s="1"/>
  <c r="G277" i="45" s="1"/>
  <c r="H277" i="45" s="1"/>
  <c r="I277" i="45" s="1"/>
  <c r="J277" i="45" s="1"/>
  <c r="K277" i="45" s="1"/>
  <c r="L277" i="45" s="1"/>
  <c r="M277" i="45" s="1"/>
  <c r="N277" i="45" s="1"/>
  <c r="O277" i="45" s="1"/>
  <c r="P277" i="45" s="1"/>
  <c r="Q277" i="45" s="1"/>
  <c r="R277" i="45" s="1"/>
  <c r="S277" i="45" s="1"/>
  <c r="T277" i="45" s="1"/>
  <c r="U277" i="45" s="1"/>
  <c r="V277" i="45" s="1"/>
  <c r="W277" i="45" s="1"/>
  <c r="X277" i="45" s="1"/>
  <c r="Y277" i="45" s="1"/>
  <c r="Z277" i="45" s="1"/>
  <c r="AA277" i="45" s="1"/>
  <c r="AB277" i="45" s="1"/>
  <c r="AC277" i="45" s="1"/>
  <c r="AD277" i="45" s="1"/>
  <c r="AE277" i="45" s="1"/>
  <c r="AF277" i="45" s="1"/>
  <c r="E276" i="45"/>
  <c r="F276" i="45" s="1"/>
  <c r="G276" i="45" s="1"/>
  <c r="H276" i="45" s="1"/>
  <c r="I276" i="45" s="1"/>
  <c r="J276" i="45" s="1"/>
  <c r="K276" i="45" s="1"/>
  <c r="L276" i="45" s="1"/>
  <c r="M276" i="45" s="1"/>
  <c r="N276" i="45" s="1"/>
  <c r="O276" i="45" s="1"/>
  <c r="P276" i="45" s="1"/>
  <c r="Q276" i="45" s="1"/>
  <c r="R276" i="45" s="1"/>
  <c r="S276" i="45" s="1"/>
  <c r="T276" i="45" s="1"/>
  <c r="U276" i="45" s="1"/>
  <c r="V276" i="45" s="1"/>
  <c r="W276" i="45" s="1"/>
  <c r="X276" i="45" s="1"/>
  <c r="Y276" i="45" s="1"/>
  <c r="Z276" i="45" s="1"/>
  <c r="AA276" i="45" s="1"/>
  <c r="AB276" i="45" s="1"/>
  <c r="AC276" i="45" s="1"/>
  <c r="AD276" i="45" s="1"/>
  <c r="AE276" i="45" s="1"/>
  <c r="AF276" i="45" s="1"/>
  <c r="E275" i="45"/>
  <c r="F275" i="45" s="1"/>
  <c r="G275" i="45" s="1"/>
  <c r="H275" i="45" s="1"/>
  <c r="I275" i="45" s="1"/>
  <c r="J275" i="45" s="1"/>
  <c r="K275" i="45" s="1"/>
  <c r="L275" i="45" s="1"/>
  <c r="M275" i="45" s="1"/>
  <c r="N275" i="45" s="1"/>
  <c r="O275" i="45" s="1"/>
  <c r="P275" i="45" s="1"/>
  <c r="Q275" i="45" s="1"/>
  <c r="R275" i="45" s="1"/>
  <c r="S275" i="45" s="1"/>
  <c r="T275" i="45" s="1"/>
  <c r="U275" i="45" s="1"/>
  <c r="V275" i="45" s="1"/>
  <c r="W275" i="45" s="1"/>
  <c r="X275" i="45" s="1"/>
  <c r="Y275" i="45" s="1"/>
  <c r="Z275" i="45" s="1"/>
  <c r="AA275" i="45" s="1"/>
  <c r="AB275" i="45" s="1"/>
  <c r="AC275" i="45" s="1"/>
  <c r="AD275" i="45" s="1"/>
  <c r="AE275" i="45" s="1"/>
  <c r="AF275" i="45" s="1"/>
  <c r="E274" i="45"/>
  <c r="F274" i="45" s="1"/>
  <c r="G274" i="45" s="1"/>
  <c r="H274" i="45" s="1"/>
  <c r="I274" i="45" s="1"/>
  <c r="J274" i="45" s="1"/>
  <c r="K274" i="45" s="1"/>
  <c r="L274" i="45" s="1"/>
  <c r="M274" i="45" s="1"/>
  <c r="N274" i="45" s="1"/>
  <c r="O274" i="45" s="1"/>
  <c r="P274" i="45" s="1"/>
  <c r="Q274" i="45" s="1"/>
  <c r="R274" i="45" s="1"/>
  <c r="S274" i="45" s="1"/>
  <c r="T274" i="45" s="1"/>
  <c r="U274" i="45" s="1"/>
  <c r="V274" i="45" s="1"/>
  <c r="W274" i="45" s="1"/>
  <c r="X274" i="45" s="1"/>
  <c r="Y274" i="45" s="1"/>
  <c r="Z274" i="45" s="1"/>
  <c r="AA274" i="45" s="1"/>
  <c r="AB274" i="45" s="1"/>
  <c r="AC274" i="45" s="1"/>
  <c r="AD274" i="45" s="1"/>
  <c r="AE274" i="45" s="1"/>
  <c r="AF274" i="45" s="1"/>
  <c r="E273" i="45"/>
  <c r="F273" i="45" s="1"/>
  <c r="G273" i="45" s="1"/>
  <c r="H273" i="45" s="1"/>
  <c r="I273" i="45" s="1"/>
  <c r="J273" i="45" s="1"/>
  <c r="K273" i="45" s="1"/>
  <c r="L273" i="45" s="1"/>
  <c r="M273" i="45" s="1"/>
  <c r="N273" i="45" s="1"/>
  <c r="O273" i="45" s="1"/>
  <c r="P273" i="45" s="1"/>
  <c r="Q273" i="45" s="1"/>
  <c r="R273" i="45" s="1"/>
  <c r="S273" i="45" s="1"/>
  <c r="T273" i="45" s="1"/>
  <c r="U273" i="45" s="1"/>
  <c r="V273" i="45" s="1"/>
  <c r="W273" i="45" s="1"/>
  <c r="X273" i="45" s="1"/>
  <c r="Y273" i="45" s="1"/>
  <c r="Z273" i="45" s="1"/>
  <c r="AA273" i="45" s="1"/>
  <c r="AB273" i="45" s="1"/>
  <c r="AC273" i="45" s="1"/>
  <c r="AD273" i="45" s="1"/>
  <c r="AE273" i="45" s="1"/>
  <c r="AF273" i="45" s="1"/>
  <c r="E272" i="45"/>
  <c r="F272" i="45" s="1"/>
  <c r="G272" i="45" s="1"/>
  <c r="H272" i="45" s="1"/>
  <c r="I272" i="45" s="1"/>
  <c r="J272" i="45" s="1"/>
  <c r="K272" i="45" s="1"/>
  <c r="L272" i="45" s="1"/>
  <c r="M272" i="45" s="1"/>
  <c r="N272" i="45" s="1"/>
  <c r="O272" i="45" s="1"/>
  <c r="P272" i="45" s="1"/>
  <c r="Q272" i="45" s="1"/>
  <c r="R272" i="45" s="1"/>
  <c r="S272" i="45" s="1"/>
  <c r="T272" i="45" s="1"/>
  <c r="U272" i="45" s="1"/>
  <c r="V272" i="45" s="1"/>
  <c r="W272" i="45" s="1"/>
  <c r="X272" i="45" s="1"/>
  <c r="Y272" i="45" s="1"/>
  <c r="Z272" i="45" s="1"/>
  <c r="AA272" i="45" s="1"/>
  <c r="AB272" i="45" s="1"/>
  <c r="AC272" i="45" s="1"/>
  <c r="AD272" i="45" s="1"/>
  <c r="AE272" i="45" s="1"/>
  <c r="AF272" i="45" s="1"/>
  <c r="E271" i="45"/>
  <c r="F271" i="45" s="1"/>
  <c r="G271" i="45" s="1"/>
  <c r="H271" i="45" s="1"/>
  <c r="I271" i="45" s="1"/>
  <c r="J271" i="45" s="1"/>
  <c r="K271" i="45" s="1"/>
  <c r="L271" i="45" s="1"/>
  <c r="M271" i="45" s="1"/>
  <c r="N271" i="45" s="1"/>
  <c r="O271" i="45" s="1"/>
  <c r="P271" i="45" s="1"/>
  <c r="Q271" i="45" s="1"/>
  <c r="R271" i="45" s="1"/>
  <c r="S271" i="45" s="1"/>
  <c r="T271" i="45" s="1"/>
  <c r="U271" i="45" s="1"/>
  <c r="V271" i="45" s="1"/>
  <c r="W271" i="45" s="1"/>
  <c r="X271" i="45" s="1"/>
  <c r="Y271" i="45" s="1"/>
  <c r="Z271" i="45" s="1"/>
  <c r="AA271" i="45" s="1"/>
  <c r="AB271" i="45" s="1"/>
  <c r="AC271" i="45" s="1"/>
  <c r="AD271" i="45" s="1"/>
  <c r="AE271" i="45" s="1"/>
  <c r="AF271" i="45" s="1"/>
  <c r="E270" i="45"/>
  <c r="F270" i="45" s="1"/>
  <c r="G270" i="45" s="1"/>
  <c r="H270" i="45" s="1"/>
  <c r="I270" i="45" s="1"/>
  <c r="J270" i="45" s="1"/>
  <c r="K270" i="45" s="1"/>
  <c r="L270" i="45" s="1"/>
  <c r="M270" i="45" s="1"/>
  <c r="N270" i="45" s="1"/>
  <c r="O270" i="45" s="1"/>
  <c r="P270" i="45" s="1"/>
  <c r="Q270" i="45" s="1"/>
  <c r="R270" i="45" s="1"/>
  <c r="S270" i="45" s="1"/>
  <c r="T270" i="45" s="1"/>
  <c r="U270" i="45" s="1"/>
  <c r="V270" i="45" s="1"/>
  <c r="W270" i="45" s="1"/>
  <c r="X270" i="45" s="1"/>
  <c r="Y270" i="45" s="1"/>
  <c r="Z270" i="45" s="1"/>
  <c r="AA270" i="45" s="1"/>
  <c r="AB270" i="45" s="1"/>
  <c r="AC270" i="45" s="1"/>
  <c r="AD270" i="45" s="1"/>
  <c r="AE270" i="45" s="1"/>
  <c r="AF270" i="45" s="1"/>
  <c r="E269" i="45"/>
  <c r="F269" i="45" s="1"/>
  <c r="G269" i="45" s="1"/>
  <c r="H269" i="45" s="1"/>
  <c r="I269" i="45" s="1"/>
  <c r="J269" i="45" s="1"/>
  <c r="K269" i="45" s="1"/>
  <c r="L269" i="45" s="1"/>
  <c r="M269" i="45" s="1"/>
  <c r="N269" i="45" s="1"/>
  <c r="O269" i="45" s="1"/>
  <c r="P269" i="45" s="1"/>
  <c r="Q269" i="45" s="1"/>
  <c r="R269" i="45" s="1"/>
  <c r="S269" i="45" s="1"/>
  <c r="T269" i="45" s="1"/>
  <c r="U269" i="45" s="1"/>
  <c r="V269" i="45" s="1"/>
  <c r="W269" i="45" s="1"/>
  <c r="X269" i="45" s="1"/>
  <c r="Y269" i="45" s="1"/>
  <c r="Z269" i="45" s="1"/>
  <c r="AA269" i="45" s="1"/>
  <c r="AB269" i="45" s="1"/>
  <c r="AC269" i="45" s="1"/>
  <c r="AD269" i="45" s="1"/>
  <c r="AE269" i="45" s="1"/>
  <c r="AF269" i="45" s="1"/>
  <c r="E268" i="45"/>
  <c r="F268" i="45" s="1"/>
  <c r="G268" i="45" s="1"/>
  <c r="H268" i="45" s="1"/>
  <c r="I268" i="45" s="1"/>
  <c r="J268" i="45" s="1"/>
  <c r="K268" i="45" s="1"/>
  <c r="L268" i="45" s="1"/>
  <c r="M268" i="45" s="1"/>
  <c r="N268" i="45" s="1"/>
  <c r="O268" i="45" s="1"/>
  <c r="P268" i="45" s="1"/>
  <c r="Q268" i="45" s="1"/>
  <c r="R268" i="45" s="1"/>
  <c r="S268" i="45" s="1"/>
  <c r="T268" i="45" s="1"/>
  <c r="U268" i="45" s="1"/>
  <c r="V268" i="45" s="1"/>
  <c r="W268" i="45" s="1"/>
  <c r="X268" i="45" s="1"/>
  <c r="Y268" i="45" s="1"/>
  <c r="Z268" i="45" s="1"/>
  <c r="AA268" i="45" s="1"/>
  <c r="AB268" i="45" s="1"/>
  <c r="AC268" i="45" s="1"/>
  <c r="AD268" i="45" s="1"/>
  <c r="AE268" i="45" s="1"/>
  <c r="AF268" i="45" s="1"/>
  <c r="E267" i="45"/>
  <c r="F267" i="45" s="1"/>
  <c r="G267" i="45" s="1"/>
  <c r="H267" i="45" s="1"/>
  <c r="I267" i="45" s="1"/>
  <c r="J267" i="45" s="1"/>
  <c r="K267" i="45" s="1"/>
  <c r="L267" i="45" s="1"/>
  <c r="M267" i="45" s="1"/>
  <c r="N267" i="45" s="1"/>
  <c r="O267" i="45" s="1"/>
  <c r="P267" i="45" s="1"/>
  <c r="Q267" i="45" s="1"/>
  <c r="R267" i="45" s="1"/>
  <c r="S267" i="45" s="1"/>
  <c r="T267" i="45" s="1"/>
  <c r="U267" i="45" s="1"/>
  <c r="V267" i="45" s="1"/>
  <c r="W267" i="45" s="1"/>
  <c r="X267" i="45" s="1"/>
  <c r="Y267" i="45" s="1"/>
  <c r="Z267" i="45" s="1"/>
  <c r="AA267" i="45" s="1"/>
  <c r="AB267" i="45" s="1"/>
  <c r="AC267" i="45" s="1"/>
  <c r="AD267" i="45" s="1"/>
  <c r="AE267" i="45" s="1"/>
  <c r="AF267" i="45" s="1"/>
  <c r="E266" i="45"/>
  <c r="F266" i="45" s="1"/>
  <c r="G266" i="45" s="1"/>
  <c r="H266" i="45" s="1"/>
  <c r="I266" i="45" s="1"/>
  <c r="J266" i="45" s="1"/>
  <c r="K266" i="45" s="1"/>
  <c r="L266" i="45" s="1"/>
  <c r="M266" i="45" s="1"/>
  <c r="N266" i="45" s="1"/>
  <c r="O266" i="45" s="1"/>
  <c r="P266" i="45" s="1"/>
  <c r="Q266" i="45" s="1"/>
  <c r="R266" i="45" s="1"/>
  <c r="S266" i="45" s="1"/>
  <c r="T266" i="45" s="1"/>
  <c r="U266" i="45" s="1"/>
  <c r="V266" i="45" s="1"/>
  <c r="W266" i="45" s="1"/>
  <c r="X266" i="45" s="1"/>
  <c r="Y266" i="45" s="1"/>
  <c r="Z266" i="45" s="1"/>
  <c r="AA266" i="45" s="1"/>
  <c r="AB266" i="45" s="1"/>
  <c r="AC266" i="45" s="1"/>
  <c r="AD266" i="45" s="1"/>
  <c r="AE266" i="45" s="1"/>
  <c r="AF266" i="45" s="1"/>
  <c r="E265" i="45"/>
  <c r="F265" i="45" s="1"/>
  <c r="G265" i="45" s="1"/>
  <c r="H265" i="45" s="1"/>
  <c r="I265" i="45" s="1"/>
  <c r="J265" i="45" s="1"/>
  <c r="K265" i="45" s="1"/>
  <c r="L265" i="45" s="1"/>
  <c r="M265" i="45" s="1"/>
  <c r="N265" i="45" s="1"/>
  <c r="O265" i="45" s="1"/>
  <c r="P265" i="45" s="1"/>
  <c r="Q265" i="45" s="1"/>
  <c r="R265" i="45" s="1"/>
  <c r="S265" i="45" s="1"/>
  <c r="T265" i="45" s="1"/>
  <c r="U265" i="45" s="1"/>
  <c r="V265" i="45" s="1"/>
  <c r="W265" i="45" s="1"/>
  <c r="X265" i="45" s="1"/>
  <c r="Y265" i="45" s="1"/>
  <c r="Z265" i="45" s="1"/>
  <c r="AA265" i="45" s="1"/>
  <c r="AB265" i="45" s="1"/>
  <c r="AC265" i="45" s="1"/>
  <c r="AD265" i="45" s="1"/>
  <c r="AE265" i="45" s="1"/>
  <c r="AF265" i="45" s="1"/>
  <c r="E264" i="45"/>
  <c r="F264" i="45" s="1"/>
  <c r="G264" i="45" s="1"/>
  <c r="H264" i="45" s="1"/>
  <c r="I264" i="45" s="1"/>
  <c r="J264" i="45" s="1"/>
  <c r="K264" i="45" s="1"/>
  <c r="L264" i="45" s="1"/>
  <c r="M264" i="45" s="1"/>
  <c r="N264" i="45" s="1"/>
  <c r="O264" i="45" s="1"/>
  <c r="P264" i="45" s="1"/>
  <c r="Q264" i="45" s="1"/>
  <c r="R264" i="45" s="1"/>
  <c r="S264" i="45" s="1"/>
  <c r="T264" i="45" s="1"/>
  <c r="U264" i="45" s="1"/>
  <c r="V264" i="45" s="1"/>
  <c r="W264" i="45" s="1"/>
  <c r="X264" i="45" s="1"/>
  <c r="Y264" i="45" s="1"/>
  <c r="Z264" i="45" s="1"/>
  <c r="AA264" i="45" s="1"/>
  <c r="AB264" i="45" s="1"/>
  <c r="AC264" i="45" s="1"/>
  <c r="AD264" i="45" s="1"/>
  <c r="AE264" i="45" s="1"/>
  <c r="AF264" i="45" s="1"/>
  <c r="E263" i="45"/>
  <c r="F263" i="45" s="1"/>
  <c r="G263" i="45" s="1"/>
  <c r="H263" i="45" s="1"/>
  <c r="I263" i="45" s="1"/>
  <c r="J263" i="45" s="1"/>
  <c r="K263" i="45" s="1"/>
  <c r="L263" i="45" s="1"/>
  <c r="M263" i="45" s="1"/>
  <c r="N263" i="45" s="1"/>
  <c r="O263" i="45" s="1"/>
  <c r="P263" i="45" s="1"/>
  <c r="Q263" i="45" s="1"/>
  <c r="R263" i="45" s="1"/>
  <c r="S263" i="45" s="1"/>
  <c r="T263" i="45" s="1"/>
  <c r="U263" i="45" s="1"/>
  <c r="V263" i="45" s="1"/>
  <c r="W263" i="45" s="1"/>
  <c r="X263" i="45" s="1"/>
  <c r="Y263" i="45" s="1"/>
  <c r="Z263" i="45" s="1"/>
  <c r="AA263" i="45" s="1"/>
  <c r="AB263" i="45" s="1"/>
  <c r="AC263" i="45" s="1"/>
  <c r="AD263" i="45" s="1"/>
  <c r="AE263" i="45" s="1"/>
  <c r="AF263" i="45" s="1"/>
  <c r="E262" i="45"/>
  <c r="F262" i="45" s="1"/>
  <c r="G262" i="45" s="1"/>
  <c r="H262" i="45" s="1"/>
  <c r="I262" i="45" s="1"/>
  <c r="J262" i="45" s="1"/>
  <c r="K262" i="45" s="1"/>
  <c r="L262" i="45" s="1"/>
  <c r="M262" i="45" s="1"/>
  <c r="N262" i="45" s="1"/>
  <c r="O262" i="45" s="1"/>
  <c r="P262" i="45" s="1"/>
  <c r="Q262" i="45" s="1"/>
  <c r="R262" i="45" s="1"/>
  <c r="S262" i="45" s="1"/>
  <c r="T262" i="45" s="1"/>
  <c r="U262" i="45" s="1"/>
  <c r="V262" i="45" s="1"/>
  <c r="W262" i="45" s="1"/>
  <c r="X262" i="45" s="1"/>
  <c r="Y262" i="45" s="1"/>
  <c r="Z262" i="45" s="1"/>
  <c r="AA262" i="45" s="1"/>
  <c r="AB262" i="45" s="1"/>
  <c r="AC262" i="45" s="1"/>
  <c r="AD262" i="45" s="1"/>
  <c r="AE262" i="45" s="1"/>
  <c r="AF262" i="45" s="1"/>
  <c r="E261" i="45"/>
  <c r="F261" i="45" s="1"/>
  <c r="G261" i="45" s="1"/>
  <c r="H261" i="45" s="1"/>
  <c r="I261" i="45" s="1"/>
  <c r="J261" i="45" s="1"/>
  <c r="K261" i="45" s="1"/>
  <c r="L261" i="45" s="1"/>
  <c r="M261" i="45" s="1"/>
  <c r="N261" i="45" s="1"/>
  <c r="O261" i="45" s="1"/>
  <c r="P261" i="45" s="1"/>
  <c r="Q261" i="45" s="1"/>
  <c r="R261" i="45" s="1"/>
  <c r="S261" i="45" s="1"/>
  <c r="T261" i="45" s="1"/>
  <c r="U261" i="45" s="1"/>
  <c r="V261" i="45" s="1"/>
  <c r="W261" i="45" s="1"/>
  <c r="X261" i="45" s="1"/>
  <c r="Y261" i="45" s="1"/>
  <c r="Z261" i="45" s="1"/>
  <c r="AA261" i="45" s="1"/>
  <c r="AB261" i="45" s="1"/>
  <c r="AC261" i="45" s="1"/>
  <c r="AD261" i="45" s="1"/>
  <c r="AE261" i="45" s="1"/>
  <c r="AF261" i="45" s="1"/>
  <c r="E260" i="45"/>
  <c r="F260" i="45" s="1"/>
  <c r="G260" i="45" s="1"/>
  <c r="H260" i="45" s="1"/>
  <c r="I260" i="45" s="1"/>
  <c r="J260" i="45" s="1"/>
  <c r="K260" i="45" s="1"/>
  <c r="L260" i="45" s="1"/>
  <c r="M260" i="45" s="1"/>
  <c r="N260" i="45" s="1"/>
  <c r="O260" i="45" s="1"/>
  <c r="P260" i="45" s="1"/>
  <c r="Q260" i="45" s="1"/>
  <c r="R260" i="45" s="1"/>
  <c r="S260" i="45" s="1"/>
  <c r="T260" i="45" s="1"/>
  <c r="U260" i="45" s="1"/>
  <c r="V260" i="45" s="1"/>
  <c r="W260" i="45" s="1"/>
  <c r="X260" i="45" s="1"/>
  <c r="Y260" i="45" s="1"/>
  <c r="Z260" i="45" s="1"/>
  <c r="AA260" i="45" s="1"/>
  <c r="AB260" i="45" s="1"/>
  <c r="AC260" i="45" s="1"/>
  <c r="AD260" i="45" s="1"/>
  <c r="AE260" i="45" s="1"/>
  <c r="AF260" i="45" s="1"/>
  <c r="E259" i="45"/>
  <c r="F259" i="45" s="1"/>
  <c r="G259" i="45" s="1"/>
  <c r="H259" i="45" s="1"/>
  <c r="I259" i="45" s="1"/>
  <c r="J259" i="45" s="1"/>
  <c r="K259" i="45" s="1"/>
  <c r="L259" i="45" s="1"/>
  <c r="M259" i="45" s="1"/>
  <c r="N259" i="45" s="1"/>
  <c r="O259" i="45" s="1"/>
  <c r="P259" i="45" s="1"/>
  <c r="Q259" i="45" s="1"/>
  <c r="R259" i="45" s="1"/>
  <c r="S259" i="45" s="1"/>
  <c r="T259" i="45" s="1"/>
  <c r="U259" i="45" s="1"/>
  <c r="V259" i="45" s="1"/>
  <c r="W259" i="45" s="1"/>
  <c r="X259" i="45" s="1"/>
  <c r="Y259" i="45" s="1"/>
  <c r="Z259" i="45" s="1"/>
  <c r="AA259" i="45" s="1"/>
  <c r="AB259" i="45" s="1"/>
  <c r="AC259" i="45" s="1"/>
  <c r="AD259" i="45" s="1"/>
  <c r="AE259" i="45" s="1"/>
  <c r="AF259" i="45" s="1"/>
  <c r="E258" i="45"/>
  <c r="F258" i="45" s="1"/>
  <c r="G258" i="45" s="1"/>
  <c r="H258" i="45" s="1"/>
  <c r="I258" i="45" s="1"/>
  <c r="J258" i="45" s="1"/>
  <c r="K258" i="45" s="1"/>
  <c r="L258" i="45" s="1"/>
  <c r="M258" i="45" s="1"/>
  <c r="N258" i="45" s="1"/>
  <c r="O258" i="45" s="1"/>
  <c r="P258" i="45" s="1"/>
  <c r="Q258" i="45" s="1"/>
  <c r="R258" i="45" s="1"/>
  <c r="S258" i="45" s="1"/>
  <c r="T258" i="45" s="1"/>
  <c r="U258" i="45" s="1"/>
  <c r="V258" i="45" s="1"/>
  <c r="W258" i="45" s="1"/>
  <c r="X258" i="45" s="1"/>
  <c r="Y258" i="45" s="1"/>
  <c r="Z258" i="45" s="1"/>
  <c r="AA258" i="45" s="1"/>
  <c r="AB258" i="45" s="1"/>
  <c r="AC258" i="45" s="1"/>
  <c r="AD258" i="45" s="1"/>
  <c r="AE258" i="45" s="1"/>
  <c r="AF258" i="45" s="1"/>
  <c r="E257" i="45"/>
  <c r="F257" i="45" s="1"/>
  <c r="G257" i="45" s="1"/>
  <c r="H257" i="45" s="1"/>
  <c r="I257" i="45" s="1"/>
  <c r="J257" i="45" s="1"/>
  <c r="K257" i="45" s="1"/>
  <c r="L257" i="45" s="1"/>
  <c r="M257" i="45" s="1"/>
  <c r="N257" i="45" s="1"/>
  <c r="O257" i="45" s="1"/>
  <c r="P257" i="45" s="1"/>
  <c r="Q257" i="45" s="1"/>
  <c r="R257" i="45" s="1"/>
  <c r="S257" i="45" s="1"/>
  <c r="T257" i="45" s="1"/>
  <c r="U257" i="45" s="1"/>
  <c r="V257" i="45" s="1"/>
  <c r="W257" i="45" s="1"/>
  <c r="X257" i="45" s="1"/>
  <c r="Y257" i="45" s="1"/>
  <c r="Z257" i="45" s="1"/>
  <c r="AA257" i="45" s="1"/>
  <c r="AB257" i="45" s="1"/>
  <c r="AC257" i="45" s="1"/>
  <c r="AD257" i="45" s="1"/>
  <c r="AE257" i="45" s="1"/>
  <c r="AF257" i="45" s="1"/>
  <c r="E256" i="45"/>
  <c r="F256" i="45" s="1"/>
  <c r="G256" i="45" s="1"/>
  <c r="H256" i="45" s="1"/>
  <c r="I256" i="45" s="1"/>
  <c r="J256" i="45" s="1"/>
  <c r="K256" i="45" s="1"/>
  <c r="L256" i="45" s="1"/>
  <c r="M256" i="45" s="1"/>
  <c r="N256" i="45" s="1"/>
  <c r="O256" i="45" s="1"/>
  <c r="P256" i="45" s="1"/>
  <c r="Q256" i="45" s="1"/>
  <c r="R256" i="45" s="1"/>
  <c r="S256" i="45" s="1"/>
  <c r="T256" i="45" s="1"/>
  <c r="U256" i="45" s="1"/>
  <c r="V256" i="45" s="1"/>
  <c r="W256" i="45" s="1"/>
  <c r="X256" i="45" s="1"/>
  <c r="Y256" i="45" s="1"/>
  <c r="Z256" i="45" s="1"/>
  <c r="AA256" i="45" s="1"/>
  <c r="AB256" i="45" s="1"/>
  <c r="AC256" i="45" s="1"/>
  <c r="AD256" i="45" s="1"/>
  <c r="AE256" i="45" s="1"/>
  <c r="AF256" i="45" s="1"/>
  <c r="E255" i="45"/>
  <c r="F255" i="45" s="1"/>
  <c r="G255" i="45" s="1"/>
  <c r="H255" i="45" s="1"/>
  <c r="I255" i="45" s="1"/>
  <c r="J255" i="45" s="1"/>
  <c r="K255" i="45" s="1"/>
  <c r="L255" i="45" s="1"/>
  <c r="M255" i="45" s="1"/>
  <c r="N255" i="45" s="1"/>
  <c r="O255" i="45" s="1"/>
  <c r="P255" i="45" s="1"/>
  <c r="Q255" i="45" s="1"/>
  <c r="R255" i="45" s="1"/>
  <c r="S255" i="45" s="1"/>
  <c r="T255" i="45" s="1"/>
  <c r="U255" i="45" s="1"/>
  <c r="V255" i="45" s="1"/>
  <c r="W255" i="45" s="1"/>
  <c r="X255" i="45" s="1"/>
  <c r="Y255" i="45" s="1"/>
  <c r="Z255" i="45" s="1"/>
  <c r="AA255" i="45" s="1"/>
  <c r="AB255" i="45" s="1"/>
  <c r="AC255" i="45" s="1"/>
  <c r="AD255" i="45" s="1"/>
  <c r="AE255" i="45" s="1"/>
  <c r="AF255" i="45" s="1"/>
  <c r="E254" i="45"/>
  <c r="F254" i="45" s="1"/>
  <c r="G254" i="45" s="1"/>
  <c r="H254" i="45" s="1"/>
  <c r="I254" i="45" s="1"/>
  <c r="J254" i="45" s="1"/>
  <c r="K254" i="45" s="1"/>
  <c r="L254" i="45" s="1"/>
  <c r="M254" i="45" s="1"/>
  <c r="N254" i="45" s="1"/>
  <c r="O254" i="45" s="1"/>
  <c r="P254" i="45" s="1"/>
  <c r="Q254" i="45" s="1"/>
  <c r="R254" i="45" s="1"/>
  <c r="S254" i="45" s="1"/>
  <c r="T254" i="45" s="1"/>
  <c r="U254" i="45" s="1"/>
  <c r="V254" i="45" s="1"/>
  <c r="W254" i="45" s="1"/>
  <c r="X254" i="45" s="1"/>
  <c r="Y254" i="45" s="1"/>
  <c r="Z254" i="45" s="1"/>
  <c r="AA254" i="45" s="1"/>
  <c r="AB254" i="45" s="1"/>
  <c r="AC254" i="45" s="1"/>
  <c r="AD254" i="45" s="1"/>
  <c r="AE254" i="45" s="1"/>
  <c r="AF254" i="45" s="1"/>
  <c r="E253" i="45"/>
  <c r="F253" i="45" s="1"/>
  <c r="G253" i="45" s="1"/>
  <c r="H253" i="45" s="1"/>
  <c r="I253" i="45" s="1"/>
  <c r="J253" i="45" s="1"/>
  <c r="K253" i="45" s="1"/>
  <c r="L253" i="45" s="1"/>
  <c r="M253" i="45" s="1"/>
  <c r="N253" i="45" s="1"/>
  <c r="O253" i="45" s="1"/>
  <c r="P253" i="45" s="1"/>
  <c r="Q253" i="45" s="1"/>
  <c r="R253" i="45" s="1"/>
  <c r="S253" i="45" s="1"/>
  <c r="T253" i="45" s="1"/>
  <c r="U253" i="45" s="1"/>
  <c r="V253" i="45" s="1"/>
  <c r="W253" i="45" s="1"/>
  <c r="X253" i="45" s="1"/>
  <c r="Y253" i="45" s="1"/>
  <c r="Z253" i="45" s="1"/>
  <c r="AA253" i="45" s="1"/>
  <c r="AB253" i="45" s="1"/>
  <c r="AC253" i="45" s="1"/>
  <c r="AD253" i="45" s="1"/>
  <c r="AE253" i="45" s="1"/>
  <c r="AF253" i="45" s="1"/>
  <c r="E252" i="45"/>
  <c r="F252" i="45" s="1"/>
  <c r="G252" i="45" s="1"/>
  <c r="H252" i="45" s="1"/>
  <c r="I252" i="45" s="1"/>
  <c r="J252" i="45" s="1"/>
  <c r="K252" i="45" s="1"/>
  <c r="L252" i="45" s="1"/>
  <c r="M252" i="45" s="1"/>
  <c r="N252" i="45" s="1"/>
  <c r="O252" i="45" s="1"/>
  <c r="P252" i="45" s="1"/>
  <c r="Q252" i="45" s="1"/>
  <c r="R252" i="45" s="1"/>
  <c r="S252" i="45" s="1"/>
  <c r="T252" i="45" s="1"/>
  <c r="U252" i="45" s="1"/>
  <c r="V252" i="45" s="1"/>
  <c r="W252" i="45" s="1"/>
  <c r="X252" i="45" s="1"/>
  <c r="Y252" i="45" s="1"/>
  <c r="Z252" i="45" s="1"/>
  <c r="AA252" i="45" s="1"/>
  <c r="AB252" i="45" s="1"/>
  <c r="AC252" i="45" s="1"/>
  <c r="AD252" i="45" s="1"/>
  <c r="AE252" i="45" s="1"/>
  <c r="AF252" i="45" s="1"/>
  <c r="E251" i="45"/>
  <c r="F251" i="45" s="1"/>
  <c r="G251" i="45" s="1"/>
  <c r="H251" i="45" s="1"/>
  <c r="I251" i="45" s="1"/>
  <c r="J251" i="45" s="1"/>
  <c r="K251" i="45" s="1"/>
  <c r="L251" i="45" s="1"/>
  <c r="M251" i="45" s="1"/>
  <c r="N251" i="45" s="1"/>
  <c r="O251" i="45" s="1"/>
  <c r="P251" i="45" s="1"/>
  <c r="Q251" i="45" s="1"/>
  <c r="R251" i="45" s="1"/>
  <c r="S251" i="45" s="1"/>
  <c r="T251" i="45" s="1"/>
  <c r="U251" i="45" s="1"/>
  <c r="V251" i="45" s="1"/>
  <c r="W251" i="45" s="1"/>
  <c r="X251" i="45" s="1"/>
  <c r="Y251" i="45" s="1"/>
  <c r="Z251" i="45" s="1"/>
  <c r="AA251" i="45" s="1"/>
  <c r="AB251" i="45" s="1"/>
  <c r="AC251" i="45" s="1"/>
  <c r="AD251" i="45" s="1"/>
  <c r="AE251" i="45" s="1"/>
  <c r="AF251" i="45" s="1"/>
  <c r="E250" i="45"/>
  <c r="F250" i="45" s="1"/>
  <c r="G250" i="45" s="1"/>
  <c r="H250" i="45" s="1"/>
  <c r="I250" i="45" s="1"/>
  <c r="J250" i="45" s="1"/>
  <c r="K250" i="45" s="1"/>
  <c r="L250" i="45" s="1"/>
  <c r="M250" i="45" s="1"/>
  <c r="N250" i="45" s="1"/>
  <c r="O250" i="45" s="1"/>
  <c r="P250" i="45" s="1"/>
  <c r="Q250" i="45" s="1"/>
  <c r="R250" i="45" s="1"/>
  <c r="S250" i="45" s="1"/>
  <c r="T250" i="45" s="1"/>
  <c r="U250" i="45" s="1"/>
  <c r="V250" i="45" s="1"/>
  <c r="W250" i="45" s="1"/>
  <c r="X250" i="45" s="1"/>
  <c r="Y250" i="45" s="1"/>
  <c r="Z250" i="45" s="1"/>
  <c r="AA250" i="45" s="1"/>
  <c r="AB250" i="45" s="1"/>
  <c r="AC250" i="45" s="1"/>
  <c r="AD250" i="45" s="1"/>
  <c r="AE250" i="45" s="1"/>
  <c r="AF250" i="45" s="1"/>
  <c r="E249" i="45"/>
  <c r="F249" i="45" s="1"/>
  <c r="G249" i="45" s="1"/>
  <c r="H249" i="45" s="1"/>
  <c r="I249" i="45" s="1"/>
  <c r="J249" i="45" s="1"/>
  <c r="K249" i="45" s="1"/>
  <c r="L249" i="45" s="1"/>
  <c r="M249" i="45" s="1"/>
  <c r="N249" i="45" s="1"/>
  <c r="O249" i="45" s="1"/>
  <c r="P249" i="45" s="1"/>
  <c r="Q249" i="45" s="1"/>
  <c r="R249" i="45" s="1"/>
  <c r="S249" i="45" s="1"/>
  <c r="T249" i="45" s="1"/>
  <c r="U249" i="45" s="1"/>
  <c r="V249" i="45" s="1"/>
  <c r="W249" i="45" s="1"/>
  <c r="X249" i="45" s="1"/>
  <c r="Y249" i="45" s="1"/>
  <c r="Z249" i="45" s="1"/>
  <c r="AA249" i="45" s="1"/>
  <c r="AB249" i="45" s="1"/>
  <c r="AC249" i="45" s="1"/>
  <c r="AD249" i="45" s="1"/>
  <c r="AE249" i="45" s="1"/>
  <c r="AF249" i="45" s="1"/>
  <c r="E248" i="45"/>
  <c r="F248" i="45" s="1"/>
  <c r="G248" i="45" s="1"/>
  <c r="H248" i="45" s="1"/>
  <c r="I248" i="45" s="1"/>
  <c r="J248" i="45" s="1"/>
  <c r="K248" i="45" s="1"/>
  <c r="L248" i="45" s="1"/>
  <c r="M248" i="45" s="1"/>
  <c r="N248" i="45" s="1"/>
  <c r="O248" i="45" s="1"/>
  <c r="P248" i="45" s="1"/>
  <c r="Q248" i="45" s="1"/>
  <c r="R248" i="45" s="1"/>
  <c r="S248" i="45" s="1"/>
  <c r="T248" i="45" s="1"/>
  <c r="U248" i="45" s="1"/>
  <c r="V248" i="45" s="1"/>
  <c r="W248" i="45" s="1"/>
  <c r="X248" i="45" s="1"/>
  <c r="Y248" i="45" s="1"/>
  <c r="Z248" i="45" s="1"/>
  <c r="AA248" i="45" s="1"/>
  <c r="AB248" i="45" s="1"/>
  <c r="AC248" i="45" s="1"/>
  <c r="AD248" i="45" s="1"/>
  <c r="AE248" i="45" s="1"/>
  <c r="AF248" i="45" s="1"/>
  <c r="E247" i="45"/>
  <c r="F247" i="45" s="1"/>
  <c r="G247" i="45" s="1"/>
  <c r="H247" i="45" s="1"/>
  <c r="I247" i="45" s="1"/>
  <c r="J247" i="45" s="1"/>
  <c r="K247" i="45" s="1"/>
  <c r="L247" i="45" s="1"/>
  <c r="M247" i="45" s="1"/>
  <c r="N247" i="45" s="1"/>
  <c r="O247" i="45" s="1"/>
  <c r="P247" i="45" s="1"/>
  <c r="Q247" i="45" s="1"/>
  <c r="R247" i="45" s="1"/>
  <c r="S247" i="45" s="1"/>
  <c r="T247" i="45" s="1"/>
  <c r="U247" i="45" s="1"/>
  <c r="V247" i="45" s="1"/>
  <c r="W247" i="45" s="1"/>
  <c r="X247" i="45" s="1"/>
  <c r="Y247" i="45" s="1"/>
  <c r="Z247" i="45" s="1"/>
  <c r="AA247" i="45" s="1"/>
  <c r="AB247" i="45" s="1"/>
  <c r="AC247" i="45" s="1"/>
  <c r="AD247" i="45" s="1"/>
  <c r="AE247" i="45" s="1"/>
  <c r="AF247" i="45" s="1"/>
  <c r="E246" i="45"/>
  <c r="F246" i="45" s="1"/>
  <c r="G246" i="45" s="1"/>
  <c r="H246" i="45" s="1"/>
  <c r="I246" i="45" s="1"/>
  <c r="J246" i="45" s="1"/>
  <c r="K246" i="45" s="1"/>
  <c r="L246" i="45" s="1"/>
  <c r="M246" i="45" s="1"/>
  <c r="N246" i="45" s="1"/>
  <c r="O246" i="45" s="1"/>
  <c r="P246" i="45" s="1"/>
  <c r="Q246" i="45" s="1"/>
  <c r="R246" i="45" s="1"/>
  <c r="S246" i="45" s="1"/>
  <c r="T246" i="45" s="1"/>
  <c r="U246" i="45" s="1"/>
  <c r="V246" i="45" s="1"/>
  <c r="W246" i="45" s="1"/>
  <c r="X246" i="45" s="1"/>
  <c r="Y246" i="45" s="1"/>
  <c r="Z246" i="45" s="1"/>
  <c r="AA246" i="45" s="1"/>
  <c r="AB246" i="45" s="1"/>
  <c r="AC246" i="45" s="1"/>
  <c r="AD246" i="45" s="1"/>
  <c r="AE246" i="45" s="1"/>
  <c r="AF246" i="45" s="1"/>
  <c r="E245" i="45"/>
  <c r="F245" i="45" s="1"/>
  <c r="G245" i="45" s="1"/>
  <c r="H245" i="45" s="1"/>
  <c r="I245" i="45" s="1"/>
  <c r="J245" i="45" s="1"/>
  <c r="K245" i="45" s="1"/>
  <c r="L245" i="45" s="1"/>
  <c r="M245" i="45" s="1"/>
  <c r="N245" i="45" s="1"/>
  <c r="O245" i="45" s="1"/>
  <c r="P245" i="45" s="1"/>
  <c r="Q245" i="45" s="1"/>
  <c r="R245" i="45" s="1"/>
  <c r="S245" i="45" s="1"/>
  <c r="T245" i="45" s="1"/>
  <c r="U245" i="45" s="1"/>
  <c r="V245" i="45" s="1"/>
  <c r="W245" i="45" s="1"/>
  <c r="X245" i="45" s="1"/>
  <c r="Y245" i="45" s="1"/>
  <c r="Z245" i="45" s="1"/>
  <c r="AA245" i="45" s="1"/>
  <c r="AB245" i="45" s="1"/>
  <c r="AC245" i="45" s="1"/>
  <c r="AD245" i="45" s="1"/>
  <c r="AE245" i="45" s="1"/>
  <c r="AF245" i="45" s="1"/>
  <c r="E244" i="45"/>
  <c r="F244" i="45" s="1"/>
  <c r="G244" i="45" s="1"/>
  <c r="H244" i="45" s="1"/>
  <c r="I244" i="45" s="1"/>
  <c r="J244" i="45" s="1"/>
  <c r="K244" i="45" s="1"/>
  <c r="L244" i="45" s="1"/>
  <c r="M244" i="45" s="1"/>
  <c r="N244" i="45" s="1"/>
  <c r="O244" i="45" s="1"/>
  <c r="P244" i="45" s="1"/>
  <c r="Q244" i="45" s="1"/>
  <c r="R244" i="45" s="1"/>
  <c r="S244" i="45" s="1"/>
  <c r="T244" i="45" s="1"/>
  <c r="U244" i="45" s="1"/>
  <c r="V244" i="45" s="1"/>
  <c r="W244" i="45" s="1"/>
  <c r="X244" i="45" s="1"/>
  <c r="Y244" i="45" s="1"/>
  <c r="Z244" i="45" s="1"/>
  <c r="AA244" i="45" s="1"/>
  <c r="AB244" i="45" s="1"/>
  <c r="AC244" i="45" s="1"/>
  <c r="AD244" i="45" s="1"/>
  <c r="AE244" i="45" s="1"/>
  <c r="AF244" i="45" s="1"/>
  <c r="E243" i="45"/>
  <c r="F243" i="45" s="1"/>
  <c r="G243" i="45" s="1"/>
  <c r="H243" i="45" s="1"/>
  <c r="I243" i="45" s="1"/>
  <c r="J243" i="45" s="1"/>
  <c r="K243" i="45" s="1"/>
  <c r="L243" i="45" s="1"/>
  <c r="M243" i="45" s="1"/>
  <c r="N243" i="45" s="1"/>
  <c r="O243" i="45" s="1"/>
  <c r="P243" i="45" s="1"/>
  <c r="Q243" i="45" s="1"/>
  <c r="R243" i="45" s="1"/>
  <c r="S243" i="45" s="1"/>
  <c r="T243" i="45" s="1"/>
  <c r="U243" i="45" s="1"/>
  <c r="V243" i="45" s="1"/>
  <c r="W243" i="45" s="1"/>
  <c r="X243" i="45" s="1"/>
  <c r="Y243" i="45" s="1"/>
  <c r="Z243" i="45" s="1"/>
  <c r="AA243" i="45" s="1"/>
  <c r="AB243" i="45" s="1"/>
  <c r="AC243" i="45" s="1"/>
  <c r="AD243" i="45" s="1"/>
  <c r="AE243" i="45" s="1"/>
  <c r="AF243" i="45" s="1"/>
  <c r="E242" i="45"/>
  <c r="F242" i="45" s="1"/>
  <c r="G242" i="45" s="1"/>
  <c r="H242" i="45" s="1"/>
  <c r="I242" i="45" s="1"/>
  <c r="J242" i="45" s="1"/>
  <c r="K242" i="45" s="1"/>
  <c r="L242" i="45" s="1"/>
  <c r="M242" i="45" s="1"/>
  <c r="N242" i="45" s="1"/>
  <c r="O242" i="45" s="1"/>
  <c r="P242" i="45" s="1"/>
  <c r="Q242" i="45" s="1"/>
  <c r="R242" i="45" s="1"/>
  <c r="S242" i="45" s="1"/>
  <c r="T242" i="45" s="1"/>
  <c r="U242" i="45" s="1"/>
  <c r="V242" i="45" s="1"/>
  <c r="W242" i="45" s="1"/>
  <c r="X242" i="45" s="1"/>
  <c r="Y242" i="45" s="1"/>
  <c r="Z242" i="45" s="1"/>
  <c r="AA242" i="45" s="1"/>
  <c r="AB242" i="45" s="1"/>
  <c r="AC242" i="45" s="1"/>
  <c r="AD242" i="45" s="1"/>
  <c r="AE242" i="45" s="1"/>
  <c r="AF242" i="45" s="1"/>
  <c r="E241" i="45"/>
  <c r="F241" i="45" s="1"/>
  <c r="G241" i="45" s="1"/>
  <c r="H241" i="45" s="1"/>
  <c r="I241" i="45" s="1"/>
  <c r="J241" i="45" s="1"/>
  <c r="K241" i="45" s="1"/>
  <c r="L241" i="45" s="1"/>
  <c r="M241" i="45" s="1"/>
  <c r="N241" i="45" s="1"/>
  <c r="O241" i="45" s="1"/>
  <c r="P241" i="45" s="1"/>
  <c r="Q241" i="45" s="1"/>
  <c r="R241" i="45" s="1"/>
  <c r="S241" i="45" s="1"/>
  <c r="T241" i="45" s="1"/>
  <c r="U241" i="45" s="1"/>
  <c r="V241" i="45" s="1"/>
  <c r="W241" i="45" s="1"/>
  <c r="X241" i="45" s="1"/>
  <c r="Y241" i="45" s="1"/>
  <c r="Z241" i="45" s="1"/>
  <c r="AA241" i="45" s="1"/>
  <c r="AB241" i="45" s="1"/>
  <c r="AC241" i="45" s="1"/>
  <c r="AD241" i="45" s="1"/>
  <c r="AE241" i="45" s="1"/>
  <c r="AF241" i="45" s="1"/>
  <c r="H240" i="45"/>
  <c r="I240" i="45" s="1"/>
  <c r="J240" i="45" s="1"/>
  <c r="K240" i="45" s="1"/>
  <c r="L240" i="45" s="1"/>
  <c r="M240" i="45" s="1"/>
  <c r="N240" i="45" s="1"/>
  <c r="O240" i="45" s="1"/>
  <c r="P240" i="45" s="1"/>
  <c r="Q240" i="45" s="1"/>
  <c r="R240" i="45" s="1"/>
  <c r="S240" i="45" s="1"/>
  <c r="T240" i="45" s="1"/>
  <c r="U240" i="45" s="1"/>
  <c r="V240" i="45" s="1"/>
  <c r="W240" i="45" s="1"/>
  <c r="X240" i="45" s="1"/>
  <c r="Y240" i="45" s="1"/>
  <c r="Z240" i="45" s="1"/>
  <c r="AA240" i="45" s="1"/>
  <c r="AB240" i="45" s="1"/>
  <c r="AC240" i="45" s="1"/>
  <c r="AD240" i="45" s="1"/>
  <c r="AE240" i="45" s="1"/>
  <c r="AF240" i="45" s="1"/>
  <c r="E240" i="45"/>
  <c r="F240" i="45" s="1"/>
  <c r="G240" i="45" s="1"/>
  <c r="E239" i="45"/>
  <c r="F239" i="45" s="1"/>
  <c r="G239" i="45" s="1"/>
  <c r="H239" i="45" s="1"/>
  <c r="I239" i="45" s="1"/>
  <c r="J239" i="45" s="1"/>
  <c r="K239" i="45" s="1"/>
  <c r="L239" i="45" s="1"/>
  <c r="M239" i="45" s="1"/>
  <c r="N239" i="45" s="1"/>
  <c r="O239" i="45" s="1"/>
  <c r="P239" i="45" s="1"/>
  <c r="Q239" i="45" s="1"/>
  <c r="R239" i="45" s="1"/>
  <c r="S239" i="45" s="1"/>
  <c r="T239" i="45" s="1"/>
  <c r="U239" i="45" s="1"/>
  <c r="V239" i="45" s="1"/>
  <c r="W239" i="45" s="1"/>
  <c r="X239" i="45" s="1"/>
  <c r="Y239" i="45" s="1"/>
  <c r="Z239" i="45" s="1"/>
  <c r="AA239" i="45" s="1"/>
  <c r="AB239" i="45" s="1"/>
  <c r="AC239" i="45" s="1"/>
  <c r="AD239" i="45" s="1"/>
  <c r="AE239" i="45" s="1"/>
  <c r="AF239" i="45" s="1"/>
  <c r="E238" i="45"/>
  <c r="F238" i="45" s="1"/>
  <c r="G238" i="45" s="1"/>
  <c r="H238" i="45" s="1"/>
  <c r="I238" i="45" s="1"/>
  <c r="J238" i="45" s="1"/>
  <c r="K238" i="45" s="1"/>
  <c r="L238" i="45" s="1"/>
  <c r="M238" i="45" s="1"/>
  <c r="N238" i="45" s="1"/>
  <c r="O238" i="45" s="1"/>
  <c r="P238" i="45" s="1"/>
  <c r="Q238" i="45" s="1"/>
  <c r="R238" i="45" s="1"/>
  <c r="S238" i="45" s="1"/>
  <c r="T238" i="45" s="1"/>
  <c r="U238" i="45" s="1"/>
  <c r="V238" i="45" s="1"/>
  <c r="W238" i="45" s="1"/>
  <c r="X238" i="45" s="1"/>
  <c r="Y238" i="45" s="1"/>
  <c r="Z238" i="45" s="1"/>
  <c r="AA238" i="45" s="1"/>
  <c r="AB238" i="45" s="1"/>
  <c r="AC238" i="45" s="1"/>
  <c r="AD238" i="45" s="1"/>
  <c r="AE238" i="45" s="1"/>
  <c r="AF238" i="45" s="1"/>
  <c r="E237" i="45"/>
  <c r="F237" i="45" s="1"/>
  <c r="G237" i="45" s="1"/>
  <c r="H237" i="45" s="1"/>
  <c r="I237" i="45" s="1"/>
  <c r="J237" i="45" s="1"/>
  <c r="K237" i="45" s="1"/>
  <c r="L237" i="45" s="1"/>
  <c r="M237" i="45" s="1"/>
  <c r="N237" i="45" s="1"/>
  <c r="O237" i="45" s="1"/>
  <c r="P237" i="45" s="1"/>
  <c r="Q237" i="45" s="1"/>
  <c r="R237" i="45" s="1"/>
  <c r="S237" i="45" s="1"/>
  <c r="T237" i="45" s="1"/>
  <c r="U237" i="45" s="1"/>
  <c r="V237" i="45" s="1"/>
  <c r="W237" i="45" s="1"/>
  <c r="X237" i="45" s="1"/>
  <c r="Y237" i="45" s="1"/>
  <c r="Z237" i="45" s="1"/>
  <c r="AA237" i="45" s="1"/>
  <c r="AB237" i="45" s="1"/>
  <c r="AC237" i="45" s="1"/>
  <c r="AD237" i="45" s="1"/>
  <c r="AE237" i="45" s="1"/>
  <c r="AF237" i="45" s="1"/>
  <c r="E236" i="45"/>
  <c r="F236" i="45" s="1"/>
  <c r="G236" i="45" s="1"/>
  <c r="H236" i="45" s="1"/>
  <c r="I236" i="45" s="1"/>
  <c r="J236" i="45" s="1"/>
  <c r="K236" i="45" s="1"/>
  <c r="L236" i="45" s="1"/>
  <c r="M236" i="45" s="1"/>
  <c r="N236" i="45" s="1"/>
  <c r="O236" i="45" s="1"/>
  <c r="P236" i="45" s="1"/>
  <c r="Q236" i="45" s="1"/>
  <c r="R236" i="45" s="1"/>
  <c r="S236" i="45" s="1"/>
  <c r="T236" i="45" s="1"/>
  <c r="U236" i="45" s="1"/>
  <c r="V236" i="45" s="1"/>
  <c r="W236" i="45" s="1"/>
  <c r="X236" i="45" s="1"/>
  <c r="Y236" i="45" s="1"/>
  <c r="Z236" i="45" s="1"/>
  <c r="AA236" i="45" s="1"/>
  <c r="AB236" i="45" s="1"/>
  <c r="AC236" i="45" s="1"/>
  <c r="AD236" i="45" s="1"/>
  <c r="AE236" i="45" s="1"/>
  <c r="AF236" i="45" s="1"/>
  <c r="E235" i="45"/>
  <c r="F235" i="45" s="1"/>
  <c r="G235" i="45" s="1"/>
  <c r="H235" i="45" s="1"/>
  <c r="I235" i="45" s="1"/>
  <c r="J235" i="45" s="1"/>
  <c r="K235" i="45" s="1"/>
  <c r="L235" i="45" s="1"/>
  <c r="M235" i="45" s="1"/>
  <c r="N235" i="45" s="1"/>
  <c r="O235" i="45" s="1"/>
  <c r="P235" i="45" s="1"/>
  <c r="Q235" i="45" s="1"/>
  <c r="R235" i="45" s="1"/>
  <c r="S235" i="45" s="1"/>
  <c r="T235" i="45" s="1"/>
  <c r="U235" i="45" s="1"/>
  <c r="V235" i="45" s="1"/>
  <c r="W235" i="45" s="1"/>
  <c r="X235" i="45" s="1"/>
  <c r="Y235" i="45" s="1"/>
  <c r="Z235" i="45" s="1"/>
  <c r="AA235" i="45" s="1"/>
  <c r="AB235" i="45" s="1"/>
  <c r="AC235" i="45" s="1"/>
  <c r="AD235" i="45" s="1"/>
  <c r="AE235" i="45" s="1"/>
  <c r="AF235" i="45" s="1"/>
  <c r="E234" i="45"/>
  <c r="F234" i="45" s="1"/>
  <c r="G234" i="45" s="1"/>
  <c r="H234" i="45" s="1"/>
  <c r="I234" i="45" s="1"/>
  <c r="J234" i="45" s="1"/>
  <c r="K234" i="45" s="1"/>
  <c r="L234" i="45" s="1"/>
  <c r="M234" i="45" s="1"/>
  <c r="N234" i="45" s="1"/>
  <c r="O234" i="45" s="1"/>
  <c r="P234" i="45" s="1"/>
  <c r="Q234" i="45" s="1"/>
  <c r="R234" i="45" s="1"/>
  <c r="S234" i="45" s="1"/>
  <c r="T234" i="45" s="1"/>
  <c r="U234" i="45" s="1"/>
  <c r="V234" i="45" s="1"/>
  <c r="W234" i="45" s="1"/>
  <c r="X234" i="45" s="1"/>
  <c r="Y234" i="45" s="1"/>
  <c r="Z234" i="45" s="1"/>
  <c r="AA234" i="45" s="1"/>
  <c r="AB234" i="45" s="1"/>
  <c r="AC234" i="45" s="1"/>
  <c r="AD234" i="45" s="1"/>
  <c r="AE234" i="45" s="1"/>
  <c r="AF234" i="45" s="1"/>
  <c r="E233" i="45"/>
  <c r="F233" i="45" s="1"/>
  <c r="G233" i="45" s="1"/>
  <c r="H233" i="45" s="1"/>
  <c r="I233" i="45" s="1"/>
  <c r="J233" i="45" s="1"/>
  <c r="K233" i="45" s="1"/>
  <c r="L233" i="45" s="1"/>
  <c r="M233" i="45" s="1"/>
  <c r="N233" i="45" s="1"/>
  <c r="O233" i="45" s="1"/>
  <c r="P233" i="45" s="1"/>
  <c r="Q233" i="45" s="1"/>
  <c r="R233" i="45" s="1"/>
  <c r="S233" i="45" s="1"/>
  <c r="T233" i="45" s="1"/>
  <c r="U233" i="45" s="1"/>
  <c r="V233" i="45" s="1"/>
  <c r="W233" i="45" s="1"/>
  <c r="X233" i="45" s="1"/>
  <c r="Y233" i="45" s="1"/>
  <c r="Z233" i="45" s="1"/>
  <c r="AA233" i="45" s="1"/>
  <c r="AB233" i="45" s="1"/>
  <c r="AC233" i="45" s="1"/>
  <c r="AD233" i="45" s="1"/>
  <c r="AE233" i="45" s="1"/>
  <c r="AF233" i="45" s="1"/>
  <c r="E232" i="45"/>
  <c r="F232" i="45" s="1"/>
  <c r="G232" i="45" s="1"/>
  <c r="H232" i="45" s="1"/>
  <c r="I232" i="45" s="1"/>
  <c r="J232" i="45" s="1"/>
  <c r="K232" i="45" s="1"/>
  <c r="L232" i="45" s="1"/>
  <c r="M232" i="45" s="1"/>
  <c r="N232" i="45" s="1"/>
  <c r="O232" i="45" s="1"/>
  <c r="P232" i="45" s="1"/>
  <c r="Q232" i="45" s="1"/>
  <c r="R232" i="45" s="1"/>
  <c r="S232" i="45" s="1"/>
  <c r="T232" i="45" s="1"/>
  <c r="U232" i="45" s="1"/>
  <c r="V232" i="45" s="1"/>
  <c r="W232" i="45" s="1"/>
  <c r="X232" i="45" s="1"/>
  <c r="Y232" i="45" s="1"/>
  <c r="Z232" i="45" s="1"/>
  <c r="AA232" i="45" s="1"/>
  <c r="AB232" i="45" s="1"/>
  <c r="AC232" i="45" s="1"/>
  <c r="AD232" i="45" s="1"/>
  <c r="AE232" i="45" s="1"/>
  <c r="AF232" i="45" s="1"/>
  <c r="E231" i="45"/>
  <c r="F231" i="45" s="1"/>
  <c r="G231" i="45" s="1"/>
  <c r="H231" i="45" s="1"/>
  <c r="I231" i="45" s="1"/>
  <c r="J231" i="45" s="1"/>
  <c r="K231" i="45" s="1"/>
  <c r="L231" i="45" s="1"/>
  <c r="M231" i="45" s="1"/>
  <c r="N231" i="45" s="1"/>
  <c r="O231" i="45" s="1"/>
  <c r="P231" i="45" s="1"/>
  <c r="Q231" i="45" s="1"/>
  <c r="R231" i="45" s="1"/>
  <c r="S231" i="45" s="1"/>
  <c r="T231" i="45" s="1"/>
  <c r="U231" i="45" s="1"/>
  <c r="V231" i="45" s="1"/>
  <c r="W231" i="45" s="1"/>
  <c r="X231" i="45" s="1"/>
  <c r="Y231" i="45" s="1"/>
  <c r="Z231" i="45" s="1"/>
  <c r="AA231" i="45" s="1"/>
  <c r="AB231" i="45" s="1"/>
  <c r="AC231" i="45" s="1"/>
  <c r="AD231" i="45" s="1"/>
  <c r="AE231" i="45" s="1"/>
  <c r="AF231" i="45" s="1"/>
  <c r="E230" i="45"/>
  <c r="F230" i="45" s="1"/>
  <c r="G230" i="45" s="1"/>
  <c r="H230" i="45" s="1"/>
  <c r="I230" i="45" s="1"/>
  <c r="J230" i="45" s="1"/>
  <c r="K230" i="45" s="1"/>
  <c r="L230" i="45" s="1"/>
  <c r="M230" i="45" s="1"/>
  <c r="N230" i="45" s="1"/>
  <c r="O230" i="45" s="1"/>
  <c r="P230" i="45" s="1"/>
  <c r="Q230" i="45" s="1"/>
  <c r="R230" i="45" s="1"/>
  <c r="S230" i="45" s="1"/>
  <c r="T230" i="45" s="1"/>
  <c r="U230" i="45" s="1"/>
  <c r="V230" i="45" s="1"/>
  <c r="W230" i="45" s="1"/>
  <c r="X230" i="45" s="1"/>
  <c r="Y230" i="45" s="1"/>
  <c r="Z230" i="45" s="1"/>
  <c r="AA230" i="45" s="1"/>
  <c r="AB230" i="45" s="1"/>
  <c r="AC230" i="45" s="1"/>
  <c r="AD230" i="45" s="1"/>
  <c r="AE230" i="45" s="1"/>
  <c r="AF230" i="45" s="1"/>
  <c r="E229" i="45"/>
  <c r="F229" i="45" s="1"/>
  <c r="G229" i="45" s="1"/>
  <c r="H229" i="45" s="1"/>
  <c r="I229" i="45" s="1"/>
  <c r="J229" i="45" s="1"/>
  <c r="K229" i="45" s="1"/>
  <c r="L229" i="45" s="1"/>
  <c r="M229" i="45" s="1"/>
  <c r="N229" i="45" s="1"/>
  <c r="O229" i="45" s="1"/>
  <c r="P229" i="45" s="1"/>
  <c r="Q229" i="45" s="1"/>
  <c r="R229" i="45" s="1"/>
  <c r="S229" i="45" s="1"/>
  <c r="T229" i="45" s="1"/>
  <c r="U229" i="45" s="1"/>
  <c r="V229" i="45" s="1"/>
  <c r="W229" i="45" s="1"/>
  <c r="X229" i="45" s="1"/>
  <c r="Y229" i="45" s="1"/>
  <c r="Z229" i="45" s="1"/>
  <c r="AA229" i="45" s="1"/>
  <c r="AB229" i="45" s="1"/>
  <c r="AC229" i="45" s="1"/>
  <c r="AD229" i="45" s="1"/>
  <c r="AE229" i="45" s="1"/>
  <c r="AF229" i="45" s="1"/>
  <c r="E228" i="45"/>
  <c r="F228" i="45" s="1"/>
  <c r="G228" i="45" s="1"/>
  <c r="H228" i="45" s="1"/>
  <c r="I228" i="45" s="1"/>
  <c r="J228" i="45" s="1"/>
  <c r="K228" i="45" s="1"/>
  <c r="L228" i="45" s="1"/>
  <c r="M228" i="45" s="1"/>
  <c r="N228" i="45" s="1"/>
  <c r="O228" i="45" s="1"/>
  <c r="P228" i="45" s="1"/>
  <c r="Q228" i="45" s="1"/>
  <c r="R228" i="45" s="1"/>
  <c r="S228" i="45" s="1"/>
  <c r="T228" i="45" s="1"/>
  <c r="U228" i="45" s="1"/>
  <c r="V228" i="45" s="1"/>
  <c r="W228" i="45" s="1"/>
  <c r="X228" i="45" s="1"/>
  <c r="Y228" i="45" s="1"/>
  <c r="Z228" i="45" s="1"/>
  <c r="AA228" i="45" s="1"/>
  <c r="AB228" i="45" s="1"/>
  <c r="AC228" i="45" s="1"/>
  <c r="AD228" i="45" s="1"/>
  <c r="AE228" i="45" s="1"/>
  <c r="AF228" i="45" s="1"/>
  <c r="E227" i="45"/>
  <c r="F227" i="45" s="1"/>
  <c r="G227" i="45" s="1"/>
  <c r="H227" i="45" s="1"/>
  <c r="I227" i="45" s="1"/>
  <c r="J227" i="45" s="1"/>
  <c r="K227" i="45" s="1"/>
  <c r="L227" i="45" s="1"/>
  <c r="M227" i="45" s="1"/>
  <c r="N227" i="45" s="1"/>
  <c r="O227" i="45" s="1"/>
  <c r="P227" i="45" s="1"/>
  <c r="Q227" i="45" s="1"/>
  <c r="R227" i="45" s="1"/>
  <c r="S227" i="45" s="1"/>
  <c r="T227" i="45" s="1"/>
  <c r="U227" i="45" s="1"/>
  <c r="V227" i="45" s="1"/>
  <c r="W227" i="45" s="1"/>
  <c r="X227" i="45" s="1"/>
  <c r="Y227" i="45" s="1"/>
  <c r="Z227" i="45" s="1"/>
  <c r="AA227" i="45" s="1"/>
  <c r="AB227" i="45" s="1"/>
  <c r="AC227" i="45" s="1"/>
  <c r="AD227" i="45" s="1"/>
  <c r="AE227" i="45" s="1"/>
  <c r="AF227" i="45" s="1"/>
  <c r="E226" i="45"/>
  <c r="F226" i="45" s="1"/>
  <c r="G226" i="45" s="1"/>
  <c r="H226" i="45" s="1"/>
  <c r="I226" i="45" s="1"/>
  <c r="J226" i="45" s="1"/>
  <c r="K226" i="45" s="1"/>
  <c r="L226" i="45" s="1"/>
  <c r="M226" i="45" s="1"/>
  <c r="N226" i="45" s="1"/>
  <c r="O226" i="45" s="1"/>
  <c r="P226" i="45" s="1"/>
  <c r="Q226" i="45" s="1"/>
  <c r="R226" i="45" s="1"/>
  <c r="S226" i="45" s="1"/>
  <c r="T226" i="45" s="1"/>
  <c r="U226" i="45" s="1"/>
  <c r="V226" i="45" s="1"/>
  <c r="W226" i="45" s="1"/>
  <c r="X226" i="45" s="1"/>
  <c r="Y226" i="45" s="1"/>
  <c r="Z226" i="45" s="1"/>
  <c r="AA226" i="45" s="1"/>
  <c r="AB226" i="45" s="1"/>
  <c r="AC226" i="45" s="1"/>
  <c r="AD226" i="45" s="1"/>
  <c r="AE226" i="45" s="1"/>
  <c r="AF226" i="45" s="1"/>
  <c r="E225" i="45"/>
  <c r="F225" i="45" s="1"/>
  <c r="G225" i="45" s="1"/>
  <c r="H225" i="45" s="1"/>
  <c r="I225" i="45" s="1"/>
  <c r="J225" i="45" s="1"/>
  <c r="K225" i="45" s="1"/>
  <c r="L225" i="45" s="1"/>
  <c r="M225" i="45" s="1"/>
  <c r="N225" i="45" s="1"/>
  <c r="O225" i="45" s="1"/>
  <c r="P225" i="45" s="1"/>
  <c r="Q225" i="45" s="1"/>
  <c r="R225" i="45" s="1"/>
  <c r="S225" i="45" s="1"/>
  <c r="T225" i="45" s="1"/>
  <c r="U225" i="45" s="1"/>
  <c r="V225" i="45" s="1"/>
  <c r="W225" i="45" s="1"/>
  <c r="X225" i="45" s="1"/>
  <c r="Y225" i="45" s="1"/>
  <c r="Z225" i="45" s="1"/>
  <c r="AA225" i="45" s="1"/>
  <c r="AB225" i="45" s="1"/>
  <c r="AC225" i="45" s="1"/>
  <c r="AD225" i="45" s="1"/>
  <c r="AE225" i="45" s="1"/>
  <c r="AF225" i="45" s="1"/>
  <c r="E224" i="45"/>
  <c r="F224" i="45" s="1"/>
  <c r="G224" i="45" s="1"/>
  <c r="H224" i="45" s="1"/>
  <c r="I224" i="45" s="1"/>
  <c r="J224" i="45" s="1"/>
  <c r="K224" i="45" s="1"/>
  <c r="L224" i="45" s="1"/>
  <c r="M224" i="45" s="1"/>
  <c r="N224" i="45" s="1"/>
  <c r="O224" i="45" s="1"/>
  <c r="P224" i="45" s="1"/>
  <c r="Q224" i="45" s="1"/>
  <c r="R224" i="45" s="1"/>
  <c r="S224" i="45" s="1"/>
  <c r="T224" i="45" s="1"/>
  <c r="U224" i="45" s="1"/>
  <c r="V224" i="45" s="1"/>
  <c r="W224" i="45" s="1"/>
  <c r="X224" i="45" s="1"/>
  <c r="Y224" i="45" s="1"/>
  <c r="Z224" i="45" s="1"/>
  <c r="AA224" i="45" s="1"/>
  <c r="AB224" i="45" s="1"/>
  <c r="AC224" i="45" s="1"/>
  <c r="AD224" i="45" s="1"/>
  <c r="AE224" i="45" s="1"/>
  <c r="AF224" i="45" s="1"/>
  <c r="E223" i="45"/>
  <c r="F223" i="45" s="1"/>
  <c r="G223" i="45" s="1"/>
  <c r="H223" i="45" s="1"/>
  <c r="I223" i="45" s="1"/>
  <c r="J223" i="45" s="1"/>
  <c r="K223" i="45" s="1"/>
  <c r="L223" i="45" s="1"/>
  <c r="M223" i="45" s="1"/>
  <c r="N223" i="45" s="1"/>
  <c r="O223" i="45" s="1"/>
  <c r="P223" i="45" s="1"/>
  <c r="Q223" i="45" s="1"/>
  <c r="R223" i="45" s="1"/>
  <c r="S223" i="45" s="1"/>
  <c r="T223" i="45" s="1"/>
  <c r="U223" i="45" s="1"/>
  <c r="V223" i="45" s="1"/>
  <c r="W223" i="45" s="1"/>
  <c r="X223" i="45" s="1"/>
  <c r="Y223" i="45" s="1"/>
  <c r="Z223" i="45" s="1"/>
  <c r="AA223" i="45" s="1"/>
  <c r="AB223" i="45" s="1"/>
  <c r="AC223" i="45" s="1"/>
  <c r="AD223" i="45" s="1"/>
  <c r="AE223" i="45" s="1"/>
  <c r="AF223" i="45" s="1"/>
  <c r="E222" i="45"/>
  <c r="F222" i="45" s="1"/>
  <c r="G222" i="45" s="1"/>
  <c r="H222" i="45" s="1"/>
  <c r="I222" i="45" s="1"/>
  <c r="J222" i="45" s="1"/>
  <c r="K222" i="45" s="1"/>
  <c r="L222" i="45" s="1"/>
  <c r="M222" i="45" s="1"/>
  <c r="N222" i="45" s="1"/>
  <c r="O222" i="45" s="1"/>
  <c r="P222" i="45" s="1"/>
  <c r="Q222" i="45" s="1"/>
  <c r="R222" i="45" s="1"/>
  <c r="S222" i="45" s="1"/>
  <c r="T222" i="45" s="1"/>
  <c r="U222" i="45" s="1"/>
  <c r="V222" i="45" s="1"/>
  <c r="W222" i="45" s="1"/>
  <c r="X222" i="45" s="1"/>
  <c r="Y222" i="45" s="1"/>
  <c r="Z222" i="45" s="1"/>
  <c r="AA222" i="45" s="1"/>
  <c r="AB222" i="45" s="1"/>
  <c r="AC222" i="45" s="1"/>
  <c r="AD222" i="45" s="1"/>
  <c r="AE222" i="45" s="1"/>
  <c r="AF222" i="45" s="1"/>
  <c r="F221" i="45"/>
  <c r="G221" i="45" s="1"/>
  <c r="H221" i="45" s="1"/>
  <c r="I221" i="45" s="1"/>
  <c r="J221" i="45" s="1"/>
  <c r="K221" i="45" s="1"/>
  <c r="L221" i="45" s="1"/>
  <c r="M221" i="45" s="1"/>
  <c r="N221" i="45" s="1"/>
  <c r="O221" i="45" s="1"/>
  <c r="P221" i="45" s="1"/>
  <c r="Q221" i="45" s="1"/>
  <c r="R221" i="45" s="1"/>
  <c r="S221" i="45" s="1"/>
  <c r="T221" i="45" s="1"/>
  <c r="U221" i="45" s="1"/>
  <c r="V221" i="45" s="1"/>
  <c r="W221" i="45" s="1"/>
  <c r="X221" i="45" s="1"/>
  <c r="Y221" i="45" s="1"/>
  <c r="Z221" i="45" s="1"/>
  <c r="AA221" i="45" s="1"/>
  <c r="AB221" i="45" s="1"/>
  <c r="AC221" i="45" s="1"/>
  <c r="AD221" i="45" s="1"/>
  <c r="AE221" i="45" s="1"/>
  <c r="AF221" i="45" s="1"/>
  <c r="E221" i="45"/>
  <c r="E220" i="45"/>
  <c r="F220" i="45" s="1"/>
  <c r="G220" i="45" s="1"/>
  <c r="H220" i="45" s="1"/>
  <c r="I220" i="45" s="1"/>
  <c r="J220" i="45" s="1"/>
  <c r="K220" i="45" s="1"/>
  <c r="L220" i="45" s="1"/>
  <c r="M220" i="45" s="1"/>
  <c r="N220" i="45" s="1"/>
  <c r="O220" i="45" s="1"/>
  <c r="P220" i="45" s="1"/>
  <c r="Q220" i="45" s="1"/>
  <c r="R220" i="45" s="1"/>
  <c r="S220" i="45" s="1"/>
  <c r="T220" i="45" s="1"/>
  <c r="U220" i="45" s="1"/>
  <c r="V220" i="45" s="1"/>
  <c r="W220" i="45" s="1"/>
  <c r="X220" i="45" s="1"/>
  <c r="Y220" i="45" s="1"/>
  <c r="Z220" i="45" s="1"/>
  <c r="AA220" i="45" s="1"/>
  <c r="AB220" i="45" s="1"/>
  <c r="AC220" i="45" s="1"/>
  <c r="AD220" i="45" s="1"/>
  <c r="AE220" i="45" s="1"/>
  <c r="AF220" i="45" s="1"/>
  <c r="E219" i="45"/>
  <c r="F219" i="45" s="1"/>
  <c r="G219" i="45" s="1"/>
  <c r="H219" i="45" s="1"/>
  <c r="I219" i="45" s="1"/>
  <c r="J219" i="45" s="1"/>
  <c r="K219" i="45" s="1"/>
  <c r="L219" i="45" s="1"/>
  <c r="M219" i="45" s="1"/>
  <c r="N219" i="45" s="1"/>
  <c r="O219" i="45" s="1"/>
  <c r="P219" i="45" s="1"/>
  <c r="Q219" i="45" s="1"/>
  <c r="R219" i="45" s="1"/>
  <c r="S219" i="45" s="1"/>
  <c r="T219" i="45" s="1"/>
  <c r="U219" i="45" s="1"/>
  <c r="V219" i="45" s="1"/>
  <c r="W219" i="45" s="1"/>
  <c r="X219" i="45" s="1"/>
  <c r="Y219" i="45" s="1"/>
  <c r="Z219" i="45" s="1"/>
  <c r="AA219" i="45" s="1"/>
  <c r="AB219" i="45" s="1"/>
  <c r="AC219" i="45" s="1"/>
  <c r="AD219" i="45" s="1"/>
  <c r="AE219" i="45" s="1"/>
  <c r="AF219" i="45" s="1"/>
  <c r="E218" i="45"/>
  <c r="F218" i="45" s="1"/>
  <c r="G218" i="45" s="1"/>
  <c r="H218" i="45" s="1"/>
  <c r="I218" i="45" s="1"/>
  <c r="J218" i="45" s="1"/>
  <c r="K218" i="45" s="1"/>
  <c r="L218" i="45" s="1"/>
  <c r="M218" i="45" s="1"/>
  <c r="N218" i="45" s="1"/>
  <c r="O218" i="45" s="1"/>
  <c r="P218" i="45" s="1"/>
  <c r="Q218" i="45" s="1"/>
  <c r="R218" i="45" s="1"/>
  <c r="S218" i="45" s="1"/>
  <c r="T218" i="45" s="1"/>
  <c r="U218" i="45" s="1"/>
  <c r="V218" i="45" s="1"/>
  <c r="W218" i="45" s="1"/>
  <c r="X218" i="45" s="1"/>
  <c r="Y218" i="45" s="1"/>
  <c r="Z218" i="45" s="1"/>
  <c r="AA218" i="45" s="1"/>
  <c r="AB218" i="45" s="1"/>
  <c r="AC218" i="45" s="1"/>
  <c r="AD218" i="45" s="1"/>
  <c r="AE218" i="45" s="1"/>
  <c r="AF218" i="45" s="1"/>
  <c r="E217" i="45"/>
  <c r="F217" i="45" s="1"/>
  <c r="G217" i="45" s="1"/>
  <c r="H217" i="45" s="1"/>
  <c r="I217" i="45" s="1"/>
  <c r="J217" i="45" s="1"/>
  <c r="K217" i="45" s="1"/>
  <c r="L217" i="45" s="1"/>
  <c r="M217" i="45" s="1"/>
  <c r="N217" i="45" s="1"/>
  <c r="O217" i="45" s="1"/>
  <c r="P217" i="45" s="1"/>
  <c r="Q217" i="45" s="1"/>
  <c r="R217" i="45" s="1"/>
  <c r="S217" i="45" s="1"/>
  <c r="T217" i="45" s="1"/>
  <c r="U217" i="45" s="1"/>
  <c r="V217" i="45" s="1"/>
  <c r="W217" i="45" s="1"/>
  <c r="X217" i="45" s="1"/>
  <c r="Y217" i="45" s="1"/>
  <c r="Z217" i="45" s="1"/>
  <c r="AA217" i="45" s="1"/>
  <c r="AB217" i="45" s="1"/>
  <c r="AC217" i="45" s="1"/>
  <c r="AD217" i="45" s="1"/>
  <c r="AE217" i="45" s="1"/>
  <c r="AF217" i="45" s="1"/>
  <c r="E216" i="45"/>
  <c r="F216" i="45" s="1"/>
  <c r="G216" i="45" s="1"/>
  <c r="H216" i="45" s="1"/>
  <c r="I216" i="45" s="1"/>
  <c r="J216" i="45" s="1"/>
  <c r="K216" i="45" s="1"/>
  <c r="L216" i="45" s="1"/>
  <c r="M216" i="45" s="1"/>
  <c r="N216" i="45" s="1"/>
  <c r="O216" i="45" s="1"/>
  <c r="P216" i="45" s="1"/>
  <c r="Q216" i="45" s="1"/>
  <c r="R216" i="45" s="1"/>
  <c r="S216" i="45" s="1"/>
  <c r="T216" i="45" s="1"/>
  <c r="U216" i="45" s="1"/>
  <c r="V216" i="45" s="1"/>
  <c r="W216" i="45" s="1"/>
  <c r="X216" i="45" s="1"/>
  <c r="Y216" i="45" s="1"/>
  <c r="Z216" i="45" s="1"/>
  <c r="AA216" i="45" s="1"/>
  <c r="AB216" i="45" s="1"/>
  <c r="AC216" i="45" s="1"/>
  <c r="AD216" i="45" s="1"/>
  <c r="AE216" i="45" s="1"/>
  <c r="AF216" i="45" s="1"/>
  <c r="E215" i="45"/>
  <c r="F215" i="45" s="1"/>
  <c r="G215" i="45" s="1"/>
  <c r="H215" i="45" s="1"/>
  <c r="I215" i="45" s="1"/>
  <c r="J215" i="45" s="1"/>
  <c r="K215" i="45" s="1"/>
  <c r="L215" i="45" s="1"/>
  <c r="M215" i="45" s="1"/>
  <c r="N215" i="45" s="1"/>
  <c r="O215" i="45" s="1"/>
  <c r="P215" i="45" s="1"/>
  <c r="Q215" i="45" s="1"/>
  <c r="R215" i="45" s="1"/>
  <c r="S215" i="45" s="1"/>
  <c r="T215" i="45" s="1"/>
  <c r="U215" i="45" s="1"/>
  <c r="V215" i="45" s="1"/>
  <c r="W215" i="45" s="1"/>
  <c r="X215" i="45" s="1"/>
  <c r="Y215" i="45" s="1"/>
  <c r="Z215" i="45" s="1"/>
  <c r="AA215" i="45" s="1"/>
  <c r="AB215" i="45" s="1"/>
  <c r="AC215" i="45" s="1"/>
  <c r="AD215" i="45" s="1"/>
  <c r="AE215" i="45" s="1"/>
  <c r="AF215" i="45" s="1"/>
  <c r="E214" i="45"/>
  <c r="F214" i="45" s="1"/>
  <c r="G214" i="45" s="1"/>
  <c r="H214" i="45" s="1"/>
  <c r="I214" i="45" s="1"/>
  <c r="J214" i="45" s="1"/>
  <c r="K214" i="45" s="1"/>
  <c r="L214" i="45" s="1"/>
  <c r="M214" i="45" s="1"/>
  <c r="N214" i="45" s="1"/>
  <c r="O214" i="45" s="1"/>
  <c r="P214" i="45" s="1"/>
  <c r="Q214" i="45" s="1"/>
  <c r="R214" i="45" s="1"/>
  <c r="S214" i="45" s="1"/>
  <c r="T214" i="45" s="1"/>
  <c r="U214" i="45" s="1"/>
  <c r="V214" i="45" s="1"/>
  <c r="W214" i="45" s="1"/>
  <c r="X214" i="45" s="1"/>
  <c r="Y214" i="45" s="1"/>
  <c r="Z214" i="45" s="1"/>
  <c r="AA214" i="45" s="1"/>
  <c r="AB214" i="45" s="1"/>
  <c r="AC214" i="45" s="1"/>
  <c r="AD214" i="45" s="1"/>
  <c r="AE214" i="45" s="1"/>
  <c r="AF214" i="45" s="1"/>
  <c r="E213" i="45"/>
  <c r="F213" i="45" s="1"/>
  <c r="G213" i="45" s="1"/>
  <c r="H213" i="45" s="1"/>
  <c r="I213" i="45" s="1"/>
  <c r="J213" i="45" s="1"/>
  <c r="K213" i="45" s="1"/>
  <c r="L213" i="45" s="1"/>
  <c r="M213" i="45" s="1"/>
  <c r="N213" i="45" s="1"/>
  <c r="O213" i="45" s="1"/>
  <c r="P213" i="45" s="1"/>
  <c r="Q213" i="45" s="1"/>
  <c r="R213" i="45" s="1"/>
  <c r="S213" i="45" s="1"/>
  <c r="T213" i="45" s="1"/>
  <c r="U213" i="45" s="1"/>
  <c r="V213" i="45" s="1"/>
  <c r="W213" i="45" s="1"/>
  <c r="X213" i="45" s="1"/>
  <c r="Y213" i="45" s="1"/>
  <c r="Z213" i="45" s="1"/>
  <c r="AA213" i="45" s="1"/>
  <c r="AB213" i="45" s="1"/>
  <c r="AC213" i="45" s="1"/>
  <c r="AD213" i="45" s="1"/>
  <c r="AE213" i="45" s="1"/>
  <c r="AF213" i="45" s="1"/>
  <c r="E212" i="45"/>
  <c r="F212" i="45" s="1"/>
  <c r="G212" i="45" s="1"/>
  <c r="H212" i="45" s="1"/>
  <c r="I212" i="45" s="1"/>
  <c r="J212" i="45" s="1"/>
  <c r="K212" i="45" s="1"/>
  <c r="L212" i="45" s="1"/>
  <c r="M212" i="45" s="1"/>
  <c r="N212" i="45" s="1"/>
  <c r="O212" i="45" s="1"/>
  <c r="P212" i="45" s="1"/>
  <c r="Q212" i="45" s="1"/>
  <c r="R212" i="45" s="1"/>
  <c r="S212" i="45" s="1"/>
  <c r="T212" i="45" s="1"/>
  <c r="U212" i="45" s="1"/>
  <c r="V212" i="45" s="1"/>
  <c r="W212" i="45" s="1"/>
  <c r="X212" i="45" s="1"/>
  <c r="Y212" i="45" s="1"/>
  <c r="Z212" i="45" s="1"/>
  <c r="AA212" i="45" s="1"/>
  <c r="AB212" i="45" s="1"/>
  <c r="AC212" i="45" s="1"/>
  <c r="AD212" i="45" s="1"/>
  <c r="AE212" i="45" s="1"/>
  <c r="AF212" i="45" s="1"/>
  <c r="E211" i="45"/>
  <c r="F211" i="45" s="1"/>
  <c r="G211" i="45" s="1"/>
  <c r="H211" i="45" s="1"/>
  <c r="I211" i="45" s="1"/>
  <c r="J211" i="45" s="1"/>
  <c r="K211" i="45" s="1"/>
  <c r="L211" i="45" s="1"/>
  <c r="M211" i="45" s="1"/>
  <c r="N211" i="45" s="1"/>
  <c r="O211" i="45" s="1"/>
  <c r="P211" i="45" s="1"/>
  <c r="Q211" i="45" s="1"/>
  <c r="R211" i="45" s="1"/>
  <c r="S211" i="45" s="1"/>
  <c r="T211" i="45" s="1"/>
  <c r="U211" i="45" s="1"/>
  <c r="V211" i="45" s="1"/>
  <c r="W211" i="45" s="1"/>
  <c r="X211" i="45" s="1"/>
  <c r="Y211" i="45" s="1"/>
  <c r="Z211" i="45" s="1"/>
  <c r="AA211" i="45" s="1"/>
  <c r="AB211" i="45" s="1"/>
  <c r="AC211" i="45" s="1"/>
  <c r="AD211" i="45" s="1"/>
  <c r="AE211" i="45" s="1"/>
  <c r="AF211" i="45" s="1"/>
  <c r="E210" i="45"/>
  <c r="F210" i="45" s="1"/>
  <c r="G210" i="45" s="1"/>
  <c r="H210" i="45" s="1"/>
  <c r="I210" i="45" s="1"/>
  <c r="J210" i="45" s="1"/>
  <c r="K210" i="45" s="1"/>
  <c r="L210" i="45" s="1"/>
  <c r="M210" i="45" s="1"/>
  <c r="N210" i="45" s="1"/>
  <c r="O210" i="45" s="1"/>
  <c r="P210" i="45" s="1"/>
  <c r="Q210" i="45" s="1"/>
  <c r="R210" i="45" s="1"/>
  <c r="S210" i="45" s="1"/>
  <c r="T210" i="45" s="1"/>
  <c r="U210" i="45" s="1"/>
  <c r="V210" i="45" s="1"/>
  <c r="W210" i="45" s="1"/>
  <c r="X210" i="45" s="1"/>
  <c r="Y210" i="45" s="1"/>
  <c r="Z210" i="45" s="1"/>
  <c r="AA210" i="45" s="1"/>
  <c r="AB210" i="45" s="1"/>
  <c r="AC210" i="45" s="1"/>
  <c r="AD210" i="45" s="1"/>
  <c r="AE210" i="45" s="1"/>
  <c r="AF210" i="45" s="1"/>
  <c r="E209" i="45"/>
  <c r="F209" i="45" s="1"/>
  <c r="G209" i="45" s="1"/>
  <c r="H209" i="45" s="1"/>
  <c r="I209" i="45" s="1"/>
  <c r="J209" i="45" s="1"/>
  <c r="K209" i="45" s="1"/>
  <c r="L209" i="45" s="1"/>
  <c r="M209" i="45" s="1"/>
  <c r="N209" i="45" s="1"/>
  <c r="O209" i="45" s="1"/>
  <c r="P209" i="45" s="1"/>
  <c r="Q209" i="45" s="1"/>
  <c r="R209" i="45" s="1"/>
  <c r="S209" i="45" s="1"/>
  <c r="T209" i="45" s="1"/>
  <c r="U209" i="45" s="1"/>
  <c r="V209" i="45" s="1"/>
  <c r="W209" i="45" s="1"/>
  <c r="X209" i="45" s="1"/>
  <c r="Y209" i="45" s="1"/>
  <c r="Z209" i="45" s="1"/>
  <c r="AA209" i="45" s="1"/>
  <c r="AB209" i="45" s="1"/>
  <c r="AC209" i="45" s="1"/>
  <c r="AD209" i="45" s="1"/>
  <c r="AE209" i="45" s="1"/>
  <c r="AF209" i="45" s="1"/>
  <c r="E207" i="45"/>
  <c r="F207" i="45" s="1"/>
  <c r="G207" i="45" s="1"/>
  <c r="H207" i="45" s="1"/>
  <c r="I207" i="45" s="1"/>
  <c r="J207" i="45" s="1"/>
  <c r="K207" i="45" s="1"/>
  <c r="L207" i="45" s="1"/>
  <c r="M207" i="45" s="1"/>
  <c r="N207" i="45" s="1"/>
  <c r="O207" i="45" s="1"/>
  <c r="P207" i="45" s="1"/>
  <c r="Q207" i="45" s="1"/>
  <c r="R207" i="45" s="1"/>
  <c r="S207" i="45" s="1"/>
  <c r="T207" i="45" s="1"/>
  <c r="U207" i="45" s="1"/>
  <c r="V207" i="45" s="1"/>
  <c r="W207" i="45" s="1"/>
  <c r="X207" i="45" s="1"/>
  <c r="Y207" i="45" s="1"/>
  <c r="Z207" i="45" s="1"/>
  <c r="AA207" i="45" s="1"/>
  <c r="AB207" i="45" s="1"/>
  <c r="AC207" i="45" s="1"/>
  <c r="AD207" i="45" s="1"/>
  <c r="AE207" i="45" s="1"/>
  <c r="AF207" i="45" s="1"/>
  <c r="E206" i="45"/>
  <c r="F206" i="45" s="1"/>
  <c r="G206" i="45" s="1"/>
  <c r="H206" i="45" s="1"/>
  <c r="I206" i="45" s="1"/>
  <c r="J206" i="45" s="1"/>
  <c r="K206" i="45" s="1"/>
  <c r="L206" i="45" s="1"/>
  <c r="M206" i="45" s="1"/>
  <c r="N206" i="45" s="1"/>
  <c r="O206" i="45" s="1"/>
  <c r="P206" i="45" s="1"/>
  <c r="Q206" i="45" s="1"/>
  <c r="R206" i="45" s="1"/>
  <c r="S206" i="45" s="1"/>
  <c r="T206" i="45" s="1"/>
  <c r="U206" i="45" s="1"/>
  <c r="V206" i="45" s="1"/>
  <c r="W206" i="45" s="1"/>
  <c r="X206" i="45" s="1"/>
  <c r="Y206" i="45" s="1"/>
  <c r="Z206" i="45" s="1"/>
  <c r="AA206" i="45" s="1"/>
  <c r="AB206" i="45" s="1"/>
  <c r="AC206" i="45" s="1"/>
  <c r="AD206" i="45" s="1"/>
  <c r="AE206" i="45" s="1"/>
  <c r="AF206" i="45" s="1"/>
  <c r="E205" i="45"/>
  <c r="F205" i="45" s="1"/>
  <c r="G205" i="45" s="1"/>
  <c r="H205" i="45" s="1"/>
  <c r="I205" i="45" s="1"/>
  <c r="J205" i="45" s="1"/>
  <c r="K205" i="45" s="1"/>
  <c r="L205" i="45" s="1"/>
  <c r="M205" i="45" s="1"/>
  <c r="N205" i="45" s="1"/>
  <c r="O205" i="45" s="1"/>
  <c r="P205" i="45" s="1"/>
  <c r="Q205" i="45" s="1"/>
  <c r="R205" i="45" s="1"/>
  <c r="S205" i="45" s="1"/>
  <c r="T205" i="45" s="1"/>
  <c r="U205" i="45" s="1"/>
  <c r="V205" i="45" s="1"/>
  <c r="W205" i="45" s="1"/>
  <c r="X205" i="45" s="1"/>
  <c r="Y205" i="45" s="1"/>
  <c r="Z205" i="45" s="1"/>
  <c r="AA205" i="45" s="1"/>
  <c r="AB205" i="45" s="1"/>
  <c r="AC205" i="45" s="1"/>
  <c r="AD205" i="45" s="1"/>
  <c r="AE205" i="45" s="1"/>
  <c r="AF205" i="45" s="1"/>
  <c r="E203" i="45"/>
  <c r="F203" i="45" s="1"/>
  <c r="G203" i="45" s="1"/>
  <c r="H203" i="45" s="1"/>
  <c r="I203" i="45" s="1"/>
  <c r="J203" i="45" s="1"/>
  <c r="K203" i="45" s="1"/>
  <c r="L203" i="45" s="1"/>
  <c r="M203" i="45" s="1"/>
  <c r="N203" i="45" s="1"/>
  <c r="O203" i="45" s="1"/>
  <c r="P203" i="45" s="1"/>
  <c r="Q203" i="45" s="1"/>
  <c r="R203" i="45" s="1"/>
  <c r="S203" i="45" s="1"/>
  <c r="T203" i="45" s="1"/>
  <c r="U203" i="45" s="1"/>
  <c r="V203" i="45" s="1"/>
  <c r="W203" i="45" s="1"/>
  <c r="X203" i="45" s="1"/>
  <c r="Y203" i="45" s="1"/>
  <c r="Z203" i="45" s="1"/>
  <c r="AA203" i="45" s="1"/>
  <c r="AB203" i="45" s="1"/>
  <c r="AC203" i="45" s="1"/>
  <c r="AD203" i="45" s="1"/>
  <c r="AE203" i="45" s="1"/>
  <c r="AF203" i="45" s="1"/>
  <c r="E202" i="45"/>
  <c r="F202" i="45" s="1"/>
  <c r="G202" i="45" s="1"/>
  <c r="H202" i="45" s="1"/>
  <c r="I202" i="45" s="1"/>
  <c r="J202" i="45" s="1"/>
  <c r="K202" i="45" s="1"/>
  <c r="L202" i="45" s="1"/>
  <c r="M202" i="45" s="1"/>
  <c r="N202" i="45" s="1"/>
  <c r="O202" i="45" s="1"/>
  <c r="P202" i="45" s="1"/>
  <c r="Q202" i="45" s="1"/>
  <c r="R202" i="45" s="1"/>
  <c r="S202" i="45" s="1"/>
  <c r="T202" i="45" s="1"/>
  <c r="U202" i="45" s="1"/>
  <c r="V202" i="45" s="1"/>
  <c r="W202" i="45" s="1"/>
  <c r="X202" i="45" s="1"/>
  <c r="Y202" i="45" s="1"/>
  <c r="Z202" i="45" s="1"/>
  <c r="AA202" i="45" s="1"/>
  <c r="AB202" i="45" s="1"/>
  <c r="AC202" i="45" s="1"/>
  <c r="AD202" i="45" s="1"/>
  <c r="AE202" i="45" s="1"/>
  <c r="AF202" i="45" s="1"/>
  <c r="E201" i="45"/>
  <c r="F201" i="45" s="1"/>
  <c r="G201" i="45" s="1"/>
  <c r="H201" i="45" s="1"/>
  <c r="I201" i="45" s="1"/>
  <c r="J201" i="45" s="1"/>
  <c r="K201" i="45" s="1"/>
  <c r="L201" i="45" s="1"/>
  <c r="M201" i="45" s="1"/>
  <c r="N201" i="45" s="1"/>
  <c r="O201" i="45" s="1"/>
  <c r="P201" i="45" s="1"/>
  <c r="Q201" i="45" s="1"/>
  <c r="R201" i="45" s="1"/>
  <c r="S201" i="45" s="1"/>
  <c r="T201" i="45" s="1"/>
  <c r="U201" i="45" s="1"/>
  <c r="V201" i="45" s="1"/>
  <c r="W201" i="45" s="1"/>
  <c r="X201" i="45" s="1"/>
  <c r="Y201" i="45" s="1"/>
  <c r="Z201" i="45" s="1"/>
  <c r="AA201" i="45" s="1"/>
  <c r="AB201" i="45" s="1"/>
  <c r="AC201" i="45" s="1"/>
  <c r="AD201" i="45" s="1"/>
  <c r="AE201" i="45" s="1"/>
  <c r="AF201" i="45" s="1"/>
  <c r="E200" i="45"/>
  <c r="F200" i="45" s="1"/>
  <c r="G200" i="45" s="1"/>
  <c r="H200" i="45" s="1"/>
  <c r="I200" i="45" s="1"/>
  <c r="J200" i="45" s="1"/>
  <c r="K200" i="45" s="1"/>
  <c r="L200" i="45" s="1"/>
  <c r="M200" i="45" s="1"/>
  <c r="N200" i="45" s="1"/>
  <c r="O200" i="45" s="1"/>
  <c r="P200" i="45" s="1"/>
  <c r="Q200" i="45" s="1"/>
  <c r="R200" i="45" s="1"/>
  <c r="S200" i="45" s="1"/>
  <c r="T200" i="45" s="1"/>
  <c r="U200" i="45" s="1"/>
  <c r="V200" i="45" s="1"/>
  <c r="W200" i="45" s="1"/>
  <c r="X200" i="45" s="1"/>
  <c r="Y200" i="45" s="1"/>
  <c r="Z200" i="45" s="1"/>
  <c r="AA200" i="45" s="1"/>
  <c r="AB200" i="45" s="1"/>
  <c r="AC200" i="45" s="1"/>
  <c r="AD200" i="45" s="1"/>
  <c r="AE200" i="45" s="1"/>
  <c r="AF200" i="45" s="1"/>
  <c r="E199" i="45"/>
  <c r="F199" i="45" s="1"/>
  <c r="G199" i="45" s="1"/>
  <c r="H199" i="45" s="1"/>
  <c r="I199" i="45" s="1"/>
  <c r="J199" i="45" s="1"/>
  <c r="K199" i="45" s="1"/>
  <c r="L199" i="45" s="1"/>
  <c r="M199" i="45" s="1"/>
  <c r="N199" i="45" s="1"/>
  <c r="O199" i="45" s="1"/>
  <c r="P199" i="45" s="1"/>
  <c r="Q199" i="45" s="1"/>
  <c r="R199" i="45" s="1"/>
  <c r="S199" i="45" s="1"/>
  <c r="T199" i="45" s="1"/>
  <c r="U199" i="45" s="1"/>
  <c r="V199" i="45" s="1"/>
  <c r="W199" i="45" s="1"/>
  <c r="X199" i="45" s="1"/>
  <c r="Y199" i="45" s="1"/>
  <c r="Z199" i="45" s="1"/>
  <c r="AA199" i="45" s="1"/>
  <c r="AB199" i="45" s="1"/>
  <c r="AC199" i="45" s="1"/>
  <c r="AD199" i="45" s="1"/>
  <c r="AE199" i="45" s="1"/>
  <c r="AF199" i="45" s="1"/>
  <c r="E198" i="45"/>
  <c r="F198" i="45" s="1"/>
  <c r="G198" i="45" s="1"/>
  <c r="H198" i="45" s="1"/>
  <c r="I198" i="45" s="1"/>
  <c r="J198" i="45" s="1"/>
  <c r="K198" i="45" s="1"/>
  <c r="L198" i="45" s="1"/>
  <c r="M198" i="45" s="1"/>
  <c r="N198" i="45" s="1"/>
  <c r="O198" i="45" s="1"/>
  <c r="P198" i="45" s="1"/>
  <c r="Q198" i="45" s="1"/>
  <c r="R198" i="45" s="1"/>
  <c r="S198" i="45" s="1"/>
  <c r="T198" i="45" s="1"/>
  <c r="U198" i="45" s="1"/>
  <c r="V198" i="45" s="1"/>
  <c r="W198" i="45" s="1"/>
  <c r="X198" i="45" s="1"/>
  <c r="Y198" i="45" s="1"/>
  <c r="Z198" i="45" s="1"/>
  <c r="AA198" i="45" s="1"/>
  <c r="AB198" i="45" s="1"/>
  <c r="AC198" i="45" s="1"/>
  <c r="AD198" i="45" s="1"/>
  <c r="AE198" i="45" s="1"/>
  <c r="AF198" i="45" s="1"/>
  <c r="E197" i="45"/>
  <c r="F197" i="45" s="1"/>
  <c r="G197" i="45" s="1"/>
  <c r="H197" i="45" s="1"/>
  <c r="I197" i="45" s="1"/>
  <c r="J197" i="45" s="1"/>
  <c r="K197" i="45" s="1"/>
  <c r="L197" i="45" s="1"/>
  <c r="M197" i="45" s="1"/>
  <c r="N197" i="45" s="1"/>
  <c r="O197" i="45" s="1"/>
  <c r="P197" i="45" s="1"/>
  <c r="Q197" i="45" s="1"/>
  <c r="R197" i="45" s="1"/>
  <c r="S197" i="45" s="1"/>
  <c r="T197" i="45" s="1"/>
  <c r="U197" i="45" s="1"/>
  <c r="V197" i="45" s="1"/>
  <c r="W197" i="45" s="1"/>
  <c r="X197" i="45" s="1"/>
  <c r="Y197" i="45" s="1"/>
  <c r="Z197" i="45" s="1"/>
  <c r="AA197" i="45" s="1"/>
  <c r="AB197" i="45" s="1"/>
  <c r="AC197" i="45" s="1"/>
  <c r="AD197" i="45" s="1"/>
  <c r="AE197" i="45" s="1"/>
  <c r="AF197" i="45" s="1"/>
  <c r="E196" i="45"/>
  <c r="F196" i="45" s="1"/>
  <c r="G196" i="45" s="1"/>
  <c r="H196" i="45" s="1"/>
  <c r="I196" i="45" s="1"/>
  <c r="J196" i="45" s="1"/>
  <c r="K196" i="45" s="1"/>
  <c r="L196" i="45" s="1"/>
  <c r="M196" i="45" s="1"/>
  <c r="N196" i="45" s="1"/>
  <c r="O196" i="45" s="1"/>
  <c r="P196" i="45" s="1"/>
  <c r="R196" i="45" s="1"/>
  <c r="S196" i="45" s="1"/>
  <c r="T196" i="45" s="1"/>
  <c r="U196" i="45" s="1"/>
  <c r="V196" i="45" s="1"/>
  <c r="W196" i="45" s="1"/>
  <c r="X196" i="45" s="1"/>
  <c r="Y196" i="45" s="1"/>
  <c r="Z196" i="45" s="1"/>
  <c r="AA196" i="45" s="1"/>
  <c r="AB196" i="45" s="1"/>
  <c r="AC196" i="45" s="1"/>
  <c r="AD196" i="45" s="1"/>
  <c r="AE196" i="45" s="1"/>
  <c r="AF196" i="45" s="1"/>
  <c r="E195" i="45"/>
  <c r="F195" i="45" s="1"/>
  <c r="G195" i="45" s="1"/>
  <c r="H195" i="45" s="1"/>
  <c r="I195" i="45" s="1"/>
  <c r="J195" i="45" s="1"/>
  <c r="K195" i="45" s="1"/>
  <c r="L195" i="45" s="1"/>
  <c r="M195" i="45" s="1"/>
  <c r="N195" i="45" s="1"/>
  <c r="O195" i="45" s="1"/>
  <c r="P195" i="45" s="1"/>
  <c r="R195" i="45" s="1"/>
  <c r="S195" i="45" s="1"/>
  <c r="T195" i="45" s="1"/>
  <c r="U195" i="45" s="1"/>
  <c r="V195" i="45" s="1"/>
  <c r="W195" i="45" s="1"/>
  <c r="X195" i="45" s="1"/>
  <c r="Y195" i="45" s="1"/>
  <c r="Z195" i="45" s="1"/>
  <c r="AA195" i="45" s="1"/>
  <c r="AB195" i="45" s="1"/>
  <c r="AC195" i="45" s="1"/>
  <c r="AD195" i="45" s="1"/>
  <c r="AE195" i="45" s="1"/>
  <c r="AF195" i="45" s="1"/>
  <c r="E194" i="45"/>
  <c r="F194" i="45" s="1"/>
  <c r="G194" i="45" s="1"/>
  <c r="H194" i="45" s="1"/>
  <c r="I194" i="45" s="1"/>
  <c r="J194" i="45" s="1"/>
  <c r="K194" i="45" s="1"/>
  <c r="L194" i="45" s="1"/>
  <c r="M194" i="45" s="1"/>
  <c r="N194" i="45" s="1"/>
  <c r="O194" i="45" s="1"/>
  <c r="P194" i="45" s="1"/>
  <c r="R194" i="45" s="1"/>
  <c r="S194" i="45" s="1"/>
  <c r="T194" i="45" s="1"/>
  <c r="U194" i="45" s="1"/>
  <c r="V194" i="45" s="1"/>
  <c r="W194" i="45" s="1"/>
  <c r="X194" i="45" s="1"/>
  <c r="Y194" i="45" s="1"/>
  <c r="Z194" i="45" s="1"/>
  <c r="AA194" i="45" s="1"/>
  <c r="AB194" i="45" s="1"/>
  <c r="AC194" i="45" s="1"/>
  <c r="AD194" i="45" s="1"/>
  <c r="AE194" i="45" s="1"/>
  <c r="AF194" i="45" s="1"/>
  <c r="E193" i="45"/>
  <c r="F193" i="45" s="1"/>
  <c r="G193" i="45" s="1"/>
  <c r="H193" i="45" s="1"/>
  <c r="I193" i="45" s="1"/>
  <c r="J193" i="45" s="1"/>
  <c r="K193" i="45" s="1"/>
  <c r="L193" i="45" s="1"/>
  <c r="M193" i="45" s="1"/>
  <c r="N193" i="45" s="1"/>
  <c r="O193" i="45" s="1"/>
  <c r="P193" i="45" s="1"/>
  <c r="R193" i="45" s="1"/>
  <c r="S193" i="45" s="1"/>
  <c r="T193" i="45" s="1"/>
  <c r="U193" i="45" s="1"/>
  <c r="V193" i="45" s="1"/>
  <c r="W193" i="45" s="1"/>
  <c r="X193" i="45" s="1"/>
  <c r="Y193" i="45" s="1"/>
  <c r="Z193" i="45" s="1"/>
  <c r="AA193" i="45" s="1"/>
  <c r="AB193" i="45" s="1"/>
  <c r="AC193" i="45" s="1"/>
  <c r="AD193" i="45" s="1"/>
  <c r="AE193" i="45" s="1"/>
  <c r="AF193" i="45" s="1"/>
  <c r="E192" i="45"/>
  <c r="F192" i="45" s="1"/>
  <c r="G192" i="45" s="1"/>
  <c r="H192" i="45" s="1"/>
  <c r="I192" i="45" s="1"/>
  <c r="J192" i="45" s="1"/>
  <c r="K192" i="45" s="1"/>
  <c r="L192" i="45" s="1"/>
  <c r="M192" i="45" s="1"/>
  <c r="N192" i="45" s="1"/>
  <c r="O192" i="45" s="1"/>
  <c r="P192" i="45" s="1"/>
  <c r="R192" i="45" s="1"/>
  <c r="S192" i="45" s="1"/>
  <c r="T192" i="45" s="1"/>
  <c r="U192" i="45" s="1"/>
  <c r="V192" i="45" s="1"/>
  <c r="W192" i="45" s="1"/>
  <c r="X192" i="45" s="1"/>
  <c r="Y192" i="45" s="1"/>
  <c r="Z192" i="45" s="1"/>
  <c r="AA192" i="45" s="1"/>
  <c r="AB192" i="45" s="1"/>
  <c r="AC192" i="45" s="1"/>
  <c r="AD192" i="45" s="1"/>
  <c r="AE192" i="45" s="1"/>
  <c r="AF192" i="45" s="1"/>
  <c r="E191" i="45"/>
  <c r="F191" i="45" s="1"/>
  <c r="G191" i="45" s="1"/>
  <c r="H191" i="45" s="1"/>
  <c r="I191" i="45" s="1"/>
  <c r="J191" i="45" s="1"/>
  <c r="K191" i="45" s="1"/>
  <c r="L191" i="45" s="1"/>
  <c r="M191" i="45" s="1"/>
  <c r="N191" i="45" s="1"/>
  <c r="O191" i="45" s="1"/>
  <c r="P191" i="45" s="1"/>
  <c r="R191" i="45" s="1"/>
  <c r="S191" i="45" s="1"/>
  <c r="T191" i="45" s="1"/>
  <c r="U191" i="45" s="1"/>
  <c r="V191" i="45" s="1"/>
  <c r="W191" i="45" s="1"/>
  <c r="X191" i="45" s="1"/>
  <c r="Y191" i="45" s="1"/>
  <c r="Z191" i="45" s="1"/>
  <c r="AA191" i="45" s="1"/>
  <c r="AB191" i="45" s="1"/>
  <c r="AC191" i="45" s="1"/>
  <c r="AD191" i="45" s="1"/>
  <c r="AE191" i="45" s="1"/>
  <c r="AF191" i="45" s="1"/>
  <c r="E190" i="45"/>
  <c r="F190" i="45" s="1"/>
  <c r="G190" i="45" s="1"/>
  <c r="H190" i="45" s="1"/>
  <c r="I190" i="45" s="1"/>
  <c r="J190" i="45" s="1"/>
  <c r="K190" i="45" s="1"/>
  <c r="L190" i="45" s="1"/>
  <c r="M190" i="45" s="1"/>
  <c r="N190" i="45" s="1"/>
  <c r="O190" i="45" s="1"/>
  <c r="P190" i="45" s="1"/>
  <c r="R190" i="45" s="1"/>
  <c r="S190" i="45" s="1"/>
  <c r="T190" i="45" s="1"/>
  <c r="U190" i="45" s="1"/>
  <c r="V190" i="45" s="1"/>
  <c r="W190" i="45" s="1"/>
  <c r="X190" i="45" s="1"/>
  <c r="Y190" i="45" s="1"/>
  <c r="Z190" i="45" s="1"/>
  <c r="AA190" i="45" s="1"/>
  <c r="AB190" i="45" s="1"/>
  <c r="AC190" i="45" s="1"/>
  <c r="AD190" i="45" s="1"/>
  <c r="AE190" i="45" s="1"/>
  <c r="AF190" i="45" s="1"/>
  <c r="E189" i="45"/>
  <c r="F189" i="45" s="1"/>
  <c r="G189" i="45" s="1"/>
  <c r="H189" i="45" s="1"/>
  <c r="I189" i="45" s="1"/>
  <c r="J189" i="45" s="1"/>
  <c r="K189" i="45" s="1"/>
  <c r="L189" i="45" s="1"/>
  <c r="M189" i="45" s="1"/>
  <c r="N189" i="45" s="1"/>
  <c r="O189" i="45" s="1"/>
  <c r="P189" i="45" s="1"/>
  <c r="R189" i="45" s="1"/>
  <c r="S189" i="45" s="1"/>
  <c r="T189" i="45" s="1"/>
  <c r="U189" i="45" s="1"/>
  <c r="V189" i="45" s="1"/>
  <c r="W189" i="45" s="1"/>
  <c r="X189" i="45" s="1"/>
  <c r="Y189" i="45" s="1"/>
  <c r="Z189" i="45" s="1"/>
  <c r="AA189" i="45" s="1"/>
  <c r="AB189" i="45" s="1"/>
  <c r="AC189" i="45" s="1"/>
  <c r="AD189" i="45" s="1"/>
  <c r="AE189" i="45" s="1"/>
  <c r="AF189" i="45" s="1"/>
  <c r="G188" i="45"/>
  <c r="H188" i="45" s="1"/>
  <c r="E188" i="45"/>
  <c r="F188" i="45" s="1"/>
  <c r="E187" i="45"/>
  <c r="F187" i="45" s="1"/>
  <c r="G187" i="45" s="1"/>
  <c r="H187" i="45" s="1"/>
  <c r="I187" i="45" s="1"/>
  <c r="J187" i="45" s="1"/>
  <c r="K187" i="45" s="1"/>
  <c r="L187" i="45" s="1"/>
  <c r="M187" i="45" s="1"/>
  <c r="N187" i="45" s="1"/>
  <c r="O187" i="45" s="1"/>
  <c r="P187" i="45" s="1"/>
  <c r="R187" i="45" s="1"/>
  <c r="S187" i="45" s="1"/>
  <c r="T187" i="45" s="1"/>
  <c r="U187" i="45" s="1"/>
  <c r="V187" i="45" s="1"/>
  <c r="W187" i="45" s="1"/>
  <c r="X187" i="45" s="1"/>
  <c r="Y187" i="45" s="1"/>
  <c r="Z187" i="45" s="1"/>
  <c r="AA187" i="45" s="1"/>
  <c r="AB187" i="45" s="1"/>
  <c r="AC187" i="45" s="1"/>
  <c r="AD187" i="45" s="1"/>
  <c r="AE187" i="45" s="1"/>
  <c r="AF187" i="45" s="1"/>
  <c r="E186" i="45"/>
  <c r="F186" i="45" s="1"/>
  <c r="G186" i="45" s="1"/>
  <c r="H186" i="45" s="1"/>
  <c r="I186" i="45" s="1"/>
  <c r="J186" i="45" s="1"/>
  <c r="K186" i="45" s="1"/>
  <c r="L186" i="45" s="1"/>
  <c r="M186" i="45" s="1"/>
  <c r="N186" i="45" s="1"/>
  <c r="O186" i="45" s="1"/>
  <c r="P186" i="45" s="1"/>
  <c r="R186" i="45" s="1"/>
  <c r="S186" i="45" s="1"/>
  <c r="T186" i="45" s="1"/>
  <c r="U186" i="45" s="1"/>
  <c r="V186" i="45" s="1"/>
  <c r="W186" i="45" s="1"/>
  <c r="X186" i="45" s="1"/>
  <c r="Y186" i="45" s="1"/>
  <c r="Z186" i="45" s="1"/>
  <c r="AA186" i="45" s="1"/>
  <c r="AB186" i="45" s="1"/>
  <c r="AC186" i="45" s="1"/>
  <c r="AD186" i="45" s="1"/>
  <c r="AE186" i="45" s="1"/>
  <c r="AF186" i="45" s="1"/>
  <c r="AN185" i="45"/>
  <c r="AM185" i="45"/>
  <c r="E185" i="45"/>
  <c r="F185" i="45" s="1"/>
  <c r="G185" i="45" s="1"/>
  <c r="H185" i="45" s="1"/>
  <c r="I185" i="45" s="1"/>
  <c r="J185" i="45" s="1"/>
  <c r="K185" i="45" s="1"/>
  <c r="L185" i="45" s="1"/>
  <c r="M185" i="45" s="1"/>
  <c r="N185" i="45" s="1"/>
  <c r="O185" i="45" s="1"/>
  <c r="P185" i="45" s="1"/>
  <c r="R185" i="45" s="1"/>
  <c r="S185" i="45" s="1"/>
  <c r="T185" i="45" s="1"/>
  <c r="U185" i="45" s="1"/>
  <c r="V185" i="45" s="1"/>
  <c r="W185" i="45" s="1"/>
  <c r="X185" i="45" s="1"/>
  <c r="Y185" i="45" s="1"/>
  <c r="Z185" i="45" s="1"/>
  <c r="AA185" i="45" s="1"/>
  <c r="AB185" i="45" s="1"/>
  <c r="AC185" i="45" s="1"/>
  <c r="AD185" i="45" s="1"/>
  <c r="AE185" i="45" s="1"/>
  <c r="AF185" i="45" s="1"/>
  <c r="AO184" i="45"/>
  <c r="E184" i="45"/>
  <c r="F184" i="45" s="1"/>
  <c r="G184" i="45" s="1"/>
  <c r="H184" i="45" s="1"/>
  <c r="I184" i="45" s="1"/>
  <c r="J184" i="45" s="1"/>
  <c r="K184" i="45" s="1"/>
  <c r="L184" i="45" s="1"/>
  <c r="M184" i="45" s="1"/>
  <c r="N184" i="45" s="1"/>
  <c r="O184" i="45" s="1"/>
  <c r="P184" i="45" s="1"/>
  <c r="R184" i="45" s="1"/>
  <c r="S184" i="45" s="1"/>
  <c r="T184" i="45" s="1"/>
  <c r="U184" i="45" s="1"/>
  <c r="V184" i="45" s="1"/>
  <c r="W184" i="45" s="1"/>
  <c r="X184" i="45" s="1"/>
  <c r="Y184" i="45" s="1"/>
  <c r="Z184" i="45" s="1"/>
  <c r="AA184" i="45" s="1"/>
  <c r="AB184" i="45" s="1"/>
  <c r="AC184" i="45" s="1"/>
  <c r="AD184" i="45" s="1"/>
  <c r="AE184" i="45" s="1"/>
  <c r="AF184" i="45" s="1"/>
  <c r="AO183" i="45"/>
  <c r="E183" i="45"/>
  <c r="F183" i="45" s="1"/>
  <c r="G183" i="45" s="1"/>
  <c r="H183" i="45" s="1"/>
  <c r="I183" i="45" s="1"/>
  <c r="J183" i="45" s="1"/>
  <c r="K183" i="45" s="1"/>
  <c r="L183" i="45" s="1"/>
  <c r="M183" i="45" s="1"/>
  <c r="N183" i="45" s="1"/>
  <c r="O183" i="45" s="1"/>
  <c r="P183" i="45" s="1"/>
  <c r="R183" i="45" s="1"/>
  <c r="S183" i="45" s="1"/>
  <c r="T183" i="45" s="1"/>
  <c r="U183" i="45" s="1"/>
  <c r="V183" i="45" s="1"/>
  <c r="W183" i="45" s="1"/>
  <c r="X183" i="45" s="1"/>
  <c r="Y183" i="45" s="1"/>
  <c r="Z183" i="45" s="1"/>
  <c r="AA183" i="45" s="1"/>
  <c r="AB183" i="45" s="1"/>
  <c r="AC183" i="45" s="1"/>
  <c r="AD183" i="45" s="1"/>
  <c r="AE183" i="45" s="1"/>
  <c r="AF183" i="45" s="1"/>
  <c r="AO182" i="45"/>
  <c r="AO185" i="45" s="1"/>
  <c r="E182" i="45"/>
  <c r="F182" i="45" s="1"/>
  <c r="G182" i="45" s="1"/>
  <c r="H182" i="45" s="1"/>
  <c r="I182" i="45" s="1"/>
  <c r="J182" i="45" s="1"/>
  <c r="K182" i="45" s="1"/>
  <c r="L182" i="45" s="1"/>
  <c r="M182" i="45" s="1"/>
  <c r="N182" i="45" s="1"/>
  <c r="O182" i="45" s="1"/>
  <c r="P182" i="45" s="1"/>
  <c r="R182" i="45" s="1"/>
  <c r="S182" i="45" s="1"/>
  <c r="T182" i="45" s="1"/>
  <c r="U182" i="45" s="1"/>
  <c r="V182" i="45" s="1"/>
  <c r="W182" i="45" s="1"/>
  <c r="X182" i="45" s="1"/>
  <c r="Y182" i="45" s="1"/>
  <c r="Z182" i="45" s="1"/>
  <c r="AA182" i="45" s="1"/>
  <c r="AB182" i="45" s="1"/>
  <c r="AC182" i="45" s="1"/>
  <c r="AD182" i="45" s="1"/>
  <c r="AE182" i="45" s="1"/>
  <c r="AF182" i="45" s="1"/>
  <c r="E181" i="45"/>
  <c r="F181" i="45" s="1"/>
  <c r="G181" i="45" s="1"/>
  <c r="H181" i="45" s="1"/>
  <c r="I181" i="45" s="1"/>
  <c r="J181" i="45" s="1"/>
  <c r="K181" i="45" s="1"/>
  <c r="L181" i="45" s="1"/>
  <c r="M181" i="45" s="1"/>
  <c r="N181" i="45" s="1"/>
  <c r="O181" i="45" s="1"/>
  <c r="P181" i="45" s="1"/>
  <c r="R181" i="45" s="1"/>
  <c r="S181" i="45" s="1"/>
  <c r="T181" i="45" s="1"/>
  <c r="U181" i="45" s="1"/>
  <c r="V181" i="45" s="1"/>
  <c r="W181" i="45" s="1"/>
  <c r="X181" i="45" s="1"/>
  <c r="Y181" i="45" s="1"/>
  <c r="AM178" i="45"/>
  <c r="AG178" i="45"/>
  <c r="AO177" i="45"/>
  <c r="AN177" i="45"/>
  <c r="E177" i="45"/>
  <c r="F177" i="45" s="1"/>
  <c r="G177" i="45" s="1"/>
  <c r="H177" i="45" s="1"/>
  <c r="I177" i="45" s="1"/>
  <c r="J177" i="45" s="1"/>
  <c r="K177" i="45" s="1"/>
  <c r="L177" i="45" s="1"/>
  <c r="M177" i="45" s="1"/>
  <c r="N177" i="45" s="1"/>
  <c r="O177" i="45" s="1"/>
  <c r="P177" i="45" s="1"/>
  <c r="R177" i="45" s="1"/>
  <c r="S177" i="45" s="1"/>
  <c r="T177" i="45" s="1"/>
  <c r="U177" i="45" s="1"/>
  <c r="V177" i="45" s="1"/>
  <c r="W177" i="45" s="1"/>
  <c r="X177" i="45" s="1"/>
  <c r="Y177" i="45" s="1"/>
  <c r="Z177" i="45" s="1"/>
  <c r="AA177" i="45" s="1"/>
  <c r="AB177" i="45" s="1"/>
  <c r="AC177" i="45" s="1"/>
  <c r="AD177" i="45" s="1"/>
  <c r="AE177" i="45" s="1"/>
  <c r="AF177" i="45" s="1"/>
  <c r="AO176" i="45"/>
  <c r="AN176" i="45"/>
  <c r="E176" i="45"/>
  <c r="F176" i="45" s="1"/>
  <c r="G176" i="45" s="1"/>
  <c r="H176" i="45" s="1"/>
  <c r="I176" i="45" s="1"/>
  <c r="J176" i="45" s="1"/>
  <c r="K176" i="45" s="1"/>
  <c r="L176" i="45" s="1"/>
  <c r="M176" i="45" s="1"/>
  <c r="N176" i="45" s="1"/>
  <c r="O176" i="45" s="1"/>
  <c r="P176" i="45" s="1"/>
  <c r="R176" i="45" s="1"/>
  <c r="S176" i="45" s="1"/>
  <c r="T176" i="45" s="1"/>
  <c r="U176" i="45" s="1"/>
  <c r="V176" i="45" s="1"/>
  <c r="W176" i="45" s="1"/>
  <c r="X176" i="45" s="1"/>
  <c r="Y176" i="45" s="1"/>
  <c r="Z176" i="45" s="1"/>
  <c r="AA176" i="45" s="1"/>
  <c r="AB176" i="45" s="1"/>
  <c r="AC176" i="45" s="1"/>
  <c r="AD176" i="45" s="1"/>
  <c r="AE176" i="45" s="1"/>
  <c r="AF176" i="45" s="1"/>
  <c r="AN175" i="45"/>
  <c r="AO175" i="45" s="1"/>
  <c r="E175" i="45"/>
  <c r="F175" i="45" s="1"/>
  <c r="G175" i="45" s="1"/>
  <c r="H175" i="45" s="1"/>
  <c r="I175" i="45" s="1"/>
  <c r="J175" i="45" s="1"/>
  <c r="K175" i="45" s="1"/>
  <c r="L175" i="45" s="1"/>
  <c r="M175" i="45" s="1"/>
  <c r="N175" i="45" s="1"/>
  <c r="O175" i="45" s="1"/>
  <c r="P175" i="45" s="1"/>
  <c r="R175" i="45" s="1"/>
  <c r="S175" i="45" s="1"/>
  <c r="T175" i="45" s="1"/>
  <c r="U175" i="45" s="1"/>
  <c r="V175" i="45" s="1"/>
  <c r="W175" i="45" s="1"/>
  <c r="X175" i="45" s="1"/>
  <c r="Y175" i="45" s="1"/>
  <c r="Z175" i="45" s="1"/>
  <c r="AA175" i="45" s="1"/>
  <c r="AB175" i="45" s="1"/>
  <c r="AC175" i="45" s="1"/>
  <c r="AD175" i="45" s="1"/>
  <c r="AE175" i="45" s="1"/>
  <c r="AF175" i="45" s="1"/>
  <c r="AN174" i="45"/>
  <c r="AO174" i="45" s="1"/>
  <c r="E174" i="45"/>
  <c r="F174" i="45" s="1"/>
  <c r="G174" i="45" s="1"/>
  <c r="H174" i="45" s="1"/>
  <c r="I174" i="45" s="1"/>
  <c r="J174" i="45" s="1"/>
  <c r="K174" i="45" s="1"/>
  <c r="L174" i="45" s="1"/>
  <c r="M174" i="45" s="1"/>
  <c r="N174" i="45" s="1"/>
  <c r="O174" i="45" s="1"/>
  <c r="P174" i="45" s="1"/>
  <c r="R174" i="45" s="1"/>
  <c r="S174" i="45" s="1"/>
  <c r="T174" i="45" s="1"/>
  <c r="U174" i="45" s="1"/>
  <c r="V174" i="45" s="1"/>
  <c r="W174" i="45" s="1"/>
  <c r="X174" i="45" s="1"/>
  <c r="Y174" i="45" s="1"/>
  <c r="Z174" i="45" s="1"/>
  <c r="AA174" i="45" s="1"/>
  <c r="AB174" i="45" s="1"/>
  <c r="AC174" i="45" s="1"/>
  <c r="AD174" i="45" s="1"/>
  <c r="AE174" i="45" s="1"/>
  <c r="AF174" i="45" s="1"/>
  <c r="AN173" i="45"/>
  <c r="AO173" i="45" s="1"/>
  <c r="E173" i="45"/>
  <c r="F173" i="45" s="1"/>
  <c r="G173" i="45" s="1"/>
  <c r="H173" i="45" s="1"/>
  <c r="I173" i="45" s="1"/>
  <c r="J173" i="45" s="1"/>
  <c r="K173" i="45" s="1"/>
  <c r="L173" i="45" s="1"/>
  <c r="M173" i="45" s="1"/>
  <c r="N173" i="45" s="1"/>
  <c r="O173" i="45" s="1"/>
  <c r="P173" i="45" s="1"/>
  <c r="R173" i="45" s="1"/>
  <c r="S173" i="45" s="1"/>
  <c r="T173" i="45" s="1"/>
  <c r="U173" i="45" s="1"/>
  <c r="V173" i="45" s="1"/>
  <c r="W173" i="45" s="1"/>
  <c r="X173" i="45" s="1"/>
  <c r="Y173" i="45" s="1"/>
  <c r="Z173" i="45" s="1"/>
  <c r="AA173" i="45" s="1"/>
  <c r="AB173" i="45" s="1"/>
  <c r="AC173" i="45" s="1"/>
  <c r="AD173" i="45" s="1"/>
  <c r="AE173" i="45" s="1"/>
  <c r="AF173" i="45" s="1"/>
  <c r="AN172" i="45"/>
  <c r="AO172" i="45" s="1"/>
  <c r="AN171" i="45"/>
  <c r="AO171" i="45" s="1"/>
  <c r="AN170" i="45"/>
  <c r="AO170" i="45" s="1"/>
  <c r="AF170" i="45" a="1"/>
  <c r="AF170" i="45" s="1"/>
  <c r="AE170" i="45" a="1"/>
  <c r="AE170" i="45" s="1"/>
  <c r="AD170" i="45" a="1"/>
  <c r="AD170" i="45" s="1"/>
  <c r="AC170" i="45" a="1"/>
  <c r="AC170" i="45" s="1"/>
  <c r="AB170" i="45" a="1"/>
  <c r="AB170" i="45" s="1"/>
  <c r="AA170" i="45" a="1"/>
  <c r="AA170" i="45" s="1"/>
  <c r="Z170" i="45" a="1"/>
  <c r="Z170" i="45" s="1"/>
  <c r="Y170" i="45" a="1"/>
  <c r="Y170" i="45" s="1"/>
  <c r="X170" i="45" a="1"/>
  <c r="X170" i="45" s="1"/>
  <c r="W170" i="45" a="1"/>
  <c r="W170" i="45" s="1"/>
  <c r="V170" i="45" a="1"/>
  <c r="V170" i="45" s="1"/>
  <c r="U170" i="45" a="1"/>
  <c r="U170" i="45" s="1"/>
  <c r="T170" i="45" a="1"/>
  <c r="T170" i="45" s="1"/>
  <c r="S170" i="45" a="1"/>
  <c r="S170" i="45" s="1"/>
  <c r="R170" i="45" a="1"/>
  <c r="R170" i="45" s="1"/>
  <c r="P170" i="45" a="1"/>
  <c r="P170" i="45" s="1"/>
  <c r="O170" i="45" a="1"/>
  <c r="O170" i="45" s="1"/>
  <c r="N170" i="45" a="1"/>
  <c r="N170" i="45" s="1"/>
  <c r="M170" i="45" a="1"/>
  <c r="M170" i="45" s="1"/>
  <c r="L170" i="45" a="1"/>
  <c r="L170" i="45" s="1"/>
  <c r="K170" i="45" a="1"/>
  <c r="K170" i="45" s="1"/>
  <c r="J170" i="45" a="1"/>
  <c r="J170" i="45" s="1"/>
  <c r="I170" i="45" a="1"/>
  <c r="I170" i="45" s="1"/>
  <c r="H170" i="45" a="1"/>
  <c r="H170" i="45" s="1"/>
  <c r="G170" i="45" a="1"/>
  <c r="G170" i="45" s="1"/>
  <c r="F170" i="45" a="1"/>
  <c r="F170" i="45" s="1"/>
  <c r="E170" i="45" a="1"/>
  <c r="E170" i="45" s="1"/>
  <c r="AN169" i="45"/>
  <c r="AF169" i="45"/>
  <c r="AE169" i="45"/>
  <c r="AD169" i="45"/>
  <c r="AC169" i="45"/>
  <c r="AB169" i="45"/>
  <c r="AA169" i="45"/>
  <c r="Z169" i="45"/>
  <c r="Y169" i="45"/>
  <c r="X169" i="45"/>
  <c r="W169" i="45"/>
  <c r="V169" i="45"/>
  <c r="U169" i="45"/>
  <c r="T169" i="45"/>
  <c r="S169" i="45"/>
  <c r="R169" i="45"/>
  <c r="P169" i="45"/>
  <c r="O169" i="45"/>
  <c r="N169" i="45"/>
  <c r="M169" i="45"/>
  <c r="L169" i="45"/>
  <c r="K169" i="45"/>
  <c r="J169" i="45"/>
  <c r="I169" i="45"/>
  <c r="H169" i="45"/>
  <c r="G169" i="45"/>
  <c r="F169" i="45"/>
  <c r="E169" i="45"/>
  <c r="AI168" i="45"/>
  <c r="AH168" i="45"/>
  <c r="A168" i="45" a="1"/>
  <c r="A168" i="45" s="1"/>
  <c r="AI167" i="45"/>
  <c r="AH167" i="45"/>
  <c r="AI166" i="45"/>
  <c r="AH166" i="45"/>
  <c r="AM165" i="45"/>
  <c r="AI165" i="45"/>
  <c r="AH165" i="45"/>
  <c r="AN164" i="45"/>
  <c r="AN165" i="45" s="1"/>
  <c r="AI164" i="45"/>
  <c r="AH164" i="45"/>
  <c r="AN163" i="45"/>
  <c r="AO163" i="45" s="1"/>
  <c r="AI163" i="45"/>
  <c r="AH163" i="45"/>
  <c r="A163" i="45" a="1"/>
  <c r="A163" i="45" s="1"/>
  <c r="AN162" i="45"/>
  <c r="AO162" i="45" s="1"/>
  <c r="AI162" i="45"/>
  <c r="AH162" i="45"/>
  <c r="AN161" i="45"/>
  <c r="AO161" i="45" s="1"/>
  <c r="AI161" i="45"/>
  <c r="AH161" i="45"/>
  <c r="AI160" i="45"/>
  <c r="AH160" i="45"/>
  <c r="AI159" i="45"/>
  <c r="AH159" i="45"/>
  <c r="AI158" i="45"/>
  <c r="AH158" i="45"/>
  <c r="AN157" i="45"/>
  <c r="AO157" i="45" s="1"/>
  <c r="AM157" i="45"/>
  <c r="AI157" i="45"/>
  <c r="AH157" i="45"/>
  <c r="AN156" i="45"/>
  <c r="AO156" i="45" s="1"/>
  <c r="AI156" i="45"/>
  <c r="AH156" i="45"/>
  <c r="AO155" i="45"/>
  <c r="AN155" i="45"/>
  <c r="AO154" i="45"/>
  <c r="AN154" i="45"/>
  <c r="AN153" i="45"/>
  <c r="AO153" i="45" s="1"/>
  <c r="AI152" i="45"/>
  <c r="AH152" i="45"/>
  <c r="AI151" i="45"/>
  <c r="AH151" i="45"/>
  <c r="AI150" i="45"/>
  <c r="AH150" i="45"/>
  <c r="AM149" i="45"/>
  <c r="AI149" i="45"/>
  <c r="AH149" i="45"/>
  <c r="AN148" i="45"/>
  <c r="AO148" i="45" s="1"/>
  <c r="AI148" i="45"/>
  <c r="AH148" i="45"/>
  <c r="AN147" i="45"/>
  <c r="AO147" i="45" s="1"/>
  <c r="AI147" i="45"/>
  <c r="AH147" i="45"/>
  <c r="AN146" i="45"/>
  <c r="AI146" i="45"/>
  <c r="AH146" i="45"/>
  <c r="AO145" i="45"/>
  <c r="AN145" i="45"/>
  <c r="AI144" i="45"/>
  <c r="AH144" i="45"/>
  <c r="AI143" i="45"/>
  <c r="AH143" i="45"/>
  <c r="AI142" i="45"/>
  <c r="AH142" i="45"/>
  <c r="AI141" i="45"/>
  <c r="AH141" i="45"/>
  <c r="AI140" i="45"/>
  <c r="AH140" i="45"/>
  <c r="AI139" i="45"/>
  <c r="AH139" i="45"/>
  <c r="AI138" i="45"/>
  <c r="AH138" i="45"/>
  <c r="AI137" i="45"/>
  <c r="AH137" i="45"/>
  <c r="AI136" i="45"/>
  <c r="AH136" i="45"/>
  <c r="AI135" i="45"/>
  <c r="AH135" i="45"/>
  <c r="AF132" i="45"/>
  <c r="AE132" i="45"/>
  <c r="AD132" i="45"/>
  <c r="AC132" i="45"/>
  <c r="AB132" i="45"/>
  <c r="AA132" i="45"/>
  <c r="Z132" i="45"/>
  <c r="Y132" i="45"/>
  <c r="X132" i="45"/>
  <c r="W132" i="45"/>
  <c r="V132" i="45"/>
  <c r="U132" i="45"/>
  <c r="T132" i="45"/>
  <c r="S132" i="45"/>
  <c r="P132" i="45"/>
  <c r="O132" i="45"/>
  <c r="N132" i="45"/>
  <c r="M132" i="45"/>
  <c r="L132" i="45"/>
  <c r="K132" i="45"/>
  <c r="J132" i="45"/>
  <c r="I132" i="45"/>
  <c r="H132" i="45"/>
  <c r="G132" i="45"/>
  <c r="F132" i="45"/>
  <c r="E132" i="45"/>
  <c r="AF131" i="45"/>
  <c r="AE131" i="45"/>
  <c r="AD131" i="45"/>
  <c r="AC131" i="45"/>
  <c r="AB131" i="45"/>
  <c r="AA131" i="45"/>
  <c r="Z131" i="45"/>
  <c r="Y131" i="45"/>
  <c r="X131" i="45"/>
  <c r="W131" i="45"/>
  <c r="V131" i="45"/>
  <c r="U131" i="45"/>
  <c r="T131" i="45"/>
  <c r="S131" i="45"/>
  <c r="P131" i="45"/>
  <c r="O131" i="45"/>
  <c r="N131" i="45"/>
  <c r="M131" i="45"/>
  <c r="L131" i="45"/>
  <c r="K131" i="45"/>
  <c r="J131" i="45"/>
  <c r="I131" i="45"/>
  <c r="H131" i="45"/>
  <c r="G131" i="45"/>
  <c r="F131" i="45"/>
  <c r="E131" i="45"/>
  <c r="AF130" i="45"/>
  <c r="AE130" i="45"/>
  <c r="AD130" i="45"/>
  <c r="AC130" i="45"/>
  <c r="AB130" i="45"/>
  <c r="AA130" i="45"/>
  <c r="Z130" i="45"/>
  <c r="Y130" i="45"/>
  <c r="X130" i="45"/>
  <c r="W130" i="45"/>
  <c r="V130" i="45"/>
  <c r="U130" i="45"/>
  <c r="T130" i="45"/>
  <c r="S130" i="45"/>
  <c r="P130" i="45"/>
  <c r="O130" i="45"/>
  <c r="N130" i="45"/>
  <c r="M130" i="45"/>
  <c r="L130" i="45"/>
  <c r="K130" i="45"/>
  <c r="J130" i="45"/>
  <c r="I130" i="45"/>
  <c r="H130" i="45"/>
  <c r="G130" i="45"/>
  <c r="F130" i="45"/>
  <c r="E130" i="45"/>
  <c r="AF129" i="45"/>
  <c r="AE129" i="45"/>
  <c r="AD129" i="45"/>
  <c r="AC129" i="45"/>
  <c r="AB129" i="45"/>
  <c r="AA129" i="45"/>
  <c r="Z129" i="45"/>
  <c r="Y129" i="45"/>
  <c r="X129" i="45"/>
  <c r="W129" i="45"/>
  <c r="V129" i="45"/>
  <c r="U129" i="45"/>
  <c r="T129" i="45"/>
  <c r="S129" i="45"/>
  <c r="P129" i="45"/>
  <c r="O129" i="45"/>
  <c r="N129" i="45"/>
  <c r="M129" i="45"/>
  <c r="L129" i="45"/>
  <c r="K129" i="45"/>
  <c r="J129" i="45"/>
  <c r="I129" i="45"/>
  <c r="H129" i="45"/>
  <c r="G129" i="45"/>
  <c r="F129" i="45"/>
  <c r="E129" i="45"/>
  <c r="AF128" i="45"/>
  <c r="AE128" i="45"/>
  <c r="AD128" i="45"/>
  <c r="AC128" i="45"/>
  <c r="AB128" i="45"/>
  <c r="AA128" i="45"/>
  <c r="AA133" i="45" s="1"/>
  <c r="Z128" i="45"/>
  <c r="Y128" i="45"/>
  <c r="X128" i="45"/>
  <c r="W128" i="45"/>
  <c r="V128" i="45"/>
  <c r="U128" i="45"/>
  <c r="T128" i="45"/>
  <c r="S128" i="45"/>
  <c r="P128" i="45"/>
  <c r="O128" i="45"/>
  <c r="N128" i="45"/>
  <c r="M128" i="45"/>
  <c r="L128" i="45"/>
  <c r="L133" i="45" s="1"/>
  <c r="K128" i="45"/>
  <c r="J128" i="45"/>
  <c r="I128" i="45"/>
  <c r="H128" i="45"/>
  <c r="G128" i="45"/>
  <c r="F128" i="45"/>
  <c r="E128" i="45"/>
  <c r="AF127" i="45"/>
  <c r="AE127" i="45"/>
  <c r="AD127" i="45"/>
  <c r="AC127" i="45"/>
  <c r="AB127" i="45"/>
  <c r="AA127" i="45"/>
  <c r="Z127" i="45"/>
  <c r="Z133" i="45" s="1"/>
  <c r="Y127" i="45"/>
  <c r="X127" i="45"/>
  <c r="W127" i="45"/>
  <c r="V127" i="45"/>
  <c r="U127" i="45"/>
  <c r="T127" i="45"/>
  <c r="S127" i="45"/>
  <c r="P127" i="45"/>
  <c r="P133" i="45" s="1"/>
  <c r="AX23" i="45" s="1"/>
  <c r="O127" i="45"/>
  <c r="N127" i="45"/>
  <c r="M127" i="45"/>
  <c r="L127" i="45"/>
  <c r="K127" i="45"/>
  <c r="J127" i="45"/>
  <c r="J133" i="45" s="1"/>
  <c r="I127" i="45"/>
  <c r="H127" i="45"/>
  <c r="G127" i="45"/>
  <c r="F127" i="45"/>
  <c r="E127" i="45"/>
  <c r="AI124" i="45"/>
  <c r="AH124" i="45"/>
  <c r="AI122" i="45"/>
  <c r="AH122" i="45"/>
  <c r="AG122" i="45"/>
  <c r="AI121" i="45"/>
  <c r="AH121" i="45"/>
  <c r="AI120" i="45"/>
  <c r="AH120" i="45"/>
  <c r="AI119" i="45"/>
  <c r="AH119" i="45"/>
  <c r="AG118" i="45"/>
  <c r="AF118" i="45"/>
  <c r="BJ19" i="45" s="1"/>
  <c r="AE118" i="45"/>
  <c r="BI19" i="45" s="1"/>
  <c r="AD118" i="45"/>
  <c r="AC5" i="45" s="1"/>
  <c r="AC118" i="45"/>
  <c r="AB118" i="45"/>
  <c r="AA118" i="45"/>
  <c r="AA134" i="45" s="1"/>
  <c r="Z118" i="45"/>
  <c r="Y5" i="45" s="1"/>
  <c r="Y118" i="45"/>
  <c r="X118" i="45"/>
  <c r="BE19" i="45" s="1"/>
  <c r="W118" i="45"/>
  <c r="V118" i="45"/>
  <c r="U5" i="45" s="1"/>
  <c r="U118" i="45"/>
  <c r="T118" i="45"/>
  <c r="S5" i="45" s="1"/>
  <c r="S118" i="45"/>
  <c r="AY19" i="45"/>
  <c r="P118" i="45"/>
  <c r="P134" i="45" s="1"/>
  <c r="O118" i="45"/>
  <c r="AW19" i="45" s="1"/>
  <c r="N118" i="45"/>
  <c r="M5" i="45" s="1"/>
  <c r="M118" i="45"/>
  <c r="L118" i="45"/>
  <c r="K5" i="45" s="1"/>
  <c r="K118" i="45"/>
  <c r="J5" i="45" s="1"/>
  <c r="J118" i="45"/>
  <c r="I118" i="45"/>
  <c r="H118" i="45"/>
  <c r="G118" i="45"/>
  <c r="F118" i="45"/>
  <c r="E118" i="45"/>
  <c r="AI117" i="45"/>
  <c r="AH117" i="45"/>
  <c r="AI116" i="45"/>
  <c r="AH116" i="45"/>
  <c r="AI115" i="45"/>
  <c r="AH115" i="45"/>
  <c r="AI114" i="45"/>
  <c r="AH114" i="45"/>
  <c r="AI113" i="45"/>
  <c r="AH113" i="45"/>
  <c r="AI112" i="45"/>
  <c r="AH112" i="45"/>
  <c r="AI111" i="45"/>
  <c r="AH111" i="45"/>
  <c r="AI110" i="45"/>
  <c r="AH110" i="45"/>
  <c r="AI109" i="45"/>
  <c r="AH109" i="45"/>
  <c r="AI108" i="45"/>
  <c r="AH108" i="45"/>
  <c r="AI107" i="45"/>
  <c r="AH107" i="45"/>
  <c r="AG106" i="45"/>
  <c r="AF106" i="45"/>
  <c r="AE106" i="45"/>
  <c r="AD106" i="45"/>
  <c r="BH20" i="45" s="1"/>
  <c r="AC106" i="45"/>
  <c r="AB106" i="45"/>
  <c r="AA106" i="45"/>
  <c r="Z106" i="45"/>
  <c r="Y106" i="45"/>
  <c r="X106" i="45"/>
  <c r="BE20" i="45" s="1"/>
  <c r="W106" i="45"/>
  <c r="V106" i="45"/>
  <c r="BD20" i="45" s="1"/>
  <c r="U106" i="45"/>
  <c r="BC20" i="45" s="1"/>
  <c r="T106" i="45"/>
  <c r="S106" i="45"/>
  <c r="BA20" i="45" s="1"/>
  <c r="AW20" i="45"/>
  <c r="AV20" i="45"/>
  <c r="AU20" i="45"/>
  <c r="L106" i="45"/>
  <c r="K106" i="45"/>
  <c r="J106" i="45"/>
  <c r="I106" i="45"/>
  <c r="AS20" i="45" s="1"/>
  <c r="H106" i="45"/>
  <c r="G106" i="45"/>
  <c r="AR20" i="45" s="1"/>
  <c r="F106" i="45"/>
  <c r="AI105" i="45"/>
  <c r="AH105" i="45"/>
  <c r="AI104" i="45"/>
  <c r="AH104" i="45"/>
  <c r="AI103" i="45"/>
  <c r="AH103" i="45"/>
  <c r="AF102" i="45"/>
  <c r="BJ18" i="45" s="1"/>
  <c r="AE102" i="45"/>
  <c r="BI18" i="45" s="1"/>
  <c r="AD102" i="45"/>
  <c r="BH18" i="45" s="1"/>
  <c r="AC102" i="45"/>
  <c r="AB102" i="45"/>
  <c r="BG18" i="45" s="1"/>
  <c r="AA102" i="45"/>
  <c r="W102" i="45"/>
  <c r="V102" i="45"/>
  <c r="BD18" i="45" s="1"/>
  <c r="AZ18" i="45"/>
  <c r="AY18" i="45"/>
  <c r="L102" i="45"/>
  <c r="K102" i="45"/>
  <c r="J102" i="45"/>
  <c r="I102" i="45"/>
  <c r="AS18" i="45" s="1"/>
  <c r="H102" i="45"/>
  <c r="G102" i="45"/>
  <c r="F102" i="45"/>
  <c r="AP18" i="45"/>
  <c r="BT101" i="45"/>
  <c r="BP101" i="45"/>
  <c r="BN101" i="45"/>
  <c r="BH101" i="45"/>
  <c r="BG101" i="45"/>
  <c r="BF101" i="45"/>
  <c r="BE101" i="45"/>
  <c r="BD101" i="45"/>
  <c r="AI101" i="45"/>
  <c r="AH101" i="45"/>
  <c r="AG101" i="45"/>
  <c r="AG102" i="45" s="1"/>
  <c r="AG3" i="45" s="1"/>
  <c r="BW100" i="45"/>
  <c r="BV100" i="45"/>
  <c r="BR100" i="45"/>
  <c r="BO100" i="45"/>
  <c r="BN100" i="45"/>
  <c r="BI100" i="45"/>
  <c r="BF100" i="45"/>
  <c r="BE100" i="45"/>
  <c r="AI100" i="45"/>
  <c r="AH100" i="45"/>
  <c r="BW99" i="45"/>
  <c r="BQ99" i="45"/>
  <c r="BP99" i="45"/>
  <c r="BO99" i="45"/>
  <c r="BG99" i="45"/>
  <c r="BE99" i="45"/>
  <c r="BD99" i="45"/>
  <c r="AZ99" i="45"/>
  <c r="AI99" i="45"/>
  <c r="AH99" i="45"/>
  <c r="BW98" i="45"/>
  <c r="BU98" i="45"/>
  <c r="BR98" i="45"/>
  <c r="BQ98" i="45"/>
  <c r="BN98" i="45"/>
  <c r="BL98" i="45"/>
  <c r="BF98" i="45"/>
  <c r="BE98" i="45"/>
  <c r="BD98" i="45"/>
  <c r="BC98" i="45"/>
  <c r="BB98" i="45"/>
  <c r="AI98" i="45"/>
  <c r="AH98" i="45"/>
  <c r="BT97" i="45"/>
  <c r="BF97" i="45"/>
  <c r="BA97" i="45"/>
  <c r="AI97" i="45"/>
  <c r="AH97" i="45"/>
  <c r="BO96" i="45"/>
  <c r="BN96" i="45"/>
  <c r="BM96" i="45"/>
  <c r="BF96" i="45"/>
  <c r="BB96" i="45"/>
  <c r="AI96" i="45"/>
  <c r="AH96" i="45"/>
  <c r="AI95" i="45"/>
  <c r="AH95" i="45"/>
  <c r="BW94" i="45"/>
  <c r="BW101" i="45" s="1"/>
  <c r="BV94" i="45"/>
  <c r="BV101" i="45" s="1"/>
  <c r="BU94" i="45"/>
  <c r="BU101" i="45" s="1"/>
  <c r="BT94" i="45"/>
  <c r="BS94" i="45"/>
  <c r="BS101" i="45" s="1"/>
  <c r="BR94" i="45"/>
  <c r="BR101" i="45" s="1"/>
  <c r="BQ94" i="45"/>
  <c r="BQ101" i="45" s="1"/>
  <c r="BP94" i="45"/>
  <c r="BO94" i="45"/>
  <c r="BO101" i="45" s="1"/>
  <c r="BN94" i="45"/>
  <c r="BM94" i="45"/>
  <c r="BM101" i="45" s="1"/>
  <c r="BL94" i="45"/>
  <c r="BL101" i="45" s="1"/>
  <c r="BK94" i="45"/>
  <c r="BK101" i="45" s="1"/>
  <c r="BJ94" i="45"/>
  <c r="BJ101" i="45" s="1"/>
  <c r="BI94" i="45"/>
  <c r="BI101" i="45" s="1"/>
  <c r="BH94" i="45"/>
  <c r="BG94" i="45"/>
  <c r="BF94" i="45"/>
  <c r="BE94" i="45"/>
  <c r="BD94" i="45"/>
  <c r="BC94" i="45"/>
  <c r="BC101" i="45" s="1"/>
  <c r="BB94" i="45"/>
  <c r="BB101" i="45" s="1"/>
  <c r="BA94" i="45"/>
  <c r="BA101" i="45" s="1"/>
  <c r="AZ94" i="45"/>
  <c r="AZ101" i="45" s="1"/>
  <c r="AI94" i="45"/>
  <c r="AH94" i="45"/>
  <c r="BW93" i="45"/>
  <c r="BV93" i="45"/>
  <c r="BU93" i="45"/>
  <c r="BU100" i="45" s="1"/>
  <c r="BT93" i="45"/>
  <c r="BT100" i="45" s="1"/>
  <c r="BS93" i="45"/>
  <c r="BS100" i="45" s="1"/>
  <c r="BR93" i="45"/>
  <c r="BQ93" i="45"/>
  <c r="BQ100" i="45" s="1"/>
  <c r="BP93" i="45"/>
  <c r="BP100" i="45" s="1"/>
  <c r="BO93" i="45"/>
  <c r="BN93" i="45"/>
  <c r="BM93" i="45"/>
  <c r="BM100" i="45" s="1"/>
  <c r="BL93" i="45"/>
  <c r="BL100" i="45" s="1"/>
  <c r="BK93" i="45"/>
  <c r="BK100" i="45" s="1"/>
  <c r="BJ93" i="45"/>
  <c r="BJ100" i="45" s="1"/>
  <c r="BI93" i="45"/>
  <c r="BH93" i="45"/>
  <c r="BH100" i="45" s="1"/>
  <c r="BG93" i="45"/>
  <c r="BG100" i="45" s="1"/>
  <c r="BF93" i="45"/>
  <c r="BE93" i="45"/>
  <c r="BD93" i="45"/>
  <c r="BD100" i="45" s="1"/>
  <c r="BC93" i="45"/>
  <c r="BC100" i="45" s="1"/>
  <c r="BB93" i="45"/>
  <c r="BB100" i="45" s="1"/>
  <c r="BA93" i="45"/>
  <c r="BA100" i="45" s="1"/>
  <c r="AZ93" i="45"/>
  <c r="AZ100" i="45" s="1"/>
  <c r="AI93" i="45"/>
  <c r="AH93" i="45"/>
  <c r="BW92" i="45"/>
  <c r="BV92" i="45"/>
  <c r="BV99" i="45" s="1"/>
  <c r="BU92" i="45"/>
  <c r="BU99" i="45" s="1"/>
  <c r="BT92" i="45"/>
  <c r="BT99" i="45" s="1"/>
  <c r="BS92" i="45"/>
  <c r="BS99" i="45" s="1"/>
  <c r="BR92" i="45"/>
  <c r="BR99" i="45" s="1"/>
  <c r="BQ92" i="45"/>
  <c r="BP92" i="45"/>
  <c r="BO92" i="45"/>
  <c r="BN92" i="45"/>
  <c r="BN99" i="45" s="1"/>
  <c r="BM92" i="45"/>
  <c r="BM99" i="45" s="1"/>
  <c r="BL92" i="45"/>
  <c r="BL99" i="45" s="1"/>
  <c r="BK92" i="45"/>
  <c r="BK99" i="45" s="1"/>
  <c r="BJ92" i="45"/>
  <c r="BJ99" i="45" s="1"/>
  <c r="BI92" i="45"/>
  <c r="BI99" i="45" s="1"/>
  <c r="BH92" i="45"/>
  <c r="BH99" i="45" s="1"/>
  <c r="BG92" i="45"/>
  <c r="BF92" i="45"/>
  <c r="BF99" i="45" s="1"/>
  <c r="BE92" i="45"/>
  <c r="BD92" i="45"/>
  <c r="BC92" i="45"/>
  <c r="BC99" i="45" s="1"/>
  <c r="BB92" i="45"/>
  <c r="BB99" i="45" s="1"/>
  <c r="BA92" i="45"/>
  <c r="BA99" i="45" s="1"/>
  <c r="AZ92" i="45"/>
  <c r="AI92" i="45"/>
  <c r="AH92" i="45"/>
  <c r="BW91" i="45"/>
  <c r="BV91" i="45"/>
  <c r="BV98" i="45" s="1"/>
  <c r="BU91" i="45"/>
  <c r="BT91" i="45"/>
  <c r="BT98" i="45" s="1"/>
  <c r="BS91" i="45"/>
  <c r="BS98" i="45" s="1"/>
  <c r="BR91" i="45"/>
  <c r="BQ91" i="45"/>
  <c r="BP91" i="45"/>
  <c r="BP98" i="45" s="1"/>
  <c r="BO91" i="45"/>
  <c r="BO98" i="45" s="1"/>
  <c r="BN91" i="45"/>
  <c r="BM91" i="45"/>
  <c r="BM98" i="45" s="1"/>
  <c r="BL91" i="45"/>
  <c r="BK91" i="45"/>
  <c r="BK98" i="45" s="1"/>
  <c r="BJ91" i="45"/>
  <c r="BJ98" i="45" s="1"/>
  <c r="BI91" i="45"/>
  <c r="BI98" i="45" s="1"/>
  <c r="BH91" i="45"/>
  <c r="BH98" i="45" s="1"/>
  <c r="BG91" i="45"/>
  <c r="BG98" i="45" s="1"/>
  <c r="BF91" i="45"/>
  <c r="BE91" i="45"/>
  <c r="BD91" i="45"/>
  <c r="BC91" i="45"/>
  <c r="BB91" i="45"/>
  <c r="BA91" i="45"/>
  <c r="BA98" i="45" s="1"/>
  <c r="AZ91" i="45"/>
  <c r="AZ98" i="45" s="1"/>
  <c r="AI91" i="45"/>
  <c r="AH91" i="45"/>
  <c r="BW90" i="45"/>
  <c r="BW97" i="45" s="1"/>
  <c r="BV90" i="45"/>
  <c r="BV97" i="45" s="1"/>
  <c r="BU90" i="45"/>
  <c r="BU97" i="45" s="1"/>
  <c r="BT90" i="45"/>
  <c r="BS90" i="45"/>
  <c r="BS97" i="45" s="1"/>
  <c r="BR90" i="45"/>
  <c r="BR97" i="45" s="1"/>
  <c r="BQ90" i="45"/>
  <c r="BQ97" i="45" s="1"/>
  <c r="BP90" i="45"/>
  <c r="BP97" i="45" s="1"/>
  <c r="BO90" i="45"/>
  <c r="BO97" i="45" s="1"/>
  <c r="BN90" i="45"/>
  <c r="BN97" i="45" s="1"/>
  <c r="BM90" i="45"/>
  <c r="BM97" i="45" s="1"/>
  <c r="BL90" i="45"/>
  <c r="BL97" i="45" s="1"/>
  <c r="BK90" i="45"/>
  <c r="BK97" i="45" s="1"/>
  <c r="BJ90" i="45"/>
  <c r="BJ97" i="45" s="1"/>
  <c r="BI90" i="45"/>
  <c r="BI97" i="45" s="1"/>
  <c r="BH90" i="45"/>
  <c r="BH97" i="45" s="1"/>
  <c r="BG90" i="45"/>
  <c r="BG97" i="45" s="1"/>
  <c r="BF90" i="45"/>
  <c r="BE90" i="45"/>
  <c r="BE97" i="45" s="1"/>
  <c r="BD90" i="45"/>
  <c r="BD97" i="45" s="1"/>
  <c r="BC90" i="45"/>
  <c r="BC97" i="45" s="1"/>
  <c r="BB90" i="45"/>
  <c r="BB97" i="45" s="1"/>
  <c r="BA90" i="45"/>
  <c r="AZ90" i="45"/>
  <c r="AZ97" i="45" s="1"/>
  <c r="AI90" i="45"/>
  <c r="AH90" i="45"/>
  <c r="BW89" i="45"/>
  <c r="BW96" i="45" s="1"/>
  <c r="BV89" i="45"/>
  <c r="BV96" i="45" s="1"/>
  <c r="BU89" i="45"/>
  <c r="BU96" i="45" s="1"/>
  <c r="BT89" i="45"/>
  <c r="BT96" i="45" s="1"/>
  <c r="BS89" i="45"/>
  <c r="BS96" i="45" s="1"/>
  <c r="BR89" i="45"/>
  <c r="BR96" i="45" s="1"/>
  <c r="BQ89" i="45"/>
  <c r="BQ96" i="45" s="1"/>
  <c r="BP89" i="45"/>
  <c r="BP96" i="45" s="1"/>
  <c r="BO89" i="45"/>
  <c r="BN89" i="45"/>
  <c r="BM89" i="45"/>
  <c r="BL89" i="45"/>
  <c r="BL96" i="45" s="1"/>
  <c r="BK89" i="45"/>
  <c r="BK96" i="45" s="1"/>
  <c r="BJ89" i="45"/>
  <c r="BJ96" i="45" s="1"/>
  <c r="BI89" i="45"/>
  <c r="BI96" i="45" s="1"/>
  <c r="BH89" i="45"/>
  <c r="BH96" i="45" s="1"/>
  <c r="BG89" i="45"/>
  <c r="BG96" i="45" s="1"/>
  <c r="BF89" i="45"/>
  <c r="BE89" i="45"/>
  <c r="BE96" i="45" s="1"/>
  <c r="BD89" i="45"/>
  <c r="BD96" i="45" s="1"/>
  <c r="BC89" i="45"/>
  <c r="BC96" i="45" s="1"/>
  <c r="BB89" i="45"/>
  <c r="BA89" i="45"/>
  <c r="BA96" i="45" s="1"/>
  <c r="AZ89" i="45"/>
  <c r="AZ96" i="45" s="1"/>
  <c r="AI89" i="45"/>
  <c r="AH89" i="45"/>
  <c r="AG88" i="45"/>
  <c r="AF88" i="45"/>
  <c r="BJ17" i="45" s="1"/>
  <c r="AE88" i="45"/>
  <c r="BI17" i="45" s="1"/>
  <c r="AD88" i="45"/>
  <c r="AC88" i="45"/>
  <c r="AB88" i="45"/>
  <c r="AA88" i="45"/>
  <c r="BF17" i="45"/>
  <c r="W88" i="45"/>
  <c r="AZ17" i="45"/>
  <c r="AY17" i="45"/>
  <c r="L88" i="45"/>
  <c r="K88" i="45"/>
  <c r="AT17" i="45" s="1"/>
  <c r="J88" i="45"/>
  <c r="I88" i="45"/>
  <c r="AS17" i="45" s="1"/>
  <c r="H88" i="45"/>
  <c r="G88" i="45"/>
  <c r="F88" i="45"/>
  <c r="AQ17" i="45" s="1"/>
  <c r="AI87" i="45"/>
  <c r="AH87" i="45"/>
  <c r="AI86" i="45"/>
  <c r="AH86" i="45"/>
  <c r="AI85" i="45"/>
  <c r="AH85" i="45"/>
  <c r="AI84" i="45"/>
  <c r="AH84" i="45"/>
  <c r="AI83" i="45"/>
  <c r="AH83" i="45"/>
  <c r="AI82" i="45"/>
  <c r="AH82" i="45"/>
  <c r="AI81" i="45"/>
  <c r="AH81" i="45"/>
  <c r="AG80" i="45"/>
  <c r="AF80" i="45"/>
  <c r="AE80" i="45"/>
  <c r="AD80" i="45"/>
  <c r="BH16" i="45" s="1"/>
  <c r="AC80" i="45"/>
  <c r="AB80" i="45"/>
  <c r="AA80" i="45"/>
  <c r="W80" i="45"/>
  <c r="W123" i="45" s="1"/>
  <c r="W125" i="45" s="1"/>
  <c r="BD16" i="45"/>
  <c r="R7" i="45"/>
  <c r="P123" i="45"/>
  <c r="P125" i="45" s="1"/>
  <c r="P126" i="45" s="1"/>
  <c r="P7" i="45" s="1"/>
  <c r="L80" i="45"/>
  <c r="K80" i="45"/>
  <c r="J80" i="45"/>
  <c r="I80" i="45"/>
  <c r="H80" i="45"/>
  <c r="G80" i="45"/>
  <c r="F80" i="45"/>
  <c r="AN16" i="45"/>
  <c r="AI79" i="45"/>
  <c r="AH79" i="45"/>
  <c r="AI78" i="45"/>
  <c r="AH78" i="45"/>
  <c r="AG78" i="45"/>
  <c r="AI77" i="45"/>
  <c r="AH77" i="45"/>
  <c r="AI76" i="45"/>
  <c r="AH76" i="45"/>
  <c r="AI75" i="45"/>
  <c r="AH75" i="45"/>
  <c r="AI74" i="45"/>
  <c r="AH74" i="45"/>
  <c r="AI73" i="45"/>
  <c r="AH73" i="45"/>
  <c r="AI72" i="45"/>
  <c r="AH72" i="45"/>
  <c r="AI71" i="45"/>
  <c r="AH71" i="45"/>
  <c r="AI70" i="45"/>
  <c r="AH70" i="45"/>
  <c r="AI69" i="45"/>
  <c r="AH69" i="45"/>
  <c r="AI68" i="45"/>
  <c r="AH68" i="45"/>
  <c r="AI67" i="45"/>
  <c r="AH67" i="45"/>
  <c r="AI66" i="45"/>
  <c r="AH66" i="45"/>
  <c r="AI65" i="45"/>
  <c r="AH65" i="45"/>
  <c r="AI64" i="45"/>
  <c r="AH64" i="45"/>
  <c r="AI63" i="45"/>
  <c r="AH63" i="45"/>
  <c r="AI62" i="45"/>
  <c r="AH62" i="45"/>
  <c r="AI61" i="45"/>
  <c r="AH61" i="45"/>
  <c r="AI60" i="45"/>
  <c r="AH60" i="45"/>
  <c r="AI59" i="45"/>
  <c r="AH59" i="45"/>
  <c r="AI58" i="45"/>
  <c r="AH58" i="45"/>
  <c r="AI57" i="45"/>
  <c r="AH57" i="45"/>
  <c r="AI56" i="45"/>
  <c r="AH56" i="45"/>
  <c r="AI55" i="45"/>
  <c r="AH55" i="45"/>
  <c r="AI54" i="45"/>
  <c r="AH54" i="45"/>
  <c r="AI53" i="45"/>
  <c r="AH53" i="45"/>
  <c r="AI52" i="45"/>
  <c r="AH52" i="45"/>
  <c r="AI51" i="45"/>
  <c r="AH51" i="45"/>
  <c r="AI50" i="45"/>
  <c r="AH50" i="45"/>
  <c r="AI49" i="45"/>
  <c r="AH49" i="45"/>
  <c r="AI48" i="45"/>
  <c r="AH48" i="45"/>
  <c r="AI47" i="45"/>
  <c r="AH47" i="45"/>
  <c r="AI46" i="45"/>
  <c r="AH46" i="45"/>
  <c r="AI45" i="45"/>
  <c r="AH45" i="45"/>
  <c r="AI44" i="45"/>
  <c r="AH44" i="45"/>
  <c r="AI43" i="45"/>
  <c r="AH43" i="45"/>
  <c r="AI42" i="45"/>
  <c r="AH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I35" i="45"/>
  <c r="AH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Z23" i="45"/>
  <c r="AI23" i="45"/>
  <c r="AH23" i="45"/>
  <c r="AI22" i="45"/>
  <c r="AH22" i="45"/>
  <c r="BJ21" i="45"/>
  <c r="BI21" i="45"/>
  <c r="BH21" i="45"/>
  <c r="BG21" i="45"/>
  <c r="BF21" i="45"/>
  <c r="BE21" i="45"/>
  <c r="BD21" i="45"/>
  <c r="BC21" i="45"/>
  <c r="BB21" i="45"/>
  <c r="BA21" i="45"/>
  <c r="AZ21" i="45"/>
  <c r="AY21" i="45"/>
  <c r="AX21" i="45"/>
  <c r="AW21" i="45"/>
  <c r="AV21" i="45"/>
  <c r="AU21" i="45"/>
  <c r="AT21" i="45"/>
  <c r="AS21" i="45"/>
  <c r="AR21" i="45"/>
  <c r="AQ21" i="45"/>
  <c r="AP21" i="45"/>
  <c r="AO21" i="45"/>
  <c r="AN21" i="45"/>
  <c r="AM21" i="45"/>
  <c r="AI21" i="45"/>
  <c r="AH21" i="45"/>
  <c r="BJ20" i="45"/>
  <c r="BI20" i="45"/>
  <c r="BG20" i="45"/>
  <c r="BF20" i="45"/>
  <c r="BB20" i="45"/>
  <c r="AZ20" i="45"/>
  <c r="AY20" i="45"/>
  <c r="AX20" i="45"/>
  <c r="AQ20" i="45"/>
  <c r="AP20" i="45"/>
  <c r="AM20" i="45"/>
  <c r="AI20" i="45"/>
  <c r="AH20" i="45"/>
  <c r="AZ19" i="45"/>
  <c r="AV19" i="45"/>
  <c r="AU19" i="45"/>
  <c r="AS19" i="45"/>
  <c r="AR19" i="45"/>
  <c r="AN19" i="45"/>
  <c r="AM19" i="45"/>
  <c r="AI19" i="45"/>
  <c r="AH19" i="45"/>
  <c r="BF18" i="45"/>
  <c r="BE18" i="45"/>
  <c r="BC18" i="45"/>
  <c r="BB18" i="45"/>
  <c r="BA18" i="45"/>
  <c r="AX18" i="45"/>
  <c r="AW18" i="45"/>
  <c r="AV18" i="45"/>
  <c r="AU18" i="45"/>
  <c r="AT18" i="45"/>
  <c r="AR18" i="45"/>
  <c r="AQ18" i="45"/>
  <c r="AO18" i="45"/>
  <c r="AN18" i="45"/>
  <c r="AM18" i="45"/>
  <c r="AI18" i="45"/>
  <c r="AH18" i="45"/>
  <c r="BG17" i="45"/>
  <c r="BE17" i="45"/>
  <c r="BD17" i="45"/>
  <c r="BC17" i="45"/>
  <c r="BB17" i="45"/>
  <c r="BA17" i="45"/>
  <c r="AX17" i="45"/>
  <c r="AW17" i="45"/>
  <c r="AV17" i="45"/>
  <c r="AU17" i="45"/>
  <c r="AR17" i="45"/>
  <c r="AP17" i="45"/>
  <c r="AO17" i="45"/>
  <c r="AN17" i="45"/>
  <c r="AI17" i="45"/>
  <c r="AH17" i="45"/>
  <c r="BG16" i="45"/>
  <c r="BC16" i="45"/>
  <c r="BB16" i="45"/>
  <c r="BA16" i="45"/>
  <c r="AU16" i="45"/>
  <c r="AT16" i="45"/>
  <c r="AR16" i="45"/>
  <c r="AQ16" i="45"/>
  <c r="AP16" i="45"/>
  <c r="AO16" i="45"/>
  <c r="AI16" i="45"/>
  <c r="AH16" i="45"/>
  <c r="AI15" i="45"/>
  <c r="AH15" i="45"/>
  <c r="AI14" i="45"/>
  <c r="AH14" i="45"/>
  <c r="AI13" i="45"/>
  <c r="AH13" i="45"/>
  <c r="AL12" i="45"/>
  <c r="AI12" i="45"/>
  <c r="AH12" i="45"/>
  <c r="AI11" i="45"/>
  <c r="AH11" i="45"/>
  <c r="K6" i="45"/>
  <c r="AF5" i="45"/>
  <c r="AD5" i="45"/>
  <c r="X5" i="45"/>
  <c r="V5" i="45"/>
  <c r="Q5" i="45"/>
  <c r="P5" i="45"/>
  <c r="O5" i="45"/>
  <c r="N5" i="45"/>
  <c r="I5" i="45"/>
  <c r="H5" i="45"/>
  <c r="G5" i="45"/>
  <c r="F5" i="45"/>
  <c r="B5" i="45"/>
  <c r="AG4" i="45"/>
  <c r="K4" i="45"/>
  <c r="E4" i="45"/>
  <c r="H4" i="45" s="1"/>
  <c r="B4" i="45"/>
  <c r="AL13" i="45" s="1"/>
  <c r="AF133" i="45" l="1"/>
  <c r="BJ23" i="45" s="1"/>
  <c r="AF134" i="45"/>
  <c r="AE5" i="45"/>
  <c r="AF123" i="45"/>
  <c r="AF125" i="45" s="1"/>
  <c r="AF126" i="45" s="1"/>
  <c r="AF7" i="45" s="1"/>
  <c r="AE133" i="45"/>
  <c r="BI23" i="45"/>
  <c r="AE134" i="45"/>
  <c r="AE123" i="45"/>
  <c r="AE125" i="45" s="1"/>
  <c r="AE126" i="45" s="1"/>
  <c r="AE7" i="45" s="1"/>
  <c r="AD133" i="45"/>
  <c r="BH23" i="45" s="1"/>
  <c r="BH19" i="45"/>
  <c r="AD123" i="45"/>
  <c r="AD125" i="45" s="1"/>
  <c r="AD126" i="45" s="1"/>
  <c r="AD7" i="45" s="1"/>
  <c r="AC133" i="45"/>
  <c r="AC134" i="45" s="1"/>
  <c r="AB123" i="45"/>
  <c r="AB125" i="45" s="1"/>
  <c r="AI130" i="45"/>
  <c r="AB133" i="45"/>
  <c r="BG23" i="45" s="1"/>
  <c r="Z5" i="45"/>
  <c r="AA123" i="45"/>
  <c r="AA125" i="45" s="1"/>
  <c r="AA126" i="45" s="1"/>
  <c r="AA7" i="45" s="1"/>
  <c r="BF19" i="45"/>
  <c r="X133" i="45"/>
  <c r="BE23" i="45" s="1"/>
  <c r="W5" i="45"/>
  <c r="V133" i="45"/>
  <c r="BD23" i="45" s="1"/>
  <c r="V123" i="45"/>
  <c r="V125" i="45" s="1"/>
  <c r="U133" i="45"/>
  <c r="BC23" i="45" s="1"/>
  <c r="T133" i="45"/>
  <c r="BB23" i="45" s="1"/>
  <c r="AI132" i="45"/>
  <c r="S133" i="45"/>
  <c r="BA23" i="45" s="1"/>
  <c r="S123" i="45"/>
  <c r="S125" i="45" s="1"/>
  <c r="S126" i="45" s="1"/>
  <c r="S7" i="45" s="1"/>
  <c r="BA19" i="45"/>
  <c r="BA22" i="45" s="1"/>
  <c r="BA25" i="45" s="1"/>
  <c r="R5" i="45"/>
  <c r="AH131" i="45"/>
  <c r="M133" i="45"/>
  <c r="AU23" i="45" s="1"/>
  <c r="AU22" i="45"/>
  <c r="AU25" i="45" s="1"/>
  <c r="L134" i="45"/>
  <c r="L123" i="45"/>
  <c r="L125" i="45" s="1"/>
  <c r="L126" i="45" s="1"/>
  <c r="L7" i="45" s="1"/>
  <c r="K133" i="45"/>
  <c r="K134" i="45"/>
  <c r="AT19" i="45"/>
  <c r="J134" i="45"/>
  <c r="AH128" i="45"/>
  <c r="J123" i="45"/>
  <c r="J125" i="45" s="1"/>
  <c r="J126" i="45" s="1"/>
  <c r="J7" i="45" s="1"/>
  <c r="I123" i="45"/>
  <c r="I125" i="45" s="1"/>
  <c r="AH88" i="45"/>
  <c r="H133" i="45"/>
  <c r="H134" i="45" s="1"/>
  <c r="H123" i="45"/>
  <c r="H125" i="45" s="1"/>
  <c r="AR22" i="45"/>
  <c r="G123" i="45"/>
  <c r="G125" i="45" s="1"/>
  <c r="AJ118" i="45" a="1"/>
  <c r="AJ118" i="45" s="1"/>
  <c r="K123" i="45"/>
  <c r="K125" i="45" s="1"/>
  <c r="K126" i="45" s="1"/>
  <c r="K7" i="45" s="1"/>
  <c r="AN23" i="45"/>
  <c r="AO164" i="45"/>
  <c r="AO165" i="45" s="1"/>
  <c r="AO186" i="45" s="1"/>
  <c r="BE16" i="45"/>
  <c r="BE22" i="45" s="1"/>
  <c r="BE25" i="45" s="1"/>
  <c r="X123" i="45"/>
  <c r="X125" i="45" s="1"/>
  <c r="Y123" i="45"/>
  <c r="Y125" i="45" s="1"/>
  <c r="AO19" i="45"/>
  <c r="C5" i="45"/>
  <c r="AB134" i="45"/>
  <c r="BG19" i="45"/>
  <c r="BG22" i="45" s="1"/>
  <c r="BG25" i="45" s="1"/>
  <c r="AA5" i="45"/>
  <c r="T123" i="45"/>
  <c r="T125" i="45" s="1"/>
  <c r="T126" i="45" s="1"/>
  <c r="T7" i="45" s="1"/>
  <c r="AS16" i="45"/>
  <c r="AS22" i="45" s="1"/>
  <c r="AM16" i="45"/>
  <c r="AI80" i="45"/>
  <c r="AH80" i="45"/>
  <c r="AI106" i="45"/>
  <c r="AN20" i="45"/>
  <c r="AN22" i="45" s="1"/>
  <c r="AN25" i="45" s="1"/>
  <c r="M134" i="45"/>
  <c r="L5" i="45"/>
  <c r="AB5" i="45"/>
  <c r="C7" i="45"/>
  <c r="E133" i="45"/>
  <c r="AP23" i="45" s="1"/>
  <c r="AH127" i="45"/>
  <c r="N133" i="45"/>
  <c r="AO146" i="45"/>
  <c r="AN149" i="45"/>
  <c r="AT20" i="45"/>
  <c r="AT22" i="45" s="1"/>
  <c r="BG105" i="45" a="1"/>
  <c r="AO20" i="45"/>
  <c r="AQ19" i="45"/>
  <c r="AQ22" i="45" s="1"/>
  <c r="E5" i="45"/>
  <c r="AO149" i="45"/>
  <c r="BH17" i="45"/>
  <c r="BH22" i="45" s="1"/>
  <c r="BH25" i="45" s="1"/>
  <c r="AI102" i="45"/>
  <c r="AH102" i="45"/>
  <c r="G133" i="45"/>
  <c r="AR23" i="45" s="1"/>
  <c r="O133" i="45"/>
  <c r="W133" i="45"/>
  <c r="W134" i="45" s="1"/>
  <c r="AH130" i="45"/>
  <c r="AI131" i="45"/>
  <c r="AH132" i="45"/>
  <c r="AP19" i="45"/>
  <c r="AP22" i="45" s="1"/>
  <c r="AP25" i="45" s="1"/>
  <c r="D5" i="45"/>
  <c r="AI129" i="45"/>
  <c r="AG123" i="45"/>
  <c r="AG2" i="45"/>
  <c r="AG6" i="45" s="1"/>
  <c r="AM17" i="45"/>
  <c r="AI88" i="45"/>
  <c r="Z123" i="45"/>
  <c r="Z125" i="45" s="1"/>
  <c r="Z126" i="45" s="1"/>
  <c r="Z7" i="45" s="1"/>
  <c r="U134" i="45"/>
  <c r="T5" i="45"/>
  <c r="F133" i="45"/>
  <c r="AQ23" i="45" s="1"/>
  <c r="BF16" i="45"/>
  <c r="AX16" i="45"/>
  <c r="AX22" i="45" s="1"/>
  <c r="AX25" i="45" s="1"/>
  <c r="BB19" i="45"/>
  <c r="BB22" i="45" s="1"/>
  <c r="BB25" i="45" s="1"/>
  <c r="AY16" i="45"/>
  <c r="AY22" i="45" s="1"/>
  <c r="BI16" i="45"/>
  <c r="BI22" i="45" s="1"/>
  <c r="BC19" i="45"/>
  <c r="BC22" i="45" s="1"/>
  <c r="BC25" i="45" s="1"/>
  <c r="F123" i="45"/>
  <c r="F125" i="45" s="1"/>
  <c r="N123" i="45"/>
  <c r="N125" i="45" s="1"/>
  <c r="N126" i="45" s="1"/>
  <c r="N7" i="45" s="1"/>
  <c r="AV16" i="45"/>
  <c r="AV22" i="45" s="1"/>
  <c r="I133" i="45"/>
  <c r="AS23" i="45" s="1"/>
  <c r="AY23" i="45"/>
  <c r="Y133" i="45"/>
  <c r="Y134" i="45" s="1"/>
  <c r="AI128" i="45"/>
  <c r="AO23" i="45"/>
  <c r="Z181" i="45"/>
  <c r="Y145" i="45"/>
  <c r="AZ16" i="45"/>
  <c r="AZ22" i="45" s="1"/>
  <c r="AZ25" i="45" s="1"/>
  <c r="BJ16" i="45"/>
  <c r="BJ22" i="45" s="1"/>
  <c r="BJ25" i="45" s="1"/>
  <c r="BD19" i="45"/>
  <c r="BD22" i="45" s="1"/>
  <c r="AT23" i="45"/>
  <c r="AW16" i="45"/>
  <c r="AW22" i="45" s="1"/>
  <c r="O123" i="45"/>
  <c r="O125" i="45" s="1"/>
  <c r="AI127" i="45"/>
  <c r="BF23" i="45"/>
  <c r="Z134" i="45"/>
  <c r="AD134" i="45"/>
  <c r="I188" i="45"/>
  <c r="AX19" i="45"/>
  <c r="AH118" i="45"/>
  <c r="AI118" i="45"/>
  <c r="AH129" i="45"/>
  <c r="E7" i="45"/>
  <c r="M123" i="45"/>
  <c r="M125" i="45" s="1"/>
  <c r="U123" i="45"/>
  <c r="U125" i="45" s="1"/>
  <c r="U126" i="45" s="1"/>
  <c r="U7" i="45" s="1"/>
  <c r="AC123" i="45"/>
  <c r="AC125" i="45" s="1"/>
  <c r="AH106" i="45"/>
  <c r="AG125" i="45"/>
  <c r="AN178" i="45"/>
  <c r="AO169" i="45"/>
  <c r="AO178" i="45" s="1"/>
  <c r="E204" i="45"/>
  <c r="E208" i="45"/>
  <c r="BI25" i="45" l="1"/>
  <c r="AC126" i="45"/>
  <c r="AC7" i="45" s="1"/>
  <c r="AB126" i="45"/>
  <c r="AB7" i="45" s="1"/>
  <c r="BF22" i="45"/>
  <c r="BF25" i="45" s="1"/>
  <c r="Y126" i="45"/>
  <c r="Y7" i="45" s="1"/>
  <c r="X134" i="45"/>
  <c r="X126" i="45"/>
  <c r="X7" i="45" s="1"/>
  <c r="W126" i="45"/>
  <c r="W7" i="45" s="1"/>
  <c r="BD25" i="45"/>
  <c r="V134" i="45"/>
  <c r="V126" i="45"/>
  <c r="V7" i="45" s="1"/>
  <c r="T134" i="45"/>
  <c r="S134" i="45"/>
  <c r="M126" i="45"/>
  <c r="M7" i="45" s="1"/>
  <c r="H126" i="45"/>
  <c r="H7" i="45" s="1"/>
  <c r="AR25" i="45"/>
  <c r="G126" i="45"/>
  <c r="G7" i="45" s="1"/>
  <c r="F126" i="45"/>
  <c r="F7" i="45" s="1"/>
  <c r="F134" i="45"/>
  <c r="AO22" i="45"/>
  <c r="AO25" i="45" s="1"/>
  <c r="E134" i="45"/>
  <c r="AW23" i="45"/>
  <c r="AW25" i="45" s="1"/>
  <c r="O134" i="45"/>
  <c r="E180" i="45"/>
  <c r="AQ25" i="45"/>
  <c r="N134" i="45"/>
  <c r="AV23" i="45"/>
  <c r="AV25" i="45" s="1"/>
  <c r="Q7" i="45"/>
  <c r="G134" i="45"/>
  <c r="F204" i="45"/>
  <c r="E172" i="45"/>
  <c r="AH133" i="45"/>
  <c r="AJ133" i="45" a="1"/>
  <c r="AJ133" i="45" s="1"/>
  <c r="AI133" i="45"/>
  <c r="AM23" i="45"/>
  <c r="D7" i="45"/>
  <c r="AT25" i="45"/>
  <c r="J188" i="45"/>
  <c r="AY25" i="45"/>
  <c r="I126" i="45"/>
  <c r="I7" i="45" s="1"/>
  <c r="AI123" i="45"/>
  <c r="AH123" i="45"/>
  <c r="BK127" i="45"/>
  <c r="BI126" i="45"/>
  <c r="BG125" i="45"/>
  <c r="BK123" i="45"/>
  <c r="BI122" i="45"/>
  <c r="BG121" i="45"/>
  <c r="BK119" i="45"/>
  <c r="BI118" i="45"/>
  <c r="BG117" i="45"/>
  <c r="BK115" i="45"/>
  <c r="BI114" i="45"/>
  <c r="BG113" i="45"/>
  <c r="BK111" i="45"/>
  <c r="BI110" i="45"/>
  <c r="BG109" i="45"/>
  <c r="BK107" i="45"/>
  <c r="BI106" i="45"/>
  <c r="BG105" i="45"/>
  <c r="BJ127" i="45"/>
  <c r="BG126" i="45"/>
  <c r="BJ124" i="45"/>
  <c r="BG123" i="45"/>
  <c r="BJ121" i="45"/>
  <c r="BG120" i="45"/>
  <c r="BJ118" i="45"/>
  <c r="BL116" i="45"/>
  <c r="BI115" i="45"/>
  <c r="BL113" i="45"/>
  <c r="BI112" i="45"/>
  <c r="BL110" i="45"/>
  <c r="BI109" i="45"/>
  <c r="BL107" i="45"/>
  <c r="BH106" i="45"/>
  <c r="BH127" i="45"/>
  <c r="BH124" i="45"/>
  <c r="BH121" i="45"/>
  <c r="BG118" i="45"/>
  <c r="BG115" i="45"/>
  <c r="BG112" i="45"/>
  <c r="BL108" i="45"/>
  <c r="BL105" i="45"/>
  <c r="BJ128" i="45"/>
  <c r="BG127" i="45"/>
  <c r="BL128" i="45"/>
  <c r="BI127" i="45"/>
  <c r="BL125" i="45"/>
  <c r="BI124" i="45"/>
  <c r="BL122" i="45"/>
  <c r="BI121" i="45"/>
  <c r="BL119" i="45"/>
  <c r="BH118" i="45"/>
  <c r="BK116" i="45"/>
  <c r="BH115" i="45"/>
  <c r="BK113" i="45"/>
  <c r="BH112" i="45"/>
  <c r="BK110" i="45"/>
  <c r="BH109" i="45"/>
  <c r="BJ107" i="45"/>
  <c r="BG106" i="45"/>
  <c r="BK128" i="45"/>
  <c r="BK125" i="45"/>
  <c r="BK122" i="45"/>
  <c r="BJ119" i="45"/>
  <c r="BJ116" i="45"/>
  <c r="BJ113" i="45"/>
  <c r="BJ110" i="45"/>
  <c r="BI107" i="45"/>
  <c r="BH128" i="45"/>
  <c r="BI125" i="45"/>
  <c r="BH123" i="45"/>
  <c r="BJ120" i="45"/>
  <c r="BL117" i="45"/>
  <c r="BL115" i="45"/>
  <c r="BH113" i="45"/>
  <c r="BG111" i="45"/>
  <c r="BI108" i="45"/>
  <c r="BK105" i="45"/>
  <c r="BG128" i="45"/>
  <c r="BH125" i="45"/>
  <c r="BJ122" i="45"/>
  <c r="BI120" i="45"/>
  <c r="BK117" i="45"/>
  <c r="BJ115" i="45"/>
  <c r="BL112" i="45"/>
  <c r="BH110" i="45"/>
  <c r="BH108" i="45"/>
  <c r="BJ105" i="45"/>
  <c r="BJ126" i="45"/>
  <c r="BK121" i="45"/>
  <c r="BI116" i="45"/>
  <c r="BJ111" i="45"/>
  <c r="BL106" i="45"/>
  <c r="BH126" i="45"/>
  <c r="BL120" i="45"/>
  <c r="BL118" i="45"/>
  <c r="BG114" i="45"/>
  <c r="BK108" i="45"/>
  <c r="BI123" i="45"/>
  <c r="BI113" i="45"/>
  <c r="BJ106" i="45"/>
  <c r="BL127" i="45"/>
  <c r="BL124" i="45"/>
  <c r="BH122" i="45"/>
  <c r="BH120" i="45"/>
  <c r="BJ117" i="45"/>
  <c r="BL114" i="45"/>
  <c r="BK112" i="45"/>
  <c r="BG110" i="45"/>
  <c r="BG108" i="45"/>
  <c r="BI105" i="45"/>
  <c r="BI128" i="45"/>
  <c r="BK120" i="45"/>
  <c r="BK118" i="45"/>
  <c r="BH111" i="45"/>
  <c r="BL126" i="45"/>
  <c r="BK124" i="45"/>
  <c r="BG122" i="45"/>
  <c r="BI119" i="45"/>
  <c r="BI117" i="45"/>
  <c r="BK114" i="45"/>
  <c r="BJ112" i="45"/>
  <c r="BL109" i="45"/>
  <c r="BH107" i="45"/>
  <c r="BH105" i="45"/>
  <c r="BK126" i="45"/>
  <c r="BG124" i="45"/>
  <c r="BL121" i="45"/>
  <c r="BH119" i="45"/>
  <c r="BH117" i="45"/>
  <c r="BJ114" i="45"/>
  <c r="BL111" i="45"/>
  <c r="BK109" i="45"/>
  <c r="BG107" i="45"/>
  <c r="BL123" i="45"/>
  <c r="BG119" i="45"/>
  <c r="BH114" i="45"/>
  <c r="BJ109" i="45"/>
  <c r="BJ123" i="45"/>
  <c r="BH116" i="45"/>
  <c r="BI111" i="45"/>
  <c r="BK106" i="45"/>
  <c r="BJ125" i="45"/>
  <c r="BG116" i="45"/>
  <c r="BJ108" i="45"/>
  <c r="AM22" i="45"/>
  <c r="F208" i="45"/>
  <c r="O126" i="45"/>
  <c r="O7" i="45" s="1"/>
  <c r="AA181" i="45"/>
  <c r="AB181" i="45" s="1"/>
  <c r="AC181" i="45" s="1"/>
  <c r="AD181" i="45" s="1"/>
  <c r="AE181" i="45" s="1"/>
  <c r="AF181" i="45" s="1"/>
  <c r="Z145" i="45"/>
  <c r="I134" i="45"/>
  <c r="AS25" i="45"/>
  <c r="F172" i="45" l="1"/>
  <c r="E145" i="45"/>
  <c r="E178" i="45"/>
  <c r="AI134" i="45"/>
  <c r="AH134" i="45"/>
  <c r="G204" i="45"/>
  <c r="AM25" i="45"/>
  <c r="AT9" i="45" s="1"/>
  <c r="AT8" i="45"/>
  <c r="K188" i="45"/>
  <c r="E311" i="45"/>
  <c r="F180" i="45"/>
  <c r="G208" i="45"/>
  <c r="AI125" i="45"/>
  <c r="AH125" i="45"/>
  <c r="E335" i="45" l="1"/>
  <c r="AI126" i="45"/>
  <c r="B7" i="45"/>
  <c r="A7" i="45" s="1"/>
  <c r="AH126" i="45"/>
  <c r="L188" i="45"/>
  <c r="F311" i="45"/>
  <c r="G180" i="45"/>
  <c r="H208" i="45"/>
  <c r="H204" i="45"/>
  <c r="F178" i="45"/>
  <c r="G172" i="45"/>
  <c r="F145" i="45"/>
  <c r="M188" i="45" l="1"/>
  <c r="I208" i="45"/>
  <c r="H172" i="45"/>
  <c r="G178" i="45"/>
  <c r="G145" i="45"/>
  <c r="I204" i="45"/>
  <c r="G311" i="45"/>
  <c r="H180" i="45"/>
  <c r="E339" i="45"/>
  <c r="E340" i="45" s="1"/>
  <c r="F335" i="45"/>
  <c r="F339" i="45"/>
  <c r="F340" i="45" l="1"/>
  <c r="H178" i="45"/>
  <c r="I172" i="45"/>
  <c r="H145" i="45"/>
  <c r="J208" i="45"/>
  <c r="H311" i="45"/>
  <c r="I180" i="45"/>
  <c r="G335" i="45"/>
  <c r="J204" i="45"/>
  <c r="N188" i="45"/>
  <c r="H335" i="45" l="1"/>
  <c r="H339" i="45" s="1"/>
  <c r="O188" i="45"/>
  <c r="K208" i="45"/>
  <c r="K204" i="45"/>
  <c r="I178" i="45"/>
  <c r="J172" i="45"/>
  <c r="I145" i="45"/>
  <c r="G339" i="45"/>
  <c r="G340" i="45" s="1"/>
  <c r="I311" i="45"/>
  <c r="J180" i="45"/>
  <c r="P188" i="45" l="1"/>
  <c r="I335" i="45"/>
  <c r="I339" i="45" s="1"/>
  <c r="L204" i="45"/>
  <c r="H340" i="45"/>
  <c r="J178" i="45"/>
  <c r="K172" i="45"/>
  <c r="J145" i="45"/>
  <c r="J311" i="45"/>
  <c r="K180" i="45"/>
  <c r="L208" i="45"/>
  <c r="I340" i="45" l="1"/>
  <c r="M208" i="45"/>
  <c r="M204" i="45"/>
  <c r="K311" i="45"/>
  <c r="L180" i="45"/>
  <c r="J335" i="45"/>
  <c r="J339" i="45" s="1"/>
  <c r="K178" i="45"/>
  <c r="L172" i="45"/>
  <c r="K145" i="45"/>
  <c r="J340" i="45" l="1"/>
  <c r="L311" i="45"/>
  <c r="M180" i="45"/>
  <c r="K335" i="45"/>
  <c r="K339" i="45"/>
  <c r="N204" i="45"/>
  <c r="R188" i="45"/>
  <c r="L178" i="45"/>
  <c r="M172" i="45"/>
  <c r="L145" i="45"/>
  <c r="N208" i="45"/>
  <c r="K340" i="45" l="1"/>
  <c r="O204" i="45"/>
  <c r="M178" i="45"/>
  <c r="N172" i="45"/>
  <c r="M145" i="45"/>
  <c r="M311" i="45"/>
  <c r="N180" i="45"/>
  <c r="L335" i="45"/>
  <c r="L339" i="45" s="1"/>
  <c r="L340" i="45" s="1"/>
  <c r="O208" i="45"/>
  <c r="S188" i="45"/>
  <c r="M335" i="45" l="1"/>
  <c r="M339" i="45" s="1"/>
  <c r="P204" i="45"/>
  <c r="N311" i="45"/>
  <c r="O180" i="45"/>
  <c r="T188" i="45"/>
  <c r="P208" i="45"/>
  <c r="N178" i="45"/>
  <c r="O172" i="45"/>
  <c r="N145" i="45"/>
  <c r="M340" i="45" l="1"/>
  <c r="N335" i="45"/>
  <c r="N339" i="45"/>
  <c r="U188" i="45"/>
  <c r="O311" i="45"/>
  <c r="P180" i="45"/>
  <c r="Q208" i="45"/>
  <c r="O178" i="45"/>
  <c r="P172" i="45"/>
  <c r="O145" i="45"/>
  <c r="Q204" i="45"/>
  <c r="N340" i="45" l="1"/>
  <c r="P311" i="45"/>
  <c r="R204" i="45"/>
  <c r="O335" i="45"/>
  <c r="V188" i="45"/>
  <c r="P178" i="45"/>
  <c r="P145" i="45"/>
  <c r="R208" i="45"/>
  <c r="O339" i="45" l="1"/>
  <c r="O340" i="45" s="1"/>
  <c r="W188" i="45"/>
  <c r="S208" i="45"/>
  <c r="S204" i="45"/>
  <c r="R172" i="45"/>
  <c r="Q311" i="45"/>
  <c r="R180" i="45"/>
  <c r="P335" i="45"/>
  <c r="P339" i="45" l="1"/>
  <c r="P340" i="45" s="1"/>
  <c r="R178" i="45"/>
  <c r="S172" i="45"/>
  <c r="T204" i="45"/>
  <c r="T208" i="45"/>
  <c r="R311" i="45"/>
  <c r="S180" i="45"/>
  <c r="Q335" i="45"/>
  <c r="X188" i="45"/>
  <c r="R335" i="45" l="1"/>
  <c r="R339" i="45" s="1"/>
  <c r="U208" i="45"/>
  <c r="Y188" i="45"/>
  <c r="Z188" i="45" s="1"/>
  <c r="AA188" i="45" s="1"/>
  <c r="U204" i="45"/>
  <c r="Q339" i="45"/>
  <c r="Q340" i="45" s="1"/>
  <c r="T172" i="45"/>
  <c r="S178" i="45"/>
  <c r="S145" i="45"/>
  <c r="S311" i="45"/>
  <c r="T180" i="45"/>
  <c r="T311" i="45" l="1"/>
  <c r="U180" i="45"/>
  <c r="AB188" i="45"/>
  <c r="U172" i="45"/>
  <c r="T178" i="45"/>
  <c r="T145" i="45"/>
  <c r="S335" i="45"/>
  <c r="S339" i="45"/>
  <c r="V208" i="45"/>
  <c r="V204" i="45"/>
  <c r="R340" i="45"/>
  <c r="S340" i="45" l="1"/>
  <c r="W208" i="45"/>
  <c r="W204" i="45"/>
  <c r="V172" i="45"/>
  <c r="U178" i="45"/>
  <c r="U145" i="45"/>
  <c r="AC188" i="45"/>
  <c r="U311" i="45"/>
  <c r="V180" i="45"/>
  <c r="T335" i="45"/>
  <c r="T339" i="45"/>
  <c r="T340" i="45" l="1"/>
  <c r="V178" i="45"/>
  <c r="W172" i="45"/>
  <c r="V145" i="45"/>
  <c r="X204" i="45"/>
  <c r="V311" i="45"/>
  <c r="W180" i="45"/>
  <c r="U335" i="45"/>
  <c r="U339" i="45" s="1"/>
  <c r="X208" i="45"/>
  <c r="AD188" i="45"/>
  <c r="U340" i="45" l="1"/>
  <c r="W311" i="45"/>
  <c r="X180" i="45"/>
  <c r="V335" i="45"/>
  <c r="Y208" i="45"/>
  <c r="Y204" i="45"/>
  <c r="AE188" i="45"/>
  <c r="X172" i="45"/>
  <c r="W178" i="45"/>
  <c r="W145" i="45"/>
  <c r="Z208" i="45" l="1"/>
  <c r="X178" i="45"/>
  <c r="Y172" i="45"/>
  <c r="X145" i="45"/>
  <c r="V339" i="45"/>
  <c r="V340" i="45" s="1"/>
  <c r="AF188" i="45"/>
  <c r="X311" i="45"/>
  <c r="Y180" i="45"/>
  <c r="Z204" i="45"/>
  <c r="W335" i="45"/>
  <c r="W339" i="45" s="1"/>
  <c r="W340" i="45" l="1"/>
  <c r="AA204" i="45"/>
  <c r="Y178" i="45"/>
  <c r="Z172" i="45"/>
  <c r="Y311" i="45"/>
  <c r="Z180" i="45"/>
  <c r="AA208" i="45"/>
  <c r="X335" i="45"/>
  <c r="Z311" i="45" l="1"/>
  <c r="AA180" i="45"/>
  <c r="Z178" i="45"/>
  <c r="AA172" i="45"/>
  <c r="X339" i="45"/>
  <c r="X340" i="45" s="1"/>
  <c r="AB204" i="45"/>
  <c r="Y335" i="45"/>
  <c r="AB208" i="45"/>
  <c r="Y339" i="45" l="1"/>
  <c r="Y340" i="45" s="1"/>
  <c r="AA311" i="45"/>
  <c r="AB180" i="45"/>
  <c r="AC204" i="45"/>
  <c r="AC208" i="45"/>
  <c r="AB172" i="45"/>
  <c r="AA178" i="45"/>
  <c r="AA145" i="45"/>
  <c r="Z335" i="45"/>
  <c r="Z339" i="45" l="1"/>
  <c r="Z340" i="45" s="1"/>
  <c r="AD208" i="45"/>
  <c r="AD204" i="45"/>
  <c r="AB311" i="45"/>
  <c r="AC180" i="45"/>
  <c r="AA335" i="45"/>
  <c r="AA339" i="45" s="1"/>
  <c r="AA340" i="45" s="1"/>
  <c r="AC172" i="45"/>
  <c r="AB178" i="45"/>
  <c r="AB145" i="45"/>
  <c r="AC311" i="45" l="1"/>
  <c r="AD180" i="45"/>
  <c r="AB335" i="45"/>
  <c r="AB339" i="45" s="1"/>
  <c r="AE204" i="45"/>
  <c r="AD172" i="45"/>
  <c r="AC178" i="45"/>
  <c r="AC145" i="45"/>
  <c r="AE208" i="45"/>
  <c r="AB340" i="45" l="1"/>
  <c r="AD178" i="45"/>
  <c r="AE172" i="45"/>
  <c r="AD145" i="45"/>
  <c r="AF204" i="45"/>
  <c r="AF208" i="45"/>
  <c r="AD311" i="45"/>
  <c r="AE180" i="45"/>
  <c r="AC335" i="45"/>
  <c r="AC339" i="45" l="1"/>
  <c r="AC340" i="45" s="1"/>
  <c r="AD335" i="45"/>
  <c r="AF172" i="45"/>
  <c r="AE178" i="45"/>
  <c r="AE145" i="45"/>
  <c r="AE311" i="45"/>
  <c r="AF180" i="45"/>
  <c r="AF311" i="45" s="1"/>
  <c r="AF178" i="45" l="1"/>
  <c r="AF145" i="45"/>
  <c r="AD339" i="45"/>
  <c r="AD340" i="45" s="1"/>
  <c r="AF335" i="45"/>
  <c r="AF339" i="45" s="1"/>
  <c r="AE335" i="45"/>
  <c r="AE339" i="45" s="1"/>
  <c r="AE340" i="45" l="1"/>
  <c r="AF340" i="45"/>
  <c r="AI145" i="45"/>
  <c r="AH145" i="45"/>
  <c r="F15" i="9" l="1"/>
  <c r="F43" i="9"/>
  <c r="I14" i="9" l="1"/>
  <c r="Y12" i="10" l="1"/>
  <c r="Y13" i="10"/>
  <c r="Y14" i="10"/>
  <c r="Y15" i="10"/>
  <c r="Y16" i="10"/>
  <c r="Y17" i="10"/>
  <c r="Y18" i="10"/>
  <c r="Y19" i="10"/>
  <c r="Y20" i="10"/>
  <c r="Y21" i="10"/>
  <c r="G16" i="5" l="1"/>
  <c r="F15" i="5"/>
  <c r="I30" i="9"/>
  <c r="I29" i="9"/>
  <c r="I28" i="9"/>
  <c r="I12" i="9"/>
  <c r="I11" i="9"/>
  <c r="H15" i="9"/>
  <c r="I5" i="9"/>
  <c r="I4" i="9"/>
  <c r="I3" i="9"/>
  <c r="I2" i="9"/>
  <c r="H49" i="9"/>
  <c r="F49" i="9"/>
  <c r="F23" i="9"/>
  <c r="F6" i="9"/>
  <c r="Y99" i="10"/>
  <c r="AC99" i="10" s="1"/>
  <c r="Y98" i="10"/>
  <c r="AC98" i="10" s="1"/>
  <c r="Y97" i="10"/>
  <c r="AC97" i="10" s="1"/>
  <c r="Y96" i="10"/>
  <c r="AC96" i="10" s="1"/>
  <c r="Y95" i="10"/>
  <c r="AC95" i="10" s="1"/>
  <c r="Y94" i="10"/>
  <c r="AC94" i="10" s="1"/>
  <c r="Y93" i="10"/>
  <c r="AC93" i="10" s="1"/>
  <c r="Y92" i="10"/>
  <c r="AC92" i="10" s="1"/>
  <c r="Y91" i="10"/>
  <c r="AC91" i="10" s="1"/>
  <c r="Y90" i="10"/>
  <c r="AC90" i="10" s="1"/>
  <c r="Y89" i="10"/>
  <c r="AC89" i="10" s="1"/>
  <c r="Y88" i="10"/>
  <c r="AC88" i="10" s="1"/>
  <c r="Y87" i="10"/>
  <c r="AC87" i="10" s="1"/>
  <c r="Y86" i="10"/>
  <c r="AC86" i="10" s="1"/>
  <c r="Y85" i="10"/>
  <c r="AC85" i="10" s="1"/>
  <c r="Y84" i="10"/>
  <c r="AC84" i="10" s="1"/>
  <c r="Y83" i="10"/>
  <c r="AC83" i="10" s="1"/>
  <c r="Y82" i="10"/>
  <c r="AC82" i="10" s="1"/>
  <c r="Y81" i="10"/>
  <c r="AC81" i="10" s="1"/>
  <c r="Y80" i="10"/>
  <c r="AC80" i="10" s="1"/>
  <c r="Y79" i="10"/>
  <c r="AC79" i="10" s="1"/>
  <c r="Y78" i="10"/>
  <c r="AC78" i="10" s="1"/>
  <c r="Y77" i="10"/>
  <c r="AC77" i="10" s="1"/>
  <c r="Y76" i="10"/>
  <c r="AC76" i="10" s="1"/>
  <c r="Y75" i="10"/>
  <c r="AC75" i="10" s="1"/>
  <c r="Y74" i="10"/>
  <c r="AC74" i="10" s="1"/>
  <c r="Y73" i="10"/>
  <c r="AC73" i="10" s="1"/>
  <c r="Y72" i="10"/>
  <c r="AC72" i="10" s="1"/>
  <c r="Y71" i="10"/>
  <c r="AC71" i="10" s="1"/>
  <c r="Y70" i="10"/>
  <c r="AC70" i="10" s="1"/>
  <c r="Y69" i="10"/>
  <c r="AC69" i="10" s="1"/>
  <c r="Y68" i="10"/>
  <c r="AC68" i="10" s="1"/>
  <c r="Y67" i="10"/>
  <c r="AC67" i="10" s="1"/>
  <c r="Y66" i="10"/>
  <c r="AC66" i="10" s="1"/>
  <c r="Y65" i="10"/>
  <c r="AC65" i="10" s="1"/>
  <c r="Y64" i="10"/>
  <c r="AC64" i="10" s="1"/>
  <c r="Y63" i="10"/>
  <c r="AC63" i="10" s="1"/>
  <c r="Y62" i="10"/>
  <c r="AC62" i="10" s="1"/>
  <c r="Y61" i="10"/>
  <c r="AC61" i="10" s="1"/>
  <c r="Y60" i="10"/>
  <c r="AC60" i="10" s="1"/>
  <c r="Y59" i="10"/>
  <c r="AC59" i="10" s="1"/>
  <c r="Y58" i="10"/>
  <c r="AC58" i="10" s="1"/>
  <c r="Y57" i="10"/>
  <c r="AC57" i="10" s="1"/>
  <c r="Y56" i="10"/>
  <c r="AC56" i="10" s="1"/>
  <c r="Y55" i="10"/>
  <c r="AC55" i="10" s="1"/>
  <c r="Y54" i="10"/>
  <c r="AC54" i="10" s="1"/>
  <c r="Y53" i="10"/>
  <c r="AC53" i="10" s="1"/>
  <c r="Y52" i="10"/>
  <c r="AC52" i="10" s="1"/>
  <c r="Y51" i="10"/>
  <c r="AC51" i="10" s="1"/>
  <c r="Y50" i="10"/>
  <c r="AC50" i="10" s="1"/>
  <c r="Y49" i="10"/>
  <c r="AC49" i="10" s="1"/>
  <c r="Y48" i="10"/>
  <c r="AC48" i="10" s="1"/>
  <c r="Y47" i="10"/>
  <c r="AC47" i="10" s="1"/>
  <c r="Y46" i="10"/>
  <c r="AC46" i="10" s="1"/>
  <c r="Y45" i="10"/>
  <c r="AC45" i="10" s="1"/>
  <c r="Y44" i="10"/>
  <c r="AC44" i="10" s="1"/>
  <c r="Y43" i="10"/>
  <c r="AC43" i="10" s="1"/>
  <c r="Y42" i="10"/>
  <c r="AC42" i="10" s="1"/>
  <c r="Y41" i="10"/>
  <c r="AC41" i="10" s="1"/>
  <c r="Y40" i="10"/>
  <c r="AC40" i="10" s="1"/>
  <c r="Y39" i="10"/>
  <c r="AC39" i="10" s="1"/>
  <c r="Y38" i="10"/>
  <c r="AC38" i="10" s="1"/>
  <c r="Y37" i="10"/>
  <c r="AC37" i="10" s="1"/>
  <c r="Y36" i="10"/>
  <c r="AC36" i="10" s="1"/>
  <c r="Y35" i="10"/>
  <c r="AC35" i="10" s="1"/>
  <c r="Y34" i="10"/>
  <c r="AC34" i="10" s="1"/>
  <c r="Y33" i="10"/>
  <c r="AC33" i="10" s="1"/>
  <c r="Y32" i="10"/>
  <c r="AC32" i="10" s="1"/>
  <c r="Y31" i="10"/>
  <c r="AC31" i="10" s="1"/>
  <c r="Y30" i="10"/>
  <c r="AC30" i="10" s="1"/>
  <c r="Y29" i="10"/>
  <c r="AC29" i="10" s="1"/>
  <c r="Y28" i="10"/>
  <c r="AC28" i="10" s="1"/>
  <c r="Y27" i="10"/>
  <c r="AC27" i="10" s="1"/>
  <c r="Y26" i="10"/>
  <c r="AC26" i="10" s="1"/>
  <c r="Y25" i="10"/>
  <c r="AC25" i="10" s="1"/>
  <c r="Y24" i="10"/>
  <c r="AC24" i="10" s="1"/>
  <c r="Y23" i="10"/>
  <c r="AC23" i="10" s="1"/>
  <c r="Y22" i="10"/>
  <c r="AC22" i="10" s="1"/>
  <c r="AC21" i="10"/>
  <c r="AC20" i="10"/>
  <c r="AC19" i="10"/>
  <c r="AC18" i="10"/>
  <c r="AC17" i="10"/>
  <c r="AC16" i="10"/>
  <c r="AC15" i="10"/>
  <c r="AC14" i="10"/>
  <c r="AC13" i="10"/>
  <c r="AC12" i="10"/>
  <c r="Y11" i="10"/>
  <c r="AC11" i="10" s="1"/>
  <c r="Y10" i="10"/>
  <c r="AC10" i="10" s="1"/>
  <c r="Y9" i="10"/>
  <c r="AC9" i="10" s="1"/>
  <c r="Y8" i="10"/>
  <c r="AC8" i="10" s="1"/>
  <c r="Y7" i="10"/>
  <c r="AC7" i="10" s="1"/>
  <c r="Y6" i="10"/>
  <c r="AC6" i="10" s="1"/>
  <c r="Y5" i="10"/>
  <c r="AC5" i="10" s="1"/>
  <c r="Y4" i="10"/>
  <c r="AC4" i="10" s="1"/>
  <c r="I6" i="9" l="1"/>
  <c r="I27" i="9"/>
  <c r="I23" i="9"/>
  <c r="H23" i="9"/>
  <c r="I49" i="9"/>
  <c r="I15" i="9"/>
  <c r="I10" i="9"/>
  <c r="U145" i="3" l="1"/>
  <c r="V145" i="3"/>
  <c r="W145" i="3"/>
  <c r="X145" i="3"/>
  <c r="P145" i="3"/>
  <c r="Q145" i="3"/>
  <c r="R145" i="3"/>
  <c r="S145" i="3"/>
  <c r="T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Y145" i="3"/>
  <c r="Z145" i="3"/>
  <c r="AA145" i="3"/>
  <c r="AB145" i="3"/>
  <c r="Q118" i="3"/>
  <c r="R118" i="3"/>
  <c r="S118" i="3"/>
  <c r="T118" i="3"/>
  <c r="U118" i="3"/>
  <c r="U123" i="3" s="1"/>
  <c r="U125" i="3" s="1"/>
  <c r="U126" i="3" s="1"/>
  <c r="V118" i="3"/>
  <c r="V123" i="3" s="1"/>
  <c r="V125" i="3" s="1"/>
  <c r="V126" i="3" s="1"/>
  <c r="W118" i="3"/>
  <c r="W134" i="3" s="1"/>
  <c r="Q127" i="3"/>
  <c r="R127" i="3"/>
  <c r="S127" i="3"/>
  <c r="S133" i="3" s="1"/>
  <c r="T127" i="3"/>
  <c r="T133" i="3" s="1"/>
  <c r="T134" i="3" s="1"/>
  <c r="U127" i="3"/>
  <c r="V127" i="3"/>
  <c r="W127" i="3"/>
  <c r="Q128" i="3"/>
  <c r="R128" i="3"/>
  <c r="S128" i="3"/>
  <c r="T128" i="3"/>
  <c r="U128" i="3"/>
  <c r="U133" i="3" s="1"/>
  <c r="U134" i="3" s="1"/>
  <c r="V128" i="3"/>
  <c r="W128" i="3"/>
  <c r="Q129" i="3"/>
  <c r="R129" i="3"/>
  <c r="S129" i="3"/>
  <c r="T129" i="3"/>
  <c r="U129" i="3"/>
  <c r="V129" i="3"/>
  <c r="V133" i="3" s="1"/>
  <c r="V134" i="3" s="1"/>
  <c r="W129" i="3"/>
  <c r="Q130" i="3"/>
  <c r="R130" i="3"/>
  <c r="S130" i="3"/>
  <c r="T130" i="3"/>
  <c r="U130" i="3"/>
  <c r="V130" i="3"/>
  <c r="W130" i="3"/>
  <c r="W133" i="3" s="1"/>
  <c r="Q131" i="3"/>
  <c r="R131" i="3"/>
  <c r="S131" i="3"/>
  <c r="T131" i="3"/>
  <c r="U131" i="3"/>
  <c r="V131" i="3"/>
  <c r="W131" i="3"/>
  <c r="Q132" i="3"/>
  <c r="Q133" i="3" s="1"/>
  <c r="Q134" i="3" s="1"/>
  <c r="R132" i="3"/>
  <c r="S132" i="3"/>
  <c r="T132" i="3"/>
  <c r="U132" i="3"/>
  <c r="V132" i="3"/>
  <c r="W132" i="3"/>
  <c r="R133" i="3"/>
  <c r="R134" i="3" s="1"/>
  <c r="Q169" i="3"/>
  <c r="R169" i="3"/>
  <c r="S169" i="3"/>
  <c r="T169" i="3"/>
  <c r="U169" i="3"/>
  <c r="V169" i="3"/>
  <c r="W169" i="3"/>
  <c r="Q170" i="3" a="1"/>
  <c r="Q170" i="3" s="1"/>
  <c r="R170" i="3" a="1"/>
  <c r="R170" i="3" s="1"/>
  <c r="S170" i="3" a="1"/>
  <c r="S170" i="3" s="1"/>
  <c r="T170" i="3" a="1"/>
  <c r="T170" i="3" s="1"/>
  <c r="U170" i="3" a="1"/>
  <c r="U170" i="3" s="1"/>
  <c r="V170" i="3" a="1"/>
  <c r="V170" i="3" s="1"/>
  <c r="W170" i="3" a="1"/>
  <c r="W170" i="3" s="1"/>
  <c r="Q102" i="3"/>
  <c r="Q123" i="3" s="1"/>
  <c r="Q125" i="3" s="1"/>
  <c r="Q126" i="3" s="1"/>
  <c r="R102" i="3"/>
  <c r="R123" i="3" s="1"/>
  <c r="R125" i="3" s="1"/>
  <c r="R126" i="3" s="1"/>
  <c r="S102" i="3"/>
  <c r="S123" i="3" s="1"/>
  <c r="S125" i="3" s="1"/>
  <c r="T102" i="3"/>
  <c r="T123" i="3" s="1"/>
  <c r="T125" i="3" s="1"/>
  <c r="T126" i="3" s="1"/>
  <c r="U102" i="3"/>
  <c r="Q106" i="3"/>
  <c r="R106" i="3"/>
  <c r="S106" i="3"/>
  <c r="T106" i="3"/>
  <c r="U106" i="3"/>
  <c r="P88" i="3"/>
  <c r="Q88" i="3"/>
  <c r="R88" i="3"/>
  <c r="S88" i="3"/>
  <c r="T88" i="3"/>
  <c r="U88" i="3"/>
  <c r="V88" i="3"/>
  <c r="W88" i="3"/>
  <c r="P80" i="3"/>
  <c r="Q80" i="3"/>
  <c r="R80" i="3"/>
  <c r="S80" i="3"/>
  <c r="T80" i="3"/>
  <c r="U80" i="3"/>
  <c r="V80" i="3"/>
  <c r="W80" i="3"/>
  <c r="S126" i="3" l="1"/>
  <c r="S134" i="3"/>
  <c r="W123" i="3"/>
  <c r="W125" i="3" s="1"/>
  <c r="W126" i="3" s="1"/>
  <c r="L22" i="5" l="1"/>
  <c r="P16" i="5"/>
  <c r="O16" i="5"/>
  <c r="D16" i="5"/>
  <c r="D19" i="5" s="1"/>
  <c r="C16" i="5"/>
  <c r="Z15" i="5"/>
  <c r="Z16" i="5" s="1"/>
  <c r="Z19" i="5" s="1"/>
  <c r="Y15" i="5"/>
  <c r="Y16" i="5" s="1"/>
  <c r="X15" i="5"/>
  <c r="X16" i="5" s="1"/>
  <c r="V15" i="5"/>
  <c r="V16" i="5" s="1"/>
  <c r="V19" i="5" s="1"/>
  <c r="U15" i="5"/>
  <c r="U16" i="5" s="1"/>
  <c r="T15" i="5"/>
  <c r="T16" i="5" s="1"/>
  <c r="Q15" i="5"/>
  <c r="Q16" i="5" s="1"/>
  <c r="Q19" i="5" s="1"/>
  <c r="P15" i="5"/>
  <c r="O15" i="5"/>
  <c r="L15" i="5"/>
  <c r="L16" i="5" s="1"/>
  <c r="L19" i="5" s="1"/>
  <c r="K15" i="5"/>
  <c r="K16" i="5" s="1"/>
  <c r="J15" i="5"/>
  <c r="J16" i="5" s="1"/>
  <c r="H15" i="5"/>
  <c r="H16" i="5" s="1"/>
  <c r="H19" i="5" s="1"/>
  <c r="G15" i="5"/>
  <c r="F16" i="5"/>
  <c r="D15" i="5"/>
  <c r="C15" i="5"/>
  <c r="B15" i="5"/>
  <c r="B16" i="5" s="1"/>
  <c r="B88" i="3" l="1"/>
  <c r="AG339" i="3"/>
  <c r="AG335" i="3"/>
  <c r="C338" i="3"/>
  <c r="D338" i="3" s="1"/>
  <c r="E338" i="3" s="1"/>
  <c r="F338" i="3" s="1"/>
  <c r="G338" i="3" s="1"/>
  <c r="H338" i="3" s="1"/>
  <c r="I338" i="3" s="1"/>
  <c r="J338" i="3" s="1"/>
  <c r="K338" i="3" s="1"/>
  <c r="L338" i="3" s="1"/>
  <c r="M338" i="3" s="1"/>
  <c r="N338" i="3" s="1"/>
  <c r="O338" i="3" s="1"/>
  <c r="P338" i="3" s="1"/>
  <c r="Q338" i="3" s="1"/>
  <c r="R338" i="3" s="1"/>
  <c r="S338" i="3" s="1"/>
  <c r="T338" i="3" s="1"/>
  <c r="U338" i="3" s="1"/>
  <c r="V338" i="3" s="1"/>
  <c r="W338" i="3" s="1"/>
  <c r="X338" i="3" s="1"/>
  <c r="Y338" i="3" s="1"/>
  <c r="Z338" i="3" s="1"/>
  <c r="AA338" i="3" s="1"/>
  <c r="AB338" i="3" s="1"/>
  <c r="AC338" i="3" s="1"/>
  <c r="AD338" i="3" s="1"/>
  <c r="AE338" i="3" s="1"/>
  <c r="AF338" i="3" s="1"/>
  <c r="C337" i="3"/>
  <c r="D337" i="3" s="1"/>
  <c r="E337" i="3" s="1"/>
  <c r="F337" i="3" s="1"/>
  <c r="G337" i="3" s="1"/>
  <c r="H337" i="3" s="1"/>
  <c r="I337" i="3" s="1"/>
  <c r="J337" i="3" s="1"/>
  <c r="K337" i="3" s="1"/>
  <c r="L337" i="3" s="1"/>
  <c r="M337" i="3" s="1"/>
  <c r="N337" i="3" s="1"/>
  <c r="O337" i="3" s="1"/>
  <c r="P337" i="3" s="1"/>
  <c r="Q337" i="3" s="1"/>
  <c r="R337" i="3" s="1"/>
  <c r="S337" i="3" s="1"/>
  <c r="T337" i="3" s="1"/>
  <c r="U337" i="3" s="1"/>
  <c r="V337" i="3" s="1"/>
  <c r="W337" i="3" s="1"/>
  <c r="X337" i="3" s="1"/>
  <c r="Y337" i="3" s="1"/>
  <c r="Z337" i="3" s="1"/>
  <c r="AA337" i="3" s="1"/>
  <c r="AB337" i="3" s="1"/>
  <c r="AC337" i="3" s="1"/>
  <c r="AD337" i="3" s="1"/>
  <c r="AE337" i="3" s="1"/>
  <c r="AF337" i="3" s="1"/>
  <c r="C334" i="3"/>
  <c r="D334" i="3" s="1"/>
  <c r="E334" i="3" s="1"/>
  <c r="F334" i="3" s="1"/>
  <c r="G334" i="3" s="1"/>
  <c r="H334" i="3" s="1"/>
  <c r="I334" i="3" s="1"/>
  <c r="J334" i="3" s="1"/>
  <c r="K334" i="3" s="1"/>
  <c r="L334" i="3" s="1"/>
  <c r="M334" i="3" s="1"/>
  <c r="N334" i="3" s="1"/>
  <c r="O334" i="3" s="1"/>
  <c r="P334" i="3" s="1"/>
  <c r="Q334" i="3" s="1"/>
  <c r="R334" i="3" s="1"/>
  <c r="S334" i="3" s="1"/>
  <c r="T334" i="3" s="1"/>
  <c r="U334" i="3" s="1"/>
  <c r="V334" i="3" s="1"/>
  <c r="W334" i="3" s="1"/>
  <c r="X334" i="3" s="1"/>
  <c r="Y334" i="3" s="1"/>
  <c r="Z334" i="3" s="1"/>
  <c r="AA334" i="3" s="1"/>
  <c r="AB334" i="3" s="1"/>
  <c r="AC334" i="3" s="1"/>
  <c r="AD334" i="3" s="1"/>
  <c r="AE334" i="3" s="1"/>
  <c r="AF334" i="3" s="1"/>
  <c r="C333" i="3"/>
  <c r="D333" i="3" s="1"/>
  <c r="E333" i="3" s="1"/>
  <c r="F333" i="3" s="1"/>
  <c r="G333" i="3" s="1"/>
  <c r="H333" i="3" s="1"/>
  <c r="I333" i="3" s="1"/>
  <c r="J333" i="3" s="1"/>
  <c r="K333" i="3" s="1"/>
  <c r="L333" i="3" s="1"/>
  <c r="M333" i="3" s="1"/>
  <c r="N333" i="3" s="1"/>
  <c r="O333" i="3" s="1"/>
  <c r="P333" i="3" s="1"/>
  <c r="Q333" i="3" s="1"/>
  <c r="R333" i="3" s="1"/>
  <c r="S333" i="3" s="1"/>
  <c r="T333" i="3" s="1"/>
  <c r="U333" i="3" s="1"/>
  <c r="V333" i="3" s="1"/>
  <c r="W333" i="3" s="1"/>
  <c r="X333" i="3" s="1"/>
  <c r="Y333" i="3" s="1"/>
  <c r="Z333" i="3" s="1"/>
  <c r="AA333" i="3" s="1"/>
  <c r="AB333" i="3" s="1"/>
  <c r="AC333" i="3" s="1"/>
  <c r="AD333" i="3" s="1"/>
  <c r="AE333" i="3" s="1"/>
  <c r="AF333" i="3" s="1"/>
  <c r="C332" i="3"/>
  <c r="D332" i="3" s="1"/>
  <c r="E332" i="3" s="1"/>
  <c r="F332" i="3" s="1"/>
  <c r="G332" i="3" s="1"/>
  <c r="H332" i="3" s="1"/>
  <c r="I332" i="3" s="1"/>
  <c r="J332" i="3" s="1"/>
  <c r="K332" i="3" s="1"/>
  <c r="L332" i="3" s="1"/>
  <c r="M332" i="3" s="1"/>
  <c r="N332" i="3" s="1"/>
  <c r="O332" i="3" s="1"/>
  <c r="P332" i="3" s="1"/>
  <c r="Q332" i="3" s="1"/>
  <c r="R332" i="3" s="1"/>
  <c r="S332" i="3" s="1"/>
  <c r="T332" i="3" s="1"/>
  <c r="U332" i="3" s="1"/>
  <c r="V332" i="3" s="1"/>
  <c r="W332" i="3" s="1"/>
  <c r="X332" i="3" s="1"/>
  <c r="Y332" i="3" s="1"/>
  <c r="Z332" i="3" s="1"/>
  <c r="AA332" i="3" s="1"/>
  <c r="AB332" i="3" s="1"/>
  <c r="AC332" i="3" s="1"/>
  <c r="AD332" i="3" s="1"/>
  <c r="AE332" i="3" s="1"/>
  <c r="AF332" i="3" s="1"/>
  <c r="C331" i="3"/>
  <c r="D331" i="3" s="1"/>
  <c r="E331" i="3" s="1"/>
  <c r="F331" i="3" s="1"/>
  <c r="G331" i="3" s="1"/>
  <c r="H331" i="3" s="1"/>
  <c r="I331" i="3" s="1"/>
  <c r="J331" i="3" s="1"/>
  <c r="K331" i="3" s="1"/>
  <c r="L331" i="3" s="1"/>
  <c r="M331" i="3" s="1"/>
  <c r="N331" i="3" s="1"/>
  <c r="O331" i="3" s="1"/>
  <c r="P331" i="3" s="1"/>
  <c r="Q331" i="3" s="1"/>
  <c r="R331" i="3" s="1"/>
  <c r="S331" i="3" s="1"/>
  <c r="T331" i="3" s="1"/>
  <c r="U331" i="3" s="1"/>
  <c r="V331" i="3" s="1"/>
  <c r="W331" i="3" s="1"/>
  <c r="X331" i="3" s="1"/>
  <c r="Y331" i="3" s="1"/>
  <c r="Z331" i="3" s="1"/>
  <c r="AA331" i="3" s="1"/>
  <c r="AB331" i="3" s="1"/>
  <c r="AC331" i="3" s="1"/>
  <c r="AD331" i="3" s="1"/>
  <c r="AE331" i="3" s="1"/>
  <c r="AF331" i="3" s="1"/>
  <c r="C330" i="3"/>
  <c r="D330" i="3" s="1"/>
  <c r="E330" i="3" s="1"/>
  <c r="F330" i="3" s="1"/>
  <c r="G330" i="3" s="1"/>
  <c r="H330" i="3" s="1"/>
  <c r="I330" i="3" s="1"/>
  <c r="J330" i="3" s="1"/>
  <c r="K330" i="3" s="1"/>
  <c r="L330" i="3" s="1"/>
  <c r="M330" i="3" s="1"/>
  <c r="N330" i="3" s="1"/>
  <c r="O330" i="3" s="1"/>
  <c r="P330" i="3" s="1"/>
  <c r="Q330" i="3" s="1"/>
  <c r="R330" i="3" s="1"/>
  <c r="S330" i="3" s="1"/>
  <c r="T330" i="3" s="1"/>
  <c r="U330" i="3" s="1"/>
  <c r="V330" i="3" s="1"/>
  <c r="W330" i="3" s="1"/>
  <c r="X330" i="3" s="1"/>
  <c r="Y330" i="3" s="1"/>
  <c r="Z330" i="3" s="1"/>
  <c r="AA330" i="3" s="1"/>
  <c r="AB330" i="3" s="1"/>
  <c r="AC330" i="3" s="1"/>
  <c r="AD330" i="3" s="1"/>
  <c r="AE330" i="3" s="1"/>
  <c r="AF330" i="3" s="1"/>
  <c r="C329" i="3"/>
  <c r="D329" i="3" s="1"/>
  <c r="E329" i="3" s="1"/>
  <c r="F329" i="3" s="1"/>
  <c r="G329" i="3" s="1"/>
  <c r="H329" i="3" s="1"/>
  <c r="I329" i="3" s="1"/>
  <c r="J329" i="3" s="1"/>
  <c r="K329" i="3" s="1"/>
  <c r="L329" i="3" s="1"/>
  <c r="M329" i="3" s="1"/>
  <c r="N329" i="3" s="1"/>
  <c r="O329" i="3" s="1"/>
  <c r="P329" i="3" s="1"/>
  <c r="Q329" i="3" s="1"/>
  <c r="R329" i="3" s="1"/>
  <c r="S329" i="3" s="1"/>
  <c r="T329" i="3" s="1"/>
  <c r="U329" i="3" s="1"/>
  <c r="V329" i="3" s="1"/>
  <c r="W329" i="3" s="1"/>
  <c r="X329" i="3" s="1"/>
  <c r="Y329" i="3" s="1"/>
  <c r="Z329" i="3" s="1"/>
  <c r="AA329" i="3" s="1"/>
  <c r="AB329" i="3" s="1"/>
  <c r="AC329" i="3" s="1"/>
  <c r="AD329" i="3" s="1"/>
  <c r="AE329" i="3" s="1"/>
  <c r="AF329" i="3" s="1"/>
  <c r="C328" i="3"/>
  <c r="D328" i="3" s="1"/>
  <c r="E328" i="3" s="1"/>
  <c r="F328" i="3" s="1"/>
  <c r="G328" i="3" s="1"/>
  <c r="H328" i="3" s="1"/>
  <c r="I328" i="3" s="1"/>
  <c r="J328" i="3" s="1"/>
  <c r="K328" i="3" s="1"/>
  <c r="L328" i="3" s="1"/>
  <c r="M328" i="3" s="1"/>
  <c r="N328" i="3" s="1"/>
  <c r="O328" i="3" s="1"/>
  <c r="P328" i="3" s="1"/>
  <c r="Q328" i="3" s="1"/>
  <c r="R328" i="3" s="1"/>
  <c r="S328" i="3" s="1"/>
  <c r="T328" i="3" s="1"/>
  <c r="U328" i="3" s="1"/>
  <c r="V328" i="3" s="1"/>
  <c r="W328" i="3" s="1"/>
  <c r="X328" i="3" s="1"/>
  <c r="Y328" i="3" s="1"/>
  <c r="Z328" i="3" s="1"/>
  <c r="AA328" i="3" s="1"/>
  <c r="AB328" i="3" s="1"/>
  <c r="AC328" i="3" s="1"/>
  <c r="AD328" i="3" s="1"/>
  <c r="AE328" i="3" s="1"/>
  <c r="AF328" i="3" s="1"/>
  <c r="C327" i="3"/>
  <c r="D327" i="3" s="1"/>
  <c r="E327" i="3" s="1"/>
  <c r="F327" i="3" s="1"/>
  <c r="G327" i="3" s="1"/>
  <c r="H327" i="3" s="1"/>
  <c r="I327" i="3" s="1"/>
  <c r="J327" i="3" s="1"/>
  <c r="K327" i="3" s="1"/>
  <c r="L327" i="3" s="1"/>
  <c r="M327" i="3" s="1"/>
  <c r="N327" i="3" s="1"/>
  <c r="O327" i="3" s="1"/>
  <c r="P327" i="3" s="1"/>
  <c r="Q327" i="3" s="1"/>
  <c r="R327" i="3" s="1"/>
  <c r="S327" i="3" s="1"/>
  <c r="T327" i="3" s="1"/>
  <c r="U327" i="3" s="1"/>
  <c r="V327" i="3" s="1"/>
  <c r="W327" i="3" s="1"/>
  <c r="X327" i="3" s="1"/>
  <c r="Y327" i="3" s="1"/>
  <c r="Z327" i="3" s="1"/>
  <c r="AA327" i="3" s="1"/>
  <c r="AB327" i="3" s="1"/>
  <c r="AC327" i="3" s="1"/>
  <c r="AD327" i="3" s="1"/>
  <c r="AE327" i="3" s="1"/>
  <c r="AF327" i="3" s="1"/>
  <c r="C326" i="3"/>
  <c r="D326" i="3" s="1"/>
  <c r="E326" i="3" s="1"/>
  <c r="F326" i="3" s="1"/>
  <c r="G326" i="3" s="1"/>
  <c r="H326" i="3" s="1"/>
  <c r="I326" i="3" s="1"/>
  <c r="J326" i="3" s="1"/>
  <c r="K326" i="3" s="1"/>
  <c r="L326" i="3" s="1"/>
  <c r="M326" i="3" s="1"/>
  <c r="N326" i="3" s="1"/>
  <c r="O326" i="3" s="1"/>
  <c r="P326" i="3" s="1"/>
  <c r="Q326" i="3" s="1"/>
  <c r="R326" i="3" s="1"/>
  <c r="S326" i="3" s="1"/>
  <c r="T326" i="3" s="1"/>
  <c r="U326" i="3" s="1"/>
  <c r="V326" i="3" s="1"/>
  <c r="W326" i="3" s="1"/>
  <c r="X326" i="3" s="1"/>
  <c r="Y326" i="3" s="1"/>
  <c r="Z326" i="3" s="1"/>
  <c r="AA326" i="3" s="1"/>
  <c r="AB326" i="3" s="1"/>
  <c r="AC326" i="3" s="1"/>
  <c r="AD326" i="3" s="1"/>
  <c r="AE326" i="3" s="1"/>
  <c r="AF326" i="3" s="1"/>
  <c r="C325" i="3"/>
  <c r="D325" i="3" s="1"/>
  <c r="E325" i="3" s="1"/>
  <c r="F325" i="3" s="1"/>
  <c r="G325" i="3" s="1"/>
  <c r="H325" i="3" s="1"/>
  <c r="I325" i="3" s="1"/>
  <c r="J325" i="3" s="1"/>
  <c r="K325" i="3" s="1"/>
  <c r="L325" i="3" s="1"/>
  <c r="M325" i="3" s="1"/>
  <c r="N325" i="3" s="1"/>
  <c r="O325" i="3" s="1"/>
  <c r="P325" i="3" s="1"/>
  <c r="Q325" i="3" s="1"/>
  <c r="R325" i="3" s="1"/>
  <c r="S325" i="3" s="1"/>
  <c r="T325" i="3" s="1"/>
  <c r="U325" i="3" s="1"/>
  <c r="V325" i="3" s="1"/>
  <c r="W325" i="3" s="1"/>
  <c r="X325" i="3" s="1"/>
  <c r="Y325" i="3" s="1"/>
  <c r="Z325" i="3" s="1"/>
  <c r="AA325" i="3" s="1"/>
  <c r="AB325" i="3" s="1"/>
  <c r="AC325" i="3" s="1"/>
  <c r="AD325" i="3" s="1"/>
  <c r="AE325" i="3" s="1"/>
  <c r="AF325" i="3" s="1"/>
  <c r="C324" i="3"/>
  <c r="D324" i="3" s="1"/>
  <c r="E324" i="3" s="1"/>
  <c r="F324" i="3" s="1"/>
  <c r="G324" i="3" s="1"/>
  <c r="H324" i="3" s="1"/>
  <c r="I324" i="3" s="1"/>
  <c r="J324" i="3" s="1"/>
  <c r="K324" i="3" s="1"/>
  <c r="L324" i="3" s="1"/>
  <c r="M324" i="3" s="1"/>
  <c r="N324" i="3" s="1"/>
  <c r="O324" i="3" s="1"/>
  <c r="P324" i="3" s="1"/>
  <c r="Q324" i="3" s="1"/>
  <c r="R324" i="3" s="1"/>
  <c r="S324" i="3" s="1"/>
  <c r="T324" i="3" s="1"/>
  <c r="U324" i="3" s="1"/>
  <c r="V324" i="3" s="1"/>
  <c r="W324" i="3" s="1"/>
  <c r="X324" i="3" s="1"/>
  <c r="Y324" i="3" s="1"/>
  <c r="Z324" i="3" s="1"/>
  <c r="AA324" i="3" s="1"/>
  <c r="AB324" i="3" s="1"/>
  <c r="AC324" i="3" s="1"/>
  <c r="AD324" i="3" s="1"/>
  <c r="AE324" i="3" s="1"/>
  <c r="AF324" i="3" s="1"/>
  <c r="C323" i="3"/>
  <c r="D323" i="3" s="1"/>
  <c r="E323" i="3" s="1"/>
  <c r="F323" i="3" s="1"/>
  <c r="G323" i="3" s="1"/>
  <c r="H323" i="3" s="1"/>
  <c r="I323" i="3" s="1"/>
  <c r="J323" i="3" s="1"/>
  <c r="K323" i="3" s="1"/>
  <c r="L323" i="3" s="1"/>
  <c r="M323" i="3" s="1"/>
  <c r="N323" i="3" s="1"/>
  <c r="O323" i="3" s="1"/>
  <c r="P323" i="3" s="1"/>
  <c r="Q323" i="3" s="1"/>
  <c r="R323" i="3" s="1"/>
  <c r="S323" i="3" s="1"/>
  <c r="T323" i="3" s="1"/>
  <c r="U323" i="3" s="1"/>
  <c r="V323" i="3" s="1"/>
  <c r="W323" i="3" s="1"/>
  <c r="X323" i="3" s="1"/>
  <c r="Y323" i="3" s="1"/>
  <c r="Z323" i="3" s="1"/>
  <c r="AA323" i="3" s="1"/>
  <c r="AB323" i="3" s="1"/>
  <c r="AC323" i="3" s="1"/>
  <c r="AD323" i="3" s="1"/>
  <c r="AE323" i="3" s="1"/>
  <c r="AF323" i="3" s="1"/>
  <c r="C322" i="3"/>
  <c r="D322" i="3" s="1"/>
  <c r="E322" i="3" s="1"/>
  <c r="F322" i="3" s="1"/>
  <c r="G322" i="3" s="1"/>
  <c r="H322" i="3" s="1"/>
  <c r="I322" i="3" s="1"/>
  <c r="J322" i="3" s="1"/>
  <c r="K322" i="3" s="1"/>
  <c r="L322" i="3" s="1"/>
  <c r="M322" i="3" s="1"/>
  <c r="N322" i="3" s="1"/>
  <c r="O322" i="3" s="1"/>
  <c r="P322" i="3" s="1"/>
  <c r="Q322" i="3" s="1"/>
  <c r="R322" i="3" s="1"/>
  <c r="S322" i="3" s="1"/>
  <c r="T322" i="3" s="1"/>
  <c r="U322" i="3" s="1"/>
  <c r="V322" i="3" s="1"/>
  <c r="W322" i="3" s="1"/>
  <c r="X322" i="3" s="1"/>
  <c r="Y322" i="3" s="1"/>
  <c r="Z322" i="3" s="1"/>
  <c r="AA322" i="3" s="1"/>
  <c r="AB322" i="3" s="1"/>
  <c r="AC322" i="3" s="1"/>
  <c r="AD322" i="3" s="1"/>
  <c r="AE322" i="3" s="1"/>
  <c r="AF322" i="3" s="1"/>
  <c r="C321" i="3"/>
  <c r="D321" i="3" s="1"/>
  <c r="E321" i="3" s="1"/>
  <c r="F321" i="3" s="1"/>
  <c r="G321" i="3" s="1"/>
  <c r="H321" i="3" s="1"/>
  <c r="I321" i="3" s="1"/>
  <c r="J321" i="3" s="1"/>
  <c r="K321" i="3" s="1"/>
  <c r="L321" i="3" s="1"/>
  <c r="M321" i="3" s="1"/>
  <c r="N321" i="3" s="1"/>
  <c r="O321" i="3" s="1"/>
  <c r="P321" i="3" s="1"/>
  <c r="Q321" i="3" s="1"/>
  <c r="R321" i="3" s="1"/>
  <c r="S321" i="3" s="1"/>
  <c r="T321" i="3" s="1"/>
  <c r="U321" i="3" s="1"/>
  <c r="V321" i="3" s="1"/>
  <c r="W321" i="3" s="1"/>
  <c r="X321" i="3" s="1"/>
  <c r="Y321" i="3" s="1"/>
  <c r="Z321" i="3" s="1"/>
  <c r="AA321" i="3" s="1"/>
  <c r="AB321" i="3" s="1"/>
  <c r="AC321" i="3" s="1"/>
  <c r="AD321" i="3" s="1"/>
  <c r="AE321" i="3" s="1"/>
  <c r="AF321" i="3" s="1"/>
  <c r="C320" i="3"/>
  <c r="D320" i="3" s="1"/>
  <c r="E320" i="3" s="1"/>
  <c r="F320" i="3" s="1"/>
  <c r="G320" i="3" s="1"/>
  <c r="H320" i="3" s="1"/>
  <c r="I320" i="3" s="1"/>
  <c r="J320" i="3" s="1"/>
  <c r="K320" i="3" s="1"/>
  <c r="L320" i="3" s="1"/>
  <c r="M320" i="3" s="1"/>
  <c r="N320" i="3" s="1"/>
  <c r="O320" i="3" s="1"/>
  <c r="P320" i="3" s="1"/>
  <c r="Q320" i="3" s="1"/>
  <c r="R320" i="3" s="1"/>
  <c r="S320" i="3" s="1"/>
  <c r="T320" i="3" s="1"/>
  <c r="U320" i="3" s="1"/>
  <c r="V320" i="3" s="1"/>
  <c r="W320" i="3" s="1"/>
  <c r="X320" i="3" s="1"/>
  <c r="Y320" i="3" s="1"/>
  <c r="Z320" i="3" s="1"/>
  <c r="AA320" i="3" s="1"/>
  <c r="AB320" i="3" s="1"/>
  <c r="AC320" i="3" s="1"/>
  <c r="AD320" i="3" s="1"/>
  <c r="AE320" i="3" s="1"/>
  <c r="AF320" i="3" s="1"/>
  <c r="C319" i="3"/>
  <c r="D319" i="3" s="1"/>
  <c r="E319" i="3" s="1"/>
  <c r="F319" i="3" s="1"/>
  <c r="G319" i="3" s="1"/>
  <c r="H319" i="3" s="1"/>
  <c r="I319" i="3" s="1"/>
  <c r="J319" i="3" s="1"/>
  <c r="K319" i="3" s="1"/>
  <c r="L319" i="3" s="1"/>
  <c r="M319" i="3" s="1"/>
  <c r="N319" i="3" s="1"/>
  <c r="O319" i="3" s="1"/>
  <c r="P319" i="3" s="1"/>
  <c r="Q319" i="3" s="1"/>
  <c r="R319" i="3" s="1"/>
  <c r="S319" i="3" s="1"/>
  <c r="T319" i="3" s="1"/>
  <c r="U319" i="3" s="1"/>
  <c r="V319" i="3" s="1"/>
  <c r="W319" i="3" s="1"/>
  <c r="X319" i="3" s="1"/>
  <c r="Y319" i="3" s="1"/>
  <c r="Z319" i="3" s="1"/>
  <c r="AA319" i="3" s="1"/>
  <c r="AB319" i="3" s="1"/>
  <c r="AC319" i="3" s="1"/>
  <c r="AD319" i="3" s="1"/>
  <c r="AE319" i="3" s="1"/>
  <c r="AF319" i="3" s="1"/>
  <c r="C318" i="3"/>
  <c r="D318" i="3" s="1"/>
  <c r="E318" i="3" s="1"/>
  <c r="F318" i="3" s="1"/>
  <c r="G318" i="3" s="1"/>
  <c r="H318" i="3" s="1"/>
  <c r="I318" i="3" s="1"/>
  <c r="J318" i="3" s="1"/>
  <c r="K318" i="3" s="1"/>
  <c r="L318" i="3" s="1"/>
  <c r="M318" i="3" s="1"/>
  <c r="N318" i="3" s="1"/>
  <c r="O318" i="3" s="1"/>
  <c r="P318" i="3" s="1"/>
  <c r="Q318" i="3" s="1"/>
  <c r="R318" i="3" s="1"/>
  <c r="S318" i="3" s="1"/>
  <c r="T318" i="3" s="1"/>
  <c r="U318" i="3" s="1"/>
  <c r="V318" i="3" s="1"/>
  <c r="W318" i="3" s="1"/>
  <c r="X318" i="3" s="1"/>
  <c r="Y318" i="3" s="1"/>
  <c r="Z318" i="3" s="1"/>
  <c r="AA318" i="3" s="1"/>
  <c r="AB318" i="3" s="1"/>
  <c r="AC318" i="3" s="1"/>
  <c r="AD318" i="3" s="1"/>
  <c r="AE318" i="3" s="1"/>
  <c r="AF318" i="3" s="1"/>
  <c r="C317" i="3"/>
  <c r="D317" i="3" s="1"/>
  <c r="E317" i="3" s="1"/>
  <c r="F317" i="3" s="1"/>
  <c r="G317" i="3" s="1"/>
  <c r="H317" i="3" s="1"/>
  <c r="I317" i="3" s="1"/>
  <c r="J317" i="3" s="1"/>
  <c r="K317" i="3" s="1"/>
  <c r="L317" i="3" s="1"/>
  <c r="M317" i="3" s="1"/>
  <c r="N317" i="3" s="1"/>
  <c r="O317" i="3" s="1"/>
  <c r="P317" i="3" s="1"/>
  <c r="Q317" i="3" s="1"/>
  <c r="R317" i="3" s="1"/>
  <c r="S317" i="3" s="1"/>
  <c r="T317" i="3" s="1"/>
  <c r="U317" i="3" s="1"/>
  <c r="V317" i="3" s="1"/>
  <c r="W317" i="3" s="1"/>
  <c r="X317" i="3" s="1"/>
  <c r="Y317" i="3" s="1"/>
  <c r="Z317" i="3" s="1"/>
  <c r="AA317" i="3" s="1"/>
  <c r="AB317" i="3" s="1"/>
  <c r="AC317" i="3" s="1"/>
  <c r="AD317" i="3" s="1"/>
  <c r="AE317" i="3" s="1"/>
  <c r="AF317" i="3" s="1"/>
  <c r="C316" i="3"/>
  <c r="D316" i="3" s="1"/>
  <c r="E316" i="3" s="1"/>
  <c r="F316" i="3" s="1"/>
  <c r="G316" i="3" s="1"/>
  <c r="H316" i="3" s="1"/>
  <c r="I316" i="3" s="1"/>
  <c r="J316" i="3" s="1"/>
  <c r="K316" i="3" s="1"/>
  <c r="L316" i="3" s="1"/>
  <c r="M316" i="3" s="1"/>
  <c r="N316" i="3" s="1"/>
  <c r="O316" i="3" s="1"/>
  <c r="P316" i="3" s="1"/>
  <c r="Q316" i="3" s="1"/>
  <c r="R316" i="3" s="1"/>
  <c r="S316" i="3" s="1"/>
  <c r="T316" i="3" s="1"/>
  <c r="U316" i="3" s="1"/>
  <c r="V316" i="3" s="1"/>
  <c r="W316" i="3" s="1"/>
  <c r="X316" i="3" s="1"/>
  <c r="Y316" i="3" s="1"/>
  <c r="Z316" i="3" s="1"/>
  <c r="AA316" i="3" s="1"/>
  <c r="AB316" i="3" s="1"/>
  <c r="AC316" i="3" s="1"/>
  <c r="AD316" i="3" s="1"/>
  <c r="AE316" i="3" s="1"/>
  <c r="AF316" i="3" s="1"/>
  <c r="C315" i="3"/>
  <c r="D315" i="3" s="1"/>
  <c r="E315" i="3" s="1"/>
  <c r="F315" i="3" s="1"/>
  <c r="G315" i="3" s="1"/>
  <c r="H315" i="3" s="1"/>
  <c r="I315" i="3" s="1"/>
  <c r="J315" i="3" s="1"/>
  <c r="K315" i="3" s="1"/>
  <c r="L315" i="3" s="1"/>
  <c r="M315" i="3" s="1"/>
  <c r="N315" i="3" s="1"/>
  <c r="O315" i="3" s="1"/>
  <c r="P315" i="3" s="1"/>
  <c r="Q315" i="3" s="1"/>
  <c r="R315" i="3" s="1"/>
  <c r="S315" i="3" s="1"/>
  <c r="T315" i="3" s="1"/>
  <c r="U315" i="3" s="1"/>
  <c r="V315" i="3" s="1"/>
  <c r="W315" i="3" s="1"/>
  <c r="X315" i="3" s="1"/>
  <c r="Y315" i="3" s="1"/>
  <c r="Z315" i="3" s="1"/>
  <c r="AA315" i="3" s="1"/>
  <c r="AB315" i="3" s="1"/>
  <c r="AC315" i="3" s="1"/>
  <c r="AD315" i="3" s="1"/>
  <c r="AE315" i="3" s="1"/>
  <c r="AF315" i="3" s="1"/>
  <c r="C314" i="3"/>
  <c r="D314" i="3" s="1"/>
  <c r="E314" i="3" s="1"/>
  <c r="F314" i="3" s="1"/>
  <c r="G314" i="3" s="1"/>
  <c r="H314" i="3" s="1"/>
  <c r="I314" i="3" s="1"/>
  <c r="J314" i="3" s="1"/>
  <c r="K314" i="3" s="1"/>
  <c r="L314" i="3" s="1"/>
  <c r="M314" i="3" s="1"/>
  <c r="N314" i="3" s="1"/>
  <c r="O314" i="3" s="1"/>
  <c r="P314" i="3" s="1"/>
  <c r="Q314" i="3" s="1"/>
  <c r="R314" i="3" s="1"/>
  <c r="S314" i="3" s="1"/>
  <c r="T314" i="3" s="1"/>
  <c r="U314" i="3" s="1"/>
  <c r="V314" i="3" s="1"/>
  <c r="W314" i="3" s="1"/>
  <c r="X314" i="3" s="1"/>
  <c r="Y314" i="3" s="1"/>
  <c r="Z314" i="3" s="1"/>
  <c r="AA314" i="3" s="1"/>
  <c r="AB314" i="3" s="1"/>
  <c r="AC314" i="3" s="1"/>
  <c r="AD314" i="3" s="1"/>
  <c r="AE314" i="3" s="1"/>
  <c r="AF314" i="3" s="1"/>
  <c r="C313" i="3"/>
  <c r="D313" i="3" s="1"/>
  <c r="E313" i="3" s="1"/>
  <c r="F313" i="3" s="1"/>
  <c r="G313" i="3" s="1"/>
  <c r="H313" i="3" s="1"/>
  <c r="I313" i="3" s="1"/>
  <c r="J313" i="3" s="1"/>
  <c r="K313" i="3" s="1"/>
  <c r="L313" i="3" s="1"/>
  <c r="M313" i="3" s="1"/>
  <c r="N313" i="3" s="1"/>
  <c r="O313" i="3" s="1"/>
  <c r="P313" i="3" s="1"/>
  <c r="Q313" i="3" s="1"/>
  <c r="R313" i="3" s="1"/>
  <c r="S313" i="3" s="1"/>
  <c r="T313" i="3" s="1"/>
  <c r="U313" i="3" s="1"/>
  <c r="V313" i="3" s="1"/>
  <c r="W313" i="3" s="1"/>
  <c r="X313" i="3" s="1"/>
  <c r="Y313" i="3" s="1"/>
  <c r="Z313" i="3" s="1"/>
  <c r="AA313" i="3" s="1"/>
  <c r="AB313" i="3" s="1"/>
  <c r="AC313" i="3" s="1"/>
  <c r="AD313" i="3" s="1"/>
  <c r="AE313" i="3" s="1"/>
  <c r="AF313" i="3" s="1"/>
  <c r="C225" i="3"/>
  <c r="D225" i="3" s="1"/>
  <c r="E225" i="3" s="1"/>
  <c r="F225" i="3" s="1"/>
  <c r="G225" i="3" s="1"/>
  <c r="H225" i="3" s="1"/>
  <c r="I225" i="3" s="1"/>
  <c r="J225" i="3" s="1"/>
  <c r="K225" i="3" s="1"/>
  <c r="L225" i="3" s="1"/>
  <c r="M225" i="3" s="1"/>
  <c r="N225" i="3" s="1"/>
  <c r="O225" i="3" s="1"/>
  <c r="P225" i="3" s="1"/>
  <c r="Q225" i="3" s="1"/>
  <c r="R225" i="3" s="1"/>
  <c r="S225" i="3" s="1"/>
  <c r="T225" i="3" s="1"/>
  <c r="U225" i="3" s="1"/>
  <c r="V225" i="3" s="1"/>
  <c r="W225" i="3" s="1"/>
  <c r="X225" i="3" s="1"/>
  <c r="Y225" i="3" s="1"/>
  <c r="Z225" i="3" s="1"/>
  <c r="AA225" i="3" s="1"/>
  <c r="AB225" i="3" s="1"/>
  <c r="AC225" i="3" s="1"/>
  <c r="AD225" i="3" s="1"/>
  <c r="AE225" i="3" s="1"/>
  <c r="AF225" i="3" s="1"/>
  <c r="C224" i="3"/>
  <c r="D224" i="3" s="1"/>
  <c r="E224" i="3" s="1"/>
  <c r="F224" i="3" s="1"/>
  <c r="G224" i="3" s="1"/>
  <c r="H224" i="3" s="1"/>
  <c r="I224" i="3" s="1"/>
  <c r="J224" i="3" s="1"/>
  <c r="K224" i="3" s="1"/>
  <c r="L224" i="3" s="1"/>
  <c r="M224" i="3" s="1"/>
  <c r="N224" i="3" s="1"/>
  <c r="O224" i="3" s="1"/>
  <c r="P224" i="3" s="1"/>
  <c r="Q224" i="3" s="1"/>
  <c r="R224" i="3" s="1"/>
  <c r="S224" i="3" s="1"/>
  <c r="T224" i="3" s="1"/>
  <c r="U224" i="3" s="1"/>
  <c r="V224" i="3" s="1"/>
  <c r="W224" i="3" s="1"/>
  <c r="X224" i="3" s="1"/>
  <c r="Y224" i="3" s="1"/>
  <c r="Z224" i="3" s="1"/>
  <c r="AA224" i="3" s="1"/>
  <c r="AB224" i="3" s="1"/>
  <c r="AC224" i="3" s="1"/>
  <c r="AD224" i="3" s="1"/>
  <c r="AE224" i="3" s="1"/>
  <c r="AF224" i="3" s="1"/>
  <c r="C223" i="3"/>
  <c r="D223" i="3" s="1"/>
  <c r="E223" i="3" s="1"/>
  <c r="F223" i="3" s="1"/>
  <c r="G223" i="3" s="1"/>
  <c r="H223" i="3" s="1"/>
  <c r="I223" i="3" s="1"/>
  <c r="J223" i="3" s="1"/>
  <c r="K223" i="3" s="1"/>
  <c r="L223" i="3" s="1"/>
  <c r="M223" i="3" s="1"/>
  <c r="N223" i="3" s="1"/>
  <c r="O223" i="3" s="1"/>
  <c r="P223" i="3" s="1"/>
  <c r="Q223" i="3" s="1"/>
  <c r="R223" i="3" s="1"/>
  <c r="S223" i="3" s="1"/>
  <c r="T223" i="3" s="1"/>
  <c r="U223" i="3" s="1"/>
  <c r="V223" i="3" s="1"/>
  <c r="W223" i="3" s="1"/>
  <c r="X223" i="3" s="1"/>
  <c r="Y223" i="3" s="1"/>
  <c r="Z223" i="3" s="1"/>
  <c r="AA223" i="3" s="1"/>
  <c r="AB223" i="3" s="1"/>
  <c r="AC223" i="3" s="1"/>
  <c r="AD223" i="3" s="1"/>
  <c r="AE223" i="3" s="1"/>
  <c r="AF223" i="3" s="1"/>
  <c r="C222" i="3"/>
  <c r="D222" i="3" s="1"/>
  <c r="E222" i="3" s="1"/>
  <c r="F222" i="3" s="1"/>
  <c r="G222" i="3" s="1"/>
  <c r="H222" i="3" s="1"/>
  <c r="I222" i="3" s="1"/>
  <c r="J222" i="3" s="1"/>
  <c r="K222" i="3" s="1"/>
  <c r="L222" i="3" s="1"/>
  <c r="M222" i="3" s="1"/>
  <c r="N222" i="3" s="1"/>
  <c r="O222" i="3" s="1"/>
  <c r="P222" i="3" s="1"/>
  <c r="Q222" i="3" s="1"/>
  <c r="R222" i="3" s="1"/>
  <c r="S222" i="3" s="1"/>
  <c r="T222" i="3" s="1"/>
  <c r="U222" i="3" s="1"/>
  <c r="V222" i="3" s="1"/>
  <c r="W222" i="3" s="1"/>
  <c r="X222" i="3" s="1"/>
  <c r="Y222" i="3" s="1"/>
  <c r="Z222" i="3" s="1"/>
  <c r="AA222" i="3" s="1"/>
  <c r="AB222" i="3" s="1"/>
  <c r="AC222" i="3" s="1"/>
  <c r="AD222" i="3" s="1"/>
  <c r="AE222" i="3" s="1"/>
  <c r="AF222" i="3" s="1"/>
  <c r="C221" i="3"/>
  <c r="D221" i="3" s="1"/>
  <c r="E221" i="3" s="1"/>
  <c r="F221" i="3" s="1"/>
  <c r="G221" i="3" s="1"/>
  <c r="H221" i="3" s="1"/>
  <c r="I221" i="3" s="1"/>
  <c r="J221" i="3" s="1"/>
  <c r="K221" i="3" s="1"/>
  <c r="L221" i="3" s="1"/>
  <c r="M221" i="3" s="1"/>
  <c r="N221" i="3" s="1"/>
  <c r="O221" i="3" s="1"/>
  <c r="P221" i="3" s="1"/>
  <c r="Q221" i="3" s="1"/>
  <c r="R221" i="3" s="1"/>
  <c r="S221" i="3" s="1"/>
  <c r="T221" i="3" s="1"/>
  <c r="U221" i="3" s="1"/>
  <c r="V221" i="3" s="1"/>
  <c r="W221" i="3" s="1"/>
  <c r="X221" i="3" s="1"/>
  <c r="Y221" i="3" s="1"/>
  <c r="Z221" i="3" s="1"/>
  <c r="AA221" i="3" s="1"/>
  <c r="AB221" i="3" s="1"/>
  <c r="AC221" i="3" s="1"/>
  <c r="AD221" i="3" s="1"/>
  <c r="AE221" i="3" s="1"/>
  <c r="AF221" i="3" s="1"/>
  <c r="C220" i="3"/>
  <c r="D220" i="3" s="1"/>
  <c r="E220" i="3" s="1"/>
  <c r="F220" i="3" s="1"/>
  <c r="G220" i="3" s="1"/>
  <c r="H220" i="3" s="1"/>
  <c r="I220" i="3" s="1"/>
  <c r="J220" i="3" s="1"/>
  <c r="K220" i="3" s="1"/>
  <c r="L220" i="3" s="1"/>
  <c r="M220" i="3" s="1"/>
  <c r="N220" i="3" s="1"/>
  <c r="O220" i="3" s="1"/>
  <c r="P220" i="3" s="1"/>
  <c r="Q220" i="3" s="1"/>
  <c r="R220" i="3" s="1"/>
  <c r="S220" i="3" s="1"/>
  <c r="T220" i="3" s="1"/>
  <c r="U220" i="3" s="1"/>
  <c r="V220" i="3" s="1"/>
  <c r="W220" i="3" s="1"/>
  <c r="X220" i="3" s="1"/>
  <c r="Y220" i="3" s="1"/>
  <c r="Z220" i="3" s="1"/>
  <c r="AA220" i="3" s="1"/>
  <c r="AB220" i="3" s="1"/>
  <c r="AC220" i="3" s="1"/>
  <c r="AD220" i="3" s="1"/>
  <c r="AE220" i="3" s="1"/>
  <c r="AF220" i="3" s="1"/>
  <c r="C219" i="3"/>
  <c r="D219" i="3" s="1"/>
  <c r="E219" i="3" s="1"/>
  <c r="F219" i="3" s="1"/>
  <c r="G219" i="3" s="1"/>
  <c r="H219" i="3" s="1"/>
  <c r="I219" i="3" s="1"/>
  <c r="J219" i="3" s="1"/>
  <c r="K219" i="3" s="1"/>
  <c r="L219" i="3" s="1"/>
  <c r="M219" i="3" s="1"/>
  <c r="N219" i="3" s="1"/>
  <c r="O219" i="3" s="1"/>
  <c r="P219" i="3" s="1"/>
  <c r="Q219" i="3" s="1"/>
  <c r="R219" i="3" s="1"/>
  <c r="S219" i="3" s="1"/>
  <c r="T219" i="3" s="1"/>
  <c r="U219" i="3" s="1"/>
  <c r="V219" i="3" s="1"/>
  <c r="W219" i="3" s="1"/>
  <c r="X219" i="3" s="1"/>
  <c r="Y219" i="3" s="1"/>
  <c r="Z219" i="3" s="1"/>
  <c r="AA219" i="3" s="1"/>
  <c r="AB219" i="3" s="1"/>
  <c r="AC219" i="3" s="1"/>
  <c r="AD219" i="3" s="1"/>
  <c r="AE219" i="3" s="1"/>
  <c r="AF219" i="3" s="1"/>
  <c r="C218" i="3"/>
  <c r="D218" i="3" s="1"/>
  <c r="E218" i="3" s="1"/>
  <c r="F218" i="3" s="1"/>
  <c r="G218" i="3" s="1"/>
  <c r="H218" i="3" s="1"/>
  <c r="I218" i="3" s="1"/>
  <c r="J218" i="3" s="1"/>
  <c r="K218" i="3" s="1"/>
  <c r="L218" i="3" s="1"/>
  <c r="M218" i="3" s="1"/>
  <c r="N218" i="3" s="1"/>
  <c r="O218" i="3" s="1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C217" i="3"/>
  <c r="D217" i="3" s="1"/>
  <c r="E217" i="3" s="1"/>
  <c r="F217" i="3" s="1"/>
  <c r="G217" i="3" s="1"/>
  <c r="H217" i="3" s="1"/>
  <c r="I217" i="3" s="1"/>
  <c r="J217" i="3" s="1"/>
  <c r="K217" i="3" s="1"/>
  <c r="L217" i="3" s="1"/>
  <c r="M217" i="3" s="1"/>
  <c r="N217" i="3" s="1"/>
  <c r="O217" i="3" s="1"/>
  <c r="P217" i="3" s="1"/>
  <c r="Q217" i="3" s="1"/>
  <c r="R217" i="3" s="1"/>
  <c r="S217" i="3" s="1"/>
  <c r="T217" i="3" s="1"/>
  <c r="U217" i="3" s="1"/>
  <c r="V217" i="3" s="1"/>
  <c r="W217" i="3" s="1"/>
  <c r="X217" i="3" s="1"/>
  <c r="Y217" i="3" s="1"/>
  <c r="Z217" i="3" s="1"/>
  <c r="AA217" i="3" s="1"/>
  <c r="AB217" i="3" s="1"/>
  <c r="AC217" i="3" s="1"/>
  <c r="AD217" i="3" s="1"/>
  <c r="AE217" i="3" s="1"/>
  <c r="AF217" i="3" s="1"/>
  <c r="C216" i="3"/>
  <c r="D216" i="3" s="1"/>
  <c r="E216" i="3" s="1"/>
  <c r="F216" i="3" s="1"/>
  <c r="G216" i="3" s="1"/>
  <c r="H216" i="3" s="1"/>
  <c r="I216" i="3" s="1"/>
  <c r="J216" i="3" s="1"/>
  <c r="K216" i="3" s="1"/>
  <c r="L216" i="3" s="1"/>
  <c r="M216" i="3" s="1"/>
  <c r="N216" i="3" s="1"/>
  <c r="O216" i="3" s="1"/>
  <c r="P216" i="3" s="1"/>
  <c r="Q216" i="3" s="1"/>
  <c r="R216" i="3" s="1"/>
  <c r="S216" i="3" s="1"/>
  <c r="T216" i="3" s="1"/>
  <c r="U216" i="3" s="1"/>
  <c r="V216" i="3" s="1"/>
  <c r="W216" i="3" s="1"/>
  <c r="X216" i="3" s="1"/>
  <c r="Y216" i="3" s="1"/>
  <c r="Z216" i="3" s="1"/>
  <c r="AA216" i="3" s="1"/>
  <c r="AB216" i="3" s="1"/>
  <c r="AC216" i="3" s="1"/>
  <c r="AD216" i="3" s="1"/>
  <c r="AE216" i="3" s="1"/>
  <c r="AF216" i="3" s="1"/>
  <c r="C215" i="3"/>
  <c r="D215" i="3" s="1"/>
  <c r="E215" i="3" s="1"/>
  <c r="F215" i="3" s="1"/>
  <c r="G215" i="3" s="1"/>
  <c r="H215" i="3" s="1"/>
  <c r="I215" i="3" s="1"/>
  <c r="J215" i="3" s="1"/>
  <c r="K215" i="3" s="1"/>
  <c r="L215" i="3" s="1"/>
  <c r="M215" i="3" s="1"/>
  <c r="N215" i="3" s="1"/>
  <c r="O215" i="3" s="1"/>
  <c r="P215" i="3" s="1"/>
  <c r="Q215" i="3" s="1"/>
  <c r="R215" i="3" s="1"/>
  <c r="S215" i="3" s="1"/>
  <c r="T215" i="3" s="1"/>
  <c r="U215" i="3" s="1"/>
  <c r="V215" i="3" s="1"/>
  <c r="W215" i="3" s="1"/>
  <c r="X215" i="3" s="1"/>
  <c r="Y215" i="3" s="1"/>
  <c r="Z215" i="3" s="1"/>
  <c r="AA215" i="3" s="1"/>
  <c r="AB215" i="3" s="1"/>
  <c r="AC215" i="3" s="1"/>
  <c r="AD215" i="3" s="1"/>
  <c r="AE215" i="3" s="1"/>
  <c r="AF215" i="3" s="1"/>
  <c r="C214" i="3"/>
  <c r="D214" i="3" s="1"/>
  <c r="E214" i="3" s="1"/>
  <c r="F214" i="3" s="1"/>
  <c r="G214" i="3" s="1"/>
  <c r="H214" i="3" s="1"/>
  <c r="I214" i="3" s="1"/>
  <c r="J214" i="3" s="1"/>
  <c r="K214" i="3" s="1"/>
  <c r="L214" i="3" s="1"/>
  <c r="M214" i="3" s="1"/>
  <c r="N214" i="3" s="1"/>
  <c r="C213" i="3"/>
  <c r="D213" i="3" s="1"/>
  <c r="E213" i="3" s="1"/>
  <c r="F213" i="3" s="1"/>
  <c r="G213" i="3" s="1"/>
  <c r="H213" i="3" s="1"/>
  <c r="I213" i="3" s="1"/>
  <c r="J213" i="3" s="1"/>
  <c r="K213" i="3" s="1"/>
  <c r="L213" i="3" s="1"/>
  <c r="M213" i="3" s="1"/>
  <c r="N213" i="3" s="1"/>
  <c r="O213" i="3" s="1"/>
  <c r="P213" i="3" s="1"/>
  <c r="Q213" i="3" s="1"/>
  <c r="R213" i="3" s="1"/>
  <c r="S213" i="3" s="1"/>
  <c r="T213" i="3" s="1"/>
  <c r="U213" i="3" s="1"/>
  <c r="V213" i="3" s="1"/>
  <c r="W213" i="3" s="1"/>
  <c r="X213" i="3" s="1"/>
  <c r="Y213" i="3" s="1"/>
  <c r="Z213" i="3" s="1"/>
  <c r="AA213" i="3" s="1"/>
  <c r="AB213" i="3" s="1"/>
  <c r="AC213" i="3" s="1"/>
  <c r="AD213" i="3" s="1"/>
  <c r="AE213" i="3" s="1"/>
  <c r="AF213" i="3" s="1"/>
  <c r="E212" i="3"/>
  <c r="F212" i="3" s="1"/>
  <c r="G212" i="3" s="1"/>
  <c r="H212" i="3" s="1"/>
  <c r="I212" i="3" s="1"/>
  <c r="J212" i="3" s="1"/>
  <c r="K212" i="3" s="1"/>
  <c r="L212" i="3" s="1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C212" i="3"/>
  <c r="D212" i="3" s="1"/>
  <c r="C211" i="3"/>
  <c r="D211" i="3" s="1"/>
  <c r="E211" i="3" s="1"/>
  <c r="F211" i="3" s="1"/>
  <c r="G211" i="3" s="1"/>
  <c r="H211" i="3" s="1"/>
  <c r="I211" i="3" s="1"/>
  <c r="J211" i="3" s="1"/>
  <c r="K211" i="3" s="1"/>
  <c r="L211" i="3" s="1"/>
  <c r="M211" i="3" s="1"/>
  <c r="N211" i="3" s="1"/>
  <c r="O211" i="3" s="1"/>
  <c r="P211" i="3" s="1"/>
  <c r="Q211" i="3" s="1"/>
  <c r="R211" i="3" s="1"/>
  <c r="S211" i="3" s="1"/>
  <c r="T211" i="3" s="1"/>
  <c r="U211" i="3" s="1"/>
  <c r="V211" i="3" s="1"/>
  <c r="W211" i="3" s="1"/>
  <c r="X211" i="3" s="1"/>
  <c r="Y211" i="3" s="1"/>
  <c r="Z211" i="3" s="1"/>
  <c r="AA211" i="3" s="1"/>
  <c r="AB211" i="3" s="1"/>
  <c r="AC211" i="3" s="1"/>
  <c r="AD211" i="3" s="1"/>
  <c r="AE211" i="3" s="1"/>
  <c r="AF211" i="3" s="1"/>
  <c r="C210" i="3"/>
  <c r="D210" i="3" s="1"/>
  <c r="E210" i="3" s="1"/>
  <c r="F210" i="3" s="1"/>
  <c r="G210" i="3" s="1"/>
  <c r="H210" i="3" s="1"/>
  <c r="I210" i="3" s="1"/>
  <c r="J210" i="3" s="1"/>
  <c r="K210" i="3" s="1"/>
  <c r="L210" i="3" s="1"/>
  <c r="M210" i="3" s="1"/>
  <c r="N210" i="3" s="1"/>
  <c r="O210" i="3" s="1"/>
  <c r="P210" i="3" s="1"/>
  <c r="Q210" i="3" s="1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C209" i="3"/>
  <c r="D209" i="3" s="1"/>
  <c r="E209" i="3" s="1"/>
  <c r="F209" i="3" s="1"/>
  <c r="G209" i="3" s="1"/>
  <c r="H209" i="3" s="1"/>
  <c r="I209" i="3" s="1"/>
  <c r="J209" i="3" s="1"/>
  <c r="K209" i="3" s="1"/>
  <c r="L209" i="3" s="1"/>
  <c r="M209" i="3" s="1"/>
  <c r="N209" i="3" s="1"/>
  <c r="O209" i="3" s="1"/>
  <c r="P209" i="3" s="1"/>
  <c r="Q209" i="3" s="1"/>
  <c r="R209" i="3" s="1"/>
  <c r="S209" i="3" s="1"/>
  <c r="T209" i="3" s="1"/>
  <c r="U209" i="3" s="1"/>
  <c r="V209" i="3" s="1"/>
  <c r="W209" i="3" s="1"/>
  <c r="X209" i="3" s="1"/>
  <c r="Y209" i="3" s="1"/>
  <c r="Z209" i="3" s="1"/>
  <c r="AA209" i="3" s="1"/>
  <c r="AB209" i="3" s="1"/>
  <c r="AC209" i="3" s="1"/>
  <c r="AD209" i="3" s="1"/>
  <c r="AE209" i="3" s="1"/>
  <c r="AF209" i="3" s="1"/>
  <c r="C208" i="3"/>
  <c r="D208" i="3" s="1"/>
  <c r="E208" i="3" s="1"/>
  <c r="F208" i="3" s="1"/>
  <c r="G208" i="3" s="1"/>
  <c r="H208" i="3" s="1"/>
  <c r="I208" i="3" s="1"/>
  <c r="J208" i="3" s="1"/>
  <c r="K208" i="3" s="1"/>
  <c r="L208" i="3" s="1"/>
  <c r="M208" i="3" s="1"/>
  <c r="N208" i="3" s="1"/>
  <c r="O208" i="3" s="1"/>
  <c r="P208" i="3" s="1"/>
  <c r="Q208" i="3" s="1"/>
  <c r="R208" i="3" s="1"/>
  <c r="S208" i="3" s="1"/>
  <c r="T208" i="3" s="1"/>
  <c r="U208" i="3" s="1"/>
  <c r="V208" i="3" s="1"/>
  <c r="W208" i="3" s="1"/>
  <c r="X208" i="3" s="1"/>
  <c r="Y208" i="3" s="1"/>
  <c r="Z208" i="3" s="1"/>
  <c r="AA208" i="3" s="1"/>
  <c r="AB208" i="3" s="1"/>
  <c r="AC208" i="3" s="1"/>
  <c r="AD208" i="3" s="1"/>
  <c r="AE208" i="3" s="1"/>
  <c r="AF208" i="3" s="1"/>
  <c r="C207" i="3"/>
  <c r="D207" i="3" s="1"/>
  <c r="E207" i="3" s="1"/>
  <c r="F207" i="3" s="1"/>
  <c r="G207" i="3" s="1"/>
  <c r="H207" i="3" s="1"/>
  <c r="I207" i="3" s="1"/>
  <c r="J207" i="3" s="1"/>
  <c r="K207" i="3" s="1"/>
  <c r="L207" i="3" s="1"/>
  <c r="M207" i="3" s="1"/>
  <c r="N207" i="3" s="1"/>
  <c r="O207" i="3" s="1"/>
  <c r="P207" i="3" s="1"/>
  <c r="Q207" i="3" s="1"/>
  <c r="R207" i="3" s="1"/>
  <c r="S207" i="3" s="1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C206" i="3"/>
  <c r="D206" i="3" s="1"/>
  <c r="E206" i="3" s="1"/>
  <c r="F206" i="3" s="1"/>
  <c r="G206" i="3" s="1"/>
  <c r="H206" i="3" s="1"/>
  <c r="I206" i="3" s="1"/>
  <c r="J206" i="3" s="1"/>
  <c r="K206" i="3" s="1"/>
  <c r="L206" i="3" s="1"/>
  <c r="M206" i="3" s="1"/>
  <c r="N206" i="3" s="1"/>
  <c r="O206" i="3" s="1"/>
  <c r="P206" i="3" s="1"/>
  <c r="Q206" i="3" s="1"/>
  <c r="R206" i="3" s="1"/>
  <c r="S206" i="3" s="1"/>
  <c r="T206" i="3" s="1"/>
  <c r="U206" i="3" s="1"/>
  <c r="V206" i="3" s="1"/>
  <c r="W206" i="3" s="1"/>
  <c r="X206" i="3" s="1"/>
  <c r="Y206" i="3" s="1"/>
  <c r="Z206" i="3" s="1"/>
  <c r="AA206" i="3" s="1"/>
  <c r="AB206" i="3" s="1"/>
  <c r="AC206" i="3" s="1"/>
  <c r="AD206" i="3" s="1"/>
  <c r="AE206" i="3" s="1"/>
  <c r="AF206" i="3" s="1"/>
  <c r="C205" i="3"/>
  <c r="D205" i="3" s="1"/>
  <c r="E205" i="3" s="1"/>
  <c r="F205" i="3" s="1"/>
  <c r="G205" i="3" s="1"/>
  <c r="H205" i="3" s="1"/>
  <c r="I205" i="3" s="1"/>
  <c r="J205" i="3" s="1"/>
  <c r="K205" i="3" s="1"/>
  <c r="L205" i="3" s="1"/>
  <c r="M205" i="3" s="1"/>
  <c r="N205" i="3" s="1"/>
  <c r="O205" i="3" s="1"/>
  <c r="P205" i="3" s="1"/>
  <c r="Q205" i="3" s="1"/>
  <c r="R205" i="3" s="1"/>
  <c r="S205" i="3" s="1"/>
  <c r="T205" i="3" s="1"/>
  <c r="U205" i="3" s="1"/>
  <c r="V205" i="3" s="1"/>
  <c r="W205" i="3" s="1"/>
  <c r="X205" i="3" s="1"/>
  <c r="Y205" i="3" s="1"/>
  <c r="Z205" i="3" s="1"/>
  <c r="AA205" i="3" s="1"/>
  <c r="AB205" i="3" s="1"/>
  <c r="AC205" i="3" s="1"/>
  <c r="AD205" i="3" s="1"/>
  <c r="AE205" i="3" s="1"/>
  <c r="AF205" i="3" s="1"/>
  <c r="C204" i="3"/>
  <c r="C203" i="3"/>
  <c r="D203" i="3" s="1"/>
  <c r="E203" i="3" s="1"/>
  <c r="F203" i="3" s="1"/>
  <c r="G203" i="3" s="1"/>
  <c r="H203" i="3" s="1"/>
  <c r="I203" i="3" s="1"/>
  <c r="J203" i="3" s="1"/>
  <c r="K203" i="3" s="1"/>
  <c r="L203" i="3" s="1"/>
  <c r="M203" i="3" s="1"/>
  <c r="N203" i="3" s="1"/>
  <c r="O203" i="3" s="1"/>
  <c r="P203" i="3" s="1"/>
  <c r="Q203" i="3" s="1"/>
  <c r="R203" i="3" s="1"/>
  <c r="S203" i="3" s="1"/>
  <c r="T203" i="3" s="1"/>
  <c r="U203" i="3" s="1"/>
  <c r="V203" i="3" s="1"/>
  <c r="W203" i="3" s="1"/>
  <c r="X203" i="3" s="1"/>
  <c r="Y203" i="3" s="1"/>
  <c r="Z203" i="3" s="1"/>
  <c r="AA203" i="3" s="1"/>
  <c r="AB203" i="3" s="1"/>
  <c r="AC203" i="3" s="1"/>
  <c r="AD203" i="3" s="1"/>
  <c r="AE203" i="3" s="1"/>
  <c r="AF203" i="3" s="1"/>
  <c r="C202" i="3"/>
  <c r="D202" i="3" s="1"/>
  <c r="E202" i="3" s="1"/>
  <c r="F202" i="3" s="1"/>
  <c r="G202" i="3" s="1"/>
  <c r="H202" i="3" s="1"/>
  <c r="I202" i="3" s="1"/>
  <c r="J202" i="3" s="1"/>
  <c r="K202" i="3" s="1"/>
  <c r="L202" i="3" s="1"/>
  <c r="M202" i="3" s="1"/>
  <c r="N202" i="3" s="1"/>
  <c r="O202" i="3" s="1"/>
  <c r="P202" i="3" s="1"/>
  <c r="Q202" i="3" s="1"/>
  <c r="R202" i="3" s="1"/>
  <c r="S202" i="3" s="1"/>
  <c r="T202" i="3" s="1"/>
  <c r="U202" i="3" s="1"/>
  <c r="V202" i="3" s="1"/>
  <c r="W202" i="3" s="1"/>
  <c r="X202" i="3" s="1"/>
  <c r="Y202" i="3" s="1"/>
  <c r="Z202" i="3" s="1"/>
  <c r="AA202" i="3" s="1"/>
  <c r="AB202" i="3" s="1"/>
  <c r="AC202" i="3" s="1"/>
  <c r="AD202" i="3" s="1"/>
  <c r="AE202" i="3" s="1"/>
  <c r="AF202" i="3" s="1"/>
  <c r="D201" i="3"/>
  <c r="E201" i="3" s="1"/>
  <c r="F201" i="3" s="1"/>
  <c r="G201" i="3" s="1"/>
  <c r="H201" i="3" s="1"/>
  <c r="I201" i="3" s="1"/>
  <c r="J201" i="3" s="1"/>
  <c r="K201" i="3" s="1"/>
  <c r="L201" i="3" s="1"/>
  <c r="M201" i="3" s="1"/>
  <c r="N201" i="3" s="1"/>
  <c r="O201" i="3" s="1"/>
  <c r="P201" i="3" s="1"/>
  <c r="Q201" i="3" s="1"/>
  <c r="R201" i="3" s="1"/>
  <c r="S201" i="3" s="1"/>
  <c r="T201" i="3" s="1"/>
  <c r="U201" i="3" s="1"/>
  <c r="V201" i="3" s="1"/>
  <c r="W201" i="3" s="1"/>
  <c r="X201" i="3" s="1"/>
  <c r="Y201" i="3" s="1"/>
  <c r="Z201" i="3" s="1"/>
  <c r="AA201" i="3" s="1"/>
  <c r="AB201" i="3" s="1"/>
  <c r="AC201" i="3" s="1"/>
  <c r="AD201" i="3" s="1"/>
  <c r="AE201" i="3" s="1"/>
  <c r="AF201" i="3" s="1"/>
  <c r="C201" i="3"/>
  <c r="C200" i="3"/>
  <c r="D200" i="3" s="1"/>
  <c r="E200" i="3" s="1"/>
  <c r="F200" i="3" s="1"/>
  <c r="G200" i="3" s="1"/>
  <c r="H200" i="3" s="1"/>
  <c r="I200" i="3" s="1"/>
  <c r="J200" i="3" s="1"/>
  <c r="K200" i="3" s="1"/>
  <c r="L200" i="3" s="1"/>
  <c r="M200" i="3" s="1"/>
  <c r="N200" i="3" s="1"/>
  <c r="O200" i="3" s="1"/>
  <c r="P200" i="3" s="1"/>
  <c r="Q200" i="3" s="1"/>
  <c r="R200" i="3" s="1"/>
  <c r="S200" i="3" s="1"/>
  <c r="T200" i="3" s="1"/>
  <c r="U200" i="3" s="1"/>
  <c r="V200" i="3" s="1"/>
  <c r="W200" i="3" s="1"/>
  <c r="X200" i="3" s="1"/>
  <c r="Y200" i="3" s="1"/>
  <c r="Z200" i="3" s="1"/>
  <c r="AA200" i="3" s="1"/>
  <c r="AB200" i="3" s="1"/>
  <c r="AC200" i="3" s="1"/>
  <c r="AD200" i="3" s="1"/>
  <c r="AE200" i="3" s="1"/>
  <c r="AF200" i="3" s="1"/>
  <c r="AH82" i="3"/>
  <c r="AI82" i="3"/>
  <c r="AH83" i="3"/>
  <c r="AI83" i="3"/>
  <c r="AH85" i="3"/>
  <c r="AI85" i="3"/>
  <c r="AH86" i="3"/>
  <c r="AI86" i="3"/>
  <c r="AH87" i="3"/>
  <c r="AI87" i="3"/>
  <c r="C180" i="3"/>
  <c r="D180" i="3" s="1"/>
  <c r="E180" i="3" s="1"/>
  <c r="F180" i="3" s="1"/>
  <c r="G180" i="3" s="1"/>
  <c r="H180" i="3" s="1"/>
  <c r="I180" i="3" s="1"/>
  <c r="J180" i="3" s="1"/>
  <c r="K180" i="3" s="1"/>
  <c r="L180" i="3" s="1"/>
  <c r="M180" i="3" s="1"/>
  <c r="N180" i="3" s="1"/>
  <c r="O180" i="3" s="1"/>
  <c r="P180" i="3" s="1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C181" i="3"/>
  <c r="D181" i="3" s="1"/>
  <c r="E181" i="3" s="1"/>
  <c r="F181" i="3" s="1"/>
  <c r="G181" i="3" s="1"/>
  <c r="H181" i="3" s="1"/>
  <c r="I181" i="3" s="1"/>
  <c r="J181" i="3" s="1"/>
  <c r="K181" i="3" s="1"/>
  <c r="L181" i="3" s="1"/>
  <c r="M181" i="3" s="1"/>
  <c r="N181" i="3" s="1"/>
  <c r="O181" i="3" s="1"/>
  <c r="P181" i="3" s="1"/>
  <c r="C182" i="3"/>
  <c r="D182" i="3" s="1"/>
  <c r="E182" i="3" s="1"/>
  <c r="F182" i="3" s="1"/>
  <c r="G182" i="3" s="1"/>
  <c r="H182" i="3" s="1"/>
  <c r="I182" i="3" s="1"/>
  <c r="J182" i="3" s="1"/>
  <c r="K182" i="3" s="1"/>
  <c r="C183" i="3"/>
  <c r="D183" i="3" s="1"/>
  <c r="E183" i="3" s="1"/>
  <c r="F183" i="3" s="1"/>
  <c r="G183" i="3" s="1"/>
  <c r="H183" i="3" s="1"/>
  <c r="I183" i="3" s="1"/>
  <c r="J183" i="3" s="1"/>
  <c r="K183" i="3" s="1"/>
  <c r="L183" i="3" s="1"/>
  <c r="M183" i="3" s="1"/>
  <c r="N183" i="3" s="1"/>
  <c r="O183" i="3" s="1"/>
  <c r="P183" i="3" s="1"/>
  <c r="Q183" i="3" s="1"/>
  <c r="R183" i="3" s="1"/>
  <c r="S183" i="3" s="1"/>
  <c r="T183" i="3" s="1"/>
  <c r="U183" i="3" s="1"/>
  <c r="V183" i="3" s="1"/>
  <c r="W183" i="3" s="1"/>
  <c r="X183" i="3" s="1"/>
  <c r="Y183" i="3" s="1"/>
  <c r="Z183" i="3" s="1"/>
  <c r="AA183" i="3" s="1"/>
  <c r="AB183" i="3" s="1"/>
  <c r="AC183" i="3" s="1"/>
  <c r="AD183" i="3" s="1"/>
  <c r="AE183" i="3" s="1"/>
  <c r="AF183" i="3" s="1"/>
  <c r="C184" i="3"/>
  <c r="D184" i="3" s="1"/>
  <c r="C185" i="3"/>
  <c r="D185" i="3" s="1"/>
  <c r="E185" i="3" s="1"/>
  <c r="F185" i="3" s="1"/>
  <c r="G185" i="3" s="1"/>
  <c r="H185" i="3" s="1"/>
  <c r="I185" i="3" s="1"/>
  <c r="J185" i="3" s="1"/>
  <c r="K185" i="3" s="1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Y185" i="3" s="1"/>
  <c r="Z185" i="3" s="1"/>
  <c r="AA185" i="3" s="1"/>
  <c r="AB185" i="3" s="1"/>
  <c r="AC185" i="3" s="1"/>
  <c r="AD185" i="3" s="1"/>
  <c r="AE185" i="3" s="1"/>
  <c r="AF185" i="3" s="1"/>
  <c r="C186" i="3"/>
  <c r="D186" i="3" s="1"/>
  <c r="E186" i="3" s="1"/>
  <c r="F186" i="3" s="1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C187" i="3"/>
  <c r="D187" i="3" s="1"/>
  <c r="E187" i="3" s="1"/>
  <c r="F187" i="3" s="1"/>
  <c r="G187" i="3" s="1"/>
  <c r="H187" i="3" s="1"/>
  <c r="I187" i="3" s="1"/>
  <c r="J187" i="3" s="1"/>
  <c r="K187" i="3" s="1"/>
  <c r="L187" i="3" s="1"/>
  <c r="M187" i="3" s="1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C188" i="3"/>
  <c r="D188" i="3" s="1"/>
  <c r="E188" i="3" s="1"/>
  <c r="F188" i="3" s="1"/>
  <c r="G188" i="3" s="1"/>
  <c r="H188" i="3" s="1"/>
  <c r="I188" i="3" s="1"/>
  <c r="J188" i="3" s="1"/>
  <c r="K188" i="3" s="1"/>
  <c r="L188" i="3" s="1"/>
  <c r="M188" i="3" s="1"/>
  <c r="N188" i="3" s="1"/>
  <c r="O188" i="3" s="1"/>
  <c r="P188" i="3" s="1"/>
  <c r="Q188" i="3" s="1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C189" i="3"/>
  <c r="D189" i="3" s="1"/>
  <c r="E189" i="3" s="1"/>
  <c r="F189" i="3" s="1"/>
  <c r="G189" i="3" s="1"/>
  <c r="H189" i="3" s="1"/>
  <c r="I189" i="3" s="1"/>
  <c r="J189" i="3" s="1"/>
  <c r="K189" i="3" s="1"/>
  <c r="L189" i="3" s="1"/>
  <c r="M189" i="3" s="1"/>
  <c r="N189" i="3" s="1"/>
  <c r="O189" i="3" s="1"/>
  <c r="P189" i="3" s="1"/>
  <c r="Q189" i="3" s="1"/>
  <c r="R189" i="3" s="1"/>
  <c r="S189" i="3" s="1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C190" i="3"/>
  <c r="D190" i="3" s="1"/>
  <c r="E190" i="3" s="1"/>
  <c r="F190" i="3" s="1"/>
  <c r="G190" i="3" s="1"/>
  <c r="H190" i="3" s="1"/>
  <c r="I190" i="3" s="1"/>
  <c r="J190" i="3" s="1"/>
  <c r="K190" i="3" s="1"/>
  <c r="L190" i="3" s="1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C191" i="3"/>
  <c r="D191" i="3" s="1"/>
  <c r="E191" i="3" s="1"/>
  <c r="F191" i="3" s="1"/>
  <c r="G191" i="3" s="1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C192" i="3"/>
  <c r="D192" i="3" s="1"/>
  <c r="E192" i="3" s="1"/>
  <c r="F192" i="3" s="1"/>
  <c r="G192" i="3" s="1"/>
  <c r="H192" i="3" s="1"/>
  <c r="I192" i="3" s="1"/>
  <c r="J192" i="3" s="1"/>
  <c r="K192" i="3" s="1"/>
  <c r="L192" i="3" s="1"/>
  <c r="M192" i="3" s="1"/>
  <c r="N192" i="3" s="1"/>
  <c r="O192" i="3" s="1"/>
  <c r="P192" i="3" s="1"/>
  <c r="Q192" i="3" s="1"/>
  <c r="R192" i="3" s="1"/>
  <c r="S192" i="3" s="1"/>
  <c r="T192" i="3" s="1"/>
  <c r="U192" i="3" s="1"/>
  <c r="V192" i="3" s="1"/>
  <c r="W192" i="3" s="1"/>
  <c r="X192" i="3" s="1"/>
  <c r="Y192" i="3" s="1"/>
  <c r="Z192" i="3" s="1"/>
  <c r="AA192" i="3" s="1"/>
  <c r="AB192" i="3" s="1"/>
  <c r="AC192" i="3" s="1"/>
  <c r="AD192" i="3" s="1"/>
  <c r="AE192" i="3" s="1"/>
  <c r="AF192" i="3" s="1"/>
  <c r="C193" i="3"/>
  <c r="D193" i="3" s="1"/>
  <c r="E193" i="3" s="1"/>
  <c r="F193" i="3" s="1"/>
  <c r="G193" i="3" s="1"/>
  <c r="H193" i="3" s="1"/>
  <c r="I193" i="3" s="1"/>
  <c r="J193" i="3" s="1"/>
  <c r="K193" i="3" s="1"/>
  <c r="L193" i="3" s="1"/>
  <c r="M193" i="3" s="1"/>
  <c r="N193" i="3" s="1"/>
  <c r="O193" i="3" s="1"/>
  <c r="P193" i="3" s="1"/>
  <c r="Q193" i="3" s="1"/>
  <c r="R193" i="3" s="1"/>
  <c r="S193" i="3" s="1"/>
  <c r="T193" i="3" s="1"/>
  <c r="U193" i="3" s="1"/>
  <c r="V193" i="3" s="1"/>
  <c r="W193" i="3" s="1"/>
  <c r="X193" i="3" s="1"/>
  <c r="Y193" i="3" s="1"/>
  <c r="Z193" i="3" s="1"/>
  <c r="AA193" i="3" s="1"/>
  <c r="AB193" i="3" s="1"/>
  <c r="AC193" i="3" s="1"/>
  <c r="AD193" i="3" s="1"/>
  <c r="AE193" i="3" s="1"/>
  <c r="AF193" i="3" s="1"/>
  <c r="C194" i="3"/>
  <c r="D194" i="3" s="1"/>
  <c r="E194" i="3" s="1"/>
  <c r="F194" i="3" s="1"/>
  <c r="G194" i="3" s="1"/>
  <c r="H194" i="3" s="1"/>
  <c r="I194" i="3" s="1"/>
  <c r="J194" i="3" s="1"/>
  <c r="K194" i="3" s="1"/>
  <c r="L194" i="3" s="1"/>
  <c r="M194" i="3" s="1"/>
  <c r="N194" i="3" s="1"/>
  <c r="O194" i="3" s="1"/>
  <c r="P194" i="3" s="1"/>
  <c r="Q194" i="3" s="1"/>
  <c r="R194" i="3" s="1"/>
  <c r="S194" i="3" s="1"/>
  <c r="T194" i="3" s="1"/>
  <c r="U194" i="3" s="1"/>
  <c r="V194" i="3" s="1"/>
  <c r="W194" i="3" s="1"/>
  <c r="X194" i="3" s="1"/>
  <c r="Y194" i="3" s="1"/>
  <c r="Z194" i="3" s="1"/>
  <c r="AA194" i="3" s="1"/>
  <c r="AB194" i="3" s="1"/>
  <c r="AC194" i="3" s="1"/>
  <c r="AD194" i="3" s="1"/>
  <c r="AE194" i="3" s="1"/>
  <c r="AF194" i="3" s="1"/>
  <c r="C195" i="3"/>
  <c r="D195" i="3" s="1"/>
  <c r="E195" i="3" s="1"/>
  <c r="F195" i="3" s="1"/>
  <c r="G195" i="3" s="1"/>
  <c r="H195" i="3" s="1"/>
  <c r="I195" i="3" s="1"/>
  <c r="J195" i="3" s="1"/>
  <c r="K195" i="3" s="1"/>
  <c r="L195" i="3" s="1"/>
  <c r="M195" i="3" s="1"/>
  <c r="N195" i="3" s="1"/>
  <c r="O195" i="3" s="1"/>
  <c r="P195" i="3" s="1"/>
  <c r="Q195" i="3" s="1"/>
  <c r="R195" i="3" s="1"/>
  <c r="S195" i="3" s="1"/>
  <c r="T195" i="3" s="1"/>
  <c r="U195" i="3" s="1"/>
  <c r="V195" i="3" s="1"/>
  <c r="W195" i="3" s="1"/>
  <c r="X195" i="3" s="1"/>
  <c r="Y195" i="3" s="1"/>
  <c r="Z195" i="3" s="1"/>
  <c r="AA195" i="3" s="1"/>
  <c r="AB195" i="3" s="1"/>
  <c r="AC195" i="3" s="1"/>
  <c r="AD195" i="3" s="1"/>
  <c r="AE195" i="3" s="1"/>
  <c r="AF195" i="3" s="1"/>
  <c r="C196" i="3"/>
  <c r="D196" i="3" s="1"/>
  <c r="E196" i="3" s="1"/>
  <c r="F196" i="3" s="1"/>
  <c r="G196" i="3" s="1"/>
  <c r="H196" i="3" s="1"/>
  <c r="I196" i="3" s="1"/>
  <c r="J196" i="3" s="1"/>
  <c r="K196" i="3" s="1"/>
  <c r="L196" i="3" s="1"/>
  <c r="M196" i="3" s="1"/>
  <c r="N196" i="3" s="1"/>
  <c r="O196" i="3" s="1"/>
  <c r="P196" i="3" s="1"/>
  <c r="Q196" i="3" s="1"/>
  <c r="R196" i="3" s="1"/>
  <c r="S196" i="3" s="1"/>
  <c r="T196" i="3" s="1"/>
  <c r="U196" i="3" s="1"/>
  <c r="V196" i="3" s="1"/>
  <c r="W196" i="3" s="1"/>
  <c r="X196" i="3" s="1"/>
  <c r="Y196" i="3" s="1"/>
  <c r="Z196" i="3" s="1"/>
  <c r="AA196" i="3" s="1"/>
  <c r="AB196" i="3" s="1"/>
  <c r="AC196" i="3" s="1"/>
  <c r="AD196" i="3" s="1"/>
  <c r="AE196" i="3" s="1"/>
  <c r="AF196" i="3" s="1"/>
  <c r="C197" i="3"/>
  <c r="D197" i="3" s="1"/>
  <c r="E197" i="3" s="1"/>
  <c r="F197" i="3" s="1"/>
  <c r="G197" i="3" s="1"/>
  <c r="H197" i="3" s="1"/>
  <c r="I197" i="3" s="1"/>
  <c r="J197" i="3" s="1"/>
  <c r="K197" i="3" s="1"/>
  <c r="L197" i="3" s="1"/>
  <c r="M197" i="3" s="1"/>
  <c r="N197" i="3" s="1"/>
  <c r="O197" i="3" s="1"/>
  <c r="P197" i="3" s="1"/>
  <c r="Q197" i="3" s="1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C198" i="3"/>
  <c r="D198" i="3" s="1"/>
  <c r="E198" i="3" s="1"/>
  <c r="F198" i="3" s="1"/>
  <c r="G198" i="3" s="1"/>
  <c r="H198" i="3" s="1"/>
  <c r="I198" i="3" s="1"/>
  <c r="J198" i="3" s="1"/>
  <c r="K198" i="3" s="1"/>
  <c r="L198" i="3" s="1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C199" i="3"/>
  <c r="D199" i="3" s="1"/>
  <c r="E199" i="3" s="1"/>
  <c r="F199" i="3" s="1"/>
  <c r="G199" i="3" s="1"/>
  <c r="H199" i="3" s="1"/>
  <c r="I199" i="3" s="1"/>
  <c r="J199" i="3" s="1"/>
  <c r="K199" i="3" s="1"/>
  <c r="L199" i="3" s="1"/>
  <c r="M199" i="3" s="1"/>
  <c r="N199" i="3" s="1"/>
  <c r="O199" i="3" s="1"/>
  <c r="P199" i="3" s="1"/>
  <c r="Q199" i="3" s="1"/>
  <c r="R199" i="3" s="1"/>
  <c r="S199" i="3" s="1"/>
  <c r="T199" i="3" s="1"/>
  <c r="U199" i="3" s="1"/>
  <c r="V199" i="3" s="1"/>
  <c r="W199" i="3" s="1"/>
  <c r="X199" i="3" s="1"/>
  <c r="Y199" i="3" s="1"/>
  <c r="Z199" i="3" s="1"/>
  <c r="AA199" i="3" s="1"/>
  <c r="AB199" i="3" s="1"/>
  <c r="AC199" i="3" s="1"/>
  <c r="AD199" i="3" s="1"/>
  <c r="AE199" i="3" s="1"/>
  <c r="AF199" i="3" s="1"/>
  <c r="C226" i="3"/>
  <c r="C227" i="3"/>
  <c r="D227" i="3" s="1"/>
  <c r="E227" i="3" s="1"/>
  <c r="F227" i="3" s="1"/>
  <c r="G227" i="3" s="1"/>
  <c r="H227" i="3" s="1"/>
  <c r="I227" i="3" s="1"/>
  <c r="J227" i="3" s="1"/>
  <c r="K227" i="3" s="1"/>
  <c r="L227" i="3" s="1"/>
  <c r="M227" i="3" s="1"/>
  <c r="N227" i="3" s="1"/>
  <c r="O227" i="3" s="1"/>
  <c r="P227" i="3" s="1"/>
  <c r="Q227" i="3" s="1"/>
  <c r="R227" i="3" s="1"/>
  <c r="S227" i="3" s="1"/>
  <c r="T227" i="3" s="1"/>
  <c r="U227" i="3" s="1"/>
  <c r="V227" i="3" s="1"/>
  <c r="W227" i="3" s="1"/>
  <c r="X227" i="3" s="1"/>
  <c r="Y227" i="3" s="1"/>
  <c r="Z227" i="3" s="1"/>
  <c r="AA227" i="3" s="1"/>
  <c r="AB227" i="3" s="1"/>
  <c r="AC227" i="3" s="1"/>
  <c r="AD227" i="3" s="1"/>
  <c r="AE227" i="3" s="1"/>
  <c r="AF227" i="3" s="1"/>
  <c r="C228" i="3"/>
  <c r="D228" i="3" s="1"/>
  <c r="E228" i="3" s="1"/>
  <c r="F228" i="3" s="1"/>
  <c r="G228" i="3" s="1"/>
  <c r="H228" i="3" s="1"/>
  <c r="I228" i="3" s="1"/>
  <c r="J228" i="3" s="1"/>
  <c r="K228" i="3" s="1"/>
  <c r="L228" i="3" s="1"/>
  <c r="M228" i="3" s="1"/>
  <c r="N228" i="3" s="1"/>
  <c r="O228" i="3" s="1"/>
  <c r="P228" i="3" s="1"/>
  <c r="Q228" i="3" s="1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C229" i="3"/>
  <c r="D229" i="3" s="1"/>
  <c r="E229" i="3" s="1"/>
  <c r="F229" i="3" s="1"/>
  <c r="G229" i="3" s="1"/>
  <c r="H229" i="3" s="1"/>
  <c r="I229" i="3" s="1"/>
  <c r="J229" i="3" s="1"/>
  <c r="K229" i="3" s="1"/>
  <c r="L229" i="3" s="1"/>
  <c r="M229" i="3" s="1"/>
  <c r="N229" i="3" s="1"/>
  <c r="O229" i="3" s="1"/>
  <c r="P229" i="3" s="1"/>
  <c r="Q229" i="3" s="1"/>
  <c r="R229" i="3" s="1"/>
  <c r="S229" i="3" s="1"/>
  <c r="T229" i="3" s="1"/>
  <c r="U229" i="3" s="1"/>
  <c r="V229" i="3" s="1"/>
  <c r="W229" i="3" s="1"/>
  <c r="X229" i="3" s="1"/>
  <c r="Y229" i="3" s="1"/>
  <c r="Z229" i="3" s="1"/>
  <c r="AA229" i="3" s="1"/>
  <c r="AB229" i="3" s="1"/>
  <c r="AC229" i="3" s="1"/>
  <c r="AD229" i="3" s="1"/>
  <c r="AE229" i="3" s="1"/>
  <c r="AF229" i="3" s="1"/>
  <c r="C230" i="3"/>
  <c r="D230" i="3" s="1"/>
  <c r="E230" i="3" s="1"/>
  <c r="F230" i="3" s="1"/>
  <c r="G230" i="3" s="1"/>
  <c r="H230" i="3" s="1"/>
  <c r="I230" i="3" s="1"/>
  <c r="J230" i="3" s="1"/>
  <c r="K230" i="3" s="1"/>
  <c r="L230" i="3" s="1"/>
  <c r="M230" i="3" s="1"/>
  <c r="N230" i="3" s="1"/>
  <c r="O230" i="3" s="1"/>
  <c r="P230" i="3" s="1"/>
  <c r="Q230" i="3" s="1"/>
  <c r="R230" i="3" s="1"/>
  <c r="S230" i="3" s="1"/>
  <c r="T230" i="3" s="1"/>
  <c r="U230" i="3" s="1"/>
  <c r="V230" i="3" s="1"/>
  <c r="W230" i="3" s="1"/>
  <c r="X230" i="3" s="1"/>
  <c r="Y230" i="3" s="1"/>
  <c r="Z230" i="3" s="1"/>
  <c r="AA230" i="3" s="1"/>
  <c r="AB230" i="3" s="1"/>
  <c r="AC230" i="3" s="1"/>
  <c r="AD230" i="3" s="1"/>
  <c r="AE230" i="3" s="1"/>
  <c r="AF230" i="3" s="1"/>
  <c r="C231" i="3"/>
  <c r="D231" i="3" s="1"/>
  <c r="E231" i="3" s="1"/>
  <c r="F231" i="3" s="1"/>
  <c r="G231" i="3" s="1"/>
  <c r="H231" i="3" s="1"/>
  <c r="I231" i="3" s="1"/>
  <c r="J231" i="3" s="1"/>
  <c r="K231" i="3" s="1"/>
  <c r="L231" i="3" s="1"/>
  <c r="M231" i="3" s="1"/>
  <c r="N231" i="3" s="1"/>
  <c r="O231" i="3" s="1"/>
  <c r="P231" i="3" s="1"/>
  <c r="Q231" i="3" s="1"/>
  <c r="R231" i="3" s="1"/>
  <c r="S231" i="3" s="1"/>
  <c r="T231" i="3" s="1"/>
  <c r="U231" i="3" s="1"/>
  <c r="V231" i="3" s="1"/>
  <c r="W231" i="3" s="1"/>
  <c r="X231" i="3" s="1"/>
  <c r="Y231" i="3" s="1"/>
  <c r="Z231" i="3" s="1"/>
  <c r="AA231" i="3" s="1"/>
  <c r="AB231" i="3" s="1"/>
  <c r="AC231" i="3" s="1"/>
  <c r="AD231" i="3" s="1"/>
  <c r="AE231" i="3" s="1"/>
  <c r="AF231" i="3" s="1"/>
  <c r="C232" i="3"/>
  <c r="D232" i="3" s="1"/>
  <c r="E232" i="3" s="1"/>
  <c r="F232" i="3" s="1"/>
  <c r="G232" i="3" s="1"/>
  <c r="H232" i="3" s="1"/>
  <c r="I232" i="3" s="1"/>
  <c r="J232" i="3" s="1"/>
  <c r="K232" i="3" s="1"/>
  <c r="L232" i="3" s="1"/>
  <c r="M232" i="3" s="1"/>
  <c r="N232" i="3" s="1"/>
  <c r="O232" i="3" s="1"/>
  <c r="P232" i="3" s="1"/>
  <c r="Q232" i="3" s="1"/>
  <c r="R232" i="3" s="1"/>
  <c r="S232" i="3" s="1"/>
  <c r="T232" i="3" s="1"/>
  <c r="U232" i="3" s="1"/>
  <c r="V232" i="3" s="1"/>
  <c r="W232" i="3" s="1"/>
  <c r="X232" i="3" s="1"/>
  <c r="Y232" i="3" s="1"/>
  <c r="Z232" i="3" s="1"/>
  <c r="AA232" i="3" s="1"/>
  <c r="AB232" i="3" s="1"/>
  <c r="AC232" i="3" s="1"/>
  <c r="AD232" i="3" s="1"/>
  <c r="AE232" i="3" s="1"/>
  <c r="AF232" i="3" s="1"/>
  <c r="C233" i="3"/>
  <c r="D233" i="3" s="1"/>
  <c r="E233" i="3" s="1"/>
  <c r="F233" i="3" s="1"/>
  <c r="G233" i="3" s="1"/>
  <c r="H233" i="3" s="1"/>
  <c r="I233" i="3" s="1"/>
  <c r="J233" i="3" s="1"/>
  <c r="K233" i="3" s="1"/>
  <c r="L233" i="3" s="1"/>
  <c r="M233" i="3" s="1"/>
  <c r="N233" i="3" s="1"/>
  <c r="O233" i="3" s="1"/>
  <c r="P233" i="3" s="1"/>
  <c r="Q233" i="3" s="1"/>
  <c r="R233" i="3" s="1"/>
  <c r="S233" i="3" s="1"/>
  <c r="T233" i="3" s="1"/>
  <c r="U233" i="3" s="1"/>
  <c r="V233" i="3" s="1"/>
  <c r="W233" i="3" s="1"/>
  <c r="X233" i="3" s="1"/>
  <c r="Y233" i="3" s="1"/>
  <c r="Z233" i="3" s="1"/>
  <c r="AA233" i="3" s="1"/>
  <c r="AB233" i="3" s="1"/>
  <c r="AC233" i="3" s="1"/>
  <c r="AD233" i="3" s="1"/>
  <c r="AE233" i="3" s="1"/>
  <c r="AF233" i="3" s="1"/>
  <c r="C234" i="3"/>
  <c r="D234" i="3" s="1"/>
  <c r="E234" i="3" s="1"/>
  <c r="F234" i="3" s="1"/>
  <c r="G234" i="3" s="1"/>
  <c r="H234" i="3" s="1"/>
  <c r="I234" i="3" s="1"/>
  <c r="J234" i="3" s="1"/>
  <c r="K234" i="3" s="1"/>
  <c r="L234" i="3" s="1"/>
  <c r="M234" i="3" s="1"/>
  <c r="N234" i="3" s="1"/>
  <c r="O234" i="3" s="1"/>
  <c r="P234" i="3" s="1"/>
  <c r="Q234" i="3" s="1"/>
  <c r="R234" i="3" s="1"/>
  <c r="S234" i="3" s="1"/>
  <c r="T234" i="3" s="1"/>
  <c r="U234" i="3" s="1"/>
  <c r="V234" i="3" s="1"/>
  <c r="W234" i="3" s="1"/>
  <c r="X234" i="3" s="1"/>
  <c r="Y234" i="3" s="1"/>
  <c r="Z234" i="3" s="1"/>
  <c r="AA234" i="3" s="1"/>
  <c r="AB234" i="3" s="1"/>
  <c r="AC234" i="3" s="1"/>
  <c r="AD234" i="3" s="1"/>
  <c r="AE234" i="3" s="1"/>
  <c r="AF234" i="3" s="1"/>
  <c r="C235" i="3"/>
  <c r="D235" i="3" s="1"/>
  <c r="E235" i="3" s="1"/>
  <c r="F235" i="3" s="1"/>
  <c r="G235" i="3" s="1"/>
  <c r="H235" i="3" s="1"/>
  <c r="I235" i="3" s="1"/>
  <c r="J235" i="3" s="1"/>
  <c r="K235" i="3" s="1"/>
  <c r="L235" i="3" s="1"/>
  <c r="M235" i="3" s="1"/>
  <c r="N235" i="3" s="1"/>
  <c r="O235" i="3" s="1"/>
  <c r="P235" i="3" s="1"/>
  <c r="Q235" i="3" s="1"/>
  <c r="R235" i="3" s="1"/>
  <c r="S235" i="3" s="1"/>
  <c r="T235" i="3" s="1"/>
  <c r="U235" i="3" s="1"/>
  <c r="V235" i="3" s="1"/>
  <c r="W235" i="3" s="1"/>
  <c r="X235" i="3" s="1"/>
  <c r="Y235" i="3" s="1"/>
  <c r="Z235" i="3" s="1"/>
  <c r="AA235" i="3" s="1"/>
  <c r="AB235" i="3" s="1"/>
  <c r="AC235" i="3" s="1"/>
  <c r="AD235" i="3" s="1"/>
  <c r="AE235" i="3" s="1"/>
  <c r="AF235" i="3" s="1"/>
  <c r="C236" i="3"/>
  <c r="D236" i="3" s="1"/>
  <c r="E236" i="3" s="1"/>
  <c r="F236" i="3" s="1"/>
  <c r="G236" i="3" s="1"/>
  <c r="H236" i="3" s="1"/>
  <c r="I236" i="3" s="1"/>
  <c r="J236" i="3" s="1"/>
  <c r="K236" i="3" s="1"/>
  <c r="L236" i="3" s="1"/>
  <c r="M236" i="3" s="1"/>
  <c r="N236" i="3" s="1"/>
  <c r="O236" i="3" s="1"/>
  <c r="P236" i="3" s="1"/>
  <c r="Q236" i="3" s="1"/>
  <c r="R236" i="3" s="1"/>
  <c r="S236" i="3" s="1"/>
  <c r="T236" i="3" s="1"/>
  <c r="U236" i="3" s="1"/>
  <c r="V236" i="3" s="1"/>
  <c r="W236" i="3" s="1"/>
  <c r="X236" i="3" s="1"/>
  <c r="Y236" i="3" s="1"/>
  <c r="Z236" i="3" s="1"/>
  <c r="AA236" i="3" s="1"/>
  <c r="AB236" i="3" s="1"/>
  <c r="AC236" i="3" s="1"/>
  <c r="AD236" i="3" s="1"/>
  <c r="AE236" i="3" s="1"/>
  <c r="AF236" i="3" s="1"/>
  <c r="C237" i="3"/>
  <c r="D237" i="3" s="1"/>
  <c r="E237" i="3" s="1"/>
  <c r="F237" i="3" s="1"/>
  <c r="G237" i="3" s="1"/>
  <c r="H237" i="3" s="1"/>
  <c r="I237" i="3" s="1"/>
  <c r="J237" i="3" s="1"/>
  <c r="K237" i="3" s="1"/>
  <c r="L237" i="3" s="1"/>
  <c r="M237" i="3" s="1"/>
  <c r="N237" i="3" s="1"/>
  <c r="O237" i="3" s="1"/>
  <c r="P237" i="3" s="1"/>
  <c r="Q237" i="3" s="1"/>
  <c r="R237" i="3" s="1"/>
  <c r="S237" i="3" s="1"/>
  <c r="T237" i="3" s="1"/>
  <c r="U237" i="3" s="1"/>
  <c r="V237" i="3" s="1"/>
  <c r="W237" i="3" s="1"/>
  <c r="X237" i="3" s="1"/>
  <c r="Y237" i="3" s="1"/>
  <c r="Z237" i="3" s="1"/>
  <c r="AA237" i="3" s="1"/>
  <c r="AB237" i="3" s="1"/>
  <c r="AC237" i="3" s="1"/>
  <c r="AD237" i="3" s="1"/>
  <c r="AE237" i="3" s="1"/>
  <c r="AF237" i="3" s="1"/>
  <c r="C238" i="3"/>
  <c r="D238" i="3" s="1"/>
  <c r="E238" i="3" s="1"/>
  <c r="F238" i="3" s="1"/>
  <c r="G238" i="3" s="1"/>
  <c r="H238" i="3" s="1"/>
  <c r="I238" i="3" s="1"/>
  <c r="J238" i="3" s="1"/>
  <c r="K238" i="3" s="1"/>
  <c r="L238" i="3" s="1"/>
  <c r="M238" i="3" s="1"/>
  <c r="N238" i="3" s="1"/>
  <c r="O238" i="3" s="1"/>
  <c r="P238" i="3" s="1"/>
  <c r="Q238" i="3" s="1"/>
  <c r="R238" i="3" s="1"/>
  <c r="S238" i="3" s="1"/>
  <c r="T238" i="3" s="1"/>
  <c r="U238" i="3" s="1"/>
  <c r="V238" i="3" s="1"/>
  <c r="W238" i="3" s="1"/>
  <c r="X238" i="3" s="1"/>
  <c r="Y238" i="3" s="1"/>
  <c r="Z238" i="3" s="1"/>
  <c r="AA238" i="3" s="1"/>
  <c r="AB238" i="3" s="1"/>
  <c r="AC238" i="3" s="1"/>
  <c r="AD238" i="3" s="1"/>
  <c r="AE238" i="3" s="1"/>
  <c r="AF238" i="3" s="1"/>
  <c r="C239" i="3"/>
  <c r="D239" i="3" s="1"/>
  <c r="E239" i="3" s="1"/>
  <c r="F239" i="3" s="1"/>
  <c r="G239" i="3" s="1"/>
  <c r="H239" i="3" s="1"/>
  <c r="I239" i="3" s="1"/>
  <c r="J239" i="3" s="1"/>
  <c r="K239" i="3" s="1"/>
  <c r="L239" i="3" s="1"/>
  <c r="M239" i="3" s="1"/>
  <c r="N239" i="3" s="1"/>
  <c r="O239" i="3" s="1"/>
  <c r="P239" i="3" s="1"/>
  <c r="Q239" i="3" s="1"/>
  <c r="R239" i="3" s="1"/>
  <c r="S239" i="3" s="1"/>
  <c r="T239" i="3" s="1"/>
  <c r="U239" i="3" s="1"/>
  <c r="V239" i="3" s="1"/>
  <c r="W239" i="3" s="1"/>
  <c r="X239" i="3" s="1"/>
  <c r="Y239" i="3" s="1"/>
  <c r="Z239" i="3" s="1"/>
  <c r="AA239" i="3" s="1"/>
  <c r="AB239" i="3" s="1"/>
  <c r="AC239" i="3" s="1"/>
  <c r="AD239" i="3" s="1"/>
  <c r="AE239" i="3" s="1"/>
  <c r="AF239" i="3" s="1"/>
  <c r="C240" i="3"/>
  <c r="D240" i="3" s="1"/>
  <c r="E240" i="3" s="1"/>
  <c r="F240" i="3" s="1"/>
  <c r="G240" i="3" s="1"/>
  <c r="H240" i="3" s="1"/>
  <c r="I240" i="3" s="1"/>
  <c r="J240" i="3" s="1"/>
  <c r="K240" i="3" s="1"/>
  <c r="L240" i="3" s="1"/>
  <c r="M240" i="3" s="1"/>
  <c r="N240" i="3" s="1"/>
  <c r="O240" i="3" s="1"/>
  <c r="P240" i="3" s="1"/>
  <c r="Q240" i="3" s="1"/>
  <c r="R240" i="3" s="1"/>
  <c r="S240" i="3" s="1"/>
  <c r="T240" i="3" s="1"/>
  <c r="U240" i="3" s="1"/>
  <c r="V240" i="3" s="1"/>
  <c r="W240" i="3" s="1"/>
  <c r="X240" i="3" s="1"/>
  <c r="Y240" i="3" s="1"/>
  <c r="Z240" i="3" s="1"/>
  <c r="AA240" i="3" s="1"/>
  <c r="AB240" i="3" s="1"/>
  <c r="AC240" i="3" s="1"/>
  <c r="AD240" i="3" s="1"/>
  <c r="AE240" i="3" s="1"/>
  <c r="AF240" i="3" s="1"/>
  <c r="C241" i="3"/>
  <c r="D241" i="3" s="1"/>
  <c r="E241" i="3" s="1"/>
  <c r="F241" i="3" s="1"/>
  <c r="G241" i="3" s="1"/>
  <c r="H241" i="3" s="1"/>
  <c r="I241" i="3" s="1"/>
  <c r="J241" i="3" s="1"/>
  <c r="K241" i="3" s="1"/>
  <c r="L241" i="3" s="1"/>
  <c r="M241" i="3" s="1"/>
  <c r="N241" i="3" s="1"/>
  <c r="O241" i="3" s="1"/>
  <c r="P241" i="3" s="1"/>
  <c r="Q241" i="3" s="1"/>
  <c r="R241" i="3" s="1"/>
  <c r="S241" i="3" s="1"/>
  <c r="T241" i="3" s="1"/>
  <c r="U241" i="3" s="1"/>
  <c r="V241" i="3" s="1"/>
  <c r="W241" i="3" s="1"/>
  <c r="X241" i="3" s="1"/>
  <c r="Y241" i="3" s="1"/>
  <c r="Z241" i="3" s="1"/>
  <c r="AA241" i="3" s="1"/>
  <c r="AB241" i="3" s="1"/>
  <c r="AC241" i="3" s="1"/>
  <c r="AD241" i="3" s="1"/>
  <c r="AE241" i="3" s="1"/>
  <c r="AF241" i="3" s="1"/>
  <c r="C242" i="3"/>
  <c r="D242" i="3" s="1"/>
  <c r="E242" i="3" s="1"/>
  <c r="F242" i="3" s="1"/>
  <c r="G242" i="3" s="1"/>
  <c r="H242" i="3" s="1"/>
  <c r="I242" i="3" s="1"/>
  <c r="J242" i="3" s="1"/>
  <c r="K242" i="3" s="1"/>
  <c r="L242" i="3" s="1"/>
  <c r="M242" i="3" s="1"/>
  <c r="N242" i="3" s="1"/>
  <c r="O242" i="3" s="1"/>
  <c r="P242" i="3" s="1"/>
  <c r="Q242" i="3" s="1"/>
  <c r="R242" i="3" s="1"/>
  <c r="S242" i="3" s="1"/>
  <c r="T242" i="3" s="1"/>
  <c r="U242" i="3" s="1"/>
  <c r="V242" i="3" s="1"/>
  <c r="W242" i="3" s="1"/>
  <c r="X242" i="3" s="1"/>
  <c r="Y242" i="3" s="1"/>
  <c r="Z242" i="3" s="1"/>
  <c r="AA242" i="3" s="1"/>
  <c r="AB242" i="3" s="1"/>
  <c r="AC242" i="3" s="1"/>
  <c r="AD242" i="3" s="1"/>
  <c r="AE242" i="3" s="1"/>
  <c r="AF242" i="3" s="1"/>
  <c r="C243" i="3"/>
  <c r="D243" i="3" s="1"/>
  <c r="E243" i="3" s="1"/>
  <c r="F243" i="3" s="1"/>
  <c r="G243" i="3" s="1"/>
  <c r="H243" i="3" s="1"/>
  <c r="I243" i="3" s="1"/>
  <c r="J243" i="3" s="1"/>
  <c r="K243" i="3" s="1"/>
  <c r="L243" i="3" s="1"/>
  <c r="M243" i="3" s="1"/>
  <c r="N243" i="3" s="1"/>
  <c r="O243" i="3" s="1"/>
  <c r="P243" i="3" s="1"/>
  <c r="Q243" i="3" s="1"/>
  <c r="R243" i="3" s="1"/>
  <c r="S243" i="3" s="1"/>
  <c r="T243" i="3" s="1"/>
  <c r="U243" i="3" s="1"/>
  <c r="V243" i="3" s="1"/>
  <c r="W243" i="3" s="1"/>
  <c r="X243" i="3" s="1"/>
  <c r="Y243" i="3" s="1"/>
  <c r="Z243" i="3" s="1"/>
  <c r="AA243" i="3" s="1"/>
  <c r="AB243" i="3" s="1"/>
  <c r="AC243" i="3" s="1"/>
  <c r="AD243" i="3" s="1"/>
  <c r="AE243" i="3" s="1"/>
  <c r="AF243" i="3" s="1"/>
  <c r="C244" i="3"/>
  <c r="D244" i="3" s="1"/>
  <c r="E244" i="3" s="1"/>
  <c r="F244" i="3" s="1"/>
  <c r="G244" i="3" s="1"/>
  <c r="H244" i="3" s="1"/>
  <c r="I244" i="3" s="1"/>
  <c r="J244" i="3" s="1"/>
  <c r="K244" i="3" s="1"/>
  <c r="L244" i="3" s="1"/>
  <c r="M244" i="3" s="1"/>
  <c r="N244" i="3" s="1"/>
  <c r="O244" i="3" s="1"/>
  <c r="P244" i="3" s="1"/>
  <c r="Q244" i="3" s="1"/>
  <c r="R244" i="3" s="1"/>
  <c r="S244" i="3" s="1"/>
  <c r="T244" i="3" s="1"/>
  <c r="U244" i="3" s="1"/>
  <c r="V244" i="3" s="1"/>
  <c r="W244" i="3" s="1"/>
  <c r="X244" i="3" s="1"/>
  <c r="Y244" i="3" s="1"/>
  <c r="Z244" i="3" s="1"/>
  <c r="AA244" i="3" s="1"/>
  <c r="AB244" i="3" s="1"/>
  <c r="AC244" i="3" s="1"/>
  <c r="AD244" i="3" s="1"/>
  <c r="AE244" i="3" s="1"/>
  <c r="AF244" i="3" s="1"/>
  <c r="C245" i="3"/>
  <c r="D245" i="3" s="1"/>
  <c r="E245" i="3" s="1"/>
  <c r="F245" i="3" s="1"/>
  <c r="G245" i="3" s="1"/>
  <c r="H245" i="3" s="1"/>
  <c r="I245" i="3" s="1"/>
  <c r="J245" i="3" s="1"/>
  <c r="K245" i="3" s="1"/>
  <c r="L245" i="3" s="1"/>
  <c r="M245" i="3" s="1"/>
  <c r="N245" i="3" s="1"/>
  <c r="O245" i="3" s="1"/>
  <c r="P245" i="3" s="1"/>
  <c r="Q245" i="3" s="1"/>
  <c r="R245" i="3" s="1"/>
  <c r="S245" i="3" s="1"/>
  <c r="T245" i="3" s="1"/>
  <c r="U245" i="3" s="1"/>
  <c r="V245" i="3" s="1"/>
  <c r="W245" i="3" s="1"/>
  <c r="X245" i="3" s="1"/>
  <c r="Y245" i="3" s="1"/>
  <c r="Z245" i="3" s="1"/>
  <c r="AA245" i="3" s="1"/>
  <c r="AB245" i="3" s="1"/>
  <c r="AC245" i="3" s="1"/>
  <c r="AD245" i="3" s="1"/>
  <c r="AE245" i="3" s="1"/>
  <c r="AF245" i="3" s="1"/>
  <c r="C246" i="3"/>
  <c r="D246" i="3" s="1"/>
  <c r="E246" i="3" s="1"/>
  <c r="F246" i="3" s="1"/>
  <c r="G246" i="3" s="1"/>
  <c r="H246" i="3" s="1"/>
  <c r="I246" i="3" s="1"/>
  <c r="J246" i="3" s="1"/>
  <c r="K246" i="3" s="1"/>
  <c r="L246" i="3" s="1"/>
  <c r="M246" i="3" s="1"/>
  <c r="N246" i="3" s="1"/>
  <c r="O246" i="3" s="1"/>
  <c r="P246" i="3" s="1"/>
  <c r="Q246" i="3" s="1"/>
  <c r="R246" i="3" s="1"/>
  <c r="S246" i="3" s="1"/>
  <c r="T246" i="3" s="1"/>
  <c r="U246" i="3" s="1"/>
  <c r="V246" i="3" s="1"/>
  <c r="W246" i="3" s="1"/>
  <c r="X246" i="3" s="1"/>
  <c r="Y246" i="3" s="1"/>
  <c r="Z246" i="3" s="1"/>
  <c r="AA246" i="3" s="1"/>
  <c r="AB246" i="3" s="1"/>
  <c r="AC246" i="3" s="1"/>
  <c r="AD246" i="3" s="1"/>
  <c r="AE246" i="3" s="1"/>
  <c r="AF246" i="3" s="1"/>
  <c r="C247" i="3"/>
  <c r="D247" i="3" s="1"/>
  <c r="E247" i="3" s="1"/>
  <c r="F247" i="3" s="1"/>
  <c r="G247" i="3" s="1"/>
  <c r="H247" i="3" s="1"/>
  <c r="I247" i="3" s="1"/>
  <c r="J247" i="3" s="1"/>
  <c r="K247" i="3" s="1"/>
  <c r="L247" i="3" s="1"/>
  <c r="M247" i="3" s="1"/>
  <c r="N247" i="3" s="1"/>
  <c r="O247" i="3" s="1"/>
  <c r="P247" i="3" s="1"/>
  <c r="Q247" i="3" s="1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C248" i="3"/>
  <c r="D248" i="3" s="1"/>
  <c r="E248" i="3" s="1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S248" i="3" s="1"/>
  <c r="T248" i="3" s="1"/>
  <c r="U248" i="3" s="1"/>
  <c r="V248" i="3" s="1"/>
  <c r="W248" i="3" s="1"/>
  <c r="X248" i="3" s="1"/>
  <c r="Y248" i="3" s="1"/>
  <c r="Z248" i="3" s="1"/>
  <c r="AA248" i="3" s="1"/>
  <c r="AB248" i="3" s="1"/>
  <c r="AC248" i="3" s="1"/>
  <c r="AD248" i="3" s="1"/>
  <c r="AE248" i="3" s="1"/>
  <c r="AF248" i="3" s="1"/>
  <c r="C249" i="3"/>
  <c r="D249" i="3" s="1"/>
  <c r="E249" i="3" s="1"/>
  <c r="F249" i="3" s="1"/>
  <c r="G249" i="3" s="1"/>
  <c r="H249" i="3" s="1"/>
  <c r="I249" i="3" s="1"/>
  <c r="J249" i="3" s="1"/>
  <c r="K249" i="3" s="1"/>
  <c r="L249" i="3" s="1"/>
  <c r="M249" i="3" s="1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C250" i="3"/>
  <c r="D250" i="3" s="1"/>
  <c r="E250" i="3" s="1"/>
  <c r="F250" i="3" s="1"/>
  <c r="G250" i="3" s="1"/>
  <c r="H250" i="3" s="1"/>
  <c r="I250" i="3" s="1"/>
  <c r="J250" i="3" s="1"/>
  <c r="K250" i="3" s="1"/>
  <c r="L250" i="3" s="1"/>
  <c r="M250" i="3" s="1"/>
  <c r="N250" i="3" s="1"/>
  <c r="O250" i="3" s="1"/>
  <c r="P250" i="3" s="1"/>
  <c r="Q250" i="3" s="1"/>
  <c r="R250" i="3" s="1"/>
  <c r="S250" i="3" s="1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C251" i="3"/>
  <c r="D251" i="3" s="1"/>
  <c r="E251" i="3" s="1"/>
  <c r="F251" i="3" s="1"/>
  <c r="G251" i="3" s="1"/>
  <c r="H251" i="3" s="1"/>
  <c r="I251" i="3" s="1"/>
  <c r="J251" i="3" s="1"/>
  <c r="K251" i="3" s="1"/>
  <c r="L251" i="3" s="1"/>
  <c r="M251" i="3" s="1"/>
  <c r="N251" i="3" s="1"/>
  <c r="O251" i="3" s="1"/>
  <c r="P251" i="3" s="1"/>
  <c r="Q251" i="3" s="1"/>
  <c r="R251" i="3" s="1"/>
  <c r="S251" i="3" s="1"/>
  <c r="T251" i="3" s="1"/>
  <c r="U251" i="3" s="1"/>
  <c r="V251" i="3" s="1"/>
  <c r="W251" i="3" s="1"/>
  <c r="X251" i="3" s="1"/>
  <c r="Y251" i="3" s="1"/>
  <c r="Z251" i="3" s="1"/>
  <c r="AA251" i="3" s="1"/>
  <c r="AB251" i="3" s="1"/>
  <c r="AC251" i="3" s="1"/>
  <c r="AD251" i="3" s="1"/>
  <c r="AE251" i="3" s="1"/>
  <c r="AF251" i="3" s="1"/>
  <c r="C252" i="3"/>
  <c r="D252" i="3" s="1"/>
  <c r="E252" i="3" s="1"/>
  <c r="F252" i="3" s="1"/>
  <c r="G252" i="3" s="1"/>
  <c r="H252" i="3" s="1"/>
  <c r="I252" i="3" s="1"/>
  <c r="J252" i="3" s="1"/>
  <c r="K252" i="3" s="1"/>
  <c r="L252" i="3" s="1"/>
  <c r="M252" i="3" s="1"/>
  <c r="N252" i="3" s="1"/>
  <c r="O252" i="3" s="1"/>
  <c r="P252" i="3" s="1"/>
  <c r="Q252" i="3" s="1"/>
  <c r="R252" i="3" s="1"/>
  <c r="S252" i="3" s="1"/>
  <c r="T252" i="3" s="1"/>
  <c r="U252" i="3" s="1"/>
  <c r="V252" i="3" s="1"/>
  <c r="W252" i="3" s="1"/>
  <c r="X252" i="3" s="1"/>
  <c r="Y252" i="3" s="1"/>
  <c r="Z252" i="3" s="1"/>
  <c r="AA252" i="3" s="1"/>
  <c r="AB252" i="3" s="1"/>
  <c r="AC252" i="3" s="1"/>
  <c r="AD252" i="3" s="1"/>
  <c r="AE252" i="3" s="1"/>
  <c r="AF252" i="3" s="1"/>
  <c r="C253" i="3"/>
  <c r="D253" i="3" s="1"/>
  <c r="E253" i="3" s="1"/>
  <c r="F253" i="3" s="1"/>
  <c r="G253" i="3" s="1"/>
  <c r="H253" i="3" s="1"/>
  <c r="I253" i="3" s="1"/>
  <c r="J253" i="3" s="1"/>
  <c r="K253" i="3" s="1"/>
  <c r="L253" i="3" s="1"/>
  <c r="M253" i="3" s="1"/>
  <c r="N253" i="3" s="1"/>
  <c r="O253" i="3" s="1"/>
  <c r="P253" i="3" s="1"/>
  <c r="Q253" i="3" s="1"/>
  <c r="R253" i="3" s="1"/>
  <c r="S253" i="3" s="1"/>
  <c r="T253" i="3" s="1"/>
  <c r="U253" i="3" s="1"/>
  <c r="V253" i="3" s="1"/>
  <c r="W253" i="3" s="1"/>
  <c r="X253" i="3" s="1"/>
  <c r="Y253" i="3" s="1"/>
  <c r="Z253" i="3" s="1"/>
  <c r="AA253" i="3" s="1"/>
  <c r="AB253" i="3" s="1"/>
  <c r="AC253" i="3" s="1"/>
  <c r="AD253" i="3" s="1"/>
  <c r="AE253" i="3" s="1"/>
  <c r="AF253" i="3" s="1"/>
  <c r="C254" i="3"/>
  <c r="D254" i="3" s="1"/>
  <c r="E254" i="3" s="1"/>
  <c r="F254" i="3" s="1"/>
  <c r="G254" i="3" s="1"/>
  <c r="H254" i="3" s="1"/>
  <c r="I254" i="3" s="1"/>
  <c r="J254" i="3" s="1"/>
  <c r="K254" i="3" s="1"/>
  <c r="L254" i="3" s="1"/>
  <c r="M254" i="3" s="1"/>
  <c r="N254" i="3" s="1"/>
  <c r="O254" i="3" s="1"/>
  <c r="P254" i="3" s="1"/>
  <c r="Q254" i="3" s="1"/>
  <c r="R254" i="3" s="1"/>
  <c r="S254" i="3" s="1"/>
  <c r="T254" i="3" s="1"/>
  <c r="U254" i="3" s="1"/>
  <c r="V254" i="3" s="1"/>
  <c r="W254" i="3" s="1"/>
  <c r="X254" i="3" s="1"/>
  <c r="Y254" i="3" s="1"/>
  <c r="Z254" i="3" s="1"/>
  <c r="AA254" i="3" s="1"/>
  <c r="AB254" i="3" s="1"/>
  <c r="AC254" i="3" s="1"/>
  <c r="AD254" i="3" s="1"/>
  <c r="AE254" i="3" s="1"/>
  <c r="AF254" i="3" s="1"/>
  <c r="C255" i="3"/>
  <c r="D255" i="3" s="1"/>
  <c r="E255" i="3" s="1"/>
  <c r="F255" i="3" s="1"/>
  <c r="G255" i="3" s="1"/>
  <c r="H255" i="3" s="1"/>
  <c r="I255" i="3" s="1"/>
  <c r="J255" i="3" s="1"/>
  <c r="K255" i="3" s="1"/>
  <c r="L255" i="3" s="1"/>
  <c r="M255" i="3" s="1"/>
  <c r="N255" i="3" s="1"/>
  <c r="O255" i="3" s="1"/>
  <c r="P255" i="3" s="1"/>
  <c r="Q255" i="3" s="1"/>
  <c r="R255" i="3"/>
  <c r="S255" i="3" s="1"/>
  <c r="T255" i="3" s="1"/>
  <c r="U255" i="3" s="1"/>
  <c r="V255" i="3" s="1"/>
  <c r="W255" i="3" s="1"/>
  <c r="X255" i="3" s="1"/>
  <c r="Y255" i="3" s="1"/>
  <c r="Z255" i="3" s="1"/>
  <c r="AA255" i="3" s="1"/>
  <c r="AB255" i="3" s="1"/>
  <c r="AC255" i="3" s="1"/>
  <c r="AD255" i="3" s="1"/>
  <c r="AE255" i="3" s="1"/>
  <c r="AF255" i="3" s="1"/>
  <c r="C256" i="3"/>
  <c r="D256" i="3" s="1"/>
  <c r="E256" i="3" s="1"/>
  <c r="F256" i="3" s="1"/>
  <c r="G256" i="3" s="1"/>
  <c r="H256" i="3" s="1"/>
  <c r="I256" i="3" s="1"/>
  <c r="J256" i="3" s="1"/>
  <c r="K256" i="3" s="1"/>
  <c r="L256" i="3" s="1"/>
  <c r="M256" i="3" s="1"/>
  <c r="N256" i="3" s="1"/>
  <c r="O256" i="3" s="1"/>
  <c r="P256" i="3" s="1"/>
  <c r="Q256" i="3" s="1"/>
  <c r="R256" i="3" s="1"/>
  <c r="S256" i="3" s="1"/>
  <c r="T256" i="3" s="1"/>
  <c r="U256" i="3" s="1"/>
  <c r="V256" i="3" s="1"/>
  <c r="W256" i="3" s="1"/>
  <c r="X256" i="3" s="1"/>
  <c r="Y256" i="3" s="1"/>
  <c r="Z256" i="3" s="1"/>
  <c r="AA256" i="3" s="1"/>
  <c r="AB256" i="3" s="1"/>
  <c r="AC256" i="3" s="1"/>
  <c r="AD256" i="3" s="1"/>
  <c r="AE256" i="3" s="1"/>
  <c r="AF256" i="3" s="1"/>
  <c r="C257" i="3"/>
  <c r="D257" i="3" s="1"/>
  <c r="E257" i="3" s="1"/>
  <c r="F257" i="3" s="1"/>
  <c r="G257" i="3" s="1"/>
  <c r="H257" i="3" s="1"/>
  <c r="I257" i="3" s="1"/>
  <c r="J257" i="3" s="1"/>
  <c r="K257" i="3" s="1"/>
  <c r="L257" i="3" s="1"/>
  <c r="M257" i="3" s="1"/>
  <c r="N257" i="3" s="1"/>
  <c r="O257" i="3" s="1"/>
  <c r="P257" i="3" s="1"/>
  <c r="Q257" i="3" s="1"/>
  <c r="R257" i="3" s="1"/>
  <c r="S257" i="3" s="1"/>
  <c r="T257" i="3" s="1"/>
  <c r="U257" i="3" s="1"/>
  <c r="V257" i="3" s="1"/>
  <c r="W257" i="3" s="1"/>
  <c r="X257" i="3" s="1"/>
  <c r="Y257" i="3" s="1"/>
  <c r="Z257" i="3" s="1"/>
  <c r="AA257" i="3" s="1"/>
  <c r="AB257" i="3" s="1"/>
  <c r="AC257" i="3" s="1"/>
  <c r="AD257" i="3" s="1"/>
  <c r="AE257" i="3" s="1"/>
  <c r="AF257" i="3" s="1"/>
  <c r="C258" i="3"/>
  <c r="D258" i="3"/>
  <c r="E258" i="3" s="1"/>
  <c r="F258" i="3" s="1"/>
  <c r="G258" i="3" s="1"/>
  <c r="H258" i="3" s="1"/>
  <c r="I258" i="3" s="1"/>
  <c r="J258" i="3" s="1"/>
  <c r="K258" i="3" s="1"/>
  <c r="L258" i="3" s="1"/>
  <c r="M258" i="3" s="1"/>
  <c r="N258" i="3" s="1"/>
  <c r="O258" i="3" s="1"/>
  <c r="P258" i="3" s="1"/>
  <c r="Q258" i="3" s="1"/>
  <c r="R258" i="3" s="1"/>
  <c r="S258" i="3" s="1"/>
  <c r="T258" i="3" s="1"/>
  <c r="U258" i="3" s="1"/>
  <c r="V258" i="3" s="1"/>
  <c r="W258" i="3" s="1"/>
  <c r="X258" i="3" s="1"/>
  <c r="Y258" i="3" s="1"/>
  <c r="Z258" i="3" s="1"/>
  <c r="AA258" i="3" s="1"/>
  <c r="AB258" i="3" s="1"/>
  <c r="AC258" i="3" s="1"/>
  <c r="AD258" i="3" s="1"/>
  <c r="AE258" i="3" s="1"/>
  <c r="AF258" i="3" s="1"/>
  <c r="C259" i="3"/>
  <c r="D259" i="3" s="1"/>
  <c r="E259" i="3" s="1"/>
  <c r="F259" i="3" s="1"/>
  <c r="G259" i="3" s="1"/>
  <c r="H259" i="3" s="1"/>
  <c r="I259" i="3" s="1"/>
  <c r="J259" i="3" s="1"/>
  <c r="K259" i="3" s="1"/>
  <c r="L259" i="3" s="1"/>
  <c r="M259" i="3" s="1"/>
  <c r="N259" i="3" s="1"/>
  <c r="O259" i="3" s="1"/>
  <c r="P259" i="3" s="1"/>
  <c r="Q259" i="3" s="1"/>
  <c r="R259" i="3" s="1"/>
  <c r="S259" i="3" s="1"/>
  <c r="T259" i="3" s="1"/>
  <c r="U259" i="3" s="1"/>
  <c r="V259" i="3" s="1"/>
  <c r="W259" i="3" s="1"/>
  <c r="X259" i="3" s="1"/>
  <c r="Y259" i="3" s="1"/>
  <c r="Z259" i="3" s="1"/>
  <c r="AA259" i="3" s="1"/>
  <c r="AB259" i="3" s="1"/>
  <c r="AC259" i="3" s="1"/>
  <c r="AD259" i="3" s="1"/>
  <c r="AE259" i="3" s="1"/>
  <c r="AF259" i="3" s="1"/>
  <c r="C260" i="3"/>
  <c r="D260" i="3" s="1"/>
  <c r="E260" i="3" s="1"/>
  <c r="F260" i="3" s="1"/>
  <c r="G260" i="3" s="1"/>
  <c r="H260" i="3" s="1"/>
  <c r="I260" i="3" s="1"/>
  <c r="J260" i="3" s="1"/>
  <c r="K260" i="3" s="1"/>
  <c r="L260" i="3" s="1"/>
  <c r="M260" i="3" s="1"/>
  <c r="N260" i="3" s="1"/>
  <c r="O260" i="3" s="1"/>
  <c r="P260" i="3"/>
  <c r="Q260" i="3" s="1"/>
  <c r="R260" i="3" s="1"/>
  <c r="S260" i="3" s="1"/>
  <c r="T260" i="3" s="1"/>
  <c r="U260" i="3" s="1"/>
  <c r="V260" i="3" s="1"/>
  <c r="W260" i="3" s="1"/>
  <c r="X260" i="3" s="1"/>
  <c r="Y260" i="3" s="1"/>
  <c r="Z260" i="3" s="1"/>
  <c r="AA260" i="3" s="1"/>
  <c r="AB260" i="3" s="1"/>
  <c r="AC260" i="3" s="1"/>
  <c r="AD260" i="3" s="1"/>
  <c r="AE260" i="3" s="1"/>
  <c r="AF260" i="3" s="1"/>
  <c r="C261" i="3"/>
  <c r="D261" i="3" s="1"/>
  <c r="E261" i="3" s="1"/>
  <c r="F261" i="3" s="1"/>
  <c r="G261" i="3" s="1"/>
  <c r="H261" i="3" s="1"/>
  <c r="I261" i="3" s="1"/>
  <c r="J261" i="3" s="1"/>
  <c r="K261" i="3" s="1"/>
  <c r="L261" i="3" s="1"/>
  <c r="M261" i="3" s="1"/>
  <c r="N261" i="3" s="1"/>
  <c r="O261" i="3" s="1"/>
  <c r="P261" i="3" s="1"/>
  <c r="Q261" i="3" s="1"/>
  <c r="R261" i="3" s="1"/>
  <c r="S261" i="3" s="1"/>
  <c r="T261" i="3" s="1"/>
  <c r="U261" i="3" s="1"/>
  <c r="V261" i="3" s="1"/>
  <c r="W261" i="3" s="1"/>
  <c r="X261" i="3" s="1"/>
  <c r="Y261" i="3" s="1"/>
  <c r="Z261" i="3" s="1"/>
  <c r="AA261" i="3" s="1"/>
  <c r="AB261" i="3" s="1"/>
  <c r="AC261" i="3" s="1"/>
  <c r="AD261" i="3" s="1"/>
  <c r="AE261" i="3" s="1"/>
  <c r="AF261" i="3" s="1"/>
  <c r="C262" i="3"/>
  <c r="D262" i="3"/>
  <c r="E262" i="3" s="1"/>
  <c r="F262" i="3" s="1"/>
  <c r="G262" i="3" s="1"/>
  <c r="H262" i="3" s="1"/>
  <c r="I262" i="3" s="1"/>
  <c r="J262" i="3" s="1"/>
  <c r="K262" i="3" s="1"/>
  <c r="L262" i="3" s="1"/>
  <c r="M262" i="3" s="1"/>
  <c r="N262" i="3" s="1"/>
  <c r="O262" i="3" s="1"/>
  <c r="P262" i="3" s="1"/>
  <c r="Q262" i="3" s="1"/>
  <c r="R262" i="3" s="1"/>
  <c r="S262" i="3" s="1"/>
  <c r="T262" i="3" s="1"/>
  <c r="U262" i="3" s="1"/>
  <c r="V262" i="3" s="1"/>
  <c r="W262" i="3" s="1"/>
  <c r="X262" i="3" s="1"/>
  <c r="Y262" i="3" s="1"/>
  <c r="Z262" i="3" s="1"/>
  <c r="AA262" i="3" s="1"/>
  <c r="AB262" i="3" s="1"/>
  <c r="AC262" i="3" s="1"/>
  <c r="AD262" i="3" s="1"/>
  <c r="AE262" i="3" s="1"/>
  <c r="AF262" i="3" s="1"/>
  <c r="C263" i="3"/>
  <c r="D263" i="3" s="1"/>
  <c r="E263" i="3" s="1"/>
  <c r="F263" i="3" s="1"/>
  <c r="G263" i="3" s="1"/>
  <c r="H263" i="3" s="1"/>
  <c r="I263" i="3" s="1"/>
  <c r="J263" i="3" s="1"/>
  <c r="K263" i="3" s="1"/>
  <c r="L263" i="3" s="1"/>
  <c r="M263" i="3" s="1"/>
  <c r="N263" i="3" s="1"/>
  <c r="O263" i="3" s="1"/>
  <c r="P263" i="3" s="1"/>
  <c r="Q263" i="3" s="1"/>
  <c r="R263" i="3" s="1"/>
  <c r="S263" i="3" s="1"/>
  <c r="T263" i="3" s="1"/>
  <c r="U263" i="3" s="1"/>
  <c r="V263" i="3" s="1"/>
  <c r="W263" i="3" s="1"/>
  <c r="X263" i="3" s="1"/>
  <c r="Y263" i="3" s="1"/>
  <c r="Z263" i="3" s="1"/>
  <c r="AA263" i="3" s="1"/>
  <c r="AB263" i="3" s="1"/>
  <c r="AC263" i="3" s="1"/>
  <c r="AD263" i="3" s="1"/>
  <c r="AE263" i="3" s="1"/>
  <c r="AF263" i="3" s="1"/>
  <c r="C264" i="3"/>
  <c r="D264" i="3" s="1"/>
  <c r="E264" i="3" s="1"/>
  <c r="F264" i="3" s="1"/>
  <c r="G264" i="3" s="1"/>
  <c r="H264" i="3" s="1"/>
  <c r="I264" i="3" s="1"/>
  <c r="J264" i="3" s="1"/>
  <c r="K264" i="3" s="1"/>
  <c r="L264" i="3" s="1"/>
  <c r="M264" i="3" s="1"/>
  <c r="N264" i="3" s="1"/>
  <c r="O264" i="3" s="1"/>
  <c r="P264" i="3" s="1"/>
  <c r="Q264" i="3" s="1"/>
  <c r="R264" i="3" s="1"/>
  <c r="S264" i="3" s="1"/>
  <c r="T264" i="3" s="1"/>
  <c r="U264" i="3" s="1"/>
  <c r="V264" i="3" s="1"/>
  <c r="W264" i="3" s="1"/>
  <c r="X264" i="3" s="1"/>
  <c r="Y264" i="3" s="1"/>
  <c r="Z264" i="3" s="1"/>
  <c r="AA264" i="3" s="1"/>
  <c r="AB264" i="3" s="1"/>
  <c r="AC264" i="3" s="1"/>
  <c r="AD264" i="3" s="1"/>
  <c r="AE264" i="3" s="1"/>
  <c r="AF264" i="3" s="1"/>
  <c r="C265" i="3"/>
  <c r="D265" i="3" s="1"/>
  <c r="E265" i="3" s="1"/>
  <c r="F265" i="3" s="1"/>
  <c r="G265" i="3" s="1"/>
  <c r="H265" i="3" s="1"/>
  <c r="I265" i="3" s="1"/>
  <c r="J265" i="3" s="1"/>
  <c r="K265" i="3" s="1"/>
  <c r="L265" i="3" s="1"/>
  <c r="M265" i="3" s="1"/>
  <c r="N265" i="3" s="1"/>
  <c r="O265" i="3" s="1"/>
  <c r="P265" i="3" s="1"/>
  <c r="Q265" i="3" s="1"/>
  <c r="R265" i="3" s="1"/>
  <c r="S265" i="3" s="1"/>
  <c r="T265" i="3" s="1"/>
  <c r="U265" i="3" s="1"/>
  <c r="V265" i="3" s="1"/>
  <c r="W265" i="3" s="1"/>
  <c r="X265" i="3" s="1"/>
  <c r="Y265" i="3" s="1"/>
  <c r="Z265" i="3" s="1"/>
  <c r="AA265" i="3" s="1"/>
  <c r="AB265" i="3" s="1"/>
  <c r="AC265" i="3" s="1"/>
  <c r="AD265" i="3" s="1"/>
  <c r="AE265" i="3" s="1"/>
  <c r="AF265" i="3" s="1"/>
  <c r="C266" i="3"/>
  <c r="D266" i="3" s="1"/>
  <c r="E266" i="3" s="1"/>
  <c r="F266" i="3" s="1"/>
  <c r="G266" i="3" s="1"/>
  <c r="H266" i="3" s="1"/>
  <c r="I266" i="3" s="1"/>
  <c r="J266" i="3" s="1"/>
  <c r="K266" i="3" s="1"/>
  <c r="L266" i="3" s="1"/>
  <c r="M266" i="3" s="1"/>
  <c r="N266" i="3" s="1"/>
  <c r="O266" i="3" s="1"/>
  <c r="P266" i="3" s="1"/>
  <c r="Q266" i="3" s="1"/>
  <c r="R266" i="3" s="1"/>
  <c r="S266" i="3" s="1"/>
  <c r="T266" i="3" s="1"/>
  <c r="U266" i="3" s="1"/>
  <c r="V266" i="3" s="1"/>
  <c r="W266" i="3" s="1"/>
  <c r="X266" i="3" s="1"/>
  <c r="Y266" i="3" s="1"/>
  <c r="Z266" i="3" s="1"/>
  <c r="AA266" i="3" s="1"/>
  <c r="AB266" i="3" s="1"/>
  <c r="AC266" i="3" s="1"/>
  <c r="AD266" i="3" s="1"/>
  <c r="AE266" i="3" s="1"/>
  <c r="AF266" i="3" s="1"/>
  <c r="C267" i="3"/>
  <c r="D267" i="3" s="1"/>
  <c r="E267" i="3" s="1"/>
  <c r="F267" i="3" s="1"/>
  <c r="G267" i="3" s="1"/>
  <c r="H267" i="3" s="1"/>
  <c r="I267" i="3" s="1"/>
  <c r="J267" i="3" s="1"/>
  <c r="K267" i="3" s="1"/>
  <c r="L267" i="3" s="1"/>
  <c r="M267" i="3" s="1"/>
  <c r="N267" i="3" s="1"/>
  <c r="O267" i="3" s="1"/>
  <c r="P267" i="3" s="1"/>
  <c r="Q267" i="3" s="1"/>
  <c r="R267" i="3" s="1"/>
  <c r="S267" i="3" s="1"/>
  <c r="T267" i="3" s="1"/>
  <c r="U267" i="3" s="1"/>
  <c r="V267" i="3" s="1"/>
  <c r="W267" i="3" s="1"/>
  <c r="X267" i="3" s="1"/>
  <c r="Y267" i="3" s="1"/>
  <c r="Z267" i="3" s="1"/>
  <c r="AA267" i="3" s="1"/>
  <c r="AB267" i="3" s="1"/>
  <c r="AC267" i="3" s="1"/>
  <c r="AD267" i="3" s="1"/>
  <c r="AE267" i="3" s="1"/>
  <c r="AF267" i="3" s="1"/>
  <c r="C268" i="3"/>
  <c r="D268" i="3" s="1"/>
  <c r="E268" i="3" s="1"/>
  <c r="F268" i="3" s="1"/>
  <c r="G268" i="3" s="1"/>
  <c r="H268" i="3" s="1"/>
  <c r="I268" i="3" s="1"/>
  <c r="J268" i="3" s="1"/>
  <c r="K268" i="3" s="1"/>
  <c r="L268" i="3" s="1"/>
  <c r="M268" i="3" s="1"/>
  <c r="N268" i="3" s="1"/>
  <c r="O268" i="3" s="1"/>
  <c r="P268" i="3" s="1"/>
  <c r="Q268" i="3" s="1"/>
  <c r="R268" i="3" s="1"/>
  <c r="S268" i="3" s="1"/>
  <c r="T268" i="3" s="1"/>
  <c r="U268" i="3" s="1"/>
  <c r="V268" i="3" s="1"/>
  <c r="W268" i="3" s="1"/>
  <c r="X268" i="3" s="1"/>
  <c r="Y268" i="3" s="1"/>
  <c r="Z268" i="3" s="1"/>
  <c r="AA268" i="3" s="1"/>
  <c r="AB268" i="3" s="1"/>
  <c r="AC268" i="3" s="1"/>
  <c r="AD268" i="3" s="1"/>
  <c r="AE268" i="3" s="1"/>
  <c r="AF268" i="3" s="1"/>
  <c r="C269" i="3"/>
  <c r="D269" i="3" s="1"/>
  <c r="E269" i="3" s="1"/>
  <c r="F269" i="3" s="1"/>
  <c r="G269" i="3" s="1"/>
  <c r="H269" i="3" s="1"/>
  <c r="I269" i="3" s="1"/>
  <c r="J269" i="3" s="1"/>
  <c r="K269" i="3" s="1"/>
  <c r="L269" i="3" s="1"/>
  <c r="M269" i="3" s="1"/>
  <c r="N269" i="3" s="1"/>
  <c r="O269" i="3" s="1"/>
  <c r="P269" i="3" s="1"/>
  <c r="Q269" i="3" s="1"/>
  <c r="R269" i="3" s="1"/>
  <c r="S269" i="3" s="1"/>
  <c r="T269" i="3" s="1"/>
  <c r="U269" i="3" s="1"/>
  <c r="V269" i="3" s="1"/>
  <c r="W269" i="3" s="1"/>
  <c r="X269" i="3" s="1"/>
  <c r="Y269" i="3" s="1"/>
  <c r="Z269" i="3" s="1"/>
  <c r="AA269" i="3" s="1"/>
  <c r="AB269" i="3" s="1"/>
  <c r="AC269" i="3" s="1"/>
  <c r="AD269" i="3" s="1"/>
  <c r="AE269" i="3" s="1"/>
  <c r="AF269" i="3" s="1"/>
  <c r="C270" i="3"/>
  <c r="D270" i="3" s="1"/>
  <c r="E270" i="3" s="1"/>
  <c r="F270" i="3" s="1"/>
  <c r="G270" i="3" s="1"/>
  <c r="H270" i="3" s="1"/>
  <c r="I270" i="3" s="1"/>
  <c r="J270" i="3" s="1"/>
  <c r="K270" i="3" s="1"/>
  <c r="L270" i="3" s="1"/>
  <c r="M270" i="3" s="1"/>
  <c r="N270" i="3" s="1"/>
  <c r="O270" i="3" s="1"/>
  <c r="P270" i="3" s="1"/>
  <c r="Q270" i="3" s="1"/>
  <c r="R270" i="3" s="1"/>
  <c r="S270" i="3" s="1"/>
  <c r="T270" i="3" s="1"/>
  <c r="U270" i="3" s="1"/>
  <c r="V270" i="3" s="1"/>
  <c r="W270" i="3" s="1"/>
  <c r="X270" i="3" s="1"/>
  <c r="Y270" i="3" s="1"/>
  <c r="Z270" i="3" s="1"/>
  <c r="AA270" i="3" s="1"/>
  <c r="AB270" i="3" s="1"/>
  <c r="AC270" i="3" s="1"/>
  <c r="AD270" i="3" s="1"/>
  <c r="AE270" i="3" s="1"/>
  <c r="AF270" i="3" s="1"/>
  <c r="C271" i="3"/>
  <c r="D271" i="3" s="1"/>
  <c r="E271" i="3" s="1"/>
  <c r="F271" i="3" s="1"/>
  <c r="G271" i="3" s="1"/>
  <c r="H271" i="3" s="1"/>
  <c r="I271" i="3" s="1"/>
  <c r="J271" i="3" s="1"/>
  <c r="K271" i="3" s="1"/>
  <c r="L271" i="3" s="1"/>
  <c r="M271" i="3" s="1"/>
  <c r="N271" i="3" s="1"/>
  <c r="O271" i="3" s="1"/>
  <c r="P271" i="3" s="1"/>
  <c r="Q271" i="3" s="1"/>
  <c r="R271" i="3" s="1"/>
  <c r="S271" i="3" s="1"/>
  <c r="T271" i="3" s="1"/>
  <c r="U271" i="3" s="1"/>
  <c r="V271" i="3" s="1"/>
  <c r="W271" i="3" s="1"/>
  <c r="X271" i="3" s="1"/>
  <c r="Y271" i="3" s="1"/>
  <c r="Z271" i="3" s="1"/>
  <c r="AA271" i="3" s="1"/>
  <c r="AB271" i="3" s="1"/>
  <c r="AC271" i="3" s="1"/>
  <c r="AD271" i="3" s="1"/>
  <c r="AE271" i="3" s="1"/>
  <c r="AF271" i="3" s="1"/>
  <c r="C272" i="3"/>
  <c r="D272" i="3" s="1"/>
  <c r="E272" i="3" s="1"/>
  <c r="F272" i="3" s="1"/>
  <c r="G272" i="3" s="1"/>
  <c r="H272" i="3" s="1"/>
  <c r="I272" i="3" s="1"/>
  <c r="J272" i="3" s="1"/>
  <c r="K272" i="3" s="1"/>
  <c r="L272" i="3" s="1"/>
  <c r="M272" i="3" s="1"/>
  <c r="N272" i="3" s="1"/>
  <c r="O272" i="3" s="1"/>
  <c r="P272" i="3" s="1"/>
  <c r="Q272" i="3" s="1"/>
  <c r="R272" i="3" s="1"/>
  <c r="S272" i="3" s="1"/>
  <c r="T272" i="3" s="1"/>
  <c r="U272" i="3" s="1"/>
  <c r="V272" i="3" s="1"/>
  <c r="W272" i="3" s="1"/>
  <c r="X272" i="3" s="1"/>
  <c r="Y272" i="3" s="1"/>
  <c r="Z272" i="3" s="1"/>
  <c r="AA272" i="3" s="1"/>
  <c r="AB272" i="3" s="1"/>
  <c r="AC272" i="3" s="1"/>
  <c r="AD272" i="3" s="1"/>
  <c r="AE272" i="3" s="1"/>
  <c r="AF272" i="3" s="1"/>
  <c r="C273" i="3"/>
  <c r="D273" i="3" s="1"/>
  <c r="E273" i="3" s="1"/>
  <c r="F273" i="3" s="1"/>
  <c r="G273" i="3" s="1"/>
  <c r="H273" i="3" s="1"/>
  <c r="I273" i="3" s="1"/>
  <c r="J273" i="3" s="1"/>
  <c r="K273" i="3" s="1"/>
  <c r="L273" i="3" s="1"/>
  <c r="M273" i="3" s="1"/>
  <c r="N273" i="3" s="1"/>
  <c r="O273" i="3" s="1"/>
  <c r="P273" i="3" s="1"/>
  <c r="Q273" i="3" s="1"/>
  <c r="R273" i="3" s="1"/>
  <c r="S273" i="3" s="1"/>
  <c r="T273" i="3" s="1"/>
  <c r="U273" i="3" s="1"/>
  <c r="V273" i="3" s="1"/>
  <c r="W273" i="3" s="1"/>
  <c r="X273" i="3" s="1"/>
  <c r="Y273" i="3" s="1"/>
  <c r="Z273" i="3" s="1"/>
  <c r="AA273" i="3" s="1"/>
  <c r="AB273" i="3" s="1"/>
  <c r="AC273" i="3" s="1"/>
  <c r="AD273" i="3" s="1"/>
  <c r="AE273" i="3" s="1"/>
  <c r="AF273" i="3" s="1"/>
  <c r="C274" i="3"/>
  <c r="D274" i="3" s="1"/>
  <c r="E274" i="3" s="1"/>
  <c r="F274" i="3" s="1"/>
  <c r="G274" i="3" s="1"/>
  <c r="H274" i="3" s="1"/>
  <c r="I274" i="3"/>
  <c r="J274" i="3" s="1"/>
  <c r="K274" i="3" s="1"/>
  <c r="L274" i="3" s="1"/>
  <c r="M274" i="3" s="1"/>
  <c r="N274" i="3" s="1"/>
  <c r="O274" i="3" s="1"/>
  <c r="P274" i="3" s="1"/>
  <c r="Q274" i="3" s="1"/>
  <c r="R274" i="3" s="1"/>
  <c r="S274" i="3" s="1"/>
  <c r="T274" i="3" s="1"/>
  <c r="U274" i="3" s="1"/>
  <c r="V274" i="3" s="1"/>
  <c r="W274" i="3" s="1"/>
  <c r="X274" i="3" s="1"/>
  <c r="Y274" i="3" s="1"/>
  <c r="Z274" i="3" s="1"/>
  <c r="AA274" i="3" s="1"/>
  <c r="AB274" i="3" s="1"/>
  <c r="AC274" i="3" s="1"/>
  <c r="AD274" i="3" s="1"/>
  <c r="AE274" i="3" s="1"/>
  <c r="AF274" i="3" s="1"/>
  <c r="C275" i="3"/>
  <c r="D275" i="3" s="1"/>
  <c r="E275" i="3" s="1"/>
  <c r="F275" i="3" s="1"/>
  <c r="G275" i="3" s="1"/>
  <c r="H275" i="3" s="1"/>
  <c r="I275" i="3" s="1"/>
  <c r="J275" i="3" s="1"/>
  <c r="K275" i="3" s="1"/>
  <c r="L275" i="3" s="1"/>
  <c r="M275" i="3" s="1"/>
  <c r="N275" i="3" s="1"/>
  <c r="O275" i="3" s="1"/>
  <c r="P275" i="3" s="1"/>
  <c r="Q275" i="3" s="1"/>
  <c r="R275" i="3" s="1"/>
  <c r="S275" i="3" s="1"/>
  <c r="T275" i="3" s="1"/>
  <c r="U275" i="3" s="1"/>
  <c r="V275" i="3" s="1"/>
  <c r="W275" i="3" s="1"/>
  <c r="X275" i="3" s="1"/>
  <c r="Y275" i="3" s="1"/>
  <c r="Z275" i="3" s="1"/>
  <c r="AA275" i="3" s="1"/>
  <c r="AB275" i="3" s="1"/>
  <c r="AC275" i="3" s="1"/>
  <c r="AD275" i="3" s="1"/>
  <c r="AE275" i="3" s="1"/>
  <c r="AF275" i="3" s="1"/>
  <c r="C276" i="3"/>
  <c r="D276" i="3" s="1"/>
  <c r="E276" i="3" s="1"/>
  <c r="F276" i="3" s="1"/>
  <c r="G276" i="3" s="1"/>
  <c r="H276" i="3" s="1"/>
  <c r="I276" i="3" s="1"/>
  <c r="J276" i="3" s="1"/>
  <c r="K276" i="3" s="1"/>
  <c r="L276" i="3" s="1"/>
  <c r="M276" i="3" s="1"/>
  <c r="N276" i="3" s="1"/>
  <c r="O276" i="3" s="1"/>
  <c r="P276" i="3" s="1"/>
  <c r="Q276" i="3" s="1"/>
  <c r="R276" i="3" s="1"/>
  <c r="S276" i="3" s="1"/>
  <c r="T276" i="3" s="1"/>
  <c r="U276" i="3" s="1"/>
  <c r="V276" i="3" s="1"/>
  <c r="W276" i="3" s="1"/>
  <c r="X276" i="3" s="1"/>
  <c r="Y276" i="3" s="1"/>
  <c r="Z276" i="3" s="1"/>
  <c r="AA276" i="3" s="1"/>
  <c r="AB276" i="3" s="1"/>
  <c r="AC276" i="3" s="1"/>
  <c r="AD276" i="3" s="1"/>
  <c r="AE276" i="3" s="1"/>
  <c r="AF276" i="3" s="1"/>
  <c r="C277" i="3"/>
  <c r="D277" i="3" s="1"/>
  <c r="E277" i="3" s="1"/>
  <c r="F277" i="3" s="1"/>
  <c r="G277" i="3" s="1"/>
  <c r="H277" i="3" s="1"/>
  <c r="I277" i="3" s="1"/>
  <c r="J277" i="3" s="1"/>
  <c r="K277" i="3" s="1"/>
  <c r="L277" i="3" s="1"/>
  <c r="M277" i="3" s="1"/>
  <c r="N277" i="3" s="1"/>
  <c r="O277" i="3" s="1"/>
  <c r="P277" i="3" s="1"/>
  <c r="Q277" i="3" s="1"/>
  <c r="R277" i="3" s="1"/>
  <c r="S277" i="3" s="1"/>
  <c r="T277" i="3" s="1"/>
  <c r="U277" i="3" s="1"/>
  <c r="V277" i="3" s="1"/>
  <c r="W277" i="3" s="1"/>
  <c r="X277" i="3" s="1"/>
  <c r="Y277" i="3" s="1"/>
  <c r="Z277" i="3" s="1"/>
  <c r="AA277" i="3" s="1"/>
  <c r="AB277" i="3" s="1"/>
  <c r="AC277" i="3" s="1"/>
  <c r="AD277" i="3" s="1"/>
  <c r="AE277" i="3" s="1"/>
  <c r="AF277" i="3" s="1"/>
  <c r="C278" i="3"/>
  <c r="D278" i="3" s="1"/>
  <c r="E278" i="3" s="1"/>
  <c r="F278" i="3" s="1"/>
  <c r="G278" i="3" s="1"/>
  <c r="H278" i="3" s="1"/>
  <c r="I278" i="3" s="1"/>
  <c r="J278" i="3" s="1"/>
  <c r="K278" i="3" s="1"/>
  <c r="L278" i="3" s="1"/>
  <c r="M278" i="3" s="1"/>
  <c r="N278" i="3" s="1"/>
  <c r="O278" i="3" s="1"/>
  <c r="P278" i="3" s="1"/>
  <c r="Q278" i="3" s="1"/>
  <c r="R278" i="3" s="1"/>
  <c r="S278" i="3" s="1"/>
  <c r="T278" i="3" s="1"/>
  <c r="U278" i="3" s="1"/>
  <c r="V278" i="3" s="1"/>
  <c r="W278" i="3" s="1"/>
  <c r="X278" i="3" s="1"/>
  <c r="Y278" i="3" s="1"/>
  <c r="Z278" i="3" s="1"/>
  <c r="AA278" i="3" s="1"/>
  <c r="AB278" i="3" s="1"/>
  <c r="AC278" i="3" s="1"/>
  <c r="AD278" i="3" s="1"/>
  <c r="AE278" i="3" s="1"/>
  <c r="AF278" i="3" s="1"/>
  <c r="C279" i="3"/>
  <c r="D279" i="3" s="1"/>
  <c r="E279" i="3" s="1"/>
  <c r="F279" i="3" s="1"/>
  <c r="G279" i="3" s="1"/>
  <c r="H279" i="3" s="1"/>
  <c r="I279" i="3" s="1"/>
  <c r="J279" i="3" s="1"/>
  <c r="K279" i="3" s="1"/>
  <c r="L279" i="3" s="1"/>
  <c r="M279" i="3" s="1"/>
  <c r="N279" i="3" s="1"/>
  <c r="O279" i="3" s="1"/>
  <c r="P279" i="3" s="1"/>
  <c r="Q279" i="3" s="1"/>
  <c r="R279" i="3" s="1"/>
  <c r="S279" i="3" s="1"/>
  <c r="T279" i="3" s="1"/>
  <c r="U279" i="3" s="1"/>
  <c r="V279" i="3" s="1"/>
  <c r="W279" i="3" s="1"/>
  <c r="X279" i="3" s="1"/>
  <c r="Y279" i="3" s="1"/>
  <c r="Z279" i="3" s="1"/>
  <c r="AA279" i="3" s="1"/>
  <c r="AB279" i="3" s="1"/>
  <c r="AC279" i="3" s="1"/>
  <c r="AD279" i="3" s="1"/>
  <c r="AE279" i="3" s="1"/>
  <c r="AF279" i="3" s="1"/>
  <c r="C280" i="3"/>
  <c r="D280" i="3" s="1"/>
  <c r="E280" i="3" s="1"/>
  <c r="F280" i="3" s="1"/>
  <c r="G280" i="3" s="1"/>
  <c r="H280" i="3" s="1"/>
  <c r="I280" i="3" s="1"/>
  <c r="J280" i="3" s="1"/>
  <c r="K280" i="3" s="1"/>
  <c r="L280" i="3" s="1"/>
  <c r="M280" i="3" s="1"/>
  <c r="N280" i="3" s="1"/>
  <c r="O280" i="3" s="1"/>
  <c r="P280" i="3" s="1"/>
  <c r="Q280" i="3" s="1"/>
  <c r="R280" i="3" s="1"/>
  <c r="S280" i="3" s="1"/>
  <c r="T280" i="3" s="1"/>
  <c r="U280" i="3" s="1"/>
  <c r="V280" i="3" s="1"/>
  <c r="W280" i="3" s="1"/>
  <c r="X280" i="3" s="1"/>
  <c r="Y280" i="3" s="1"/>
  <c r="Z280" i="3" s="1"/>
  <c r="AA280" i="3" s="1"/>
  <c r="AB280" i="3" s="1"/>
  <c r="AC280" i="3" s="1"/>
  <c r="AD280" i="3" s="1"/>
  <c r="AE280" i="3" s="1"/>
  <c r="AF280" i="3" s="1"/>
  <c r="C281" i="3"/>
  <c r="D281" i="3" s="1"/>
  <c r="E281" i="3" s="1"/>
  <c r="F281" i="3" s="1"/>
  <c r="G281" i="3" s="1"/>
  <c r="H281" i="3" s="1"/>
  <c r="I281" i="3" s="1"/>
  <c r="J281" i="3" s="1"/>
  <c r="K281" i="3" s="1"/>
  <c r="L281" i="3" s="1"/>
  <c r="M281" i="3" s="1"/>
  <c r="N281" i="3" s="1"/>
  <c r="O281" i="3" s="1"/>
  <c r="P281" i="3" s="1"/>
  <c r="Q281" i="3" s="1"/>
  <c r="R281" i="3" s="1"/>
  <c r="S281" i="3" s="1"/>
  <c r="T281" i="3" s="1"/>
  <c r="U281" i="3" s="1"/>
  <c r="V281" i="3" s="1"/>
  <c r="W281" i="3" s="1"/>
  <c r="X281" i="3" s="1"/>
  <c r="Y281" i="3" s="1"/>
  <c r="Z281" i="3" s="1"/>
  <c r="AA281" i="3" s="1"/>
  <c r="AB281" i="3" s="1"/>
  <c r="AC281" i="3" s="1"/>
  <c r="AD281" i="3" s="1"/>
  <c r="AE281" i="3" s="1"/>
  <c r="AF281" i="3" s="1"/>
  <c r="C282" i="3"/>
  <c r="D282" i="3" s="1"/>
  <c r="E282" i="3" s="1"/>
  <c r="F282" i="3" s="1"/>
  <c r="G282" i="3" s="1"/>
  <c r="H282" i="3" s="1"/>
  <c r="I282" i="3" s="1"/>
  <c r="J282" i="3" s="1"/>
  <c r="K282" i="3" s="1"/>
  <c r="L282" i="3" s="1"/>
  <c r="M282" i="3" s="1"/>
  <c r="N282" i="3" s="1"/>
  <c r="O282" i="3" s="1"/>
  <c r="P282" i="3" s="1"/>
  <c r="Q282" i="3" s="1"/>
  <c r="R282" i="3" s="1"/>
  <c r="S282" i="3" s="1"/>
  <c r="T282" i="3" s="1"/>
  <c r="U282" i="3" s="1"/>
  <c r="V282" i="3" s="1"/>
  <c r="W282" i="3" s="1"/>
  <c r="X282" i="3" s="1"/>
  <c r="Y282" i="3" s="1"/>
  <c r="Z282" i="3" s="1"/>
  <c r="AA282" i="3" s="1"/>
  <c r="AB282" i="3" s="1"/>
  <c r="AC282" i="3" s="1"/>
  <c r="AD282" i="3" s="1"/>
  <c r="AE282" i="3" s="1"/>
  <c r="AF282" i="3" s="1"/>
  <c r="C283" i="3"/>
  <c r="D283" i="3" s="1"/>
  <c r="E283" i="3" s="1"/>
  <c r="F283" i="3" s="1"/>
  <c r="G283" i="3" s="1"/>
  <c r="H283" i="3" s="1"/>
  <c r="I283" i="3" s="1"/>
  <c r="J283" i="3" s="1"/>
  <c r="K283" i="3" s="1"/>
  <c r="L283" i="3" s="1"/>
  <c r="M283" i="3" s="1"/>
  <c r="N283" i="3" s="1"/>
  <c r="O283" i="3" s="1"/>
  <c r="P283" i="3" s="1"/>
  <c r="Q283" i="3" s="1"/>
  <c r="R283" i="3" s="1"/>
  <c r="S283" i="3" s="1"/>
  <c r="T283" i="3" s="1"/>
  <c r="U283" i="3" s="1"/>
  <c r="V283" i="3" s="1"/>
  <c r="W283" i="3" s="1"/>
  <c r="X283" i="3" s="1"/>
  <c r="Y283" i="3" s="1"/>
  <c r="Z283" i="3" s="1"/>
  <c r="AA283" i="3" s="1"/>
  <c r="AB283" i="3" s="1"/>
  <c r="AC283" i="3" s="1"/>
  <c r="AD283" i="3" s="1"/>
  <c r="AE283" i="3" s="1"/>
  <c r="AF283" i="3" s="1"/>
  <c r="C284" i="3"/>
  <c r="D284" i="3" s="1"/>
  <c r="E284" i="3" s="1"/>
  <c r="F284" i="3" s="1"/>
  <c r="G284" i="3" s="1"/>
  <c r="H284" i="3" s="1"/>
  <c r="I284" i="3" s="1"/>
  <c r="J284" i="3" s="1"/>
  <c r="K284" i="3" s="1"/>
  <c r="L284" i="3" s="1"/>
  <c r="M284" i="3" s="1"/>
  <c r="N284" i="3" s="1"/>
  <c r="O284" i="3" s="1"/>
  <c r="P284" i="3" s="1"/>
  <c r="Q284" i="3" s="1"/>
  <c r="R284" i="3" s="1"/>
  <c r="S284" i="3" s="1"/>
  <c r="T284" i="3" s="1"/>
  <c r="U284" i="3" s="1"/>
  <c r="V284" i="3" s="1"/>
  <c r="W284" i="3" s="1"/>
  <c r="X284" i="3" s="1"/>
  <c r="Y284" i="3" s="1"/>
  <c r="Z284" i="3" s="1"/>
  <c r="AA284" i="3" s="1"/>
  <c r="AB284" i="3" s="1"/>
  <c r="AC284" i="3" s="1"/>
  <c r="AD284" i="3" s="1"/>
  <c r="AE284" i="3" s="1"/>
  <c r="AF284" i="3" s="1"/>
  <c r="C285" i="3"/>
  <c r="D285" i="3" s="1"/>
  <c r="E285" i="3" s="1"/>
  <c r="F285" i="3" s="1"/>
  <c r="G285" i="3" s="1"/>
  <c r="H285" i="3" s="1"/>
  <c r="I285" i="3" s="1"/>
  <c r="J285" i="3" s="1"/>
  <c r="K285" i="3" s="1"/>
  <c r="L285" i="3" s="1"/>
  <c r="M285" i="3" s="1"/>
  <c r="N285" i="3" s="1"/>
  <c r="O285" i="3" s="1"/>
  <c r="P285" i="3" s="1"/>
  <c r="Q285" i="3" s="1"/>
  <c r="R285" i="3" s="1"/>
  <c r="S285" i="3" s="1"/>
  <c r="T285" i="3" s="1"/>
  <c r="U285" i="3" s="1"/>
  <c r="V285" i="3" s="1"/>
  <c r="W285" i="3" s="1"/>
  <c r="X285" i="3" s="1"/>
  <c r="Y285" i="3" s="1"/>
  <c r="Z285" i="3" s="1"/>
  <c r="AA285" i="3" s="1"/>
  <c r="AB285" i="3" s="1"/>
  <c r="AC285" i="3" s="1"/>
  <c r="AD285" i="3" s="1"/>
  <c r="AE285" i="3" s="1"/>
  <c r="AF285" i="3" s="1"/>
  <c r="C286" i="3"/>
  <c r="D286" i="3" s="1"/>
  <c r="E286" i="3" s="1"/>
  <c r="F286" i="3" s="1"/>
  <c r="G286" i="3" s="1"/>
  <c r="H286" i="3" s="1"/>
  <c r="I286" i="3" s="1"/>
  <c r="J286" i="3" s="1"/>
  <c r="K286" i="3" s="1"/>
  <c r="L286" i="3" s="1"/>
  <c r="M286" i="3" s="1"/>
  <c r="N286" i="3" s="1"/>
  <c r="O286" i="3" s="1"/>
  <c r="P286" i="3" s="1"/>
  <c r="Q286" i="3" s="1"/>
  <c r="R286" i="3" s="1"/>
  <c r="S286" i="3" s="1"/>
  <c r="T286" i="3" s="1"/>
  <c r="U286" i="3" s="1"/>
  <c r="V286" i="3" s="1"/>
  <c r="W286" i="3" s="1"/>
  <c r="X286" i="3" s="1"/>
  <c r="Y286" i="3" s="1"/>
  <c r="Z286" i="3" s="1"/>
  <c r="AA286" i="3" s="1"/>
  <c r="AB286" i="3" s="1"/>
  <c r="AC286" i="3" s="1"/>
  <c r="AD286" i="3" s="1"/>
  <c r="AE286" i="3" s="1"/>
  <c r="AF286" i="3" s="1"/>
  <c r="C287" i="3"/>
  <c r="D287" i="3" s="1"/>
  <c r="E287" i="3" s="1"/>
  <c r="F287" i="3" s="1"/>
  <c r="G287" i="3" s="1"/>
  <c r="H287" i="3" s="1"/>
  <c r="I287" i="3" s="1"/>
  <c r="J287" i="3" s="1"/>
  <c r="K287" i="3" s="1"/>
  <c r="L287" i="3" s="1"/>
  <c r="M287" i="3" s="1"/>
  <c r="N287" i="3" s="1"/>
  <c r="O287" i="3" s="1"/>
  <c r="P287" i="3" s="1"/>
  <c r="Q287" i="3" s="1"/>
  <c r="R287" i="3" s="1"/>
  <c r="S287" i="3" s="1"/>
  <c r="T287" i="3" s="1"/>
  <c r="U287" i="3" s="1"/>
  <c r="V287" i="3" s="1"/>
  <c r="W287" i="3" s="1"/>
  <c r="X287" i="3" s="1"/>
  <c r="Y287" i="3" s="1"/>
  <c r="Z287" i="3" s="1"/>
  <c r="AA287" i="3" s="1"/>
  <c r="AB287" i="3" s="1"/>
  <c r="AC287" i="3" s="1"/>
  <c r="AD287" i="3" s="1"/>
  <c r="AE287" i="3" s="1"/>
  <c r="AF287" i="3" s="1"/>
  <c r="C288" i="3"/>
  <c r="D288" i="3" s="1"/>
  <c r="E288" i="3" s="1"/>
  <c r="F288" i="3" s="1"/>
  <c r="G288" i="3" s="1"/>
  <c r="H288" i="3" s="1"/>
  <c r="I288" i="3" s="1"/>
  <c r="J288" i="3" s="1"/>
  <c r="K288" i="3" s="1"/>
  <c r="L288" i="3" s="1"/>
  <c r="M288" i="3" s="1"/>
  <c r="N288" i="3" s="1"/>
  <c r="O288" i="3" s="1"/>
  <c r="P288" i="3" s="1"/>
  <c r="Q288" i="3" s="1"/>
  <c r="R288" i="3" s="1"/>
  <c r="S288" i="3" s="1"/>
  <c r="T288" i="3" s="1"/>
  <c r="U288" i="3" s="1"/>
  <c r="V288" i="3" s="1"/>
  <c r="W288" i="3" s="1"/>
  <c r="X288" i="3" s="1"/>
  <c r="Y288" i="3" s="1"/>
  <c r="Z288" i="3" s="1"/>
  <c r="AA288" i="3" s="1"/>
  <c r="AB288" i="3" s="1"/>
  <c r="AC288" i="3" s="1"/>
  <c r="AD288" i="3" s="1"/>
  <c r="AE288" i="3" s="1"/>
  <c r="AF288" i="3" s="1"/>
  <c r="C289" i="3"/>
  <c r="D289" i="3" s="1"/>
  <c r="E289" i="3" s="1"/>
  <c r="F289" i="3" s="1"/>
  <c r="G289" i="3" s="1"/>
  <c r="H289" i="3" s="1"/>
  <c r="I289" i="3" s="1"/>
  <c r="J289" i="3" s="1"/>
  <c r="K289" i="3" s="1"/>
  <c r="L289" i="3" s="1"/>
  <c r="M289" i="3" s="1"/>
  <c r="N289" i="3" s="1"/>
  <c r="O289" i="3" s="1"/>
  <c r="P289" i="3" s="1"/>
  <c r="Q289" i="3" s="1"/>
  <c r="R289" i="3" s="1"/>
  <c r="S289" i="3" s="1"/>
  <c r="T289" i="3" s="1"/>
  <c r="U289" i="3" s="1"/>
  <c r="V289" i="3" s="1"/>
  <c r="W289" i="3" s="1"/>
  <c r="X289" i="3" s="1"/>
  <c r="Y289" i="3" s="1"/>
  <c r="Z289" i="3" s="1"/>
  <c r="AA289" i="3" s="1"/>
  <c r="AB289" i="3" s="1"/>
  <c r="AC289" i="3" s="1"/>
  <c r="AD289" i="3" s="1"/>
  <c r="AE289" i="3" s="1"/>
  <c r="AF289" i="3" s="1"/>
  <c r="C290" i="3"/>
  <c r="D290" i="3" s="1"/>
  <c r="E290" i="3" s="1"/>
  <c r="F290" i="3" s="1"/>
  <c r="G290" i="3" s="1"/>
  <c r="H290" i="3" s="1"/>
  <c r="I290" i="3" s="1"/>
  <c r="J290" i="3" s="1"/>
  <c r="K290" i="3" s="1"/>
  <c r="L290" i="3" s="1"/>
  <c r="M290" i="3" s="1"/>
  <c r="N290" i="3" s="1"/>
  <c r="O290" i="3" s="1"/>
  <c r="P290" i="3" s="1"/>
  <c r="Q290" i="3" s="1"/>
  <c r="R290" i="3" s="1"/>
  <c r="S290" i="3" s="1"/>
  <c r="T290" i="3" s="1"/>
  <c r="U290" i="3" s="1"/>
  <c r="V290" i="3" s="1"/>
  <c r="W290" i="3" s="1"/>
  <c r="X290" i="3" s="1"/>
  <c r="Y290" i="3" s="1"/>
  <c r="Z290" i="3" s="1"/>
  <c r="AA290" i="3" s="1"/>
  <c r="AB290" i="3" s="1"/>
  <c r="AC290" i="3" s="1"/>
  <c r="AD290" i="3" s="1"/>
  <c r="AE290" i="3" s="1"/>
  <c r="AF290" i="3" s="1"/>
  <c r="C291" i="3"/>
  <c r="D291" i="3" s="1"/>
  <c r="E291" i="3" s="1"/>
  <c r="F291" i="3" s="1"/>
  <c r="G291" i="3" s="1"/>
  <c r="H291" i="3" s="1"/>
  <c r="I291" i="3" s="1"/>
  <c r="J291" i="3" s="1"/>
  <c r="K291" i="3" s="1"/>
  <c r="L291" i="3" s="1"/>
  <c r="M291" i="3" s="1"/>
  <c r="N291" i="3" s="1"/>
  <c r="O291" i="3" s="1"/>
  <c r="P291" i="3" s="1"/>
  <c r="Q291" i="3" s="1"/>
  <c r="R291" i="3" s="1"/>
  <c r="S291" i="3" s="1"/>
  <c r="T291" i="3" s="1"/>
  <c r="U291" i="3" s="1"/>
  <c r="V291" i="3" s="1"/>
  <c r="W291" i="3" s="1"/>
  <c r="X291" i="3" s="1"/>
  <c r="Y291" i="3" s="1"/>
  <c r="Z291" i="3" s="1"/>
  <c r="AA291" i="3" s="1"/>
  <c r="AB291" i="3" s="1"/>
  <c r="AC291" i="3" s="1"/>
  <c r="AD291" i="3" s="1"/>
  <c r="AE291" i="3" s="1"/>
  <c r="AF291" i="3" s="1"/>
  <c r="C292" i="3"/>
  <c r="D292" i="3" s="1"/>
  <c r="E292" i="3" s="1"/>
  <c r="F292" i="3" s="1"/>
  <c r="G292" i="3" s="1"/>
  <c r="H292" i="3" s="1"/>
  <c r="I292" i="3" s="1"/>
  <c r="J292" i="3" s="1"/>
  <c r="K292" i="3" s="1"/>
  <c r="L292" i="3" s="1"/>
  <c r="M292" i="3" s="1"/>
  <c r="N292" i="3" s="1"/>
  <c r="O292" i="3" s="1"/>
  <c r="P292" i="3" s="1"/>
  <c r="Q292" i="3" s="1"/>
  <c r="R292" i="3" s="1"/>
  <c r="S292" i="3" s="1"/>
  <c r="T292" i="3" s="1"/>
  <c r="U292" i="3" s="1"/>
  <c r="V292" i="3" s="1"/>
  <c r="W292" i="3" s="1"/>
  <c r="X292" i="3" s="1"/>
  <c r="Y292" i="3" s="1"/>
  <c r="Z292" i="3" s="1"/>
  <c r="AA292" i="3" s="1"/>
  <c r="AB292" i="3" s="1"/>
  <c r="AC292" i="3" s="1"/>
  <c r="AD292" i="3" s="1"/>
  <c r="AE292" i="3" s="1"/>
  <c r="AF292" i="3" s="1"/>
  <c r="C293" i="3"/>
  <c r="D293" i="3" s="1"/>
  <c r="E293" i="3" s="1"/>
  <c r="F293" i="3" s="1"/>
  <c r="G293" i="3" s="1"/>
  <c r="H293" i="3" s="1"/>
  <c r="I293" i="3" s="1"/>
  <c r="J293" i="3" s="1"/>
  <c r="K293" i="3" s="1"/>
  <c r="L293" i="3" s="1"/>
  <c r="M293" i="3" s="1"/>
  <c r="N293" i="3" s="1"/>
  <c r="O293" i="3" s="1"/>
  <c r="P293" i="3" s="1"/>
  <c r="Q293" i="3" s="1"/>
  <c r="R293" i="3" s="1"/>
  <c r="S293" i="3" s="1"/>
  <c r="T293" i="3" s="1"/>
  <c r="U293" i="3" s="1"/>
  <c r="V293" i="3" s="1"/>
  <c r="W293" i="3" s="1"/>
  <c r="X293" i="3" s="1"/>
  <c r="Y293" i="3" s="1"/>
  <c r="Z293" i="3" s="1"/>
  <c r="AA293" i="3" s="1"/>
  <c r="AB293" i="3" s="1"/>
  <c r="AC293" i="3" s="1"/>
  <c r="AD293" i="3" s="1"/>
  <c r="AE293" i="3" s="1"/>
  <c r="AF293" i="3" s="1"/>
  <c r="C294" i="3"/>
  <c r="D294" i="3" s="1"/>
  <c r="E294" i="3" s="1"/>
  <c r="F294" i="3" s="1"/>
  <c r="G294" i="3" s="1"/>
  <c r="H294" i="3" s="1"/>
  <c r="I294" i="3" s="1"/>
  <c r="J294" i="3" s="1"/>
  <c r="K294" i="3" s="1"/>
  <c r="L294" i="3" s="1"/>
  <c r="M294" i="3" s="1"/>
  <c r="N294" i="3" s="1"/>
  <c r="O294" i="3" s="1"/>
  <c r="P294" i="3" s="1"/>
  <c r="Q294" i="3" s="1"/>
  <c r="R294" i="3" s="1"/>
  <c r="S294" i="3" s="1"/>
  <c r="T294" i="3" s="1"/>
  <c r="U294" i="3" s="1"/>
  <c r="V294" i="3" s="1"/>
  <c r="W294" i="3" s="1"/>
  <c r="X294" i="3" s="1"/>
  <c r="Y294" i="3" s="1"/>
  <c r="Z294" i="3" s="1"/>
  <c r="AA294" i="3" s="1"/>
  <c r="AB294" i="3" s="1"/>
  <c r="AC294" i="3" s="1"/>
  <c r="AD294" i="3" s="1"/>
  <c r="AE294" i="3" s="1"/>
  <c r="AF294" i="3" s="1"/>
  <c r="C295" i="3"/>
  <c r="D295" i="3" s="1"/>
  <c r="E295" i="3" s="1"/>
  <c r="F295" i="3" s="1"/>
  <c r="G295" i="3" s="1"/>
  <c r="H295" i="3" s="1"/>
  <c r="I295" i="3" s="1"/>
  <c r="J295" i="3" s="1"/>
  <c r="K295" i="3" s="1"/>
  <c r="L295" i="3" s="1"/>
  <c r="M295" i="3" s="1"/>
  <c r="N295" i="3" s="1"/>
  <c r="O295" i="3" s="1"/>
  <c r="P295" i="3" s="1"/>
  <c r="Q295" i="3" s="1"/>
  <c r="R295" i="3" s="1"/>
  <c r="S295" i="3" s="1"/>
  <c r="T295" i="3" s="1"/>
  <c r="U295" i="3" s="1"/>
  <c r="V295" i="3" s="1"/>
  <c r="W295" i="3" s="1"/>
  <c r="X295" i="3" s="1"/>
  <c r="Y295" i="3" s="1"/>
  <c r="Z295" i="3" s="1"/>
  <c r="AA295" i="3" s="1"/>
  <c r="AB295" i="3" s="1"/>
  <c r="AC295" i="3" s="1"/>
  <c r="AD295" i="3" s="1"/>
  <c r="AE295" i="3" s="1"/>
  <c r="AF295" i="3" s="1"/>
  <c r="C296" i="3"/>
  <c r="D296" i="3" s="1"/>
  <c r="E296" i="3" s="1"/>
  <c r="F296" i="3" s="1"/>
  <c r="G296" i="3" s="1"/>
  <c r="H296" i="3" s="1"/>
  <c r="I296" i="3" s="1"/>
  <c r="J296" i="3" s="1"/>
  <c r="K296" i="3" s="1"/>
  <c r="L296" i="3" s="1"/>
  <c r="M296" i="3" s="1"/>
  <c r="N296" i="3" s="1"/>
  <c r="O296" i="3" s="1"/>
  <c r="P296" i="3" s="1"/>
  <c r="Q296" i="3" s="1"/>
  <c r="R296" i="3" s="1"/>
  <c r="S296" i="3" s="1"/>
  <c r="T296" i="3" s="1"/>
  <c r="U296" i="3" s="1"/>
  <c r="V296" i="3" s="1"/>
  <c r="W296" i="3" s="1"/>
  <c r="X296" i="3" s="1"/>
  <c r="Y296" i="3" s="1"/>
  <c r="Z296" i="3" s="1"/>
  <c r="AA296" i="3" s="1"/>
  <c r="AB296" i="3" s="1"/>
  <c r="AC296" i="3" s="1"/>
  <c r="AD296" i="3" s="1"/>
  <c r="AE296" i="3" s="1"/>
  <c r="AF296" i="3" s="1"/>
  <c r="C297" i="3"/>
  <c r="D297" i="3" s="1"/>
  <c r="E297" i="3" s="1"/>
  <c r="F297" i="3" s="1"/>
  <c r="G297" i="3" s="1"/>
  <c r="H297" i="3" s="1"/>
  <c r="I297" i="3" s="1"/>
  <c r="J297" i="3" s="1"/>
  <c r="K297" i="3" s="1"/>
  <c r="L297" i="3" s="1"/>
  <c r="M297" i="3" s="1"/>
  <c r="N297" i="3" s="1"/>
  <c r="O297" i="3" s="1"/>
  <c r="P297" i="3" s="1"/>
  <c r="Q297" i="3" s="1"/>
  <c r="R297" i="3" s="1"/>
  <c r="S297" i="3" s="1"/>
  <c r="T297" i="3" s="1"/>
  <c r="U297" i="3" s="1"/>
  <c r="V297" i="3" s="1"/>
  <c r="W297" i="3" s="1"/>
  <c r="X297" i="3" s="1"/>
  <c r="Y297" i="3" s="1"/>
  <c r="Z297" i="3" s="1"/>
  <c r="AA297" i="3" s="1"/>
  <c r="AB297" i="3" s="1"/>
  <c r="AC297" i="3" s="1"/>
  <c r="AD297" i="3" s="1"/>
  <c r="AE297" i="3" s="1"/>
  <c r="AF297" i="3" s="1"/>
  <c r="C298" i="3"/>
  <c r="D298" i="3" s="1"/>
  <c r="E298" i="3" s="1"/>
  <c r="F298" i="3" s="1"/>
  <c r="G298" i="3" s="1"/>
  <c r="H298" i="3" s="1"/>
  <c r="I298" i="3" s="1"/>
  <c r="J298" i="3" s="1"/>
  <c r="K298" i="3" s="1"/>
  <c r="L298" i="3" s="1"/>
  <c r="M298" i="3" s="1"/>
  <c r="N298" i="3" s="1"/>
  <c r="O298" i="3" s="1"/>
  <c r="P298" i="3" s="1"/>
  <c r="Q298" i="3" s="1"/>
  <c r="R298" i="3" s="1"/>
  <c r="S298" i="3" s="1"/>
  <c r="T298" i="3" s="1"/>
  <c r="U298" i="3" s="1"/>
  <c r="V298" i="3" s="1"/>
  <c r="W298" i="3" s="1"/>
  <c r="X298" i="3" s="1"/>
  <c r="Y298" i="3" s="1"/>
  <c r="Z298" i="3" s="1"/>
  <c r="AA298" i="3" s="1"/>
  <c r="AB298" i="3" s="1"/>
  <c r="AC298" i="3" s="1"/>
  <c r="AD298" i="3" s="1"/>
  <c r="AE298" i="3" s="1"/>
  <c r="AF298" i="3" s="1"/>
  <c r="C299" i="3"/>
  <c r="D299" i="3" s="1"/>
  <c r="E299" i="3" s="1"/>
  <c r="F299" i="3" s="1"/>
  <c r="G299" i="3" s="1"/>
  <c r="H299" i="3" s="1"/>
  <c r="I299" i="3" s="1"/>
  <c r="J299" i="3" s="1"/>
  <c r="K299" i="3" s="1"/>
  <c r="L299" i="3" s="1"/>
  <c r="M299" i="3" s="1"/>
  <c r="N299" i="3" s="1"/>
  <c r="O299" i="3" s="1"/>
  <c r="P299" i="3" s="1"/>
  <c r="Q299" i="3" s="1"/>
  <c r="R299" i="3" s="1"/>
  <c r="S299" i="3" s="1"/>
  <c r="T299" i="3" s="1"/>
  <c r="U299" i="3" s="1"/>
  <c r="V299" i="3" s="1"/>
  <c r="W299" i="3" s="1"/>
  <c r="X299" i="3" s="1"/>
  <c r="Y299" i="3" s="1"/>
  <c r="Z299" i="3" s="1"/>
  <c r="AA299" i="3" s="1"/>
  <c r="AB299" i="3" s="1"/>
  <c r="AC299" i="3" s="1"/>
  <c r="AD299" i="3" s="1"/>
  <c r="AE299" i="3" s="1"/>
  <c r="AF299" i="3" s="1"/>
  <c r="C300" i="3"/>
  <c r="D300" i="3" s="1"/>
  <c r="E300" i="3" s="1"/>
  <c r="F300" i="3" s="1"/>
  <c r="G300" i="3" s="1"/>
  <c r="H300" i="3" s="1"/>
  <c r="I300" i="3" s="1"/>
  <c r="J300" i="3" s="1"/>
  <c r="K300" i="3" s="1"/>
  <c r="L300" i="3" s="1"/>
  <c r="M300" i="3" s="1"/>
  <c r="N300" i="3" s="1"/>
  <c r="O300" i="3" s="1"/>
  <c r="P300" i="3" s="1"/>
  <c r="Q300" i="3" s="1"/>
  <c r="R300" i="3" s="1"/>
  <c r="S300" i="3" s="1"/>
  <c r="T300" i="3" s="1"/>
  <c r="U300" i="3" s="1"/>
  <c r="V300" i="3" s="1"/>
  <c r="W300" i="3" s="1"/>
  <c r="X300" i="3" s="1"/>
  <c r="Y300" i="3" s="1"/>
  <c r="Z300" i="3" s="1"/>
  <c r="AA300" i="3" s="1"/>
  <c r="AB300" i="3" s="1"/>
  <c r="AC300" i="3" s="1"/>
  <c r="AD300" i="3" s="1"/>
  <c r="AE300" i="3" s="1"/>
  <c r="AF300" i="3" s="1"/>
  <c r="C301" i="3"/>
  <c r="D301" i="3" s="1"/>
  <c r="E301" i="3" s="1"/>
  <c r="F301" i="3" s="1"/>
  <c r="G301" i="3" s="1"/>
  <c r="H301" i="3" s="1"/>
  <c r="I301" i="3" s="1"/>
  <c r="J301" i="3" s="1"/>
  <c r="K301" i="3" s="1"/>
  <c r="L301" i="3" s="1"/>
  <c r="M301" i="3" s="1"/>
  <c r="N301" i="3" s="1"/>
  <c r="O301" i="3" s="1"/>
  <c r="P301" i="3" s="1"/>
  <c r="Q301" i="3" s="1"/>
  <c r="R301" i="3" s="1"/>
  <c r="S301" i="3" s="1"/>
  <c r="T301" i="3" s="1"/>
  <c r="U301" i="3" s="1"/>
  <c r="V301" i="3" s="1"/>
  <c r="W301" i="3" s="1"/>
  <c r="X301" i="3" s="1"/>
  <c r="Y301" i="3" s="1"/>
  <c r="Z301" i="3" s="1"/>
  <c r="AA301" i="3" s="1"/>
  <c r="AB301" i="3" s="1"/>
  <c r="AC301" i="3" s="1"/>
  <c r="AD301" i="3" s="1"/>
  <c r="AE301" i="3" s="1"/>
  <c r="AF301" i="3" s="1"/>
  <c r="C302" i="3"/>
  <c r="D302" i="3" s="1"/>
  <c r="E302" i="3" s="1"/>
  <c r="F302" i="3" s="1"/>
  <c r="G302" i="3" s="1"/>
  <c r="H302" i="3" s="1"/>
  <c r="I302" i="3" s="1"/>
  <c r="J302" i="3" s="1"/>
  <c r="K302" i="3" s="1"/>
  <c r="L302" i="3" s="1"/>
  <c r="M302" i="3" s="1"/>
  <c r="N302" i="3" s="1"/>
  <c r="O302" i="3" s="1"/>
  <c r="P302" i="3" s="1"/>
  <c r="Q302" i="3" s="1"/>
  <c r="R302" i="3" s="1"/>
  <c r="S302" i="3" s="1"/>
  <c r="T302" i="3" s="1"/>
  <c r="U302" i="3" s="1"/>
  <c r="V302" i="3" s="1"/>
  <c r="W302" i="3" s="1"/>
  <c r="X302" i="3" s="1"/>
  <c r="Y302" i="3" s="1"/>
  <c r="Z302" i="3" s="1"/>
  <c r="AA302" i="3" s="1"/>
  <c r="AB302" i="3" s="1"/>
  <c r="AC302" i="3" s="1"/>
  <c r="AD302" i="3" s="1"/>
  <c r="AE302" i="3" s="1"/>
  <c r="AF302" i="3" s="1"/>
  <c r="C303" i="3"/>
  <c r="D303" i="3" s="1"/>
  <c r="E303" i="3" s="1"/>
  <c r="F303" i="3" s="1"/>
  <c r="G303" i="3" s="1"/>
  <c r="H303" i="3" s="1"/>
  <c r="I303" i="3" s="1"/>
  <c r="J303" i="3" s="1"/>
  <c r="K303" i="3" s="1"/>
  <c r="L303" i="3" s="1"/>
  <c r="M303" i="3" s="1"/>
  <c r="N303" i="3" s="1"/>
  <c r="O303" i="3" s="1"/>
  <c r="P303" i="3" s="1"/>
  <c r="Q303" i="3" s="1"/>
  <c r="R303" i="3" s="1"/>
  <c r="S303" i="3" s="1"/>
  <c r="T303" i="3" s="1"/>
  <c r="U303" i="3" s="1"/>
  <c r="V303" i="3" s="1"/>
  <c r="W303" i="3" s="1"/>
  <c r="X303" i="3" s="1"/>
  <c r="Y303" i="3" s="1"/>
  <c r="Z303" i="3" s="1"/>
  <c r="AA303" i="3" s="1"/>
  <c r="AB303" i="3" s="1"/>
  <c r="AC303" i="3" s="1"/>
  <c r="AD303" i="3" s="1"/>
  <c r="AE303" i="3" s="1"/>
  <c r="AF303" i="3" s="1"/>
  <c r="C304" i="3"/>
  <c r="D304" i="3" s="1"/>
  <c r="E304" i="3" s="1"/>
  <c r="F304" i="3" s="1"/>
  <c r="G304" i="3" s="1"/>
  <c r="H304" i="3" s="1"/>
  <c r="I304" i="3" s="1"/>
  <c r="J304" i="3" s="1"/>
  <c r="K304" i="3" s="1"/>
  <c r="L304" i="3" s="1"/>
  <c r="M304" i="3" s="1"/>
  <c r="N304" i="3" s="1"/>
  <c r="O304" i="3" s="1"/>
  <c r="P304" i="3" s="1"/>
  <c r="Q304" i="3" s="1"/>
  <c r="R304" i="3" s="1"/>
  <c r="S304" i="3" s="1"/>
  <c r="T304" i="3" s="1"/>
  <c r="U304" i="3" s="1"/>
  <c r="V304" i="3" s="1"/>
  <c r="W304" i="3" s="1"/>
  <c r="X304" i="3" s="1"/>
  <c r="Y304" i="3" s="1"/>
  <c r="Z304" i="3" s="1"/>
  <c r="AA304" i="3" s="1"/>
  <c r="AB304" i="3" s="1"/>
  <c r="AC304" i="3" s="1"/>
  <c r="AD304" i="3" s="1"/>
  <c r="AE304" i="3" s="1"/>
  <c r="AF304" i="3" s="1"/>
  <c r="C305" i="3"/>
  <c r="D305" i="3" s="1"/>
  <c r="E305" i="3" s="1"/>
  <c r="F305" i="3" s="1"/>
  <c r="G305" i="3" s="1"/>
  <c r="H305" i="3" s="1"/>
  <c r="I305" i="3" s="1"/>
  <c r="J305" i="3" s="1"/>
  <c r="K305" i="3" s="1"/>
  <c r="L305" i="3" s="1"/>
  <c r="M305" i="3" s="1"/>
  <c r="N305" i="3" s="1"/>
  <c r="O305" i="3" s="1"/>
  <c r="P305" i="3" s="1"/>
  <c r="Q305" i="3" s="1"/>
  <c r="R305" i="3" s="1"/>
  <c r="S305" i="3" s="1"/>
  <c r="T305" i="3" s="1"/>
  <c r="U305" i="3" s="1"/>
  <c r="V305" i="3" s="1"/>
  <c r="W305" i="3" s="1"/>
  <c r="X305" i="3" s="1"/>
  <c r="Y305" i="3" s="1"/>
  <c r="Z305" i="3" s="1"/>
  <c r="AA305" i="3" s="1"/>
  <c r="AB305" i="3" s="1"/>
  <c r="AC305" i="3" s="1"/>
  <c r="AD305" i="3" s="1"/>
  <c r="AE305" i="3" s="1"/>
  <c r="AF305" i="3" s="1"/>
  <c r="C306" i="3"/>
  <c r="D306" i="3" s="1"/>
  <c r="E306" i="3" s="1"/>
  <c r="F306" i="3" s="1"/>
  <c r="G306" i="3" s="1"/>
  <c r="H306" i="3" s="1"/>
  <c r="I306" i="3" s="1"/>
  <c r="J306" i="3" s="1"/>
  <c r="K306" i="3" s="1"/>
  <c r="L306" i="3" s="1"/>
  <c r="M306" i="3" s="1"/>
  <c r="N306" i="3" s="1"/>
  <c r="O306" i="3" s="1"/>
  <c r="P306" i="3" s="1"/>
  <c r="Q306" i="3" s="1"/>
  <c r="R306" i="3" s="1"/>
  <c r="S306" i="3" s="1"/>
  <c r="T306" i="3" s="1"/>
  <c r="U306" i="3" s="1"/>
  <c r="V306" i="3" s="1"/>
  <c r="W306" i="3" s="1"/>
  <c r="X306" i="3" s="1"/>
  <c r="Y306" i="3" s="1"/>
  <c r="Z306" i="3" s="1"/>
  <c r="AA306" i="3" s="1"/>
  <c r="AB306" i="3" s="1"/>
  <c r="AC306" i="3" s="1"/>
  <c r="AD306" i="3" s="1"/>
  <c r="AE306" i="3" s="1"/>
  <c r="AF306" i="3" s="1"/>
  <c r="C307" i="3"/>
  <c r="D307" i="3" s="1"/>
  <c r="E307" i="3" s="1"/>
  <c r="F307" i="3" s="1"/>
  <c r="G307" i="3" s="1"/>
  <c r="H307" i="3" s="1"/>
  <c r="I307" i="3" s="1"/>
  <c r="J307" i="3" s="1"/>
  <c r="K307" i="3" s="1"/>
  <c r="L307" i="3" s="1"/>
  <c r="M307" i="3" s="1"/>
  <c r="N307" i="3" s="1"/>
  <c r="O307" i="3" s="1"/>
  <c r="P307" i="3" s="1"/>
  <c r="Q307" i="3" s="1"/>
  <c r="R307" i="3" s="1"/>
  <c r="S307" i="3" s="1"/>
  <c r="T307" i="3" s="1"/>
  <c r="U307" i="3" s="1"/>
  <c r="V307" i="3" s="1"/>
  <c r="W307" i="3" s="1"/>
  <c r="X307" i="3" s="1"/>
  <c r="Y307" i="3" s="1"/>
  <c r="Z307" i="3" s="1"/>
  <c r="AA307" i="3" s="1"/>
  <c r="AB307" i="3" s="1"/>
  <c r="AC307" i="3" s="1"/>
  <c r="AD307" i="3" s="1"/>
  <c r="AE307" i="3" s="1"/>
  <c r="AF307" i="3" s="1"/>
  <c r="C308" i="3"/>
  <c r="D308" i="3" s="1"/>
  <c r="E308" i="3" s="1"/>
  <c r="F308" i="3" s="1"/>
  <c r="G308" i="3" s="1"/>
  <c r="H308" i="3" s="1"/>
  <c r="I308" i="3" s="1"/>
  <c r="J308" i="3" s="1"/>
  <c r="K308" i="3" s="1"/>
  <c r="L308" i="3" s="1"/>
  <c r="M308" i="3" s="1"/>
  <c r="N308" i="3" s="1"/>
  <c r="O308" i="3" s="1"/>
  <c r="P308" i="3" s="1"/>
  <c r="Q308" i="3" s="1"/>
  <c r="R308" i="3" s="1"/>
  <c r="S308" i="3" s="1"/>
  <c r="T308" i="3" s="1"/>
  <c r="U308" i="3" s="1"/>
  <c r="V308" i="3" s="1"/>
  <c r="W308" i="3" s="1"/>
  <c r="X308" i="3" s="1"/>
  <c r="Y308" i="3" s="1"/>
  <c r="Z308" i="3" s="1"/>
  <c r="AA308" i="3" s="1"/>
  <c r="AB308" i="3" s="1"/>
  <c r="AC308" i="3" s="1"/>
  <c r="AD308" i="3" s="1"/>
  <c r="AE308" i="3" s="1"/>
  <c r="AF308" i="3" s="1"/>
  <c r="C309" i="3"/>
  <c r="D309" i="3" s="1"/>
  <c r="E309" i="3" s="1"/>
  <c r="F309" i="3" s="1"/>
  <c r="G309" i="3" s="1"/>
  <c r="H309" i="3" s="1"/>
  <c r="I309" i="3" s="1"/>
  <c r="J309" i="3" s="1"/>
  <c r="K309" i="3" s="1"/>
  <c r="L309" i="3" s="1"/>
  <c r="M309" i="3" s="1"/>
  <c r="N309" i="3" s="1"/>
  <c r="O309" i="3" s="1"/>
  <c r="P309" i="3" s="1"/>
  <c r="Q309" i="3" s="1"/>
  <c r="R309" i="3" s="1"/>
  <c r="S309" i="3" s="1"/>
  <c r="T309" i="3" s="1"/>
  <c r="U309" i="3" s="1"/>
  <c r="V309" i="3" s="1"/>
  <c r="W309" i="3" s="1"/>
  <c r="X309" i="3" s="1"/>
  <c r="Y309" i="3" s="1"/>
  <c r="Z309" i="3" s="1"/>
  <c r="AA309" i="3" s="1"/>
  <c r="AB309" i="3" s="1"/>
  <c r="AC309" i="3" s="1"/>
  <c r="AD309" i="3" s="1"/>
  <c r="AE309" i="3" s="1"/>
  <c r="AF309" i="3" s="1"/>
  <c r="C310" i="3"/>
  <c r="D310" i="3" s="1"/>
  <c r="E310" i="3" s="1"/>
  <c r="F310" i="3" s="1"/>
  <c r="G310" i="3" s="1"/>
  <c r="H310" i="3" s="1"/>
  <c r="I310" i="3" s="1"/>
  <c r="J310" i="3" s="1"/>
  <c r="K310" i="3" s="1"/>
  <c r="L310" i="3" s="1"/>
  <c r="M310" i="3" s="1"/>
  <c r="N310" i="3" s="1"/>
  <c r="O310" i="3" s="1"/>
  <c r="P310" i="3" s="1"/>
  <c r="Q310" i="3" s="1"/>
  <c r="R310" i="3" s="1"/>
  <c r="S310" i="3" s="1"/>
  <c r="T310" i="3" s="1"/>
  <c r="U310" i="3" s="1"/>
  <c r="V310" i="3" s="1"/>
  <c r="W310" i="3" s="1"/>
  <c r="X310" i="3" s="1"/>
  <c r="Y310" i="3" s="1"/>
  <c r="Z310" i="3" s="1"/>
  <c r="AA310" i="3" s="1"/>
  <c r="AB310" i="3" s="1"/>
  <c r="AC310" i="3" s="1"/>
  <c r="AD310" i="3" s="1"/>
  <c r="AE310" i="3" s="1"/>
  <c r="AF310" i="3" s="1"/>
  <c r="B311" i="3"/>
  <c r="B335" i="3" s="1"/>
  <c r="AG311" i="3"/>
  <c r="AG340" i="3" s="1"/>
  <c r="AG78" i="3" s="1"/>
  <c r="AG80" i="3" s="1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AI40" i="3"/>
  <c r="AH40" i="3"/>
  <c r="B339" i="3" l="1"/>
  <c r="B340" i="3" s="1"/>
  <c r="O214" i="3"/>
  <c r="P214" i="3" s="1"/>
  <c r="Q214" i="3" s="1"/>
  <c r="R214" i="3" s="1"/>
  <c r="S214" i="3" s="1"/>
  <c r="T214" i="3" s="1"/>
  <c r="U214" i="3" s="1"/>
  <c r="V214" i="3" s="1"/>
  <c r="W214" i="3" s="1"/>
  <c r="X214" i="3" s="1"/>
  <c r="Y214" i="3" s="1"/>
  <c r="Z214" i="3" s="1"/>
  <c r="AA214" i="3" s="1"/>
  <c r="AB214" i="3" s="1"/>
  <c r="AC214" i="3" s="1"/>
  <c r="AD214" i="3" s="1"/>
  <c r="AE214" i="3" s="1"/>
  <c r="AF214" i="3" s="1"/>
  <c r="D204" i="3"/>
  <c r="L182" i="3"/>
  <c r="D226" i="3"/>
  <c r="E226" i="3" s="1"/>
  <c r="F226" i="3" s="1"/>
  <c r="G226" i="3" s="1"/>
  <c r="H226" i="3" s="1"/>
  <c r="I226" i="3" s="1"/>
  <c r="J226" i="3" s="1"/>
  <c r="K226" i="3" s="1"/>
  <c r="L226" i="3" s="1"/>
  <c r="M226" i="3" s="1"/>
  <c r="N226" i="3" s="1"/>
  <c r="O226" i="3" s="1"/>
  <c r="P226" i="3" s="1"/>
  <c r="Q226" i="3" s="1"/>
  <c r="R226" i="3" s="1"/>
  <c r="S226" i="3" s="1"/>
  <c r="T226" i="3" s="1"/>
  <c r="U226" i="3" s="1"/>
  <c r="V226" i="3" s="1"/>
  <c r="W226" i="3" s="1"/>
  <c r="X226" i="3" s="1"/>
  <c r="Y226" i="3" s="1"/>
  <c r="Z226" i="3" s="1"/>
  <c r="AA226" i="3" s="1"/>
  <c r="AB226" i="3" s="1"/>
  <c r="AC226" i="3" s="1"/>
  <c r="AD226" i="3" s="1"/>
  <c r="AE226" i="3" s="1"/>
  <c r="AF226" i="3" s="1"/>
  <c r="C311" i="3"/>
  <c r="Q181" i="3"/>
  <c r="E184" i="3"/>
  <c r="AB180" i="3"/>
  <c r="C335" i="3" l="1"/>
  <c r="E204" i="3"/>
  <c r="D311" i="3"/>
  <c r="AC180" i="3"/>
  <c r="R181" i="3"/>
  <c r="F184" i="3"/>
  <c r="M182" i="3"/>
  <c r="D340" i="3" l="1"/>
  <c r="C339" i="3"/>
  <c r="C340" i="3" s="1"/>
  <c r="D335" i="3"/>
  <c r="D339" i="3" s="1"/>
  <c r="F204" i="3"/>
  <c r="F311" i="3" s="1"/>
  <c r="E311" i="3"/>
  <c r="G184" i="3"/>
  <c r="AD180" i="3"/>
  <c r="N182" i="3"/>
  <c r="S181" i="3"/>
  <c r="E340" i="3" l="1"/>
  <c r="E335" i="3"/>
  <c r="E339" i="3"/>
  <c r="G204" i="3"/>
  <c r="G311" i="3" s="1"/>
  <c r="F335" i="3"/>
  <c r="T181" i="3"/>
  <c r="AE180" i="3"/>
  <c r="O182" i="3"/>
  <c r="H184" i="3"/>
  <c r="F339" i="3" l="1"/>
  <c r="F340" i="3" s="1"/>
  <c r="H204" i="3"/>
  <c r="H311" i="3" s="1"/>
  <c r="G335" i="3"/>
  <c r="G339" i="3" s="1"/>
  <c r="I184" i="3"/>
  <c r="AF180" i="3"/>
  <c r="P182" i="3"/>
  <c r="U181" i="3"/>
  <c r="G340" i="3" l="1"/>
  <c r="I204" i="3"/>
  <c r="I311" i="3" s="1"/>
  <c r="H335" i="3"/>
  <c r="H339" i="3" s="1"/>
  <c r="V181" i="3"/>
  <c r="Q182" i="3"/>
  <c r="J184" i="3"/>
  <c r="I340" i="3" l="1"/>
  <c r="H340" i="3"/>
  <c r="J204" i="3"/>
  <c r="J311" i="3" s="1"/>
  <c r="I335" i="3"/>
  <c r="I339" i="3" s="1"/>
  <c r="R182" i="3"/>
  <c r="K184" i="3"/>
  <c r="W181" i="3"/>
  <c r="K204" i="3" l="1"/>
  <c r="J335" i="3"/>
  <c r="L184" i="3"/>
  <c r="X181" i="3"/>
  <c r="S182" i="3"/>
  <c r="J339" i="3" l="1"/>
  <c r="J340" i="3" s="1"/>
  <c r="L204" i="3"/>
  <c r="K311" i="3"/>
  <c r="Y181" i="3"/>
  <c r="T182" i="3"/>
  <c r="M184" i="3"/>
  <c r="L311" i="3"/>
  <c r="K335" i="3" l="1"/>
  <c r="K339" i="3" s="1"/>
  <c r="K340" i="3" s="1"/>
  <c r="M204" i="3"/>
  <c r="L335" i="3"/>
  <c r="U182" i="3"/>
  <c r="N184" i="3"/>
  <c r="M311" i="3"/>
  <c r="Z181" i="3"/>
  <c r="L339" i="3" l="1"/>
  <c r="L340" i="3" s="1"/>
  <c r="N204" i="3"/>
  <c r="M335" i="3"/>
  <c r="O184" i="3"/>
  <c r="AA181" i="3"/>
  <c r="V182" i="3"/>
  <c r="M339" i="3" l="1"/>
  <c r="M340" i="3" s="1"/>
  <c r="O204" i="3"/>
  <c r="N311" i="3"/>
  <c r="W182" i="3"/>
  <c r="P184" i="3"/>
  <c r="O311" i="3"/>
  <c r="AB181" i="3"/>
  <c r="N335" i="3" l="1"/>
  <c r="N339" i="3" s="1"/>
  <c r="P204" i="3"/>
  <c r="P311" i="3" s="1"/>
  <c r="O335" i="3"/>
  <c r="Q184" i="3"/>
  <c r="AC181" i="3"/>
  <c r="X182" i="3"/>
  <c r="N340" i="3" l="1"/>
  <c r="O339" i="3"/>
  <c r="O340" i="3" s="1"/>
  <c r="Q204" i="3"/>
  <c r="Q311" i="3" s="1"/>
  <c r="P335" i="3"/>
  <c r="P339" i="3" s="1"/>
  <c r="AD181" i="3"/>
  <c r="Y182" i="3"/>
  <c r="R184" i="3"/>
  <c r="P340" i="3" l="1"/>
  <c r="R204" i="3"/>
  <c r="Q335" i="3"/>
  <c r="Z182" i="3"/>
  <c r="S184" i="3"/>
  <c r="R311" i="3"/>
  <c r="AE181" i="3"/>
  <c r="Q340" i="3" l="1"/>
  <c r="Q339" i="3"/>
  <c r="S204" i="3"/>
  <c r="R335" i="3"/>
  <c r="R339" i="3" s="1"/>
  <c r="AF181" i="3"/>
  <c r="T184" i="3"/>
  <c r="S311" i="3"/>
  <c r="AA182" i="3"/>
  <c r="R340" i="3" l="1"/>
  <c r="T204" i="3"/>
  <c r="S335" i="3"/>
  <c r="AB182" i="3"/>
  <c r="U184" i="3"/>
  <c r="T311" i="3"/>
  <c r="S339" i="3" l="1"/>
  <c r="S340" i="3" s="1"/>
  <c r="U204" i="3"/>
  <c r="T335" i="3"/>
  <c r="V184" i="3"/>
  <c r="AC182" i="3"/>
  <c r="T339" i="3" l="1"/>
  <c r="T340" i="3" s="1"/>
  <c r="V204" i="3"/>
  <c r="U311" i="3"/>
  <c r="AD182" i="3"/>
  <c r="W184" i="3"/>
  <c r="V311" i="3"/>
  <c r="U335" i="3" l="1"/>
  <c r="W204" i="3"/>
  <c r="V335" i="3"/>
  <c r="AE182" i="3"/>
  <c r="X184" i="3"/>
  <c r="W311" i="3"/>
  <c r="U339" i="3" l="1"/>
  <c r="U340" i="3" s="1"/>
  <c r="V339" i="3"/>
  <c r="V340" i="3" s="1"/>
  <c r="X204" i="3"/>
  <c r="W335" i="3"/>
  <c r="W339" i="3" s="1"/>
  <c r="Y184" i="3"/>
  <c r="X311" i="3"/>
  <c r="AF182" i="3"/>
  <c r="W340" i="3" l="1"/>
  <c r="Y204" i="3"/>
  <c r="X335" i="3"/>
  <c r="Z184" i="3"/>
  <c r="Y311" i="3"/>
  <c r="X340" i="3" l="1"/>
  <c r="X339" i="3"/>
  <c r="Z204" i="3"/>
  <c r="Z311" i="3" s="1"/>
  <c r="Y335" i="3"/>
  <c r="AA184" i="3"/>
  <c r="Y339" i="3" l="1"/>
  <c r="Y340" i="3" s="1"/>
  <c r="AA204" i="3"/>
  <c r="AA311" i="3" s="1"/>
  <c r="Z335" i="3"/>
  <c r="AB184" i="3"/>
  <c r="Z339" i="3" l="1"/>
  <c r="Z340" i="3" s="1"/>
  <c r="AB204" i="3"/>
  <c r="AA335" i="3"/>
  <c r="AA339" i="3" s="1"/>
  <c r="AC184" i="3"/>
  <c r="AB311" i="3"/>
  <c r="AA340" i="3" l="1"/>
  <c r="AC204" i="3"/>
  <c r="AC311" i="3" s="1"/>
  <c r="AB335" i="3"/>
  <c r="AD184" i="3"/>
  <c r="AC340" i="3" l="1"/>
  <c r="AB339" i="3"/>
  <c r="AB340" i="3" s="1"/>
  <c r="AD204" i="3"/>
  <c r="AD311" i="3" s="1"/>
  <c r="AC335" i="3"/>
  <c r="AC339" i="3" s="1"/>
  <c r="AE184" i="3"/>
  <c r="AE204" i="3" l="1"/>
  <c r="AE311" i="3" s="1"/>
  <c r="AD335" i="3"/>
  <c r="AF184" i="3"/>
  <c r="AD339" i="3" l="1"/>
  <c r="AD340" i="3" s="1"/>
  <c r="AF204" i="3"/>
  <c r="AF311" i="3" s="1"/>
  <c r="AE335" i="3"/>
  <c r="AE339" i="3" l="1"/>
  <c r="AE340" i="3" s="1"/>
  <c r="AF335" i="3"/>
  <c r="AF339" i="3" l="1"/>
  <c r="AF340" i="3" s="1"/>
  <c r="AN185" i="3" l="1"/>
  <c r="AM185" i="3"/>
  <c r="AO184" i="3"/>
  <c r="AO183" i="3"/>
  <c r="AO182" i="3"/>
  <c r="AM178" i="3"/>
  <c r="AG178" i="3"/>
  <c r="AG101" i="3" s="1"/>
  <c r="AG102" i="3" s="1"/>
  <c r="AG3" i="3" s="1"/>
  <c r="AN177" i="3"/>
  <c r="AO177" i="3" s="1"/>
  <c r="C177" i="3"/>
  <c r="D177" i="3" s="1"/>
  <c r="E177" i="3" s="1"/>
  <c r="F177" i="3" s="1"/>
  <c r="G177" i="3" s="1"/>
  <c r="H177" i="3" s="1"/>
  <c r="I177" i="3" s="1"/>
  <c r="J177" i="3" s="1"/>
  <c r="K177" i="3" s="1"/>
  <c r="L177" i="3" s="1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AN176" i="3"/>
  <c r="AO176" i="3" s="1"/>
  <c r="C176" i="3"/>
  <c r="D176" i="3" s="1"/>
  <c r="E176" i="3" s="1"/>
  <c r="F176" i="3" s="1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AN175" i="3"/>
  <c r="AO175" i="3" s="1"/>
  <c r="C175" i="3"/>
  <c r="D175" i="3" s="1"/>
  <c r="E175" i="3" s="1"/>
  <c r="F175" i="3" s="1"/>
  <c r="G175" i="3" s="1"/>
  <c r="H175" i="3" s="1"/>
  <c r="I175" i="3" s="1"/>
  <c r="J175" i="3" s="1"/>
  <c r="K175" i="3" s="1"/>
  <c r="L175" i="3" s="1"/>
  <c r="M175" i="3" s="1"/>
  <c r="N175" i="3" s="1"/>
  <c r="O175" i="3" s="1"/>
  <c r="P175" i="3" s="1"/>
  <c r="Q175" i="3" s="1"/>
  <c r="R175" i="3" s="1"/>
  <c r="S175" i="3" s="1"/>
  <c r="T175" i="3" s="1"/>
  <c r="U175" i="3" s="1"/>
  <c r="V175" i="3" s="1"/>
  <c r="W175" i="3" s="1"/>
  <c r="X175" i="3" s="1"/>
  <c r="Y175" i="3" s="1"/>
  <c r="Z175" i="3" s="1"/>
  <c r="AA175" i="3" s="1"/>
  <c r="AB175" i="3" s="1"/>
  <c r="AC175" i="3" s="1"/>
  <c r="AD175" i="3" s="1"/>
  <c r="AE175" i="3" s="1"/>
  <c r="AF175" i="3" s="1"/>
  <c r="AN174" i="3"/>
  <c r="AO174" i="3" s="1"/>
  <c r="C174" i="3"/>
  <c r="D174" i="3" s="1"/>
  <c r="E174" i="3" s="1"/>
  <c r="F174" i="3" s="1"/>
  <c r="G174" i="3" s="1"/>
  <c r="H174" i="3" s="1"/>
  <c r="I174" i="3" s="1"/>
  <c r="J174" i="3" s="1"/>
  <c r="K174" i="3" s="1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AC174" i="3" s="1"/>
  <c r="AD174" i="3" s="1"/>
  <c r="AE174" i="3" s="1"/>
  <c r="AF174" i="3" s="1"/>
  <c r="AN173" i="3"/>
  <c r="AO173" i="3" s="1"/>
  <c r="C173" i="3"/>
  <c r="D173" i="3" s="1"/>
  <c r="E173" i="3" s="1"/>
  <c r="F173" i="3" s="1"/>
  <c r="G173" i="3" s="1"/>
  <c r="H173" i="3" s="1"/>
  <c r="I173" i="3" s="1"/>
  <c r="J173" i="3" s="1"/>
  <c r="K173" i="3" s="1"/>
  <c r="L173" i="3" s="1"/>
  <c r="M173" i="3" s="1"/>
  <c r="N173" i="3" s="1"/>
  <c r="O173" i="3" s="1"/>
  <c r="P173" i="3" s="1"/>
  <c r="Q173" i="3" s="1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AN172" i="3"/>
  <c r="AO172" i="3" s="1"/>
  <c r="C172" i="3"/>
  <c r="AN171" i="3"/>
  <c r="AO171" i="3" s="1"/>
  <c r="AN170" i="3"/>
  <c r="AO170" i="3" s="1"/>
  <c r="AF170" i="3" a="1"/>
  <c r="AF170" i="3" s="1"/>
  <c r="AE170" i="3" a="1"/>
  <c r="AE170" i="3" s="1"/>
  <c r="AD170" i="3" a="1"/>
  <c r="AD170" i="3" s="1"/>
  <c r="AC170" i="3" a="1"/>
  <c r="AC170" i="3" s="1"/>
  <c r="AB170" i="3" a="1"/>
  <c r="AB170" i="3" s="1"/>
  <c r="AA170" i="3" a="1"/>
  <c r="AA170" i="3" s="1"/>
  <c r="Z170" i="3" a="1"/>
  <c r="Z170" i="3" s="1"/>
  <c r="Y170" i="3" a="1"/>
  <c r="Y170" i="3" s="1"/>
  <c r="X170" i="3" a="1"/>
  <c r="X170" i="3" s="1"/>
  <c r="P170" i="3" a="1"/>
  <c r="P170" i="3" s="1"/>
  <c r="O170" i="3" a="1"/>
  <c r="O170" i="3" s="1"/>
  <c r="N170" i="3" a="1"/>
  <c r="N170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 s="1"/>
  <c r="E170" i="3" a="1"/>
  <c r="E170" i="3" s="1"/>
  <c r="D170" i="3" a="1"/>
  <c r="D170" i="3" s="1"/>
  <c r="C170" i="3" a="1"/>
  <c r="C170" i="3" s="1"/>
  <c r="B170" i="3" a="1"/>
  <c r="B170" i="3" s="1"/>
  <c r="AN169" i="3"/>
  <c r="AO169" i="3" s="1"/>
  <c r="AF169" i="3"/>
  <c r="AE169" i="3"/>
  <c r="AD169" i="3"/>
  <c r="AC169" i="3"/>
  <c r="AB169" i="3"/>
  <c r="AA169" i="3"/>
  <c r="Z169" i="3"/>
  <c r="Y169" i="3"/>
  <c r="X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I168" i="3"/>
  <c r="AH168" i="3"/>
  <c r="A168" i="3" a="1"/>
  <c r="A168" i="3" s="1"/>
  <c r="AI167" i="3"/>
  <c r="AH167" i="3"/>
  <c r="AI166" i="3"/>
  <c r="AH166" i="3"/>
  <c r="AM165" i="3"/>
  <c r="AI165" i="3"/>
  <c r="AH165" i="3"/>
  <c r="AN164" i="3"/>
  <c r="AO164" i="3" s="1"/>
  <c r="AI164" i="3"/>
  <c r="AH164" i="3"/>
  <c r="AN163" i="3"/>
  <c r="AO163" i="3" s="1"/>
  <c r="AI163" i="3"/>
  <c r="AH163" i="3"/>
  <c r="A163" i="3" a="1"/>
  <c r="A163" i="3" s="1"/>
  <c r="AN162" i="3"/>
  <c r="AO162" i="3" s="1"/>
  <c r="AI162" i="3"/>
  <c r="AH162" i="3"/>
  <c r="AN161" i="3"/>
  <c r="AO161" i="3" s="1"/>
  <c r="AI161" i="3"/>
  <c r="AH161" i="3"/>
  <c r="AI160" i="3"/>
  <c r="AH160" i="3"/>
  <c r="AI159" i="3"/>
  <c r="AH159" i="3"/>
  <c r="AI158" i="3"/>
  <c r="AH158" i="3"/>
  <c r="AM157" i="3"/>
  <c r="AI157" i="3"/>
  <c r="AH157" i="3"/>
  <c r="AN156" i="3"/>
  <c r="AO156" i="3" s="1"/>
  <c r="AI156" i="3"/>
  <c r="AH156" i="3"/>
  <c r="AN155" i="3"/>
  <c r="AO155" i="3" s="1"/>
  <c r="AN154" i="3"/>
  <c r="AO154" i="3" s="1"/>
  <c r="AN153" i="3"/>
  <c r="AO153" i="3" s="1"/>
  <c r="AI152" i="3"/>
  <c r="AH152" i="3"/>
  <c r="AI151" i="3"/>
  <c r="AH151" i="3"/>
  <c r="AI150" i="3"/>
  <c r="AH150" i="3"/>
  <c r="AM149" i="3"/>
  <c r="AI149" i="3"/>
  <c r="AH149" i="3"/>
  <c r="AN148" i="3"/>
  <c r="AO148" i="3" s="1"/>
  <c r="AI148" i="3"/>
  <c r="AH148" i="3"/>
  <c r="AN147" i="3"/>
  <c r="AO147" i="3" s="1"/>
  <c r="AI147" i="3"/>
  <c r="AH147" i="3"/>
  <c r="AN146" i="3"/>
  <c r="AO146" i="3" s="1"/>
  <c r="AI146" i="3"/>
  <c r="AH146" i="3"/>
  <c r="AN145" i="3"/>
  <c r="AI144" i="3"/>
  <c r="AH144" i="3"/>
  <c r="AI143" i="3"/>
  <c r="AH143" i="3"/>
  <c r="AI142" i="3"/>
  <c r="AH142" i="3"/>
  <c r="AI141" i="3"/>
  <c r="AH141" i="3"/>
  <c r="AI140" i="3"/>
  <c r="AH140" i="3"/>
  <c r="AI139" i="3"/>
  <c r="AH139" i="3"/>
  <c r="AI138" i="3"/>
  <c r="AH138" i="3"/>
  <c r="AI137" i="3"/>
  <c r="AH137" i="3"/>
  <c r="AI136" i="3"/>
  <c r="AH136" i="3"/>
  <c r="AI135" i="3"/>
  <c r="AH135" i="3"/>
  <c r="AF132" i="3"/>
  <c r="AE132" i="3"/>
  <c r="AD132" i="3"/>
  <c r="AC132" i="3"/>
  <c r="AB132" i="3"/>
  <c r="AA132" i="3"/>
  <c r="Z132" i="3"/>
  <c r="Y132" i="3"/>
  <c r="X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31" i="3"/>
  <c r="AE131" i="3"/>
  <c r="AD131" i="3"/>
  <c r="AC131" i="3"/>
  <c r="AB131" i="3"/>
  <c r="AA131" i="3"/>
  <c r="Z131" i="3"/>
  <c r="Y131" i="3"/>
  <c r="X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F130" i="3"/>
  <c r="AE130" i="3"/>
  <c r="AD130" i="3"/>
  <c r="AC130" i="3"/>
  <c r="AB130" i="3"/>
  <c r="AA130" i="3"/>
  <c r="Z130" i="3"/>
  <c r="Y130" i="3"/>
  <c r="X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F129" i="3"/>
  <c r="AE129" i="3"/>
  <c r="AD129" i="3"/>
  <c r="AC129" i="3"/>
  <c r="AB129" i="3"/>
  <c r="AA129" i="3"/>
  <c r="Z129" i="3"/>
  <c r="Y129" i="3"/>
  <c r="X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F128" i="3"/>
  <c r="AE128" i="3"/>
  <c r="AD128" i="3"/>
  <c r="AC128" i="3"/>
  <c r="AB128" i="3"/>
  <c r="AA128" i="3"/>
  <c r="Z128" i="3"/>
  <c r="Y128" i="3"/>
  <c r="X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F127" i="3"/>
  <c r="AE127" i="3"/>
  <c r="AD127" i="3"/>
  <c r="AC127" i="3"/>
  <c r="AB127" i="3"/>
  <c r="AA127" i="3"/>
  <c r="Z127" i="3"/>
  <c r="Y127" i="3"/>
  <c r="X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I124" i="3"/>
  <c r="AH124" i="3"/>
  <c r="AI122" i="3"/>
  <c r="AH122" i="3"/>
  <c r="AG122" i="3"/>
  <c r="AI121" i="3"/>
  <c r="AH121" i="3"/>
  <c r="AI120" i="3"/>
  <c r="AH120" i="3"/>
  <c r="AI119" i="3"/>
  <c r="AH119" i="3"/>
  <c r="AG118" i="3"/>
  <c r="AF118" i="3"/>
  <c r="AE118" i="3"/>
  <c r="AD5" i="3" s="1"/>
  <c r="AD118" i="3"/>
  <c r="BH19" i="3" s="1"/>
  <c r="AC118" i="3"/>
  <c r="AB118" i="3"/>
  <c r="BG19" i="3" s="1"/>
  <c r="AA118" i="3"/>
  <c r="Z5" i="3" s="1"/>
  <c r="Z118" i="3"/>
  <c r="Y118" i="3"/>
  <c r="X118" i="3"/>
  <c r="V5" i="3"/>
  <c r="BD19" i="3"/>
  <c r="BC19" i="3"/>
  <c r="BA19" i="3"/>
  <c r="AY19" i="3"/>
  <c r="P118" i="3"/>
  <c r="O118" i="3"/>
  <c r="AW19" i="3" s="1"/>
  <c r="N118" i="3"/>
  <c r="M118" i="3"/>
  <c r="L5" i="3" s="1"/>
  <c r="L118" i="3"/>
  <c r="K118" i="3"/>
  <c r="AT19" i="3" s="1"/>
  <c r="J118" i="3"/>
  <c r="I118" i="3"/>
  <c r="H5" i="3" s="1"/>
  <c r="H118" i="3"/>
  <c r="G5" i="3" s="1"/>
  <c r="G118" i="3"/>
  <c r="AR19" i="3" s="1"/>
  <c r="F118" i="3"/>
  <c r="E118" i="3"/>
  <c r="D118" i="3"/>
  <c r="AO19" i="3" s="1"/>
  <c r="C118" i="3"/>
  <c r="B5" i="3" s="1"/>
  <c r="B118" i="3"/>
  <c r="AI117" i="3"/>
  <c r="AH117" i="3"/>
  <c r="AI116" i="3"/>
  <c r="AH116" i="3"/>
  <c r="AI115" i="3"/>
  <c r="AH115" i="3"/>
  <c r="AI114" i="3"/>
  <c r="AH114" i="3"/>
  <c r="AI113" i="3"/>
  <c r="AH113" i="3"/>
  <c r="AI112" i="3"/>
  <c r="AH112" i="3"/>
  <c r="AI111" i="3"/>
  <c r="AH111" i="3"/>
  <c r="AI110" i="3"/>
  <c r="AH110" i="3"/>
  <c r="AI109" i="3"/>
  <c r="AH109" i="3"/>
  <c r="AI108" i="3"/>
  <c r="AH108" i="3"/>
  <c r="AI107" i="3"/>
  <c r="AH107" i="3"/>
  <c r="AG106" i="3"/>
  <c r="AG4" i="3" s="1"/>
  <c r="AF106" i="3"/>
  <c r="BJ20" i="3" s="1"/>
  <c r="AE106" i="3"/>
  <c r="BI20" i="3" s="1"/>
  <c r="AD106" i="3"/>
  <c r="BH20" i="3" s="1"/>
  <c r="AC106" i="3"/>
  <c r="AB106" i="3"/>
  <c r="BG20" i="3" s="1"/>
  <c r="AA106" i="3"/>
  <c r="Z106" i="3"/>
  <c r="BF20" i="3" s="1"/>
  <c r="Y106" i="3"/>
  <c r="X106" i="3"/>
  <c r="BE20" i="3" s="1"/>
  <c r="W106" i="3"/>
  <c r="V106" i="3"/>
  <c r="BC20" i="3"/>
  <c r="BA20" i="3"/>
  <c r="AZ20" i="3"/>
  <c r="AY20" i="3"/>
  <c r="P106" i="3"/>
  <c r="AX20" i="3" s="1"/>
  <c r="O106" i="3"/>
  <c r="AW20" i="3" s="1"/>
  <c r="N106" i="3"/>
  <c r="AV20" i="3" s="1"/>
  <c r="M106" i="3"/>
  <c r="AU20" i="3" s="1"/>
  <c r="L106" i="3"/>
  <c r="K106" i="3"/>
  <c r="AT20" i="3" s="1"/>
  <c r="J106" i="3"/>
  <c r="I106" i="3"/>
  <c r="AS20" i="3" s="1"/>
  <c r="H106" i="3"/>
  <c r="G106" i="3"/>
  <c r="AR20" i="3" s="1"/>
  <c r="F106" i="3"/>
  <c r="AQ20" i="3" s="1"/>
  <c r="E106" i="3"/>
  <c r="AP20" i="3" s="1"/>
  <c r="D106" i="3"/>
  <c r="AO20" i="3" s="1"/>
  <c r="C106" i="3"/>
  <c r="AN20" i="3" s="1"/>
  <c r="B106" i="3"/>
  <c r="AI105" i="3"/>
  <c r="AH105" i="3"/>
  <c r="AI104" i="3"/>
  <c r="AH104" i="3"/>
  <c r="AI103" i="3"/>
  <c r="AH103" i="3"/>
  <c r="AF102" i="3"/>
  <c r="BJ18" i="3" s="1"/>
  <c r="AE102" i="3"/>
  <c r="BI18" i="3" s="1"/>
  <c r="AD102" i="3"/>
  <c r="BH18" i="3" s="1"/>
  <c r="AC102" i="3"/>
  <c r="AB102" i="3"/>
  <c r="BG18" i="3" s="1"/>
  <c r="AA102" i="3"/>
  <c r="Z102" i="3"/>
  <c r="BF18" i="3" s="1"/>
  <c r="Y102" i="3"/>
  <c r="X102" i="3"/>
  <c r="BE18" i="3" s="1"/>
  <c r="W102" i="3"/>
  <c r="V102" i="3"/>
  <c r="BD18" i="3" s="1"/>
  <c r="BC18" i="3"/>
  <c r="BB18" i="3"/>
  <c r="BA18" i="3"/>
  <c r="AZ18" i="3"/>
  <c r="AY18" i="3"/>
  <c r="P102" i="3"/>
  <c r="AX18" i="3" s="1"/>
  <c r="O102" i="3"/>
  <c r="AW18" i="3" s="1"/>
  <c r="N102" i="3"/>
  <c r="AV18" i="3" s="1"/>
  <c r="M102" i="3"/>
  <c r="AU18" i="3" s="1"/>
  <c r="L102" i="3"/>
  <c r="K102" i="3"/>
  <c r="AT18" i="3" s="1"/>
  <c r="J102" i="3"/>
  <c r="I102" i="3"/>
  <c r="AS18" i="3" s="1"/>
  <c r="H102" i="3"/>
  <c r="G102" i="3"/>
  <c r="AR18" i="3" s="1"/>
  <c r="F102" i="3"/>
  <c r="AQ18" i="3" s="1"/>
  <c r="E102" i="3"/>
  <c r="AP18" i="3" s="1"/>
  <c r="D102" i="3"/>
  <c r="AO18" i="3" s="1"/>
  <c r="C102" i="3"/>
  <c r="B102" i="3"/>
  <c r="AM18" i="3" s="1"/>
  <c r="AI101" i="3"/>
  <c r="AH101" i="3"/>
  <c r="AI100" i="3"/>
  <c r="AH100" i="3"/>
  <c r="AI99" i="3"/>
  <c r="AH99" i="3"/>
  <c r="AI98" i="3"/>
  <c r="AH98" i="3"/>
  <c r="AI97" i="3"/>
  <c r="AH97" i="3"/>
  <c r="AI96" i="3"/>
  <c r="AH96" i="3"/>
  <c r="AI95" i="3"/>
  <c r="AH95" i="3"/>
  <c r="BW94" i="3"/>
  <c r="BW101" i="3" s="1"/>
  <c r="BV94" i="3"/>
  <c r="BV101" i="3" s="1"/>
  <c r="BU94" i="3"/>
  <c r="BU101" i="3" s="1"/>
  <c r="BT94" i="3"/>
  <c r="BT101" i="3" s="1"/>
  <c r="BS94" i="3"/>
  <c r="BS101" i="3" s="1"/>
  <c r="BR94" i="3"/>
  <c r="BR101" i="3" s="1"/>
  <c r="BQ94" i="3"/>
  <c r="BQ101" i="3" s="1"/>
  <c r="BP94" i="3"/>
  <c r="BP101" i="3" s="1"/>
  <c r="BO94" i="3"/>
  <c r="BO101" i="3" s="1"/>
  <c r="BN94" i="3"/>
  <c r="BN101" i="3" s="1"/>
  <c r="BM94" i="3"/>
  <c r="BM101" i="3" s="1"/>
  <c r="BL94" i="3"/>
  <c r="BL101" i="3" s="1"/>
  <c r="BK94" i="3"/>
  <c r="BK101" i="3" s="1"/>
  <c r="BJ94" i="3"/>
  <c r="BJ101" i="3" s="1"/>
  <c r="BI94" i="3"/>
  <c r="BI101" i="3" s="1"/>
  <c r="BH94" i="3"/>
  <c r="BH101" i="3" s="1"/>
  <c r="BG94" i="3"/>
  <c r="BG101" i="3" s="1"/>
  <c r="BF94" i="3"/>
  <c r="BF101" i="3" s="1"/>
  <c r="BE94" i="3"/>
  <c r="BE101" i="3" s="1"/>
  <c r="BD94" i="3"/>
  <c r="BD101" i="3" s="1"/>
  <c r="BC94" i="3"/>
  <c r="BC101" i="3" s="1"/>
  <c r="BB94" i="3"/>
  <c r="BB101" i="3" s="1"/>
  <c r="BA94" i="3"/>
  <c r="BA101" i="3" s="1"/>
  <c r="AZ94" i="3"/>
  <c r="AZ101" i="3" s="1"/>
  <c r="AI94" i="3"/>
  <c r="AH94" i="3"/>
  <c r="BW93" i="3"/>
  <c r="BW100" i="3" s="1"/>
  <c r="BV93" i="3"/>
  <c r="BV100" i="3" s="1"/>
  <c r="BU93" i="3"/>
  <c r="BU100" i="3" s="1"/>
  <c r="BT93" i="3"/>
  <c r="BT100" i="3" s="1"/>
  <c r="BS93" i="3"/>
  <c r="BS100" i="3" s="1"/>
  <c r="BR93" i="3"/>
  <c r="BR100" i="3" s="1"/>
  <c r="BQ93" i="3"/>
  <c r="BQ100" i="3" s="1"/>
  <c r="BP93" i="3"/>
  <c r="BP100" i="3" s="1"/>
  <c r="BO93" i="3"/>
  <c r="BO100" i="3" s="1"/>
  <c r="BN93" i="3"/>
  <c r="BN100" i="3" s="1"/>
  <c r="BM93" i="3"/>
  <c r="BM100" i="3" s="1"/>
  <c r="BL93" i="3"/>
  <c r="BL100" i="3" s="1"/>
  <c r="BK93" i="3"/>
  <c r="BK100" i="3" s="1"/>
  <c r="BJ93" i="3"/>
  <c r="BJ100" i="3" s="1"/>
  <c r="BI93" i="3"/>
  <c r="BI100" i="3" s="1"/>
  <c r="BH93" i="3"/>
  <c r="BH100" i="3" s="1"/>
  <c r="BG93" i="3"/>
  <c r="BG100" i="3" s="1"/>
  <c r="BF93" i="3"/>
  <c r="BF100" i="3" s="1"/>
  <c r="BE93" i="3"/>
  <c r="BE100" i="3" s="1"/>
  <c r="BD93" i="3"/>
  <c r="BD100" i="3" s="1"/>
  <c r="BC93" i="3"/>
  <c r="BC100" i="3" s="1"/>
  <c r="BB93" i="3"/>
  <c r="BB100" i="3" s="1"/>
  <c r="BA93" i="3"/>
  <c r="BA100" i="3" s="1"/>
  <c r="AZ93" i="3"/>
  <c r="AZ100" i="3" s="1"/>
  <c r="AI93" i="3"/>
  <c r="AH93" i="3"/>
  <c r="BW92" i="3"/>
  <c r="BW99" i="3" s="1"/>
  <c r="BV92" i="3"/>
  <c r="BV99" i="3" s="1"/>
  <c r="BU92" i="3"/>
  <c r="BU99" i="3" s="1"/>
  <c r="BT92" i="3"/>
  <c r="BT99" i="3" s="1"/>
  <c r="BS92" i="3"/>
  <c r="BS99" i="3" s="1"/>
  <c r="BR92" i="3"/>
  <c r="BR99" i="3" s="1"/>
  <c r="BQ92" i="3"/>
  <c r="BQ99" i="3" s="1"/>
  <c r="BP92" i="3"/>
  <c r="BP99" i="3" s="1"/>
  <c r="BO92" i="3"/>
  <c r="BO99" i="3" s="1"/>
  <c r="BN92" i="3"/>
  <c r="BN99" i="3" s="1"/>
  <c r="BM92" i="3"/>
  <c r="BM99" i="3" s="1"/>
  <c r="BL92" i="3"/>
  <c r="BL99" i="3" s="1"/>
  <c r="BK92" i="3"/>
  <c r="BK99" i="3" s="1"/>
  <c r="BJ92" i="3"/>
  <c r="BJ99" i="3" s="1"/>
  <c r="BI92" i="3"/>
  <c r="BI99" i="3" s="1"/>
  <c r="BH92" i="3"/>
  <c r="BH99" i="3" s="1"/>
  <c r="BG92" i="3"/>
  <c r="BG99" i="3" s="1"/>
  <c r="BF92" i="3"/>
  <c r="BF99" i="3" s="1"/>
  <c r="BE92" i="3"/>
  <c r="BE99" i="3" s="1"/>
  <c r="BD92" i="3"/>
  <c r="BD99" i="3" s="1"/>
  <c r="BC92" i="3"/>
  <c r="BC99" i="3" s="1"/>
  <c r="BB92" i="3"/>
  <c r="BB99" i="3" s="1"/>
  <c r="BA92" i="3"/>
  <c r="BA99" i="3" s="1"/>
  <c r="AZ92" i="3"/>
  <c r="AZ99" i="3" s="1"/>
  <c r="AI92" i="3"/>
  <c r="AH92" i="3"/>
  <c r="BW91" i="3"/>
  <c r="BW98" i="3" s="1"/>
  <c r="BV91" i="3"/>
  <c r="BV98" i="3" s="1"/>
  <c r="BU91" i="3"/>
  <c r="BU98" i="3" s="1"/>
  <c r="BT91" i="3"/>
  <c r="BT98" i="3" s="1"/>
  <c r="BS91" i="3"/>
  <c r="BS98" i="3" s="1"/>
  <c r="BR91" i="3"/>
  <c r="BR98" i="3" s="1"/>
  <c r="BQ91" i="3"/>
  <c r="BQ98" i="3" s="1"/>
  <c r="BP91" i="3"/>
  <c r="BP98" i="3" s="1"/>
  <c r="BO91" i="3"/>
  <c r="BO98" i="3" s="1"/>
  <c r="BN91" i="3"/>
  <c r="BN98" i="3" s="1"/>
  <c r="BM91" i="3"/>
  <c r="BM98" i="3" s="1"/>
  <c r="BL91" i="3"/>
  <c r="BL98" i="3" s="1"/>
  <c r="BK91" i="3"/>
  <c r="BK98" i="3" s="1"/>
  <c r="BJ91" i="3"/>
  <c r="BJ98" i="3" s="1"/>
  <c r="BI91" i="3"/>
  <c r="BI98" i="3" s="1"/>
  <c r="BH91" i="3"/>
  <c r="BH98" i="3" s="1"/>
  <c r="BG91" i="3"/>
  <c r="BG98" i="3" s="1"/>
  <c r="BF91" i="3"/>
  <c r="BF98" i="3" s="1"/>
  <c r="BE91" i="3"/>
  <c r="BE98" i="3" s="1"/>
  <c r="BD91" i="3"/>
  <c r="BD98" i="3" s="1"/>
  <c r="BC91" i="3"/>
  <c r="BC98" i="3" s="1"/>
  <c r="BB91" i="3"/>
  <c r="BB98" i="3" s="1"/>
  <c r="BA91" i="3"/>
  <c r="BA98" i="3" s="1"/>
  <c r="AZ91" i="3"/>
  <c r="AZ98" i="3" s="1"/>
  <c r="AI91" i="3"/>
  <c r="AH91" i="3"/>
  <c r="BW90" i="3"/>
  <c r="BW97" i="3" s="1"/>
  <c r="BV90" i="3"/>
  <c r="BV97" i="3" s="1"/>
  <c r="BU90" i="3"/>
  <c r="BU97" i="3" s="1"/>
  <c r="BT90" i="3"/>
  <c r="BT97" i="3" s="1"/>
  <c r="BS90" i="3"/>
  <c r="BS97" i="3" s="1"/>
  <c r="BR90" i="3"/>
  <c r="BR97" i="3" s="1"/>
  <c r="BQ90" i="3"/>
  <c r="BQ97" i="3" s="1"/>
  <c r="BP90" i="3"/>
  <c r="BP97" i="3" s="1"/>
  <c r="BO90" i="3"/>
  <c r="BO97" i="3" s="1"/>
  <c r="BN90" i="3"/>
  <c r="BN97" i="3" s="1"/>
  <c r="BM90" i="3"/>
  <c r="BM97" i="3" s="1"/>
  <c r="BL90" i="3"/>
  <c r="BL97" i="3" s="1"/>
  <c r="BK90" i="3"/>
  <c r="BK97" i="3" s="1"/>
  <c r="BJ90" i="3"/>
  <c r="BJ97" i="3" s="1"/>
  <c r="BI90" i="3"/>
  <c r="BI97" i="3" s="1"/>
  <c r="BH90" i="3"/>
  <c r="BH97" i="3" s="1"/>
  <c r="BG90" i="3"/>
  <c r="BG97" i="3" s="1"/>
  <c r="BF90" i="3"/>
  <c r="BF97" i="3" s="1"/>
  <c r="BE90" i="3"/>
  <c r="BE97" i="3" s="1"/>
  <c r="BD90" i="3"/>
  <c r="BD97" i="3" s="1"/>
  <c r="BC90" i="3"/>
  <c r="BC97" i="3" s="1"/>
  <c r="BB90" i="3"/>
  <c r="BB97" i="3" s="1"/>
  <c r="BA90" i="3"/>
  <c r="BA97" i="3" s="1"/>
  <c r="AZ90" i="3"/>
  <c r="AZ97" i="3" s="1"/>
  <c r="AI90" i="3"/>
  <c r="AH90" i="3"/>
  <c r="BW89" i="3"/>
  <c r="BW96" i="3" s="1"/>
  <c r="BV89" i="3"/>
  <c r="BV96" i="3" s="1"/>
  <c r="BU89" i="3"/>
  <c r="BU96" i="3" s="1"/>
  <c r="BT89" i="3"/>
  <c r="BT96" i="3" s="1"/>
  <c r="BS89" i="3"/>
  <c r="BS96" i="3" s="1"/>
  <c r="BR89" i="3"/>
  <c r="BR96" i="3" s="1"/>
  <c r="BQ89" i="3"/>
  <c r="BQ96" i="3" s="1"/>
  <c r="BP89" i="3"/>
  <c r="BP96" i="3" s="1"/>
  <c r="BO89" i="3"/>
  <c r="BO96" i="3" s="1"/>
  <c r="BN89" i="3"/>
  <c r="BN96" i="3" s="1"/>
  <c r="BM89" i="3"/>
  <c r="BM96" i="3" s="1"/>
  <c r="BL89" i="3"/>
  <c r="BL96" i="3" s="1"/>
  <c r="BK89" i="3"/>
  <c r="BK96" i="3" s="1"/>
  <c r="BJ89" i="3"/>
  <c r="BJ96" i="3" s="1"/>
  <c r="BI89" i="3"/>
  <c r="BI96" i="3" s="1"/>
  <c r="BH89" i="3"/>
  <c r="BH96" i="3" s="1"/>
  <c r="BG89" i="3"/>
  <c r="BG96" i="3" s="1"/>
  <c r="BF89" i="3"/>
  <c r="BF96" i="3" s="1"/>
  <c r="BE89" i="3"/>
  <c r="BE96" i="3" s="1"/>
  <c r="BD89" i="3"/>
  <c r="BD96" i="3" s="1"/>
  <c r="BC89" i="3"/>
  <c r="BC96" i="3" s="1"/>
  <c r="BB89" i="3"/>
  <c r="BB96" i="3" s="1"/>
  <c r="BA89" i="3"/>
  <c r="BA96" i="3" s="1"/>
  <c r="AZ89" i="3"/>
  <c r="AI89" i="3"/>
  <c r="AH89" i="3"/>
  <c r="AG88" i="3"/>
  <c r="AF88" i="3"/>
  <c r="AE88" i="3"/>
  <c r="BI17" i="3" s="1"/>
  <c r="AD88" i="3"/>
  <c r="BH17" i="3" s="1"/>
  <c r="AC88" i="3"/>
  <c r="AB88" i="3"/>
  <c r="BG17" i="3" s="1"/>
  <c r="AA88" i="3"/>
  <c r="Z88" i="3"/>
  <c r="BF17" i="3" s="1"/>
  <c r="Y88" i="3"/>
  <c r="X88" i="3"/>
  <c r="BD17" i="3"/>
  <c r="BC17" i="3"/>
  <c r="BB17" i="3"/>
  <c r="BA17" i="3"/>
  <c r="AZ17" i="3"/>
  <c r="AY17" i="3"/>
  <c r="AX17" i="3"/>
  <c r="O88" i="3"/>
  <c r="AW17" i="3" s="1"/>
  <c r="N88" i="3"/>
  <c r="M88" i="3"/>
  <c r="AU17" i="3" s="1"/>
  <c r="L88" i="3"/>
  <c r="K88" i="3"/>
  <c r="AT17" i="3" s="1"/>
  <c r="J88" i="3"/>
  <c r="I88" i="3"/>
  <c r="AS17" i="3" s="1"/>
  <c r="H88" i="3"/>
  <c r="G88" i="3"/>
  <c r="AR17" i="3" s="1"/>
  <c r="F88" i="3"/>
  <c r="AQ17" i="3" s="1"/>
  <c r="E88" i="3"/>
  <c r="AP17" i="3" s="1"/>
  <c r="D88" i="3"/>
  <c r="AO17" i="3" s="1"/>
  <c r="C88" i="3"/>
  <c r="AN17" i="3" s="1"/>
  <c r="AI81" i="3"/>
  <c r="AH81" i="3"/>
  <c r="AF80" i="3"/>
  <c r="BJ16" i="3" s="1"/>
  <c r="AE80" i="3"/>
  <c r="BI16" i="3" s="1"/>
  <c r="AD80" i="3"/>
  <c r="BH16" i="3" s="1"/>
  <c r="AC80" i="3"/>
  <c r="AB80" i="3"/>
  <c r="AA80" i="3"/>
  <c r="Z80" i="3"/>
  <c r="BF16" i="3" s="1"/>
  <c r="Y80" i="3"/>
  <c r="X80" i="3"/>
  <c r="BE16" i="3" s="1"/>
  <c r="BD16" i="3"/>
  <c r="BA16" i="3"/>
  <c r="AY16" i="3"/>
  <c r="O80" i="3"/>
  <c r="AW16" i="3" s="1"/>
  <c r="N80" i="3"/>
  <c r="AV16" i="3" s="1"/>
  <c r="M80" i="3"/>
  <c r="L80" i="3"/>
  <c r="K80" i="3"/>
  <c r="AT16" i="3" s="1"/>
  <c r="J80" i="3"/>
  <c r="I80" i="3"/>
  <c r="H80" i="3"/>
  <c r="G80" i="3"/>
  <c r="F80" i="3"/>
  <c r="AQ16" i="3" s="1"/>
  <c r="E80" i="3"/>
  <c r="D80" i="3"/>
  <c r="C80" i="3"/>
  <c r="AN16" i="3" s="1"/>
  <c r="B80" i="3"/>
  <c r="AM16" i="3" s="1"/>
  <c r="AI79" i="3"/>
  <c r="AH79" i="3"/>
  <c r="AI78" i="3"/>
  <c r="AH78" i="3"/>
  <c r="AI77" i="3"/>
  <c r="AH77" i="3"/>
  <c r="AI76" i="3"/>
  <c r="AH76" i="3"/>
  <c r="AI75" i="3"/>
  <c r="AH75" i="3"/>
  <c r="AI74" i="3"/>
  <c r="AH74" i="3"/>
  <c r="AI73" i="3"/>
  <c r="AH73" i="3"/>
  <c r="AI72" i="3"/>
  <c r="AH72" i="3"/>
  <c r="AI71" i="3"/>
  <c r="AH71" i="3"/>
  <c r="AI70" i="3"/>
  <c r="AH70" i="3"/>
  <c r="AI69" i="3"/>
  <c r="AH69" i="3"/>
  <c r="AI68" i="3"/>
  <c r="AH68" i="3"/>
  <c r="AI67" i="3"/>
  <c r="AH67" i="3"/>
  <c r="AI66" i="3"/>
  <c r="AH66" i="3"/>
  <c r="AI65" i="3"/>
  <c r="AH65" i="3"/>
  <c r="AI64" i="3"/>
  <c r="AH64" i="3"/>
  <c r="AI63" i="3"/>
  <c r="AH63" i="3"/>
  <c r="AI62" i="3"/>
  <c r="AH62" i="3"/>
  <c r="AI61" i="3"/>
  <c r="AH61" i="3"/>
  <c r="AI60" i="3"/>
  <c r="AH60" i="3"/>
  <c r="AI59" i="3"/>
  <c r="AH59" i="3"/>
  <c r="AI58" i="3"/>
  <c r="AH58" i="3"/>
  <c r="AI57" i="3"/>
  <c r="AH57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I20" i="3"/>
  <c r="AH20" i="3"/>
  <c r="BB20" i="3"/>
  <c r="AI19" i="3"/>
  <c r="AH19" i="3"/>
  <c r="BF19" i="3"/>
  <c r="AI18" i="3"/>
  <c r="AH18" i="3"/>
  <c r="AI17" i="3"/>
  <c r="AH17" i="3"/>
  <c r="AI84" i="3"/>
  <c r="AH84" i="3"/>
  <c r="AI16" i="3"/>
  <c r="AH16" i="3"/>
  <c r="AI15" i="3"/>
  <c r="AH15" i="3"/>
  <c r="AI14" i="3"/>
  <c r="AH14" i="3"/>
  <c r="AI13" i="3"/>
  <c r="AH13" i="3"/>
  <c r="AL12" i="3"/>
  <c r="AI12" i="3"/>
  <c r="AH12" i="3"/>
  <c r="AI11" i="3"/>
  <c r="AH11" i="3"/>
  <c r="K6" i="3"/>
  <c r="AC5" i="3"/>
  <c r="K4" i="3"/>
  <c r="E4" i="3"/>
  <c r="H4" i="3" s="1"/>
  <c r="B4" i="3"/>
  <c r="AL13" i="3" s="1"/>
  <c r="AG123" i="3" l="1"/>
  <c r="AN19" i="3"/>
  <c r="AU19" i="3"/>
  <c r="AN149" i="3"/>
  <c r="AO149" i="3" s="1"/>
  <c r="N5" i="3"/>
  <c r="BI19" i="3"/>
  <c r="BI22" i="3" s="1"/>
  <c r="E133" i="3"/>
  <c r="AP23" i="3" s="1"/>
  <c r="M133" i="3"/>
  <c r="AU23" i="3" s="1"/>
  <c r="BC23" i="3"/>
  <c r="Y133" i="3"/>
  <c r="AC133" i="3"/>
  <c r="AC134" i="3" s="1"/>
  <c r="F5" i="3"/>
  <c r="R5" i="3"/>
  <c r="J5" i="3"/>
  <c r="T5" i="3"/>
  <c r="AS19" i="3"/>
  <c r="AI130" i="3"/>
  <c r="BA22" i="3"/>
  <c r="U5" i="3"/>
  <c r="AO145" i="3"/>
  <c r="BH22" i="3"/>
  <c r="C133" i="3"/>
  <c r="K133" i="3"/>
  <c r="AT23" i="3" s="1"/>
  <c r="AE133" i="3"/>
  <c r="BI23" i="3" s="1"/>
  <c r="L133" i="3"/>
  <c r="BB23" i="3"/>
  <c r="AX19" i="3"/>
  <c r="O5" i="3"/>
  <c r="BJ19" i="3"/>
  <c r="AE5" i="3"/>
  <c r="AI127" i="3"/>
  <c r="AH128" i="3"/>
  <c r="AH129" i="3"/>
  <c r="AI129" i="3"/>
  <c r="F123" i="3"/>
  <c r="F125" i="3" s="1"/>
  <c r="AP19" i="3"/>
  <c r="D5" i="3"/>
  <c r="L123" i="3"/>
  <c r="L125" i="3" s="1"/>
  <c r="L126" i="3" s="1"/>
  <c r="L7" i="3" s="1"/>
  <c r="H123" i="3"/>
  <c r="H125" i="3" s="1"/>
  <c r="AF123" i="3"/>
  <c r="AF125" i="3" s="1"/>
  <c r="BG105" i="3" a="1"/>
  <c r="BL125" i="3" s="1"/>
  <c r="O133" i="3"/>
  <c r="O134" i="3" s="1"/>
  <c r="BJ17" i="3"/>
  <c r="BJ22" i="3" s="1"/>
  <c r="E123" i="3"/>
  <c r="E125" i="3" s="1"/>
  <c r="Y123" i="3"/>
  <c r="Y125" i="3" s="1"/>
  <c r="AC123" i="3"/>
  <c r="AC125" i="3" s="1"/>
  <c r="D133" i="3"/>
  <c r="AO23" i="3" s="1"/>
  <c r="AB133" i="3"/>
  <c r="BG23" i="3" s="1"/>
  <c r="AH130" i="3"/>
  <c r="AI131" i="3"/>
  <c r="AW22" i="3"/>
  <c r="O123" i="3"/>
  <c r="O125" i="3" s="1"/>
  <c r="AE123" i="3"/>
  <c r="AE125" i="3" s="1"/>
  <c r="G133" i="3"/>
  <c r="AA133" i="3"/>
  <c r="AA134" i="3" s="1"/>
  <c r="B133" i="3"/>
  <c r="B134" i="3" s="1"/>
  <c r="Z133" i="3"/>
  <c r="BF23" i="3" s="1"/>
  <c r="AN165" i="3"/>
  <c r="AO178" i="3"/>
  <c r="AO185" i="3"/>
  <c r="AT22" i="3"/>
  <c r="AH127" i="3"/>
  <c r="F133" i="3"/>
  <c r="AQ23" i="3" s="1"/>
  <c r="AD133" i="3"/>
  <c r="BH23" i="3" s="1"/>
  <c r="BD23" i="3"/>
  <c r="AH131" i="3"/>
  <c r="P133" i="3"/>
  <c r="X133" i="3"/>
  <c r="BE23" i="3" s="1"/>
  <c r="AN178" i="3"/>
  <c r="C178" i="3"/>
  <c r="AO16" i="3"/>
  <c r="AO22" i="3" s="1"/>
  <c r="D123" i="3"/>
  <c r="D125" i="3" s="1"/>
  <c r="BB16" i="3"/>
  <c r="T7" i="3"/>
  <c r="BG16" i="3"/>
  <c r="BG22" i="3" s="1"/>
  <c r="AB123" i="3"/>
  <c r="AB125" i="3" s="1"/>
  <c r="AB126" i="3" s="1"/>
  <c r="AB7" i="3" s="1"/>
  <c r="BE17" i="3"/>
  <c r="X123" i="3"/>
  <c r="X125" i="3" s="1"/>
  <c r="AG125" i="3"/>
  <c r="AF5" i="3"/>
  <c r="AI118" i="3"/>
  <c r="AM19" i="3"/>
  <c r="AJ118" i="3" a="1"/>
  <c r="AJ118" i="3" s="1"/>
  <c r="I5" i="3"/>
  <c r="AZ19" i="3"/>
  <c r="Q5" i="3"/>
  <c r="Y5" i="3"/>
  <c r="AH118" i="3"/>
  <c r="AH132" i="3"/>
  <c r="AI132" i="3"/>
  <c r="AY22" i="3"/>
  <c r="AS16" i="3"/>
  <c r="AS22" i="3" s="1"/>
  <c r="I123" i="3"/>
  <c r="I125" i="3" s="1"/>
  <c r="AG2" i="3"/>
  <c r="AG6" i="3" s="1"/>
  <c r="J133" i="3"/>
  <c r="J134" i="3" s="1"/>
  <c r="AF133" i="3"/>
  <c r="BJ23" i="3" s="1"/>
  <c r="H133" i="3"/>
  <c r="H134" i="3" s="1"/>
  <c r="AN18" i="3"/>
  <c r="AN22" i="3" s="1"/>
  <c r="AI102" i="3"/>
  <c r="K123" i="3"/>
  <c r="K125" i="3" s="1"/>
  <c r="K126" i="3" s="1"/>
  <c r="K7" i="3" s="1"/>
  <c r="AP16" i="3"/>
  <c r="BD20" i="3"/>
  <c r="BD22" i="3" s="1"/>
  <c r="BD25" i="3" s="1"/>
  <c r="P5" i="3"/>
  <c r="X5" i="3"/>
  <c r="Y134" i="3"/>
  <c r="AZ23" i="3"/>
  <c r="AI128" i="3"/>
  <c r="BF22" i="3"/>
  <c r="AU16" i="3"/>
  <c r="AU22" i="3" s="1"/>
  <c r="AU25" i="3" s="1"/>
  <c r="M123" i="3"/>
  <c r="M125" i="3" s="1"/>
  <c r="M126" i="3" s="1"/>
  <c r="M7" i="3" s="1"/>
  <c r="BC16" i="3"/>
  <c r="BC22" i="3" s="1"/>
  <c r="U7" i="3"/>
  <c r="AI106" i="3"/>
  <c r="AH106" i="3"/>
  <c r="AO165" i="3"/>
  <c r="AM20" i="3"/>
  <c r="AI88" i="3"/>
  <c r="AM17" i="3"/>
  <c r="AH88" i="3"/>
  <c r="C5" i="3"/>
  <c r="K5" i="3"/>
  <c r="L134" i="3"/>
  <c r="BB19" i="3"/>
  <c r="S5" i="3"/>
  <c r="AA123" i="3"/>
  <c r="AA125" i="3" s="1"/>
  <c r="AA126" i="3" s="1"/>
  <c r="AA7" i="3" s="1"/>
  <c r="AZ96" i="3"/>
  <c r="P123" i="3"/>
  <c r="P125" i="3" s="1"/>
  <c r="AX16" i="3"/>
  <c r="AX22" i="3" s="1"/>
  <c r="AQ19" i="3"/>
  <c r="AQ22" i="3" s="1"/>
  <c r="AQ25" i="3" s="1"/>
  <c r="E5" i="3"/>
  <c r="AV19" i="3"/>
  <c r="M5" i="3"/>
  <c r="AB134" i="3"/>
  <c r="AA5" i="3"/>
  <c r="N123" i="3"/>
  <c r="N125" i="3" s="1"/>
  <c r="AV17" i="3"/>
  <c r="BE19" i="3"/>
  <c r="W5" i="3"/>
  <c r="I133" i="3"/>
  <c r="AS23" i="3" s="1"/>
  <c r="AY23" i="3"/>
  <c r="AN157" i="3"/>
  <c r="AO157" i="3" s="1"/>
  <c r="AR16" i="3"/>
  <c r="AR22" i="3" s="1"/>
  <c r="G123" i="3"/>
  <c r="G125" i="3" s="1"/>
  <c r="G126" i="3" s="1"/>
  <c r="G7" i="3" s="1"/>
  <c r="C123" i="3"/>
  <c r="C125" i="3" s="1"/>
  <c r="C126" i="3" s="1"/>
  <c r="C7" i="3" s="1"/>
  <c r="AH102" i="3"/>
  <c r="AB5" i="3"/>
  <c r="N133" i="3"/>
  <c r="AV23" i="3" s="1"/>
  <c r="AD123" i="3"/>
  <c r="AD125" i="3" s="1"/>
  <c r="B123" i="3"/>
  <c r="AI80" i="3"/>
  <c r="J123" i="3"/>
  <c r="J125" i="3" s="1"/>
  <c r="AZ16" i="3"/>
  <c r="Z123" i="3"/>
  <c r="Z125" i="3" s="1"/>
  <c r="AH80" i="3"/>
  <c r="K134" i="3"/>
  <c r="D172" i="3"/>
  <c r="AT25" i="3" l="1"/>
  <c r="E126" i="3"/>
  <c r="E7" i="3" s="1"/>
  <c r="BG25" i="3"/>
  <c r="BC25" i="3"/>
  <c r="D134" i="3"/>
  <c r="X134" i="3"/>
  <c r="AW23" i="3"/>
  <c r="AW25" i="3" s="1"/>
  <c r="D126" i="3"/>
  <c r="D7" i="3" s="1"/>
  <c r="AE134" i="3"/>
  <c r="AD126" i="3"/>
  <c r="AD7" i="3" s="1"/>
  <c r="Z134" i="3"/>
  <c r="Z126" i="3"/>
  <c r="Z7" i="3" s="1"/>
  <c r="Y126" i="3"/>
  <c r="Y7" i="3" s="1"/>
  <c r="BJ117" i="3"/>
  <c r="BI105" i="3"/>
  <c r="BJ126" i="3"/>
  <c r="BH114" i="3"/>
  <c r="BL119" i="3"/>
  <c r="BK107" i="3"/>
  <c r="BG125" i="3"/>
  <c r="BL112" i="3"/>
  <c r="BL124" i="3"/>
  <c r="BK112" i="3"/>
  <c r="BI124" i="3"/>
  <c r="BH112" i="3"/>
  <c r="BG109" i="3"/>
  <c r="BI118" i="3"/>
  <c r="BL127" i="3"/>
  <c r="BG112" i="3"/>
  <c r="BH121" i="3"/>
  <c r="BH105" i="3"/>
  <c r="BI113" i="3"/>
  <c r="BI121" i="3"/>
  <c r="BJ105" i="3"/>
  <c r="BK111" i="3"/>
  <c r="BK117" i="3"/>
  <c r="BL123" i="3"/>
  <c r="BI106" i="3"/>
  <c r="BI112" i="3"/>
  <c r="BJ118" i="3"/>
  <c r="BK124" i="3"/>
  <c r="BH107" i="3"/>
  <c r="BJ112" i="3"/>
  <c r="BL117" i="3"/>
  <c r="BH123" i="3"/>
  <c r="BJ128" i="3"/>
  <c r="AO25" i="3"/>
  <c r="O126" i="3"/>
  <c r="O7" i="3" s="1"/>
  <c r="AC126" i="3"/>
  <c r="AC7" i="3" s="1"/>
  <c r="BK122" i="3"/>
  <c r="BJ110" i="3"/>
  <c r="BG128" i="3"/>
  <c r="BK115" i="3"/>
  <c r="BI127" i="3"/>
  <c r="BK106" i="3"/>
  <c r="BG116" i="3"/>
  <c r="BK109" i="3"/>
  <c r="BH128" i="3"/>
  <c r="BJ119" i="3"/>
  <c r="BH110" i="3"/>
  <c r="BI122" i="3"/>
  <c r="BL110" i="3"/>
  <c r="BG123" i="3"/>
  <c r="BH111" i="3"/>
  <c r="BL121" i="3"/>
  <c r="R7" i="3"/>
  <c r="F134" i="3"/>
  <c r="BK126" i="3"/>
  <c r="BJ114" i="3"/>
  <c r="BI123" i="3"/>
  <c r="BK110" i="3"/>
  <c r="BL116" i="3"/>
  <c r="BF25" i="3"/>
  <c r="BH122" i="3"/>
  <c r="BG110" i="3"/>
  <c r="BG122" i="3"/>
  <c r="BJ109" i="3"/>
  <c r="BK121" i="3"/>
  <c r="BL108" i="3"/>
  <c r="BJ111" i="3"/>
  <c r="BK120" i="3"/>
  <c r="BG105" i="3"/>
  <c r="BI114" i="3"/>
  <c r="BK123" i="3"/>
  <c r="BI107" i="3"/>
  <c r="BI115" i="3"/>
  <c r="BJ123" i="3"/>
  <c r="BG107" i="3"/>
  <c r="BH113" i="3"/>
  <c r="BI119" i="3"/>
  <c r="BI125" i="3"/>
  <c r="BL107" i="3"/>
  <c r="BG114" i="3"/>
  <c r="BG120" i="3"/>
  <c r="BH126" i="3"/>
  <c r="BJ108" i="3"/>
  <c r="BL113" i="3"/>
  <c r="BH119" i="3"/>
  <c r="BJ124" i="3"/>
  <c r="X126" i="3"/>
  <c r="X7" i="3" s="1"/>
  <c r="E134" i="3"/>
  <c r="M134" i="3"/>
  <c r="BI120" i="3"/>
  <c r="BH108" i="3"/>
  <c r="BH117" i="3"/>
  <c r="BK128" i="3"/>
  <c r="BL115" i="3"/>
  <c r="BG115" i="3"/>
  <c r="BH125" i="3"/>
  <c r="BL118" i="3"/>
  <c r="BI111" i="3"/>
  <c r="BJ127" i="3"/>
  <c r="BH116" i="3"/>
  <c r="BI128" i="3"/>
  <c r="BG117" i="3"/>
  <c r="BL105" i="3"/>
  <c r="BJ116" i="3"/>
  <c r="BH127" i="3"/>
  <c r="P126" i="3"/>
  <c r="P7" i="3" s="1"/>
  <c r="BG124" i="3"/>
  <c r="BG111" i="3"/>
  <c r="BH120" i="3"/>
  <c r="BG108" i="3"/>
  <c r="BI126" i="3"/>
  <c r="BJ113" i="3"/>
  <c r="BG119" i="3"/>
  <c r="BJ106" i="3"/>
  <c r="BK118" i="3"/>
  <c r="BH106" i="3"/>
  <c r="BH118" i="3"/>
  <c r="BG106" i="3"/>
  <c r="BK113" i="3"/>
  <c r="BL122" i="3"/>
  <c r="BJ107" i="3"/>
  <c r="BK116" i="3"/>
  <c r="BG126" i="3"/>
  <c r="BH109" i="3"/>
  <c r="BI117" i="3"/>
  <c r="BJ125" i="3"/>
  <c r="BK108" i="3"/>
  <c r="BK114" i="3"/>
  <c r="BL120" i="3"/>
  <c r="BL126" i="3"/>
  <c r="BI109" i="3"/>
  <c r="BJ115" i="3"/>
  <c r="BJ121" i="3"/>
  <c r="BK127" i="3"/>
  <c r="BL109" i="3"/>
  <c r="BH115" i="3"/>
  <c r="BJ120" i="3"/>
  <c r="AE126" i="3"/>
  <c r="AE7" i="3" s="1"/>
  <c r="BJ25" i="3"/>
  <c r="BH25" i="3"/>
  <c r="AV22" i="3"/>
  <c r="AV25" i="3" s="1"/>
  <c r="BI25" i="3"/>
  <c r="AO186" i="3"/>
  <c r="AM23" i="3"/>
  <c r="AM25" i="3" s="1"/>
  <c r="S7" i="3"/>
  <c r="AM22" i="3"/>
  <c r="AP22" i="3"/>
  <c r="AP25" i="3" s="1"/>
  <c r="BA23" i="3"/>
  <c r="BA25" i="3" s="1"/>
  <c r="C134" i="3"/>
  <c r="AN23" i="3"/>
  <c r="AN25" i="3" s="1"/>
  <c r="AZ22" i="3"/>
  <c r="AZ25" i="3" s="1"/>
  <c r="AF134" i="3"/>
  <c r="J126" i="3"/>
  <c r="J7" i="3" s="1"/>
  <c r="BE22" i="3"/>
  <c r="BE25" i="3" s="1"/>
  <c r="AD134" i="3"/>
  <c r="P134" i="3"/>
  <c r="AX23" i="3"/>
  <c r="AX25" i="3" s="1"/>
  <c r="F126" i="3"/>
  <c r="F7" i="3" s="1"/>
  <c r="BL128" i="3"/>
  <c r="BJ122" i="3"/>
  <c r="BI116" i="3"/>
  <c r="BI110" i="3"/>
  <c r="BG127" i="3"/>
  <c r="BK119" i="3"/>
  <c r="BL111" i="3"/>
  <c r="BK125" i="3"/>
  <c r="BL114" i="3"/>
  <c r="BK105" i="3"/>
  <c r="BH124" i="3"/>
  <c r="BG113" i="3"/>
  <c r="BI108" i="3"/>
  <c r="BL106" i="3"/>
  <c r="BG121" i="3"/>
  <c r="BG118" i="3"/>
  <c r="V7" i="3"/>
  <c r="G134" i="3"/>
  <c r="AR23" i="3"/>
  <c r="AR25" i="3" s="1"/>
  <c r="D178" i="3"/>
  <c r="E172" i="3"/>
  <c r="Q7" i="3"/>
  <c r="AI133" i="3"/>
  <c r="I134" i="3"/>
  <c r="I126" i="3"/>
  <c r="I7" i="3" s="1"/>
  <c r="H126" i="3"/>
  <c r="H7" i="3" s="1"/>
  <c r="AH133" i="3"/>
  <c r="AS25" i="3"/>
  <c r="AJ133" i="3" a="1"/>
  <c r="AJ133" i="3" s="1"/>
  <c r="N126" i="3"/>
  <c r="N7" i="3" s="1"/>
  <c r="AY25" i="3"/>
  <c r="BB22" i="3"/>
  <c r="BB25" i="3" s="1"/>
  <c r="AH123" i="3"/>
  <c r="AI123" i="3"/>
  <c r="B125" i="3"/>
  <c r="AF126" i="3"/>
  <c r="AF7" i="3" s="1"/>
  <c r="N134" i="3"/>
  <c r="W7" i="3"/>
  <c r="AT8" i="3" l="1"/>
  <c r="AT9" i="3"/>
  <c r="AH134" i="3"/>
  <c r="AI134" i="3"/>
  <c r="F172" i="3"/>
  <c r="E178" i="3"/>
  <c r="AI125" i="3"/>
  <c r="B126" i="3"/>
  <c r="AH125" i="3"/>
  <c r="G172" i="3" l="1"/>
  <c r="F178" i="3"/>
  <c r="AH126" i="3"/>
  <c r="AI126" i="3"/>
  <c r="B7" i="3"/>
  <c r="A7" i="3" s="1"/>
  <c r="G178" i="3" l="1"/>
  <c r="H172" i="3"/>
  <c r="H178" i="3" l="1"/>
  <c r="I172" i="3"/>
  <c r="J172" i="3" l="1"/>
  <c r="I178" i="3"/>
  <c r="J178" i="3" l="1"/>
  <c r="K172" i="3"/>
  <c r="K178" i="3" l="1"/>
  <c r="L172" i="3"/>
  <c r="L178" i="3" l="1"/>
  <c r="M172" i="3"/>
  <c r="M178" i="3" l="1"/>
  <c r="N172" i="3"/>
  <c r="O172" i="3" l="1"/>
  <c r="N178" i="3"/>
  <c r="O178" i="3" l="1"/>
  <c r="P172" i="3"/>
  <c r="P178" i="3" l="1"/>
  <c r="Q172" i="3"/>
  <c r="R172" i="3" l="1"/>
  <c r="Q178" i="3"/>
  <c r="R178" i="3" l="1"/>
  <c r="S172" i="3"/>
  <c r="S178" i="3" l="1"/>
  <c r="T172" i="3"/>
  <c r="T178" i="3" l="1"/>
  <c r="U172" i="3"/>
  <c r="V172" i="3" l="1"/>
  <c r="U178" i="3"/>
  <c r="W172" i="3" l="1"/>
  <c r="V178" i="3"/>
  <c r="W178" i="3" l="1"/>
  <c r="X172" i="3"/>
  <c r="X178" i="3" l="1"/>
  <c r="Y172" i="3"/>
  <c r="Z172" i="3" l="1"/>
  <c r="Y178" i="3"/>
  <c r="Z178" i="3" l="1"/>
  <c r="AA172" i="3"/>
  <c r="AA178" i="3" l="1"/>
  <c r="AB172" i="3"/>
  <c r="AC172" i="3" l="1"/>
  <c r="AB178" i="3"/>
  <c r="AD172" i="3" l="1"/>
  <c r="AC178" i="3"/>
  <c r="AC145" i="3"/>
  <c r="AE172" i="3" l="1"/>
  <c r="AD178" i="3"/>
  <c r="AD145" i="3"/>
  <c r="AE178" i="3" l="1"/>
  <c r="AF172" i="3"/>
  <c r="AE145" i="3"/>
  <c r="AF178" i="3" l="1"/>
  <c r="AF145" i="3"/>
  <c r="AI145" i="3" l="1"/>
  <c r="AH145" i="3"/>
  <c r="I31" i="9"/>
  <c r="I33" i="9"/>
  <c r="I34" i="9"/>
  <c r="I35" i="9"/>
  <c r="I36" i="9"/>
  <c r="I37" i="9"/>
  <c r="I38" i="9"/>
  <c r="I39" i="9"/>
  <c r="I40" i="9"/>
  <c r="I41" i="9"/>
  <c r="H42" i="9"/>
  <c r="I42" i="9" s="1"/>
  <c r="H43" i="9" l="1"/>
  <c r="I32" i="9"/>
  <c r="I43" i="9" s="1"/>
  <c r="F78" i="9" s="1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<sst xmlns="http://schemas.openxmlformats.org/spreadsheetml/2006/main" count="7515" uniqueCount="567">
  <si>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</si>
  <si>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</si>
  <si>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</si>
  <si>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</si>
  <si>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</si>
  <si>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</si>
  <si>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</si>
  <si>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</si>
  <si>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</si>
  <si>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</si>
  <si>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</si>
  <si>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</si>
  <si>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</si>
  <si>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</si>
  <si>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</si>
  <si>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</si>
  <si>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</si>
  <si>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</si>
  <si>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</si>
  <si>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</si>
  <si>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</si>
  <si>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 xml:space="preserve"> Hrs.</t>
  </si>
  <si>
    <t>NEA SUB</t>
  </si>
  <si>
    <t>NEA ROR PROR</t>
  </si>
  <si>
    <t>IMPORT</t>
  </si>
  <si>
    <t>NEA STORAGE</t>
  </si>
  <si>
    <t>INTERRUPTION</t>
  </si>
  <si>
    <t>System_Load</t>
  </si>
  <si>
    <t>Export</t>
  </si>
  <si>
    <t>National_Load</t>
  </si>
  <si>
    <t>Other IPP Total</t>
  </si>
  <si>
    <t>Kabeli Corridor</t>
  </si>
  <si>
    <t>Total IPP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</si>
  <si>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</si>
  <si>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</si>
  <si>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</si>
  <si>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</si>
  <si>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</si>
  <si>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</si>
  <si>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</si>
  <si>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</si>
  <si>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</si>
  <si>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</si>
  <si>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</si>
  <si>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</si>
  <si>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</si>
  <si>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</si>
  <si>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</si>
  <si>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</si>
  <si>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</si>
  <si>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</si>
  <si>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</si>
  <si>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</si>
  <si>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</si>
  <si>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</si>
  <si>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</si>
  <si>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</si>
  <si>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</si>
  <si>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</si>
  <si>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</si>
  <si>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</si>
  <si>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</si>
  <si>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</si>
  <si>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</si>
  <si>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</si>
  <si>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</si>
  <si>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</si>
  <si>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</si>
  <si>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</si>
  <si>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</si>
  <si>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</si>
  <si>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</si>
  <si>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</si>
  <si>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</si>
  <si>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</si>
  <si>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</si>
  <si>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</si>
  <si>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</si>
  <si>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</si>
  <si>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</si>
  <si>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</si>
  <si>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</si>
  <si>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</si>
  <si>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</si>
  <si>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</si>
  <si>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</si>
  <si>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</si>
  <si>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</si>
  <si>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</si>
  <si>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</si>
  <si>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</si>
  <si>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</si>
  <si>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</si>
  <si>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>Rahughat Corridor</t>
  </si>
  <si>
    <t>Rated</t>
  </si>
  <si>
    <t>DI</t>
  </si>
  <si>
    <t>Kathmandu Load</t>
  </si>
  <si>
    <t>M Thulo Kholla</t>
  </si>
  <si>
    <t>LINE FLOWS</t>
  </si>
  <si>
    <t>Thulo Khola</t>
  </si>
  <si>
    <t>MRS-SYU</t>
  </si>
  <si>
    <t>R Mangale</t>
  </si>
  <si>
    <t>NMRS-MATA I</t>
  </si>
  <si>
    <t>U Rahughat</t>
  </si>
  <si>
    <t>HETAUDA-MATA</t>
  </si>
  <si>
    <t>Total</t>
  </si>
  <si>
    <t>KL3-HETAUDA</t>
  </si>
  <si>
    <t>KL1-SYU</t>
  </si>
  <si>
    <t>KHIMTI-LAMOSANGHU</t>
  </si>
  <si>
    <t>Dordi Corridor</t>
  </si>
  <si>
    <t>LAMOSHANGU-BHAKTAPUR I</t>
  </si>
  <si>
    <t>Super Dordi</t>
  </si>
  <si>
    <t>BALAJU-SYUCHATAR</t>
  </si>
  <si>
    <t>Upper Dordi</t>
  </si>
  <si>
    <t>PATHALIYA CHAPUR 1</t>
  </si>
  <si>
    <t>Dordi 27</t>
  </si>
  <si>
    <t>DHALKE-KHIMTI I</t>
  </si>
  <si>
    <t>Dordi 12</t>
  </si>
  <si>
    <t>DAMAK-DUHABI</t>
  </si>
  <si>
    <t>DHALKE-MIRCHAIYA I</t>
  </si>
  <si>
    <t>TRI-3 HUB -MATATIRTHA I</t>
  </si>
  <si>
    <t>TRISULI-BALAJU I</t>
  </si>
  <si>
    <t>Dana Corridor</t>
  </si>
  <si>
    <t>DEVIGHAT-CHAPALI</t>
  </si>
  <si>
    <t>Nilgiri1</t>
  </si>
  <si>
    <t>Water Level</t>
  </si>
  <si>
    <t>Nilgiri2</t>
  </si>
  <si>
    <t>Mistri</t>
  </si>
  <si>
    <t>KGA (523.8 M)</t>
  </si>
  <si>
    <t>Ghar Khola</t>
  </si>
  <si>
    <t>MMRS (625.6 M)</t>
  </si>
  <si>
    <t>MRS (337.5 M)</t>
  </si>
  <si>
    <t>CHM (887.8 M)</t>
  </si>
  <si>
    <t>Khimti Corridor</t>
  </si>
  <si>
    <t>Spill Power</t>
  </si>
  <si>
    <t>Likhu 1</t>
  </si>
  <si>
    <t>SPILL (Assume Plant cap. to run @Full Gen.)</t>
  </si>
  <si>
    <t>Likhu 2</t>
  </si>
  <si>
    <t>Likhu A</t>
  </si>
  <si>
    <t>PANAUTI(2.4)</t>
  </si>
  <si>
    <t>L Likhu</t>
  </si>
  <si>
    <t>TATOPANI(2)</t>
  </si>
  <si>
    <t>Khimti</t>
  </si>
  <si>
    <t>SETI(1.5)</t>
  </si>
  <si>
    <t>Upper Khimti</t>
  </si>
  <si>
    <t>FEWA(1)</t>
  </si>
  <si>
    <t>Tallo Khare</t>
  </si>
  <si>
    <t>TINAU(1)</t>
  </si>
  <si>
    <t>Balephi</t>
  </si>
  <si>
    <t>SUNDARIJAL(0.66)</t>
  </si>
  <si>
    <t>U Bhotekoshi</t>
  </si>
  <si>
    <t xml:space="preserve"> </t>
  </si>
  <si>
    <t>%</t>
  </si>
  <si>
    <t>Sanjen</t>
  </si>
  <si>
    <t>Sipring Khola(9.658)</t>
  </si>
  <si>
    <t>M Tamor</t>
  </si>
  <si>
    <t>Mewa</t>
  </si>
  <si>
    <t>Total Spill Power, MW</t>
  </si>
  <si>
    <t>Lower Tadi(4.993)</t>
  </si>
  <si>
    <t>Hewa Khola(4.455)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</si>
  <si>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</si>
  <si>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</si>
  <si>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</si>
  <si>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</si>
  <si>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</si>
  <si>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</si>
  <si>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</si>
  <si>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</si>
  <si>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</si>
  <si>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Seti-II(0.979)</t>
  </si>
  <si>
    <t>Belkhu(0.518)</t>
  </si>
  <si>
    <t>Syange Khola(0.183)</t>
  </si>
  <si>
    <t>Syauri Bhumey(0.023)</t>
  </si>
  <si>
    <t>Others IPP Total</t>
  </si>
  <si>
    <t/>
  </si>
  <si>
    <t>Solu Khola (Dudhkoshi)(86.000)</t>
  </si>
  <si>
    <t>Lower Solu(82.000)</t>
  </si>
  <si>
    <t>Sanjen Khola(78.000)</t>
  </si>
  <si>
    <t>Likhu-1(77.000)</t>
  </si>
  <si>
    <t>Middle Tamor(73.000)</t>
  </si>
  <si>
    <t>Nilgiri Khola-2 Cascade(71.000)</t>
  </si>
  <si>
    <t>Khimti Khola(60.000)</t>
  </si>
  <si>
    <t>Super Dordi 'Kha'(54.000)</t>
  </si>
  <si>
    <t>Likhu-2(52.465)</t>
  </si>
  <si>
    <t>Likhu-IV(52.400)</t>
  </si>
  <si>
    <t>Mewa Khola(50.000)</t>
  </si>
  <si>
    <t>Upper Marsyangdi "A"(50.000)</t>
  </si>
  <si>
    <t>Upper Rahughat(48.500)</t>
  </si>
  <si>
    <t>Upper Bhotekoshi Khola(45.000)</t>
  </si>
  <si>
    <t>Super Madi(44.000)</t>
  </si>
  <si>
    <t>Mistri Khola(42.000)</t>
  </si>
  <si>
    <t>Upper Chameliya(40.000)</t>
  </si>
  <si>
    <t>Upper Kalangagad(38.460)</t>
  </si>
  <si>
    <t>Nilgiri Khola(38.000)</t>
  </si>
  <si>
    <t>Upper Balephi A(36.000)</t>
  </si>
  <si>
    <t>Rahughat Mangale(35.500)</t>
  </si>
  <si>
    <t>Karuwa Seti(32.000)</t>
  </si>
  <si>
    <t>Nyadi(30.000)</t>
  </si>
  <si>
    <t>Likhu Khola A(29.040)</t>
  </si>
  <si>
    <t>Lower Likhu(28.100)</t>
  </si>
  <si>
    <t>Dordi Khola(27.000)</t>
  </si>
  <si>
    <t>Kabeli B-1(25.000)</t>
  </si>
  <si>
    <t>Seti Nadi(25.000)</t>
  </si>
  <si>
    <t>Singati Khola(25.000)</t>
  </si>
  <si>
    <t>Upper Dordi A(25.000)</t>
  </si>
  <si>
    <t>Upper Madi(25.000)</t>
  </si>
  <si>
    <t>Madame Khola(24.000)</t>
  </si>
  <si>
    <t>Solu Khola(23.500)</t>
  </si>
  <si>
    <t>Upper Thulo khola A(22.500)</t>
  </si>
  <si>
    <t>Upper Chaku A(22.200)</t>
  </si>
  <si>
    <t>Tallo Hewa Khola(22.100)</t>
  </si>
  <si>
    <t>Bagmati Khola Small(22.000)</t>
  </si>
  <si>
    <t>Mai Khola(22.000)</t>
  </si>
  <si>
    <t>Seti Khola(22.000)</t>
  </si>
  <si>
    <t>Kabeli-3(21.930)</t>
  </si>
  <si>
    <t>Thulo Khola(21.300)</t>
  </si>
  <si>
    <t>Lower Modi (20.000)</t>
  </si>
  <si>
    <t>Sagu Khola(20.000)</t>
  </si>
  <si>
    <t>Upper Solu(19.800)</t>
  </si>
  <si>
    <t>Middle Modi(18.000)</t>
  </si>
  <si>
    <t>Kalangagad(15.330)</t>
  </si>
  <si>
    <t>Hewa Khola A(14.900)</t>
  </si>
  <si>
    <t>Maya Khola(14.900)</t>
  </si>
  <si>
    <t>Upper Mailun(14.300)</t>
  </si>
  <si>
    <t>Ghar Khola(14.000)</t>
  </si>
  <si>
    <t>Thapa Khola(13.600)</t>
  </si>
  <si>
    <t>Super Kabeli A(13.500)</t>
  </si>
  <si>
    <t>Lower Irkhuwa Khola Hydropower (13.040)</t>
  </si>
  <si>
    <t>Madkyu Khola(13.000)</t>
  </si>
  <si>
    <t>Dordi-1 Khola(12.000)</t>
  </si>
  <si>
    <t>Dudhkunda Khola(12.000)</t>
  </si>
  <si>
    <t>Jhimruk Khola(12.000)</t>
  </si>
  <si>
    <t>Super Kabeli(12.000)</t>
  </si>
  <si>
    <t>Upper Khimti(12.000)</t>
  </si>
  <si>
    <t>Namarjun Madi(11.880)</t>
  </si>
  <si>
    <t>Lower Khare(11.000)</t>
  </si>
  <si>
    <t>Upper Tadi(11.000)</t>
  </si>
  <si>
    <t>Upper Sanigad(10.700)</t>
  </si>
  <si>
    <t>Down Piluwa(10.300)</t>
  </si>
  <si>
    <t>Bagmati Khola Small (Third Unit)(10.000)</t>
  </si>
  <si>
    <t>Digghi Khola Hydropower(10.000)</t>
  </si>
  <si>
    <t>Lower Modi 1(10.000)</t>
  </si>
  <si>
    <t>Makarigad(10.000)</t>
  </si>
  <si>
    <t>Upper Mai Khola(9.980)</t>
  </si>
  <si>
    <t>Kabeli B-1 Cascade(9.940)</t>
  </si>
  <si>
    <t>Iwa Khola(9.900)</t>
  </si>
  <si>
    <t>Upper Ingwa khola(9.700)</t>
  </si>
  <si>
    <t>Daram Khola(9.600)</t>
  </si>
  <si>
    <t>Super Mai 'A' (9.600)</t>
  </si>
  <si>
    <t>Mai Beni(9.510)</t>
  </si>
  <si>
    <t>Mid Solu Khola(9.500)</t>
  </si>
  <si>
    <t>Andhi Khola(9.400)</t>
  </si>
  <si>
    <t>Super Chepe(9.050)</t>
  </si>
  <si>
    <t>Rudi Khola A(8.800)</t>
  </si>
  <si>
    <t>Chepe Khola Small(8.630)</t>
  </si>
  <si>
    <t>Naugadh gad Khola(8.500)</t>
  </si>
  <si>
    <t>Upper Hewa Khola Small(8.500)</t>
  </si>
  <si>
    <t>Ankhu Khola - 1(8.400)</t>
  </si>
  <si>
    <t>Mai sana Cascade(8.000)</t>
  </si>
  <si>
    <t>Taksar Pikhuwa(8.000)</t>
  </si>
  <si>
    <t>Upper Naugad Gad(8.000)</t>
  </si>
  <si>
    <t>Super Mai(7.800)</t>
  </si>
  <si>
    <t>Jogmai(7.600)</t>
  </si>
  <si>
    <t>Indrawati - III (7.500)</t>
  </si>
  <si>
    <t>Upper Khorunga(7.500)</t>
  </si>
  <si>
    <t>Upper Midim(7.500)</t>
  </si>
  <si>
    <t>Yambling Khola(7.270)</t>
  </si>
  <si>
    <t>Chepe khola A(7.000)</t>
  </si>
  <si>
    <t>Mai Cascade(7.000)</t>
  </si>
  <si>
    <t>Molung Khola(7.000)</t>
  </si>
  <si>
    <t>Upper Khimti II(7.000)</t>
  </si>
  <si>
    <t>Upper Mardi(7.000)</t>
  </si>
  <si>
    <t>Upper Suri(7.000)</t>
  </si>
  <si>
    <t>Hidi Khola(6.820)</t>
  </si>
  <si>
    <t>Rudi Khola B(6.600)</t>
  </si>
  <si>
    <t>Sapsup Khola(6.600)</t>
  </si>
  <si>
    <t>Suri Khola(6.400)</t>
  </si>
  <si>
    <t>Lower Jogmai(6.200)</t>
  </si>
  <si>
    <t>Buku khola(6.000)</t>
  </si>
  <si>
    <t>Daraudi Khola A(6.000)</t>
  </si>
  <si>
    <t>Rele Khola(6.000)</t>
  </si>
  <si>
    <t>Super Hewa(6.000)</t>
  </si>
  <si>
    <t>Upper Phawa(5.800)</t>
  </si>
  <si>
    <t>Sagu Khola-1(5.500)</t>
  </si>
  <si>
    <t>Jogmai Cascade(5.200)</t>
  </si>
  <si>
    <t>Upper Mai C(5.100)</t>
  </si>
  <si>
    <t>Buku Kapati(5.000)</t>
  </si>
  <si>
    <t>Ghalemdi Khola(5.000)</t>
  </si>
  <si>
    <t>Ghatte Khola(5.000)</t>
  </si>
  <si>
    <t>Lankhuwa Khola(5.000)</t>
  </si>
  <si>
    <t>Mailung Khola(5.000)</t>
  </si>
  <si>
    <t>Pikhuwa Khola(5.000)</t>
  </si>
  <si>
    <t>Rukumgad(5.000)</t>
  </si>
  <si>
    <t>Tadi Khola (Thaprek)(5.000)</t>
  </si>
  <si>
    <t>Upper Hugdi Khola(5.000)</t>
  </si>
  <si>
    <t>Richet Khola(4.980)</t>
  </si>
  <si>
    <t>Bhim Khola(4.960)</t>
  </si>
  <si>
    <t>Puwa - 2(4.960)</t>
  </si>
  <si>
    <t>Phawa Khola(4.950)</t>
  </si>
  <si>
    <t>Siuri Khola(4.950)</t>
  </si>
  <si>
    <t>Upper  Piluwa Khola -3 (4.950)</t>
  </si>
  <si>
    <t>Khorunga Khola(4.800)</t>
  </si>
  <si>
    <t>Mardi Khola(4.800)</t>
  </si>
  <si>
    <t>Padam Khola(4.800)</t>
  </si>
  <si>
    <t>Upper Piluwa Khola 2(4.720)</t>
  </si>
  <si>
    <t>Upper Chirkhwa(4.700)</t>
  </si>
  <si>
    <t>Upper Machha Khola Small(4.550)</t>
  </si>
  <si>
    <t>Bijayapur 2 Khola Small(4.500)</t>
  </si>
  <si>
    <t>Mai Khola(4.500)</t>
  </si>
  <si>
    <t>Bijayapur-1(4.410)</t>
  </si>
  <si>
    <t>Radhi Khola(4.400)</t>
  </si>
  <si>
    <t>Tungun-Thosne(4.360)</t>
  </si>
  <si>
    <t>Baramchi Khola(4.200)</t>
  </si>
  <si>
    <t>Khudi Khola(4.000)</t>
  </si>
  <si>
    <t>Puwa Khola -1 (4.000)</t>
  </si>
  <si>
    <t>Sabha Khola(4.000)</t>
  </si>
  <si>
    <t>Sardi Khola(4.000)</t>
  </si>
  <si>
    <t>Upper Chhyangdi Khola(4.000)</t>
  </si>
  <si>
    <t>Upper Lohore(4.000)</t>
  </si>
  <si>
    <t>Super Mai Cascade(3.800)</t>
  </si>
  <si>
    <t>Dwari Khola(3.750)</t>
  </si>
  <si>
    <t>Charanawati  Khola(3.520)</t>
  </si>
  <si>
    <t>Seti Khola(3.500)</t>
  </si>
  <si>
    <t>Kapadi Gad(3.330)</t>
  </si>
  <si>
    <t>Gelun (3.200)</t>
  </si>
  <si>
    <t>Bhairab Kunda(3.000)</t>
  </si>
  <si>
    <t>Chaku Khola(3.000)</t>
  </si>
  <si>
    <t>Midim Karapu(3.000)</t>
  </si>
  <si>
    <t>Piluwa Khola Small(3.000)</t>
  </si>
  <si>
    <t>Upper Puwa -1(3.000)</t>
  </si>
  <si>
    <t>Upper Rawa(3.000)</t>
  </si>
  <si>
    <t>Chake Khola(2.830)</t>
  </si>
  <si>
    <t>Daram Khola A(2.500)</t>
  </si>
  <si>
    <t>Sunkoshi Small(2.500)</t>
  </si>
  <si>
    <t>Ridi Khola(2.400)</t>
  </si>
  <si>
    <t>Upper Syange Khola(2.400)</t>
  </si>
  <si>
    <t>Jiri Khola Small(2.200)</t>
  </si>
  <si>
    <t>Chhandi(2.000)</t>
  </si>
  <si>
    <t>Jhyadi Khola(2.000)</t>
  </si>
  <si>
    <t>Khani Khola(2.000)</t>
  </si>
  <si>
    <t>Upper Richet(2.000)</t>
  </si>
  <si>
    <t>Lower Chaku Khola(1.800)</t>
  </si>
  <si>
    <t>Middle Chaku(1.800)</t>
  </si>
  <si>
    <t>Thoppal Khola(1.650)</t>
  </si>
  <si>
    <t>Upper Gaddigad(1.550)</t>
  </si>
  <si>
    <t>Theule Khola(1.500)</t>
  </si>
  <si>
    <t>Saiti Khola(0.999)</t>
  </si>
  <si>
    <t>Lower Piluwa Small(0.990)</t>
  </si>
  <si>
    <t>Selang Khola(0.990)</t>
  </si>
  <si>
    <t>Idi Khola(0.975)</t>
  </si>
  <si>
    <t>Ghatte Khola Small(0.970)</t>
  </si>
  <si>
    <t>Sisne Khola Small(0.750)</t>
  </si>
  <si>
    <t>Dhunge-Jiri(0.600)</t>
  </si>
  <si>
    <t>Rairang Khola(0.500)</t>
  </si>
  <si>
    <t>Sali Nadi(0.250)</t>
  </si>
  <si>
    <t>Midim Khola(0.100)</t>
  </si>
  <si>
    <t>Sobuwa Khola-2 MHP(0.090)</t>
  </si>
  <si>
    <t>Leguwa Khola(0.040)</t>
  </si>
  <si>
    <t>Others IPP Detail(Hydro)</t>
  </si>
  <si>
    <t>Others IPP Total(Hydro)</t>
  </si>
  <si>
    <t>Others IPP Total(Bagasse)</t>
  </si>
  <si>
    <t>Everest Sugar and Chemical Industries Ltd.(3.000)</t>
  </si>
  <si>
    <t>Indushankar Chini Udhyog Ltd.(3.000)</t>
  </si>
  <si>
    <t>IPP Detail(BAGASSE)</t>
  </si>
  <si>
    <t>IPP Total(Solar)</t>
  </si>
  <si>
    <t>IPP Detail(Solar)</t>
  </si>
  <si>
    <t>Upper Tamakoshi(456.000)</t>
  </si>
  <si>
    <t>Rasuwagadhi(111.000)</t>
  </si>
  <si>
    <t>Middle Bhotekoshi(102.000)</t>
  </si>
  <si>
    <t>Sanjen(42.500)</t>
  </si>
  <si>
    <t>Chilime(22.100)</t>
  </si>
  <si>
    <t>kV</t>
  </si>
  <si>
    <t xml:space="preserve">kV </t>
  </si>
  <si>
    <t>Ckt-2</t>
  </si>
  <si>
    <t>Ckt-1</t>
  </si>
  <si>
    <t>Test</t>
  </si>
  <si>
    <t>Ckt-0</t>
  </si>
  <si>
    <t>BILATERAL Details</t>
  </si>
  <si>
    <t>Bangladesh</t>
  </si>
  <si>
    <t>40MW</t>
  </si>
  <si>
    <t>Haryana</t>
  </si>
  <si>
    <t>398.35MW</t>
  </si>
  <si>
    <t>Bihar</t>
  </si>
  <si>
    <t>181.58MW</t>
  </si>
  <si>
    <t>619.9MW</t>
  </si>
  <si>
    <t>S Kabeli</t>
  </si>
  <si>
    <t>S Kabeli A</t>
  </si>
  <si>
    <t>Total  RTM</t>
  </si>
  <si>
    <t>166(Buy)</t>
  </si>
  <si>
    <t xml:space="preserve"> Dam</t>
  </si>
  <si>
    <t>Bilateral (DM line)</t>
  </si>
  <si>
    <t>Net schedule</t>
  </si>
  <si>
    <t>Bilateral (Bihar)</t>
  </si>
  <si>
    <t>TM</t>
  </si>
  <si>
    <t>Up</t>
  </si>
  <si>
    <t>Max Limit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</si>
  <si>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</si>
  <si>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</si>
  <si>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</si>
  <si>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</si>
  <si>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</si>
  <si>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</si>
  <si>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</si>
  <si>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</si>
  <si>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</si>
  <si>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</si>
  <si>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</si>
  <si>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</si>
  <si>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</si>
  <si>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</si>
  <si>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</si>
  <si>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</si>
  <si>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</si>
  <si>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</si>
  <si>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</si>
  <si>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</si>
  <si>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</si>
  <si>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</si>
  <si>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</si>
  <si>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</si>
  <si>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</si>
  <si>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</si>
  <si>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</si>
  <si>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</si>
  <si>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</si>
  <si>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</si>
  <si>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</si>
  <si>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</si>
  <si>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</si>
  <si>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</si>
  <si>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</si>
  <si>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</si>
  <si>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</si>
  <si>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</si>
  <si>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</si>
  <si>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</si>
  <si>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</si>
  <si>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</si>
  <si>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</si>
  <si>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</si>
  <si>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</si>
  <si>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</si>
  <si>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</si>
  <si>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</si>
  <si>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</si>
  <si>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</si>
  <si>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</si>
  <si>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</si>
  <si>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</si>
  <si>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</si>
  <si>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</si>
  <si>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</si>
  <si>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</si>
  <si>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</si>
  <si>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</si>
  <si>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</si>
  <si>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</si>
  <si>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</si>
  <si>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</si>
  <si>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</si>
  <si>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</si>
  <si>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</si>
  <si>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</si>
  <si>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</si>
  <si>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</si>
  <si>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</si>
  <si>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</si>
  <si>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</si>
  <si>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</si>
  <si>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</si>
  <si>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</si>
  <si>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</si>
  <si>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</si>
  <si>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</si>
  <si>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</si>
  <si>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</si>
  <si>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</si>
  <si>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</si>
  <si>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</si>
  <si>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</si>
  <si>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</si>
  <si>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</si>
  <si>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</si>
  <si>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</si>
  <si>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</si>
  <si>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</si>
  <si>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</si>
  <si>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</si>
  <si>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</si>
  <si>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</si>
  <si>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</si>
  <si>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</si>
  <si>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Upper chaku</t>
  </si>
  <si>
    <t>PSC</t>
  </si>
  <si>
    <t>Madi Area</t>
  </si>
  <si>
    <t>Super Madi</t>
  </si>
  <si>
    <t>Upper Madi</t>
  </si>
  <si>
    <t>Madame</t>
  </si>
  <si>
    <t>Seti Khola</t>
  </si>
  <si>
    <t>Singati</t>
  </si>
  <si>
    <t>M Modi</t>
  </si>
  <si>
    <t>Seti Nadi</t>
  </si>
  <si>
    <t>Karuwa Seti</t>
  </si>
  <si>
    <t>L Modi 20</t>
  </si>
  <si>
    <t>L Modi 10</t>
  </si>
  <si>
    <t>Sangu Khola</t>
  </si>
  <si>
    <t>Sanjen Area</t>
  </si>
  <si>
    <t>Rasuwagadhi</t>
  </si>
  <si>
    <t>U Sanjen</t>
  </si>
  <si>
    <t>L Snajen</t>
  </si>
  <si>
    <t>U Suri</t>
  </si>
  <si>
    <t>L Suri</t>
  </si>
  <si>
    <t>Ghatte Khola</t>
  </si>
  <si>
    <t>Sipring</t>
  </si>
  <si>
    <t>Modi Area</t>
  </si>
  <si>
    <t>Sikles</t>
  </si>
  <si>
    <t>Namarjun</t>
  </si>
  <si>
    <t>Hidi</t>
  </si>
  <si>
    <t>Mathillo Mailung</t>
  </si>
  <si>
    <t>P</t>
  </si>
  <si>
    <t>S</t>
  </si>
  <si>
    <t>C</t>
  </si>
  <si>
    <t>Bagmati Khola Small(25.000)</t>
  </si>
  <si>
    <t>.</t>
  </si>
  <si>
    <t>Spill</t>
  </si>
  <si>
    <t>DI (MW)</t>
  </si>
  <si>
    <t>DI (%)</t>
  </si>
  <si>
    <t>Remarks</t>
  </si>
  <si>
    <t>Max available capacity 9.1 MW</t>
  </si>
  <si>
    <t>Max available capacity 28 MW</t>
  </si>
  <si>
    <t>Plant in SD</t>
  </si>
  <si>
    <t>Max available capacity 52.4 MW</t>
  </si>
  <si>
    <t>Max available capacity13.1MW</t>
  </si>
  <si>
    <t>Max available capacity 8.6MW</t>
  </si>
  <si>
    <t>Max available capacity 4.8 MW</t>
  </si>
  <si>
    <t>Total Spill</t>
  </si>
  <si>
    <t>MW</t>
  </si>
  <si>
    <t>Total Installed Capacity</t>
  </si>
  <si>
    <t>Date: 2083-05-09</t>
  </si>
  <si>
    <t>UT3A</t>
  </si>
  <si>
    <t>Mathilo Mailung</t>
  </si>
  <si>
    <t>Utadi</t>
  </si>
  <si>
    <t>L Sanjen</t>
  </si>
  <si>
    <t>Sanjen 78</t>
  </si>
  <si>
    <t>Chilime</t>
  </si>
  <si>
    <t>Trishuli</t>
  </si>
  <si>
    <t>Devighat</t>
  </si>
  <si>
    <t>Langtang</t>
  </si>
  <si>
    <t xml:space="preserve">Total </t>
  </si>
  <si>
    <t>Total Capacity</t>
  </si>
  <si>
    <t>Available Capacity</t>
  </si>
  <si>
    <t>Nea Solar</t>
  </si>
  <si>
    <t>Power Plants</t>
  </si>
  <si>
    <t>Molung</t>
  </si>
  <si>
    <t>National Peak</t>
  </si>
  <si>
    <t>System Peak</t>
  </si>
  <si>
    <t>Bilateral</t>
  </si>
  <si>
    <t>Extra Power</t>
  </si>
  <si>
    <t xml:space="preserve">Required Power </t>
  </si>
  <si>
    <t>Outage Power</t>
  </si>
  <si>
    <t>Actual Available after GLOF</t>
  </si>
  <si>
    <t>Surplus/Deficit after GLOF</t>
  </si>
  <si>
    <t>Description</t>
  </si>
  <si>
    <t xml:space="preserve">Capacity </t>
  </si>
  <si>
    <t>Unit</t>
  </si>
  <si>
    <t xml:space="preserve">Remarks </t>
  </si>
  <si>
    <t>Bilateral defecit by 14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</si>
</sst>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.000"/>
    <numFmt numFmtId="169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  <font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66"/>
        <bgColor rgb="FFFFFF66"/>
      </patternFill>
    </fill>
    <fill>
      <patternFill patternType="solid">
        <fgColor theme="9" tint="0.39997558519241921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43" fontId="1" fillId="0" borderId="0" applyFont="0" applyFill="0" applyBorder="0" applyAlignment="0" applyProtection="0"/>
  </cellStyleXfs>
  <cellXfs count="368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7" fillId="0" borderId="0" xfId="2" applyFont="1" applyAlignment="1">
      <alignment vertical="center"/>
    </xf>
    <xf numFmtId="164" fontId="8" fillId="0" borderId="2" xfId="2" applyFont="1" applyBorder="1" applyAlignment="1">
      <alignment vertical="center"/>
    </xf>
    <xf numFmtId="164" fontId="8" fillId="0" borderId="4" xfId="2" applyFont="1" applyBorder="1" applyAlignment="1">
      <alignment vertical="center"/>
    </xf>
    <xf numFmtId="164" fontId="5" fillId="0" borderId="6" xfId="2" applyFont="1" applyBorder="1" applyAlignment="1">
      <alignment horizontal="center" vertical="center"/>
    </xf>
    <xf numFmtId="164" fontId="5" fillId="0" borderId="6" xfId="2" applyFont="1" applyBorder="1" applyAlignment="1">
      <alignment vertical="center"/>
    </xf>
    <xf numFmtId="164" fontId="5" fillId="0" borderId="0" xfId="2" applyFont="1" applyAlignment="1">
      <alignment vertical="center"/>
    </xf>
    <xf numFmtId="14" fontId="9" fillId="0" borderId="0" xfId="2" applyNumberFormat="1" applyFont="1" applyAlignment="1">
      <alignment vertical="center"/>
    </xf>
    <xf numFmtId="43" fontId="10" fillId="3" borderId="0" xfId="3" applyFont="1" applyFill="1" applyAlignment="1">
      <alignment horizontal="center"/>
    </xf>
    <xf numFmtId="164" fontId="10" fillId="3" borderId="0" xfId="2" applyFont="1" applyFill="1"/>
    <xf numFmtId="164" fontId="1" fillId="3" borderId="0" xfId="2" applyFill="1"/>
    <xf numFmtId="164" fontId="11" fillId="0" borderId="0" xfId="2" applyFont="1" applyAlignment="1">
      <alignment horizontal="center" vertical="center"/>
    </xf>
    <xf numFmtId="164" fontId="12" fillId="0" borderId="0" xfId="2" applyFont="1"/>
    <xf numFmtId="164" fontId="13" fillId="0" borderId="0" xfId="2" applyFont="1" applyAlignment="1">
      <alignment vertical="center"/>
    </xf>
    <xf numFmtId="164" fontId="8" fillId="0" borderId="8" xfId="2" applyFont="1" applyBorder="1" applyAlignment="1">
      <alignment vertical="center"/>
    </xf>
    <xf numFmtId="164" fontId="8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4" fillId="0" borderId="0" xfId="2" applyFont="1" applyAlignment="1">
      <alignment horizontal="center" vertical="center"/>
    </xf>
    <xf numFmtId="164" fontId="4" fillId="0" borderId="0" xfId="2" applyFont="1" applyAlignment="1">
      <alignment vertical="center"/>
    </xf>
    <xf numFmtId="164" fontId="13" fillId="0" borderId="0" xfId="2" applyFont="1" applyAlignment="1">
      <alignment horizontal="center" vertical="center"/>
    </xf>
    <xf numFmtId="43" fontId="14" fillId="3" borderId="0" xfId="3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5" fillId="0" borderId="0" xfId="2" applyNumberFormat="1" applyFont="1"/>
    <xf numFmtId="164" fontId="16" fillId="4" borderId="0" xfId="2" applyFont="1" applyFill="1" applyAlignment="1">
      <alignment horizontal="right" vertical="center"/>
    </xf>
    <xf numFmtId="164" fontId="17" fillId="0" borderId="0" xfId="2" applyFont="1" applyAlignment="1">
      <alignment vertical="center"/>
    </xf>
    <xf numFmtId="164" fontId="18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6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6" fillId="4" borderId="0" xfId="2" applyFont="1" applyFill="1" applyAlignment="1">
      <alignment horizontal="left" vertical="center"/>
    </xf>
    <xf numFmtId="164" fontId="19" fillId="3" borderId="0" xfId="2" applyFont="1" applyFill="1"/>
    <xf numFmtId="164" fontId="20" fillId="0" borderId="0" xfId="2" applyFont="1" applyAlignment="1">
      <alignment horizontal="left" vertical="center"/>
    </xf>
    <xf numFmtId="1" fontId="21" fillId="0" borderId="0" xfId="2" applyNumberFormat="1" applyFont="1" applyAlignment="1">
      <alignment horizontal="center" vertical="center"/>
    </xf>
    <xf numFmtId="43" fontId="22" fillId="0" borderId="0" xfId="3" applyFont="1" applyFill="1" applyAlignment="1">
      <alignment horizontal="center" vertical="center"/>
    </xf>
    <xf numFmtId="164" fontId="3" fillId="0" borderId="0" xfId="2" applyFont="1"/>
    <xf numFmtId="164" fontId="13" fillId="0" borderId="12" xfId="2" applyFont="1" applyBorder="1" applyAlignment="1">
      <alignment vertical="center"/>
    </xf>
    <xf numFmtId="2" fontId="13" fillId="6" borderId="16" xfId="2" applyNumberFormat="1" applyFont="1" applyFill="1" applyBorder="1" applyAlignment="1">
      <alignment horizontal="center" vertical="center"/>
    </xf>
    <xf numFmtId="167" fontId="13" fillId="0" borderId="17" xfId="2" applyNumberFormat="1" applyFont="1" applyBorder="1" applyAlignment="1">
      <alignment horizontal="center" vertical="center"/>
    </xf>
    <xf numFmtId="165" fontId="25" fillId="0" borderId="0" xfId="2" applyNumberFormat="1" applyFont="1"/>
    <xf numFmtId="164" fontId="13" fillId="0" borderId="23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 vertical="center"/>
      <protection locked="0"/>
    </xf>
    <xf numFmtId="166" fontId="13" fillId="0" borderId="24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4" fontId="1" fillId="0" borderId="0" xfId="2" applyAlignment="1">
      <alignment horizontal="left"/>
    </xf>
    <xf numFmtId="164" fontId="1" fillId="0" borderId="0" xfId="2" applyAlignment="1">
      <alignment horizontal="center"/>
    </xf>
    <xf numFmtId="164" fontId="17" fillId="0" borderId="0" xfId="2" applyFont="1" applyAlignment="1">
      <alignment vertical="top" wrapText="1"/>
    </xf>
    <xf numFmtId="20" fontId="13" fillId="0" borderId="25" xfId="2" applyNumberFormat="1" applyFont="1" applyBorder="1" applyAlignment="1">
      <alignment vertical="center"/>
    </xf>
    <xf numFmtId="167" fontId="13" fillId="0" borderId="26" xfId="2" applyNumberFormat="1" applyFont="1" applyBorder="1" applyAlignment="1">
      <alignment vertical="center"/>
    </xf>
    <xf numFmtId="167" fontId="13" fillId="0" borderId="25" xfId="2" applyNumberFormat="1" applyFont="1" applyBorder="1" applyAlignment="1">
      <alignment vertical="center"/>
    </xf>
    <xf numFmtId="167" fontId="13" fillId="0" borderId="17" xfId="2" applyNumberFormat="1" applyFont="1" applyBorder="1" applyAlignment="1">
      <alignment vertical="center"/>
    </xf>
    <xf numFmtId="0" fontId="13" fillId="0" borderId="0" xfId="2" applyNumberFormat="1" applyFont="1" applyAlignment="1">
      <alignment vertical="center"/>
    </xf>
    <xf numFmtId="166" fontId="13" fillId="0" borderId="0" xfId="2" applyNumberFormat="1" applyFont="1" applyAlignment="1">
      <alignment vertical="center"/>
    </xf>
    <xf numFmtId="164" fontId="3" fillId="0" borderId="0" xfId="2" applyFont="1" applyAlignment="1">
      <alignment horizontal="center"/>
    </xf>
    <xf numFmtId="0" fontId="1" fillId="0" borderId="0" xfId="2" applyNumberFormat="1" applyAlignment="1">
      <alignment horizontal="center"/>
    </xf>
    <xf numFmtId="168" fontId="26" fillId="0" borderId="27" xfId="2" applyNumberFormat="1" applyFont="1" applyBorder="1" applyAlignment="1">
      <alignment horizontal="center" vertical="center"/>
    </xf>
    <xf numFmtId="164" fontId="13" fillId="0" borderId="28" xfId="2" applyFont="1" applyBorder="1" applyAlignment="1">
      <alignment horizontal="right" vertical="center"/>
    </xf>
    <xf numFmtId="168" fontId="26" fillId="0" borderId="29" xfId="2" applyNumberFormat="1" applyFont="1" applyBorder="1" applyAlignment="1">
      <alignment horizontal="center" vertical="center"/>
    </xf>
    <xf numFmtId="164" fontId="27" fillId="0" borderId="28" xfId="2" applyFont="1" applyBorder="1" applyAlignment="1">
      <alignment horizontal="right" vertical="center"/>
    </xf>
    <xf numFmtId="166" fontId="13" fillId="8" borderId="6" xfId="2" applyNumberFormat="1" applyFont="1" applyFill="1" applyBorder="1" applyAlignment="1" applyProtection="1">
      <alignment horizontal="center" vertical="center"/>
      <protection locked="0"/>
    </xf>
    <xf numFmtId="164" fontId="17" fillId="0" borderId="23" xfId="2" applyFont="1" applyBorder="1" applyAlignment="1">
      <alignment horizontal="right" vertical="center"/>
    </xf>
    <xf numFmtId="164" fontId="17" fillId="0" borderId="30" xfId="2" applyFont="1" applyBorder="1" applyAlignment="1">
      <alignment horizontal="left" vertical="center"/>
    </xf>
    <xf numFmtId="166" fontId="17" fillId="0" borderId="31" xfId="2" applyNumberFormat="1" applyFont="1" applyBorder="1" applyAlignment="1">
      <alignment horizontal="center" vertical="center"/>
    </xf>
    <xf numFmtId="164" fontId="13" fillId="0" borderId="32" xfId="2" applyFont="1" applyBorder="1" applyAlignment="1">
      <alignment horizontal="right" vertical="center"/>
    </xf>
    <xf numFmtId="164" fontId="13" fillId="0" borderId="33" xfId="2" applyFont="1" applyBorder="1" applyAlignment="1">
      <alignment horizontal="right" vertical="center"/>
    </xf>
    <xf numFmtId="164" fontId="13" fillId="0" borderId="34" xfId="2" applyFont="1" applyBorder="1" applyAlignment="1">
      <alignment horizontal="right" vertical="center"/>
    </xf>
    <xf numFmtId="168" fontId="26" fillId="0" borderId="6" xfId="2" applyNumberFormat="1" applyFont="1" applyBorder="1" applyAlignment="1">
      <alignment horizontal="center" vertical="center"/>
    </xf>
    <xf numFmtId="164" fontId="13" fillId="0" borderId="35" xfId="2" applyFont="1" applyBorder="1" applyAlignment="1">
      <alignment horizontal="right" vertical="center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8" fontId="26" fillId="0" borderId="22" xfId="2" applyNumberFormat="1" applyFont="1" applyBorder="1" applyAlignment="1">
      <alignment horizontal="center" vertical="center"/>
    </xf>
    <xf numFmtId="164" fontId="17" fillId="0" borderId="36" xfId="2" applyFont="1" applyBorder="1" applyAlignment="1">
      <alignment horizontal="left" vertical="center"/>
    </xf>
    <xf numFmtId="168" fontId="17" fillId="0" borderId="31" xfId="2" applyNumberFormat="1" applyFont="1" applyBorder="1" applyAlignment="1">
      <alignment horizontal="center" vertical="center"/>
    </xf>
    <xf numFmtId="0" fontId="1" fillId="0" borderId="0" xfId="2" applyNumberFormat="1"/>
    <xf numFmtId="166" fontId="1" fillId="0" borderId="0" xfId="2" applyNumberFormat="1"/>
    <xf numFmtId="164" fontId="28" fillId="0" borderId="0" xfId="2" applyFont="1"/>
    <xf numFmtId="164" fontId="13" fillId="0" borderId="37" xfId="2" applyFont="1" applyBorder="1" applyAlignment="1">
      <alignment horizontal="right" vertical="center"/>
    </xf>
    <xf numFmtId="2" fontId="27" fillId="0" borderId="25" xfId="2" applyNumberFormat="1" applyFont="1" applyBorder="1" applyAlignment="1">
      <alignment horizontal="center" vertical="center"/>
    </xf>
    <xf numFmtId="168" fontId="27" fillId="0" borderId="25" xfId="2" applyNumberFormat="1" applyFont="1" applyBorder="1" applyAlignment="1">
      <alignment horizontal="center" vertical="center"/>
    </xf>
    <xf numFmtId="164" fontId="17" fillId="0" borderId="38" xfId="2" applyFont="1" applyBorder="1" applyAlignment="1">
      <alignment horizontal="left" vertical="center"/>
    </xf>
    <xf numFmtId="164" fontId="3" fillId="9" borderId="0" xfId="2" applyFont="1" applyFill="1"/>
    <xf numFmtId="168" fontId="13" fillId="0" borderId="29" xfId="2" applyNumberFormat="1" applyFont="1" applyBorder="1" applyAlignment="1">
      <alignment horizontal="center" vertical="center"/>
    </xf>
    <xf numFmtId="20" fontId="1" fillId="0" borderId="39" xfId="2" applyNumberFormat="1" applyBorder="1"/>
    <xf numFmtId="166" fontId="13" fillId="0" borderId="2" xfId="2" applyNumberFormat="1" applyFont="1" applyBorder="1" applyAlignment="1" applyProtection="1">
      <alignment horizontal="center" vertical="center"/>
      <protection locked="0"/>
    </xf>
    <xf numFmtId="166" fontId="13" fillId="0" borderId="4" xfId="2" applyNumberFormat="1" applyFont="1" applyBorder="1" applyAlignment="1" applyProtection="1">
      <alignment horizontal="center" vertical="center"/>
      <protection locked="0"/>
    </xf>
    <xf numFmtId="166" fontId="13" fillId="0" borderId="24" xfId="2" applyNumberFormat="1" applyFont="1" applyBorder="1" applyAlignment="1">
      <alignment horizontal="center" vertical="center"/>
    </xf>
    <xf numFmtId="164" fontId="1" fillId="0" borderId="5" xfId="2" applyBorder="1"/>
    <xf numFmtId="166" fontId="13" fillId="0" borderId="40" xfId="2" applyNumberFormat="1" applyFont="1" applyBorder="1" applyAlignment="1" applyProtection="1">
      <alignment horizontal="center" vertical="center"/>
      <protection locked="0"/>
    </xf>
    <xf numFmtId="164" fontId="13" fillId="0" borderId="41" xfId="2" applyFont="1" applyBorder="1" applyAlignment="1">
      <alignment horizontal="right" vertical="center"/>
    </xf>
    <xf numFmtId="166" fontId="13" fillId="0" borderId="6" xfId="2" applyNumberFormat="1" applyFont="1" applyBorder="1" applyAlignment="1">
      <alignment horizontal="center" vertical="center"/>
    </xf>
    <xf numFmtId="166" fontId="13" fillId="9" borderId="42" xfId="2" applyNumberFormat="1" applyFont="1" applyFill="1" applyBorder="1" applyAlignment="1" applyProtection="1">
      <alignment horizontal="center" vertical="center"/>
      <protection locked="0"/>
    </xf>
    <xf numFmtId="166" fontId="13" fillId="0" borderId="43" xfId="2" applyNumberFormat="1" applyFont="1" applyBorder="1" applyAlignment="1">
      <alignment horizontal="center" vertical="center"/>
    </xf>
    <xf numFmtId="164" fontId="1" fillId="0" borderId="46" xfId="2" applyBorder="1"/>
    <xf numFmtId="166" fontId="13" fillId="0" borderId="8" xfId="2" applyNumberFormat="1" applyFont="1" applyBorder="1" applyAlignment="1" applyProtection="1">
      <alignment horizontal="center" vertical="center"/>
      <protection locked="0"/>
    </xf>
    <xf numFmtId="166" fontId="13" fillId="0" borderId="10" xfId="2" applyNumberFormat="1" applyFont="1" applyBorder="1" applyAlignment="1" applyProtection="1">
      <alignment horizontal="center" vertical="center"/>
      <protection locked="0"/>
    </xf>
    <xf numFmtId="168" fontId="13" fillId="0" borderId="47" xfId="2" applyNumberFormat="1" applyFont="1" applyBorder="1" applyAlignment="1">
      <alignment horizontal="center" vertical="center"/>
    </xf>
    <xf numFmtId="168" fontId="17" fillId="0" borderId="48" xfId="2" applyNumberFormat="1" applyFont="1" applyBorder="1" applyAlignment="1">
      <alignment horizontal="center" vertical="center"/>
    </xf>
    <xf numFmtId="166" fontId="2" fillId="0" borderId="0" xfId="2" applyNumberFormat="1" applyFont="1" applyProtection="1">
      <protection locked="0"/>
    </xf>
    <xf numFmtId="166" fontId="13" fillId="0" borderId="25" xfId="2" applyNumberFormat="1" applyFont="1" applyBorder="1" applyAlignment="1">
      <alignment horizontal="center" vertical="center"/>
    </xf>
    <xf numFmtId="1" fontId="17" fillId="0" borderId="31" xfId="2" applyNumberFormat="1" applyFont="1" applyBorder="1" applyAlignment="1">
      <alignment horizontal="center" vertical="center"/>
    </xf>
    <xf numFmtId="164" fontId="17" fillId="9" borderId="38" xfId="2" applyFont="1" applyFill="1" applyBorder="1" applyAlignment="1">
      <alignment vertical="center" wrapText="1"/>
    </xf>
    <xf numFmtId="166" fontId="13" fillId="0" borderId="31" xfId="2" applyNumberFormat="1" applyFont="1" applyBorder="1" applyAlignment="1" applyProtection="1">
      <alignment horizontal="center" vertical="center"/>
      <protection locked="0"/>
    </xf>
    <xf numFmtId="168" fontId="26" fillId="0" borderId="47" xfId="2" applyNumberFormat="1" applyFont="1" applyBorder="1" applyAlignment="1">
      <alignment horizontal="center" vertical="center"/>
    </xf>
    <xf numFmtId="164" fontId="17" fillId="0" borderId="38" xfId="2" applyFont="1" applyBorder="1" applyAlignment="1">
      <alignment horizontal="center" vertical="center"/>
    </xf>
    <xf numFmtId="164" fontId="17" fillId="0" borderId="49" xfId="2" applyFont="1" applyBorder="1" applyAlignment="1">
      <alignment horizontal="left" vertical="center"/>
    </xf>
    <xf numFmtId="166" fontId="17" fillId="0" borderId="3" xfId="2" applyNumberFormat="1" applyFont="1" applyBorder="1" applyAlignment="1">
      <alignment horizontal="center" vertical="center"/>
    </xf>
    <xf numFmtId="168" fontId="17" fillId="0" borderId="50" xfId="2" applyNumberFormat="1" applyFont="1" applyBorder="1" applyAlignment="1">
      <alignment horizontal="center" vertical="center"/>
    </xf>
    <xf numFmtId="164" fontId="13" fillId="0" borderId="51" xfId="2" applyFont="1" applyBorder="1" applyAlignment="1">
      <alignment horizontal="right" vertical="center"/>
    </xf>
    <xf numFmtId="2" fontId="13" fillId="0" borderId="2" xfId="2" applyNumberFormat="1" applyFont="1" applyBorder="1" applyAlignment="1" applyProtection="1">
      <alignment horizontal="center" vertical="center"/>
      <protection locked="0"/>
    </xf>
    <xf numFmtId="168" fontId="13" fillId="0" borderId="52" xfId="2" applyNumberFormat="1" applyFont="1" applyBorder="1" applyAlignment="1">
      <alignment horizontal="center" vertical="center"/>
    </xf>
    <xf numFmtId="164" fontId="13" fillId="0" borderId="53" xfId="2" applyFont="1" applyBorder="1" applyAlignment="1">
      <alignment horizontal="right" vertical="center"/>
    </xf>
    <xf numFmtId="168" fontId="13" fillId="0" borderId="54" xfId="2" applyNumberFormat="1" applyFont="1" applyBorder="1" applyAlignment="1">
      <alignment horizontal="center" vertical="center"/>
    </xf>
    <xf numFmtId="164" fontId="13" fillId="0" borderId="55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/>
      <protection locked="0"/>
    </xf>
    <xf numFmtId="168" fontId="13" fillId="0" borderId="54" xfId="2" applyNumberFormat="1" applyFont="1" applyBorder="1" applyAlignment="1">
      <alignment horizontal="center"/>
    </xf>
    <xf numFmtId="168" fontId="13" fillId="0" borderId="56" xfId="2" applyNumberFormat="1" applyFont="1" applyBorder="1" applyAlignment="1">
      <alignment horizontal="center" vertical="center"/>
    </xf>
    <xf numFmtId="164" fontId="17" fillId="0" borderId="0" xfId="2" applyFont="1" applyAlignment="1">
      <alignment horizontal="right" vertical="center"/>
    </xf>
    <xf numFmtId="164" fontId="0" fillId="0" borderId="57" xfId="2" applyFont="1" applyBorder="1"/>
    <xf numFmtId="164" fontId="0" fillId="0" borderId="31" xfId="2" applyFont="1" applyBorder="1" applyAlignment="1">
      <alignment horizontal="center"/>
    </xf>
    <xf numFmtId="169" fontId="0" fillId="0" borderId="31" xfId="1" applyNumberFormat="1" applyFont="1" applyBorder="1" applyAlignment="1">
      <alignment horizontal="center"/>
    </xf>
    <xf numFmtId="164" fontId="0" fillId="0" borderId="58" xfId="2" applyFont="1" applyBorder="1" applyAlignment="1">
      <alignment horizontal="center"/>
    </xf>
    <xf numFmtId="164" fontId="13" fillId="0" borderId="1" xfId="2" applyFont="1" applyBorder="1" applyAlignment="1">
      <alignment vertical="center"/>
    </xf>
    <xf numFmtId="168" fontId="1" fillId="0" borderId="0" xfId="2" applyNumberFormat="1"/>
    <xf numFmtId="164" fontId="0" fillId="0" borderId="59" xfId="2" applyFont="1" applyBorder="1"/>
    <xf numFmtId="2" fontId="1" fillId="0" borderId="24" xfId="2" applyNumberFormat="1" applyBorder="1" applyAlignment="1">
      <alignment horizontal="center"/>
    </xf>
    <xf numFmtId="0" fontId="1" fillId="0" borderId="24" xfId="2" applyNumberFormat="1" applyBorder="1" applyAlignment="1">
      <alignment horizontal="center"/>
    </xf>
    <xf numFmtId="2" fontId="1" fillId="0" borderId="60" xfId="2" applyNumberFormat="1" applyBorder="1" applyAlignment="1">
      <alignment horizontal="center"/>
    </xf>
    <xf numFmtId="164" fontId="17" fillId="0" borderId="39" xfId="2" applyFont="1" applyBorder="1" applyAlignment="1">
      <alignment horizontal="right" vertical="center"/>
    </xf>
    <xf numFmtId="166" fontId="17" fillId="0" borderId="11" xfId="2" applyNumberFormat="1" applyFont="1" applyBorder="1" applyAlignment="1">
      <alignment horizontal="center" vertical="center"/>
    </xf>
    <xf numFmtId="166" fontId="17" fillId="0" borderId="61" xfId="2" applyNumberFormat="1" applyFont="1" applyBorder="1" applyAlignment="1">
      <alignment horizontal="center" vertical="center"/>
    </xf>
    <xf numFmtId="164" fontId="0" fillId="0" borderId="53" xfId="2" applyFont="1" applyBorder="1"/>
    <xf numFmtId="2" fontId="1" fillId="0" borderId="6" xfId="2" applyNumberFormat="1" applyBorder="1" applyAlignment="1">
      <alignment horizontal="center"/>
    </xf>
    <xf numFmtId="0" fontId="1" fillId="0" borderId="6" xfId="2" applyNumberFormat="1" applyBorder="1" applyAlignment="1">
      <alignment horizontal="center"/>
    </xf>
    <xf numFmtId="2" fontId="1" fillId="0" borderId="40" xfId="2" applyNumberFormat="1" applyBorder="1" applyAlignment="1">
      <alignment horizontal="center"/>
    </xf>
    <xf numFmtId="164" fontId="13" fillId="0" borderId="32" xfId="2" applyFont="1" applyBorder="1" applyAlignment="1">
      <alignment horizontal="right" vertical="center" indent="1"/>
    </xf>
    <xf numFmtId="166" fontId="13" fillId="0" borderId="62" xfId="2" applyNumberFormat="1" applyFont="1" applyBorder="1" applyAlignment="1" applyProtection="1">
      <alignment horizontal="center"/>
      <protection locked="0"/>
    </xf>
    <xf numFmtId="166" fontId="13" fillId="0" borderId="63" xfId="2" applyNumberFormat="1" applyFont="1" applyBorder="1" applyAlignment="1" applyProtection="1">
      <alignment horizontal="center" vertical="center"/>
      <protection locked="0"/>
    </xf>
    <xf numFmtId="168" fontId="1" fillId="0" borderId="6" xfId="2" applyNumberFormat="1" applyBorder="1" applyAlignment="1">
      <alignment horizontal="center"/>
    </xf>
    <xf numFmtId="164" fontId="13" fillId="0" borderId="33" xfId="2" applyFont="1" applyBorder="1" applyAlignment="1">
      <alignment horizontal="right" vertical="center" indent="1"/>
    </xf>
    <xf numFmtId="166" fontId="13" fillId="0" borderId="43" xfId="2" applyNumberFormat="1" applyFont="1" applyBorder="1" applyAlignment="1" applyProtection="1">
      <alignment horizontal="center" vertical="center"/>
      <protection locked="0"/>
    </xf>
    <xf numFmtId="164" fontId="0" fillId="0" borderId="64" xfId="2" applyFont="1" applyBorder="1"/>
    <xf numFmtId="2" fontId="1" fillId="0" borderId="8" xfId="2" applyNumberFormat="1" applyBorder="1" applyAlignment="1">
      <alignment horizontal="center"/>
    </xf>
    <xf numFmtId="2" fontId="1" fillId="0" borderId="10" xfId="2" applyNumberFormat="1" applyBorder="1" applyAlignment="1">
      <alignment horizontal="center"/>
    </xf>
    <xf numFmtId="166" fontId="13" fillId="0" borderId="65" xfId="2" applyNumberFormat="1" applyFont="1" applyBorder="1" applyAlignment="1" applyProtection="1">
      <alignment horizontal="center"/>
      <protection locked="0"/>
    </xf>
    <xf numFmtId="164" fontId="1" fillId="0" borderId="24" xfId="2" applyBorder="1"/>
    <xf numFmtId="164" fontId="1" fillId="0" borderId="24" xfId="2" applyBorder="1" applyAlignment="1">
      <alignment horizontal="center"/>
    </xf>
    <xf numFmtId="164" fontId="1" fillId="0" borderId="25" xfId="2" applyBorder="1"/>
    <xf numFmtId="164" fontId="1" fillId="0" borderId="25" xfId="2" applyBorder="1" applyAlignment="1">
      <alignment horizontal="center"/>
    </xf>
    <xf numFmtId="168" fontId="1" fillId="0" borderId="25" xfId="2" applyNumberFormat="1" applyBorder="1" applyAlignment="1">
      <alignment horizontal="center"/>
    </xf>
    <xf numFmtId="2" fontId="1" fillId="0" borderId="0" xfId="2" applyNumberFormat="1" applyAlignment="1">
      <alignment horizontal="center"/>
    </xf>
    <xf numFmtId="164" fontId="13" fillId="0" borderId="66" xfId="2" applyFont="1" applyBorder="1" applyAlignment="1">
      <alignment horizontal="right" vertical="center" indent="1"/>
    </xf>
    <xf numFmtId="2" fontId="0" fillId="0" borderId="24" xfId="1" applyNumberFormat="1" applyFont="1" applyBorder="1" applyAlignment="1">
      <alignment horizontal="center"/>
    </xf>
    <xf numFmtId="164" fontId="17" fillId="0" borderId="67" xfId="2" applyFont="1" applyBorder="1" applyAlignment="1">
      <alignment horizontal="right" vertical="center" indent="1"/>
    </xf>
    <xf numFmtId="2" fontId="29" fillId="0" borderId="68" xfId="2" applyNumberFormat="1" applyFont="1" applyBorder="1" applyAlignment="1">
      <alignment horizontal="center"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/>
    </xf>
    <xf numFmtId="164" fontId="13" fillId="0" borderId="69" xfId="2" applyFont="1" applyBorder="1" applyAlignment="1">
      <alignment horizontal="right" vertical="center" wrapText="1"/>
    </xf>
    <xf numFmtId="2" fontId="29" fillId="0" borderId="24" xfId="2" applyNumberFormat="1" applyFont="1" applyBorder="1" applyAlignment="1">
      <alignment horizontal="center" vertical="center"/>
    </xf>
    <xf numFmtId="2" fontId="29" fillId="0" borderId="60" xfId="2" applyNumberFormat="1" applyFont="1" applyBorder="1" applyAlignment="1">
      <alignment horizontal="center" vertical="center"/>
    </xf>
    <xf numFmtId="164" fontId="1" fillId="0" borderId="62" xfId="2" applyBorder="1" applyAlignment="1">
      <alignment horizontal="center"/>
    </xf>
    <xf numFmtId="2" fontId="1" fillId="0" borderId="0" xfId="2" applyNumberFormat="1"/>
    <xf numFmtId="2" fontId="29" fillId="0" borderId="62" xfId="2" applyNumberFormat="1" applyFont="1" applyBorder="1" applyAlignment="1">
      <alignment horizontal="center"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40" xfId="2" applyNumberFormat="1" applyFont="1" applyBorder="1" applyAlignment="1">
      <alignment horizontal="center" vertical="center"/>
    </xf>
    <xf numFmtId="0" fontId="1" fillId="0" borderId="8" xfId="2" applyNumberFormat="1" applyBorder="1" applyAlignment="1">
      <alignment horizontal="center"/>
    </xf>
    <xf numFmtId="164" fontId="0" fillId="0" borderId="0" xfId="2" applyFont="1"/>
    <xf numFmtId="164" fontId="13" fillId="0" borderId="35" xfId="2" applyFont="1" applyBorder="1" applyAlignment="1">
      <alignment horizontal="right" vertical="center" indent="1"/>
    </xf>
    <xf numFmtId="2" fontId="29" fillId="0" borderId="26" xfId="2" applyNumberFormat="1" applyFont="1" applyBorder="1" applyAlignment="1">
      <alignment horizontal="center"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70" xfId="2" applyNumberFormat="1" applyFont="1" applyBorder="1" applyAlignment="1">
      <alignment horizontal="center" vertical="center"/>
    </xf>
    <xf numFmtId="164" fontId="1" fillId="0" borderId="26" xfId="2" applyBorder="1" applyAlignment="1">
      <alignment horizontal="center"/>
    </xf>
    <xf numFmtId="9" fontId="1" fillId="0" borderId="31" xfId="1" applyBorder="1" applyAlignment="1">
      <alignment horizontal="center"/>
    </xf>
    <xf numFmtId="164" fontId="13" fillId="0" borderId="71" xfId="2" applyFont="1" applyBorder="1" applyAlignment="1">
      <alignment horizontal="right" vertical="center" indent="1"/>
    </xf>
    <xf numFmtId="0" fontId="3" fillId="10" borderId="6" xfId="0" applyFont="1" applyFill="1" applyBorder="1" applyAlignment="1">
      <alignment horizontal="right"/>
    </xf>
    <xf numFmtId="164" fontId="1" fillId="0" borderId="6" xfId="2" applyBorder="1" applyAlignment="1">
      <alignment horizontal="center"/>
    </xf>
    <xf numFmtId="168" fontId="1" fillId="0" borderId="0" xfId="2" applyNumberFormat="1" applyAlignment="1">
      <alignment horizontal="center"/>
    </xf>
    <xf numFmtId="164" fontId="0" fillId="0" borderId="6" xfId="2" applyFont="1" applyBorder="1"/>
    <xf numFmtId="2" fontId="13" fillId="0" borderId="2" xfId="2" applyNumberFormat="1" applyFont="1" applyBorder="1" applyAlignment="1">
      <alignment horizontal="center" vertical="center"/>
    </xf>
    <xf numFmtId="168" fontId="30" fillId="0" borderId="4" xfId="2" applyNumberFormat="1" applyFont="1" applyBorder="1" applyAlignment="1">
      <alignment horizontal="center" vertical="center"/>
    </xf>
    <xf numFmtId="2" fontId="13" fillId="0" borderId="6" xfId="2" applyNumberFormat="1" applyFont="1" applyBorder="1" applyAlignment="1">
      <alignment horizontal="center" vertical="center"/>
    </xf>
    <xf numFmtId="168" fontId="30" fillId="0" borderId="40" xfId="2" applyNumberFormat="1" applyFont="1" applyBorder="1" applyAlignment="1">
      <alignment horizontal="center" vertical="center"/>
    </xf>
    <xf numFmtId="164" fontId="13" fillId="0" borderId="72" xfId="2" applyFont="1" applyBorder="1" applyAlignment="1">
      <alignment horizontal="right" vertical="center"/>
    </xf>
    <xf numFmtId="2" fontId="13" fillId="0" borderId="25" xfId="2" applyNumberFormat="1" applyFont="1" applyBorder="1" applyAlignment="1">
      <alignment horizontal="center" vertical="center"/>
    </xf>
    <xf numFmtId="168" fontId="30" fillId="0" borderId="70" xfId="2" applyNumberFormat="1" applyFont="1" applyBorder="1" applyAlignment="1">
      <alignment horizontal="center" vertical="center"/>
    </xf>
    <xf numFmtId="164" fontId="13" fillId="0" borderId="57" xfId="2" applyFont="1" applyBorder="1" applyAlignment="1">
      <alignment horizontal="right" vertical="center"/>
    </xf>
    <xf numFmtId="2" fontId="13" fillId="0" borderId="31" xfId="2" applyNumberFormat="1" applyFont="1" applyBorder="1" applyAlignment="1">
      <alignment horizontal="center" vertical="center"/>
    </xf>
    <xf numFmtId="168" fontId="1" fillId="0" borderId="58" xfId="2" applyNumberFormat="1" applyBorder="1" applyAlignment="1">
      <alignment horizontal="center"/>
    </xf>
    <xf numFmtId="164" fontId="17" fillId="0" borderId="46" xfId="2" applyFont="1" applyBorder="1" applyAlignment="1">
      <alignment vertical="center"/>
    </xf>
    <xf numFmtId="168" fontId="1" fillId="0" borderId="73" xfId="2" applyNumberFormat="1" applyBorder="1" applyAlignment="1">
      <alignment horizontal="center"/>
    </xf>
    <xf numFmtId="164" fontId="13" fillId="0" borderId="74" xfId="2" applyFont="1" applyBorder="1" applyAlignment="1">
      <alignment horizontal="right" vertical="center"/>
    </xf>
    <xf numFmtId="2" fontId="13" fillId="0" borderId="4" xfId="2" applyNumberFormat="1" applyFont="1" applyBorder="1" applyAlignment="1">
      <alignment horizontal="center" vertical="center"/>
    </xf>
    <xf numFmtId="168" fontId="26" fillId="0" borderId="45" xfId="2" applyNumberFormat="1" applyFont="1" applyBorder="1" applyAlignment="1">
      <alignment horizontal="center" vertical="center"/>
    </xf>
    <xf numFmtId="2" fontId="13" fillId="0" borderId="40" xfId="2" applyNumberFormat="1" applyFont="1" applyBorder="1" applyAlignment="1">
      <alignment horizontal="center" vertical="center"/>
    </xf>
    <xf numFmtId="9" fontId="0" fillId="0" borderId="31" xfId="1" applyFont="1" applyBorder="1" applyAlignment="1">
      <alignment horizontal="center"/>
    </xf>
    <xf numFmtId="2" fontId="1" fillId="0" borderId="24" xfId="2" applyNumberFormat="1" applyBorder="1"/>
    <xf numFmtId="2" fontId="1" fillId="0" borderId="60" xfId="2" applyNumberFormat="1" applyBorder="1"/>
    <xf numFmtId="2" fontId="1" fillId="0" borderId="6" xfId="2" applyNumberFormat="1" applyBorder="1"/>
    <xf numFmtId="2" fontId="1" fillId="0" borderId="40" xfId="2" applyNumberFormat="1" applyBorder="1"/>
    <xf numFmtId="164" fontId="1" fillId="0" borderId="6" xfId="2" applyBorder="1"/>
    <xf numFmtId="164" fontId="1" fillId="0" borderId="53" xfId="2" applyBorder="1"/>
    <xf numFmtId="164" fontId="3" fillId="0" borderId="64" xfId="2" applyFont="1" applyBorder="1"/>
    <xf numFmtId="164" fontId="3" fillId="0" borderId="8" xfId="2" applyFont="1" applyBorder="1"/>
    <xf numFmtId="2" fontId="3" fillId="0" borderId="10" xfId="2" applyNumberFormat="1" applyFont="1" applyBorder="1" applyAlignment="1">
      <alignment horizontal="center"/>
    </xf>
    <xf numFmtId="168" fontId="26" fillId="0" borderId="75" xfId="2" applyNumberFormat="1" applyFont="1" applyBorder="1" applyAlignment="1">
      <alignment horizontal="center" vertical="center"/>
    </xf>
    <xf numFmtId="168" fontId="26" fillId="0" borderId="76" xfId="2" applyNumberFormat="1" applyFont="1" applyBorder="1" applyAlignment="1">
      <alignment horizontal="center" vertical="center"/>
    </xf>
    <xf numFmtId="2" fontId="13" fillId="0" borderId="8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164" fontId="13" fillId="0" borderId="36" xfId="2" applyFont="1" applyBorder="1" applyAlignment="1">
      <alignment vertical="center"/>
    </xf>
    <xf numFmtId="2" fontId="13" fillId="0" borderId="9" xfId="2" applyNumberFormat="1" applyFont="1" applyBorder="1" applyAlignment="1">
      <alignment horizontal="center" vertical="center"/>
    </xf>
    <xf numFmtId="2" fontId="13" fillId="0" borderId="77" xfId="2" applyNumberFormat="1" applyFont="1" applyBorder="1" applyAlignment="1">
      <alignment horizontal="center" vertical="center"/>
    </xf>
    <xf numFmtId="168" fontId="26" fillId="0" borderId="36" xfId="2" applyNumberFormat="1" applyFont="1" applyBorder="1" applyAlignment="1">
      <alignment horizontal="center" vertical="center"/>
    </xf>
    <xf numFmtId="166" fontId="13" fillId="11" borderId="24" xfId="2" applyNumberFormat="1" applyFont="1" applyFill="1" applyBorder="1" applyAlignment="1" applyProtection="1">
      <alignment horizontal="center" vertical="center"/>
      <protection locked="0"/>
    </xf>
    <xf numFmtId="2" fontId="17" fillId="0" borderId="9" xfId="2" applyNumberFormat="1" applyFont="1" applyBorder="1" applyAlignment="1">
      <alignment horizontal="center" vertical="center"/>
    </xf>
    <xf numFmtId="164" fontId="13" fillId="0" borderId="78" xfId="2" applyFont="1" applyBorder="1" applyAlignment="1">
      <alignment vertical="center"/>
    </xf>
    <xf numFmtId="168" fontId="26" fillId="0" borderId="79" xfId="2" applyNumberFormat="1" applyFont="1" applyBorder="1" applyAlignment="1">
      <alignment horizontal="center" vertical="center"/>
    </xf>
    <xf numFmtId="2" fontId="13" fillId="0" borderId="70" xfId="2" applyNumberFormat="1" applyFont="1" applyBorder="1" applyAlignment="1">
      <alignment horizontal="center" vertical="center"/>
    </xf>
    <xf numFmtId="2" fontId="13" fillId="0" borderId="57" xfId="2" applyNumberFormat="1" applyFont="1" applyBorder="1" applyAlignment="1">
      <alignment horizontal="center" vertical="center"/>
    </xf>
    <xf numFmtId="2" fontId="13" fillId="0" borderId="58" xfId="2" applyNumberFormat="1" applyFont="1" applyBorder="1" applyAlignment="1">
      <alignment horizontal="center" vertical="center"/>
    </xf>
    <xf numFmtId="2" fontId="0" fillId="0" borderId="0" xfId="3" applyNumberFormat="1" applyFont="1"/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2" fillId="12" borderId="80" xfId="0" applyFont="1" applyFill="1" applyBorder="1"/>
    <xf numFmtId="0" fontId="32" fillId="13" borderId="80" xfId="0" applyFont="1" applyFill="1" applyBorder="1"/>
    <xf numFmtId="0" fontId="32" fillId="11" borderId="80" xfId="0" applyFont="1" applyFill="1" applyBorder="1"/>
    <xf numFmtId="0" fontId="32" fillId="9" borderId="80" xfId="0" applyFont="1" applyFill="1" applyBorder="1"/>
    <xf numFmtId="0" fontId="32" fillId="0" borderId="80" xfId="0" applyFont="1" applyFill="1" applyBorder="1"/>
    <xf numFmtId="14" fontId="32" fillId="0" borderId="24" xfId="0" applyNumberFormat="1" applyFont="1" applyFill="1" applyBorder="1" applyAlignment="1">
      <alignment wrapText="1"/>
    </xf>
    <xf numFmtId="0" fontId="32" fillId="13" borderId="24" xfId="0" applyFont="1" applyFill="1" applyBorder="1"/>
    <xf numFmtId="0" fontId="32" fillId="14" borderId="24" xfId="0" applyFont="1" applyFill="1" applyBorder="1"/>
    <xf numFmtId="0" fontId="32" fillId="0" borderId="24" xfId="0" applyFont="1" applyFill="1" applyBorder="1"/>
    <xf numFmtId="0" fontId="32" fillId="14" borderId="24" xfId="0" applyFont="1" applyFill="1" applyBorder="1" applyAlignment="1">
      <alignment wrapText="1"/>
    </xf>
    <xf numFmtId="0" fontId="32" fillId="0" borderId="24" xfId="0" applyFont="1" applyFill="1" applyBorder="1" applyAlignment="1">
      <alignment wrapText="1"/>
    </xf>
    <xf numFmtId="0" fontId="33" fillId="0" borderId="24" xfId="0" applyFont="1" applyFill="1" applyBorder="1"/>
    <xf numFmtId="0" fontId="0" fillId="11" borderId="0" xfId="0" applyFont="1" applyFill="1"/>
    <xf numFmtId="14" fontId="32" fillId="5" borderId="6" xfId="0" applyNumberFormat="1" applyFont="1" applyFill="1" applyBorder="1" applyAlignment="1">
      <alignment wrapText="1"/>
    </xf>
    <xf numFmtId="2" fontId="32" fillId="5" borderId="6" xfId="0" applyNumberFormat="1" applyFont="1" applyFill="1" applyBorder="1"/>
    <xf numFmtId="2" fontId="33" fillId="5" borderId="6" xfId="0" applyNumberFormat="1" applyFont="1" applyFill="1" applyBorder="1"/>
    <xf numFmtId="0" fontId="0" fillId="5" borderId="0" xfId="0" applyFont="1" applyFill="1"/>
    <xf numFmtId="49" fontId="0" fillId="0" borderId="68" xfId="0" applyNumberFormat="1" applyBorder="1" applyAlignment="1">
      <alignment horizontal="center"/>
    </xf>
    <xf numFmtId="0" fontId="33" fillId="0" borderId="6" xfId="0" applyFont="1" applyFill="1" applyBorder="1" applyAlignment="1">
      <alignment vertical="center" wrapText="1"/>
    </xf>
    <xf numFmtId="0" fontId="33" fillId="13" borderId="6" xfId="0" applyFont="1" applyFill="1" applyBorder="1"/>
    <xf numFmtId="0" fontId="33" fillId="0" borderId="6" xfId="0" applyFont="1" applyFill="1" applyBorder="1"/>
    <xf numFmtId="0" fontId="32" fillId="0" borderId="6" xfId="0" applyFont="1" applyFill="1" applyBorder="1"/>
    <xf numFmtId="0" fontId="0" fillId="0" borderId="6" xfId="0" applyFill="1" applyBorder="1" applyAlignment="1">
      <alignment vertical="center" wrapText="1"/>
    </xf>
    <xf numFmtId="2" fontId="34" fillId="0" borderId="6" xfId="0" applyNumberFormat="1" applyFont="1" applyFill="1" applyBorder="1" applyAlignment="1">
      <alignment horizontal="center" vertical="center" wrapText="1"/>
    </xf>
    <xf numFmtId="49" fontId="0" fillId="0" borderId="62" xfId="0" applyNumberFormat="1" applyBorder="1" applyAlignment="1">
      <alignment horizontal="center"/>
    </xf>
    <xf numFmtId="2" fontId="33" fillId="0" borderId="6" xfId="0" applyNumberFormat="1" applyFont="1" applyFill="1" applyBorder="1"/>
    <xf numFmtId="0" fontId="33" fillId="13" borderId="6" xfId="0" applyFont="1" applyFill="1" applyBorder="1" applyAlignment="1">
      <alignment vertical="center" wrapText="1"/>
    </xf>
    <xf numFmtId="0" fontId="32" fillId="13" borderId="6" xfId="0" applyFont="1" applyFill="1" applyBorder="1"/>
    <xf numFmtId="0" fontId="0" fillId="13" borderId="6" xfId="0" applyFill="1" applyBorder="1" applyAlignment="1">
      <alignment vertical="center" wrapText="1"/>
    </xf>
    <xf numFmtId="2" fontId="34" fillId="13" borderId="6" xfId="0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15" borderId="0" xfId="0" applyFont="1" applyFill="1"/>
    <xf numFmtId="0" fontId="33" fillId="15" borderId="6" xfId="0" applyFont="1" applyFill="1" applyBorder="1"/>
    <xf numFmtId="0" fontId="32" fillId="15" borderId="6" xfId="0" applyFont="1" applyFill="1" applyBorder="1"/>
    <xf numFmtId="0" fontId="0" fillId="13" borderId="0" xfId="0" applyFont="1" applyFill="1"/>
    <xf numFmtId="49" fontId="0" fillId="0" borderId="81" xfId="0" applyNumberFormat="1" applyBorder="1" applyAlignment="1">
      <alignment horizontal="center"/>
    </xf>
    <xf numFmtId="0" fontId="3" fillId="0" borderId="0" xfId="0" applyFont="1" applyFill="1"/>
    <xf numFmtId="0" fontId="0" fillId="0" borderId="0" xfId="0" applyFont="1" applyFill="1" applyAlignment="1">
      <alignment vertical="center" wrapText="1"/>
    </xf>
    <xf numFmtId="0" fontId="0" fillId="0" borderId="0" xfId="0" applyFont="1" applyFill="1" applyBorder="1"/>
    <xf numFmtId="0" fontId="0" fillId="11" borderId="0" xfId="0" applyFont="1" applyFill="1" applyBorder="1"/>
    <xf numFmtId="0" fontId="3" fillId="11" borderId="0" xfId="0" applyFont="1" applyFill="1"/>
    <xf numFmtId="0" fontId="3" fillId="14" borderId="0" xfId="0" applyFont="1" applyFill="1"/>
    <xf numFmtId="0" fontId="3" fillId="9" borderId="0" xfId="0" applyFont="1" applyFill="1"/>
    <xf numFmtId="0" fontId="0" fillId="12" borderId="0" xfId="0" applyFont="1" applyFill="1"/>
    <xf numFmtId="0" fontId="0" fillId="9" borderId="0" xfId="0" applyFont="1" applyFill="1"/>
    <xf numFmtId="164" fontId="0" fillId="0" borderId="51" xfId="2" applyFont="1" applyBorder="1"/>
    <xf numFmtId="2" fontId="1" fillId="0" borderId="2" xfId="2" applyNumberFormat="1" applyBorder="1" applyAlignment="1">
      <alignment horizontal="center"/>
    </xf>
    <xf numFmtId="164" fontId="0" fillId="0" borderId="82" xfId="2" applyFont="1" applyFill="1" applyBorder="1"/>
    <xf numFmtId="2" fontId="1" fillId="0" borderId="19" xfId="2" applyNumberFormat="1" applyFill="1" applyBorder="1" applyAlignment="1">
      <alignment horizontal="center"/>
    </xf>
    <xf numFmtId="9" fontId="1" fillId="0" borderId="24" xfId="1" applyBorder="1"/>
    <xf numFmtId="164" fontId="0" fillId="0" borderId="0" xfId="2" applyFont="1" applyFill="1" applyBorder="1"/>
    <xf numFmtId="2" fontId="1" fillId="0" borderId="0" xfId="2" applyNumberFormat="1" applyFill="1" applyBorder="1" applyAlignment="1">
      <alignment horizontal="center"/>
    </xf>
    <xf numFmtId="2" fontId="1" fillId="0" borderId="6" xfId="2" applyNumberFormat="1" applyFill="1" applyBorder="1" applyAlignment="1">
      <alignment horizontal="center"/>
    </xf>
    <xf numFmtId="164" fontId="0" fillId="0" borderId="59" xfId="2" applyFont="1" applyFill="1" applyBorder="1"/>
    <xf numFmtId="164" fontId="0" fillId="0" borderId="53" xfId="2" applyFont="1" applyFill="1" applyBorder="1"/>
    <xf numFmtId="164" fontId="0" fillId="0" borderId="7" xfId="2" applyFont="1" applyFill="1" applyBorder="1"/>
    <xf numFmtId="2" fontId="0" fillId="0" borderId="73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1" xfId="2" applyFont="1" applyBorder="1"/>
    <xf numFmtId="18" fontId="0" fillId="0" borderId="0" xfId="0" applyNumberFormat="1"/>
    <xf numFmtId="0" fontId="0" fillId="0" borderId="6" xfId="0" applyBorder="1"/>
    <xf numFmtId="167" fontId="13" fillId="0" borderId="17" xfId="2" applyNumberFormat="1" applyFont="1" applyBorder="1" applyAlignment="1">
      <alignment horizontal="center" vertical="center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7" fontId="13" fillId="0" borderId="17" xfId="2" applyNumberFormat="1" applyFont="1" applyBorder="1" applyAlignment="1">
      <alignment horizontal="center" vertical="center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7" fontId="13" fillId="0" borderId="17" xfId="2" applyNumberFormat="1" applyFont="1" applyBorder="1" applyAlignment="1">
      <alignment horizontal="center" vertical="center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6" fontId="35" fillId="16" borderId="85" xfId="0" applyNumberFormat="1" applyFont="1" applyFill="1" applyBorder="1" applyAlignment="1">
      <alignment horizontal="center" vertical="center"/>
    </xf>
    <xf numFmtId="166" fontId="35" fillId="16" borderId="86" xfId="0" applyNumberFormat="1" applyFont="1" applyFill="1" applyBorder="1" applyAlignment="1">
      <alignment horizontal="center" vertical="center"/>
    </xf>
    <xf numFmtId="166" fontId="35" fillId="16" borderId="87" xfId="0" applyNumberFormat="1" applyFont="1" applyFill="1" applyBorder="1" applyAlignment="1">
      <alignment horizontal="center" vertical="center"/>
    </xf>
    <xf numFmtId="164" fontId="2" fillId="0" borderId="53" xfId="2" applyFont="1" applyBorder="1"/>
    <xf numFmtId="164" fontId="0" fillId="0" borderId="24" xfId="2" applyFont="1" applyBorder="1"/>
    <xf numFmtId="9" fontId="1" fillId="0" borderId="24" xfId="1" applyBorder="1" applyAlignment="1">
      <alignment horizontal="center"/>
    </xf>
    <xf numFmtId="9" fontId="1" fillId="0" borderId="6" xfId="1" applyBorder="1" applyAlignment="1">
      <alignment horizontal="center"/>
    </xf>
    <xf numFmtId="2" fontId="2" fillId="0" borderId="6" xfId="2" applyNumberFormat="1" applyFont="1" applyBorder="1" applyAlignment="1">
      <alignment horizontal="center"/>
    </xf>
    <xf numFmtId="9" fontId="2" fillId="0" borderId="24" xfId="1" applyFont="1" applyBorder="1" applyAlignment="1">
      <alignment horizontal="center"/>
    </xf>
    <xf numFmtId="0" fontId="2" fillId="0" borderId="24" xfId="2" applyNumberFormat="1" applyFont="1" applyBorder="1" applyAlignment="1">
      <alignment horizontal="center"/>
    </xf>
    <xf numFmtId="9" fontId="1" fillId="0" borderId="2" xfId="1" applyBorder="1" applyAlignment="1">
      <alignment horizontal="center"/>
    </xf>
    <xf numFmtId="0" fontId="1" fillId="0" borderId="24" xfId="1" applyNumberFormat="1" applyBorder="1"/>
    <xf numFmtId="0" fontId="1" fillId="0" borderId="6" xfId="1" applyNumberFormat="1" applyBorder="1"/>
    <xf numFmtId="164" fontId="1" fillId="0" borderId="0" xfId="2" applyBorder="1" applyAlignment="1">
      <alignment horizontal="center"/>
    </xf>
    <xf numFmtId="164" fontId="0" fillId="0" borderId="6" xfId="2" applyFont="1" applyBorder="1" applyAlignment="1">
      <alignment horizontal="center"/>
    </xf>
    <xf numFmtId="2" fontId="1" fillId="0" borderId="83" xfId="2" applyNumberFormat="1" applyFill="1" applyBorder="1" applyAlignment="1">
      <alignment horizontal="center"/>
    </xf>
    <xf numFmtId="2" fontId="1" fillId="0" borderId="88" xfId="2" applyNumberFormat="1" applyBorder="1" applyAlignment="1">
      <alignment horizontal="center"/>
    </xf>
    <xf numFmtId="164" fontId="0" fillId="0" borderId="89" xfId="2" applyFont="1" applyBorder="1" applyAlignment="1">
      <alignment horizontal="center"/>
    </xf>
    <xf numFmtId="2" fontId="1" fillId="0" borderId="84" xfId="2" applyNumberFormat="1" applyBorder="1" applyAlignment="1">
      <alignment horizontal="center"/>
    </xf>
    <xf numFmtId="2" fontId="1" fillId="0" borderId="43" xfId="2" applyNumberFormat="1" applyBorder="1" applyAlignment="1">
      <alignment horizontal="center"/>
    </xf>
    <xf numFmtId="2" fontId="2" fillId="0" borderId="43" xfId="2" applyNumberFormat="1" applyFont="1" applyBorder="1" applyAlignment="1">
      <alignment horizontal="center"/>
    </xf>
    <xf numFmtId="2" fontId="2" fillId="0" borderId="84" xfId="2" applyNumberFormat="1" applyFont="1" applyBorder="1" applyAlignment="1">
      <alignment horizontal="center"/>
    </xf>
    <xf numFmtId="2" fontId="1" fillId="0" borderId="63" xfId="2" applyNumberFormat="1" applyBorder="1" applyAlignment="1">
      <alignment horizontal="center"/>
    </xf>
    <xf numFmtId="2" fontId="1" fillId="0" borderId="43" xfId="2" applyNumberFormat="1" applyFill="1" applyBorder="1" applyAlignment="1">
      <alignment horizontal="center"/>
    </xf>
    <xf numFmtId="2" fontId="36" fillId="0" borderId="6" xfId="2" applyNumberFormat="1" applyFont="1" applyBorder="1" applyAlignment="1">
      <alignment horizontal="center" wrapText="1"/>
    </xf>
    <xf numFmtId="9" fontId="1" fillId="0" borderId="6" xfId="1" applyFill="1" applyBorder="1" applyAlignment="1">
      <alignment horizontal="center"/>
    </xf>
    <xf numFmtId="169" fontId="0" fillId="0" borderId="6" xfId="1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1" fillId="0" borderId="84" xfId="2" applyNumberForma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164" fontId="0" fillId="0" borderId="6" xfId="2" applyFont="1" applyFill="1" applyBorder="1"/>
    <xf numFmtId="164" fontId="3" fillId="0" borderId="0" xfId="2" applyFont="1" applyFill="1" applyBorder="1"/>
    <xf numFmtId="2" fontId="3" fillId="0" borderId="0" xfId="0" applyNumberFormat="1" applyFont="1"/>
    <xf numFmtId="0" fontId="3" fillId="0" borderId="0" xfId="0" applyFont="1"/>
    <xf numFmtId="2" fontId="3" fillId="0" borderId="0" xfId="2" applyNumberFormat="1" applyFont="1" applyFill="1" applyBorder="1" applyAlignment="1">
      <alignment horizontal="center"/>
    </xf>
    <xf numFmtId="0" fontId="3" fillId="0" borderId="6" xfId="0" applyFont="1" applyBorder="1"/>
    <xf numFmtId="0" fontId="33" fillId="0" borderId="6" xfId="0" applyFont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 wrapText="1"/>
    </xf>
    <xf numFmtId="166" fontId="13" fillId="17" borderId="6" xfId="2" applyNumberFormat="1" applyFont="1" applyFill="1" applyBorder="1" applyAlignment="1" applyProtection="1">
      <alignment horizontal="center" vertical="center"/>
      <protection locked="0"/>
    </xf>
    <xf numFmtId="166" fontId="13" fillId="17" borderId="19" xfId="2" applyNumberFormat="1" applyFont="1" applyFill="1" applyBorder="1" applyAlignment="1" applyProtection="1">
      <alignment horizontal="center" vertical="center"/>
      <protection locked="0"/>
    </xf>
    <xf numFmtId="164" fontId="5" fillId="0" borderId="0" xfId="2" applyFont="1" applyAlignment="1">
      <alignment horizontal="center" vertical="center" wrapText="1"/>
    </xf>
    <xf numFmtId="164" fontId="6" fillId="2" borderId="0" xfId="2" applyFont="1" applyFill="1" applyAlignment="1">
      <alignment horizontal="center" vertical="center"/>
    </xf>
    <xf numFmtId="164" fontId="5" fillId="0" borderId="1" xfId="2" applyFont="1" applyBorder="1" applyAlignment="1">
      <alignment horizontal="center" vertical="center"/>
    </xf>
    <xf numFmtId="164" fontId="5" fillId="0" borderId="7" xfId="2" applyFont="1" applyBorder="1" applyAlignment="1">
      <alignment horizontal="center" vertical="center"/>
    </xf>
    <xf numFmtId="164" fontId="5" fillId="0" borderId="3" xfId="2" applyFont="1" applyBorder="1" applyAlignment="1">
      <alignment horizontal="center" vertical="center"/>
    </xf>
    <xf numFmtId="164" fontId="5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4" fontId="16" fillId="4" borderId="11" xfId="2" applyFont="1" applyFill="1" applyBorder="1" applyAlignment="1">
      <alignment horizontal="left" vertical="center"/>
    </xf>
    <xf numFmtId="164" fontId="16" fillId="4" borderId="11" xfId="2" applyFont="1" applyFill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2" fontId="24" fillId="0" borderId="13" xfId="2" applyNumberFormat="1" applyFont="1" applyBorder="1" applyAlignment="1">
      <alignment horizontal="center" vertical="center"/>
    </xf>
    <xf numFmtId="2" fontId="24" fillId="0" borderId="14" xfId="2" applyNumberFormat="1" applyFont="1" applyBorder="1" applyAlignment="1">
      <alignment horizontal="center" vertical="center"/>
    </xf>
    <xf numFmtId="2" fontId="24" fillId="0" borderId="15" xfId="2" applyNumberFormat="1" applyFont="1" applyBorder="1" applyAlignment="1">
      <alignment horizontal="center" vertical="center"/>
    </xf>
    <xf numFmtId="167" fontId="13" fillId="7" borderId="17" xfId="2" applyNumberFormat="1" applyFont="1" applyFill="1" applyBorder="1" applyAlignment="1">
      <alignment horizontal="center" vertical="center"/>
    </xf>
    <xf numFmtId="167" fontId="13" fillId="7" borderId="20" xfId="2" applyNumberFormat="1" applyFont="1" applyFill="1" applyBorder="1" applyAlignment="1">
      <alignment horizontal="center" vertical="center"/>
    </xf>
    <xf numFmtId="167" fontId="13" fillId="0" borderId="17" xfId="2" applyNumberFormat="1" applyFont="1" applyBorder="1" applyAlignment="1">
      <alignment horizontal="center" vertical="center"/>
    </xf>
    <xf numFmtId="167" fontId="13" fillId="0" borderId="20" xfId="2" applyNumberFormat="1" applyFont="1" applyBorder="1" applyAlignment="1">
      <alignment horizontal="center" vertical="center"/>
    </xf>
    <xf numFmtId="164" fontId="17" fillId="0" borderId="18" xfId="2" applyFont="1" applyBorder="1" applyAlignment="1">
      <alignment horizontal="left" vertical="top" wrapText="1"/>
    </xf>
    <xf numFmtId="164" fontId="17" fillId="0" borderId="21" xfId="2" applyFont="1" applyBorder="1" applyAlignment="1">
      <alignment horizontal="left" vertical="top" wrapText="1"/>
    </xf>
    <xf numFmtId="167" fontId="13" fillId="0" borderId="19" xfId="2" applyNumberFormat="1" applyFont="1" applyBorder="1" applyAlignment="1">
      <alignment horizontal="center" vertical="center"/>
    </xf>
    <xf numFmtId="167" fontId="17" fillId="0" borderId="17" xfId="2" applyNumberFormat="1" applyFont="1" applyBorder="1" applyAlignment="1">
      <alignment horizontal="center" vertical="center" wrapText="1"/>
    </xf>
    <xf numFmtId="167" fontId="17" fillId="0" borderId="20" xfId="2" applyNumberFormat="1" applyFont="1" applyBorder="1" applyAlignment="1">
      <alignment horizontal="center" vertical="center" wrapText="1"/>
    </xf>
    <xf numFmtId="166" fontId="17" fillId="9" borderId="44" xfId="2" applyNumberFormat="1" applyFont="1" applyFill="1" applyBorder="1" applyAlignment="1">
      <alignment horizontal="center" vertical="center"/>
    </xf>
    <xf numFmtId="166" fontId="17" fillId="9" borderId="45" xfId="2" applyNumberFormat="1" applyFont="1" applyFill="1" applyBorder="1" applyAlignment="1">
      <alignment horizontal="center" vertical="center"/>
    </xf>
    <xf numFmtId="166" fontId="13" fillId="0" borderId="17" xfId="2" applyNumberFormat="1" applyFont="1" applyBorder="1" applyAlignment="1" applyProtection="1">
      <alignment horizontal="center" vertical="center"/>
      <protection locked="0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6" fontId="13" fillId="0" borderId="9" xfId="2" applyNumberFormat="1" applyFont="1" applyBorder="1" applyAlignment="1" applyProtection="1">
      <alignment horizontal="center" vertical="center"/>
      <protection locked="0"/>
    </xf>
    <xf numFmtId="166" fontId="13" fillId="0" borderId="3" xfId="2" applyNumberFormat="1" applyFont="1" applyBorder="1" applyAlignment="1" applyProtection="1">
      <alignment horizontal="center" vertical="center"/>
      <protection locked="0"/>
    </xf>
    <xf numFmtId="0" fontId="32" fillId="0" borderId="80" xfId="0" applyFont="1" applyFill="1" applyBorder="1" applyAlignment="1">
      <alignment horizontal="center"/>
    </xf>
    <xf numFmtId="0" fontId="32" fillId="12" borderId="80" xfId="0" applyFont="1" applyFill="1" applyBorder="1" applyAlignment="1">
      <alignment horizontal="center"/>
    </xf>
  </cellXfs>
  <cellStyles count="4">
    <cellStyle name="Comma 2" xfId="3"/>
    <cellStyle name="Normal" xfId="0" builtinId="0"/>
    <cellStyle name="Normal 2" xfId="2"/>
    <cellStyle name="Percent" xfId="1" builtinId="5"/>
  </cellStyles>
  <dxfs count="3102"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fgColor rgb="FFFFFF66"/>
          <bgColor rgb="FFFFFF6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66"/>
          <bgColor rgb="FFFFFF6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FF66"/>
          <bgColor rgb="FFFFFF66"/>
        </patternFill>
      </fill>
    </dxf>
    <dxf>
      <fill>
        <patternFill patternType="solid">
          <fgColor rgb="FFFFFF66"/>
          <bgColor theme="4" tint="0.5999633777886288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J346"/>
  <sheetViews>
    <sheetView zoomScale="115" zoomScaleNormal="115" workbookViewId="0">
      <pane xSplit="1" ySplit="10" topLeftCell="B11" activePane="bottomRight" state="frozen"/>
      <selection activeCell="AH11" sqref="AH11:AI168"/>
      <selection pane="topRight" activeCell="AH11" sqref="AH11:AI168"/>
      <selection pane="bottomLeft" activeCell="AH11" sqref="AH11:AI168"/>
      <selection pane="bottomRight" activeCell="AH11" sqref="AH11:AI16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</v>
      </c>
      <c r="C4" s="343"/>
      <c r="D4" s="343"/>
      <c r="E4" s="344" t="str">
        <f ca="1">"2080/"&amp;"10/"&amp;INT(MID(CELL("filename",G6),FIND("]",CELL("filename",G6))+1,200))</f>
        <v>2080/10/1</v>
      </c>
      <c r="F4" s="344"/>
      <c r="G4" s="344"/>
      <c r="H4" s="344" t="str">
        <f ca="1">TEXT(E4,"dddd")</f>
        <v>Tuesday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24.8</v>
      </c>
      <c r="C5" s="30">
        <f t="shared" si="0"/>
        <v>18.8</v>
      </c>
      <c r="D5" s="30">
        <f t="shared" si="0"/>
        <v>13.8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650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B118</f>
        <v>6.9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Load=1768</v>
      </c>
      <c r="B7" s="35">
        <f t="shared" ref="B7:AF7" si="1">B126</f>
        <v>2011.1999999999998</v>
      </c>
      <c r="C7" s="35">
        <f t="shared" si="1"/>
        <v>1937.1000000000008</v>
      </c>
      <c r="D7" s="35">
        <f t="shared" si="1"/>
        <v>1918.0000000000005</v>
      </c>
      <c r="E7" s="35">
        <f t="shared" si="1"/>
        <v>1864.1000000000004</v>
      </c>
      <c r="F7" s="35">
        <f t="shared" si="1"/>
        <v>1856.9</v>
      </c>
      <c r="G7" s="35">
        <f t="shared" si="1"/>
        <v>1820.3000000000002</v>
      </c>
      <c r="H7" s="35">
        <f t="shared" si="1"/>
        <v>1821.5</v>
      </c>
      <c r="I7" s="35">
        <f t="shared" si="1"/>
        <v>1784.0000000000002</v>
      </c>
      <c r="J7" s="35">
        <f t="shared" si="1"/>
        <v>1767.9999999999995</v>
      </c>
      <c r="K7" s="35">
        <f t="shared" si="1"/>
        <v>1776.7999999999997</v>
      </c>
      <c r="L7" s="35">
        <f t="shared" si="1"/>
        <v>1819.6999999999998</v>
      </c>
      <c r="M7" s="35">
        <f t="shared" si="1"/>
        <v>1975</v>
      </c>
      <c r="N7" s="35">
        <f t="shared" si="1"/>
        <v>3308.2000000000003</v>
      </c>
      <c r="O7" s="35">
        <f t="shared" si="1"/>
        <v>1987.6999999999998</v>
      </c>
      <c r="P7" s="35">
        <f t="shared" si="1"/>
        <v>1949.6</v>
      </c>
      <c r="Q7" s="35">
        <f t="shared" si="1"/>
        <v>1988.6000000000004</v>
      </c>
      <c r="R7" s="35">
        <f t="shared" si="1"/>
        <v>1997.8000000000002</v>
      </c>
      <c r="S7" s="35">
        <f t="shared" si="1"/>
        <v>1893.2</v>
      </c>
      <c r="T7" s="35">
        <f t="shared" si="1"/>
        <v>1948.0600000000002</v>
      </c>
      <c r="U7" s="35">
        <f t="shared" si="1"/>
        <v>1921.5599999999995</v>
      </c>
      <c r="V7" s="35">
        <f t="shared" si="1"/>
        <v>1874.06</v>
      </c>
      <c r="W7" s="35">
        <f t="shared" si="1"/>
        <v>1870.1599999999999</v>
      </c>
      <c r="X7" s="35">
        <f t="shared" si="1"/>
        <v>1859.3399999999992</v>
      </c>
      <c r="Y7" s="35">
        <f t="shared" si="1"/>
        <v>1892.139999999999</v>
      </c>
      <c r="Z7" s="35">
        <f t="shared" si="1"/>
        <v>2097.8899999999994</v>
      </c>
      <c r="AA7" s="35">
        <f t="shared" si="1"/>
        <v>2154.9899999999993</v>
      </c>
      <c r="AB7" s="35">
        <f t="shared" si="1"/>
        <v>2169.5899999999992</v>
      </c>
      <c r="AC7" s="35">
        <f t="shared" si="1"/>
        <v>2169.5899999999992</v>
      </c>
      <c r="AD7" s="35">
        <f t="shared" si="1"/>
        <v>2113.1999999999989</v>
      </c>
      <c r="AE7" s="35">
        <f t="shared" si="1"/>
        <v>2023.7999999999997</v>
      </c>
      <c r="AF7" s="35">
        <f t="shared" si="1"/>
        <v>1943.7999999999997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3545.3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3308.2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89" t="s">
        <v>19</v>
      </c>
      <c r="AI10" s="289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87.4</v>
      </c>
      <c r="C11" s="43">
        <v>87.4</v>
      </c>
      <c r="D11" s="43">
        <v>87.4</v>
      </c>
      <c r="E11" s="43">
        <v>87.4</v>
      </c>
      <c r="F11" s="43">
        <v>87.4</v>
      </c>
      <c r="G11" s="43">
        <v>87.4</v>
      </c>
      <c r="H11" s="43">
        <v>87.4</v>
      </c>
      <c r="I11" s="43">
        <v>87.4</v>
      </c>
      <c r="J11" s="43">
        <v>87.4</v>
      </c>
      <c r="K11" s="43">
        <v>87.4</v>
      </c>
      <c r="L11" s="43">
        <v>87.4</v>
      </c>
      <c r="M11" s="43">
        <v>87.4</v>
      </c>
      <c r="N11" s="43">
        <v>87.4</v>
      </c>
      <c r="O11" s="43">
        <v>87.4</v>
      </c>
      <c r="P11" s="43">
        <v>87.4</v>
      </c>
      <c r="Q11" s="43">
        <v>87.4</v>
      </c>
      <c r="R11" s="43">
        <v>87.4</v>
      </c>
      <c r="S11" s="43">
        <v>87.4</v>
      </c>
      <c r="T11" s="43">
        <v>87.4</v>
      </c>
      <c r="U11" s="43">
        <v>87.4</v>
      </c>
      <c r="V11" s="43">
        <v>78.2</v>
      </c>
      <c r="W11" s="43">
        <v>78.2</v>
      </c>
      <c r="X11" s="43">
        <v>78.2</v>
      </c>
      <c r="Y11" s="43">
        <v>78.2</v>
      </c>
      <c r="Z11" s="43">
        <v>87.5</v>
      </c>
      <c r="AA11" s="43">
        <v>87.5</v>
      </c>
      <c r="AB11" s="43">
        <v>87.5</v>
      </c>
      <c r="AC11" s="43">
        <v>87.5</v>
      </c>
      <c r="AD11" s="43">
        <v>87.2</v>
      </c>
      <c r="AE11" s="43">
        <v>87.2</v>
      </c>
      <c r="AF11" s="43">
        <v>87.2</v>
      </c>
      <c r="AG11" s="59">
        <v>86</v>
      </c>
      <c r="AH11" s="45">
        <f t="shared" ref="AH11:AH81" si="2">MAX(B11:AF11)</f>
        <v>87.5</v>
      </c>
      <c r="AI11" s="46">
        <f t="shared" ref="AI11:AI81" si="3">MIN(B11:AF11)</f>
        <v>78.2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84</v>
      </c>
      <c r="C12" s="43">
        <v>84</v>
      </c>
      <c r="D12" s="43">
        <v>84</v>
      </c>
      <c r="E12" s="43">
        <v>84</v>
      </c>
      <c r="F12" s="43">
        <v>84</v>
      </c>
      <c r="G12" s="43">
        <v>84</v>
      </c>
      <c r="H12" s="43">
        <v>84</v>
      </c>
      <c r="I12" s="43">
        <v>84</v>
      </c>
      <c r="J12" s="43">
        <v>84</v>
      </c>
      <c r="K12" s="43">
        <v>84</v>
      </c>
      <c r="L12" s="43">
        <v>84</v>
      </c>
      <c r="M12" s="43">
        <v>84</v>
      </c>
      <c r="N12" s="43">
        <v>84</v>
      </c>
      <c r="O12" s="43">
        <v>84</v>
      </c>
      <c r="P12" s="43">
        <v>84</v>
      </c>
      <c r="Q12" s="43">
        <v>84</v>
      </c>
      <c r="R12" s="43">
        <v>84</v>
      </c>
      <c r="S12" s="43">
        <v>84</v>
      </c>
      <c r="T12" s="43">
        <v>84</v>
      </c>
      <c r="U12" s="43">
        <v>83</v>
      </c>
      <c r="V12" s="43">
        <v>75</v>
      </c>
      <c r="W12" s="43">
        <v>75</v>
      </c>
      <c r="X12" s="43">
        <v>75</v>
      </c>
      <c r="Y12" s="43">
        <v>75</v>
      </c>
      <c r="Z12" s="43">
        <v>82</v>
      </c>
      <c r="AA12" s="43">
        <v>82</v>
      </c>
      <c r="AB12" s="43">
        <v>82</v>
      </c>
      <c r="AC12" s="43">
        <v>82</v>
      </c>
      <c r="AD12" s="43">
        <v>82</v>
      </c>
      <c r="AE12" s="43">
        <v>82.8</v>
      </c>
      <c r="AF12" s="43">
        <v>83.3</v>
      </c>
      <c r="AG12" s="59">
        <v>82</v>
      </c>
      <c r="AH12" s="45">
        <f t="shared" si="2"/>
        <v>84</v>
      </c>
      <c r="AI12" s="46">
        <f t="shared" si="3"/>
        <v>75</v>
      </c>
      <c r="AK12" s="47"/>
      <c r="AL12" s="48" t="str">
        <f ca="1">MID(CELL("filename",C7),FIND("]",CELL("filename",C7))+1,600)</f>
        <v>01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54.1</v>
      </c>
      <c r="C13" s="43">
        <v>54.1</v>
      </c>
      <c r="D13" s="43">
        <v>54.1</v>
      </c>
      <c r="E13" s="43">
        <v>54.1</v>
      </c>
      <c r="F13" s="43">
        <v>54.1</v>
      </c>
      <c r="G13" s="43">
        <v>54.1</v>
      </c>
      <c r="H13" s="43">
        <v>54.1</v>
      </c>
      <c r="I13" s="43">
        <v>54.1</v>
      </c>
      <c r="J13" s="43">
        <v>54.1</v>
      </c>
      <c r="K13" s="43">
        <v>54.1</v>
      </c>
      <c r="L13" s="43">
        <v>54.1</v>
      </c>
      <c r="M13" s="43">
        <v>54.1</v>
      </c>
      <c r="N13" s="43">
        <v>54.1</v>
      </c>
      <c r="O13" s="43">
        <v>54.1</v>
      </c>
      <c r="P13" s="43">
        <v>54.1</v>
      </c>
      <c r="Q13" s="43">
        <v>54.1</v>
      </c>
      <c r="R13" s="43">
        <v>54.1</v>
      </c>
      <c r="S13" s="43">
        <v>54.1</v>
      </c>
      <c r="T13" s="43">
        <v>54.1</v>
      </c>
      <c r="U13" s="43">
        <v>62.5</v>
      </c>
      <c r="V13" s="43">
        <v>62.5</v>
      </c>
      <c r="W13" s="43">
        <v>62.5</v>
      </c>
      <c r="X13" s="43">
        <v>62.5</v>
      </c>
      <c r="Y13" s="43">
        <v>62.5</v>
      </c>
      <c r="Z13" s="43">
        <v>62.5</v>
      </c>
      <c r="AA13" s="43">
        <v>77</v>
      </c>
      <c r="AB13" s="43">
        <v>77</v>
      </c>
      <c r="AC13" s="43">
        <v>77</v>
      </c>
      <c r="AD13" s="43">
        <v>62.7</v>
      </c>
      <c r="AE13" s="43">
        <v>62.6</v>
      </c>
      <c r="AF13" s="43">
        <v>54.7</v>
      </c>
      <c r="AG13" s="59">
        <v>78</v>
      </c>
      <c r="AH13" s="45">
        <f t="shared" si="2"/>
        <v>77</v>
      </c>
      <c r="AI13" s="46">
        <f t="shared" si="3"/>
        <v>54.1</v>
      </c>
      <c r="AK13" s="47"/>
      <c r="AL13" s="48" t="str">
        <f ca="1">"Daily Load Curve(Excluding of Export) of Nepal ("&amp;A4&amp;" "&amp;B4&amp;")"</f>
        <v>Daily Load Curve(Excluding of Export) of Nepal (Nepali Date: 2080/10/1)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36.1</v>
      </c>
      <c r="C14" s="43">
        <v>36.1</v>
      </c>
      <c r="D14" s="43">
        <v>36.1</v>
      </c>
      <c r="E14" s="43">
        <v>36.1</v>
      </c>
      <c r="F14" s="43">
        <v>56.1</v>
      </c>
      <c r="G14" s="43">
        <v>56.1</v>
      </c>
      <c r="H14" s="43">
        <v>56.1</v>
      </c>
      <c r="I14" s="43">
        <v>36.200000000000003</v>
      </c>
      <c r="J14" s="43">
        <v>56</v>
      </c>
      <c r="K14" s="43">
        <v>56</v>
      </c>
      <c r="L14" s="43">
        <v>56</v>
      </c>
      <c r="M14" s="43">
        <v>56</v>
      </c>
      <c r="N14" s="43">
        <v>56</v>
      </c>
      <c r="O14" s="43">
        <v>56</v>
      </c>
      <c r="P14" s="43">
        <v>56</v>
      </c>
      <c r="Q14" s="43">
        <v>56</v>
      </c>
      <c r="R14" s="43">
        <v>56</v>
      </c>
      <c r="S14" s="43">
        <v>56</v>
      </c>
      <c r="T14" s="43">
        <v>56</v>
      </c>
      <c r="U14" s="43">
        <v>56</v>
      </c>
      <c r="V14" s="43">
        <v>56</v>
      </c>
      <c r="W14" s="43">
        <v>56</v>
      </c>
      <c r="X14" s="43">
        <v>56</v>
      </c>
      <c r="Y14" s="43">
        <v>56</v>
      </c>
      <c r="Z14" s="43">
        <v>56</v>
      </c>
      <c r="AA14" s="43">
        <v>56</v>
      </c>
      <c r="AB14" s="43">
        <v>56</v>
      </c>
      <c r="AC14" s="43">
        <v>56</v>
      </c>
      <c r="AD14" s="43">
        <v>51</v>
      </c>
      <c r="AE14" s="43">
        <v>48.1</v>
      </c>
      <c r="AF14" s="43">
        <v>48.1</v>
      </c>
      <c r="AG14" s="59">
        <v>77</v>
      </c>
      <c r="AH14" s="45">
        <f t="shared" si="2"/>
        <v>56.1</v>
      </c>
      <c r="AI14" s="46">
        <f t="shared" si="3"/>
        <v>36.1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73.7</v>
      </c>
      <c r="C15" s="43">
        <v>73.7</v>
      </c>
      <c r="D15" s="43">
        <v>73.7</v>
      </c>
      <c r="E15" s="43">
        <v>73.7</v>
      </c>
      <c r="F15" s="43">
        <v>73.7</v>
      </c>
      <c r="G15" s="43">
        <v>73.7</v>
      </c>
      <c r="H15" s="43">
        <v>73.7</v>
      </c>
      <c r="I15" s="43">
        <v>73.7</v>
      </c>
      <c r="J15" s="43">
        <v>73.7</v>
      </c>
      <c r="K15" s="43">
        <v>73.7</v>
      </c>
      <c r="L15" s="43">
        <v>73.7</v>
      </c>
      <c r="M15" s="43">
        <v>73.7</v>
      </c>
      <c r="N15" s="43">
        <v>73.7</v>
      </c>
      <c r="O15" s="43">
        <v>50.7</v>
      </c>
      <c r="P15" s="43">
        <v>50.8</v>
      </c>
      <c r="Q15" s="43">
        <v>50.8</v>
      </c>
      <c r="R15" s="43">
        <v>50.8</v>
      </c>
      <c r="S15" s="43">
        <v>50.8</v>
      </c>
      <c r="T15" s="43">
        <v>55.6</v>
      </c>
      <c r="U15" s="43">
        <v>55.6</v>
      </c>
      <c r="V15" s="43">
        <v>55.6</v>
      </c>
      <c r="W15" s="43">
        <v>55.6</v>
      </c>
      <c r="X15" s="43">
        <v>55.6</v>
      </c>
      <c r="Y15" s="43">
        <v>55.6</v>
      </c>
      <c r="Z15" s="43">
        <v>73.599999999999994</v>
      </c>
      <c r="AA15" s="43">
        <v>73.599999999999994</v>
      </c>
      <c r="AB15" s="43">
        <v>73.599999999999994</v>
      </c>
      <c r="AC15" s="43">
        <v>73.599999999999994</v>
      </c>
      <c r="AD15" s="43">
        <v>73.900000000000006</v>
      </c>
      <c r="AE15" s="43">
        <v>73.8</v>
      </c>
      <c r="AF15" s="43">
        <v>73.8</v>
      </c>
      <c r="AG15" s="59">
        <v>73</v>
      </c>
      <c r="AH15" s="45">
        <f t="shared" si="2"/>
        <v>73.900000000000006</v>
      </c>
      <c r="AI15" s="46">
        <f t="shared" si="3"/>
        <v>50.7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58.4</v>
      </c>
      <c r="C16" s="43">
        <v>51.6</v>
      </c>
      <c r="D16" s="43">
        <v>51.6</v>
      </c>
      <c r="E16" s="43">
        <v>51.6</v>
      </c>
      <c r="F16" s="43">
        <v>51.6</v>
      </c>
      <c r="G16" s="43">
        <v>51.6</v>
      </c>
      <c r="H16" s="43">
        <v>51.6</v>
      </c>
      <c r="I16" s="43">
        <v>51.6</v>
      </c>
      <c r="J16" s="43">
        <v>51.6</v>
      </c>
      <c r="K16" s="43">
        <v>51.6</v>
      </c>
      <c r="L16" s="43">
        <v>51.6</v>
      </c>
      <c r="M16" s="43">
        <v>68</v>
      </c>
      <c r="N16" s="43">
        <v>68</v>
      </c>
      <c r="O16" s="43">
        <v>72.3</v>
      </c>
      <c r="P16" s="43">
        <v>72.3</v>
      </c>
      <c r="Q16" s="43">
        <v>72.3</v>
      </c>
      <c r="R16" s="43">
        <v>72.3</v>
      </c>
      <c r="S16" s="43">
        <v>72.3</v>
      </c>
      <c r="T16" s="43">
        <v>64.599999999999994</v>
      </c>
      <c r="U16" s="43">
        <v>65.2</v>
      </c>
      <c r="V16" s="43">
        <v>55.2</v>
      </c>
      <c r="W16" s="43">
        <v>55.2</v>
      </c>
      <c r="X16" s="43">
        <v>55.2</v>
      </c>
      <c r="Y16" s="43">
        <v>55.2</v>
      </c>
      <c r="Z16" s="43">
        <v>71.599999999999994</v>
      </c>
      <c r="AA16" s="43">
        <v>71.599999999999994</v>
      </c>
      <c r="AB16" s="43">
        <v>71.599999999999994</v>
      </c>
      <c r="AC16" s="43">
        <v>71.599999999999994</v>
      </c>
      <c r="AD16" s="43">
        <v>72.2</v>
      </c>
      <c r="AE16" s="43">
        <v>57</v>
      </c>
      <c r="AF16" s="43">
        <v>51.6</v>
      </c>
      <c r="AG16" s="59">
        <v>71</v>
      </c>
      <c r="AH16" s="45">
        <f t="shared" si="2"/>
        <v>72.3</v>
      </c>
      <c r="AI16" s="46">
        <f t="shared" si="3"/>
        <v>51.6</v>
      </c>
      <c r="AK16" s="47"/>
      <c r="AL16" s="50" t="s">
        <v>7</v>
      </c>
      <c r="AM16" s="55">
        <f t="shared" ref="AM16:AR16" si="4">B80</f>
        <v>1672.2</v>
      </c>
      <c r="AN16" s="55">
        <f t="shared" si="4"/>
        <v>1595.5000000000005</v>
      </c>
      <c r="AO16" s="55">
        <f t="shared" si="4"/>
        <v>1582.4000000000003</v>
      </c>
      <c r="AP16" s="55">
        <f t="shared" si="4"/>
        <v>1582.4000000000003</v>
      </c>
      <c r="AQ16" s="55">
        <f t="shared" si="4"/>
        <v>1576.4</v>
      </c>
      <c r="AR16" s="55">
        <f t="shared" si="4"/>
        <v>1576.4</v>
      </c>
      <c r="AS16" s="55">
        <f>I80</f>
        <v>1580.5000000000005</v>
      </c>
      <c r="AT16" s="55">
        <f>K80</f>
        <v>1656.1000000000001</v>
      </c>
      <c r="AU16" s="55">
        <f t="shared" ref="AU16:BD16" si="5">M80</f>
        <v>1758.5000000000002</v>
      </c>
      <c r="AV16" s="55">
        <f t="shared" si="5"/>
        <v>1753.7000000000003</v>
      </c>
      <c r="AW16" s="55">
        <f t="shared" si="5"/>
        <v>1671.1000000000001</v>
      </c>
      <c r="AX16" s="55">
        <f t="shared" si="5"/>
        <v>1638.4000000000003</v>
      </c>
      <c r="AY16" s="55">
        <f t="shared" si="5"/>
        <v>1638.4000000000003</v>
      </c>
      <c r="AZ16" s="55">
        <f t="shared" si="5"/>
        <v>1688.4000000000003</v>
      </c>
      <c r="BA16" s="55">
        <f t="shared" si="5"/>
        <v>1632.1000000000001</v>
      </c>
      <c r="BB16" s="55">
        <f t="shared" si="5"/>
        <v>1666.0000000000002</v>
      </c>
      <c r="BC16" s="55">
        <f t="shared" si="5"/>
        <v>1725.8</v>
      </c>
      <c r="BD16" s="55">
        <f t="shared" si="5"/>
        <v>1692.6000000000001</v>
      </c>
      <c r="BE16" s="56">
        <f>X80</f>
        <v>1688.2799999999997</v>
      </c>
      <c r="BF16" s="56">
        <f>Z80</f>
        <v>1801.9899999999996</v>
      </c>
      <c r="BG16" s="56">
        <f>AB80</f>
        <v>1824.2899999999995</v>
      </c>
      <c r="BH16" s="56">
        <f>AD80</f>
        <v>1775.8999999999996</v>
      </c>
      <c r="BI16" s="56">
        <f>AE80</f>
        <v>1684.3999999999999</v>
      </c>
      <c r="BJ16" s="56">
        <f>AF80</f>
        <v>1616.9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38.5</v>
      </c>
      <c r="C17" s="44">
        <v>12.1</v>
      </c>
      <c r="D17" s="44">
        <v>12.1</v>
      </c>
      <c r="E17" s="44">
        <v>12.1</v>
      </c>
      <c r="F17" s="44">
        <v>12.1</v>
      </c>
      <c r="G17" s="44">
        <v>12.1</v>
      </c>
      <c r="H17" s="44">
        <v>12.1</v>
      </c>
      <c r="I17" s="44">
        <v>12.1</v>
      </c>
      <c r="J17" s="44">
        <v>12.1</v>
      </c>
      <c r="K17" s="44">
        <v>12.1</v>
      </c>
      <c r="L17" s="44">
        <v>12.1</v>
      </c>
      <c r="M17" s="44">
        <v>45</v>
      </c>
      <c r="N17" s="44">
        <v>45</v>
      </c>
      <c r="O17" s="44">
        <v>45</v>
      </c>
      <c r="P17" s="44">
        <v>27.7</v>
      </c>
      <c r="Q17" s="44">
        <v>27.7</v>
      </c>
      <c r="R17" s="44">
        <v>27.7</v>
      </c>
      <c r="S17" s="44">
        <v>27.7</v>
      </c>
      <c r="T17" s="44">
        <v>38.5</v>
      </c>
      <c r="U17" s="44">
        <v>44.3</v>
      </c>
      <c r="V17" s="44">
        <v>44.3</v>
      </c>
      <c r="W17" s="44">
        <v>44.3</v>
      </c>
      <c r="X17" s="44">
        <v>44.3</v>
      </c>
      <c r="Y17" s="44">
        <v>44.3</v>
      </c>
      <c r="Z17" s="44">
        <v>44.3</v>
      </c>
      <c r="AA17" s="44">
        <v>55.1</v>
      </c>
      <c r="AB17" s="44">
        <v>55.1</v>
      </c>
      <c r="AC17" s="44">
        <v>55.1</v>
      </c>
      <c r="AD17" s="44">
        <v>49.8</v>
      </c>
      <c r="AE17" s="44">
        <v>44.1</v>
      </c>
      <c r="AF17" s="44">
        <v>38.9</v>
      </c>
      <c r="AG17" s="59">
        <v>54</v>
      </c>
      <c r="AH17" s="45">
        <f t="shared" si="2"/>
        <v>55.1</v>
      </c>
      <c r="AI17" s="46">
        <f t="shared" si="3"/>
        <v>12.1</v>
      </c>
      <c r="AK17" s="47"/>
      <c r="AL17" s="50" t="s">
        <v>22</v>
      </c>
      <c r="AM17" s="55">
        <f t="shared" ref="AM17:AR17" si="6">B88</f>
        <v>757.99999999999989</v>
      </c>
      <c r="AN17" s="55">
        <f t="shared" si="6"/>
        <v>757.99999999999989</v>
      </c>
      <c r="AO17" s="55">
        <f t="shared" si="6"/>
        <v>757.99999999999989</v>
      </c>
      <c r="AP17" s="55">
        <f t="shared" si="6"/>
        <v>757.99999999999989</v>
      </c>
      <c r="AQ17" s="55">
        <f t="shared" si="6"/>
        <v>757.99999999999989</v>
      </c>
      <c r="AR17" s="55">
        <f t="shared" si="6"/>
        <v>757.99999999999989</v>
      </c>
      <c r="AS17" s="55">
        <f>I88</f>
        <v>757.99999999999989</v>
      </c>
      <c r="AT17" s="55">
        <f>K88</f>
        <v>740.89999999999986</v>
      </c>
      <c r="AU17" s="55">
        <f t="shared" ref="AU17:BD17" si="7">M88</f>
        <v>769.89999999999986</v>
      </c>
      <c r="AV17" s="55">
        <f t="shared" si="7"/>
        <v>773.89999999999986</v>
      </c>
      <c r="AW17" s="55">
        <f t="shared" si="7"/>
        <v>773.89999999999986</v>
      </c>
      <c r="AX17" s="55">
        <f t="shared" si="7"/>
        <v>744.39999999999986</v>
      </c>
      <c r="AY17" s="55">
        <f t="shared" si="7"/>
        <v>744.39999999999986</v>
      </c>
      <c r="AZ17" s="55">
        <f t="shared" si="7"/>
        <v>744.39999999999986</v>
      </c>
      <c r="BA17" s="55">
        <f t="shared" si="7"/>
        <v>678.19999999999982</v>
      </c>
      <c r="BB17" s="55">
        <f t="shared" si="7"/>
        <v>713.29999999999984</v>
      </c>
      <c r="BC17" s="55">
        <f t="shared" si="7"/>
        <v>768.29999999999984</v>
      </c>
      <c r="BD17" s="55">
        <f t="shared" si="7"/>
        <v>753.29999999999984</v>
      </c>
      <c r="BE17" s="56">
        <f>X88</f>
        <v>755.39999999999986</v>
      </c>
      <c r="BF17" s="56">
        <f>Z88</f>
        <v>773.39999999999986</v>
      </c>
      <c r="BG17" s="56">
        <f>AB88</f>
        <v>773.39999999999986</v>
      </c>
      <c r="BH17" s="56">
        <f>AD88</f>
        <v>772.39999999999986</v>
      </c>
      <c r="BI17" s="56">
        <f>AE88</f>
        <v>763.59999999999991</v>
      </c>
      <c r="BJ17" s="56">
        <f>AF88</f>
        <v>745.1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30.7</v>
      </c>
      <c r="C18" s="44">
        <v>30.7</v>
      </c>
      <c r="D18" s="44">
        <v>30.7</v>
      </c>
      <c r="E18" s="44">
        <v>30.7</v>
      </c>
      <c r="F18" s="44">
        <v>58.4</v>
      </c>
      <c r="G18" s="44">
        <v>58.4</v>
      </c>
      <c r="H18" s="44">
        <v>58.4</v>
      </c>
      <c r="I18" s="44">
        <v>25.4</v>
      </c>
      <c r="J18" s="44">
        <v>25.4</v>
      </c>
      <c r="K18" s="44">
        <v>25.4</v>
      </c>
      <c r="L18" s="44">
        <v>25.4</v>
      </c>
      <c r="M18" s="44">
        <v>28</v>
      </c>
      <c r="N18" s="44">
        <v>30</v>
      </c>
      <c r="O18" s="44">
        <v>30</v>
      </c>
      <c r="P18" s="44">
        <v>31.2</v>
      </c>
      <c r="Q18" s="44">
        <v>31.2</v>
      </c>
      <c r="R18" s="44">
        <v>31.2</v>
      </c>
      <c r="S18" s="44">
        <v>31.2</v>
      </c>
      <c r="T18" s="44">
        <v>31.1</v>
      </c>
      <c r="U18" s="44">
        <v>44</v>
      </c>
      <c r="V18" s="44">
        <v>44</v>
      </c>
      <c r="W18" s="44">
        <v>44</v>
      </c>
      <c r="X18" s="44">
        <v>44</v>
      </c>
      <c r="Y18" s="44">
        <v>44</v>
      </c>
      <c r="Z18" s="44">
        <v>55.1</v>
      </c>
      <c r="AA18" s="44">
        <v>55.1</v>
      </c>
      <c r="AB18" s="44">
        <v>55.1</v>
      </c>
      <c r="AC18" s="44">
        <v>55.1</v>
      </c>
      <c r="AD18" s="44">
        <v>48</v>
      </c>
      <c r="AE18" s="44">
        <v>44</v>
      </c>
      <c r="AF18" s="44">
        <v>38.799999999999997</v>
      </c>
      <c r="AG18" s="59">
        <v>52.465000000000003</v>
      </c>
      <c r="AH18" s="45">
        <f t="shared" si="2"/>
        <v>58.4</v>
      </c>
      <c r="AI18" s="46">
        <f t="shared" si="3"/>
        <v>25.4</v>
      </c>
      <c r="AK18" s="47"/>
      <c r="AL18" s="50" t="s">
        <v>23</v>
      </c>
      <c r="AM18" s="55">
        <f t="shared" ref="AM18:AR18" si="8">B102</f>
        <v>352.7</v>
      </c>
      <c r="AN18" s="55">
        <f t="shared" si="8"/>
        <v>337.4</v>
      </c>
      <c r="AO18" s="55">
        <f t="shared" si="8"/>
        <v>337.4</v>
      </c>
      <c r="AP18" s="55">
        <f t="shared" si="8"/>
        <v>306.89999999999998</v>
      </c>
      <c r="AQ18" s="55">
        <f t="shared" si="8"/>
        <v>344.09999999999997</v>
      </c>
      <c r="AR18" s="55">
        <f t="shared" si="8"/>
        <v>344.09999999999997</v>
      </c>
      <c r="AS18" s="55">
        <f>I102</f>
        <v>298.09999999999997</v>
      </c>
      <c r="AT18" s="55">
        <f>K102</f>
        <v>302.49999999999994</v>
      </c>
      <c r="AU18" s="55">
        <f t="shared" ref="AU18:BD18" si="9">M102</f>
        <v>332.6</v>
      </c>
      <c r="AV18" s="55">
        <f t="shared" si="9"/>
        <v>341.7</v>
      </c>
      <c r="AW18" s="55">
        <f t="shared" si="9"/>
        <v>359.7</v>
      </c>
      <c r="AX18" s="55">
        <f t="shared" si="9"/>
        <v>365.70000000000005</v>
      </c>
      <c r="AY18" s="55">
        <f t="shared" si="9"/>
        <v>368.8</v>
      </c>
      <c r="AZ18" s="55">
        <f t="shared" si="9"/>
        <v>372</v>
      </c>
      <c r="BA18" s="55">
        <f t="shared" si="9"/>
        <v>367.7</v>
      </c>
      <c r="BB18" s="55">
        <f t="shared" si="9"/>
        <v>366.9</v>
      </c>
      <c r="BC18" s="55">
        <f t="shared" si="9"/>
        <v>365.2</v>
      </c>
      <c r="BD18" s="55">
        <f t="shared" si="9"/>
        <v>363.7</v>
      </c>
      <c r="BE18" s="56">
        <f>X102</f>
        <v>360.7</v>
      </c>
      <c r="BF18" s="56">
        <f>Z102</f>
        <v>360.7</v>
      </c>
      <c r="BG18" s="56">
        <f>AB102</f>
        <v>360.7</v>
      </c>
      <c r="BH18" s="56">
        <f>AD102</f>
        <v>353.7</v>
      </c>
      <c r="BI18" s="56">
        <f>AE102</f>
        <v>362</v>
      </c>
      <c r="BJ18" s="56">
        <f>AF102</f>
        <v>349.2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54.1</v>
      </c>
      <c r="C19" s="44">
        <v>54.1</v>
      </c>
      <c r="D19" s="44">
        <v>54.1</v>
      </c>
      <c r="E19" s="44">
        <v>54.1</v>
      </c>
      <c r="F19" s="44">
        <v>54.1</v>
      </c>
      <c r="G19" s="44">
        <v>54.1</v>
      </c>
      <c r="H19" s="44">
        <v>54.1</v>
      </c>
      <c r="I19" s="44">
        <v>54.1</v>
      </c>
      <c r="J19" s="44">
        <v>54.1</v>
      </c>
      <c r="K19" s="44">
        <v>54.1</v>
      </c>
      <c r="L19" s="44">
        <v>54.1</v>
      </c>
      <c r="M19" s="44">
        <v>52</v>
      </c>
      <c r="N19" s="44">
        <v>52</v>
      </c>
      <c r="O19" s="44">
        <v>52</v>
      </c>
      <c r="P19" s="44">
        <v>52</v>
      </c>
      <c r="Q19" s="44">
        <v>52</v>
      </c>
      <c r="R19" s="44">
        <v>52</v>
      </c>
      <c r="S19" s="44">
        <v>52</v>
      </c>
      <c r="T19" s="44">
        <v>54.3</v>
      </c>
      <c r="U19" s="44">
        <v>53.1</v>
      </c>
      <c r="V19" s="44">
        <v>53.1</v>
      </c>
      <c r="W19" s="44">
        <v>53.1</v>
      </c>
      <c r="X19" s="44">
        <v>53.5</v>
      </c>
      <c r="Y19" s="44">
        <v>53.5</v>
      </c>
      <c r="Z19" s="44">
        <v>52.9</v>
      </c>
      <c r="AA19" s="44">
        <v>52.9</v>
      </c>
      <c r="AB19" s="44">
        <v>52.9</v>
      </c>
      <c r="AC19" s="44">
        <v>52.9</v>
      </c>
      <c r="AD19" s="44">
        <v>52.8</v>
      </c>
      <c r="AE19" s="44">
        <v>52.9</v>
      </c>
      <c r="AF19" s="44">
        <v>52.9</v>
      </c>
      <c r="AG19" s="59">
        <v>52.4</v>
      </c>
      <c r="AH19" s="45">
        <f t="shared" si="2"/>
        <v>54.3</v>
      </c>
      <c r="AI19" s="46">
        <f t="shared" si="3"/>
        <v>52</v>
      </c>
      <c r="AK19" s="47"/>
      <c r="AL19" s="50" t="s">
        <v>24</v>
      </c>
      <c r="AM19" s="55">
        <f t="shared" ref="AM19:AR19" si="10">B118</f>
        <v>6.9</v>
      </c>
      <c r="AN19" s="55">
        <f t="shared" si="10"/>
        <v>24.8</v>
      </c>
      <c r="AO19" s="55">
        <f t="shared" si="10"/>
        <v>18.8</v>
      </c>
      <c r="AP19" s="55">
        <f t="shared" si="10"/>
        <v>13.8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650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0</v>
      </c>
      <c r="BH19" s="56">
        <f>AD118</f>
        <v>0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15.8</v>
      </c>
      <c r="C20" s="44">
        <v>15.8</v>
      </c>
      <c r="D20" s="44">
        <v>15.8</v>
      </c>
      <c r="E20" s="44">
        <v>15.8</v>
      </c>
      <c r="F20" s="44">
        <v>15.8</v>
      </c>
      <c r="G20" s="44">
        <v>15.8</v>
      </c>
      <c r="H20" s="44">
        <v>15.8</v>
      </c>
      <c r="I20" s="44">
        <v>15.8</v>
      </c>
      <c r="J20" s="44">
        <v>15.8</v>
      </c>
      <c r="K20" s="44">
        <v>15.8</v>
      </c>
      <c r="L20" s="44">
        <v>15.8</v>
      </c>
      <c r="M20" s="44">
        <v>15.8</v>
      </c>
      <c r="N20" s="44">
        <v>15.8</v>
      </c>
      <c r="O20" s="44">
        <v>15.8</v>
      </c>
      <c r="P20" s="44">
        <v>15.8</v>
      </c>
      <c r="Q20" s="44">
        <v>15.8</v>
      </c>
      <c r="R20" s="44">
        <v>15.8</v>
      </c>
      <c r="S20" s="44">
        <v>15.8</v>
      </c>
      <c r="T20" s="44">
        <v>15.8</v>
      </c>
      <c r="U20" s="44">
        <v>15.8</v>
      </c>
      <c r="V20" s="44">
        <v>15.8</v>
      </c>
      <c r="W20" s="44">
        <v>15.8</v>
      </c>
      <c r="X20" s="44">
        <v>15.8</v>
      </c>
      <c r="Y20" s="44">
        <v>15.8</v>
      </c>
      <c r="Z20" s="44">
        <v>15.8</v>
      </c>
      <c r="AA20" s="44">
        <v>15.8</v>
      </c>
      <c r="AB20" s="44">
        <v>15.8</v>
      </c>
      <c r="AC20" s="44">
        <v>15.8</v>
      </c>
      <c r="AD20" s="44">
        <v>15.8</v>
      </c>
      <c r="AE20" s="44">
        <v>15.7</v>
      </c>
      <c r="AF20" s="44">
        <v>15.7</v>
      </c>
      <c r="AG20" s="59">
        <v>50</v>
      </c>
      <c r="AH20" s="45">
        <f t="shared" si="2"/>
        <v>15.8</v>
      </c>
      <c r="AI20" s="46">
        <f t="shared" si="3"/>
        <v>15.7</v>
      </c>
      <c r="AK20" s="47"/>
      <c r="AL20" s="50" t="s">
        <v>25</v>
      </c>
      <c r="AM20" s="55">
        <f t="shared" ref="AM20:AR20" si="12">B106</f>
        <v>19.399999999999999</v>
      </c>
      <c r="AN20" s="55">
        <f t="shared" si="12"/>
        <v>19.399999999999999</v>
      </c>
      <c r="AO20" s="55">
        <f t="shared" si="12"/>
        <v>19.399999999999999</v>
      </c>
      <c r="AP20" s="55">
        <f t="shared" si="12"/>
        <v>21.5</v>
      </c>
      <c r="AQ20" s="55">
        <f t="shared" si="12"/>
        <v>21.5</v>
      </c>
      <c r="AR20" s="55">
        <f t="shared" si="12"/>
        <v>19.799999999999997</v>
      </c>
      <c r="AS20" s="55">
        <f>I106</f>
        <v>18.7</v>
      </c>
      <c r="AT20" s="55">
        <f>K106</f>
        <v>18.7</v>
      </c>
      <c r="AU20" s="55">
        <f t="shared" ref="AU20:BD20" si="13">M106</f>
        <v>26</v>
      </c>
      <c r="AV20" s="55">
        <f t="shared" si="13"/>
        <v>26</v>
      </c>
      <c r="AW20" s="55">
        <f t="shared" si="13"/>
        <v>26</v>
      </c>
      <c r="AX20" s="55">
        <f t="shared" si="13"/>
        <v>36</v>
      </c>
      <c r="AY20" s="55">
        <f t="shared" si="13"/>
        <v>36</v>
      </c>
      <c r="AZ20" s="55">
        <f t="shared" si="13"/>
        <v>51</v>
      </c>
      <c r="BA20" s="55">
        <f t="shared" si="13"/>
        <v>51</v>
      </c>
      <c r="BB20" s="55">
        <f t="shared" si="13"/>
        <v>33.56</v>
      </c>
      <c r="BC20" s="55">
        <f t="shared" si="13"/>
        <v>33.56</v>
      </c>
      <c r="BD20" s="55">
        <f t="shared" si="13"/>
        <v>33.56</v>
      </c>
      <c r="BE20" s="56">
        <f>X106</f>
        <v>33.56</v>
      </c>
      <c r="BF20" s="56">
        <f>Z106</f>
        <v>38.6</v>
      </c>
      <c r="BG20" s="56">
        <f>AB106</f>
        <v>38.6</v>
      </c>
      <c r="BH20" s="56">
        <f>AD106</f>
        <v>38.6</v>
      </c>
      <c r="BI20" s="56">
        <f>AE106</f>
        <v>38.6</v>
      </c>
      <c r="BJ20" s="56">
        <f>AF106</f>
        <v>38.6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0</v>
      </c>
      <c r="P21" s="44">
        <v>0</v>
      </c>
      <c r="Q21" s="44">
        <v>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11</v>
      </c>
      <c r="C22" s="44">
        <v>11</v>
      </c>
      <c r="D22" s="44">
        <v>11</v>
      </c>
      <c r="E22" s="44">
        <v>11</v>
      </c>
      <c r="F22" s="44">
        <v>11</v>
      </c>
      <c r="G22" s="44">
        <v>11</v>
      </c>
      <c r="H22" s="44">
        <v>11</v>
      </c>
      <c r="I22" s="44">
        <v>11</v>
      </c>
      <c r="J22" s="44">
        <v>11</v>
      </c>
      <c r="K22" s="44">
        <v>11</v>
      </c>
      <c r="L22" s="44">
        <v>11</v>
      </c>
      <c r="M22" s="44">
        <v>11</v>
      </c>
      <c r="N22" s="44">
        <v>11</v>
      </c>
      <c r="O22" s="44">
        <v>11</v>
      </c>
      <c r="P22" s="44">
        <v>11</v>
      </c>
      <c r="Q22" s="44">
        <v>11</v>
      </c>
      <c r="R22" s="44">
        <v>11</v>
      </c>
      <c r="S22" s="44">
        <v>11</v>
      </c>
      <c r="T22" s="44">
        <v>11</v>
      </c>
      <c r="U22" s="44">
        <v>11</v>
      </c>
      <c r="V22" s="44">
        <v>11</v>
      </c>
      <c r="W22" s="44">
        <v>11</v>
      </c>
      <c r="X22" s="44">
        <v>11</v>
      </c>
      <c r="Y22" s="44">
        <v>11</v>
      </c>
      <c r="Z22" s="44">
        <v>11</v>
      </c>
      <c r="AA22" s="44">
        <v>11</v>
      </c>
      <c r="AB22" s="44">
        <v>11</v>
      </c>
      <c r="AC22" s="44">
        <v>11</v>
      </c>
      <c r="AD22" s="44">
        <v>11</v>
      </c>
      <c r="AE22" s="44">
        <v>11</v>
      </c>
      <c r="AF22" s="44">
        <v>8.5</v>
      </c>
      <c r="AG22" s="59">
        <v>48.5</v>
      </c>
      <c r="AH22" s="45">
        <f t="shared" si="2"/>
        <v>11</v>
      </c>
      <c r="AI22" s="46">
        <f t="shared" si="3"/>
        <v>8.5</v>
      </c>
      <c r="AK22" s="47"/>
      <c r="AL22" s="57" t="s">
        <v>27</v>
      </c>
      <c r="AM22" s="58">
        <f t="shared" ref="AM22:BJ22" si="16">SUM(AM16:AM21)</f>
        <v>2809.2</v>
      </c>
      <c r="AN22" s="58">
        <f t="shared" si="16"/>
        <v>2735.1000000000008</v>
      </c>
      <c r="AO22" s="58">
        <f t="shared" si="16"/>
        <v>2716.0000000000005</v>
      </c>
      <c r="AP22" s="58">
        <f t="shared" si="16"/>
        <v>2682.6000000000004</v>
      </c>
      <c r="AQ22" s="58">
        <f t="shared" si="16"/>
        <v>2700</v>
      </c>
      <c r="AR22" s="58">
        <f t="shared" si="16"/>
        <v>2698.3</v>
      </c>
      <c r="AS22" s="58">
        <f t="shared" si="16"/>
        <v>2655.3</v>
      </c>
      <c r="AT22" s="58">
        <f t="shared" si="16"/>
        <v>2718.2</v>
      </c>
      <c r="AU22" s="58">
        <f t="shared" si="16"/>
        <v>2887</v>
      </c>
      <c r="AV22" s="58">
        <f t="shared" si="16"/>
        <v>3545.3</v>
      </c>
      <c r="AW22" s="58">
        <f t="shared" si="16"/>
        <v>2830.7</v>
      </c>
      <c r="AX22" s="58">
        <f t="shared" si="16"/>
        <v>2784.5</v>
      </c>
      <c r="AY22" s="58">
        <f t="shared" si="16"/>
        <v>2787.6000000000004</v>
      </c>
      <c r="AZ22" s="58">
        <f t="shared" si="16"/>
        <v>2855.8</v>
      </c>
      <c r="BA22" s="58">
        <f t="shared" si="16"/>
        <v>2729</v>
      </c>
      <c r="BB22" s="58">
        <f t="shared" si="16"/>
        <v>2779.76</v>
      </c>
      <c r="BC22" s="58">
        <f t="shared" si="16"/>
        <v>2892.8599999999997</v>
      </c>
      <c r="BD22" s="58">
        <f t="shared" si="16"/>
        <v>2843.16</v>
      </c>
      <c r="BE22" s="58">
        <f t="shared" si="16"/>
        <v>2837.9399999999991</v>
      </c>
      <c r="BF22" s="58">
        <f t="shared" si="16"/>
        <v>2974.6899999999991</v>
      </c>
      <c r="BG22" s="58">
        <f t="shared" si="16"/>
        <v>2996.9899999999993</v>
      </c>
      <c r="BH22" s="58">
        <f t="shared" si="16"/>
        <v>2940.599999999999</v>
      </c>
      <c r="BI22" s="58">
        <f t="shared" si="16"/>
        <v>2848.6</v>
      </c>
      <c r="BJ22" s="58">
        <f t="shared" si="16"/>
        <v>2749.7999999999997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41.4</v>
      </c>
      <c r="C23" s="44">
        <v>41.4</v>
      </c>
      <c r="D23" s="44">
        <v>39.1</v>
      </c>
      <c r="E23" s="44">
        <v>39.1</v>
      </c>
      <c r="F23" s="44">
        <v>0</v>
      </c>
      <c r="G23" s="44">
        <v>0</v>
      </c>
      <c r="H23" s="44">
        <v>0</v>
      </c>
      <c r="I23" s="44">
        <v>41.2</v>
      </c>
      <c r="J23" s="44">
        <v>41.2</v>
      </c>
      <c r="K23" s="44">
        <v>41.2</v>
      </c>
      <c r="L23" s="44">
        <v>41.2</v>
      </c>
      <c r="M23" s="44">
        <v>44</v>
      </c>
      <c r="N23" s="44">
        <v>41.2</v>
      </c>
      <c r="O23" s="44">
        <v>41.2</v>
      </c>
      <c r="P23" s="44">
        <v>41.2</v>
      </c>
      <c r="Q23" s="44">
        <v>41.2</v>
      </c>
      <c r="R23" s="44">
        <v>41.2</v>
      </c>
      <c r="S23" s="44">
        <v>41.2</v>
      </c>
      <c r="T23" s="44">
        <v>41.2</v>
      </c>
      <c r="U23" s="44">
        <v>41.2</v>
      </c>
      <c r="V23" s="44">
        <v>41.2</v>
      </c>
      <c r="W23" s="44">
        <v>41.2</v>
      </c>
      <c r="X23" s="44">
        <v>41.5</v>
      </c>
      <c r="Y23" s="44">
        <v>41.5</v>
      </c>
      <c r="Z23" s="44">
        <v>41.5</v>
      </c>
      <c r="AA23" s="44">
        <v>41.5</v>
      </c>
      <c r="AB23" s="44">
        <v>41.5</v>
      </c>
      <c r="AC23" s="44">
        <v>41.5</v>
      </c>
      <c r="AD23" s="44">
        <v>41.5</v>
      </c>
      <c r="AE23" s="44">
        <v>41.3</v>
      </c>
      <c r="AF23" s="44">
        <v>37</v>
      </c>
      <c r="AG23" s="59">
        <v>45</v>
      </c>
      <c r="AH23" s="45">
        <f t="shared" si="2"/>
        <v>44</v>
      </c>
      <c r="AI23" s="46">
        <f t="shared" si="3"/>
        <v>0</v>
      </c>
      <c r="AK23" s="47"/>
      <c r="AL23" s="57" t="s">
        <v>28</v>
      </c>
      <c r="AM23" s="58">
        <f t="shared" ref="AM23:AR23" si="17">B133*-1</f>
        <v>-798</v>
      </c>
      <c r="AN23" s="58">
        <f t="shared" si="17"/>
        <v>-798</v>
      </c>
      <c r="AO23" s="58">
        <f t="shared" si="17"/>
        <v>-798</v>
      </c>
      <c r="AP23" s="58">
        <f t="shared" si="17"/>
        <v>-818.5</v>
      </c>
      <c r="AQ23" s="58">
        <f t="shared" si="17"/>
        <v>-843.1</v>
      </c>
      <c r="AR23" s="58">
        <f t="shared" si="17"/>
        <v>-878</v>
      </c>
      <c r="AS23" s="58">
        <f>I133*-1</f>
        <v>-871.3</v>
      </c>
      <c r="AT23" s="58">
        <f>K133*-1</f>
        <v>-941.4</v>
      </c>
      <c r="AU23" s="58">
        <f t="shared" ref="AU23:BD23" si="18">M133*-1</f>
        <v>-912</v>
      </c>
      <c r="AV23" s="58">
        <f t="shared" si="18"/>
        <v>-237.1</v>
      </c>
      <c r="AW23" s="58">
        <f t="shared" si="18"/>
        <v>-843</v>
      </c>
      <c r="AX23" s="58">
        <f t="shared" si="18"/>
        <v>-834.9</v>
      </c>
      <c r="AY23" s="58">
        <f t="shared" si="18"/>
        <v>-799</v>
      </c>
      <c r="AZ23" s="58">
        <f t="shared" si="18"/>
        <v>-858</v>
      </c>
      <c r="BA23" s="58">
        <f t="shared" si="18"/>
        <v>-835.8</v>
      </c>
      <c r="BB23" s="58">
        <f t="shared" si="18"/>
        <v>-831.7</v>
      </c>
      <c r="BC23" s="58">
        <f t="shared" si="18"/>
        <v>-971.30000000000007</v>
      </c>
      <c r="BD23" s="58">
        <f t="shared" si="18"/>
        <v>-969.1</v>
      </c>
      <c r="BE23" s="58">
        <f>X133*-1</f>
        <v>-978.59999999999991</v>
      </c>
      <c r="BF23" s="58">
        <f>Z133*-1</f>
        <v>-876.8</v>
      </c>
      <c r="BG23" s="58">
        <f>AB133*-1</f>
        <v>-827.4</v>
      </c>
      <c r="BH23" s="58">
        <f>AD133*-1</f>
        <v>-827.4</v>
      </c>
      <c r="BI23" s="58">
        <f>AE133*-1</f>
        <v>-824.80000000000007</v>
      </c>
      <c r="BJ23" s="58">
        <f>AF133*-1</f>
        <v>-805.99999999999989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40.799999999999997</v>
      </c>
      <c r="C24" s="44">
        <v>45</v>
      </c>
      <c r="D24" s="44">
        <v>45</v>
      </c>
      <c r="E24" s="44">
        <v>45</v>
      </c>
      <c r="F24" s="44">
        <v>45</v>
      </c>
      <c r="G24" s="44">
        <v>45</v>
      </c>
      <c r="H24" s="44">
        <v>45</v>
      </c>
      <c r="I24" s="44">
        <v>45</v>
      </c>
      <c r="J24" s="44">
        <v>45</v>
      </c>
      <c r="K24" s="44">
        <v>45</v>
      </c>
      <c r="L24" s="44">
        <v>45</v>
      </c>
      <c r="M24" s="44">
        <v>40.6</v>
      </c>
      <c r="N24" s="44">
        <v>40.6</v>
      </c>
      <c r="O24" s="44">
        <v>40.6</v>
      </c>
      <c r="P24" s="44">
        <v>40.6</v>
      </c>
      <c r="Q24" s="44">
        <v>40.6</v>
      </c>
      <c r="R24" s="44">
        <v>40.6</v>
      </c>
      <c r="S24" s="44">
        <v>0</v>
      </c>
      <c r="T24" s="44">
        <v>0</v>
      </c>
      <c r="U24" s="44">
        <v>30.5</v>
      </c>
      <c r="V24" s="44">
        <v>30.5</v>
      </c>
      <c r="W24" s="44">
        <v>30.5</v>
      </c>
      <c r="X24" s="44">
        <v>36.200000000000003</v>
      </c>
      <c r="Y24" s="44">
        <v>36.200000000000003</v>
      </c>
      <c r="Z24" s="44">
        <v>45</v>
      </c>
      <c r="AA24" s="44">
        <v>45</v>
      </c>
      <c r="AB24" s="44">
        <v>45</v>
      </c>
      <c r="AC24" s="44">
        <v>45</v>
      </c>
      <c r="AD24" s="44">
        <v>44.9</v>
      </c>
      <c r="AE24" s="44">
        <v>36.5</v>
      </c>
      <c r="AF24" s="44">
        <v>31</v>
      </c>
      <c r="AG24" s="59">
        <v>44</v>
      </c>
      <c r="AH24" s="45">
        <f t="shared" si="2"/>
        <v>45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34</v>
      </c>
      <c r="C25" s="44">
        <v>30</v>
      </c>
      <c r="D25" s="44">
        <v>30</v>
      </c>
      <c r="E25" s="44">
        <v>30</v>
      </c>
      <c r="F25" s="44">
        <v>30</v>
      </c>
      <c r="G25" s="44">
        <v>30</v>
      </c>
      <c r="H25" s="44">
        <v>30</v>
      </c>
      <c r="I25" s="44">
        <v>30</v>
      </c>
      <c r="J25" s="44">
        <v>30</v>
      </c>
      <c r="K25" s="44">
        <v>30</v>
      </c>
      <c r="L25" s="44">
        <v>30</v>
      </c>
      <c r="M25" s="44">
        <v>38</v>
      </c>
      <c r="N25" s="44">
        <v>38</v>
      </c>
      <c r="O25" s="44">
        <v>40</v>
      </c>
      <c r="P25" s="44">
        <v>42</v>
      </c>
      <c r="Q25" s="44">
        <v>42</v>
      </c>
      <c r="R25" s="44">
        <v>42</v>
      </c>
      <c r="S25" s="44">
        <v>42</v>
      </c>
      <c r="T25" s="44">
        <v>39.5</v>
      </c>
      <c r="U25" s="44">
        <v>39.5</v>
      </c>
      <c r="V25" s="44">
        <v>34</v>
      </c>
      <c r="W25" s="44">
        <v>34</v>
      </c>
      <c r="X25" s="44">
        <v>34</v>
      </c>
      <c r="Y25" s="44">
        <v>34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33</v>
      </c>
      <c r="AF25" s="44">
        <v>29</v>
      </c>
      <c r="AG25" s="59">
        <v>42</v>
      </c>
      <c r="AH25" s="45">
        <f t="shared" si="2"/>
        <v>42</v>
      </c>
      <c r="AI25" s="46">
        <f t="shared" si="3"/>
        <v>29</v>
      </c>
      <c r="AK25" s="47"/>
      <c r="AL25" s="57" t="s">
        <v>29</v>
      </c>
      <c r="AM25" s="58">
        <f t="shared" ref="AM25:BJ25" si="19">AM22+AM23</f>
        <v>2011.1999999999998</v>
      </c>
      <c r="AN25" s="58">
        <f t="shared" si="19"/>
        <v>1937.1000000000008</v>
      </c>
      <c r="AO25" s="58">
        <f t="shared" si="19"/>
        <v>1918.0000000000005</v>
      </c>
      <c r="AP25" s="58">
        <f t="shared" si="19"/>
        <v>1864.1000000000004</v>
      </c>
      <c r="AQ25" s="58">
        <f t="shared" si="19"/>
        <v>1856.9</v>
      </c>
      <c r="AR25" s="58">
        <f t="shared" si="19"/>
        <v>1820.3000000000002</v>
      </c>
      <c r="AS25" s="58">
        <f t="shared" si="19"/>
        <v>1784.0000000000002</v>
      </c>
      <c r="AT25" s="58">
        <f t="shared" si="19"/>
        <v>1776.7999999999997</v>
      </c>
      <c r="AU25" s="58">
        <f t="shared" si="19"/>
        <v>1975</v>
      </c>
      <c r="AV25" s="58">
        <f t="shared" si="19"/>
        <v>3308.2000000000003</v>
      </c>
      <c r="AW25" s="58">
        <f t="shared" si="19"/>
        <v>1987.6999999999998</v>
      </c>
      <c r="AX25" s="58">
        <f t="shared" si="19"/>
        <v>1949.6</v>
      </c>
      <c r="AY25" s="58">
        <f t="shared" si="19"/>
        <v>1988.6000000000004</v>
      </c>
      <c r="AZ25" s="58">
        <f t="shared" si="19"/>
        <v>1997.8000000000002</v>
      </c>
      <c r="BA25" s="58">
        <f t="shared" si="19"/>
        <v>1893.2</v>
      </c>
      <c r="BB25" s="58">
        <f t="shared" si="19"/>
        <v>1948.0600000000002</v>
      </c>
      <c r="BC25" s="58">
        <f t="shared" si="19"/>
        <v>1921.5599999999995</v>
      </c>
      <c r="BD25" s="58">
        <f t="shared" si="19"/>
        <v>1874.06</v>
      </c>
      <c r="BE25" s="58">
        <f t="shared" si="19"/>
        <v>1859.3399999999992</v>
      </c>
      <c r="BF25" s="58">
        <f t="shared" si="19"/>
        <v>2097.8899999999994</v>
      </c>
      <c r="BG25" s="58">
        <f t="shared" si="19"/>
        <v>2169.5899999999992</v>
      </c>
      <c r="BH25" s="58">
        <f t="shared" si="19"/>
        <v>2113.1999999999989</v>
      </c>
      <c r="BI25" s="58">
        <f t="shared" si="19"/>
        <v>2023.7999999999997</v>
      </c>
      <c r="BJ25" s="58">
        <f t="shared" si="19"/>
        <v>1943.7999999999997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39.700000000000003</v>
      </c>
      <c r="C26" s="44">
        <v>0</v>
      </c>
      <c r="D26" s="44">
        <v>0</v>
      </c>
      <c r="E26" s="44">
        <v>0</v>
      </c>
      <c r="F26" s="44">
        <v>36.200000000000003</v>
      </c>
      <c r="G26" s="44">
        <v>36.200000000000003</v>
      </c>
      <c r="H26" s="44">
        <v>36.200000000000003</v>
      </c>
      <c r="I26" s="44">
        <v>36.200000000000003</v>
      </c>
      <c r="J26" s="44">
        <v>36.200000000000003</v>
      </c>
      <c r="K26" s="44">
        <v>36.200000000000003</v>
      </c>
      <c r="L26" s="44">
        <v>36.200000000000003</v>
      </c>
      <c r="M26" s="44">
        <v>36.200000000000003</v>
      </c>
      <c r="N26" s="44">
        <v>36.200000000000003</v>
      </c>
      <c r="O26" s="44">
        <v>36.200000000000003</v>
      </c>
      <c r="P26" s="44">
        <v>36.200000000000003</v>
      </c>
      <c r="Q26" s="44">
        <v>36.200000000000003</v>
      </c>
      <c r="R26" s="44">
        <v>36.200000000000003</v>
      </c>
      <c r="S26" s="44">
        <v>36.200000000000003</v>
      </c>
      <c r="T26" s="44">
        <v>40</v>
      </c>
      <c r="U26" s="44">
        <v>35.799999999999997</v>
      </c>
      <c r="V26" s="44">
        <v>35.799999999999997</v>
      </c>
      <c r="W26" s="44">
        <v>35.799999999999997</v>
      </c>
      <c r="X26" s="44">
        <v>35.799999999999997</v>
      </c>
      <c r="Y26" s="44">
        <v>35.799999999999997</v>
      </c>
      <c r="Z26" s="44">
        <v>35.799999999999997</v>
      </c>
      <c r="AA26" s="44">
        <v>35.799999999999997</v>
      </c>
      <c r="AB26" s="44">
        <v>35.799999999999997</v>
      </c>
      <c r="AC26" s="44">
        <v>35.799999999999997</v>
      </c>
      <c r="AD26" s="44">
        <v>39.5</v>
      </c>
      <c r="AE26" s="44">
        <v>39.6</v>
      </c>
      <c r="AF26" s="44">
        <v>39.6</v>
      </c>
      <c r="AG26" s="59">
        <v>40</v>
      </c>
      <c r="AH26" s="45">
        <f t="shared" si="2"/>
        <v>40</v>
      </c>
      <c r="AI26" s="46">
        <f t="shared" si="3"/>
        <v>0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40.6</v>
      </c>
      <c r="C27" s="44">
        <v>40.6</v>
      </c>
      <c r="D27" s="44">
        <v>40.6</v>
      </c>
      <c r="E27" s="44">
        <v>40.6</v>
      </c>
      <c r="F27" s="44">
        <v>37.4</v>
      </c>
      <c r="G27" s="44">
        <v>37.4</v>
      </c>
      <c r="H27" s="44">
        <v>37.4</v>
      </c>
      <c r="I27" s="44">
        <v>37.4</v>
      </c>
      <c r="J27" s="44">
        <v>37.4</v>
      </c>
      <c r="K27" s="44">
        <v>37.4</v>
      </c>
      <c r="L27" s="44">
        <v>37.4</v>
      </c>
      <c r="M27" s="44">
        <v>40</v>
      </c>
      <c r="N27" s="44">
        <v>27</v>
      </c>
      <c r="O27" s="44">
        <v>27</v>
      </c>
      <c r="P27" s="44">
        <v>27</v>
      </c>
      <c r="Q27" s="44">
        <v>27</v>
      </c>
      <c r="R27" s="44">
        <v>27</v>
      </c>
      <c r="S27" s="44">
        <v>27</v>
      </c>
      <c r="T27" s="44">
        <v>40.1</v>
      </c>
      <c r="U27" s="44">
        <v>36.799999999999997</v>
      </c>
      <c r="V27" s="44">
        <v>36.799999999999997</v>
      </c>
      <c r="W27" s="44">
        <v>36.799999999999997</v>
      </c>
      <c r="X27" s="44">
        <v>24</v>
      </c>
      <c r="Y27" s="44">
        <v>24</v>
      </c>
      <c r="Z27" s="44">
        <v>24</v>
      </c>
      <c r="AA27" s="44">
        <v>24</v>
      </c>
      <c r="AB27" s="44">
        <v>24</v>
      </c>
      <c r="AC27" s="44">
        <v>24</v>
      </c>
      <c r="AD27" s="44">
        <v>39.1</v>
      </c>
      <c r="AE27" s="44">
        <v>39.1</v>
      </c>
      <c r="AF27" s="44">
        <v>39.1</v>
      </c>
      <c r="AG27" s="59">
        <v>38.46</v>
      </c>
      <c r="AH27" s="45">
        <f t="shared" si="2"/>
        <v>40.6</v>
      </c>
      <c r="AI27" s="46">
        <f t="shared" si="3"/>
        <v>24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31.5</v>
      </c>
      <c r="C28" s="44">
        <v>28</v>
      </c>
      <c r="D28" s="44">
        <v>28</v>
      </c>
      <c r="E28" s="44">
        <v>28</v>
      </c>
      <c r="F28" s="44">
        <v>28</v>
      </c>
      <c r="G28" s="44">
        <v>28</v>
      </c>
      <c r="H28" s="44">
        <v>28</v>
      </c>
      <c r="I28" s="44">
        <v>28</v>
      </c>
      <c r="J28" s="44">
        <v>28</v>
      </c>
      <c r="K28" s="44">
        <v>28</v>
      </c>
      <c r="L28" s="44">
        <v>28</v>
      </c>
      <c r="M28" s="44">
        <v>30</v>
      </c>
      <c r="N28" s="44">
        <v>39</v>
      </c>
      <c r="O28" s="44">
        <v>39</v>
      </c>
      <c r="P28" s="44">
        <v>39</v>
      </c>
      <c r="Q28" s="44">
        <v>39</v>
      </c>
      <c r="R28" s="44">
        <v>39</v>
      </c>
      <c r="S28" s="44">
        <v>35.4</v>
      </c>
      <c r="T28" s="44">
        <v>35.4</v>
      </c>
      <c r="U28" s="44">
        <v>35.4</v>
      </c>
      <c r="V28" s="44">
        <v>33.6</v>
      </c>
      <c r="W28" s="44">
        <v>33.6</v>
      </c>
      <c r="X28" s="44">
        <v>33.6</v>
      </c>
      <c r="Y28" s="44">
        <v>33.6</v>
      </c>
      <c r="Z28" s="44">
        <v>39</v>
      </c>
      <c r="AA28" s="44">
        <v>39</v>
      </c>
      <c r="AB28" s="44">
        <v>39</v>
      </c>
      <c r="AC28" s="44">
        <v>39</v>
      </c>
      <c r="AD28" s="44">
        <v>39</v>
      </c>
      <c r="AE28" s="44">
        <v>30.5</v>
      </c>
      <c r="AF28" s="44">
        <v>26.5</v>
      </c>
      <c r="AG28" s="59">
        <v>38</v>
      </c>
      <c r="AH28" s="45">
        <f t="shared" si="2"/>
        <v>39</v>
      </c>
      <c r="AI28" s="46">
        <f t="shared" si="3"/>
        <v>26.5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33.1</v>
      </c>
      <c r="C29" s="44">
        <v>33.1</v>
      </c>
      <c r="D29" s="44">
        <v>31.2</v>
      </c>
      <c r="E29" s="44">
        <v>31.2</v>
      </c>
      <c r="F29" s="44">
        <v>0</v>
      </c>
      <c r="G29" s="44">
        <v>0</v>
      </c>
      <c r="H29" s="44">
        <v>0</v>
      </c>
      <c r="I29" s="44">
        <v>30.7</v>
      </c>
      <c r="J29" s="44">
        <v>30.7</v>
      </c>
      <c r="K29" s="44">
        <v>30.7</v>
      </c>
      <c r="L29" s="44">
        <v>30.7</v>
      </c>
      <c r="M29" s="44">
        <v>36</v>
      </c>
      <c r="N29" s="44">
        <v>36</v>
      </c>
      <c r="O29" s="44">
        <v>34</v>
      </c>
      <c r="P29" s="44">
        <v>34</v>
      </c>
      <c r="Q29" s="44">
        <v>34</v>
      </c>
      <c r="R29" s="44">
        <v>34</v>
      </c>
      <c r="S29" s="44">
        <v>34</v>
      </c>
      <c r="T29" s="44">
        <v>34</v>
      </c>
      <c r="U29" s="44">
        <v>34</v>
      </c>
      <c r="V29" s="44">
        <v>34</v>
      </c>
      <c r="W29" s="44">
        <v>34</v>
      </c>
      <c r="X29" s="44">
        <v>34</v>
      </c>
      <c r="Y29" s="44">
        <v>34</v>
      </c>
      <c r="Z29" s="44">
        <v>34</v>
      </c>
      <c r="AA29" s="44">
        <v>34</v>
      </c>
      <c r="AB29" s="44">
        <v>34</v>
      </c>
      <c r="AC29" s="44">
        <v>34</v>
      </c>
      <c r="AD29" s="44">
        <v>33.299999999999997</v>
      </c>
      <c r="AE29" s="44">
        <v>29.5</v>
      </c>
      <c r="AF29" s="44">
        <v>25.5</v>
      </c>
      <c r="AG29" s="59">
        <v>36</v>
      </c>
      <c r="AH29" s="45">
        <f t="shared" si="2"/>
        <v>36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9</v>
      </c>
      <c r="C30" s="44">
        <v>9</v>
      </c>
      <c r="D30" s="44">
        <v>9</v>
      </c>
      <c r="E30" s="44">
        <v>9</v>
      </c>
      <c r="F30" s="44">
        <v>9</v>
      </c>
      <c r="G30" s="44">
        <v>9</v>
      </c>
      <c r="H30" s="44">
        <v>9</v>
      </c>
      <c r="I30" s="44">
        <v>9</v>
      </c>
      <c r="J30" s="44">
        <v>9</v>
      </c>
      <c r="K30" s="44">
        <v>9</v>
      </c>
      <c r="L30" s="44">
        <v>9</v>
      </c>
      <c r="M30" s="44">
        <v>9</v>
      </c>
      <c r="N30" s="44">
        <v>9</v>
      </c>
      <c r="O30" s="44">
        <v>9</v>
      </c>
      <c r="P30" s="44">
        <v>9</v>
      </c>
      <c r="Q30" s="44">
        <v>9</v>
      </c>
      <c r="R30" s="44">
        <v>9</v>
      </c>
      <c r="S30" s="44">
        <v>9</v>
      </c>
      <c r="T30" s="44">
        <v>9</v>
      </c>
      <c r="U30" s="44">
        <v>9</v>
      </c>
      <c r="V30" s="44">
        <v>9</v>
      </c>
      <c r="W30" s="44">
        <v>9</v>
      </c>
      <c r="X30" s="44">
        <v>9</v>
      </c>
      <c r="Y30" s="44">
        <v>9</v>
      </c>
      <c r="Z30" s="44">
        <v>9</v>
      </c>
      <c r="AA30" s="44">
        <v>9</v>
      </c>
      <c r="AB30" s="44">
        <v>9</v>
      </c>
      <c r="AC30" s="44">
        <v>9</v>
      </c>
      <c r="AD30" s="44">
        <v>9</v>
      </c>
      <c r="AE30" s="44">
        <v>9</v>
      </c>
      <c r="AF30" s="44">
        <v>7.5</v>
      </c>
      <c r="AG30" s="59">
        <v>35.5</v>
      </c>
      <c r="AH30" s="45">
        <f t="shared" si="2"/>
        <v>9</v>
      </c>
      <c r="AI30" s="46">
        <f t="shared" si="3"/>
        <v>7.5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21.6</v>
      </c>
      <c r="C31" s="44">
        <v>21.6</v>
      </c>
      <c r="D31" s="44">
        <v>21.6</v>
      </c>
      <c r="E31" s="44">
        <v>21.6</v>
      </c>
      <c r="F31" s="44">
        <v>21.6</v>
      </c>
      <c r="G31" s="44">
        <v>21.6</v>
      </c>
      <c r="H31" s="44">
        <v>21.6</v>
      </c>
      <c r="I31" s="44">
        <v>21.6</v>
      </c>
      <c r="J31" s="44">
        <v>21.6</v>
      </c>
      <c r="K31" s="44">
        <v>21.6</v>
      </c>
      <c r="L31" s="44">
        <v>21.6</v>
      </c>
      <c r="M31" s="44">
        <v>21.6</v>
      </c>
      <c r="N31" s="44">
        <v>21.6</v>
      </c>
      <c r="O31" s="44">
        <v>21</v>
      </c>
      <c r="P31" s="44">
        <v>15.2</v>
      </c>
      <c r="Q31" s="44">
        <v>15.2</v>
      </c>
      <c r="R31" s="44">
        <v>15.2</v>
      </c>
      <c r="S31" s="44">
        <v>10.5</v>
      </c>
      <c r="T31" s="44">
        <v>10.5</v>
      </c>
      <c r="U31" s="44">
        <v>10.5</v>
      </c>
      <c r="V31" s="44">
        <v>10.5</v>
      </c>
      <c r="W31" s="44">
        <v>10.5</v>
      </c>
      <c r="X31" s="44">
        <v>10.5</v>
      </c>
      <c r="Y31" s="44">
        <v>10.5</v>
      </c>
      <c r="Z31" s="44">
        <v>21.41</v>
      </c>
      <c r="AA31" s="44">
        <v>21.41</v>
      </c>
      <c r="AB31" s="44">
        <v>21.41</v>
      </c>
      <c r="AC31" s="44">
        <v>21.41</v>
      </c>
      <c r="AD31" s="44">
        <v>3.1</v>
      </c>
      <c r="AE31" s="44">
        <v>3.1</v>
      </c>
      <c r="AF31" s="44">
        <v>10.5</v>
      </c>
      <c r="AG31" s="59">
        <v>32</v>
      </c>
      <c r="AH31" s="45">
        <f t="shared" si="2"/>
        <v>21.6</v>
      </c>
      <c r="AI31" s="46">
        <f t="shared" si="3"/>
        <v>3.1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15.1</v>
      </c>
      <c r="C33" s="44">
        <v>15.1</v>
      </c>
      <c r="D33" s="44">
        <v>15.1</v>
      </c>
      <c r="E33" s="44">
        <v>15.1</v>
      </c>
      <c r="F33" s="44">
        <v>33</v>
      </c>
      <c r="G33" s="44">
        <v>33</v>
      </c>
      <c r="H33" s="44">
        <v>33</v>
      </c>
      <c r="I33" s="44">
        <v>18.100000000000001</v>
      </c>
      <c r="J33" s="44">
        <v>18.100000000000001</v>
      </c>
      <c r="K33" s="44">
        <v>18.100000000000001</v>
      </c>
      <c r="L33" s="44">
        <v>18.100000000000001</v>
      </c>
      <c r="M33" s="44">
        <v>25</v>
      </c>
      <c r="N33" s="44">
        <v>25</v>
      </c>
      <c r="O33" s="44">
        <v>25</v>
      </c>
      <c r="P33" s="44">
        <v>25</v>
      </c>
      <c r="Q33" s="44">
        <v>25</v>
      </c>
      <c r="R33" s="44">
        <v>25</v>
      </c>
      <c r="S33" s="44">
        <v>25</v>
      </c>
      <c r="T33" s="44">
        <v>25</v>
      </c>
      <c r="U33" s="44">
        <v>25</v>
      </c>
      <c r="V33" s="44">
        <v>25</v>
      </c>
      <c r="W33" s="44">
        <v>25</v>
      </c>
      <c r="X33" s="44">
        <v>25</v>
      </c>
      <c r="Y33" s="44">
        <v>25</v>
      </c>
      <c r="Z33" s="44">
        <v>29</v>
      </c>
      <c r="AA33" s="44">
        <v>29</v>
      </c>
      <c r="AB33" s="44">
        <v>29</v>
      </c>
      <c r="AC33" s="44">
        <v>29</v>
      </c>
      <c r="AD33" s="44">
        <v>26</v>
      </c>
      <c r="AE33" s="44">
        <v>23</v>
      </c>
      <c r="AF33" s="44">
        <v>20</v>
      </c>
      <c r="AG33" s="59">
        <v>29.04</v>
      </c>
      <c r="AH33" s="45">
        <f t="shared" si="2"/>
        <v>33</v>
      </c>
      <c r="AI33" s="46">
        <f t="shared" si="3"/>
        <v>15.1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25.8</v>
      </c>
      <c r="C34" s="44">
        <v>25.8</v>
      </c>
      <c r="D34" s="44">
        <v>25.8</v>
      </c>
      <c r="E34" s="44">
        <v>25.8</v>
      </c>
      <c r="F34" s="44">
        <v>28.3</v>
      </c>
      <c r="G34" s="44">
        <v>28.3</v>
      </c>
      <c r="H34" s="44">
        <v>28.3</v>
      </c>
      <c r="I34" s="44">
        <v>28.3</v>
      </c>
      <c r="J34" s="44">
        <v>28.3</v>
      </c>
      <c r="K34" s="44">
        <v>28.3</v>
      </c>
      <c r="L34" s="44">
        <v>28.3</v>
      </c>
      <c r="M34" s="44">
        <v>28.3</v>
      </c>
      <c r="N34" s="44">
        <v>28.3</v>
      </c>
      <c r="O34" s="44">
        <v>25.9</v>
      </c>
      <c r="P34" s="44">
        <v>25.9</v>
      </c>
      <c r="Q34" s="44">
        <v>25.9</v>
      </c>
      <c r="R34" s="44">
        <v>25.9</v>
      </c>
      <c r="S34" s="44">
        <v>25.9</v>
      </c>
      <c r="T34" s="44">
        <v>25.9</v>
      </c>
      <c r="U34" s="44">
        <v>25.9</v>
      </c>
      <c r="V34" s="44">
        <v>25.9</v>
      </c>
      <c r="W34" s="44">
        <v>25.9</v>
      </c>
      <c r="X34" s="44">
        <v>25.9</v>
      </c>
      <c r="Y34" s="44">
        <v>25.9</v>
      </c>
      <c r="Z34" s="44">
        <v>28.3</v>
      </c>
      <c r="AA34" s="44">
        <v>28.3</v>
      </c>
      <c r="AB34" s="44">
        <v>28.3</v>
      </c>
      <c r="AC34" s="44">
        <v>28.3</v>
      </c>
      <c r="AD34" s="44">
        <v>22.9</v>
      </c>
      <c r="AE34" s="44">
        <v>22.9</v>
      </c>
      <c r="AF34" s="44">
        <v>19.899999999999999</v>
      </c>
      <c r="AG34" s="59">
        <v>28.1</v>
      </c>
      <c r="AH34" s="45">
        <f t="shared" si="2"/>
        <v>28.3</v>
      </c>
      <c r="AI34" s="46">
        <f t="shared" si="3"/>
        <v>19.899999999999999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19.5</v>
      </c>
      <c r="C35" s="44">
        <v>19.5</v>
      </c>
      <c r="D35" s="44">
        <v>19.5</v>
      </c>
      <c r="E35" s="44">
        <v>19.5</v>
      </c>
      <c r="F35" s="44">
        <v>19.5</v>
      </c>
      <c r="G35" s="44">
        <v>19.5</v>
      </c>
      <c r="H35" s="44">
        <v>19.5</v>
      </c>
      <c r="I35" s="44">
        <v>19.5</v>
      </c>
      <c r="J35" s="44">
        <v>19.5</v>
      </c>
      <c r="K35" s="44">
        <v>19.5</v>
      </c>
      <c r="L35" s="44">
        <v>19.5</v>
      </c>
      <c r="M35" s="44">
        <v>20</v>
      </c>
      <c r="N35" s="44">
        <v>20</v>
      </c>
      <c r="O35" s="44">
        <v>14</v>
      </c>
      <c r="P35" s="44">
        <v>14</v>
      </c>
      <c r="Q35" s="44">
        <v>14</v>
      </c>
      <c r="R35" s="44">
        <v>14</v>
      </c>
      <c r="S35" s="44">
        <v>14</v>
      </c>
      <c r="T35" s="44">
        <v>14</v>
      </c>
      <c r="U35" s="44">
        <v>22</v>
      </c>
      <c r="V35" s="44">
        <v>22</v>
      </c>
      <c r="W35" s="44">
        <v>22</v>
      </c>
      <c r="X35" s="44">
        <v>22</v>
      </c>
      <c r="Y35" s="44">
        <v>22</v>
      </c>
      <c r="Z35" s="44">
        <v>22</v>
      </c>
      <c r="AA35" s="44">
        <v>26</v>
      </c>
      <c r="AB35" s="44">
        <v>26</v>
      </c>
      <c r="AC35" s="44">
        <v>26</v>
      </c>
      <c r="AD35" s="44">
        <v>25.1</v>
      </c>
      <c r="AE35" s="44">
        <v>22.3</v>
      </c>
      <c r="AF35" s="44">
        <v>19.399999999999999</v>
      </c>
      <c r="AG35" s="59">
        <v>27</v>
      </c>
      <c r="AH35" s="45">
        <f t="shared" si="2"/>
        <v>26</v>
      </c>
      <c r="AI35" s="46">
        <f t="shared" si="3"/>
        <v>14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13.1</v>
      </c>
      <c r="C36" s="44">
        <v>13.1</v>
      </c>
      <c r="D36" s="44">
        <v>13.1</v>
      </c>
      <c r="E36" s="44">
        <v>13.1</v>
      </c>
      <c r="F36" s="44">
        <v>13.1</v>
      </c>
      <c r="G36" s="44">
        <v>13.1</v>
      </c>
      <c r="H36" s="44">
        <v>13.1</v>
      </c>
      <c r="I36" s="44">
        <v>13.1</v>
      </c>
      <c r="J36" s="44">
        <v>13.1</v>
      </c>
      <c r="K36" s="44">
        <v>13.1</v>
      </c>
      <c r="L36" s="44">
        <v>13.1</v>
      </c>
      <c r="M36" s="44">
        <v>13.1</v>
      </c>
      <c r="N36" s="44">
        <v>13.1</v>
      </c>
      <c r="O36" s="44">
        <v>13.1</v>
      </c>
      <c r="P36" s="44">
        <v>13.1</v>
      </c>
      <c r="Q36" s="44">
        <v>13.1</v>
      </c>
      <c r="R36" s="44">
        <v>13.1</v>
      </c>
      <c r="S36" s="44">
        <v>13.1</v>
      </c>
      <c r="T36" s="44">
        <v>13.1</v>
      </c>
      <c r="U36" s="44">
        <v>13.1</v>
      </c>
      <c r="V36" s="44">
        <v>13.1</v>
      </c>
      <c r="W36" s="44">
        <v>13.1</v>
      </c>
      <c r="X36" s="44">
        <v>13.1</v>
      </c>
      <c r="Y36" s="44">
        <v>13.1</v>
      </c>
      <c r="Z36" s="44">
        <v>13.1</v>
      </c>
      <c r="AA36" s="44">
        <v>13.1</v>
      </c>
      <c r="AB36" s="44">
        <v>13.1</v>
      </c>
      <c r="AC36" s="44">
        <v>13.1</v>
      </c>
      <c r="AD36" s="44">
        <v>13.1</v>
      </c>
      <c r="AE36" s="44">
        <v>13.1</v>
      </c>
      <c r="AF36" s="44">
        <v>13.1</v>
      </c>
      <c r="AG36" s="59">
        <v>25</v>
      </c>
      <c r="AH36" s="45">
        <f t="shared" si="2"/>
        <v>13.1</v>
      </c>
      <c r="AI36" s="46">
        <f t="shared" si="3"/>
        <v>13.1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23</v>
      </c>
      <c r="C37" s="44">
        <v>24.9</v>
      </c>
      <c r="D37" s="44">
        <v>24.9</v>
      </c>
      <c r="E37" s="44">
        <v>24.9</v>
      </c>
      <c r="F37" s="44">
        <v>24.9</v>
      </c>
      <c r="G37" s="44">
        <v>24.9</v>
      </c>
      <c r="H37" s="44">
        <v>24.9</v>
      </c>
      <c r="I37" s="44">
        <v>24.9</v>
      </c>
      <c r="J37" s="44">
        <v>24.9</v>
      </c>
      <c r="K37" s="44">
        <v>24.9</v>
      </c>
      <c r="L37" s="44">
        <v>24.9</v>
      </c>
      <c r="M37" s="44">
        <v>24.9</v>
      </c>
      <c r="N37" s="44">
        <v>24.9</v>
      </c>
      <c r="O37" s="44">
        <v>23</v>
      </c>
      <c r="P37" s="44">
        <v>23</v>
      </c>
      <c r="Q37" s="44">
        <v>23</v>
      </c>
      <c r="R37" s="44">
        <v>23</v>
      </c>
      <c r="S37" s="44">
        <v>23</v>
      </c>
      <c r="T37" s="44">
        <v>23</v>
      </c>
      <c r="U37" s="44">
        <v>20.5</v>
      </c>
      <c r="V37" s="44">
        <v>20.5</v>
      </c>
      <c r="W37" s="44">
        <v>20.5</v>
      </c>
      <c r="X37" s="44">
        <v>20.5</v>
      </c>
      <c r="Y37" s="44">
        <v>20.5</v>
      </c>
      <c r="Z37" s="44">
        <v>25.1</v>
      </c>
      <c r="AA37" s="44">
        <v>25.1</v>
      </c>
      <c r="AB37" s="44">
        <v>25.1</v>
      </c>
      <c r="AC37" s="44">
        <v>25.1</v>
      </c>
      <c r="AD37" s="44">
        <v>25.1</v>
      </c>
      <c r="AE37" s="44">
        <v>20</v>
      </c>
      <c r="AF37" s="44">
        <v>17.5</v>
      </c>
      <c r="AG37" s="59">
        <v>25</v>
      </c>
      <c r="AH37" s="45">
        <f t="shared" si="2"/>
        <v>25.1</v>
      </c>
      <c r="AI37" s="46">
        <f t="shared" si="3"/>
        <v>17.5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16.2</v>
      </c>
      <c r="C38" s="44">
        <v>16.2</v>
      </c>
      <c r="D38" s="44">
        <v>16.2</v>
      </c>
      <c r="E38" s="44">
        <v>16.2</v>
      </c>
      <c r="F38" s="44">
        <v>0</v>
      </c>
      <c r="G38" s="44">
        <v>0</v>
      </c>
      <c r="H38" s="44">
        <v>0</v>
      </c>
      <c r="I38" s="44">
        <v>0</v>
      </c>
      <c r="J38" s="44">
        <v>23.3</v>
      </c>
      <c r="K38" s="44">
        <v>23.3</v>
      </c>
      <c r="L38" s="44">
        <v>23.3</v>
      </c>
      <c r="M38" s="44">
        <v>23.3</v>
      </c>
      <c r="N38" s="44">
        <v>23.3</v>
      </c>
      <c r="O38" s="44">
        <v>23.3</v>
      </c>
      <c r="P38" s="44">
        <v>23.3</v>
      </c>
      <c r="Q38" s="44">
        <v>23.3</v>
      </c>
      <c r="R38" s="44">
        <v>23.3</v>
      </c>
      <c r="S38" s="44">
        <v>23.3</v>
      </c>
      <c r="T38" s="44">
        <v>23.3</v>
      </c>
      <c r="U38" s="44">
        <v>23.1</v>
      </c>
      <c r="V38" s="44">
        <v>23.1</v>
      </c>
      <c r="W38" s="44">
        <v>23.1</v>
      </c>
      <c r="X38" s="44">
        <v>23.1</v>
      </c>
      <c r="Y38" s="44">
        <v>23.1</v>
      </c>
      <c r="Z38" s="44">
        <v>23.1</v>
      </c>
      <c r="AA38" s="44">
        <v>23.1</v>
      </c>
      <c r="AB38" s="44">
        <v>23.1</v>
      </c>
      <c r="AC38" s="44">
        <v>23.1</v>
      </c>
      <c r="AD38" s="44">
        <v>23.1</v>
      </c>
      <c r="AE38" s="44">
        <v>20.5</v>
      </c>
      <c r="AF38" s="44">
        <v>17</v>
      </c>
      <c r="AG38" s="59">
        <v>25</v>
      </c>
      <c r="AH38" s="45">
        <f t="shared" si="2"/>
        <v>23.3</v>
      </c>
      <c r="AI38" s="46">
        <f t="shared" si="3"/>
        <v>0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17.7</v>
      </c>
      <c r="C39" s="44">
        <v>17.7</v>
      </c>
      <c r="D39" s="44">
        <v>17.7</v>
      </c>
      <c r="E39" s="44">
        <v>17.7</v>
      </c>
      <c r="F39" s="44">
        <v>17.7</v>
      </c>
      <c r="G39" s="44">
        <v>17.7</v>
      </c>
      <c r="H39" s="44">
        <v>17.7</v>
      </c>
      <c r="I39" s="44">
        <v>17.7</v>
      </c>
      <c r="J39" s="44">
        <v>17.7</v>
      </c>
      <c r="K39" s="44">
        <v>17.7</v>
      </c>
      <c r="L39" s="44">
        <v>17.7</v>
      </c>
      <c r="M39" s="44">
        <v>17.7</v>
      </c>
      <c r="N39" s="44">
        <v>17.7</v>
      </c>
      <c r="O39" s="44">
        <v>17.7</v>
      </c>
      <c r="P39" s="44">
        <v>13.4</v>
      </c>
      <c r="Q39" s="44">
        <v>13.4</v>
      </c>
      <c r="R39" s="44">
        <v>13.4</v>
      </c>
      <c r="S39" s="44">
        <v>13.4</v>
      </c>
      <c r="T39" s="44">
        <v>13.4</v>
      </c>
      <c r="U39" s="44">
        <v>20.3</v>
      </c>
      <c r="V39" s="44">
        <v>20.3</v>
      </c>
      <c r="W39" s="44">
        <v>20.3</v>
      </c>
      <c r="X39" s="44">
        <v>20.3</v>
      </c>
      <c r="Y39" s="44">
        <v>20.3</v>
      </c>
      <c r="Z39" s="44">
        <v>20.3</v>
      </c>
      <c r="AA39" s="44">
        <v>25.3</v>
      </c>
      <c r="AB39" s="44">
        <v>25.3</v>
      </c>
      <c r="AC39" s="44">
        <v>25.3</v>
      </c>
      <c r="AD39" s="44">
        <v>22.8</v>
      </c>
      <c r="AE39" s="44">
        <v>20.399999999999999</v>
      </c>
      <c r="AF39" s="44">
        <v>17.399999999999999</v>
      </c>
      <c r="AG39" s="59">
        <v>25</v>
      </c>
      <c r="AH39" s="45">
        <f t="shared" si="2"/>
        <v>25.3</v>
      </c>
      <c r="AI39" s="46">
        <f t="shared" si="3"/>
        <v>13.4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13</v>
      </c>
      <c r="C40" s="44">
        <v>13</v>
      </c>
      <c r="D40" s="44">
        <v>13</v>
      </c>
      <c r="E40" s="44">
        <v>13</v>
      </c>
      <c r="F40" s="44">
        <v>13</v>
      </c>
      <c r="G40" s="44">
        <v>13</v>
      </c>
      <c r="H40" s="44">
        <v>13</v>
      </c>
      <c r="I40" s="44">
        <v>13</v>
      </c>
      <c r="J40" s="44">
        <v>13</v>
      </c>
      <c r="K40" s="44">
        <v>13</v>
      </c>
      <c r="L40" s="44">
        <v>13</v>
      </c>
      <c r="M40" s="44">
        <v>13</v>
      </c>
      <c r="N40" s="44">
        <v>13</v>
      </c>
      <c r="O40" s="44">
        <v>13</v>
      </c>
      <c r="P40" s="44">
        <v>13</v>
      </c>
      <c r="Q40" s="44">
        <v>13</v>
      </c>
      <c r="R40" s="44">
        <v>13</v>
      </c>
      <c r="S40" s="44">
        <v>13</v>
      </c>
      <c r="T40" s="44">
        <v>13</v>
      </c>
      <c r="U40" s="44">
        <v>13</v>
      </c>
      <c r="V40" s="44">
        <v>20</v>
      </c>
      <c r="W40" s="44">
        <v>20</v>
      </c>
      <c r="X40" s="44">
        <v>20</v>
      </c>
      <c r="Y40" s="44">
        <v>20</v>
      </c>
      <c r="Z40" s="44">
        <v>20</v>
      </c>
      <c r="AA40" s="44">
        <v>20</v>
      </c>
      <c r="AB40" s="44">
        <v>20</v>
      </c>
      <c r="AC40" s="44">
        <v>20</v>
      </c>
      <c r="AD40" s="44">
        <v>25</v>
      </c>
      <c r="AE40" s="44">
        <v>20</v>
      </c>
      <c r="AF40" s="44">
        <v>17</v>
      </c>
      <c r="AG40" s="59">
        <v>25</v>
      </c>
      <c r="AH40" s="45">
        <f t="shared" si="2"/>
        <v>25</v>
      </c>
      <c r="AI40" s="46">
        <f t="shared" si="3"/>
        <v>13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59">
        <v>24</v>
      </c>
      <c r="AH41" s="45">
        <f t="shared" si="2"/>
        <v>0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24.4</v>
      </c>
      <c r="C42" s="44">
        <v>24.4</v>
      </c>
      <c r="D42" s="44">
        <v>24.4</v>
      </c>
      <c r="E42" s="44">
        <v>24.4</v>
      </c>
      <c r="F42" s="44">
        <v>24.4</v>
      </c>
      <c r="G42" s="44">
        <v>24.4</v>
      </c>
      <c r="H42" s="44">
        <v>24.4</v>
      </c>
      <c r="I42" s="44">
        <v>24.4</v>
      </c>
      <c r="J42" s="44">
        <v>24.4</v>
      </c>
      <c r="K42" s="44">
        <v>24.4</v>
      </c>
      <c r="L42" s="44">
        <v>24.4</v>
      </c>
      <c r="M42" s="44">
        <v>24.4</v>
      </c>
      <c r="N42" s="44">
        <v>24.4</v>
      </c>
      <c r="O42" s="44">
        <v>24.4</v>
      </c>
      <c r="P42" s="44">
        <v>24.2</v>
      </c>
      <c r="Q42" s="44">
        <v>24.2</v>
      </c>
      <c r="R42" s="44">
        <v>24.2</v>
      </c>
      <c r="S42" s="44">
        <v>24.2</v>
      </c>
      <c r="T42" s="44">
        <v>24.2</v>
      </c>
      <c r="U42" s="44">
        <v>24.2</v>
      </c>
      <c r="V42" s="44">
        <v>21.8</v>
      </c>
      <c r="W42" s="44">
        <v>21.8</v>
      </c>
      <c r="X42" s="44">
        <v>21.8</v>
      </c>
      <c r="Y42" s="44">
        <v>21.8</v>
      </c>
      <c r="Z42" s="44">
        <v>21.8</v>
      </c>
      <c r="AA42" s="44">
        <v>21.8</v>
      </c>
      <c r="AB42" s="44">
        <v>21.8</v>
      </c>
      <c r="AC42" s="44">
        <v>21.8</v>
      </c>
      <c r="AD42" s="44">
        <v>25.3</v>
      </c>
      <c r="AE42" s="44">
        <v>25.1</v>
      </c>
      <c r="AF42" s="44">
        <v>25.1</v>
      </c>
      <c r="AG42" s="59">
        <v>23.5</v>
      </c>
      <c r="AH42" s="45">
        <f t="shared" si="2"/>
        <v>25.3</v>
      </c>
      <c r="AI42" s="46">
        <f t="shared" si="3"/>
        <v>21.8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4.5999999999999996</v>
      </c>
      <c r="C43" s="44">
        <v>4.5999999999999996</v>
      </c>
      <c r="D43" s="44">
        <v>4.5999999999999996</v>
      </c>
      <c r="E43" s="44">
        <v>4.5999999999999996</v>
      </c>
      <c r="F43" s="44">
        <v>4.5999999999999996</v>
      </c>
      <c r="G43" s="44">
        <v>4.5999999999999996</v>
      </c>
      <c r="H43" s="44">
        <v>4.5999999999999996</v>
      </c>
      <c r="I43" s="44">
        <v>4.5999999999999996</v>
      </c>
      <c r="J43" s="44">
        <v>4.5999999999999996</v>
      </c>
      <c r="K43" s="44">
        <v>4.5999999999999996</v>
      </c>
      <c r="L43" s="44">
        <v>4.5999999999999996</v>
      </c>
      <c r="M43" s="44">
        <v>4.5999999999999996</v>
      </c>
      <c r="N43" s="44">
        <v>4.5999999999999996</v>
      </c>
      <c r="O43" s="44">
        <v>4.5999999999999996</v>
      </c>
      <c r="P43" s="44">
        <v>4.5999999999999996</v>
      </c>
      <c r="Q43" s="44">
        <v>4.5999999999999996</v>
      </c>
      <c r="R43" s="44">
        <v>4.5999999999999996</v>
      </c>
      <c r="S43" s="44">
        <v>4.5999999999999996</v>
      </c>
      <c r="T43" s="44">
        <v>4.5999999999999996</v>
      </c>
      <c r="U43" s="44">
        <v>4.5999999999999996</v>
      </c>
      <c r="V43" s="44">
        <v>4.5999999999999996</v>
      </c>
      <c r="W43" s="44">
        <v>4.5999999999999996</v>
      </c>
      <c r="X43" s="44">
        <v>4.5999999999999996</v>
      </c>
      <c r="Y43" s="44">
        <v>4.5999999999999996</v>
      </c>
      <c r="Z43" s="44">
        <v>4.5999999999999996</v>
      </c>
      <c r="AA43" s="44">
        <v>4.5999999999999996</v>
      </c>
      <c r="AB43" s="44">
        <v>4.5999999999999996</v>
      </c>
      <c r="AC43" s="44">
        <v>4.5999999999999996</v>
      </c>
      <c r="AD43" s="44">
        <v>4.5999999999999996</v>
      </c>
      <c r="AE43" s="44">
        <v>4.5999999999999996</v>
      </c>
      <c r="AF43" s="44">
        <v>4.5999999999999996</v>
      </c>
      <c r="AG43" s="59">
        <v>22.5</v>
      </c>
      <c r="AH43" s="45">
        <f t="shared" si="2"/>
        <v>4.5999999999999996</v>
      </c>
      <c r="AI43" s="46">
        <f t="shared" si="3"/>
        <v>4.5999999999999996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9">
        <v>22.2</v>
      </c>
      <c r="AH44" s="45">
        <f t="shared" si="2"/>
        <v>11</v>
      </c>
      <c r="AI44" s="46">
        <f t="shared" si="3"/>
        <v>0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</v>
      </c>
      <c r="C45" s="44">
        <v>22</v>
      </c>
      <c r="D45" s="44">
        <v>22</v>
      </c>
      <c r="E45" s="44">
        <v>22</v>
      </c>
      <c r="F45" s="44">
        <v>22</v>
      </c>
      <c r="G45" s="44">
        <v>22</v>
      </c>
      <c r="H45" s="44">
        <v>22</v>
      </c>
      <c r="I45" s="44">
        <v>22</v>
      </c>
      <c r="J45" s="44">
        <v>22</v>
      </c>
      <c r="K45" s="44">
        <v>22</v>
      </c>
      <c r="L45" s="44">
        <v>22</v>
      </c>
      <c r="M45" s="44">
        <v>20</v>
      </c>
      <c r="N45" s="44">
        <v>20</v>
      </c>
      <c r="O45" s="44">
        <v>20</v>
      </c>
      <c r="P45" s="44">
        <v>20</v>
      </c>
      <c r="Q45" s="44">
        <v>20</v>
      </c>
      <c r="R45" s="44">
        <v>20</v>
      </c>
      <c r="S45" s="44">
        <v>20</v>
      </c>
      <c r="T45" s="44">
        <v>20</v>
      </c>
      <c r="U45" s="44">
        <v>20</v>
      </c>
      <c r="V45" s="44">
        <v>20</v>
      </c>
      <c r="W45" s="44">
        <v>20</v>
      </c>
      <c r="X45" s="44">
        <v>20</v>
      </c>
      <c r="Y45" s="44">
        <v>20</v>
      </c>
      <c r="Z45" s="44">
        <v>20</v>
      </c>
      <c r="AA45" s="44">
        <v>20</v>
      </c>
      <c r="AB45" s="44">
        <v>20</v>
      </c>
      <c r="AC45" s="44">
        <v>20</v>
      </c>
      <c r="AD45" s="44">
        <v>20</v>
      </c>
      <c r="AE45" s="44">
        <v>20</v>
      </c>
      <c r="AF45" s="44">
        <v>20</v>
      </c>
      <c r="AG45" s="59">
        <v>22.1</v>
      </c>
      <c r="AH45" s="45">
        <f t="shared" si="2"/>
        <v>22</v>
      </c>
      <c r="AI45" s="46">
        <f t="shared" si="3"/>
        <v>20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522</v>
      </c>
      <c r="B46" s="44">
        <v>15</v>
      </c>
      <c r="C46" s="44">
        <v>15</v>
      </c>
      <c r="D46" s="44">
        <v>15</v>
      </c>
      <c r="E46" s="44">
        <v>15</v>
      </c>
      <c r="F46" s="44">
        <v>15</v>
      </c>
      <c r="G46" s="44">
        <v>15</v>
      </c>
      <c r="H46" s="44">
        <v>15</v>
      </c>
      <c r="I46" s="44">
        <v>15</v>
      </c>
      <c r="J46" s="44">
        <v>15</v>
      </c>
      <c r="K46" s="44">
        <v>15</v>
      </c>
      <c r="L46" s="44">
        <v>15</v>
      </c>
      <c r="M46" s="44">
        <v>22</v>
      </c>
      <c r="N46" s="44">
        <v>22</v>
      </c>
      <c r="O46" s="44">
        <v>20</v>
      </c>
      <c r="P46" s="44">
        <v>20</v>
      </c>
      <c r="Q46" s="44">
        <v>20</v>
      </c>
      <c r="R46" s="44">
        <v>20</v>
      </c>
      <c r="S46" s="44">
        <v>20</v>
      </c>
      <c r="T46" s="44">
        <v>20</v>
      </c>
      <c r="U46" s="44">
        <v>20</v>
      </c>
      <c r="V46" s="44">
        <v>18</v>
      </c>
      <c r="W46" s="44">
        <v>18</v>
      </c>
      <c r="X46" s="44">
        <v>18</v>
      </c>
      <c r="Y46" s="44">
        <v>18</v>
      </c>
      <c r="Z46" s="44">
        <v>18</v>
      </c>
      <c r="AA46" s="44">
        <v>18</v>
      </c>
      <c r="AB46" s="44">
        <v>18</v>
      </c>
      <c r="AC46" s="44">
        <v>18</v>
      </c>
      <c r="AD46" s="44">
        <v>18</v>
      </c>
      <c r="AE46" s="44">
        <v>18</v>
      </c>
      <c r="AF46" s="44">
        <v>18</v>
      </c>
      <c r="AG46" s="59">
        <v>22</v>
      </c>
      <c r="AH46" s="45">
        <f t="shared" si="2"/>
        <v>22</v>
      </c>
      <c r="AI46" s="46">
        <f t="shared" si="3"/>
        <v>15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18</v>
      </c>
      <c r="Q47" s="44">
        <v>18</v>
      </c>
      <c r="R47" s="44">
        <v>18</v>
      </c>
      <c r="S47" s="44">
        <v>18</v>
      </c>
      <c r="T47" s="44">
        <v>18</v>
      </c>
      <c r="U47" s="44">
        <v>18</v>
      </c>
      <c r="V47" s="44">
        <v>18</v>
      </c>
      <c r="W47" s="44">
        <v>18</v>
      </c>
      <c r="X47" s="44">
        <v>18</v>
      </c>
      <c r="Y47" s="44">
        <v>18</v>
      </c>
      <c r="Z47" s="44">
        <v>18</v>
      </c>
      <c r="AA47" s="44">
        <v>18</v>
      </c>
      <c r="AB47" s="44">
        <v>18</v>
      </c>
      <c r="AC47" s="44">
        <v>18</v>
      </c>
      <c r="AD47" s="44">
        <v>18</v>
      </c>
      <c r="AE47" s="44">
        <v>18</v>
      </c>
      <c r="AF47" s="44">
        <v>18</v>
      </c>
      <c r="AG47" s="59">
        <v>22</v>
      </c>
      <c r="AH47" s="45">
        <f t="shared" si="2"/>
        <v>18</v>
      </c>
      <c r="AI47" s="46">
        <f t="shared" si="3"/>
        <v>18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9.6999999999999993</v>
      </c>
      <c r="N48" s="44">
        <v>9.6999999999999993</v>
      </c>
      <c r="O48" s="44">
        <v>9.6999999999999993</v>
      </c>
      <c r="P48" s="44">
        <v>9.6999999999999993</v>
      </c>
      <c r="Q48" s="44">
        <v>9.6999999999999993</v>
      </c>
      <c r="R48" s="44">
        <v>9.6999999999999993</v>
      </c>
      <c r="S48" s="44">
        <v>20</v>
      </c>
      <c r="T48" s="44">
        <v>20</v>
      </c>
      <c r="U48" s="44">
        <v>20</v>
      </c>
      <c r="V48" s="44">
        <v>20</v>
      </c>
      <c r="W48" s="44">
        <v>20</v>
      </c>
      <c r="X48" s="44">
        <v>20</v>
      </c>
      <c r="Y48" s="44">
        <v>20</v>
      </c>
      <c r="Z48" s="44">
        <v>22.4</v>
      </c>
      <c r="AA48" s="44">
        <v>22.4</v>
      </c>
      <c r="AB48" s="44">
        <v>22.4</v>
      </c>
      <c r="AC48" s="44">
        <v>22.4</v>
      </c>
      <c r="AD48" s="44">
        <v>22.4</v>
      </c>
      <c r="AE48" s="44">
        <v>11.7</v>
      </c>
      <c r="AF48" s="44">
        <v>9.6</v>
      </c>
      <c r="AG48" s="59">
        <v>22</v>
      </c>
      <c r="AH48" s="45">
        <f t="shared" si="2"/>
        <v>22.4</v>
      </c>
      <c r="AI48" s="46">
        <f t="shared" si="3"/>
        <v>0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19.3</v>
      </c>
      <c r="C49" s="44">
        <v>19.3</v>
      </c>
      <c r="D49" s="44">
        <v>19.3</v>
      </c>
      <c r="E49" s="44">
        <v>19.3</v>
      </c>
      <c r="F49" s="44">
        <v>19.3</v>
      </c>
      <c r="G49" s="44">
        <v>19.3</v>
      </c>
      <c r="H49" s="44">
        <v>19.3</v>
      </c>
      <c r="I49" s="44">
        <v>19.3</v>
      </c>
      <c r="J49" s="44">
        <v>19.3</v>
      </c>
      <c r="K49" s="44">
        <v>19.3</v>
      </c>
      <c r="L49" s="44">
        <v>19.3</v>
      </c>
      <c r="M49" s="44">
        <v>19.3</v>
      </c>
      <c r="N49" s="44">
        <v>19.3</v>
      </c>
      <c r="O49" s="44">
        <v>19.3</v>
      </c>
      <c r="P49" s="44">
        <v>19.3</v>
      </c>
      <c r="Q49" s="44">
        <v>19.3</v>
      </c>
      <c r="R49" s="44">
        <v>19.3</v>
      </c>
      <c r="S49" s="44">
        <v>19.3</v>
      </c>
      <c r="T49" s="44">
        <v>19.3</v>
      </c>
      <c r="U49" s="44">
        <v>19.3</v>
      </c>
      <c r="V49" s="44">
        <v>19.3</v>
      </c>
      <c r="W49" s="44">
        <v>19.3</v>
      </c>
      <c r="X49" s="44">
        <v>19.3</v>
      </c>
      <c r="Y49" s="44">
        <v>19.3</v>
      </c>
      <c r="Z49" s="44">
        <v>19.3</v>
      </c>
      <c r="AA49" s="44">
        <v>19.3</v>
      </c>
      <c r="AB49" s="44">
        <v>19.3</v>
      </c>
      <c r="AC49" s="44">
        <v>19.3</v>
      </c>
      <c r="AD49" s="44">
        <v>19.3</v>
      </c>
      <c r="AE49" s="44">
        <v>19.3</v>
      </c>
      <c r="AF49" s="44">
        <v>19.3</v>
      </c>
      <c r="AG49" s="59">
        <v>21.93</v>
      </c>
      <c r="AH49" s="45">
        <f t="shared" si="2"/>
        <v>19.3</v>
      </c>
      <c r="AI49" s="46">
        <f t="shared" si="3"/>
        <v>19.3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4.5</v>
      </c>
      <c r="C50" s="44">
        <v>4.5</v>
      </c>
      <c r="D50" s="44">
        <v>4.5</v>
      </c>
      <c r="E50" s="44">
        <v>4.5</v>
      </c>
      <c r="F50" s="44">
        <v>4.5</v>
      </c>
      <c r="G50" s="44">
        <v>4.5</v>
      </c>
      <c r="H50" s="44">
        <v>4.5</v>
      </c>
      <c r="I50" s="44">
        <v>4.5</v>
      </c>
      <c r="J50" s="44">
        <v>4.5</v>
      </c>
      <c r="K50" s="44">
        <v>4.5</v>
      </c>
      <c r="L50" s="44">
        <v>4.5</v>
      </c>
      <c r="M50" s="44">
        <v>4.5</v>
      </c>
      <c r="N50" s="44">
        <v>4.5</v>
      </c>
      <c r="O50" s="44">
        <v>4.5</v>
      </c>
      <c r="P50" s="44">
        <v>4.5</v>
      </c>
      <c r="Q50" s="44">
        <v>4.5</v>
      </c>
      <c r="R50" s="44">
        <v>4.5</v>
      </c>
      <c r="S50" s="44">
        <v>4.5</v>
      </c>
      <c r="T50" s="44">
        <v>4.5</v>
      </c>
      <c r="U50" s="44">
        <v>4.5</v>
      </c>
      <c r="V50" s="44">
        <v>4.5</v>
      </c>
      <c r="W50" s="44">
        <v>4.5</v>
      </c>
      <c r="X50" s="44">
        <v>4.5</v>
      </c>
      <c r="Y50" s="44">
        <v>4.5</v>
      </c>
      <c r="Z50" s="44">
        <v>4.5</v>
      </c>
      <c r="AA50" s="44">
        <v>4.5</v>
      </c>
      <c r="AB50" s="44">
        <v>4.5</v>
      </c>
      <c r="AC50" s="44">
        <v>4.5</v>
      </c>
      <c r="AD50" s="44">
        <v>4.5</v>
      </c>
      <c r="AE50" s="44">
        <v>4.5</v>
      </c>
      <c r="AF50" s="44">
        <v>4.5</v>
      </c>
      <c r="AG50" s="59">
        <v>21.3</v>
      </c>
      <c r="AH50" s="45">
        <f t="shared" si="2"/>
        <v>4.5</v>
      </c>
      <c r="AI50" s="46">
        <f t="shared" si="3"/>
        <v>4.5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5.4</v>
      </c>
      <c r="C51" s="44">
        <v>5.4</v>
      </c>
      <c r="D51" s="44">
        <v>5.4</v>
      </c>
      <c r="E51" s="44">
        <v>5.4</v>
      </c>
      <c r="F51" s="44">
        <v>5.4</v>
      </c>
      <c r="G51" s="44">
        <v>5.4</v>
      </c>
      <c r="H51" s="44">
        <v>5.4</v>
      </c>
      <c r="I51" s="44">
        <v>5.4</v>
      </c>
      <c r="J51" s="44">
        <v>5.4</v>
      </c>
      <c r="K51" s="44">
        <v>5.4</v>
      </c>
      <c r="L51" s="44">
        <v>5.4</v>
      </c>
      <c r="M51" s="44">
        <v>5.4</v>
      </c>
      <c r="N51" s="44">
        <v>5.4</v>
      </c>
      <c r="O51" s="44">
        <v>5.4</v>
      </c>
      <c r="P51" s="44">
        <v>5.4</v>
      </c>
      <c r="Q51" s="44">
        <v>5.4</v>
      </c>
      <c r="R51" s="44">
        <v>5.4</v>
      </c>
      <c r="S51" s="44">
        <v>5.4</v>
      </c>
      <c r="T51" s="44">
        <v>11.4</v>
      </c>
      <c r="U51" s="44">
        <v>11.4</v>
      </c>
      <c r="V51" s="44">
        <v>11.4</v>
      </c>
      <c r="W51" s="44">
        <v>11.4</v>
      </c>
      <c r="X51" s="44">
        <v>10.58</v>
      </c>
      <c r="Y51" s="44">
        <v>10.58</v>
      </c>
      <c r="Z51" s="44">
        <v>10.58</v>
      </c>
      <c r="AA51" s="44">
        <v>10.58</v>
      </c>
      <c r="AB51" s="44">
        <v>10.58</v>
      </c>
      <c r="AC51" s="44">
        <v>10.58</v>
      </c>
      <c r="AD51" s="44">
        <v>11.2</v>
      </c>
      <c r="AE51" s="44">
        <v>11.2</v>
      </c>
      <c r="AF51" s="44">
        <v>11.2</v>
      </c>
      <c r="AG51" s="59">
        <v>20</v>
      </c>
      <c r="AH51" s="45">
        <f t="shared" si="2"/>
        <v>11.4</v>
      </c>
      <c r="AI51" s="46">
        <f t="shared" si="3"/>
        <v>5.4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12.6</v>
      </c>
      <c r="C52" s="44">
        <v>12.6</v>
      </c>
      <c r="D52" s="44">
        <v>12.6</v>
      </c>
      <c r="E52" s="44">
        <v>12.6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21.3</v>
      </c>
      <c r="L52" s="44">
        <v>21.3</v>
      </c>
      <c r="M52" s="44">
        <v>21.3</v>
      </c>
      <c r="N52" s="44">
        <v>21.3</v>
      </c>
      <c r="O52" s="44">
        <v>21.3</v>
      </c>
      <c r="P52" s="44">
        <v>18.600000000000001</v>
      </c>
      <c r="Q52" s="44">
        <v>18.600000000000001</v>
      </c>
      <c r="R52" s="44">
        <v>18.600000000000001</v>
      </c>
      <c r="S52" s="44">
        <v>18.600000000000001</v>
      </c>
      <c r="T52" s="44">
        <v>18.600000000000001</v>
      </c>
      <c r="U52" s="44">
        <v>18.600000000000001</v>
      </c>
      <c r="V52" s="44">
        <v>18.600000000000001</v>
      </c>
      <c r="W52" s="44">
        <v>18.600000000000001</v>
      </c>
      <c r="X52" s="44">
        <v>18.600000000000001</v>
      </c>
      <c r="Y52" s="44">
        <v>18.600000000000001</v>
      </c>
      <c r="Z52" s="44">
        <v>21.3</v>
      </c>
      <c r="AA52" s="44">
        <v>21.3</v>
      </c>
      <c r="AB52" s="44">
        <v>21.3</v>
      </c>
      <c r="AC52" s="44">
        <v>21.3</v>
      </c>
      <c r="AD52" s="44">
        <v>21.3</v>
      </c>
      <c r="AE52" s="44">
        <v>16.899999999999999</v>
      </c>
      <c r="AF52" s="44">
        <v>14</v>
      </c>
      <c r="AG52" s="59">
        <v>20</v>
      </c>
      <c r="AH52" s="45">
        <f t="shared" si="2"/>
        <v>21.3</v>
      </c>
      <c r="AI52" s="46">
        <f t="shared" si="3"/>
        <v>0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20.2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>
        <v>20.2</v>
      </c>
      <c r="O53" s="44">
        <v>20.2</v>
      </c>
      <c r="P53" s="44">
        <v>20.2</v>
      </c>
      <c r="Q53" s="44">
        <v>20.2</v>
      </c>
      <c r="R53" s="44">
        <v>20.2</v>
      </c>
      <c r="S53" s="44">
        <v>20.2</v>
      </c>
      <c r="T53" s="44">
        <v>20.2</v>
      </c>
      <c r="U53" s="44">
        <v>20.2</v>
      </c>
      <c r="V53" s="44">
        <v>20.2</v>
      </c>
      <c r="W53" s="44">
        <v>20.2</v>
      </c>
      <c r="X53" s="44">
        <v>18.3</v>
      </c>
      <c r="Y53" s="44">
        <v>18.3</v>
      </c>
      <c r="Z53" s="44">
        <v>20.2</v>
      </c>
      <c r="AA53" s="44">
        <v>20.2</v>
      </c>
      <c r="AB53" s="44">
        <v>20.2</v>
      </c>
      <c r="AC53" s="44">
        <v>20.2</v>
      </c>
      <c r="AD53" s="44">
        <v>20.2</v>
      </c>
      <c r="AE53" s="44">
        <v>20.2</v>
      </c>
      <c r="AF53" s="44">
        <v>20.2</v>
      </c>
      <c r="AG53" s="59">
        <v>19.8</v>
      </c>
      <c r="AH53" s="45">
        <f t="shared" si="2"/>
        <v>20.2</v>
      </c>
      <c r="AI53" s="46">
        <f t="shared" si="3"/>
        <v>18.3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16.5</v>
      </c>
      <c r="C54" s="44">
        <v>16.5</v>
      </c>
      <c r="D54" s="44">
        <v>7.6</v>
      </c>
      <c r="E54" s="44">
        <v>7.6</v>
      </c>
      <c r="F54" s="44">
        <v>7.6</v>
      </c>
      <c r="G54" s="44">
        <v>7.6</v>
      </c>
      <c r="H54" s="44">
        <v>7.6</v>
      </c>
      <c r="I54" s="44">
        <v>7.6</v>
      </c>
      <c r="J54" s="44">
        <v>7.6</v>
      </c>
      <c r="K54" s="44">
        <v>7.6</v>
      </c>
      <c r="L54" s="44">
        <v>7.6</v>
      </c>
      <c r="M54" s="44">
        <v>15.3</v>
      </c>
      <c r="N54" s="44">
        <v>15.3</v>
      </c>
      <c r="O54" s="44">
        <v>15.3</v>
      </c>
      <c r="P54" s="44">
        <v>15.3</v>
      </c>
      <c r="Q54" s="44">
        <v>15.3</v>
      </c>
      <c r="R54" s="44">
        <v>15.3</v>
      </c>
      <c r="S54" s="44">
        <v>8.6</v>
      </c>
      <c r="T54" s="44">
        <v>8.6</v>
      </c>
      <c r="U54" s="44">
        <v>8.6</v>
      </c>
      <c r="V54" s="44">
        <v>8.6</v>
      </c>
      <c r="W54" s="44">
        <v>8.6</v>
      </c>
      <c r="X54" s="44">
        <v>8.6</v>
      </c>
      <c r="Y54" s="44">
        <v>8.6</v>
      </c>
      <c r="Z54" s="44">
        <v>8.6</v>
      </c>
      <c r="AA54" s="44">
        <v>8.6</v>
      </c>
      <c r="AB54" s="44">
        <v>8.6</v>
      </c>
      <c r="AC54" s="44">
        <v>8.6</v>
      </c>
      <c r="AD54" s="44">
        <v>8.6</v>
      </c>
      <c r="AE54" s="44">
        <v>8.6</v>
      </c>
      <c r="AF54" s="44">
        <v>8.6</v>
      </c>
      <c r="AG54" s="59">
        <v>18</v>
      </c>
      <c r="AH54" s="45">
        <f t="shared" si="2"/>
        <v>16.5</v>
      </c>
      <c r="AI54" s="46">
        <f t="shared" si="3"/>
        <v>7.6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14.1</v>
      </c>
      <c r="G55" s="44">
        <v>14.1</v>
      </c>
      <c r="H55" s="44">
        <v>14.1</v>
      </c>
      <c r="I55" s="44">
        <v>14.1</v>
      </c>
      <c r="J55" s="44">
        <v>14.1</v>
      </c>
      <c r="K55" s="44">
        <v>14.1</v>
      </c>
      <c r="L55" s="44">
        <v>14.1</v>
      </c>
      <c r="M55" s="44">
        <v>14.1</v>
      </c>
      <c r="N55" s="44">
        <v>14.1</v>
      </c>
      <c r="O55" s="44">
        <v>14.1</v>
      </c>
      <c r="P55" s="44">
        <v>13.8</v>
      </c>
      <c r="Q55" s="44">
        <v>13.8</v>
      </c>
      <c r="R55" s="44">
        <v>13.8</v>
      </c>
      <c r="S55" s="44">
        <v>13.8</v>
      </c>
      <c r="T55" s="44">
        <v>15</v>
      </c>
      <c r="U55" s="44">
        <v>14</v>
      </c>
      <c r="V55" s="44">
        <v>14</v>
      </c>
      <c r="W55" s="44">
        <v>14</v>
      </c>
      <c r="X55" s="44">
        <v>14</v>
      </c>
      <c r="Y55" s="44">
        <v>14</v>
      </c>
      <c r="Z55" s="44">
        <v>14</v>
      </c>
      <c r="AA55" s="44">
        <v>14</v>
      </c>
      <c r="AB55" s="44">
        <v>14</v>
      </c>
      <c r="AC55" s="44">
        <v>14</v>
      </c>
      <c r="AD55" s="44">
        <v>14</v>
      </c>
      <c r="AE55" s="44">
        <v>15.6</v>
      </c>
      <c r="AF55" s="44">
        <v>15.6</v>
      </c>
      <c r="AG55" s="59">
        <v>15.33</v>
      </c>
      <c r="AH55" s="45">
        <f t="shared" si="2"/>
        <v>15.6</v>
      </c>
      <c r="AI55" s="46">
        <f t="shared" si="3"/>
        <v>13.8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14</v>
      </c>
      <c r="Q57" s="44">
        <v>14</v>
      </c>
      <c r="R57" s="44">
        <v>14</v>
      </c>
      <c r="S57" s="44">
        <v>14</v>
      </c>
      <c r="T57" s="44">
        <v>14</v>
      </c>
      <c r="U57" s="44">
        <v>14</v>
      </c>
      <c r="V57" s="44">
        <v>14</v>
      </c>
      <c r="W57" s="44">
        <v>14</v>
      </c>
      <c r="X57" s="44">
        <v>14</v>
      </c>
      <c r="Y57" s="44">
        <v>14</v>
      </c>
      <c r="Z57" s="44">
        <v>14</v>
      </c>
      <c r="AA57" s="44">
        <v>14</v>
      </c>
      <c r="AB57" s="44">
        <v>14</v>
      </c>
      <c r="AC57" s="44">
        <v>14</v>
      </c>
      <c r="AD57" s="44">
        <v>14</v>
      </c>
      <c r="AE57" s="44">
        <v>14</v>
      </c>
      <c r="AF57" s="44">
        <v>14</v>
      </c>
      <c r="AG57" s="59">
        <v>14.9</v>
      </c>
      <c r="AH57" s="45">
        <f t="shared" si="2"/>
        <v>14</v>
      </c>
      <c r="AI57" s="46">
        <f t="shared" si="3"/>
        <v>14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15</v>
      </c>
      <c r="C58" s="44">
        <v>15</v>
      </c>
      <c r="D58" s="44">
        <v>15</v>
      </c>
      <c r="E58" s="44">
        <v>15</v>
      </c>
      <c r="F58" s="44">
        <v>15</v>
      </c>
      <c r="G58" s="44">
        <v>15</v>
      </c>
      <c r="H58" s="44">
        <v>15</v>
      </c>
      <c r="I58" s="44">
        <v>15</v>
      </c>
      <c r="J58" s="44">
        <v>15</v>
      </c>
      <c r="K58" s="44">
        <v>15</v>
      </c>
      <c r="L58" s="44">
        <v>15</v>
      </c>
      <c r="M58" s="44">
        <v>15</v>
      </c>
      <c r="N58" s="44">
        <v>15</v>
      </c>
      <c r="O58" s="44">
        <v>15</v>
      </c>
      <c r="P58" s="44">
        <v>13.9</v>
      </c>
      <c r="Q58" s="44">
        <v>13.9</v>
      </c>
      <c r="R58" s="44">
        <v>13.9</v>
      </c>
      <c r="S58" s="44">
        <v>13.9</v>
      </c>
      <c r="T58" s="44">
        <v>13.9</v>
      </c>
      <c r="U58" s="44">
        <v>14</v>
      </c>
      <c r="V58" s="44">
        <v>14</v>
      </c>
      <c r="W58" s="44">
        <v>14</v>
      </c>
      <c r="X58" s="44">
        <v>14</v>
      </c>
      <c r="Y58" s="44">
        <v>14</v>
      </c>
      <c r="Z58" s="44">
        <v>14</v>
      </c>
      <c r="AA58" s="44">
        <v>14</v>
      </c>
      <c r="AB58" s="44">
        <v>14</v>
      </c>
      <c r="AC58" s="44">
        <v>14</v>
      </c>
      <c r="AD58" s="44">
        <v>14.8</v>
      </c>
      <c r="AE58" s="44">
        <v>14.8</v>
      </c>
      <c r="AF58" s="44">
        <v>14.8</v>
      </c>
      <c r="AG58" s="59">
        <v>14.3</v>
      </c>
      <c r="AH58" s="45">
        <f t="shared" si="2"/>
        <v>15</v>
      </c>
      <c r="AI58" s="46">
        <f t="shared" si="3"/>
        <v>13.9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11.8</v>
      </c>
      <c r="C61" s="44">
        <v>11.8</v>
      </c>
      <c r="D61" s="44">
        <v>11.8</v>
      </c>
      <c r="E61" s="44">
        <v>11.8</v>
      </c>
      <c r="F61" s="44">
        <v>11.8</v>
      </c>
      <c r="G61" s="44">
        <v>11.8</v>
      </c>
      <c r="H61" s="44">
        <v>11.8</v>
      </c>
      <c r="I61" s="44">
        <v>11.8</v>
      </c>
      <c r="J61" s="44">
        <v>11.8</v>
      </c>
      <c r="K61" s="44">
        <v>11.8</v>
      </c>
      <c r="L61" s="44">
        <v>11.8</v>
      </c>
      <c r="M61" s="44">
        <v>11.8</v>
      </c>
      <c r="N61" s="44">
        <v>11.8</v>
      </c>
      <c r="O61" s="44">
        <v>11.8</v>
      </c>
      <c r="P61" s="44">
        <v>11.8</v>
      </c>
      <c r="Q61" s="44">
        <v>11.8</v>
      </c>
      <c r="R61" s="44">
        <v>11.8</v>
      </c>
      <c r="S61" s="44">
        <v>11.8</v>
      </c>
      <c r="T61" s="44">
        <v>11.8</v>
      </c>
      <c r="U61" s="44">
        <v>11.8</v>
      </c>
      <c r="V61" s="44">
        <v>11.8</v>
      </c>
      <c r="W61" s="44">
        <v>11.8</v>
      </c>
      <c r="X61" s="44">
        <v>11.8</v>
      </c>
      <c r="Y61" s="44">
        <v>11.8</v>
      </c>
      <c r="Z61" s="44">
        <v>11.8</v>
      </c>
      <c r="AA61" s="44">
        <v>11.8</v>
      </c>
      <c r="AB61" s="44">
        <v>11.8</v>
      </c>
      <c r="AC61" s="44">
        <v>11.8</v>
      </c>
      <c r="AD61" s="44">
        <v>11.8</v>
      </c>
      <c r="AE61" s="44">
        <v>11.8</v>
      </c>
      <c r="AF61" s="44">
        <v>11.8</v>
      </c>
      <c r="AG61" s="59">
        <v>13.5</v>
      </c>
      <c r="AH61" s="45">
        <f t="shared" si="2"/>
        <v>11.8</v>
      </c>
      <c r="AI61" s="46">
        <f t="shared" si="3"/>
        <v>11.8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6</v>
      </c>
      <c r="C63" s="44">
        <v>6</v>
      </c>
      <c r="D63" s="44">
        <v>6</v>
      </c>
      <c r="E63" s="44">
        <v>6</v>
      </c>
      <c r="F63" s="44">
        <v>6</v>
      </c>
      <c r="G63" s="44">
        <v>6</v>
      </c>
      <c r="H63" s="44">
        <v>6</v>
      </c>
      <c r="I63" s="44">
        <v>6</v>
      </c>
      <c r="J63" s="44">
        <v>6</v>
      </c>
      <c r="K63" s="44">
        <v>6</v>
      </c>
      <c r="L63" s="44">
        <v>6</v>
      </c>
      <c r="M63" s="44">
        <v>10</v>
      </c>
      <c r="N63" s="44">
        <v>10</v>
      </c>
      <c r="O63" s="44">
        <v>10</v>
      </c>
      <c r="P63" s="44">
        <v>10</v>
      </c>
      <c r="Q63" s="44">
        <v>10</v>
      </c>
      <c r="R63" s="44">
        <v>10</v>
      </c>
      <c r="S63" s="44">
        <v>10</v>
      </c>
      <c r="T63" s="44">
        <v>10</v>
      </c>
      <c r="U63" s="44">
        <v>10</v>
      </c>
      <c r="V63" s="44">
        <v>10</v>
      </c>
      <c r="W63" s="44">
        <v>10</v>
      </c>
      <c r="X63" s="44">
        <v>10</v>
      </c>
      <c r="Y63" s="44">
        <v>10</v>
      </c>
      <c r="Z63" s="44">
        <v>10</v>
      </c>
      <c r="AA63" s="44">
        <v>10</v>
      </c>
      <c r="AB63" s="44">
        <v>10</v>
      </c>
      <c r="AC63" s="44">
        <v>10</v>
      </c>
      <c r="AD63" s="44">
        <v>10</v>
      </c>
      <c r="AE63" s="44">
        <v>10</v>
      </c>
      <c r="AF63" s="44">
        <v>10</v>
      </c>
      <c r="AG63" s="59">
        <v>13</v>
      </c>
      <c r="AH63" s="45">
        <f t="shared" si="2"/>
        <v>10</v>
      </c>
      <c r="AI63" s="46">
        <f t="shared" si="3"/>
        <v>6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7.5</v>
      </c>
      <c r="C64" s="44">
        <v>7.5</v>
      </c>
      <c r="D64" s="44">
        <v>7.5</v>
      </c>
      <c r="E64" s="44">
        <v>7.5</v>
      </c>
      <c r="F64" s="44">
        <v>7.5</v>
      </c>
      <c r="G64" s="44">
        <v>7.5</v>
      </c>
      <c r="H64" s="44">
        <v>7.5</v>
      </c>
      <c r="I64" s="44">
        <v>7.5</v>
      </c>
      <c r="J64" s="44">
        <v>7.5</v>
      </c>
      <c r="K64" s="44">
        <v>7.5</v>
      </c>
      <c r="L64" s="44">
        <v>7.5</v>
      </c>
      <c r="M64" s="44">
        <v>8</v>
      </c>
      <c r="N64" s="44">
        <v>8</v>
      </c>
      <c r="O64" s="44">
        <v>8</v>
      </c>
      <c r="P64" s="44">
        <v>5.8</v>
      </c>
      <c r="Q64" s="44">
        <v>5.8</v>
      </c>
      <c r="R64" s="44">
        <v>5.8</v>
      </c>
      <c r="S64" s="44">
        <v>5.8</v>
      </c>
      <c r="T64" s="44">
        <v>8</v>
      </c>
      <c r="U64" s="44">
        <v>8</v>
      </c>
      <c r="V64" s="44">
        <v>8</v>
      </c>
      <c r="W64" s="44">
        <v>8</v>
      </c>
      <c r="X64" s="44">
        <v>9.8000000000000007</v>
      </c>
      <c r="Y64" s="44">
        <v>9.8000000000000007</v>
      </c>
      <c r="Z64" s="44">
        <v>9.8000000000000007</v>
      </c>
      <c r="AA64" s="44">
        <v>9.8000000000000007</v>
      </c>
      <c r="AB64" s="44">
        <v>9.8000000000000007</v>
      </c>
      <c r="AC64" s="44">
        <v>9.8000000000000007</v>
      </c>
      <c r="AD64" s="44">
        <v>0</v>
      </c>
      <c r="AE64" s="44">
        <v>0</v>
      </c>
      <c r="AF64" s="44">
        <v>0</v>
      </c>
      <c r="AG64" s="59">
        <v>12</v>
      </c>
      <c r="AH64" s="45">
        <f t="shared" si="2"/>
        <v>9.8000000000000007</v>
      </c>
      <c r="AI64" s="46">
        <f t="shared" si="3"/>
        <v>0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11.9</v>
      </c>
      <c r="W65" s="44">
        <v>11.9</v>
      </c>
      <c r="X65" s="44">
        <v>11.9</v>
      </c>
      <c r="Y65" s="44">
        <v>11.9</v>
      </c>
      <c r="Z65" s="44">
        <v>11.9</v>
      </c>
      <c r="AA65" s="44">
        <v>11.9</v>
      </c>
      <c r="AB65" s="44">
        <v>11.9</v>
      </c>
      <c r="AC65" s="44">
        <v>11.9</v>
      </c>
      <c r="AD65" s="44">
        <v>11.9</v>
      </c>
      <c r="AE65" s="44">
        <v>11.9</v>
      </c>
      <c r="AF65" s="44">
        <v>11.9</v>
      </c>
      <c r="AG65" s="59">
        <v>12</v>
      </c>
      <c r="AH65" s="45">
        <f t="shared" si="2"/>
        <v>13.2</v>
      </c>
      <c r="AI65" s="46">
        <f t="shared" si="3"/>
        <v>11.9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12</v>
      </c>
      <c r="C66" s="44">
        <v>12</v>
      </c>
      <c r="D66" s="44">
        <v>12</v>
      </c>
      <c r="E66" s="44">
        <v>12</v>
      </c>
      <c r="F66" s="44">
        <v>12</v>
      </c>
      <c r="G66" s="44">
        <v>12</v>
      </c>
      <c r="H66" s="44">
        <v>12</v>
      </c>
      <c r="I66" s="44">
        <v>12</v>
      </c>
      <c r="J66" s="44">
        <v>12</v>
      </c>
      <c r="K66" s="44">
        <v>12</v>
      </c>
      <c r="L66" s="44">
        <v>12</v>
      </c>
      <c r="M66" s="44">
        <v>12</v>
      </c>
      <c r="N66" s="44">
        <v>12</v>
      </c>
      <c r="O66" s="44">
        <v>12</v>
      </c>
      <c r="P66" s="44">
        <v>12</v>
      </c>
      <c r="Q66" s="44">
        <v>12</v>
      </c>
      <c r="R66" s="44">
        <v>12</v>
      </c>
      <c r="S66" s="44">
        <v>12</v>
      </c>
      <c r="T66" s="44">
        <v>12</v>
      </c>
      <c r="U66" s="44">
        <v>12</v>
      </c>
      <c r="V66" s="44">
        <v>12</v>
      </c>
      <c r="W66" s="44">
        <v>12</v>
      </c>
      <c r="X66" s="44">
        <v>12</v>
      </c>
      <c r="Y66" s="44">
        <v>12</v>
      </c>
      <c r="Z66" s="44">
        <v>12</v>
      </c>
      <c r="AA66" s="44">
        <v>12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59">
        <v>12</v>
      </c>
      <c r="AH66" s="45">
        <f t="shared" si="2"/>
        <v>12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10.5</v>
      </c>
      <c r="C67" s="44">
        <v>10.5</v>
      </c>
      <c r="D67" s="44">
        <v>10.5</v>
      </c>
      <c r="E67" s="44">
        <v>10.5</v>
      </c>
      <c r="F67" s="44">
        <v>10.5</v>
      </c>
      <c r="G67" s="44">
        <v>10.5</v>
      </c>
      <c r="H67" s="44">
        <v>10.5</v>
      </c>
      <c r="I67" s="44">
        <v>10.5</v>
      </c>
      <c r="J67" s="44">
        <v>10.5</v>
      </c>
      <c r="K67" s="44">
        <v>10.5</v>
      </c>
      <c r="L67" s="44">
        <v>10.5</v>
      </c>
      <c r="M67" s="44">
        <v>10.5</v>
      </c>
      <c r="N67" s="44">
        <v>10.5</v>
      </c>
      <c r="O67" s="44">
        <v>10.5</v>
      </c>
      <c r="P67" s="44">
        <v>10.5</v>
      </c>
      <c r="Q67" s="44">
        <v>10.5</v>
      </c>
      <c r="R67" s="44">
        <v>10.5</v>
      </c>
      <c r="S67" s="44">
        <v>10.5</v>
      </c>
      <c r="T67" s="44">
        <v>10.5</v>
      </c>
      <c r="U67" s="44">
        <v>10.5</v>
      </c>
      <c r="V67" s="44">
        <v>10.5</v>
      </c>
      <c r="W67" s="44">
        <v>10.5</v>
      </c>
      <c r="X67" s="44">
        <v>10.5</v>
      </c>
      <c r="Y67" s="44">
        <v>10.5</v>
      </c>
      <c r="Z67" s="44">
        <v>10.5</v>
      </c>
      <c r="AA67" s="44">
        <v>10.5</v>
      </c>
      <c r="AB67" s="44">
        <v>10.5</v>
      </c>
      <c r="AC67" s="44">
        <v>10.5</v>
      </c>
      <c r="AD67" s="44">
        <v>10.5</v>
      </c>
      <c r="AE67" s="44">
        <v>10.5</v>
      </c>
      <c r="AF67" s="44">
        <v>10.5</v>
      </c>
      <c r="AG67" s="59">
        <v>12</v>
      </c>
      <c r="AH67" s="45">
        <f t="shared" si="2"/>
        <v>10.5</v>
      </c>
      <c r="AI67" s="46">
        <f t="shared" si="3"/>
        <v>10.5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12.1</v>
      </c>
      <c r="C68" s="44">
        <v>9.6999999999999993</v>
      </c>
      <c r="D68" s="44">
        <v>9.6999999999999993</v>
      </c>
      <c r="E68" s="44">
        <v>9.6999999999999993</v>
      </c>
      <c r="F68" s="44">
        <v>12</v>
      </c>
      <c r="G68" s="44">
        <v>12</v>
      </c>
      <c r="H68" s="44">
        <v>12</v>
      </c>
      <c r="I68" s="44">
        <v>12</v>
      </c>
      <c r="J68" s="44">
        <v>12</v>
      </c>
      <c r="K68" s="44">
        <v>12</v>
      </c>
      <c r="L68" s="44">
        <v>12</v>
      </c>
      <c r="M68" s="44">
        <v>12</v>
      </c>
      <c r="N68" s="44">
        <v>12</v>
      </c>
      <c r="O68" s="44">
        <v>12</v>
      </c>
      <c r="P68" s="44">
        <v>10.9</v>
      </c>
      <c r="Q68" s="44">
        <v>10.9</v>
      </c>
      <c r="R68" s="44">
        <v>10.9</v>
      </c>
      <c r="S68" s="44">
        <v>10.9</v>
      </c>
      <c r="T68" s="44">
        <v>10.9</v>
      </c>
      <c r="U68" s="44">
        <v>10.9</v>
      </c>
      <c r="V68" s="44">
        <v>10.9</v>
      </c>
      <c r="W68" s="44">
        <v>10.9</v>
      </c>
      <c r="X68" s="44">
        <v>10.9</v>
      </c>
      <c r="Y68" s="44">
        <v>10.9</v>
      </c>
      <c r="Z68" s="44">
        <v>12.3</v>
      </c>
      <c r="AA68" s="44">
        <v>12.3</v>
      </c>
      <c r="AB68" s="44">
        <v>12.3</v>
      </c>
      <c r="AC68" s="44">
        <v>12.3</v>
      </c>
      <c r="AD68" s="44">
        <v>12.3</v>
      </c>
      <c r="AE68" s="44">
        <v>9</v>
      </c>
      <c r="AF68" s="44">
        <v>9</v>
      </c>
      <c r="AG68" s="59">
        <v>12</v>
      </c>
      <c r="AH68" s="45">
        <f t="shared" si="2"/>
        <v>12.3</v>
      </c>
      <c r="AI68" s="46">
        <f t="shared" si="3"/>
        <v>9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10</v>
      </c>
      <c r="D69" s="44">
        <v>10</v>
      </c>
      <c r="E69" s="44">
        <v>10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v>10</v>
      </c>
      <c r="S69" s="44">
        <v>10</v>
      </c>
      <c r="T69" s="44">
        <v>10</v>
      </c>
      <c r="U69" s="44">
        <v>10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10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10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7</v>
      </c>
      <c r="C70" s="44">
        <v>7</v>
      </c>
      <c r="D70" s="44">
        <v>7</v>
      </c>
      <c r="E70" s="44">
        <v>7</v>
      </c>
      <c r="F70" s="44">
        <v>0</v>
      </c>
      <c r="G70" s="44">
        <v>0</v>
      </c>
      <c r="H70" s="44">
        <v>0</v>
      </c>
      <c r="I70" s="44">
        <v>0</v>
      </c>
      <c r="J70" s="44">
        <v>5.6</v>
      </c>
      <c r="K70" s="44">
        <v>11.2</v>
      </c>
      <c r="L70" s="44">
        <v>11.2</v>
      </c>
      <c r="M70" s="44">
        <v>11.2</v>
      </c>
      <c r="N70" s="44">
        <v>11.2</v>
      </c>
      <c r="O70" s="44">
        <v>11.2</v>
      </c>
      <c r="P70" s="44">
        <v>10.199999999999999</v>
      </c>
      <c r="Q70" s="44">
        <v>10.199999999999999</v>
      </c>
      <c r="R70" s="44">
        <v>10.199999999999999</v>
      </c>
      <c r="S70" s="44">
        <v>10.199999999999999</v>
      </c>
      <c r="T70" s="44">
        <v>10.199999999999999</v>
      </c>
      <c r="U70" s="44">
        <v>10.199999999999999</v>
      </c>
      <c r="V70" s="44">
        <v>10.199999999999999</v>
      </c>
      <c r="W70" s="44">
        <v>10.199999999999999</v>
      </c>
      <c r="X70" s="44">
        <v>11.2</v>
      </c>
      <c r="Y70" s="44">
        <v>11.2</v>
      </c>
      <c r="Z70" s="44">
        <v>11.2</v>
      </c>
      <c r="AA70" s="44">
        <v>11.2</v>
      </c>
      <c r="AB70" s="44">
        <v>11.2</v>
      </c>
      <c r="AC70" s="44">
        <v>11.2</v>
      </c>
      <c r="AD70" s="44">
        <v>11.2</v>
      </c>
      <c r="AE70" s="44">
        <v>11.2</v>
      </c>
      <c r="AF70" s="44">
        <v>11.2</v>
      </c>
      <c r="AG70" s="59">
        <v>11</v>
      </c>
      <c r="AH70" s="45">
        <f t="shared" si="2"/>
        <v>11.2</v>
      </c>
      <c r="AI70" s="46">
        <f t="shared" si="3"/>
        <v>0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>
        <v>9.4</v>
      </c>
      <c r="T71" s="44">
        <v>9.4</v>
      </c>
      <c r="U71" s="44">
        <v>9.4</v>
      </c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11.6</v>
      </c>
      <c r="C72" s="44">
        <v>11.6</v>
      </c>
      <c r="D72" s="44">
        <v>11.6</v>
      </c>
      <c r="E72" s="44">
        <v>11.6</v>
      </c>
      <c r="F72" s="44">
        <v>9.6999999999999993</v>
      </c>
      <c r="G72" s="44">
        <v>9.6999999999999993</v>
      </c>
      <c r="H72" s="44">
        <v>9.6999999999999993</v>
      </c>
      <c r="I72" s="44">
        <v>9.6999999999999993</v>
      </c>
      <c r="J72" s="44">
        <v>9.6999999999999993</v>
      </c>
      <c r="K72" s="44">
        <v>9.6999999999999993</v>
      </c>
      <c r="L72" s="44">
        <v>9.6999999999999993</v>
      </c>
      <c r="M72" s="44">
        <v>9.6999999999999993</v>
      </c>
      <c r="N72" s="44">
        <v>9.6999999999999993</v>
      </c>
      <c r="O72" s="44">
        <v>9.6999999999999993</v>
      </c>
      <c r="P72" s="44">
        <v>9.6999999999999993</v>
      </c>
      <c r="Q72" s="44">
        <v>9.6999999999999993</v>
      </c>
      <c r="R72" s="44">
        <v>9.6999999999999993</v>
      </c>
      <c r="S72" s="44">
        <v>9.6999999999999993</v>
      </c>
      <c r="T72" s="44">
        <v>9.6999999999999993</v>
      </c>
      <c r="U72" s="44">
        <v>9.6999999999999993</v>
      </c>
      <c r="V72" s="44">
        <v>9.6999999999999993</v>
      </c>
      <c r="W72" s="44">
        <v>9.6999999999999993</v>
      </c>
      <c r="X72" s="44">
        <v>11.7</v>
      </c>
      <c r="Y72" s="44">
        <v>11.7</v>
      </c>
      <c r="Z72" s="44">
        <v>11.7</v>
      </c>
      <c r="AA72" s="44">
        <v>11.7</v>
      </c>
      <c r="AB72" s="44">
        <v>11.7</v>
      </c>
      <c r="AC72" s="44">
        <v>11.7</v>
      </c>
      <c r="AD72" s="44">
        <v>9.6999999999999993</v>
      </c>
      <c r="AE72" s="44">
        <v>11.7</v>
      </c>
      <c r="AF72" s="44">
        <v>11.7</v>
      </c>
      <c r="AG72" s="59">
        <v>10.7</v>
      </c>
      <c r="AH72" s="45">
        <f t="shared" si="2"/>
        <v>11.7</v>
      </c>
      <c r="AI72" s="46">
        <f t="shared" si="3"/>
        <v>9.6999999999999993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10.7</v>
      </c>
      <c r="C73" s="44">
        <v>10.7</v>
      </c>
      <c r="D73" s="44">
        <v>10.7</v>
      </c>
      <c r="E73" s="44">
        <v>10.7</v>
      </c>
      <c r="F73" s="44">
        <v>10.7</v>
      </c>
      <c r="G73" s="44">
        <v>10.7</v>
      </c>
      <c r="H73" s="44">
        <v>10.7</v>
      </c>
      <c r="I73" s="44">
        <v>10.7</v>
      </c>
      <c r="J73" s="44">
        <v>10.7</v>
      </c>
      <c r="K73" s="44">
        <v>10.7</v>
      </c>
      <c r="L73" s="44">
        <v>10.7</v>
      </c>
      <c r="M73" s="44">
        <v>10.7</v>
      </c>
      <c r="N73" s="44">
        <v>10.7</v>
      </c>
      <c r="O73" s="44">
        <v>10.7</v>
      </c>
      <c r="P73" s="44">
        <v>10.7</v>
      </c>
      <c r="Q73" s="44">
        <v>10.7</v>
      </c>
      <c r="R73" s="44">
        <v>10.7</v>
      </c>
      <c r="S73" s="44">
        <v>10.7</v>
      </c>
      <c r="T73" s="44">
        <v>10.7</v>
      </c>
      <c r="U73" s="44">
        <v>10.7</v>
      </c>
      <c r="V73" s="44">
        <v>10.7</v>
      </c>
      <c r="W73" s="44">
        <v>10.7</v>
      </c>
      <c r="X73" s="44">
        <v>10.7</v>
      </c>
      <c r="Y73" s="44">
        <v>10.7</v>
      </c>
      <c r="Z73" s="44">
        <v>10.7</v>
      </c>
      <c r="AA73" s="44">
        <v>10.7</v>
      </c>
      <c r="AB73" s="44">
        <v>10.7</v>
      </c>
      <c r="AC73" s="44">
        <v>10.7</v>
      </c>
      <c r="AD73" s="44">
        <v>8.1999999999999993</v>
      </c>
      <c r="AE73" s="44">
        <v>9.6</v>
      </c>
      <c r="AF73" s="44">
        <v>9.6</v>
      </c>
      <c r="AG73" s="59">
        <v>10.3</v>
      </c>
      <c r="AH73" s="45">
        <f>MAX(B73:AF73)</f>
        <v>10.7</v>
      </c>
      <c r="AI73" s="46">
        <f>MIN(B73:AF73)</f>
        <v>8.1999999999999993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8</v>
      </c>
      <c r="C74" s="44">
        <v>8</v>
      </c>
      <c r="D74" s="44">
        <v>8</v>
      </c>
      <c r="E74" s="44">
        <v>8</v>
      </c>
      <c r="F74" s="44">
        <v>8</v>
      </c>
      <c r="G74" s="44">
        <v>8</v>
      </c>
      <c r="H74" s="44">
        <v>8</v>
      </c>
      <c r="I74" s="44">
        <v>8</v>
      </c>
      <c r="J74" s="44">
        <v>8</v>
      </c>
      <c r="K74" s="44">
        <v>8</v>
      </c>
      <c r="L74" s="44">
        <v>8</v>
      </c>
      <c r="M74" s="44">
        <v>10</v>
      </c>
      <c r="N74" s="44">
        <v>10</v>
      </c>
      <c r="O74" s="44">
        <v>9</v>
      </c>
      <c r="P74" s="44">
        <v>9</v>
      </c>
      <c r="Q74" s="44">
        <v>9</v>
      </c>
      <c r="R74" s="44">
        <v>9</v>
      </c>
      <c r="S74" s="44">
        <v>9</v>
      </c>
      <c r="T74" s="44">
        <v>9</v>
      </c>
      <c r="U74" s="44">
        <v>9</v>
      </c>
      <c r="V74" s="44">
        <v>9</v>
      </c>
      <c r="W74" s="44">
        <v>9</v>
      </c>
      <c r="X74" s="44">
        <v>9</v>
      </c>
      <c r="Y74" s="44">
        <v>9</v>
      </c>
      <c r="Z74" s="44">
        <v>9</v>
      </c>
      <c r="AA74" s="44">
        <v>9</v>
      </c>
      <c r="AB74" s="44">
        <v>9</v>
      </c>
      <c r="AC74" s="44">
        <v>9</v>
      </c>
      <c r="AD74" s="44">
        <v>9</v>
      </c>
      <c r="AE74" s="44">
        <v>9</v>
      </c>
      <c r="AF74" s="44">
        <v>9</v>
      </c>
      <c r="AG74" s="59">
        <v>10</v>
      </c>
      <c r="AH74" s="45">
        <f t="shared" si="2"/>
        <v>10</v>
      </c>
      <c r="AI74" s="46">
        <f t="shared" si="3"/>
        <v>8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8.5</v>
      </c>
      <c r="C76" s="44">
        <v>8.5</v>
      </c>
      <c r="D76" s="44">
        <v>8.5</v>
      </c>
      <c r="E76" s="44">
        <v>8.5</v>
      </c>
      <c r="F76" s="44">
        <v>8.5</v>
      </c>
      <c r="G76" s="44">
        <v>8.5</v>
      </c>
      <c r="H76" s="44">
        <v>8.5</v>
      </c>
      <c r="I76" s="44">
        <v>8.5</v>
      </c>
      <c r="J76" s="44">
        <v>8.5</v>
      </c>
      <c r="K76" s="44">
        <v>8.5</v>
      </c>
      <c r="L76" s="44">
        <v>8.5</v>
      </c>
      <c r="M76" s="44">
        <v>8.5</v>
      </c>
      <c r="N76" s="44">
        <v>8.5</v>
      </c>
      <c r="O76" s="44">
        <v>8.5</v>
      </c>
      <c r="P76" s="44">
        <v>8.5</v>
      </c>
      <c r="Q76" s="44">
        <v>8.5</v>
      </c>
      <c r="R76" s="44">
        <v>8.5</v>
      </c>
      <c r="S76" s="44">
        <v>8.5</v>
      </c>
      <c r="T76" s="44">
        <v>8.5</v>
      </c>
      <c r="U76" s="44">
        <v>8.5</v>
      </c>
      <c r="V76" s="44">
        <v>8.5</v>
      </c>
      <c r="W76" s="44">
        <v>8.5</v>
      </c>
      <c r="X76" s="44">
        <v>8.5</v>
      </c>
      <c r="Y76" s="44">
        <v>8.5</v>
      </c>
      <c r="Z76" s="44">
        <v>8.5</v>
      </c>
      <c r="AA76" s="44">
        <v>8.5</v>
      </c>
      <c r="AB76" s="44">
        <v>8.5</v>
      </c>
      <c r="AC76" s="44">
        <v>8.5</v>
      </c>
      <c r="AD76" s="44">
        <v>7.8</v>
      </c>
      <c r="AE76" s="44">
        <v>7.8</v>
      </c>
      <c r="AF76" s="44">
        <v>7.8</v>
      </c>
      <c r="AG76" s="59">
        <v>10</v>
      </c>
      <c r="AH76" s="45">
        <f t="shared" si="2"/>
        <v>8.5</v>
      </c>
      <c r="AI76" s="46">
        <f t="shared" si="3"/>
        <v>7.8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90.6+87.4</f>
        <v>178</v>
      </c>
      <c r="C79" s="63">
        <f>90.6+87.4</f>
        <v>178</v>
      </c>
      <c r="D79" s="63">
        <f>90.6+87.4</f>
        <v>178</v>
      </c>
      <c r="E79" s="63">
        <f>90.6+87.4</f>
        <v>178</v>
      </c>
      <c r="F79" s="63">
        <f>91.1+87.7</f>
        <v>178.8</v>
      </c>
      <c r="G79" s="63">
        <f>91.1+87.7</f>
        <v>178.8</v>
      </c>
      <c r="H79" s="63">
        <f>91.2+62.6</f>
        <v>153.80000000000001</v>
      </c>
      <c r="I79" s="63">
        <f>86.1+86.1</f>
        <v>172.2</v>
      </c>
      <c r="J79" s="63">
        <f>90.4+85.9</f>
        <v>176.3</v>
      </c>
      <c r="K79" s="63">
        <f>90.4+85.9</f>
        <v>176.3</v>
      </c>
      <c r="L79" s="63">
        <f>90.4+85.9</f>
        <v>176.3</v>
      </c>
      <c r="M79" s="63">
        <v>180</v>
      </c>
      <c r="N79" s="63">
        <v>180</v>
      </c>
      <c r="O79" s="63">
        <v>180</v>
      </c>
      <c r="P79" s="63">
        <v>180</v>
      </c>
      <c r="Q79" s="63">
        <v>180</v>
      </c>
      <c r="R79" s="63">
        <v>180</v>
      </c>
      <c r="S79" s="63">
        <v>180</v>
      </c>
      <c r="T79" s="63">
        <f t="shared" ref="T79:Y79" si="20">95.4+93.9</f>
        <v>189.3</v>
      </c>
      <c r="U79" s="63">
        <f t="shared" si="20"/>
        <v>189.3</v>
      </c>
      <c r="V79" s="63">
        <f t="shared" si="20"/>
        <v>189.3</v>
      </c>
      <c r="W79" s="63">
        <f t="shared" si="20"/>
        <v>189.3</v>
      </c>
      <c r="X79" s="63">
        <f t="shared" si="20"/>
        <v>189.3</v>
      </c>
      <c r="Y79" s="63">
        <f t="shared" si="20"/>
        <v>189.3</v>
      </c>
      <c r="Z79" s="63">
        <f>95.4+93.2</f>
        <v>188.60000000000002</v>
      </c>
      <c r="AA79" s="63">
        <f>95.4+93.2</f>
        <v>188.60000000000002</v>
      </c>
      <c r="AB79" s="63">
        <f t="shared" ref="AB79:AC79" si="21">95.4+93.2</f>
        <v>188.60000000000002</v>
      </c>
      <c r="AC79" s="63">
        <f t="shared" si="21"/>
        <v>188.60000000000002</v>
      </c>
      <c r="AD79" s="63">
        <v>193.1</v>
      </c>
      <c r="AE79" s="63">
        <v>194.3</v>
      </c>
      <c r="AF79" s="63">
        <v>193.8</v>
      </c>
      <c r="AG79" s="59">
        <v>240</v>
      </c>
      <c r="AH79" s="45">
        <f t="shared" si="2"/>
        <v>194.3</v>
      </c>
      <c r="AI79" s="46">
        <f t="shared" si="3"/>
        <v>153.80000000000001</v>
      </c>
      <c r="AK79" s="47"/>
    </row>
    <row r="80" spans="1:88" ht="15.75" thickBot="1" x14ac:dyDescent="0.3">
      <c r="A80" s="65" t="s">
        <v>32</v>
      </c>
      <c r="B80" s="66">
        <f t="shared" ref="B80:AG80" si="22">SUM(B11:B78)</f>
        <v>1672.2</v>
      </c>
      <c r="C80" s="66">
        <f t="shared" si="22"/>
        <v>1595.5000000000005</v>
      </c>
      <c r="D80" s="66">
        <f t="shared" si="22"/>
        <v>1582.4000000000003</v>
      </c>
      <c r="E80" s="66">
        <f t="shared" si="22"/>
        <v>1582.4000000000003</v>
      </c>
      <c r="F80" s="66">
        <f t="shared" si="22"/>
        <v>1576.4</v>
      </c>
      <c r="G80" s="66">
        <f t="shared" si="22"/>
        <v>1576.4</v>
      </c>
      <c r="H80" s="66">
        <f t="shared" si="22"/>
        <v>1576.4</v>
      </c>
      <c r="I80" s="66">
        <f t="shared" si="22"/>
        <v>1580.5000000000005</v>
      </c>
      <c r="J80" s="66">
        <f t="shared" si="22"/>
        <v>1629.2</v>
      </c>
      <c r="K80" s="66">
        <f t="shared" si="22"/>
        <v>1656.1000000000001</v>
      </c>
      <c r="L80" s="66">
        <f t="shared" si="22"/>
        <v>1656.1000000000001</v>
      </c>
      <c r="M80" s="66">
        <f t="shared" ref="M80:O80" si="23">SUM(M11:M78)</f>
        <v>1758.5000000000002</v>
      </c>
      <c r="N80" s="66">
        <f t="shared" si="23"/>
        <v>1753.7000000000003</v>
      </c>
      <c r="O80" s="66">
        <f t="shared" si="23"/>
        <v>1671.1000000000001</v>
      </c>
      <c r="P80" s="66">
        <f t="shared" ref="P80:Q80" si="24">SUM(P11:P78)</f>
        <v>1638.4000000000003</v>
      </c>
      <c r="Q80" s="66">
        <f t="shared" si="24"/>
        <v>1638.4000000000003</v>
      </c>
      <c r="R80" s="66">
        <f t="shared" ref="R80:S80" si="25">SUM(R11:R78)</f>
        <v>1688.4000000000003</v>
      </c>
      <c r="S80" s="66">
        <f t="shared" si="25"/>
        <v>1632.1000000000001</v>
      </c>
      <c r="T80" s="66">
        <f t="shared" ref="T80:U80" si="26">SUM(T11:T78)</f>
        <v>1666.0000000000002</v>
      </c>
      <c r="U80" s="66">
        <f t="shared" si="26"/>
        <v>1725.8</v>
      </c>
      <c r="V80" s="66">
        <f t="shared" ref="V80" si="27">SUM(V11:V78)</f>
        <v>1692.6000000000001</v>
      </c>
      <c r="W80" s="66">
        <f t="shared" si="22"/>
        <v>1692.6000000000001</v>
      </c>
      <c r="X80" s="66">
        <f t="shared" ref="X80:Y80" si="28">SUM(X11:X78)</f>
        <v>1688.2799999999997</v>
      </c>
      <c r="Y80" s="66">
        <f t="shared" si="28"/>
        <v>1688.2799999999997</v>
      </c>
      <c r="Z80" s="66">
        <f t="shared" ref="Z80" si="29">SUM(Z11:Z78)</f>
        <v>1801.9899999999996</v>
      </c>
      <c r="AA80" s="66">
        <f t="shared" si="22"/>
        <v>1836.2899999999995</v>
      </c>
      <c r="AB80" s="66">
        <f t="shared" si="22"/>
        <v>1824.2899999999995</v>
      </c>
      <c r="AC80" s="66">
        <f t="shared" si="22"/>
        <v>1824.2899999999995</v>
      </c>
      <c r="AD80" s="66">
        <f t="shared" si="22"/>
        <v>1775.8999999999996</v>
      </c>
      <c r="AE80" s="66">
        <f t="shared" si="22"/>
        <v>1684.3999999999999</v>
      </c>
      <c r="AF80" s="66">
        <f t="shared" si="22"/>
        <v>1616.9</v>
      </c>
      <c r="AG80" s="66">
        <f t="shared" si="22"/>
        <v>2672.3274000000001</v>
      </c>
      <c r="AH80" s="45">
        <f t="shared" si="2"/>
        <v>1836.2899999999995</v>
      </c>
      <c r="AI80" s="46">
        <f t="shared" si="3"/>
        <v>1576.4</v>
      </c>
      <c r="AK80" s="47"/>
    </row>
    <row r="81" spans="1:75" x14ac:dyDescent="0.25">
      <c r="A81" s="67" t="s">
        <v>366</v>
      </c>
      <c r="B81" s="44">
        <v>457.9</v>
      </c>
      <c r="C81" s="44">
        <v>457.9</v>
      </c>
      <c r="D81" s="44">
        <v>457.9</v>
      </c>
      <c r="E81" s="44">
        <v>457.9</v>
      </c>
      <c r="F81" s="44">
        <v>457.9</v>
      </c>
      <c r="G81" s="44">
        <v>457.9</v>
      </c>
      <c r="H81" s="44">
        <v>457.9</v>
      </c>
      <c r="I81" s="44">
        <v>457.9</v>
      </c>
      <c r="J81" s="44">
        <v>457.9</v>
      </c>
      <c r="K81" s="44">
        <v>457.9</v>
      </c>
      <c r="L81" s="44">
        <v>457.9</v>
      </c>
      <c r="M81" s="44">
        <v>457.9</v>
      </c>
      <c r="N81" s="44">
        <v>457.9</v>
      </c>
      <c r="O81" s="44">
        <v>457.9</v>
      </c>
      <c r="P81" s="44">
        <v>457.9</v>
      </c>
      <c r="Q81" s="44">
        <v>457.9</v>
      </c>
      <c r="R81" s="44">
        <v>457.9</v>
      </c>
      <c r="S81" s="44">
        <v>457.9</v>
      </c>
      <c r="T81" s="44">
        <v>457.9</v>
      </c>
      <c r="U81" s="44">
        <v>457.9</v>
      </c>
      <c r="V81" s="44">
        <v>457.9</v>
      </c>
      <c r="W81" s="44">
        <v>457.9</v>
      </c>
      <c r="X81" s="44">
        <v>457.9</v>
      </c>
      <c r="Y81" s="44">
        <v>457.9</v>
      </c>
      <c r="Z81" s="44">
        <v>457.9</v>
      </c>
      <c r="AA81" s="44">
        <v>457.9</v>
      </c>
      <c r="AB81" s="44">
        <v>457.9</v>
      </c>
      <c r="AC81" s="44">
        <v>457.9</v>
      </c>
      <c r="AD81" s="44">
        <v>457.5</v>
      </c>
      <c r="AE81" s="44">
        <v>457.7</v>
      </c>
      <c r="AF81" s="44">
        <v>457.6</v>
      </c>
      <c r="AG81" s="59">
        <v>456</v>
      </c>
      <c r="AH81" s="45">
        <f t="shared" si="2"/>
        <v>457.9</v>
      </c>
      <c r="AI81" s="46">
        <f t="shared" si="3"/>
        <v>457.5</v>
      </c>
      <c r="AK81" s="47"/>
    </row>
    <row r="82" spans="1:75" x14ac:dyDescent="0.25">
      <c r="A82" s="68" t="s">
        <v>367</v>
      </c>
      <c r="B82" s="43">
        <v>74.2</v>
      </c>
      <c r="C82" s="43">
        <v>74.2</v>
      </c>
      <c r="D82" s="43">
        <v>74.2</v>
      </c>
      <c r="E82" s="43">
        <v>74.2</v>
      </c>
      <c r="F82" s="43">
        <v>74.2</v>
      </c>
      <c r="G82" s="43">
        <v>74.2</v>
      </c>
      <c r="H82" s="43">
        <v>74.2</v>
      </c>
      <c r="I82" s="43">
        <v>74.2</v>
      </c>
      <c r="J82" s="43">
        <v>74.2</v>
      </c>
      <c r="K82" s="43">
        <v>90</v>
      </c>
      <c r="L82" s="43">
        <v>90</v>
      </c>
      <c r="M82" s="43">
        <v>90</v>
      </c>
      <c r="N82" s="43">
        <v>90</v>
      </c>
      <c r="O82" s="43">
        <v>90</v>
      </c>
      <c r="P82" s="43">
        <v>90</v>
      </c>
      <c r="Q82" s="43">
        <v>90</v>
      </c>
      <c r="R82" s="43">
        <v>90</v>
      </c>
      <c r="S82" s="43">
        <v>0</v>
      </c>
      <c r="T82" s="43">
        <v>35.1</v>
      </c>
      <c r="U82" s="43">
        <v>90.1</v>
      </c>
      <c r="V82" s="43">
        <v>75.099999999999994</v>
      </c>
      <c r="W82" s="43">
        <v>75.099999999999994</v>
      </c>
      <c r="X82" s="43">
        <v>77.2</v>
      </c>
      <c r="Y82" s="43">
        <v>77.2</v>
      </c>
      <c r="Z82" s="43">
        <v>90</v>
      </c>
      <c r="AA82" s="43">
        <v>90</v>
      </c>
      <c r="AB82" s="43">
        <v>90</v>
      </c>
      <c r="AC82" s="43">
        <v>90</v>
      </c>
      <c r="AD82" s="43">
        <v>90.3</v>
      </c>
      <c r="AE82" s="43">
        <v>90.3</v>
      </c>
      <c r="AF82" s="43">
        <v>78</v>
      </c>
      <c r="AG82" s="61">
        <v>111</v>
      </c>
      <c r="AH82" s="45">
        <f t="shared" ref="AH82:AH145" si="30">MAX(B82:AF82)</f>
        <v>90.3</v>
      </c>
      <c r="AI82" s="46">
        <f t="shared" ref="AI82:AI145" si="31">MIN(B82:AF82)</f>
        <v>0</v>
      </c>
      <c r="AK82" s="47"/>
    </row>
    <row r="83" spans="1:75" x14ac:dyDescent="0.25">
      <c r="A83" s="68" t="s">
        <v>368</v>
      </c>
      <c r="B83" s="43">
        <v>83.9</v>
      </c>
      <c r="C83" s="43">
        <v>83.9</v>
      </c>
      <c r="D83" s="43">
        <v>83.9</v>
      </c>
      <c r="E83" s="43">
        <v>83.9</v>
      </c>
      <c r="F83" s="43">
        <v>83.9</v>
      </c>
      <c r="G83" s="43">
        <v>83.9</v>
      </c>
      <c r="H83" s="43">
        <v>83.9</v>
      </c>
      <c r="I83" s="43">
        <v>83.9</v>
      </c>
      <c r="J83" s="43">
        <v>83.9</v>
      </c>
      <c r="K83" s="43">
        <v>51</v>
      </c>
      <c r="L83" s="43">
        <v>51</v>
      </c>
      <c r="M83" s="43">
        <v>80</v>
      </c>
      <c r="N83" s="43">
        <v>84</v>
      </c>
      <c r="O83" s="43">
        <v>84</v>
      </c>
      <c r="P83" s="43">
        <v>60</v>
      </c>
      <c r="Q83" s="43">
        <v>60</v>
      </c>
      <c r="R83" s="43">
        <v>60</v>
      </c>
      <c r="S83" s="43">
        <v>83.8</v>
      </c>
      <c r="T83" s="43">
        <v>83.8</v>
      </c>
      <c r="U83" s="43">
        <v>83.8</v>
      </c>
      <c r="V83" s="43">
        <v>83.8</v>
      </c>
      <c r="W83" s="43">
        <v>83.8</v>
      </c>
      <c r="X83" s="43">
        <v>83.8</v>
      </c>
      <c r="Y83" s="43">
        <v>83.8</v>
      </c>
      <c r="Z83" s="43">
        <v>83.8</v>
      </c>
      <c r="AA83" s="43">
        <v>83.8</v>
      </c>
      <c r="AB83" s="43">
        <v>83.8</v>
      </c>
      <c r="AC83" s="43">
        <v>83.8</v>
      </c>
      <c r="AD83" s="43">
        <v>83.9</v>
      </c>
      <c r="AE83" s="43">
        <v>83.9</v>
      </c>
      <c r="AF83" s="43">
        <v>83.9</v>
      </c>
      <c r="AG83" s="61">
        <v>102</v>
      </c>
      <c r="AH83" s="45">
        <f t="shared" si="30"/>
        <v>84</v>
      </c>
      <c r="AI83" s="46">
        <f t="shared" si="31"/>
        <v>51</v>
      </c>
      <c r="AK83" s="47"/>
    </row>
    <row r="84" spans="1:75" x14ac:dyDescent="0.25">
      <c r="A84" s="42" t="s">
        <v>181</v>
      </c>
      <c r="B84" s="44">
        <v>61.3</v>
      </c>
      <c r="C84" s="44">
        <v>61.3</v>
      </c>
      <c r="D84" s="44">
        <v>61.3</v>
      </c>
      <c r="E84" s="44">
        <v>61.3</v>
      </c>
      <c r="F84" s="44">
        <v>61.3</v>
      </c>
      <c r="G84" s="44">
        <v>61.3</v>
      </c>
      <c r="H84" s="44">
        <v>61.3</v>
      </c>
      <c r="I84" s="44">
        <v>61.3</v>
      </c>
      <c r="J84" s="44">
        <v>61.3</v>
      </c>
      <c r="K84" s="44">
        <v>61.3</v>
      </c>
      <c r="L84" s="44">
        <v>61.3</v>
      </c>
      <c r="M84" s="44">
        <v>61.3</v>
      </c>
      <c r="N84" s="44">
        <v>61.3</v>
      </c>
      <c r="O84" s="44">
        <v>61.3</v>
      </c>
      <c r="P84" s="44">
        <v>55.8</v>
      </c>
      <c r="Q84" s="44">
        <v>55.8</v>
      </c>
      <c r="R84" s="44">
        <v>55.8</v>
      </c>
      <c r="S84" s="44">
        <v>55.8</v>
      </c>
      <c r="T84" s="44">
        <v>55.8</v>
      </c>
      <c r="U84" s="44">
        <v>55.8</v>
      </c>
      <c r="V84" s="44">
        <v>55.8</v>
      </c>
      <c r="W84" s="44">
        <v>55.8</v>
      </c>
      <c r="X84" s="44">
        <v>55.8</v>
      </c>
      <c r="Y84" s="44">
        <v>55.8</v>
      </c>
      <c r="Z84" s="44">
        <v>61</v>
      </c>
      <c r="AA84" s="44">
        <v>61</v>
      </c>
      <c r="AB84" s="44">
        <v>61</v>
      </c>
      <c r="AC84" s="44">
        <v>61</v>
      </c>
      <c r="AD84" s="44">
        <v>60</v>
      </c>
      <c r="AE84" s="44">
        <v>51</v>
      </c>
      <c r="AF84" s="44">
        <v>52.2</v>
      </c>
      <c r="AG84" s="59">
        <v>60</v>
      </c>
      <c r="AH84" s="45">
        <f>MAX(B84:AF84)</f>
        <v>61.3</v>
      </c>
      <c r="AI84" s="46">
        <f>MIN(B84:AF84)</f>
        <v>51</v>
      </c>
      <c r="AK84" s="47"/>
    </row>
    <row r="85" spans="1:75" x14ac:dyDescent="0.25">
      <c r="A85" s="69" t="s">
        <v>369</v>
      </c>
      <c r="B85" s="43">
        <v>43.3</v>
      </c>
      <c r="C85" s="43">
        <v>43.3</v>
      </c>
      <c r="D85" s="43">
        <v>43.3</v>
      </c>
      <c r="E85" s="43">
        <v>43.3</v>
      </c>
      <c r="F85" s="43">
        <v>43.3</v>
      </c>
      <c r="G85" s="43">
        <v>43.3</v>
      </c>
      <c r="H85" s="43">
        <v>43.3</v>
      </c>
      <c r="I85" s="43">
        <v>43.3</v>
      </c>
      <c r="J85" s="43">
        <v>43.3</v>
      </c>
      <c r="K85" s="43">
        <v>43.3</v>
      </c>
      <c r="L85" s="43">
        <v>43.3</v>
      </c>
      <c r="M85" s="43">
        <v>43.3</v>
      </c>
      <c r="N85" s="43">
        <v>43.3</v>
      </c>
      <c r="O85" s="43">
        <v>43.3</v>
      </c>
      <c r="P85" s="43">
        <v>43.3</v>
      </c>
      <c r="Q85" s="43">
        <v>43.3</v>
      </c>
      <c r="R85" s="43">
        <v>43.3</v>
      </c>
      <c r="S85" s="43">
        <v>43.3</v>
      </c>
      <c r="T85" s="43">
        <v>43.3</v>
      </c>
      <c r="U85" s="43">
        <v>43.3</v>
      </c>
      <c r="V85" s="43">
        <v>43.3</v>
      </c>
      <c r="W85" s="43">
        <v>43.3</v>
      </c>
      <c r="X85" s="43">
        <v>43.3</v>
      </c>
      <c r="Y85" s="43">
        <v>43.3</v>
      </c>
      <c r="Z85" s="43">
        <v>43.3</v>
      </c>
      <c r="AA85" s="43">
        <v>43.3</v>
      </c>
      <c r="AB85" s="43">
        <v>43.3</v>
      </c>
      <c r="AC85" s="43">
        <v>43.3</v>
      </c>
      <c r="AD85" s="43">
        <v>43.3</v>
      </c>
      <c r="AE85" s="43">
        <v>43.3</v>
      </c>
      <c r="AF85" s="43">
        <v>38</v>
      </c>
      <c r="AG85" s="70">
        <v>42.5</v>
      </c>
      <c r="AH85" s="45">
        <f t="shared" si="30"/>
        <v>43.3</v>
      </c>
      <c r="AI85" s="46">
        <f t="shared" si="31"/>
        <v>38</v>
      </c>
      <c r="AK85" s="47"/>
    </row>
    <row r="86" spans="1:75" x14ac:dyDescent="0.25">
      <c r="A86" s="69" t="s">
        <v>370</v>
      </c>
      <c r="B86" s="43">
        <v>22.4</v>
      </c>
      <c r="C86" s="43">
        <v>22.4</v>
      </c>
      <c r="D86" s="43">
        <v>22.4</v>
      </c>
      <c r="E86" s="43">
        <v>22.4</v>
      </c>
      <c r="F86" s="43">
        <v>22.4</v>
      </c>
      <c r="G86" s="43">
        <v>22.4</v>
      </c>
      <c r="H86" s="43">
        <v>22.4</v>
      </c>
      <c r="I86" s="43">
        <v>22.4</v>
      </c>
      <c r="J86" s="43">
        <v>22.4</v>
      </c>
      <c r="K86" s="43">
        <v>22.4</v>
      </c>
      <c r="L86" s="43">
        <v>22.4</v>
      </c>
      <c r="M86" s="43">
        <v>22.4</v>
      </c>
      <c r="N86" s="43">
        <v>22.4</v>
      </c>
      <c r="O86" s="43">
        <v>22.4</v>
      </c>
      <c r="P86" s="43">
        <v>22.4</v>
      </c>
      <c r="Q86" s="43">
        <v>22.4</v>
      </c>
      <c r="R86" s="43">
        <v>22.4</v>
      </c>
      <c r="S86" s="43">
        <v>22.4</v>
      </c>
      <c r="T86" s="43">
        <v>22.4</v>
      </c>
      <c r="U86" s="43">
        <v>22.4</v>
      </c>
      <c r="V86" s="43">
        <v>22.4</v>
      </c>
      <c r="W86" s="43">
        <v>22.4</v>
      </c>
      <c r="X86" s="43">
        <v>22.4</v>
      </c>
      <c r="Y86" s="43">
        <v>22.4</v>
      </c>
      <c r="Z86" s="43">
        <v>22.4</v>
      </c>
      <c r="AA86" s="43">
        <v>22.4</v>
      </c>
      <c r="AB86" s="43">
        <v>22.4</v>
      </c>
      <c r="AC86" s="43">
        <v>22.4</v>
      </c>
      <c r="AD86" s="43">
        <v>22.4</v>
      </c>
      <c r="AE86" s="43">
        <v>22.4</v>
      </c>
      <c r="AF86" s="43">
        <v>22.4</v>
      </c>
      <c r="AG86" s="70">
        <v>22.1</v>
      </c>
      <c r="AH86" s="45">
        <f t="shared" si="30"/>
        <v>22.4</v>
      </c>
      <c r="AI86" s="46">
        <f t="shared" si="31"/>
        <v>22.4</v>
      </c>
      <c r="AK86" s="47"/>
    </row>
    <row r="87" spans="1:75" ht="15.75" thickBot="1" x14ac:dyDescent="0.3">
      <c r="A87" s="71" t="s">
        <v>33</v>
      </c>
      <c r="B87" s="290">
        <v>15</v>
      </c>
      <c r="C87" s="292">
        <v>15</v>
      </c>
      <c r="D87" s="292">
        <v>15</v>
      </c>
      <c r="E87" s="292">
        <v>15</v>
      </c>
      <c r="F87" s="292">
        <v>15</v>
      </c>
      <c r="G87" s="292">
        <v>15</v>
      </c>
      <c r="H87" s="292">
        <v>15</v>
      </c>
      <c r="I87" s="292">
        <v>15</v>
      </c>
      <c r="J87" s="292">
        <v>15</v>
      </c>
      <c r="K87" s="292">
        <v>15</v>
      </c>
      <c r="L87" s="292">
        <v>15</v>
      </c>
      <c r="M87" s="292">
        <v>15</v>
      </c>
      <c r="N87" s="292">
        <v>15</v>
      </c>
      <c r="O87" s="292">
        <v>15</v>
      </c>
      <c r="P87" s="292">
        <v>15</v>
      </c>
      <c r="Q87" s="292">
        <v>15</v>
      </c>
      <c r="R87" s="292">
        <v>15</v>
      </c>
      <c r="S87" s="292">
        <v>15</v>
      </c>
      <c r="T87" s="292">
        <v>15</v>
      </c>
      <c r="U87" s="292">
        <v>15</v>
      </c>
      <c r="V87" s="292">
        <v>15</v>
      </c>
      <c r="W87" s="292">
        <v>15</v>
      </c>
      <c r="X87" s="292">
        <v>15</v>
      </c>
      <c r="Y87" s="292">
        <v>15</v>
      </c>
      <c r="Z87" s="292">
        <v>15</v>
      </c>
      <c r="AA87" s="292">
        <v>15</v>
      </c>
      <c r="AB87" s="292">
        <v>15</v>
      </c>
      <c r="AC87" s="292">
        <v>15</v>
      </c>
      <c r="AD87" s="292">
        <v>15</v>
      </c>
      <c r="AE87" s="292">
        <v>15</v>
      </c>
      <c r="AF87" s="292">
        <v>13</v>
      </c>
      <c r="AG87" s="73">
        <v>14.8</v>
      </c>
      <c r="AH87" s="45">
        <f t="shared" si="30"/>
        <v>15</v>
      </c>
      <c r="AI87" s="46">
        <f t="shared" si="31"/>
        <v>13</v>
      </c>
      <c r="AK87" s="47"/>
    </row>
    <row r="88" spans="1:75" ht="15.75" thickBot="1" x14ac:dyDescent="0.3">
      <c r="A88" s="74" t="s">
        <v>34</v>
      </c>
      <c r="B88" s="66">
        <f t="shared" ref="B88:AG88" si="32">SUM(B81:B87)</f>
        <v>757.99999999999989</v>
      </c>
      <c r="C88" s="66">
        <f t="shared" si="32"/>
        <v>757.99999999999989</v>
      </c>
      <c r="D88" s="66">
        <f t="shared" si="32"/>
        <v>757.99999999999989</v>
      </c>
      <c r="E88" s="66">
        <f t="shared" si="32"/>
        <v>757.99999999999989</v>
      </c>
      <c r="F88" s="66">
        <f t="shared" si="32"/>
        <v>757.99999999999989</v>
      </c>
      <c r="G88" s="66">
        <f t="shared" si="32"/>
        <v>757.99999999999989</v>
      </c>
      <c r="H88" s="66">
        <f t="shared" si="32"/>
        <v>757.99999999999989</v>
      </c>
      <c r="I88" s="66">
        <f t="shared" si="32"/>
        <v>757.99999999999989</v>
      </c>
      <c r="J88" s="66">
        <f t="shared" si="32"/>
        <v>757.99999999999989</v>
      </c>
      <c r="K88" s="66">
        <f t="shared" si="32"/>
        <v>740.89999999999986</v>
      </c>
      <c r="L88" s="66">
        <f t="shared" si="32"/>
        <v>740.89999999999986</v>
      </c>
      <c r="M88" s="66">
        <f t="shared" ref="M88:O88" si="33">SUM(M81:M87)</f>
        <v>769.89999999999986</v>
      </c>
      <c r="N88" s="66">
        <f t="shared" si="33"/>
        <v>773.89999999999986</v>
      </c>
      <c r="O88" s="66">
        <f t="shared" si="33"/>
        <v>773.89999999999986</v>
      </c>
      <c r="P88" s="66">
        <f t="shared" ref="P88:Q88" si="34">SUM(P81:P87)</f>
        <v>744.39999999999986</v>
      </c>
      <c r="Q88" s="66">
        <f t="shared" si="34"/>
        <v>744.39999999999986</v>
      </c>
      <c r="R88" s="66">
        <f t="shared" ref="R88:S88" si="35">SUM(R81:R87)</f>
        <v>744.39999999999986</v>
      </c>
      <c r="S88" s="66">
        <f t="shared" si="35"/>
        <v>678.19999999999982</v>
      </c>
      <c r="T88" s="66">
        <f t="shared" ref="T88:U88" si="36">SUM(T81:T87)</f>
        <v>713.29999999999984</v>
      </c>
      <c r="U88" s="66">
        <f t="shared" si="36"/>
        <v>768.29999999999984</v>
      </c>
      <c r="V88" s="66">
        <f t="shared" ref="V88" si="37">SUM(V81:V87)</f>
        <v>753.29999999999984</v>
      </c>
      <c r="W88" s="66">
        <f t="shared" si="32"/>
        <v>753.29999999999984</v>
      </c>
      <c r="X88" s="66">
        <f t="shared" ref="X88:Y88" si="38">SUM(X81:X87)</f>
        <v>755.39999999999986</v>
      </c>
      <c r="Y88" s="66">
        <f t="shared" si="38"/>
        <v>755.39999999999986</v>
      </c>
      <c r="Z88" s="66">
        <f t="shared" ref="Z88" si="39">SUM(Z81:Z87)</f>
        <v>773.39999999999986</v>
      </c>
      <c r="AA88" s="66">
        <f t="shared" si="32"/>
        <v>773.39999999999986</v>
      </c>
      <c r="AB88" s="66">
        <f t="shared" si="32"/>
        <v>773.39999999999986</v>
      </c>
      <c r="AC88" s="66">
        <f t="shared" si="32"/>
        <v>773.39999999999986</v>
      </c>
      <c r="AD88" s="66">
        <f t="shared" si="32"/>
        <v>772.39999999999986</v>
      </c>
      <c r="AE88" s="66">
        <f t="shared" si="32"/>
        <v>763.59999999999991</v>
      </c>
      <c r="AF88" s="66">
        <f t="shared" si="32"/>
        <v>745.1</v>
      </c>
      <c r="AG88" s="75">
        <f t="shared" si="32"/>
        <v>808.4</v>
      </c>
      <c r="AH88" s="45">
        <f t="shared" si="30"/>
        <v>773.89999999999986</v>
      </c>
      <c r="AI88" s="46">
        <f t="shared" si="31"/>
        <v>678.19999999999982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137.5</v>
      </c>
      <c r="C89" s="44">
        <v>137.5</v>
      </c>
      <c r="D89" s="44">
        <v>137.5</v>
      </c>
      <c r="E89" s="44">
        <v>119.8</v>
      </c>
      <c r="F89" s="44">
        <v>136.5</v>
      </c>
      <c r="G89" s="44">
        <v>136.5</v>
      </c>
      <c r="H89" s="44">
        <v>136.5</v>
      </c>
      <c r="I89" s="44">
        <v>117</v>
      </c>
      <c r="J89" s="44">
        <v>117</v>
      </c>
      <c r="K89" s="44">
        <v>119.9</v>
      </c>
      <c r="L89" s="44">
        <v>119.9</v>
      </c>
      <c r="M89" s="44">
        <v>119.9</v>
      </c>
      <c r="N89" s="44">
        <v>122</v>
      </c>
      <c r="O89" s="44">
        <v>130</v>
      </c>
      <c r="P89" s="44">
        <v>132.80000000000001</v>
      </c>
      <c r="Q89" s="44">
        <v>132.80000000000001</v>
      </c>
      <c r="R89" s="44">
        <v>134.5</v>
      </c>
      <c r="S89" s="44">
        <v>134.5</v>
      </c>
      <c r="T89" s="44">
        <v>134.5</v>
      </c>
      <c r="U89" s="44">
        <v>135.1</v>
      </c>
      <c r="V89" s="44">
        <v>135.1</v>
      </c>
      <c r="W89" s="44">
        <v>135.1</v>
      </c>
      <c r="X89" s="44">
        <v>135.1</v>
      </c>
      <c r="Y89" s="44">
        <v>135.1</v>
      </c>
      <c r="Z89" s="44">
        <v>135.1</v>
      </c>
      <c r="AA89" s="44">
        <v>135.1</v>
      </c>
      <c r="AB89" s="44">
        <v>135.1</v>
      </c>
      <c r="AC89" s="44">
        <v>135.1</v>
      </c>
      <c r="AD89" s="44">
        <v>135.6</v>
      </c>
      <c r="AE89" s="44">
        <v>135.69999999999999</v>
      </c>
      <c r="AF89" s="44">
        <v>135.4</v>
      </c>
      <c r="AG89" s="59">
        <v>144</v>
      </c>
      <c r="AH89" s="45">
        <f t="shared" si="30"/>
        <v>137.5</v>
      </c>
      <c r="AI89" s="46">
        <f t="shared" si="31"/>
        <v>117</v>
      </c>
      <c r="AK89" s="47"/>
      <c r="AY89" s="1" t="s">
        <v>36</v>
      </c>
      <c r="AZ89" s="77">
        <f>ROUND(C107,0)</f>
        <v>-589</v>
      </c>
      <c r="BA89" s="76">
        <f t="shared" ref="BA89:BD93" si="40">D107</f>
        <v>-627</v>
      </c>
      <c r="BB89" s="76">
        <f t="shared" si="40"/>
        <v>-617</v>
      </c>
      <c r="BC89" s="76">
        <f t="shared" si="40"/>
        <v>-626.1</v>
      </c>
      <c r="BD89" s="76">
        <f t="shared" si="40"/>
        <v>-646.70000000000005</v>
      </c>
      <c r="BE89" s="77">
        <f>I107</f>
        <v>-659</v>
      </c>
      <c r="BF89" s="77">
        <f>K107</f>
        <v>-709</v>
      </c>
      <c r="BG89" s="77">
        <f t="shared" ref="BG89:BP93" si="41">M107</f>
        <v>-680</v>
      </c>
      <c r="BH89" s="77">
        <f t="shared" si="41"/>
        <v>650</v>
      </c>
      <c r="BI89" s="77">
        <f t="shared" si="41"/>
        <v>-600</v>
      </c>
      <c r="BJ89" s="77">
        <f t="shared" si="41"/>
        <v>-588</v>
      </c>
      <c r="BK89" s="77">
        <f t="shared" si="41"/>
        <v>-559</v>
      </c>
      <c r="BL89" s="77">
        <f t="shared" si="41"/>
        <v>-619</v>
      </c>
      <c r="BM89" s="77">
        <f t="shared" si="41"/>
        <v>-601.79999999999995</v>
      </c>
      <c r="BN89" s="77">
        <f t="shared" si="41"/>
        <v>-585.4</v>
      </c>
      <c r="BO89" s="77">
        <f t="shared" si="41"/>
        <v>-720.2</v>
      </c>
      <c r="BP89" s="77">
        <f t="shared" si="41"/>
        <v>-721</v>
      </c>
      <c r="BQ89" s="77">
        <f>X107</f>
        <v>-739.8</v>
      </c>
      <c r="BR89" s="77">
        <f>Z107</f>
        <v>-647.1</v>
      </c>
      <c r="BS89" s="76">
        <f>AB107</f>
        <v>-601.1</v>
      </c>
      <c r="BT89" s="76">
        <f t="shared" ref="BT89:BV93" si="42">AD107</f>
        <v>-601.1</v>
      </c>
      <c r="BU89" s="76">
        <f t="shared" si="42"/>
        <v>-621.70000000000005</v>
      </c>
      <c r="BV89" s="76">
        <f t="shared" si="42"/>
        <v>-606.29999999999995</v>
      </c>
      <c r="BW89" s="76">
        <f>B107</f>
        <v>-575.29999999999995</v>
      </c>
    </row>
    <row r="90" spans="1:75" x14ac:dyDescent="0.25">
      <c r="A90" s="60" t="s">
        <v>37</v>
      </c>
      <c r="B90" s="43">
        <v>68.8</v>
      </c>
      <c r="C90" s="43">
        <v>68</v>
      </c>
      <c r="D90" s="43">
        <v>68</v>
      </c>
      <c r="E90" s="43">
        <v>55.2</v>
      </c>
      <c r="F90" s="43">
        <v>68.599999999999994</v>
      </c>
      <c r="G90" s="43">
        <v>68.599999999999994</v>
      </c>
      <c r="H90" s="43">
        <v>68.599999999999994</v>
      </c>
      <c r="I90" s="43">
        <v>52</v>
      </c>
      <c r="J90" s="43">
        <v>52</v>
      </c>
      <c r="K90" s="43">
        <v>52</v>
      </c>
      <c r="L90" s="43">
        <v>52</v>
      </c>
      <c r="M90" s="43">
        <v>58</v>
      </c>
      <c r="N90" s="43">
        <v>60</v>
      </c>
      <c r="O90" s="43">
        <v>64</v>
      </c>
      <c r="P90" s="43">
        <v>64.900000000000006</v>
      </c>
      <c r="Q90" s="43">
        <v>64.900000000000006</v>
      </c>
      <c r="R90" s="43">
        <v>69.900000000000006</v>
      </c>
      <c r="S90" s="43">
        <v>69.900000000000006</v>
      </c>
      <c r="T90" s="43">
        <v>69.900000000000006</v>
      </c>
      <c r="U90" s="43">
        <v>69.900000000000006</v>
      </c>
      <c r="V90" s="43">
        <v>69.900000000000006</v>
      </c>
      <c r="W90" s="43">
        <v>69.900000000000006</v>
      </c>
      <c r="X90" s="43">
        <v>69.900000000000006</v>
      </c>
      <c r="Y90" s="43">
        <v>69.900000000000006</v>
      </c>
      <c r="Z90" s="43">
        <v>69.900000000000006</v>
      </c>
      <c r="AA90" s="43">
        <v>69.900000000000006</v>
      </c>
      <c r="AB90" s="43">
        <v>69.900000000000006</v>
      </c>
      <c r="AC90" s="43">
        <v>69.900000000000006</v>
      </c>
      <c r="AD90" s="43">
        <v>69.900000000000006</v>
      </c>
      <c r="AE90" s="43">
        <v>69.400000000000006</v>
      </c>
      <c r="AF90" s="43">
        <v>59.7</v>
      </c>
      <c r="AG90" s="61">
        <v>70</v>
      </c>
      <c r="AH90" s="45">
        <f t="shared" si="30"/>
        <v>69.900000000000006</v>
      </c>
      <c r="AI90" s="46">
        <f t="shared" si="31"/>
        <v>52</v>
      </c>
      <c r="AK90" s="47"/>
      <c r="AY90" s="1" t="s">
        <v>38</v>
      </c>
      <c r="AZ90" s="77">
        <f>ROUND(C108,0)</f>
        <v>-199</v>
      </c>
      <c r="BA90" s="76">
        <f t="shared" si="40"/>
        <v>-204</v>
      </c>
      <c r="BB90" s="76">
        <f t="shared" si="40"/>
        <v>-201.5</v>
      </c>
      <c r="BC90" s="76">
        <f t="shared" si="40"/>
        <v>-199</v>
      </c>
      <c r="BD90" s="76">
        <f t="shared" si="40"/>
        <v>-201</v>
      </c>
      <c r="BE90" s="77">
        <f>I108</f>
        <v>-172.5</v>
      </c>
      <c r="BF90" s="77">
        <f>K108</f>
        <v>-187.5</v>
      </c>
      <c r="BG90" s="77">
        <f t="shared" si="41"/>
        <v>-182</v>
      </c>
      <c r="BH90" s="77">
        <f t="shared" si="41"/>
        <v>-181.1</v>
      </c>
      <c r="BI90" s="77">
        <f t="shared" si="41"/>
        <v>-188</v>
      </c>
      <c r="BJ90" s="77">
        <f t="shared" si="41"/>
        <v>-188.6</v>
      </c>
      <c r="BK90" s="77">
        <f t="shared" si="41"/>
        <v>-188</v>
      </c>
      <c r="BL90" s="77">
        <f t="shared" si="41"/>
        <v>-186</v>
      </c>
      <c r="BM90" s="77">
        <f t="shared" si="41"/>
        <v>-192.8</v>
      </c>
      <c r="BN90" s="77">
        <f t="shared" si="41"/>
        <v>-204.3</v>
      </c>
      <c r="BO90" s="77">
        <f t="shared" si="41"/>
        <v>-217</v>
      </c>
      <c r="BP90" s="77">
        <f t="shared" si="41"/>
        <v>-212</v>
      </c>
      <c r="BQ90" s="77">
        <f>X108</f>
        <v>-200.3</v>
      </c>
      <c r="BR90" s="77">
        <f>Z108</f>
        <v>-201.4</v>
      </c>
      <c r="BS90" s="76">
        <f>AB108</f>
        <v>-200</v>
      </c>
      <c r="BT90" s="76">
        <f t="shared" si="42"/>
        <v>-200</v>
      </c>
      <c r="BU90" s="76">
        <f t="shared" si="42"/>
        <v>-195.6</v>
      </c>
      <c r="BV90" s="76">
        <f t="shared" si="42"/>
        <v>-186.8</v>
      </c>
      <c r="BW90" s="76">
        <f>B108</f>
        <v>-201.6</v>
      </c>
    </row>
    <row r="91" spans="1:75" x14ac:dyDescent="0.25">
      <c r="A91" s="60" t="s">
        <v>39</v>
      </c>
      <c r="B91" s="43">
        <v>53.5</v>
      </c>
      <c r="C91" s="43">
        <v>54.7</v>
      </c>
      <c r="D91" s="43">
        <v>54.7</v>
      </c>
      <c r="E91" s="43">
        <v>54.7</v>
      </c>
      <c r="F91" s="43">
        <v>61.7</v>
      </c>
      <c r="G91" s="43">
        <v>61.7</v>
      </c>
      <c r="H91" s="43">
        <v>53.2</v>
      </c>
      <c r="I91" s="43">
        <v>51.8</v>
      </c>
      <c r="J91" s="43">
        <v>51.8</v>
      </c>
      <c r="K91" s="43">
        <v>51.8</v>
      </c>
      <c r="L91" s="43">
        <v>51.8</v>
      </c>
      <c r="M91" s="43">
        <v>55</v>
      </c>
      <c r="N91" s="43">
        <v>58</v>
      </c>
      <c r="O91" s="43">
        <v>60</v>
      </c>
      <c r="P91" s="43">
        <v>62.7</v>
      </c>
      <c r="Q91" s="43">
        <v>62.7</v>
      </c>
      <c r="R91" s="43">
        <v>63.1</v>
      </c>
      <c r="S91" s="43">
        <v>63.1</v>
      </c>
      <c r="T91" s="43">
        <v>63.1</v>
      </c>
      <c r="U91" s="43">
        <v>62</v>
      </c>
      <c r="V91" s="43">
        <v>62</v>
      </c>
      <c r="W91" s="43">
        <v>62</v>
      </c>
      <c r="X91" s="43">
        <v>62</v>
      </c>
      <c r="Y91" s="43">
        <v>62</v>
      </c>
      <c r="Z91" s="43">
        <v>62</v>
      </c>
      <c r="AA91" s="43">
        <v>62</v>
      </c>
      <c r="AB91" s="43">
        <v>62</v>
      </c>
      <c r="AC91" s="43">
        <v>62</v>
      </c>
      <c r="AD91" s="43">
        <v>62</v>
      </c>
      <c r="AE91" s="43">
        <v>63</v>
      </c>
      <c r="AF91" s="43">
        <v>60.3</v>
      </c>
      <c r="AG91" s="61">
        <v>69</v>
      </c>
      <c r="AH91" s="45">
        <f t="shared" si="30"/>
        <v>63.1</v>
      </c>
      <c r="AI91" s="46">
        <f t="shared" si="31"/>
        <v>51.8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0"/>
        <v>0</v>
      </c>
      <c r="BB91" s="76">
        <f t="shared" si="40"/>
        <v>0</v>
      </c>
      <c r="BC91" s="76">
        <f t="shared" si="40"/>
        <v>0</v>
      </c>
      <c r="BD91" s="76">
        <f t="shared" si="40"/>
        <v>0</v>
      </c>
      <c r="BE91" s="77">
        <f>I109</f>
        <v>0</v>
      </c>
      <c r="BF91" s="77">
        <f>K109</f>
        <v>0</v>
      </c>
      <c r="BG91" s="77">
        <f t="shared" si="41"/>
        <v>0</v>
      </c>
      <c r="BH91" s="77">
        <f t="shared" si="41"/>
        <v>0</v>
      </c>
      <c r="BI91" s="77">
        <f t="shared" si="41"/>
        <v>0</v>
      </c>
      <c r="BJ91" s="77">
        <f t="shared" si="41"/>
        <v>0</v>
      </c>
      <c r="BK91" s="77">
        <f t="shared" si="41"/>
        <v>0</v>
      </c>
      <c r="BL91" s="77">
        <f t="shared" si="41"/>
        <v>0</v>
      </c>
      <c r="BM91" s="77">
        <f t="shared" si="41"/>
        <v>0</v>
      </c>
      <c r="BN91" s="77">
        <f t="shared" si="41"/>
        <v>0</v>
      </c>
      <c r="BO91" s="77">
        <f t="shared" si="41"/>
        <v>0</v>
      </c>
      <c r="BP91" s="77">
        <f t="shared" si="41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2"/>
        <v>0</v>
      </c>
      <c r="BU91" s="76">
        <f t="shared" si="42"/>
        <v>0</v>
      </c>
      <c r="BV91" s="76">
        <f t="shared" si="42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30.1</v>
      </c>
      <c r="C92" s="43">
        <v>30.1</v>
      </c>
      <c r="D92" s="43">
        <v>30.1</v>
      </c>
      <c r="E92" s="43">
        <v>30.1</v>
      </c>
      <c r="F92" s="43">
        <v>30.2</v>
      </c>
      <c r="G92" s="43">
        <v>30.2</v>
      </c>
      <c r="H92" s="43">
        <v>30.2</v>
      </c>
      <c r="I92" s="43">
        <v>30.2</v>
      </c>
      <c r="J92" s="43">
        <v>30.2</v>
      </c>
      <c r="K92" s="43">
        <v>30.2</v>
      </c>
      <c r="L92" s="43">
        <v>30.2</v>
      </c>
      <c r="M92" s="43">
        <v>30.2</v>
      </c>
      <c r="N92" s="43">
        <v>30.2</v>
      </c>
      <c r="O92" s="43">
        <v>30.2</v>
      </c>
      <c r="P92" s="43">
        <v>30.2</v>
      </c>
      <c r="Q92" s="43">
        <v>30.2</v>
      </c>
      <c r="R92" s="43">
        <v>30.2</v>
      </c>
      <c r="S92" s="43">
        <v>27.5</v>
      </c>
      <c r="T92" s="43">
        <v>27.5</v>
      </c>
      <c r="U92" s="43">
        <v>30</v>
      </c>
      <c r="V92" s="43">
        <v>30</v>
      </c>
      <c r="W92" s="43">
        <v>30</v>
      </c>
      <c r="X92" s="43">
        <v>30</v>
      </c>
      <c r="Y92" s="43">
        <v>30</v>
      </c>
      <c r="Z92" s="43">
        <v>30</v>
      </c>
      <c r="AA92" s="43">
        <v>30</v>
      </c>
      <c r="AB92" s="43">
        <v>30</v>
      </c>
      <c r="AC92" s="43">
        <v>30</v>
      </c>
      <c r="AD92" s="43">
        <v>30</v>
      </c>
      <c r="AE92" s="43">
        <v>30</v>
      </c>
      <c r="AF92" s="43">
        <v>29.9</v>
      </c>
      <c r="AG92" s="61">
        <v>60</v>
      </c>
      <c r="AH92" s="45">
        <f t="shared" si="30"/>
        <v>30.2</v>
      </c>
      <c r="AI92" s="46">
        <f t="shared" si="31"/>
        <v>27.5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0"/>
        <v>0</v>
      </c>
      <c r="BB92" s="76">
        <f t="shared" si="40"/>
        <v>0</v>
      </c>
      <c r="BC92" s="76">
        <f t="shared" si="40"/>
        <v>0</v>
      </c>
      <c r="BD92" s="76">
        <f t="shared" si="40"/>
        <v>0</v>
      </c>
      <c r="BE92" s="77">
        <f>I110</f>
        <v>0</v>
      </c>
      <c r="BF92" s="77">
        <f>K110</f>
        <v>0</v>
      </c>
      <c r="BG92" s="77">
        <f t="shared" si="41"/>
        <v>0</v>
      </c>
      <c r="BH92" s="77">
        <f t="shared" si="41"/>
        <v>0</v>
      </c>
      <c r="BI92" s="77">
        <f t="shared" si="41"/>
        <v>0</v>
      </c>
      <c r="BJ92" s="77">
        <f t="shared" si="41"/>
        <v>0</v>
      </c>
      <c r="BK92" s="77">
        <f t="shared" si="41"/>
        <v>0</v>
      </c>
      <c r="BL92" s="77">
        <f t="shared" si="41"/>
        <v>0</v>
      </c>
      <c r="BM92" s="77">
        <f t="shared" si="41"/>
        <v>0</v>
      </c>
      <c r="BN92" s="77">
        <f t="shared" si="41"/>
        <v>0</v>
      </c>
      <c r="BO92" s="77">
        <f t="shared" si="41"/>
        <v>0</v>
      </c>
      <c r="BP92" s="77">
        <f t="shared" si="41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2"/>
        <v>0</v>
      </c>
      <c r="BU92" s="76">
        <f t="shared" si="42"/>
        <v>0</v>
      </c>
      <c r="BV92" s="76">
        <f t="shared" si="42"/>
        <v>0</v>
      </c>
      <c r="BW92" s="76">
        <f>B110</f>
        <v>0</v>
      </c>
    </row>
    <row r="93" spans="1:75" x14ac:dyDescent="0.25">
      <c r="A93" s="60" t="s">
        <v>43</v>
      </c>
      <c r="B93" s="44">
        <v>14.9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14.5</v>
      </c>
      <c r="N93" s="44">
        <v>14.5</v>
      </c>
      <c r="O93" s="44">
        <v>14.5</v>
      </c>
      <c r="P93" s="44">
        <v>14.5</v>
      </c>
      <c r="Q93" s="44">
        <v>14.5</v>
      </c>
      <c r="R93" s="44">
        <v>14.5</v>
      </c>
      <c r="S93" s="44">
        <v>14.5</v>
      </c>
      <c r="T93" s="44">
        <v>14.5</v>
      </c>
      <c r="U93" s="44">
        <v>14.5</v>
      </c>
      <c r="V93" s="44">
        <v>14.5</v>
      </c>
      <c r="W93" s="44">
        <v>14.5</v>
      </c>
      <c r="X93" s="44">
        <v>14.5</v>
      </c>
      <c r="Y93" s="44">
        <v>14.5</v>
      </c>
      <c r="Z93" s="44">
        <v>14.5</v>
      </c>
      <c r="AA93" s="44">
        <v>14.5</v>
      </c>
      <c r="AB93" s="44">
        <v>14.5</v>
      </c>
      <c r="AC93" s="44">
        <v>14.5</v>
      </c>
      <c r="AD93" s="44">
        <v>14.5</v>
      </c>
      <c r="AE93" s="44">
        <v>14.7</v>
      </c>
      <c r="AF93" s="44">
        <v>14.7</v>
      </c>
      <c r="AG93" s="61">
        <v>30</v>
      </c>
      <c r="AH93" s="45">
        <f t="shared" si="30"/>
        <v>14.9</v>
      </c>
      <c r="AI93" s="46">
        <f t="shared" si="31"/>
        <v>0</v>
      </c>
      <c r="AK93" s="47"/>
      <c r="AY93" s="1" t="s">
        <v>44</v>
      </c>
      <c r="AZ93" s="77">
        <f>ROUND(C111,0)</f>
        <v>0</v>
      </c>
      <c r="BA93" s="76">
        <f t="shared" si="40"/>
        <v>0</v>
      </c>
      <c r="BB93" s="76">
        <f t="shared" si="40"/>
        <v>0</v>
      </c>
      <c r="BC93" s="76">
        <f t="shared" si="40"/>
        <v>0</v>
      </c>
      <c r="BD93" s="76">
        <f t="shared" si="40"/>
        <v>0</v>
      </c>
      <c r="BE93" s="77">
        <f>I111</f>
        <v>0</v>
      </c>
      <c r="BF93" s="77">
        <f>K111</f>
        <v>0</v>
      </c>
      <c r="BG93" s="77">
        <f t="shared" si="41"/>
        <v>0</v>
      </c>
      <c r="BH93" s="77">
        <f t="shared" si="41"/>
        <v>0</v>
      </c>
      <c r="BI93" s="77">
        <f t="shared" si="41"/>
        <v>0</v>
      </c>
      <c r="BJ93" s="77">
        <f t="shared" si="41"/>
        <v>0</v>
      </c>
      <c r="BK93" s="77">
        <f t="shared" si="41"/>
        <v>0</v>
      </c>
      <c r="BL93" s="77">
        <f t="shared" si="41"/>
        <v>0</v>
      </c>
      <c r="BM93" s="77">
        <f t="shared" si="41"/>
        <v>0</v>
      </c>
      <c r="BN93" s="77">
        <f t="shared" si="41"/>
        <v>0</v>
      </c>
      <c r="BO93" s="77">
        <f t="shared" si="41"/>
        <v>0</v>
      </c>
      <c r="BP93" s="77">
        <f t="shared" si="41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2"/>
        <v>0</v>
      </c>
      <c r="BU93" s="76">
        <f t="shared" si="42"/>
        <v>0</v>
      </c>
      <c r="BV93" s="76">
        <f t="shared" si="42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0.9</v>
      </c>
      <c r="K94" s="44">
        <v>1.5</v>
      </c>
      <c r="L94" s="44">
        <v>2.8</v>
      </c>
      <c r="M94" s="44">
        <v>4</v>
      </c>
      <c r="N94" s="44">
        <v>6</v>
      </c>
      <c r="O94" s="44">
        <v>10</v>
      </c>
      <c r="P94" s="44">
        <v>9.6</v>
      </c>
      <c r="Q94" s="44">
        <v>12.7</v>
      </c>
      <c r="R94" s="44">
        <v>8.8000000000000007</v>
      </c>
      <c r="S94" s="44">
        <v>7.2</v>
      </c>
      <c r="T94" s="44">
        <v>6.4</v>
      </c>
      <c r="U94" s="44">
        <v>2.7</v>
      </c>
      <c r="V94" s="44">
        <v>1.2</v>
      </c>
      <c r="W94" s="44">
        <v>0.2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61">
        <v>25</v>
      </c>
      <c r="AH94" s="45">
        <f t="shared" si="30"/>
        <v>12.7</v>
      </c>
      <c r="AI94" s="46">
        <f t="shared" si="31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3">M117</f>
        <v>0</v>
      </c>
      <c r="BH94" s="77">
        <f t="shared" si="43"/>
        <v>0</v>
      </c>
      <c r="BI94" s="77">
        <f t="shared" si="43"/>
        <v>0</v>
      </c>
      <c r="BJ94" s="77">
        <f t="shared" si="43"/>
        <v>0</v>
      </c>
      <c r="BK94" s="77">
        <f t="shared" si="43"/>
        <v>0</v>
      </c>
      <c r="BL94" s="77">
        <f t="shared" si="43"/>
        <v>0</v>
      </c>
      <c r="BM94" s="77">
        <f t="shared" si="43"/>
        <v>0</v>
      </c>
      <c r="BN94" s="77">
        <f t="shared" si="43"/>
        <v>0</v>
      </c>
      <c r="BO94" s="77">
        <f t="shared" si="43"/>
        <v>0</v>
      </c>
      <c r="BP94" s="77">
        <f t="shared" si="43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9.8000000000000007</v>
      </c>
      <c r="C95" s="43">
        <v>9.8000000000000007</v>
      </c>
      <c r="D95" s="43">
        <v>9.8000000000000007</v>
      </c>
      <c r="E95" s="43">
        <v>9.8000000000000007</v>
      </c>
      <c r="F95" s="43">
        <v>9.8000000000000007</v>
      </c>
      <c r="G95" s="43">
        <v>9.8000000000000007</v>
      </c>
      <c r="H95" s="43">
        <v>9.8000000000000007</v>
      </c>
      <c r="I95" s="43">
        <v>9.8000000000000007</v>
      </c>
      <c r="J95" s="43">
        <v>9.8000000000000007</v>
      </c>
      <c r="K95" s="43">
        <v>9.8000000000000007</v>
      </c>
      <c r="L95" s="43">
        <v>9.8000000000000007</v>
      </c>
      <c r="M95" s="43">
        <v>9.8000000000000007</v>
      </c>
      <c r="N95" s="43">
        <v>9.8000000000000007</v>
      </c>
      <c r="O95" s="43">
        <v>9.8000000000000007</v>
      </c>
      <c r="P95" s="43">
        <v>9.8000000000000007</v>
      </c>
      <c r="Q95" s="43">
        <v>9.8000000000000007</v>
      </c>
      <c r="R95" s="43">
        <v>9.8000000000000007</v>
      </c>
      <c r="S95" s="43">
        <v>9.8000000000000007</v>
      </c>
      <c r="T95" s="43">
        <v>9.8000000000000007</v>
      </c>
      <c r="U95" s="43">
        <v>9.8000000000000007</v>
      </c>
      <c r="V95" s="43">
        <v>9.8000000000000007</v>
      </c>
      <c r="W95" s="43">
        <v>9.8000000000000007</v>
      </c>
      <c r="X95" s="43">
        <v>9.8000000000000007</v>
      </c>
      <c r="Y95" s="43">
        <v>9.8000000000000007</v>
      </c>
      <c r="Z95" s="43">
        <v>9.8000000000000007</v>
      </c>
      <c r="AA95" s="43">
        <v>9.8000000000000007</v>
      </c>
      <c r="AB95" s="43">
        <v>9.8000000000000007</v>
      </c>
      <c r="AC95" s="43">
        <v>9.8000000000000007</v>
      </c>
      <c r="AD95" s="43">
        <v>9.8000000000000007</v>
      </c>
      <c r="AE95" s="43">
        <v>9.8000000000000007</v>
      </c>
      <c r="AF95" s="43">
        <v>9.8000000000000007</v>
      </c>
      <c r="AG95" s="61">
        <v>24</v>
      </c>
      <c r="AH95" s="45">
        <f t="shared" si="30"/>
        <v>9.8000000000000007</v>
      </c>
      <c r="AI95" s="46">
        <f t="shared" si="31"/>
        <v>9.8000000000000007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4.2</v>
      </c>
      <c r="C96" s="43">
        <v>4.2</v>
      </c>
      <c r="D96" s="43">
        <v>4.2</v>
      </c>
      <c r="E96" s="43">
        <v>4.2</v>
      </c>
      <c r="F96" s="43">
        <v>4.2</v>
      </c>
      <c r="G96" s="43">
        <v>4.2</v>
      </c>
      <c r="H96" s="43">
        <v>4.2</v>
      </c>
      <c r="I96" s="43">
        <v>4.2</v>
      </c>
      <c r="J96" s="43">
        <v>4.2</v>
      </c>
      <c r="K96" s="43">
        <v>4.2</v>
      </c>
      <c r="L96" s="43">
        <v>4.2</v>
      </c>
      <c r="M96" s="43">
        <v>4.2</v>
      </c>
      <c r="N96" s="43">
        <v>4.2</v>
      </c>
      <c r="O96" s="43">
        <v>4.2</v>
      </c>
      <c r="P96" s="43">
        <v>4.2</v>
      </c>
      <c r="Q96" s="43">
        <v>4.2</v>
      </c>
      <c r="R96" s="43">
        <v>4.2</v>
      </c>
      <c r="S96" s="43">
        <v>4.2</v>
      </c>
      <c r="T96" s="43">
        <v>4.2</v>
      </c>
      <c r="U96" s="43">
        <v>4.2</v>
      </c>
      <c r="V96" s="43">
        <v>4.2</v>
      </c>
      <c r="W96" s="43">
        <v>4.2</v>
      </c>
      <c r="X96" s="43">
        <v>2.4</v>
      </c>
      <c r="Y96" s="43">
        <v>2.4</v>
      </c>
      <c r="Z96" s="43">
        <v>2.4</v>
      </c>
      <c r="AA96" s="43">
        <v>2.4</v>
      </c>
      <c r="AB96" s="43">
        <v>2.4</v>
      </c>
      <c r="AC96" s="43">
        <v>2.4</v>
      </c>
      <c r="AD96" s="43">
        <v>2.4</v>
      </c>
      <c r="AE96" s="43">
        <v>2.4</v>
      </c>
      <c r="AF96" s="43">
        <v>2.4</v>
      </c>
      <c r="AG96" s="61">
        <v>15</v>
      </c>
      <c r="AH96" s="45">
        <f t="shared" si="30"/>
        <v>4.2</v>
      </c>
      <c r="AI96" s="46">
        <f t="shared" si="31"/>
        <v>2.4</v>
      </c>
      <c r="AK96" s="47"/>
      <c r="AZ96" s="77">
        <f t="shared" ref="AZ96:BW101" si="44">VALUE(AZ89)</f>
        <v>-589</v>
      </c>
      <c r="BA96" s="77">
        <f t="shared" si="44"/>
        <v>-627</v>
      </c>
      <c r="BB96" s="77">
        <f t="shared" si="44"/>
        <v>-617</v>
      </c>
      <c r="BC96" s="77">
        <f t="shared" si="44"/>
        <v>-626.1</v>
      </c>
      <c r="BD96" s="77">
        <f t="shared" si="44"/>
        <v>-646.70000000000005</v>
      </c>
      <c r="BE96" s="77">
        <f t="shared" si="44"/>
        <v>-659</v>
      </c>
      <c r="BF96" s="77">
        <f t="shared" si="44"/>
        <v>-709</v>
      </c>
      <c r="BG96" s="77">
        <f t="shared" si="44"/>
        <v>-680</v>
      </c>
      <c r="BH96" s="77">
        <f t="shared" si="44"/>
        <v>650</v>
      </c>
      <c r="BI96" s="77">
        <f t="shared" si="44"/>
        <v>-600</v>
      </c>
      <c r="BJ96" s="77">
        <f t="shared" si="44"/>
        <v>-588</v>
      </c>
      <c r="BK96" s="77">
        <f t="shared" si="44"/>
        <v>-559</v>
      </c>
      <c r="BL96" s="77">
        <f t="shared" si="44"/>
        <v>-619</v>
      </c>
      <c r="BM96" s="77">
        <f t="shared" si="44"/>
        <v>-601.79999999999995</v>
      </c>
      <c r="BN96" s="77">
        <f t="shared" si="44"/>
        <v>-585.4</v>
      </c>
      <c r="BO96" s="77">
        <f t="shared" si="44"/>
        <v>-720.2</v>
      </c>
      <c r="BP96" s="77">
        <f t="shared" si="44"/>
        <v>-721</v>
      </c>
      <c r="BQ96" s="77">
        <f t="shared" si="44"/>
        <v>-739.8</v>
      </c>
      <c r="BR96" s="77">
        <f t="shared" si="44"/>
        <v>-647.1</v>
      </c>
      <c r="BS96" s="77">
        <f t="shared" si="44"/>
        <v>-601.1</v>
      </c>
      <c r="BT96" s="77">
        <f t="shared" si="44"/>
        <v>-601.1</v>
      </c>
      <c r="BU96" s="77">
        <f t="shared" si="44"/>
        <v>-621.70000000000005</v>
      </c>
      <c r="BV96" s="77">
        <f t="shared" si="44"/>
        <v>-606.29999999999995</v>
      </c>
      <c r="BW96" s="77">
        <f t="shared" si="44"/>
        <v>-575.29999999999995</v>
      </c>
    </row>
    <row r="97" spans="1:75" x14ac:dyDescent="0.25">
      <c r="A97" s="60" t="s">
        <v>49</v>
      </c>
      <c r="B97" s="43">
        <v>9.8000000000000007</v>
      </c>
      <c r="C97" s="43">
        <v>9</v>
      </c>
      <c r="D97" s="43">
        <v>9</v>
      </c>
      <c r="E97" s="43">
        <v>9</v>
      </c>
      <c r="F97" s="43">
        <v>9</v>
      </c>
      <c r="G97" s="43">
        <v>9</v>
      </c>
      <c r="H97" s="43">
        <v>9</v>
      </c>
      <c r="I97" s="43">
        <v>9</v>
      </c>
      <c r="J97" s="43">
        <v>9</v>
      </c>
      <c r="K97" s="43">
        <v>9</v>
      </c>
      <c r="L97" s="43">
        <v>9</v>
      </c>
      <c r="M97" s="43">
        <v>9</v>
      </c>
      <c r="N97" s="43">
        <v>9</v>
      </c>
      <c r="O97" s="43">
        <v>9</v>
      </c>
      <c r="P97" s="43">
        <v>9</v>
      </c>
      <c r="Q97" s="43">
        <v>9</v>
      </c>
      <c r="R97" s="43">
        <v>9</v>
      </c>
      <c r="S97" s="43">
        <v>9</v>
      </c>
      <c r="T97" s="43">
        <v>9</v>
      </c>
      <c r="U97" s="43">
        <v>9</v>
      </c>
      <c r="V97" s="43">
        <v>9</v>
      </c>
      <c r="W97" s="43">
        <v>9</v>
      </c>
      <c r="X97" s="43">
        <v>9</v>
      </c>
      <c r="Y97" s="43">
        <v>9</v>
      </c>
      <c r="Z97" s="43">
        <v>9</v>
      </c>
      <c r="AA97" s="43">
        <v>9</v>
      </c>
      <c r="AB97" s="43">
        <v>9</v>
      </c>
      <c r="AC97" s="43">
        <v>9</v>
      </c>
      <c r="AD97" s="43">
        <v>9</v>
      </c>
      <c r="AE97" s="43">
        <v>9</v>
      </c>
      <c r="AF97" s="43">
        <v>9</v>
      </c>
      <c r="AG97" s="61">
        <v>14.1</v>
      </c>
      <c r="AH97" s="45">
        <f t="shared" si="30"/>
        <v>9.8000000000000007</v>
      </c>
      <c r="AI97" s="46">
        <f t="shared" si="31"/>
        <v>9</v>
      </c>
      <c r="AK97" s="47"/>
      <c r="AZ97" s="77">
        <f t="shared" si="44"/>
        <v>-199</v>
      </c>
      <c r="BA97" s="77">
        <f t="shared" si="44"/>
        <v>-204</v>
      </c>
      <c r="BB97" s="77">
        <f t="shared" si="44"/>
        <v>-201.5</v>
      </c>
      <c r="BC97" s="77">
        <f t="shared" si="44"/>
        <v>-199</v>
      </c>
      <c r="BD97" s="77">
        <f t="shared" si="44"/>
        <v>-201</v>
      </c>
      <c r="BE97" s="77">
        <f t="shared" si="44"/>
        <v>-172.5</v>
      </c>
      <c r="BF97" s="77">
        <f t="shared" si="44"/>
        <v>-187.5</v>
      </c>
      <c r="BG97" s="77">
        <f t="shared" si="44"/>
        <v>-182</v>
      </c>
      <c r="BH97" s="77">
        <f t="shared" si="44"/>
        <v>-181.1</v>
      </c>
      <c r="BI97" s="77">
        <f t="shared" si="44"/>
        <v>-188</v>
      </c>
      <c r="BJ97" s="77">
        <f t="shared" si="44"/>
        <v>-188.6</v>
      </c>
      <c r="BK97" s="77">
        <f t="shared" si="44"/>
        <v>-188</v>
      </c>
      <c r="BL97" s="77">
        <f t="shared" si="44"/>
        <v>-186</v>
      </c>
      <c r="BM97" s="77">
        <f t="shared" si="44"/>
        <v>-192.8</v>
      </c>
      <c r="BN97" s="77">
        <f t="shared" si="44"/>
        <v>-204.3</v>
      </c>
      <c r="BO97" s="77">
        <f t="shared" si="44"/>
        <v>-217</v>
      </c>
      <c r="BP97" s="77">
        <f t="shared" si="44"/>
        <v>-212</v>
      </c>
      <c r="BQ97" s="77">
        <f t="shared" si="44"/>
        <v>-200.3</v>
      </c>
      <c r="BR97" s="77">
        <f t="shared" si="44"/>
        <v>-201.4</v>
      </c>
      <c r="BS97" s="77">
        <f t="shared" si="44"/>
        <v>-200</v>
      </c>
      <c r="BT97" s="77">
        <f t="shared" si="44"/>
        <v>-200</v>
      </c>
      <c r="BU97" s="77">
        <f t="shared" si="44"/>
        <v>-195.6</v>
      </c>
      <c r="BV97" s="77">
        <f t="shared" si="44"/>
        <v>-186.8</v>
      </c>
      <c r="BW97" s="77">
        <f t="shared" si="44"/>
        <v>-201.6</v>
      </c>
    </row>
    <row r="98" spans="1:75" x14ac:dyDescent="0.25">
      <c r="A98" s="79" t="s">
        <v>50</v>
      </c>
      <c r="B98" s="43">
        <v>7.2</v>
      </c>
      <c r="C98" s="43">
        <v>7.2</v>
      </c>
      <c r="D98" s="43">
        <v>7.2</v>
      </c>
      <c r="E98" s="43">
        <v>7.2</v>
      </c>
      <c r="F98" s="43">
        <v>7.2</v>
      </c>
      <c r="G98" s="43">
        <v>7.2</v>
      </c>
      <c r="H98" s="43">
        <v>7.2</v>
      </c>
      <c r="I98" s="43">
        <v>7.2</v>
      </c>
      <c r="J98" s="43">
        <v>7.2</v>
      </c>
      <c r="K98" s="43">
        <v>7.2</v>
      </c>
      <c r="L98" s="43">
        <v>7.2</v>
      </c>
      <c r="M98" s="43">
        <v>10.4</v>
      </c>
      <c r="N98" s="43">
        <v>10.4</v>
      </c>
      <c r="O98" s="43">
        <v>10.4</v>
      </c>
      <c r="P98" s="43">
        <v>10.4</v>
      </c>
      <c r="Q98" s="43">
        <v>10.4</v>
      </c>
      <c r="R98" s="43">
        <v>10.4</v>
      </c>
      <c r="S98" s="43">
        <v>10.4</v>
      </c>
      <c r="T98" s="43">
        <v>10.4</v>
      </c>
      <c r="U98" s="43">
        <v>10.4</v>
      </c>
      <c r="V98" s="43">
        <v>10.4</v>
      </c>
      <c r="W98" s="43">
        <v>10.4</v>
      </c>
      <c r="X98" s="43">
        <v>10.4</v>
      </c>
      <c r="Y98" s="43">
        <v>10.4</v>
      </c>
      <c r="Z98" s="43">
        <v>10.4</v>
      </c>
      <c r="AA98" s="43">
        <v>10.4</v>
      </c>
      <c r="AB98" s="43">
        <v>10.4</v>
      </c>
      <c r="AC98" s="43">
        <v>10.4</v>
      </c>
      <c r="AD98" s="43">
        <v>2.9</v>
      </c>
      <c r="AE98" s="43">
        <v>11.1</v>
      </c>
      <c r="AF98" s="43">
        <v>11.1</v>
      </c>
      <c r="AG98" s="61">
        <v>14</v>
      </c>
      <c r="AH98" s="45">
        <f t="shared" si="30"/>
        <v>11.1</v>
      </c>
      <c r="AI98" s="46">
        <f t="shared" si="31"/>
        <v>2.9</v>
      </c>
      <c r="AK98" s="47"/>
      <c r="AZ98" s="77">
        <f t="shared" si="44"/>
        <v>0</v>
      </c>
      <c r="BA98" s="77">
        <f t="shared" si="44"/>
        <v>0</v>
      </c>
      <c r="BB98" s="77">
        <f t="shared" si="44"/>
        <v>0</v>
      </c>
      <c r="BC98" s="77">
        <f t="shared" si="44"/>
        <v>0</v>
      </c>
      <c r="BD98" s="77">
        <f t="shared" si="44"/>
        <v>0</v>
      </c>
      <c r="BE98" s="77">
        <f t="shared" si="44"/>
        <v>0</v>
      </c>
      <c r="BF98" s="77">
        <f t="shared" si="44"/>
        <v>0</v>
      </c>
      <c r="BG98" s="77">
        <f t="shared" si="44"/>
        <v>0</v>
      </c>
      <c r="BH98" s="77">
        <f t="shared" si="44"/>
        <v>0</v>
      </c>
      <c r="BI98" s="77">
        <f t="shared" si="44"/>
        <v>0</v>
      </c>
      <c r="BJ98" s="77">
        <f t="shared" si="44"/>
        <v>0</v>
      </c>
      <c r="BK98" s="77">
        <f t="shared" si="44"/>
        <v>0</v>
      </c>
      <c r="BL98" s="77">
        <f t="shared" si="44"/>
        <v>0</v>
      </c>
      <c r="BM98" s="77">
        <f t="shared" si="44"/>
        <v>0</v>
      </c>
      <c r="BN98" s="77">
        <f t="shared" si="44"/>
        <v>0</v>
      </c>
      <c r="BO98" s="77">
        <f t="shared" si="44"/>
        <v>0</v>
      </c>
      <c r="BP98" s="77">
        <f t="shared" si="44"/>
        <v>0</v>
      </c>
      <c r="BQ98" s="77">
        <f t="shared" si="44"/>
        <v>0</v>
      </c>
      <c r="BR98" s="77">
        <f t="shared" si="44"/>
        <v>0</v>
      </c>
      <c r="BS98" s="77">
        <f t="shared" si="44"/>
        <v>0</v>
      </c>
      <c r="BT98" s="77">
        <f t="shared" si="44"/>
        <v>0</v>
      </c>
      <c r="BU98" s="77">
        <f t="shared" si="44"/>
        <v>0</v>
      </c>
      <c r="BV98" s="77">
        <f t="shared" si="44"/>
        <v>0</v>
      </c>
      <c r="BW98" s="77">
        <f t="shared" si="44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9.6</v>
      </c>
      <c r="N99" s="43">
        <v>9.6</v>
      </c>
      <c r="O99" s="43">
        <v>9.6</v>
      </c>
      <c r="P99" s="43">
        <v>9.6</v>
      </c>
      <c r="Q99" s="43">
        <v>9.6</v>
      </c>
      <c r="R99" s="43">
        <v>9.6</v>
      </c>
      <c r="S99" s="43">
        <v>9.6</v>
      </c>
      <c r="T99" s="43">
        <v>9.6</v>
      </c>
      <c r="U99" s="43">
        <v>9.6</v>
      </c>
      <c r="V99" s="43">
        <v>9.6</v>
      </c>
      <c r="W99" s="43">
        <v>9.6</v>
      </c>
      <c r="X99" s="43">
        <v>9.6</v>
      </c>
      <c r="Y99" s="43">
        <v>9.6</v>
      </c>
      <c r="Z99" s="43">
        <v>9.6</v>
      </c>
      <c r="AA99" s="43">
        <v>9.6</v>
      </c>
      <c r="AB99" s="43">
        <v>9.6</v>
      </c>
      <c r="AC99" s="43">
        <v>9.6</v>
      </c>
      <c r="AD99" s="43">
        <v>9.6</v>
      </c>
      <c r="AE99" s="43">
        <v>8.9</v>
      </c>
      <c r="AF99" s="43">
        <v>8.9</v>
      </c>
      <c r="AG99" s="61">
        <v>10.050000000000001</v>
      </c>
      <c r="AH99" s="45">
        <f t="shared" si="30"/>
        <v>9.6</v>
      </c>
      <c r="AI99" s="46">
        <f t="shared" si="31"/>
        <v>8.9</v>
      </c>
      <c r="AK99" s="47"/>
      <c r="AZ99" s="77">
        <f t="shared" si="44"/>
        <v>0</v>
      </c>
      <c r="BA99" s="77">
        <f t="shared" si="44"/>
        <v>0</v>
      </c>
      <c r="BB99" s="77">
        <f t="shared" si="44"/>
        <v>0</v>
      </c>
      <c r="BC99" s="77">
        <f t="shared" si="44"/>
        <v>0</v>
      </c>
      <c r="BD99" s="77">
        <f t="shared" si="44"/>
        <v>0</v>
      </c>
      <c r="BE99" s="77">
        <f t="shared" si="44"/>
        <v>0</v>
      </c>
      <c r="BF99" s="77">
        <f t="shared" si="44"/>
        <v>0</v>
      </c>
      <c r="BG99" s="77">
        <f t="shared" si="44"/>
        <v>0</v>
      </c>
      <c r="BH99" s="77">
        <f t="shared" si="44"/>
        <v>0</v>
      </c>
      <c r="BI99" s="77">
        <f t="shared" si="44"/>
        <v>0</v>
      </c>
      <c r="BJ99" s="77">
        <f t="shared" si="44"/>
        <v>0</v>
      </c>
      <c r="BK99" s="77">
        <f t="shared" si="44"/>
        <v>0</v>
      </c>
      <c r="BL99" s="77">
        <f t="shared" si="44"/>
        <v>0</v>
      </c>
      <c r="BM99" s="77">
        <f t="shared" si="44"/>
        <v>0</v>
      </c>
      <c r="BN99" s="77">
        <f t="shared" si="44"/>
        <v>0</v>
      </c>
      <c r="BO99" s="77">
        <f t="shared" si="44"/>
        <v>0</v>
      </c>
      <c r="BP99" s="77">
        <f t="shared" si="44"/>
        <v>0</v>
      </c>
      <c r="BQ99" s="77">
        <f t="shared" si="44"/>
        <v>0</v>
      </c>
      <c r="BR99" s="77">
        <f t="shared" si="44"/>
        <v>0</v>
      </c>
      <c r="BS99" s="77">
        <f t="shared" si="44"/>
        <v>0</v>
      </c>
      <c r="BT99" s="77">
        <f t="shared" si="44"/>
        <v>0</v>
      </c>
      <c r="BU99" s="77">
        <f t="shared" si="44"/>
        <v>0</v>
      </c>
      <c r="BV99" s="77">
        <f t="shared" si="44"/>
        <v>0</v>
      </c>
      <c r="BW99" s="77">
        <f t="shared" si="44"/>
        <v>0</v>
      </c>
    </row>
    <row r="100" spans="1:75" x14ac:dyDescent="0.25">
      <c r="A100" s="60" t="s">
        <v>52</v>
      </c>
      <c r="B100" s="43">
        <v>6</v>
      </c>
      <c r="C100" s="43">
        <v>6</v>
      </c>
      <c r="D100" s="43">
        <v>6</v>
      </c>
      <c r="E100" s="43">
        <v>6</v>
      </c>
      <c r="F100" s="43">
        <v>6</v>
      </c>
      <c r="G100" s="43">
        <v>6</v>
      </c>
      <c r="H100" s="43">
        <v>6</v>
      </c>
      <c r="I100" s="43">
        <v>6</v>
      </c>
      <c r="J100" s="43">
        <v>6</v>
      </c>
      <c r="K100" s="43">
        <v>6</v>
      </c>
      <c r="L100" s="43">
        <v>6</v>
      </c>
      <c r="M100" s="43">
        <v>6</v>
      </c>
      <c r="N100" s="43">
        <v>6</v>
      </c>
      <c r="O100" s="43">
        <v>6</v>
      </c>
      <c r="P100" s="43">
        <v>6</v>
      </c>
      <c r="Q100" s="43">
        <v>6</v>
      </c>
      <c r="R100" s="43">
        <v>6</v>
      </c>
      <c r="S100" s="43">
        <v>6</v>
      </c>
      <c r="T100" s="43">
        <v>6</v>
      </c>
      <c r="U100" s="43">
        <v>6</v>
      </c>
      <c r="V100" s="43">
        <v>6</v>
      </c>
      <c r="W100" s="43">
        <v>6</v>
      </c>
      <c r="X100" s="43">
        <v>6</v>
      </c>
      <c r="Y100" s="43">
        <v>6</v>
      </c>
      <c r="Z100" s="43">
        <v>6</v>
      </c>
      <c r="AA100" s="43">
        <v>6</v>
      </c>
      <c r="AB100" s="43">
        <v>6</v>
      </c>
      <c r="AC100" s="43">
        <v>6</v>
      </c>
      <c r="AD100" s="43">
        <v>6</v>
      </c>
      <c r="AE100" s="43">
        <v>6</v>
      </c>
      <c r="AF100" s="43">
        <v>6</v>
      </c>
      <c r="AG100" s="61">
        <v>6.2</v>
      </c>
      <c r="AH100" s="45">
        <f t="shared" si="30"/>
        <v>6</v>
      </c>
      <c r="AI100" s="46">
        <f t="shared" si="31"/>
        <v>6</v>
      </c>
      <c r="AK100" s="47"/>
      <c r="AZ100" s="77">
        <f t="shared" si="44"/>
        <v>0</v>
      </c>
      <c r="BA100" s="77">
        <f t="shared" si="44"/>
        <v>0</v>
      </c>
      <c r="BB100" s="77">
        <f t="shared" si="44"/>
        <v>0</v>
      </c>
      <c r="BC100" s="77">
        <f t="shared" si="44"/>
        <v>0</v>
      </c>
      <c r="BD100" s="77">
        <f t="shared" si="44"/>
        <v>0</v>
      </c>
      <c r="BE100" s="77">
        <f t="shared" si="44"/>
        <v>0</v>
      </c>
      <c r="BF100" s="77">
        <f t="shared" si="44"/>
        <v>0</v>
      </c>
      <c r="BG100" s="77">
        <f t="shared" si="44"/>
        <v>0</v>
      </c>
      <c r="BH100" s="77">
        <f t="shared" si="44"/>
        <v>0</v>
      </c>
      <c r="BI100" s="77">
        <f t="shared" si="44"/>
        <v>0</v>
      </c>
      <c r="BJ100" s="77">
        <f t="shared" si="44"/>
        <v>0</v>
      </c>
      <c r="BK100" s="77">
        <f t="shared" si="44"/>
        <v>0</v>
      </c>
      <c r="BL100" s="77">
        <f t="shared" si="44"/>
        <v>0</v>
      </c>
      <c r="BM100" s="77">
        <f t="shared" si="44"/>
        <v>0</v>
      </c>
      <c r="BN100" s="77">
        <f t="shared" si="44"/>
        <v>0</v>
      </c>
      <c r="BO100" s="77">
        <f t="shared" si="44"/>
        <v>0</v>
      </c>
      <c r="BP100" s="77">
        <f t="shared" si="44"/>
        <v>0</v>
      </c>
      <c r="BQ100" s="77">
        <f t="shared" si="44"/>
        <v>0</v>
      </c>
      <c r="BR100" s="77">
        <f t="shared" si="44"/>
        <v>0</v>
      </c>
      <c r="BS100" s="77">
        <f t="shared" si="44"/>
        <v>0</v>
      </c>
      <c r="BT100" s="77">
        <f t="shared" si="44"/>
        <v>0</v>
      </c>
      <c r="BU100" s="77">
        <f t="shared" si="44"/>
        <v>0</v>
      </c>
      <c r="BV100" s="77">
        <f t="shared" si="44"/>
        <v>0</v>
      </c>
      <c r="BW100" s="77">
        <f t="shared" si="44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0"/>
        <v>2</v>
      </c>
      <c r="AI101" s="46">
        <f t="shared" si="31"/>
        <v>2</v>
      </c>
      <c r="AK101" s="47"/>
      <c r="AZ101" s="77">
        <f t="shared" si="44"/>
        <v>0</v>
      </c>
      <c r="BA101" s="77">
        <f t="shared" si="44"/>
        <v>0</v>
      </c>
      <c r="BB101" s="77">
        <f t="shared" si="44"/>
        <v>0</v>
      </c>
      <c r="BC101" s="77">
        <f t="shared" si="44"/>
        <v>0</v>
      </c>
      <c r="BD101" s="77">
        <f t="shared" si="44"/>
        <v>0</v>
      </c>
      <c r="BE101" s="77">
        <f t="shared" si="44"/>
        <v>0</v>
      </c>
      <c r="BF101" s="77">
        <f t="shared" si="44"/>
        <v>0</v>
      </c>
      <c r="BG101" s="77">
        <f t="shared" si="44"/>
        <v>0</v>
      </c>
      <c r="BH101" s="77">
        <f t="shared" si="44"/>
        <v>0</v>
      </c>
      <c r="BI101" s="77">
        <f t="shared" si="44"/>
        <v>0</v>
      </c>
      <c r="BJ101" s="77">
        <f t="shared" si="44"/>
        <v>0</v>
      </c>
      <c r="BK101" s="77">
        <f t="shared" si="44"/>
        <v>0</v>
      </c>
      <c r="BL101" s="77">
        <f t="shared" si="44"/>
        <v>0</v>
      </c>
      <c r="BM101" s="77">
        <f t="shared" si="44"/>
        <v>0</v>
      </c>
      <c r="BN101" s="77">
        <f t="shared" si="44"/>
        <v>0</v>
      </c>
      <c r="BO101" s="77">
        <f t="shared" si="44"/>
        <v>0</v>
      </c>
      <c r="BP101" s="77">
        <f t="shared" si="44"/>
        <v>0</v>
      </c>
      <c r="BQ101" s="77">
        <f t="shared" si="44"/>
        <v>0</v>
      </c>
      <c r="BR101" s="77">
        <f t="shared" si="44"/>
        <v>0</v>
      </c>
      <c r="BS101" s="77">
        <f t="shared" si="44"/>
        <v>0</v>
      </c>
      <c r="BT101" s="77">
        <f t="shared" si="44"/>
        <v>0</v>
      </c>
      <c r="BU101" s="77">
        <f t="shared" si="44"/>
        <v>0</v>
      </c>
      <c r="BV101" s="77">
        <f t="shared" si="44"/>
        <v>0</v>
      </c>
      <c r="BW101" s="77">
        <f t="shared" si="44"/>
        <v>0</v>
      </c>
    </row>
    <row r="102" spans="1:75" ht="15.75" thickBot="1" x14ac:dyDescent="0.3">
      <c r="A102" s="82" t="s">
        <v>54</v>
      </c>
      <c r="B102" s="66">
        <f t="shared" ref="B102:AG102" si="45">SUM(B89:B101)</f>
        <v>352.7</v>
      </c>
      <c r="C102" s="66">
        <f t="shared" si="45"/>
        <v>337.4</v>
      </c>
      <c r="D102" s="66">
        <f t="shared" si="45"/>
        <v>337.4</v>
      </c>
      <c r="E102" s="66">
        <f t="shared" si="45"/>
        <v>306.89999999999998</v>
      </c>
      <c r="F102" s="66">
        <f t="shared" si="45"/>
        <v>344.09999999999997</v>
      </c>
      <c r="G102" s="66">
        <f t="shared" si="45"/>
        <v>344.09999999999997</v>
      </c>
      <c r="H102" s="66">
        <f t="shared" si="45"/>
        <v>335.59999999999997</v>
      </c>
      <c r="I102" s="66">
        <f t="shared" si="45"/>
        <v>298.09999999999997</v>
      </c>
      <c r="J102" s="66">
        <f t="shared" si="45"/>
        <v>298.99999999999994</v>
      </c>
      <c r="K102" s="66">
        <f t="shared" si="45"/>
        <v>302.49999999999994</v>
      </c>
      <c r="L102" s="66">
        <f t="shared" si="45"/>
        <v>303.79999999999995</v>
      </c>
      <c r="M102" s="66">
        <f t="shared" ref="M102:O102" si="46">SUM(M89:M101)</f>
        <v>332.6</v>
      </c>
      <c r="N102" s="66">
        <f t="shared" si="46"/>
        <v>341.7</v>
      </c>
      <c r="O102" s="66">
        <f t="shared" si="46"/>
        <v>359.7</v>
      </c>
      <c r="P102" s="66">
        <f t="shared" ref="P102:Q102" si="47">SUM(P89:P101)</f>
        <v>365.70000000000005</v>
      </c>
      <c r="Q102" s="66">
        <f t="shared" si="47"/>
        <v>368.8</v>
      </c>
      <c r="R102" s="66">
        <f t="shared" ref="R102:S102" si="48">SUM(R89:R101)</f>
        <v>372</v>
      </c>
      <c r="S102" s="66">
        <f t="shared" si="48"/>
        <v>367.7</v>
      </c>
      <c r="T102" s="66">
        <f t="shared" ref="T102:U102" si="49">SUM(T89:T101)</f>
        <v>366.9</v>
      </c>
      <c r="U102" s="66">
        <f t="shared" si="49"/>
        <v>365.2</v>
      </c>
      <c r="V102" s="66">
        <f t="shared" si="45"/>
        <v>363.7</v>
      </c>
      <c r="W102" s="66">
        <f t="shared" si="45"/>
        <v>362.7</v>
      </c>
      <c r="X102" s="66">
        <f t="shared" ref="X102:Y102" si="50">SUM(X89:X101)</f>
        <v>360.7</v>
      </c>
      <c r="Y102" s="66">
        <f t="shared" si="50"/>
        <v>360.7</v>
      </c>
      <c r="Z102" s="66">
        <f t="shared" ref="Z102" si="51">SUM(Z89:Z101)</f>
        <v>360.7</v>
      </c>
      <c r="AA102" s="66">
        <f t="shared" si="45"/>
        <v>360.7</v>
      </c>
      <c r="AB102" s="66">
        <f t="shared" si="45"/>
        <v>360.7</v>
      </c>
      <c r="AC102" s="66">
        <f t="shared" si="45"/>
        <v>360.7</v>
      </c>
      <c r="AD102" s="66">
        <f t="shared" si="45"/>
        <v>353.7</v>
      </c>
      <c r="AE102" s="66">
        <f t="shared" si="45"/>
        <v>362</v>
      </c>
      <c r="AF102" s="66">
        <f t="shared" si="45"/>
        <v>349.2</v>
      </c>
      <c r="AG102" s="75">
        <f t="shared" si="45"/>
        <v>489.91</v>
      </c>
      <c r="AH102" s="45">
        <f t="shared" si="30"/>
        <v>372</v>
      </c>
      <c r="AI102" s="46">
        <f t="shared" si="31"/>
        <v>298.09999999999997</v>
      </c>
      <c r="AK102" s="47"/>
      <c r="AY102" s="77"/>
    </row>
    <row r="103" spans="1:75" x14ac:dyDescent="0.25">
      <c r="A103" s="42" t="s">
        <v>55</v>
      </c>
      <c r="B103" s="44">
        <v>10</v>
      </c>
      <c r="C103" s="44">
        <v>10</v>
      </c>
      <c r="D103" s="44">
        <v>10</v>
      </c>
      <c r="E103" s="44">
        <v>12.1</v>
      </c>
      <c r="F103" s="44">
        <v>12.1</v>
      </c>
      <c r="G103" s="44">
        <v>10.4</v>
      </c>
      <c r="H103" s="44">
        <v>20</v>
      </c>
      <c r="I103" s="44">
        <v>11.2</v>
      </c>
      <c r="J103" s="44">
        <v>11.2</v>
      </c>
      <c r="K103" s="44">
        <v>11.2</v>
      </c>
      <c r="L103" s="44">
        <v>11.2</v>
      </c>
      <c r="M103" s="44">
        <v>14</v>
      </c>
      <c r="N103" s="44">
        <v>14</v>
      </c>
      <c r="O103" s="44">
        <v>14</v>
      </c>
      <c r="P103" s="44">
        <v>21</v>
      </c>
      <c r="Q103" s="44">
        <v>21</v>
      </c>
      <c r="R103" s="44">
        <v>29</v>
      </c>
      <c r="S103" s="44">
        <v>29</v>
      </c>
      <c r="T103" s="44">
        <v>20</v>
      </c>
      <c r="U103" s="44">
        <v>20</v>
      </c>
      <c r="V103" s="44">
        <v>20</v>
      </c>
      <c r="W103" s="44">
        <v>20</v>
      </c>
      <c r="X103" s="44">
        <v>20</v>
      </c>
      <c r="Y103" s="44">
        <v>20</v>
      </c>
      <c r="Z103" s="44">
        <v>22</v>
      </c>
      <c r="AA103" s="44">
        <v>22</v>
      </c>
      <c r="AB103" s="44">
        <v>22</v>
      </c>
      <c r="AC103" s="44">
        <v>22</v>
      </c>
      <c r="AD103" s="44">
        <v>22</v>
      </c>
      <c r="AE103" s="44">
        <v>22</v>
      </c>
      <c r="AF103" s="44">
        <v>22</v>
      </c>
      <c r="AG103" s="59">
        <v>60</v>
      </c>
      <c r="AH103" s="45">
        <f t="shared" si="30"/>
        <v>29</v>
      </c>
      <c r="AI103" s="46">
        <f t="shared" si="31"/>
        <v>10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6</v>
      </c>
      <c r="C104" s="43">
        <v>6</v>
      </c>
      <c r="D104" s="43">
        <v>6</v>
      </c>
      <c r="E104" s="43">
        <v>6</v>
      </c>
      <c r="F104" s="43">
        <v>6</v>
      </c>
      <c r="G104" s="43">
        <v>6</v>
      </c>
      <c r="H104" s="43">
        <v>6</v>
      </c>
      <c r="I104" s="43">
        <v>5</v>
      </c>
      <c r="J104" s="43">
        <v>5</v>
      </c>
      <c r="K104" s="43">
        <v>5</v>
      </c>
      <c r="L104" s="43">
        <v>5</v>
      </c>
      <c r="M104" s="43">
        <v>8</v>
      </c>
      <c r="N104" s="43">
        <v>8</v>
      </c>
      <c r="O104" s="43">
        <v>8</v>
      </c>
      <c r="P104" s="43">
        <v>10</v>
      </c>
      <c r="Q104" s="43">
        <v>10</v>
      </c>
      <c r="R104" s="43">
        <v>14</v>
      </c>
      <c r="S104" s="43">
        <v>14</v>
      </c>
      <c r="T104" s="43">
        <v>9</v>
      </c>
      <c r="U104" s="43">
        <v>9</v>
      </c>
      <c r="V104" s="43">
        <v>9</v>
      </c>
      <c r="W104" s="43">
        <v>9</v>
      </c>
      <c r="X104" s="43">
        <v>9</v>
      </c>
      <c r="Y104" s="43">
        <v>9</v>
      </c>
      <c r="Z104" s="43">
        <v>11</v>
      </c>
      <c r="AA104" s="43">
        <v>11</v>
      </c>
      <c r="AB104" s="43">
        <v>11</v>
      </c>
      <c r="AC104" s="43">
        <v>11</v>
      </c>
      <c r="AD104" s="43">
        <v>11</v>
      </c>
      <c r="AE104" s="43">
        <v>11</v>
      </c>
      <c r="AF104" s="43">
        <v>11</v>
      </c>
      <c r="AG104" s="61">
        <v>32</v>
      </c>
      <c r="AH104" s="45">
        <f t="shared" si="30"/>
        <v>14</v>
      </c>
      <c r="AI104" s="46">
        <f t="shared" si="31"/>
        <v>5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0">
        <v>3.4</v>
      </c>
      <c r="C105" s="292">
        <v>3.4</v>
      </c>
      <c r="D105" s="292">
        <v>3.4</v>
      </c>
      <c r="E105" s="290">
        <v>3.4</v>
      </c>
      <c r="F105" s="292">
        <v>3.4</v>
      </c>
      <c r="G105" s="292">
        <v>3.4</v>
      </c>
      <c r="H105" s="290">
        <v>3.4</v>
      </c>
      <c r="I105" s="290">
        <v>2.5</v>
      </c>
      <c r="J105" s="292">
        <v>2.5</v>
      </c>
      <c r="K105" s="292">
        <v>2.5</v>
      </c>
      <c r="L105" s="292">
        <v>2.5</v>
      </c>
      <c r="M105" s="292">
        <v>4</v>
      </c>
      <c r="N105" s="292">
        <v>4</v>
      </c>
      <c r="O105" s="292">
        <v>4</v>
      </c>
      <c r="P105" s="292">
        <v>5</v>
      </c>
      <c r="Q105" s="292">
        <v>5</v>
      </c>
      <c r="R105" s="292">
        <v>8</v>
      </c>
      <c r="S105" s="292">
        <v>8</v>
      </c>
      <c r="T105" s="292">
        <v>4.5599999999999996</v>
      </c>
      <c r="U105" s="292">
        <v>4.5599999999999996</v>
      </c>
      <c r="V105" s="292">
        <v>4.5599999999999996</v>
      </c>
      <c r="W105" s="292">
        <v>4.5599999999999996</v>
      </c>
      <c r="X105" s="292">
        <v>4.5599999999999996</v>
      </c>
      <c r="Y105" s="292">
        <v>4.5599999999999996</v>
      </c>
      <c r="Z105" s="292">
        <v>5.6</v>
      </c>
      <c r="AA105" s="292">
        <v>5.6</v>
      </c>
      <c r="AB105" s="292">
        <v>5.6</v>
      </c>
      <c r="AC105" s="292">
        <v>5.6</v>
      </c>
      <c r="AD105" s="292">
        <v>5.6</v>
      </c>
      <c r="AE105" s="292">
        <v>5.6</v>
      </c>
      <c r="AF105" s="292">
        <v>5.6</v>
      </c>
      <c r="AG105" s="73">
        <v>14</v>
      </c>
      <c r="AH105" s="45">
        <f t="shared" si="30"/>
        <v>8</v>
      </c>
      <c r="AI105" s="46">
        <f t="shared" si="31"/>
        <v>2.5</v>
      </c>
      <c r="AK105" s="47"/>
      <c r="AY105" s="77"/>
      <c r="BF105" s="76"/>
      <c r="BG105" s="77">
        <f t="array" ref="BG105:BL128">TRANSPOSE(AZ89:BW94)</f>
        <v>-589</v>
      </c>
      <c r="BH105" s="77">
        <v>-199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AF106" si="52">B103+B104+B105</f>
        <v>19.399999999999999</v>
      </c>
      <c r="C106" s="66">
        <f t="shared" si="52"/>
        <v>19.399999999999999</v>
      </c>
      <c r="D106" s="66">
        <f t="shared" si="52"/>
        <v>19.399999999999999</v>
      </c>
      <c r="E106" s="66">
        <f t="shared" si="52"/>
        <v>21.5</v>
      </c>
      <c r="F106" s="66">
        <f t="shared" si="52"/>
        <v>21.5</v>
      </c>
      <c r="G106" s="66">
        <f t="shared" si="52"/>
        <v>19.799999999999997</v>
      </c>
      <c r="H106" s="66">
        <f t="shared" si="52"/>
        <v>29.4</v>
      </c>
      <c r="I106" s="66">
        <f t="shared" si="52"/>
        <v>18.7</v>
      </c>
      <c r="J106" s="66">
        <f t="shared" si="52"/>
        <v>18.7</v>
      </c>
      <c r="K106" s="66">
        <f t="shared" si="52"/>
        <v>18.7</v>
      </c>
      <c r="L106" s="66">
        <f t="shared" si="52"/>
        <v>18.7</v>
      </c>
      <c r="M106" s="66">
        <f t="shared" ref="M106:O106" si="53">M103+M104+M105</f>
        <v>26</v>
      </c>
      <c r="N106" s="66">
        <f t="shared" si="53"/>
        <v>26</v>
      </c>
      <c r="O106" s="66">
        <f t="shared" si="53"/>
        <v>26</v>
      </c>
      <c r="P106" s="66">
        <f t="shared" ref="P106:Q106" si="54">P103+P104+P105</f>
        <v>36</v>
      </c>
      <c r="Q106" s="66">
        <f t="shared" si="54"/>
        <v>36</v>
      </c>
      <c r="R106" s="66">
        <f t="shared" ref="R106" si="55">R103+R104+R105</f>
        <v>51</v>
      </c>
      <c r="S106" s="66">
        <f t="shared" si="52"/>
        <v>51</v>
      </c>
      <c r="T106" s="66">
        <f t="shared" si="52"/>
        <v>33.56</v>
      </c>
      <c r="U106" s="66">
        <f t="shared" si="52"/>
        <v>33.56</v>
      </c>
      <c r="V106" s="66">
        <f t="shared" si="52"/>
        <v>33.56</v>
      </c>
      <c r="W106" s="66">
        <f t="shared" si="52"/>
        <v>33.56</v>
      </c>
      <c r="X106" s="66">
        <f t="shared" si="52"/>
        <v>33.56</v>
      </c>
      <c r="Y106" s="66">
        <f t="shared" si="52"/>
        <v>33.56</v>
      </c>
      <c r="Z106" s="66">
        <f t="shared" si="52"/>
        <v>38.6</v>
      </c>
      <c r="AA106" s="66">
        <f t="shared" si="52"/>
        <v>38.6</v>
      </c>
      <c r="AB106" s="66">
        <f t="shared" si="52"/>
        <v>38.6</v>
      </c>
      <c r="AC106" s="66">
        <f t="shared" si="52"/>
        <v>38.6</v>
      </c>
      <c r="AD106" s="66">
        <f t="shared" si="52"/>
        <v>38.6</v>
      </c>
      <c r="AE106" s="66">
        <f t="shared" si="52"/>
        <v>38.6</v>
      </c>
      <c r="AF106" s="66">
        <f t="shared" si="52"/>
        <v>38.6</v>
      </c>
      <c r="AG106" s="75">
        <f>SUM(AG103:AG105)</f>
        <v>106</v>
      </c>
      <c r="AH106" s="45">
        <f t="shared" si="30"/>
        <v>51</v>
      </c>
      <c r="AI106" s="46">
        <f t="shared" si="31"/>
        <v>18.7</v>
      </c>
      <c r="AK106" s="47"/>
      <c r="AY106" s="77"/>
      <c r="BF106" s="76"/>
      <c r="BG106" s="77">
        <v>-627</v>
      </c>
      <c r="BH106" s="77">
        <v>-204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-575.29999999999995</v>
      </c>
      <c r="C107" s="44">
        <v>-588.6</v>
      </c>
      <c r="D107" s="44">
        <v>-627</v>
      </c>
      <c r="E107" s="44">
        <v>-617</v>
      </c>
      <c r="F107" s="44">
        <v>-626.1</v>
      </c>
      <c r="G107" s="44">
        <v>-646.70000000000005</v>
      </c>
      <c r="H107" s="44">
        <v>-658</v>
      </c>
      <c r="I107" s="44">
        <v>-659</v>
      </c>
      <c r="J107" s="44">
        <v>-699</v>
      </c>
      <c r="K107" s="44">
        <v>-709</v>
      </c>
      <c r="L107" s="44">
        <v>-673</v>
      </c>
      <c r="M107" s="44">
        <v>-680</v>
      </c>
      <c r="N107" s="44">
        <v>650</v>
      </c>
      <c r="O107" s="44">
        <v>-600</v>
      </c>
      <c r="P107" s="44">
        <v>-588</v>
      </c>
      <c r="Q107" s="44">
        <v>-559</v>
      </c>
      <c r="R107" s="44">
        <v>-619</v>
      </c>
      <c r="S107" s="44">
        <v>-601.79999999999995</v>
      </c>
      <c r="T107" s="44">
        <v>-585.4</v>
      </c>
      <c r="U107" s="44">
        <v>-720.2</v>
      </c>
      <c r="V107" s="44">
        <v>-721</v>
      </c>
      <c r="W107" s="44">
        <v>-728</v>
      </c>
      <c r="X107" s="44">
        <v>-739.8</v>
      </c>
      <c r="Y107" s="44">
        <v>-698.2</v>
      </c>
      <c r="Z107" s="44">
        <v>-647.1</v>
      </c>
      <c r="AA107" s="44">
        <v>-618</v>
      </c>
      <c r="AB107" s="44">
        <v>-601.1</v>
      </c>
      <c r="AC107" s="44">
        <v>-601.1</v>
      </c>
      <c r="AD107" s="44">
        <v>-601.1</v>
      </c>
      <c r="AE107" s="44">
        <v>-621.70000000000005</v>
      </c>
      <c r="AF107" s="44">
        <v>-606.29999999999995</v>
      </c>
      <c r="AG107" s="59"/>
      <c r="AH107" s="45">
        <f t="shared" si="30"/>
        <v>650</v>
      </c>
      <c r="AI107" s="46">
        <f t="shared" si="31"/>
        <v>-739.8</v>
      </c>
      <c r="AK107" s="47"/>
      <c r="AY107" s="77"/>
      <c r="BF107" s="76"/>
      <c r="BG107" s="77">
        <v>-617</v>
      </c>
      <c r="BH107" s="77">
        <v>-201.5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-201.6</v>
      </c>
      <c r="C108" s="43">
        <v>-199</v>
      </c>
      <c r="D108" s="43">
        <v>-204</v>
      </c>
      <c r="E108" s="43">
        <v>-201.5</v>
      </c>
      <c r="F108" s="43">
        <v>-199</v>
      </c>
      <c r="G108" s="43">
        <v>-201</v>
      </c>
      <c r="H108" s="43">
        <v>-188.5</v>
      </c>
      <c r="I108" s="43">
        <v>-172.5</v>
      </c>
      <c r="J108" s="43">
        <v>-195.1</v>
      </c>
      <c r="K108" s="43">
        <v>-187.5</v>
      </c>
      <c r="L108" s="43">
        <v>-181.1</v>
      </c>
      <c r="M108" s="43">
        <v>-182</v>
      </c>
      <c r="N108" s="43">
        <v>-181.1</v>
      </c>
      <c r="O108" s="43">
        <v>-188</v>
      </c>
      <c r="P108" s="43">
        <v>-188.6</v>
      </c>
      <c r="Q108" s="43">
        <v>-188</v>
      </c>
      <c r="R108" s="43">
        <v>-186</v>
      </c>
      <c r="S108" s="43">
        <v>-192.8</v>
      </c>
      <c r="T108" s="43">
        <v>-204.3</v>
      </c>
      <c r="U108" s="43">
        <v>-217</v>
      </c>
      <c r="V108" s="43">
        <v>-212</v>
      </c>
      <c r="W108" s="43">
        <v>-205</v>
      </c>
      <c r="X108" s="43">
        <v>-200.3</v>
      </c>
      <c r="Y108" s="43">
        <v>-205.2</v>
      </c>
      <c r="Z108" s="43">
        <v>-201.4</v>
      </c>
      <c r="AA108" s="43">
        <v>-204</v>
      </c>
      <c r="AB108" s="43">
        <v>-200</v>
      </c>
      <c r="AC108" s="43">
        <v>-200</v>
      </c>
      <c r="AD108" s="43">
        <v>-200</v>
      </c>
      <c r="AE108" s="43">
        <v>-195.6</v>
      </c>
      <c r="AF108" s="43">
        <v>-186.8</v>
      </c>
      <c r="AG108" s="61"/>
      <c r="AH108" s="45">
        <f t="shared" si="30"/>
        <v>-172.5</v>
      </c>
      <c r="AI108" s="46">
        <f t="shared" si="31"/>
        <v>-217</v>
      </c>
      <c r="AK108" s="47"/>
      <c r="AL108" s="83" t="s">
        <v>61</v>
      </c>
      <c r="AM108" s="83"/>
      <c r="AY108" s="77"/>
      <c r="BF108" s="77"/>
      <c r="BG108" s="77">
        <v>-626.1</v>
      </c>
      <c r="BH108" s="77">
        <v>-199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0"/>
        <v>0</v>
      </c>
      <c r="AI109" s="46">
        <f t="shared" si="31"/>
        <v>0</v>
      </c>
      <c r="AK109" s="85"/>
      <c r="AL109" s="86"/>
      <c r="AM109" s="86"/>
      <c r="AN109" s="87"/>
      <c r="AY109" s="77"/>
      <c r="BF109" s="77"/>
      <c r="BG109" s="77">
        <v>-646.70000000000005</v>
      </c>
      <c r="BH109" s="77">
        <v>-201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0"/>
        <v>0</v>
      </c>
      <c r="AI110" s="46">
        <f t="shared" si="31"/>
        <v>0</v>
      </c>
      <c r="AK110" s="89" t="s">
        <v>64</v>
      </c>
      <c r="AL110" s="43"/>
      <c r="AM110" s="88"/>
      <c r="AN110" s="90"/>
      <c r="AY110" s="77"/>
      <c r="BF110" s="77"/>
      <c r="BG110" s="77">
        <v>-659</v>
      </c>
      <c r="BH110" s="77">
        <v>-172.5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0"/>
        <v>0</v>
      </c>
      <c r="AI111" s="46">
        <f t="shared" si="31"/>
        <v>0</v>
      </c>
      <c r="AK111" s="89" t="s">
        <v>66</v>
      </c>
      <c r="AL111" s="88"/>
      <c r="AM111" s="88"/>
      <c r="AN111" s="90"/>
      <c r="AY111" s="77"/>
      <c r="BF111" s="77"/>
      <c r="BG111" s="77">
        <v>-709</v>
      </c>
      <c r="BH111" s="77">
        <v>-187.5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6.9</v>
      </c>
      <c r="C112" s="92">
        <v>24.8</v>
      </c>
      <c r="D112" s="92">
        <v>18.8</v>
      </c>
      <c r="E112" s="92">
        <v>13.8</v>
      </c>
      <c r="F112" s="92">
        <v>-18</v>
      </c>
      <c r="G112" s="92">
        <v>-30.3</v>
      </c>
      <c r="H112" s="92">
        <v>-31.4</v>
      </c>
      <c r="I112" s="92">
        <v>-39.799999999999997</v>
      </c>
      <c r="J112" s="92">
        <v>-42.8</v>
      </c>
      <c r="K112" s="92">
        <v>-44.9</v>
      </c>
      <c r="L112" s="92">
        <v>-45.7</v>
      </c>
      <c r="M112" s="92">
        <v>-50</v>
      </c>
      <c r="N112" s="92">
        <v>-56</v>
      </c>
      <c r="O112" s="92">
        <v>-55</v>
      </c>
      <c r="P112" s="92">
        <v>-58.3</v>
      </c>
      <c r="Q112" s="92">
        <v>-52</v>
      </c>
      <c r="R112" s="92">
        <v>-53</v>
      </c>
      <c r="S112" s="92">
        <v>-41.2</v>
      </c>
      <c r="T112" s="92">
        <v>-42</v>
      </c>
      <c r="U112" s="92">
        <v>-34.1</v>
      </c>
      <c r="V112" s="92">
        <v>-36.1</v>
      </c>
      <c r="W112" s="92">
        <v>-39</v>
      </c>
      <c r="X112" s="92">
        <v>-38.5</v>
      </c>
      <c r="Y112" s="92">
        <v>-42.4</v>
      </c>
      <c r="Z112" s="92">
        <v>-28.3</v>
      </c>
      <c r="AA112" s="92">
        <v>-32</v>
      </c>
      <c r="AB112" s="92">
        <v>-26.3</v>
      </c>
      <c r="AC112" s="92">
        <v>-26.3</v>
      </c>
      <c r="AD112" s="92">
        <v>-26.3</v>
      </c>
      <c r="AE112" s="92">
        <v>-7.5</v>
      </c>
      <c r="AF112" s="92">
        <v>-12.9</v>
      </c>
      <c r="AG112" s="84"/>
      <c r="AH112" s="45">
        <f t="shared" si="30"/>
        <v>24.8</v>
      </c>
      <c r="AI112" s="46">
        <f t="shared" si="31"/>
        <v>-58.3</v>
      </c>
      <c r="AK112" s="89"/>
      <c r="AL112" s="44"/>
      <c r="AM112" s="44"/>
      <c r="AN112" s="93"/>
      <c r="AY112" s="77"/>
      <c r="BF112" s="77"/>
      <c r="BG112" s="77">
        <v>-680</v>
      </c>
      <c r="BH112" s="77">
        <v>-182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0"/>
        <v>0</v>
      </c>
      <c r="AI113" s="46">
        <f t="shared" si="31"/>
        <v>0</v>
      </c>
      <c r="AK113" s="89"/>
      <c r="AL113" s="92"/>
      <c r="AM113" s="94"/>
      <c r="AN113" s="360"/>
      <c r="AY113" s="77"/>
      <c r="BF113" s="77"/>
      <c r="BG113" s="77">
        <v>650</v>
      </c>
      <c r="BH113" s="77">
        <v>-181.1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0"/>
        <v>0</v>
      </c>
      <c r="AI114" s="46">
        <f t="shared" si="31"/>
        <v>0</v>
      </c>
      <c r="AK114" s="89"/>
      <c r="AL114" s="92"/>
      <c r="AM114" s="92"/>
      <c r="AN114" s="361"/>
      <c r="BF114" s="77"/>
      <c r="BG114" s="77">
        <v>-600</v>
      </c>
      <c r="BH114" s="77">
        <v>-188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0"/>
        <v>0</v>
      </c>
      <c r="AI115" s="46">
        <f t="shared" si="31"/>
        <v>0</v>
      </c>
      <c r="AK115" s="95"/>
      <c r="AL115" s="96"/>
      <c r="AM115" s="96"/>
      <c r="AN115" s="97"/>
      <c r="BF115" s="77"/>
      <c r="BG115" s="77">
        <v>-588</v>
      </c>
      <c r="BH115" s="77">
        <v>-188.6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0"/>
        <v>0</v>
      </c>
      <c r="AI116" s="46">
        <f t="shared" si="31"/>
        <v>0</v>
      </c>
      <c r="BF116" s="77"/>
      <c r="BG116" s="77">
        <v>-559</v>
      </c>
      <c r="BH116" s="77">
        <v>-188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0"/>
        <v>0</v>
      </c>
      <c r="AI117" s="46">
        <f t="shared" si="31"/>
        <v>0</v>
      </c>
      <c r="BF117" s="77"/>
      <c r="BG117" s="77">
        <v>-619</v>
      </c>
      <c r="BH117" s="77">
        <v>-186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AF118" si="56">SUMIF(B107:B117,"&gt;0")</f>
        <v>6.9</v>
      </c>
      <c r="C118" s="66">
        <f t="shared" si="56"/>
        <v>24.8</v>
      </c>
      <c r="D118" s="66">
        <f t="shared" si="56"/>
        <v>18.8</v>
      </c>
      <c r="E118" s="66">
        <f t="shared" si="56"/>
        <v>13.8</v>
      </c>
      <c r="F118" s="66">
        <f t="shared" si="56"/>
        <v>0</v>
      </c>
      <c r="G118" s="66">
        <f t="shared" si="56"/>
        <v>0</v>
      </c>
      <c r="H118" s="66">
        <f t="shared" si="56"/>
        <v>0</v>
      </c>
      <c r="I118" s="66">
        <f t="shared" si="56"/>
        <v>0</v>
      </c>
      <c r="J118" s="66">
        <f t="shared" si="56"/>
        <v>0</v>
      </c>
      <c r="K118" s="66">
        <f t="shared" si="56"/>
        <v>0</v>
      </c>
      <c r="L118" s="66">
        <f t="shared" si="56"/>
        <v>0</v>
      </c>
      <c r="M118" s="66">
        <f t="shared" si="56"/>
        <v>0</v>
      </c>
      <c r="N118" s="66">
        <f t="shared" si="56"/>
        <v>650</v>
      </c>
      <c r="O118" s="66">
        <f t="shared" si="56"/>
        <v>0</v>
      </c>
      <c r="P118" s="66">
        <f t="shared" si="56"/>
        <v>0</v>
      </c>
      <c r="Q118" s="66">
        <f t="shared" ref="Q118:R118" si="57">SUMIF(Q107:Q117,"&gt;0")</f>
        <v>0</v>
      </c>
      <c r="R118" s="66">
        <f t="shared" si="57"/>
        <v>0</v>
      </c>
      <c r="S118" s="66">
        <f t="shared" si="56"/>
        <v>0</v>
      </c>
      <c r="T118" s="66">
        <f t="shared" si="56"/>
        <v>0</v>
      </c>
      <c r="U118" s="66">
        <f t="shared" si="56"/>
        <v>0</v>
      </c>
      <c r="V118" s="66">
        <f t="shared" si="56"/>
        <v>0</v>
      </c>
      <c r="W118" s="66">
        <f t="shared" si="56"/>
        <v>0</v>
      </c>
      <c r="X118" s="66">
        <f t="shared" si="56"/>
        <v>0</v>
      </c>
      <c r="Y118" s="66">
        <f t="shared" si="56"/>
        <v>0</v>
      </c>
      <c r="Z118" s="66">
        <f t="shared" si="56"/>
        <v>0</v>
      </c>
      <c r="AA118" s="66">
        <f t="shared" si="56"/>
        <v>0</v>
      </c>
      <c r="AB118" s="66">
        <f t="shared" si="56"/>
        <v>0</v>
      </c>
      <c r="AC118" s="66">
        <f t="shared" si="56"/>
        <v>0</v>
      </c>
      <c r="AD118" s="66">
        <f t="shared" si="56"/>
        <v>0</v>
      </c>
      <c r="AE118" s="66">
        <f t="shared" si="56"/>
        <v>0</v>
      </c>
      <c r="AF118" s="66">
        <f t="shared" si="56"/>
        <v>0</v>
      </c>
      <c r="AG118" s="99">
        <f>SUM(AG107:AG117)</f>
        <v>0</v>
      </c>
      <c r="AH118" s="45">
        <f t="shared" si="30"/>
        <v>650</v>
      </c>
      <c r="AI118" s="46">
        <f t="shared" si="31"/>
        <v>0</v>
      </c>
      <c r="AJ118" s="100">
        <f t="array" ref="AJ118">MIN(IF(B118:AF118&lt;&gt;0,B118:AF118))</f>
        <v>6.9</v>
      </c>
      <c r="BF118" s="77"/>
      <c r="BG118" s="77">
        <v>-601.79999999999995</v>
      </c>
      <c r="BH118" s="77">
        <v>-192.8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0"/>
        <v>0</v>
      </c>
      <c r="AI119" s="46">
        <f t="shared" si="31"/>
        <v>0</v>
      </c>
      <c r="BF119" s="77"/>
      <c r="BG119" s="77">
        <v>-585.4</v>
      </c>
      <c r="BH119" s="77">
        <v>-204.3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0"/>
        <v>0</v>
      </c>
      <c r="AI120" s="46">
        <f t="shared" si="31"/>
        <v>0</v>
      </c>
      <c r="BF120" s="77"/>
      <c r="BG120" s="77">
        <v>-720.2</v>
      </c>
      <c r="BH120" s="77">
        <v>-217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0"/>
        <v>0</v>
      </c>
      <c r="AI121" s="46">
        <f t="shared" si="31"/>
        <v>0</v>
      </c>
      <c r="BF121" s="77"/>
      <c r="BG121" s="77">
        <v>-721</v>
      </c>
      <c r="BH121" s="77">
        <v>-212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0"/>
        <v>0</v>
      </c>
      <c r="AI122" s="46">
        <f t="shared" si="31"/>
        <v>0</v>
      </c>
      <c r="BF122" s="76"/>
      <c r="BG122" s="77">
        <v>-739.8</v>
      </c>
      <c r="BH122" s="77">
        <v>-200.3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AG123" si="58">B80+B88+B106+B102+B118+B122</f>
        <v>2809.2</v>
      </c>
      <c r="C123" s="102">
        <f t="shared" si="58"/>
        <v>2735.1000000000008</v>
      </c>
      <c r="D123" s="102">
        <f t="shared" si="58"/>
        <v>2716.0000000000005</v>
      </c>
      <c r="E123" s="102">
        <f t="shared" si="58"/>
        <v>2682.6000000000004</v>
      </c>
      <c r="F123" s="102">
        <f t="shared" si="58"/>
        <v>2700</v>
      </c>
      <c r="G123" s="102">
        <f t="shared" si="58"/>
        <v>2698.3</v>
      </c>
      <c r="H123" s="102">
        <f t="shared" si="58"/>
        <v>2699.4</v>
      </c>
      <c r="I123" s="102">
        <f t="shared" si="58"/>
        <v>2655.3</v>
      </c>
      <c r="J123" s="102">
        <f t="shared" si="58"/>
        <v>2704.8999999999996</v>
      </c>
      <c r="K123" s="102">
        <f t="shared" si="58"/>
        <v>2718.2</v>
      </c>
      <c r="L123" s="102">
        <f t="shared" si="58"/>
        <v>2719.5</v>
      </c>
      <c r="M123" s="102">
        <f t="shared" si="58"/>
        <v>2887</v>
      </c>
      <c r="N123" s="102">
        <f t="shared" si="58"/>
        <v>3545.3</v>
      </c>
      <c r="O123" s="102">
        <f t="shared" si="58"/>
        <v>2830.7</v>
      </c>
      <c r="P123" s="102">
        <f t="shared" si="58"/>
        <v>2784.5</v>
      </c>
      <c r="Q123" s="102">
        <f t="shared" ref="Q123:R123" si="59">Q80+Q88+Q106+Q102+Q118+Q122</f>
        <v>2787.6000000000004</v>
      </c>
      <c r="R123" s="102">
        <f t="shared" si="59"/>
        <v>2855.8</v>
      </c>
      <c r="S123" s="102">
        <f t="shared" si="58"/>
        <v>2729</v>
      </c>
      <c r="T123" s="102">
        <f t="shared" si="58"/>
        <v>2779.76</v>
      </c>
      <c r="U123" s="102">
        <f t="shared" si="58"/>
        <v>2892.8599999999997</v>
      </c>
      <c r="V123" s="102">
        <f t="shared" si="58"/>
        <v>2843.16</v>
      </c>
      <c r="W123" s="102">
        <f t="shared" si="58"/>
        <v>2842.16</v>
      </c>
      <c r="X123" s="102">
        <f t="shared" si="58"/>
        <v>2837.9399999999991</v>
      </c>
      <c r="Y123" s="102">
        <f t="shared" si="58"/>
        <v>2837.9399999999991</v>
      </c>
      <c r="Z123" s="102">
        <f t="shared" si="58"/>
        <v>2974.6899999999991</v>
      </c>
      <c r="AA123" s="102">
        <f t="shared" si="58"/>
        <v>3008.9899999999993</v>
      </c>
      <c r="AB123" s="102">
        <f t="shared" si="58"/>
        <v>2996.9899999999993</v>
      </c>
      <c r="AC123" s="102">
        <f t="shared" si="58"/>
        <v>2996.9899999999993</v>
      </c>
      <c r="AD123" s="102">
        <f t="shared" si="58"/>
        <v>2940.599999999999</v>
      </c>
      <c r="AE123" s="102">
        <f t="shared" si="58"/>
        <v>2848.6</v>
      </c>
      <c r="AF123" s="102">
        <f t="shared" si="58"/>
        <v>2749.7999999999997</v>
      </c>
      <c r="AG123" s="75">
        <f t="shared" si="58"/>
        <v>4132.0374000000002</v>
      </c>
      <c r="AH123" s="45">
        <f t="shared" si="30"/>
        <v>3545.3</v>
      </c>
      <c r="AI123" s="46">
        <f t="shared" si="31"/>
        <v>2655.3</v>
      </c>
      <c r="BF123" s="76"/>
      <c r="BG123" s="77">
        <v>-647.1</v>
      </c>
      <c r="BH123" s="77">
        <v>-201.4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0"/>
        <v>0</v>
      </c>
      <c r="AI124" s="46">
        <f t="shared" si="31"/>
        <v>0</v>
      </c>
      <c r="BF124" s="76"/>
      <c r="BG124" s="77">
        <v>-601.1</v>
      </c>
      <c r="BH124" s="77">
        <v>-200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:AF125" si="60">B123+B124</f>
        <v>2809.2</v>
      </c>
      <c r="C125" s="102">
        <f t="shared" si="60"/>
        <v>2735.1000000000008</v>
      </c>
      <c r="D125" s="102">
        <f t="shared" si="60"/>
        <v>2716.0000000000005</v>
      </c>
      <c r="E125" s="102">
        <f t="shared" si="60"/>
        <v>2682.6000000000004</v>
      </c>
      <c r="F125" s="102">
        <f t="shared" si="60"/>
        <v>2700</v>
      </c>
      <c r="G125" s="102">
        <f t="shared" si="60"/>
        <v>2698.3</v>
      </c>
      <c r="H125" s="102">
        <f t="shared" si="60"/>
        <v>2699.4</v>
      </c>
      <c r="I125" s="102">
        <f t="shared" si="60"/>
        <v>2655.3</v>
      </c>
      <c r="J125" s="102">
        <f t="shared" si="60"/>
        <v>2704.8999999999996</v>
      </c>
      <c r="K125" s="102">
        <f t="shared" si="60"/>
        <v>2718.2</v>
      </c>
      <c r="L125" s="102">
        <f t="shared" si="60"/>
        <v>2719.5</v>
      </c>
      <c r="M125" s="102">
        <f t="shared" si="60"/>
        <v>2887</v>
      </c>
      <c r="N125" s="102">
        <f t="shared" si="60"/>
        <v>3545.3</v>
      </c>
      <c r="O125" s="102">
        <f t="shared" si="60"/>
        <v>2830.7</v>
      </c>
      <c r="P125" s="102">
        <f t="shared" si="60"/>
        <v>2784.5</v>
      </c>
      <c r="Q125" s="102">
        <f t="shared" ref="Q125:R125" si="61">Q123+Q124</f>
        <v>2787.6000000000004</v>
      </c>
      <c r="R125" s="102">
        <f t="shared" si="61"/>
        <v>2855.8</v>
      </c>
      <c r="S125" s="102">
        <f t="shared" si="60"/>
        <v>2729</v>
      </c>
      <c r="T125" s="102">
        <f t="shared" si="60"/>
        <v>2779.76</v>
      </c>
      <c r="U125" s="102">
        <f t="shared" si="60"/>
        <v>2892.8599999999997</v>
      </c>
      <c r="V125" s="102">
        <f t="shared" si="60"/>
        <v>2843.16</v>
      </c>
      <c r="W125" s="102">
        <f t="shared" si="60"/>
        <v>2842.16</v>
      </c>
      <c r="X125" s="102">
        <f t="shared" si="60"/>
        <v>2837.9399999999991</v>
      </c>
      <c r="Y125" s="102">
        <f t="shared" si="60"/>
        <v>2837.9399999999991</v>
      </c>
      <c r="Z125" s="102">
        <f t="shared" si="60"/>
        <v>2974.6899999999991</v>
      </c>
      <c r="AA125" s="102">
        <f t="shared" si="60"/>
        <v>3008.9899999999993</v>
      </c>
      <c r="AB125" s="102">
        <f t="shared" si="60"/>
        <v>2996.9899999999993</v>
      </c>
      <c r="AC125" s="102">
        <f t="shared" si="60"/>
        <v>2996.9899999999993</v>
      </c>
      <c r="AD125" s="102">
        <f t="shared" si="60"/>
        <v>2940.599999999999</v>
      </c>
      <c r="AE125" s="102">
        <f t="shared" si="60"/>
        <v>2848.6</v>
      </c>
      <c r="AF125" s="102">
        <f t="shared" si="60"/>
        <v>2749.7999999999997</v>
      </c>
      <c r="AG125" s="99">
        <f>AG122+AG118+AG106+AG102+AG80+AG124</f>
        <v>3323.6374000000001</v>
      </c>
      <c r="AH125" s="45">
        <f t="shared" si="30"/>
        <v>3545.3</v>
      </c>
      <c r="AI125" s="46">
        <f t="shared" si="31"/>
        <v>2655.3</v>
      </c>
      <c r="BF125" s="76"/>
      <c r="BG125" s="77">
        <v>-601.1</v>
      </c>
      <c r="BH125" s="77">
        <v>-200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:AF126" si="62">B125-(B133)</f>
        <v>2011.1999999999998</v>
      </c>
      <c r="C126" s="102">
        <f t="shared" si="62"/>
        <v>1937.1000000000008</v>
      </c>
      <c r="D126" s="102">
        <f t="shared" si="62"/>
        <v>1918.0000000000005</v>
      </c>
      <c r="E126" s="102">
        <f t="shared" si="62"/>
        <v>1864.1000000000004</v>
      </c>
      <c r="F126" s="102">
        <f t="shared" si="62"/>
        <v>1856.9</v>
      </c>
      <c r="G126" s="102">
        <f t="shared" si="62"/>
        <v>1820.3000000000002</v>
      </c>
      <c r="H126" s="102">
        <f t="shared" si="62"/>
        <v>1821.5</v>
      </c>
      <c r="I126" s="102">
        <f t="shared" si="62"/>
        <v>1784.0000000000002</v>
      </c>
      <c r="J126" s="102">
        <f t="shared" si="62"/>
        <v>1767.9999999999995</v>
      </c>
      <c r="K126" s="102">
        <f t="shared" si="62"/>
        <v>1776.7999999999997</v>
      </c>
      <c r="L126" s="102">
        <f t="shared" si="62"/>
        <v>1819.6999999999998</v>
      </c>
      <c r="M126" s="102">
        <f t="shared" si="62"/>
        <v>1975</v>
      </c>
      <c r="N126" s="102">
        <f t="shared" si="62"/>
        <v>3308.2000000000003</v>
      </c>
      <c r="O126" s="102">
        <f t="shared" si="62"/>
        <v>1987.6999999999998</v>
      </c>
      <c r="P126" s="102">
        <f t="shared" si="62"/>
        <v>1949.6</v>
      </c>
      <c r="Q126" s="102">
        <f t="shared" ref="Q126:R126" si="63">Q125-(Q133)</f>
        <v>1988.6000000000004</v>
      </c>
      <c r="R126" s="102">
        <f t="shared" si="63"/>
        <v>1997.8000000000002</v>
      </c>
      <c r="S126" s="102">
        <f t="shared" si="62"/>
        <v>1893.2</v>
      </c>
      <c r="T126" s="102">
        <f t="shared" si="62"/>
        <v>1948.0600000000002</v>
      </c>
      <c r="U126" s="102">
        <f t="shared" si="62"/>
        <v>1921.5599999999995</v>
      </c>
      <c r="V126" s="102">
        <f t="shared" si="62"/>
        <v>1874.06</v>
      </c>
      <c r="W126" s="102">
        <f t="shared" si="62"/>
        <v>1870.1599999999999</v>
      </c>
      <c r="X126" s="102">
        <f t="shared" si="62"/>
        <v>1859.3399999999992</v>
      </c>
      <c r="Y126" s="102">
        <f t="shared" si="62"/>
        <v>1892.139999999999</v>
      </c>
      <c r="Z126" s="102">
        <f t="shared" si="62"/>
        <v>2097.8899999999994</v>
      </c>
      <c r="AA126" s="102">
        <f t="shared" si="62"/>
        <v>2154.9899999999993</v>
      </c>
      <c r="AB126" s="102">
        <f t="shared" si="62"/>
        <v>2169.5899999999992</v>
      </c>
      <c r="AC126" s="102">
        <f t="shared" si="62"/>
        <v>2169.5899999999992</v>
      </c>
      <c r="AD126" s="102">
        <f t="shared" si="62"/>
        <v>2113.1999999999989</v>
      </c>
      <c r="AE126" s="102">
        <f t="shared" si="62"/>
        <v>2023.7999999999997</v>
      </c>
      <c r="AF126" s="102">
        <f t="shared" si="62"/>
        <v>1943.7999999999997</v>
      </c>
      <c r="AG126" s="99"/>
      <c r="AH126" s="45">
        <f t="shared" si="30"/>
        <v>3308.2000000000003</v>
      </c>
      <c r="AI126" s="46">
        <f t="shared" si="31"/>
        <v>1767.9999999999995</v>
      </c>
      <c r="BF126" s="76"/>
      <c r="BG126" s="77">
        <v>-621.70000000000005</v>
      </c>
      <c r="BH126" s="77">
        <v>-195.6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v>586.29999999999995</v>
      </c>
      <c r="C127" s="88">
        <v>586.29999999999995</v>
      </c>
      <c r="D127" s="88">
        <v>586.29999999999995</v>
      </c>
      <c r="E127" s="88">
        <f t="shared" ref="E127:AF132" si="64">IF(E107&lt;0,E107*-1,0)</f>
        <v>617</v>
      </c>
      <c r="F127" s="88">
        <f t="shared" si="64"/>
        <v>626.1</v>
      </c>
      <c r="G127" s="88">
        <f t="shared" si="64"/>
        <v>646.70000000000005</v>
      </c>
      <c r="H127" s="88">
        <f t="shared" si="64"/>
        <v>658</v>
      </c>
      <c r="I127" s="88">
        <f t="shared" si="64"/>
        <v>659</v>
      </c>
      <c r="J127" s="88">
        <f t="shared" si="64"/>
        <v>699</v>
      </c>
      <c r="K127" s="88">
        <f t="shared" si="64"/>
        <v>709</v>
      </c>
      <c r="L127" s="88">
        <f t="shared" si="64"/>
        <v>673</v>
      </c>
      <c r="M127" s="88">
        <f t="shared" si="64"/>
        <v>680</v>
      </c>
      <c r="N127" s="88">
        <f t="shared" si="64"/>
        <v>0</v>
      </c>
      <c r="O127" s="88">
        <f t="shared" si="64"/>
        <v>600</v>
      </c>
      <c r="P127" s="88">
        <f t="shared" si="64"/>
        <v>588</v>
      </c>
      <c r="Q127" s="88">
        <f t="shared" ref="Q127:R127" si="65">IF(Q107&lt;0,Q107*-1,0)</f>
        <v>559</v>
      </c>
      <c r="R127" s="88">
        <f t="shared" si="65"/>
        <v>619</v>
      </c>
      <c r="S127" s="88">
        <f t="shared" si="64"/>
        <v>601.79999999999995</v>
      </c>
      <c r="T127" s="88">
        <f t="shared" si="64"/>
        <v>585.4</v>
      </c>
      <c r="U127" s="88">
        <f t="shared" si="64"/>
        <v>720.2</v>
      </c>
      <c r="V127" s="88">
        <f t="shared" si="64"/>
        <v>721</v>
      </c>
      <c r="W127" s="88">
        <f t="shared" si="64"/>
        <v>728</v>
      </c>
      <c r="X127" s="88">
        <f t="shared" si="64"/>
        <v>739.8</v>
      </c>
      <c r="Y127" s="88">
        <f t="shared" si="64"/>
        <v>698.2</v>
      </c>
      <c r="Z127" s="88">
        <f t="shared" si="64"/>
        <v>647.1</v>
      </c>
      <c r="AA127" s="88">
        <f t="shared" si="64"/>
        <v>618</v>
      </c>
      <c r="AB127" s="88">
        <f t="shared" si="64"/>
        <v>601.1</v>
      </c>
      <c r="AC127" s="88">
        <f t="shared" si="64"/>
        <v>601.1</v>
      </c>
      <c r="AD127" s="88">
        <f t="shared" si="64"/>
        <v>601.1</v>
      </c>
      <c r="AE127" s="88">
        <f t="shared" si="64"/>
        <v>621.70000000000005</v>
      </c>
      <c r="AF127" s="88">
        <f t="shared" si="64"/>
        <v>606.29999999999995</v>
      </c>
      <c r="AG127" s="59"/>
      <c r="AH127" s="45">
        <f t="shared" si="30"/>
        <v>739.8</v>
      </c>
      <c r="AI127" s="46">
        <f t="shared" si="31"/>
        <v>0</v>
      </c>
      <c r="BG127" s="77">
        <v>-606.29999999999995</v>
      </c>
      <c r="BH127" s="77">
        <v>-186.8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v>211.7</v>
      </c>
      <c r="C128" s="88">
        <v>211.7</v>
      </c>
      <c r="D128" s="88">
        <v>211.7</v>
      </c>
      <c r="E128" s="88">
        <f t="shared" si="64"/>
        <v>201.5</v>
      </c>
      <c r="F128" s="88">
        <f t="shared" si="64"/>
        <v>199</v>
      </c>
      <c r="G128" s="88">
        <f t="shared" si="64"/>
        <v>201</v>
      </c>
      <c r="H128" s="88">
        <f t="shared" si="64"/>
        <v>188.5</v>
      </c>
      <c r="I128" s="88">
        <f t="shared" si="64"/>
        <v>172.5</v>
      </c>
      <c r="J128" s="88">
        <f t="shared" si="64"/>
        <v>195.1</v>
      </c>
      <c r="K128" s="88">
        <f t="shared" si="64"/>
        <v>187.5</v>
      </c>
      <c r="L128" s="88">
        <f t="shared" si="64"/>
        <v>181.1</v>
      </c>
      <c r="M128" s="88">
        <f t="shared" si="64"/>
        <v>182</v>
      </c>
      <c r="N128" s="88">
        <f t="shared" si="64"/>
        <v>181.1</v>
      </c>
      <c r="O128" s="88">
        <f t="shared" si="64"/>
        <v>188</v>
      </c>
      <c r="P128" s="88">
        <f t="shared" si="64"/>
        <v>188.6</v>
      </c>
      <c r="Q128" s="88">
        <f t="shared" ref="Q128:R128" si="66">IF(Q108&lt;0,Q108*-1,0)</f>
        <v>188</v>
      </c>
      <c r="R128" s="88">
        <f t="shared" si="66"/>
        <v>186</v>
      </c>
      <c r="S128" s="88">
        <f t="shared" si="64"/>
        <v>192.8</v>
      </c>
      <c r="T128" s="88">
        <f t="shared" si="64"/>
        <v>204.3</v>
      </c>
      <c r="U128" s="88">
        <f t="shared" si="64"/>
        <v>217</v>
      </c>
      <c r="V128" s="88">
        <f t="shared" si="64"/>
        <v>212</v>
      </c>
      <c r="W128" s="88">
        <f t="shared" si="64"/>
        <v>205</v>
      </c>
      <c r="X128" s="88">
        <f t="shared" si="64"/>
        <v>200.3</v>
      </c>
      <c r="Y128" s="88">
        <f t="shared" si="64"/>
        <v>205.2</v>
      </c>
      <c r="Z128" s="88">
        <f t="shared" si="64"/>
        <v>201.4</v>
      </c>
      <c r="AA128" s="88">
        <f t="shared" si="64"/>
        <v>204</v>
      </c>
      <c r="AB128" s="88">
        <f t="shared" si="64"/>
        <v>200</v>
      </c>
      <c r="AC128" s="88">
        <f t="shared" si="64"/>
        <v>200</v>
      </c>
      <c r="AD128" s="88">
        <f t="shared" si="64"/>
        <v>200</v>
      </c>
      <c r="AE128" s="88">
        <f t="shared" si="64"/>
        <v>195.6</v>
      </c>
      <c r="AF128" s="88">
        <f t="shared" si="64"/>
        <v>186.8</v>
      </c>
      <c r="AG128" s="61"/>
      <c r="AH128" s="45">
        <f t="shared" si="30"/>
        <v>217</v>
      </c>
      <c r="AI128" s="46">
        <f t="shared" si="31"/>
        <v>172.5</v>
      </c>
      <c r="AK128" s="47"/>
      <c r="BG128" s="77">
        <v>-575.29999999999995</v>
      </c>
      <c r="BH128" s="77">
        <v>-201.6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v>0</v>
      </c>
      <c r="C129" s="88">
        <v>0</v>
      </c>
      <c r="D129" s="88">
        <v>0</v>
      </c>
      <c r="E129" s="88">
        <f t="shared" si="64"/>
        <v>0</v>
      </c>
      <c r="F129" s="88">
        <f t="shared" si="64"/>
        <v>0</v>
      </c>
      <c r="G129" s="88">
        <f t="shared" si="64"/>
        <v>0</v>
      </c>
      <c r="H129" s="88">
        <f t="shared" si="64"/>
        <v>0</v>
      </c>
      <c r="I129" s="88">
        <f t="shared" si="64"/>
        <v>0</v>
      </c>
      <c r="J129" s="88">
        <f t="shared" si="64"/>
        <v>0</v>
      </c>
      <c r="K129" s="88">
        <f t="shared" si="64"/>
        <v>0</v>
      </c>
      <c r="L129" s="88">
        <f t="shared" si="64"/>
        <v>0</v>
      </c>
      <c r="M129" s="88">
        <f t="shared" si="64"/>
        <v>0</v>
      </c>
      <c r="N129" s="88">
        <f t="shared" si="64"/>
        <v>0</v>
      </c>
      <c r="O129" s="88">
        <f t="shared" si="64"/>
        <v>0</v>
      </c>
      <c r="P129" s="88">
        <f t="shared" si="64"/>
        <v>0</v>
      </c>
      <c r="Q129" s="88">
        <f t="shared" ref="Q129:R129" si="67">IF(Q109&lt;0,Q109*-1,0)</f>
        <v>0</v>
      </c>
      <c r="R129" s="88">
        <f t="shared" si="67"/>
        <v>0</v>
      </c>
      <c r="S129" s="88">
        <f t="shared" si="64"/>
        <v>0</v>
      </c>
      <c r="T129" s="88">
        <f t="shared" si="64"/>
        <v>0</v>
      </c>
      <c r="U129" s="88">
        <f t="shared" si="64"/>
        <v>0</v>
      </c>
      <c r="V129" s="88">
        <f t="shared" si="64"/>
        <v>0</v>
      </c>
      <c r="W129" s="88">
        <f t="shared" si="64"/>
        <v>0</v>
      </c>
      <c r="X129" s="88">
        <f t="shared" si="64"/>
        <v>0</v>
      </c>
      <c r="Y129" s="88">
        <f t="shared" si="64"/>
        <v>0</v>
      </c>
      <c r="Z129" s="88">
        <f t="shared" si="64"/>
        <v>0</v>
      </c>
      <c r="AA129" s="88">
        <f t="shared" si="64"/>
        <v>0</v>
      </c>
      <c r="AB129" s="88">
        <f t="shared" si="64"/>
        <v>0</v>
      </c>
      <c r="AC129" s="88">
        <f t="shared" si="64"/>
        <v>0</v>
      </c>
      <c r="AD129" s="88">
        <f t="shared" si="64"/>
        <v>0</v>
      </c>
      <c r="AE129" s="88">
        <f t="shared" si="64"/>
        <v>0</v>
      </c>
      <c r="AF129" s="88">
        <f t="shared" si="64"/>
        <v>0</v>
      </c>
      <c r="AG129" s="105"/>
      <c r="AH129" s="45">
        <f t="shared" si="30"/>
        <v>0</v>
      </c>
      <c r="AI129" s="46">
        <f t="shared" si="31"/>
        <v>0</v>
      </c>
    </row>
    <row r="130" spans="1:41" x14ac:dyDescent="0.25">
      <c r="A130" s="91" t="s">
        <v>63</v>
      </c>
      <c r="B130" s="88">
        <v>0</v>
      </c>
      <c r="C130" s="88">
        <v>0</v>
      </c>
      <c r="D130" s="88">
        <v>0</v>
      </c>
      <c r="E130" s="88">
        <f t="shared" si="64"/>
        <v>0</v>
      </c>
      <c r="F130" s="88">
        <f t="shared" si="64"/>
        <v>0</v>
      </c>
      <c r="G130" s="88">
        <f t="shared" si="64"/>
        <v>0</v>
      </c>
      <c r="H130" s="88">
        <f t="shared" si="64"/>
        <v>0</v>
      </c>
      <c r="I130" s="88">
        <f t="shared" si="64"/>
        <v>0</v>
      </c>
      <c r="J130" s="88">
        <f t="shared" si="64"/>
        <v>0</v>
      </c>
      <c r="K130" s="88">
        <f t="shared" si="64"/>
        <v>0</v>
      </c>
      <c r="L130" s="88">
        <f t="shared" si="64"/>
        <v>0</v>
      </c>
      <c r="M130" s="88">
        <f t="shared" si="64"/>
        <v>0</v>
      </c>
      <c r="N130" s="88">
        <f t="shared" si="64"/>
        <v>0</v>
      </c>
      <c r="O130" s="88">
        <f t="shared" si="64"/>
        <v>0</v>
      </c>
      <c r="P130" s="88">
        <f t="shared" si="64"/>
        <v>0</v>
      </c>
      <c r="Q130" s="88">
        <f t="shared" ref="Q130:R130" si="68">IF(Q110&lt;0,Q110*-1,0)</f>
        <v>0</v>
      </c>
      <c r="R130" s="88">
        <f t="shared" si="68"/>
        <v>0</v>
      </c>
      <c r="S130" s="88">
        <f t="shared" si="64"/>
        <v>0</v>
      </c>
      <c r="T130" s="88">
        <f t="shared" si="64"/>
        <v>0</v>
      </c>
      <c r="U130" s="88">
        <f t="shared" si="64"/>
        <v>0</v>
      </c>
      <c r="V130" s="88">
        <f t="shared" si="64"/>
        <v>0</v>
      </c>
      <c r="W130" s="88">
        <f t="shared" si="64"/>
        <v>0</v>
      </c>
      <c r="X130" s="88">
        <f t="shared" si="64"/>
        <v>0</v>
      </c>
      <c r="Y130" s="88">
        <f t="shared" si="64"/>
        <v>0</v>
      </c>
      <c r="Z130" s="88">
        <f t="shared" si="64"/>
        <v>0</v>
      </c>
      <c r="AA130" s="88">
        <f t="shared" si="64"/>
        <v>0</v>
      </c>
      <c r="AB130" s="88">
        <f t="shared" si="64"/>
        <v>0</v>
      </c>
      <c r="AC130" s="88">
        <f t="shared" si="64"/>
        <v>0</v>
      </c>
      <c r="AD130" s="88">
        <f t="shared" si="64"/>
        <v>0</v>
      </c>
      <c r="AE130" s="88">
        <f t="shared" si="64"/>
        <v>0</v>
      </c>
      <c r="AF130" s="88">
        <f t="shared" si="64"/>
        <v>0</v>
      </c>
      <c r="AG130" s="105"/>
      <c r="AH130" s="45">
        <f t="shared" si="30"/>
        <v>0</v>
      </c>
      <c r="AI130" s="46">
        <f t="shared" si="31"/>
        <v>0</v>
      </c>
    </row>
    <row r="131" spans="1:41" x14ac:dyDescent="0.25">
      <c r="A131" s="91" t="s">
        <v>65</v>
      </c>
      <c r="B131" s="88">
        <v>0</v>
      </c>
      <c r="C131" s="88">
        <v>0</v>
      </c>
      <c r="D131" s="88">
        <v>0</v>
      </c>
      <c r="E131" s="88">
        <f t="shared" si="64"/>
        <v>0</v>
      </c>
      <c r="F131" s="88">
        <f t="shared" si="64"/>
        <v>0</v>
      </c>
      <c r="G131" s="88">
        <f t="shared" si="64"/>
        <v>0</v>
      </c>
      <c r="H131" s="88">
        <f t="shared" si="64"/>
        <v>0</v>
      </c>
      <c r="I131" s="88">
        <f t="shared" si="64"/>
        <v>0</v>
      </c>
      <c r="J131" s="88">
        <f t="shared" si="64"/>
        <v>0</v>
      </c>
      <c r="K131" s="88">
        <f t="shared" si="64"/>
        <v>0</v>
      </c>
      <c r="L131" s="88">
        <f t="shared" si="64"/>
        <v>0</v>
      </c>
      <c r="M131" s="88">
        <f t="shared" si="64"/>
        <v>0</v>
      </c>
      <c r="N131" s="88">
        <f t="shared" si="64"/>
        <v>0</v>
      </c>
      <c r="O131" s="88">
        <f t="shared" si="64"/>
        <v>0</v>
      </c>
      <c r="P131" s="88">
        <f t="shared" si="64"/>
        <v>0</v>
      </c>
      <c r="Q131" s="88">
        <f t="shared" ref="Q131:R131" si="69">IF(Q111&lt;0,Q111*-1,0)</f>
        <v>0</v>
      </c>
      <c r="R131" s="88">
        <f t="shared" si="69"/>
        <v>0</v>
      </c>
      <c r="S131" s="88">
        <f t="shared" si="64"/>
        <v>0</v>
      </c>
      <c r="T131" s="88">
        <f t="shared" si="64"/>
        <v>0</v>
      </c>
      <c r="U131" s="88">
        <f t="shared" si="64"/>
        <v>0</v>
      </c>
      <c r="V131" s="88">
        <f t="shared" si="64"/>
        <v>0</v>
      </c>
      <c r="W131" s="88">
        <f t="shared" si="64"/>
        <v>0</v>
      </c>
      <c r="X131" s="88">
        <f t="shared" si="64"/>
        <v>0</v>
      </c>
      <c r="Y131" s="88">
        <f t="shared" si="64"/>
        <v>0</v>
      </c>
      <c r="Z131" s="88">
        <f t="shared" si="64"/>
        <v>0</v>
      </c>
      <c r="AA131" s="88">
        <f t="shared" si="64"/>
        <v>0</v>
      </c>
      <c r="AB131" s="88">
        <f t="shared" si="64"/>
        <v>0</v>
      </c>
      <c r="AC131" s="88">
        <f t="shared" si="64"/>
        <v>0</v>
      </c>
      <c r="AD131" s="88">
        <f t="shared" si="64"/>
        <v>0</v>
      </c>
      <c r="AE131" s="88">
        <f t="shared" si="64"/>
        <v>0</v>
      </c>
      <c r="AF131" s="88">
        <f t="shared" si="64"/>
        <v>0</v>
      </c>
      <c r="AG131" s="105"/>
      <c r="AH131" s="45">
        <f t="shared" si="30"/>
        <v>0</v>
      </c>
      <c r="AI131" s="46">
        <f t="shared" si="31"/>
        <v>0</v>
      </c>
    </row>
    <row r="132" spans="1:41" ht="15.75" thickBot="1" x14ac:dyDescent="0.3">
      <c r="A132" s="91" t="s">
        <v>67</v>
      </c>
      <c r="B132" s="88">
        <v>0</v>
      </c>
      <c r="C132" s="88">
        <v>0</v>
      </c>
      <c r="D132" s="88">
        <v>0</v>
      </c>
      <c r="E132" s="88">
        <f t="shared" si="64"/>
        <v>0</v>
      </c>
      <c r="F132" s="88">
        <f t="shared" si="64"/>
        <v>18</v>
      </c>
      <c r="G132" s="88">
        <f t="shared" si="64"/>
        <v>30.3</v>
      </c>
      <c r="H132" s="88">
        <f t="shared" si="64"/>
        <v>31.4</v>
      </c>
      <c r="I132" s="88">
        <f t="shared" si="64"/>
        <v>39.799999999999997</v>
      </c>
      <c r="J132" s="88">
        <f t="shared" si="64"/>
        <v>42.8</v>
      </c>
      <c r="K132" s="88">
        <f t="shared" si="64"/>
        <v>44.9</v>
      </c>
      <c r="L132" s="88">
        <f t="shared" si="64"/>
        <v>45.7</v>
      </c>
      <c r="M132" s="88">
        <f t="shared" si="64"/>
        <v>50</v>
      </c>
      <c r="N132" s="88">
        <f t="shared" si="64"/>
        <v>56</v>
      </c>
      <c r="O132" s="88">
        <f t="shared" si="64"/>
        <v>55</v>
      </c>
      <c r="P132" s="88">
        <f t="shared" si="64"/>
        <v>58.3</v>
      </c>
      <c r="Q132" s="88">
        <f t="shared" ref="Q132:R132" si="70">IF(Q112&lt;0,Q112*-1,0)</f>
        <v>52</v>
      </c>
      <c r="R132" s="88">
        <f t="shared" si="70"/>
        <v>53</v>
      </c>
      <c r="S132" s="88">
        <f t="shared" si="64"/>
        <v>41.2</v>
      </c>
      <c r="T132" s="88">
        <f t="shared" si="64"/>
        <v>42</v>
      </c>
      <c r="U132" s="88">
        <f t="shared" si="64"/>
        <v>34.1</v>
      </c>
      <c r="V132" s="88">
        <f t="shared" si="64"/>
        <v>36.1</v>
      </c>
      <c r="W132" s="88">
        <f t="shared" si="64"/>
        <v>39</v>
      </c>
      <c r="X132" s="88">
        <f t="shared" si="64"/>
        <v>38.5</v>
      </c>
      <c r="Y132" s="88">
        <f t="shared" si="64"/>
        <v>42.4</v>
      </c>
      <c r="Z132" s="88">
        <f t="shared" si="64"/>
        <v>28.3</v>
      </c>
      <c r="AA132" s="88">
        <f t="shared" si="64"/>
        <v>32</v>
      </c>
      <c r="AB132" s="88">
        <f t="shared" si="64"/>
        <v>26.3</v>
      </c>
      <c r="AC132" s="88">
        <f t="shared" si="64"/>
        <v>26.3</v>
      </c>
      <c r="AD132" s="88">
        <f t="shared" si="64"/>
        <v>26.3</v>
      </c>
      <c r="AE132" s="88">
        <f t="shared" si="64"/>
        <v>7.5</v>
      </c>
      <c r="AF132" s="88">
        <f t="shared" si="64"/>
        <v>12.9</v>
      </c>
      <c r="AG132" s="98"/>
      <c r="AH132" s="45">
        <f t="shared" si="30"/>
        <v>58.3</v>
      </c>
      <c r="AI132" s="46">
        <f t="shared" si="31"/>
        <v>0</v>
      </c>
    </row>
    <row r="133" spans="1:41" ht="15.75" thickBot="1" x14ac:dyDescent="0.3">
      <c r="A133" s="106" t="s">
        <v>82</v>
      </c>
      <c r="B133" s="66">
        <f t="shared" ref="B133:AF133" si="71">SUM(B127:B132)</f>
        <v>798</v>
      </c>
      <c r="C133" s="66">
        <f t="shared" si="71"/>
        <v>798</v>
      </c>
      <c r="D133" s="66">
        <f t="shared" si="71"/>
        <v>798</v>
      </c>
      <c r="E133" s="66">
        <f t="shared" si="71"/>
        <v>818.5</v>
      </c>
      <c r="F133" s="66">
        <f t="shared" si="71"/>
        <v>843.1</v>
      </c>
      <c r="G133" s="66">
        <f t="shared" si="71"/>
        <v>878</v>
      </c>
      <c r="H133" s="66">
        <f t="shared" si="71"/>
        <v>877.9</v>
      </c>
      <c r="I133" s="66">
        <f t="shared" si="71"/>
        <v>871.3</v>
      </c>
      <c r="J133" s="66">
        <f t="shared" si="71"/>
        <v>936.9</v>
      </c>
      <c r="K133" s="66">
        <f t="shared" si="71"/>
        <v>941.4</v>
      </c>
      <c r="L133" s="66">
        <f t="shared" si="71"/>
        <v>899.80000000000007</v>
      </c>
      <c r="M133" s="66">
        <f t="shared" si="71"/>
        <v>912</v>
      </c>
      <c r="N133" s="66">
        <f t="shared" si="71"/>
        <v>237.1</v>
      </c>
      <c r="O133" s="66">
        <f t="shared" si="71"/>
        <v>843</v>
      </c>
      <c r="P133" s="66">
        <f t="shared" si="71"/>
        <v>834.9</v>
      </c>
      <c r="Q133" s="66">
        <f t="shared" ref="Q133:R133" si="72">SUM(Q127:Q132)</f>
        <v>799</v>
      </c>
      <c r="R133" s="66">
        <f t="shared" si="72"/>
        <v>858</v>
      </c>
      <c r="S133" s="66">
        <f t="shared" ref="S133:W133" si="73">SUM(S127:S132)</f>
        <v>835.8</v>
      </c>
      <c r="T133" s="66">
        <f t="shared" si="73"/>
        <v>831.7</v>
      </c>
      <c r="U133" s="66">
        <f t="shared" si="73"/>
        <v>971.30000000000007</v>
      </c>
      <c r="V133" s="66">
        <f t="shared" si="73"/>
        <v>969.1</v>
      </c>
      <c r="W133" s="66">
        <f t="shared" si="73"/>
        <v>972</v>
      </c>
      <c r="X133" s="66">
        <f t="shared" si="71"/>
        <v>978.59999999999991</v>
      </c>
      <c r="Y133" s="66">
        <f t="shared" si="71"/>
        <v>945.80000000000007</v>
      </c>
      <c r="Z133" s="66">
        <f t="shared" si="71"/>
        <v>876.8</v>
      </c>
      <c r="AA133" s="66">
        <f t="shared" si="71"/>
        <v>854</v>
      </c>
      <c r="AB133" s="66">
        <f t="shared" si="71"/>
        <v>827.4</v>
      </c>
      <c r="AC133" s="66">
        <f t="shared" si="71"/>
        <v>827.4</v>
      </c>
      <c r="AD133" s="66">
        <f t="shared" si="71"/>
        <v>827.4</v>
      </c>
      <c r="AE133" s="66">
        <f t="shared" si="71"/>
        <v>824.80000000000007</v>
      </c>
      <c r="AF133" s="66">
        <f t="shared" si="71"/>
        <v>805.99999999999989</v>
      </c>
      <c r="AG133" s="99"/>
      <c r="AH133" s="45">
        <f t="shared" si="30"/>
        <v>978.59999999999991</v>
      </c>
      <c r="AI133" s="46">
        <f t="shared" si="31"/>
        <v>237.1</v>
      </c>
      <c r="AJ133" s="100">
        <f t="array" ref="AJ133">MIN(IF(B133:AF133&lt;&gt;0,B133:AF133))</f>
        <v>237.1</v>
      </c>
    </row>
    <row r="134" spans="1:41" ht="15.75" thickBot="1" x14ac:dyDescent="0.3">
      <c r="A134" s="82" t="s">
        <v>83</v>
      </c>
      <c r="B134" s="66">
        <f t="shared" ref="B134:AF134" si="74">B118-B133</f>
        <v>-791.1</v>
      </c>
      <c r="C134" s="66">
        <f t="shared" si="74"/>
        <v>-773.2</v>
      </c>
      <c r="D134" s="66">
        <f t="shared" si="74"/>
        <v>-779.2</v>
      </c>
      <c r="E134" s="66">
        <f t="shared" si="74"/>
        <v>-804.7</v>
      </c>
      <c r="F134" s="66">
        <f t="shared" si="74"/>
        <v>-843.1</v>
      </c>
      <c r="G134" s="66">
        <f t="shared" si="74"/>
        <v>-878</v>
      </c>
      <c r="H134" s="66">
        <f t="shared" si="74"/>
        <v>-877.9</v>
      </c>
      <c r="I134" s="66">
        <f t="shared" si="74"/>
        <v>-871.3</v>
      </c>
      <c r="J134" s="66">
        <f t="shared" si="74"/>
        <v>-936.9</v>
      </c>
      <c r="K134" s="66">
        <f t="shared" si="74"/>
        <v>-941.4</v>
      </c>
      <c r="L134" s="66">
        <f t="shared" si="74"/>
        <v>-899.80000000000007</v>
      </c>
      <c r="M134" s="66">
        <f t="shared" si="74"/>
        <v>-912</v>
      </c>
      <c r="N134" s="66">
        <f t="shared" si="74"/>
        <v>412.9</v>
      </c>
      <c r="O134" s="66">
        <f t="shared" si="74"/>
        <v>-843</v>
      </c>
      <c r="P134" s="66">
        <f t="shared" si="74"/>
        <v>-834.9</v>
      </c>
      <c r="Q134" s="66">
        <f t="shared" ref="Q134:R134" si="75">Q118-Q133</f>
        <v>-799</v>
      </c>
      <c r="R134" s="66">
        <f t="shared" si="75"/>
        <v>-858</v>
      </c>
      <c r="S134" s="66">
        <f t="shared" si="74"/>
        <v>-835.8</v>
      </c>
      <c r="T134" s="66">
        <f t="shared" si="74"/>
        <v>-831.7</v>
      </c>
      <c r="U134" s="66">
        <f t="shared" si="74"/>
        <v>-971.30000000000007</v>
      </c>
      <c r="V134" s="66">
        <f t="shared" si="74"/>
        <v>-969.1</v>
      </c>
      <c r="W134" s="66">
        <f t="shared" si="74"/>
        <v>-972</v>
      </c>
      <c r="X134" s="66">
        <f t="shared" si="74"/>
        <v>-978.59999999999991</v>
      </c>
      <c r="Y134" s="66">
        <f t="shared" si="74"/>
        <v>-945.80000000000007</v>
      </c>
      <c r="Z134" s="66">
        <f t="shared" si="74"/>
        <v>-876.8</v>
      </c>
      <c r="AA134" s="66">
        <f t="shared" si="74"/>
        <v>-854</v>
      </c>
      <c r="AB134" s="66">
        <f t="shared" si="74"/>
        <v>-827.4</v>
      </c>
      <c r="AC134" s="66">
        <f t="shared" si="74"/>
        <v>-827.4</v>
      </c>
      <c r="AD134" s="66">
        <f t="shared" si="74"/>
        <v>-827.4</v>
      </c>
      <c r="AE134" s="66">
        <f t="shared" si="74"/>
        <v>-824.80000000000007</v>
      </c>
      <c r="AF134" s="66">
        <f t="shared" si="74"/>
        <v>-805.99999999999989</v>
      </c>
      <c r="AG134" s="99"/>
      <c r="AH134" s="45">
        <f t="shared" si="30"/>
        <v>412.9</v>
      </c>
      <c r="AI134" s="46">
        <f t="shared" si="31"/>
        <v>-978.59999999999991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0"/>
        <v>0</v>
      </c>
      <c r="AI135" s="46">
        <f t="shared" si="31"/>
        <v>0</v>
      </c>
    </row>
    <row r="136" spans="1:41" x14ac:dyDescent="0.25">
      <c r="A136" s="110" t="s">
        <v>85</v>
      </c>
      <c r="B136" s="111">
        <v>50.037999999999997</v>
      </c>
      <c r="C136" s="111">
        <v>50.037999999999997</v>
      </c>
      <c r="D136" s="111">
        <v>50.039000000000001</v>
      </c>
      <c r="E136" s="111">
        <v>49.968000000000004</v>
      </c>
      <c r="F136" s="111">
        <v>49.920999999999999</v>
      </c>
      <c r="G136" s="111">
        <v>50.026000000000003</v>
      </c>
      <c r="H136" s="111">
        <v>50</v>
      </c>
      <c r="I136" s="111">
        <v>50.073</v>
      </c>
      <c r="J136" s="111">
        <v>50.027000000000001</v>
      </c>
      <c r="K136" s="111">
        <v>50.018000000000001</v>
      </c>
      <c r="L136" s="111">
        <v>49.98</v>
      </c>
      <c r="M136" s="111">
        <v>49.95</v>
      </c>
      <c r="N136" s="111">
        <v>49.984999999999999</v>
      </c>
      <c r="O136" s="111">
        <v>50</v>
      </c>
      <c r="P136" s="111">
        <v>49.984000000000002</v>
      </c>
      <c r="Q136" s="111">
        <v>50.029000000000003</v>
      </c>
      <c r="R136" s="111">
        <v>49.984999999999999</v>
      </c>
      <c r="S136" s="111">
        <v>49.941000000000003</v>
      </c>
      <c r="T136" s="111">
        <v>50.05</v>
      </c>
      <c r="U136" s="111">
        <v>50.05</v>
      </c>
      <c r="V136" s="111">
        <v>50.05</v>
      </c>
      <c r="W136" s="111">
        <v>50.05</v>
      </c>
      <c r="X136" s="111">
        <v>49.924999999999997</v>
      </c>
      <c r="Y136" s="111">
        <v>49.936999999999998</v>
      </c>
      <c r="Z136" s="111">
        <v>50.128</v>
      </c>
      <c r="AA136" s="111">
        <v>50.128</v>
      </c>
      <c r="AB136" s="111">
        <v>50.021000000000001</v>
      </c>
      <c r="AC136" s="111">
        <v>50.021000000000001</v>
      </c>
      <c r="AD136" s="111">
        <v>50.023000000000003</v>
      </c>
      <c r="AE136" s="111">
        <v>50.042999999999999</v>
      </c>
      <c r="AF136" s="111">
        <v>49.987000000000002</v>
      </c>
      <c r="AG136" s="112"/>
      <c r="AH136" s="45">
        <f t="shared" si="30"/>
        <v>50.128</v>
      </c>
      <c r="AI136" s="46">
        <f t="shared" si="31"/>
        <v>49.920999999999999</v>
      </c>
    </row>
    <row r="137" spans="1:41" x14ac:dyDescent="0.25">
      <c r="A137" s="113" t="s">
        <v>86</v>
      </c>
      <c r="B137" s="43">
        <v>132.1</v>
      </c>
      <c r="C137" s="43">
        <v>132.1</v>
      </c>
      <c r="D137" s="43">
        <v>135.30000000000001</v>
      </c>
      <c r="E137" s="43">
        <v>135.80000000000001</v>
      </c>
      <c r="F137" s="43">
        <v>131.6</v>
      </c>
      <c r="G137" s="43">
        <v>134</v>
      </c>
      <c r="H137" s="43">
        <v>133.30000000000001</v>
      </c>
      <c r="I137" s="43">
        <v>132.4</v>
      </c>
      <c r="J137" s="43">
        <v>130.19999999999999</v>
      </c>
      <c r="K137" s="43">
        <v>129.5</v>
      </c>
      <c r="L137" s="43">
        <v>129.69999999999999</v>
      </c>
      <c r="M137" s="43">
        <v>133.6</v>
      </c>
      <c r="N137" s="43">
        <v>133.6</v>
      </c>
      <c r="O137" s="43">
        <v>133.6</v>
      </c>
      <c r="P137" s="43">
        <v>132.19999999999999</v>
      </c>
      <c r="Q137" s="43">
        <v>134.19999999999999</v>
      </c>
      <c r="R137" s="43">
        <v>134.1</v>
      </c>
      <c r="S137" s="43">
        <v>131.4</v>
      </c>
      <c r="T137" s="43">
        <v>132.4</v>
      </c>
      <c r="U137" s="43">
        <v>132.4</v>
      </c>
      <c r="V137" s="43">
        <v>132.4</v>
      </c>
      <c r="W137" s="43">
        <v>132.4</v>
      </c>
      <c r="X137" s="43">
        <v>132.30000000000001</v>
      </c>
      <c r="Y137" s="43">
        <v>131.85</v>
      </c>
      <c r="Z137" s="43">
        <v>133.1</v>
      </c>
      <c r="AA137" s="43">
        <v>133.1</v>
      </c>
      <c r="AB137" s="43">
        <v>134.19999999999999</v>
      </c>
      <c r="AC137" s="43">
        <v>134.19999999999999</v>
      </c>
      <c r="AD137" s="43">
        <v>134.4</v>
      </c>
      <c r="AE137" s="43">
        <v>134</v>
      </c>
      <c r="AF137" s="43">
        <v>134.9</v>
      </c>
      <c r="AG137" s="114"/>
      <c r="AH137" s="45">
        <f t="shared" si="30"/>
        <v>135.80000000000001</v>
      </c>
      <c r="AI137" s="46">
        <f t="shared" si="31"/>
        <v>129.5</v>
      </c>
    </row>
    <row r="138" spans="1:41" x14ac:dyDescent="0.25">
      <c r="A138" s="113" t="s">
        <v>87</v>
      </c>
      <c r="B138" s="43">
        <v>131</v>
      </c>
      <c r="C138" s="43">
        <v>131</v>
      </c>
      <c r="D138" s="43">
        <v>131.6</v>
      </c>
      <c r="E138" s="43">
        <v>131.69999999999999</v>
      </c>
      <c r="F138" s="43">
        <v>131.30000000000001</v>
      </c>
      <c r="G138" s="43">
        <v>132.30000000000001</v>
      </c>
      <c r="H138" s="43">
        <v>133.4</v>
      </c>
      <c r="I138" s="43">
        <v>133</v>
      </c>
      <c r="J138" s="43">
        <v>131.19999999999999</v>
      </c>
      <c r="K138" s="43">
        <v>131.4</v>
      </c>
      <c r="L138" s="43">
        <v>131.9</v>
      </c>
      <c r="M138" s="43">
        <v>128.6</v>
      </c>
      <c r="N138" s="43">
        <v>128.6</v>
      </c>
      <c r="O138" s="43">
        <v>128.6</v>
      </c>
      <c r="P138" s="43">
        <v>128.1</v>
      </c>
      <c r="Q138" s="43">
        <v>130.19999999999999</v>
      </c>
      <c r="R138" s="43">
        <v>129.30000000000001</v>
      </c>
      <c r="S138" s="43">
        <v>128</v>
      </c>
      <c r="T138" s="43">
        <v>127.3</v>
      </c>
      <c r="U138" s="43">
        <v>127.3</v>
      </c>
      <c r="V138" s="43">
        <v>127.3</v>
      </c>
      <c r="W138" s="43">
        <v>127.3</v>
      </c>
      <c r="X138" s="43">
        <v>129.9</v>
      </c>
      <c r="Y138" s="43">
        <v>129.4</v>
      </c>
      <c r="Z138" s="43">
        <v>130</v>
      </c>
      <c r="AA138" s="43">
        <v>130</v>
      </c>
      <c r="AB138" s="43">
        <v>130.5</v>
      </c>
      <c r="AC138" s="43">
        <v>130.5</v>
      </c>
      <c r="AD138" s="43">
        <v>130.1</v>
      </c>
      <c r="AE138" s="43">
        <v>130.9</v>
      </c>
      <c r="AF138" s="43">
        <v>130.9</v>
      </c>
      <c r="AG138" s="114"/>
      <c r="AH138" s="45">
        <f t="shared" si="30"/>
        <v>133.4</v>
      </c>
      <c r="AI138" s="46">
        <f t="shared" si="31"/>
        <v>127.3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0"/>
        <v>0</v>
      </c>
      <c r="AI139" s="46">
        <f t="shared" si="31"/>
        <v>0</v>
      </c>
    </row>
    <row r="140" spans="1:41" x14ac:dyDescent="0.25">
      <c r="A140" s="113" t="s">
        <v>89</v>
      </c>
      <c r="B140" s="43">
        <v>131.69999999999999</v>
      </c>
      <c r="C140" s="43">
        <v>131.69999999999999</v>
      </c>
      <c r="D140" s="43">
        <v>137.1</v>
      </c>
      <c r="E140" s="43">
        <v>137.1</v>
      </c>
      <c r="F140" s="43">
        <v>134.5</v>
      </c>
      <c r="G140" s="43">
        <v>134.5</v>
      </c>
      <c r="H140" s="43">
        <v>133.9</v>
      </c>
      <c r="I140" s="43">
        <v>135.69999999999999</v>
      </c>
      <c r="J140" s="43">
        <v>134.4</v>
      </c>
      <c r="K140" s="43">
        <v>133.1</v>
      </c>
      <c r="L140" s="43">
        <v>133.1</v>
      </c>
      <c r="M140" s="43">
        <v>131.5</v>
      </c>
      <c r="N140" s="43">
        <v>131.5</v>
      </c>
      <c r="O140" s="43">
        <v>131.5</v>
      </c>
      <c r="P140" s="43">
        <v>130.9</v>
      </c>
      <c r="Q140" s="43">
        <v>131.4</v>
      </c>
      <c r="R140" s="43">
        <v>131.4</v>
      </c>
      <c r="S140" s="43">
        <v>130.6</v>
      </c>
      <c r="T140" s="43">
        <v>134.19999999999999</v>
      </c>
      <c r="U140" s="43">
        <v>134.19999999999999</v>
      </c>
      <c r="V140" s="43">
        <v>134.19999999999999</v>
      </c>
      <c r="W140" s="43">
        <v>134.19999999999999</v>
      </c>
      <c r="X140" s="43">
        <v>133.80000000000001</v>
      </c>
      <c r="Y140" s="43">
        <v>133.80000000000001</v>
      </c>
      <c r="Z140" s="43">
        <v>133.19999999999999</v>
      </c>
      <c r="AA140" s="43">
        <v>133.19999999999999</v>
      </c>
      <c r="AB140" s="43">
        <v>133.4</v>
      </c>
      <c r="AC140" s="43">
        <v>133.4</v>
      </c>
      <c r="AD140" s="43">
        <v>133.6</v>
      </c>
      <c r="AE140" s="43">
        <v>135.80000000000001</v>
      </c>
      <c r="AF140" s="43">
        <v>136.30000000000001</v>
      </c>
      <c r="AG140" s="114"/>
      <c r="AH140" s="45">
        <f t="shared" si="30"/>
        <v>137.1</v>
      </c>
      <c r="AI140" s="46">
        <f t="shared" si="31"/>
        <v>130.6</v>
      </c>
    </row>
    <row r="141" spans="1:41" x14ac:dyDescent="0.25">
      <c r="A141" s="115" t="s">
        <v>90</v>
      </c>
      <c r="B141" s="116">
        <v>131.30000000000001</v>
      </c>
      <c r="C141" s="116">
        <v>131.30000000000001</v>
      </c>
      <c r="D141" s="116">
        <v>134.5</v>
      </c>
      <c r="E141" s="116">
        <v>134.30000000000001</v>
      </c>
      <c r="F141" s="116">
        <v>132.5</v>
      </c>
      <c r="G141" s="116">
        <v>132.80000000000001</v>
      </c>
      <c r="H141" s="116">
        <v>133.69999999999999</v>
      </c>
      <c r="I141" s="116">
        <v>134.4</v>
      </c>
      <c r="J141" s="116">
        <v>133.69999999999999</v>
      </c>
      <c r="K141" s="116">
        <v>131.9</v>
      </c>
      <c r="L141" s="116">
        <v>133.5</v>
      </c>
      <c r="M141" s="116">
        <v>133.4</v>
      </c>
      <c r="N141" s="116">
        <v>133.4</v>
      </c>
      <c r="O141" s="116">
        <v>133.4</v>
      </c>
      <c r="P141" s="116">
        <v>133.30000000000001</v>
      </c>
      <c r="Q141" s="116">
        <v>134</v>
      </c>
      <c r="R141" s="116">
        <v>134</v>
      </c>
      <c r="S141" s="116">
        <v>132.9</v>
      </c>
      <c r="T141" s="116">
        <v>134.69999999999999</v>
      </c>
      <c r="U141" s="116">
        <v>134.69999999999999</v>
      </c>
      <c r="V141" s="116">
        <v>134.69999999999999</v>
      </c>
      <c r="W141" s="116">
        <v>134.69999999999999</v>
      </c>
      <c r="X141" s="116">
        <v>136.19999999999999</v>
      </c>
      <c r="Y141" s="116">
        <v>134.80000000000001</v>
      </c>
      <c r="Z141" s="116">
        <v>130.80000000000001</v>
      </c>
      <c r="AA141" s="116">
        <v>130.80000000000001</v>
      </c>
      <c r="AB141" s="116">
        <v>133.69999999999999</v>
      </c>
      <c r="AC141" s="116">
        <v>133.69999999999999</v>
      </c>
      <c r="AD141" s="116">
        <v>133.30000000000001</v>
      </c>
      <c r="AE141" s="116">
        <v>134.80000000000001</v>
      </c>
      <c r="AF141" s="116">
        <v>134.6</v>
      </c>
      <c r="AG141" s="117"/>
      <c r="AH141" s="45">
        <f t="shared" si="30"/>
        <v>136.19999999999999</v>
      </c>
      <c r="AI141" s="46">
        <f t="shared" si="31"/>
        <v>130.80000000000001</v>
      </c>
    </row>
    <row r="142" spans="1:41" x14ac:dyDescent="0.25">
      <c r="A142" s="113" t="s">
        <v>91</v>
      </c>
      <c r="B142" s="43">
        <v>122</v>
      </c>
      <c r="C142" s="43">
        <v>122</v>
      </c>
      <c r="D142" s="43">
        <v>132.19999999999999</v>
      </c>
      <c r="E142" s="43">
        <v>131.80000000000001</v>
      </c>
      <c r="F142" s="43">
        <v>127.7</v>
      </c>
      <c r="G142" s="43">
        <v>125.5</v>
      </c>
      <c r="H142" s="43">
        <v>126.8</v>
      </c>
      <c r="I142" s="43">
        <v>127.1</v>
      </c>
      <c r="J142" s="43">
        <v>127.3</v>
      </c>
      <c r="K142" s="43">
        <v>125.1</v>
      </c>
      <c r="L142" s="43">
        <v>130.69999999999999</v>
      </c>
      <c r="M142" s="43">
        <v>128.19999999999999</v>
      </c>
      <c r="N142" s="43">
        <v>128.19999999999999</v>
      </c>
      <c r="O142" s="43">
        <v>128.19999999999999</v>
      </c>
      <c r="P142" s="43">
        <v>129.19999999999999</v>
      </c>
      <c r="Q142" s="43">
        <v>131.30000000000001</v>
      </c>
      <c r="R142" s="43">
        <v>131.30000000000001</v>
      </c>
      <c r="S142" s="43">
        <v>125.1</v>
      </c>
      <c r="T142" s="43">
        <v>130.19999999999999</v>
      </c>
      <c r="U142" s="43">
        <v>130.19999999999999</v>
      </c>
      <c r="V142" s="43">
        <v>130.19999999999999</v>
      </c>
      <c r="W142" s="43">
        <v>130.19999999999999</v>
      </c>
      <c r="X142" s="43">
        <v>134</v>
      </c>
      <c r="Y142" s="43">
        <v>129.5</v>
      </c>
      <c r="Z142" s="43">
        <v>125.3</v>
      </c>
      <c r="AA142" s="43">
        <v>125.3</v>
      </c>
      <c r="AB142" s="43">
        <v>128.30000000000001</v>
      </c>
      <c r="AC142" s="43">
        <v>128.30000000000001</v>
      </c>
      <c r="AD142" s="43">
        <v>128.6</v>
      </c>
      <c r="AE142" s="43">
        <v>133</v>
      </c>
      <c r="AF142" s="43">
        <v>133.30000000000001</v>
      </c>
      <c r="AG142" s="114"/>
      <c r="AH142" s="45">
        <f t="shared" si="30"/>
        <v>134</v>
      </c>
      <c r="AI142" s="46">
        <f t="shared" si="31"/>
        <v>122</v>
      </c>
    </row>
    <row r="143" spans="1:41" ht="15.75" thickBot="1" x14ac:dyDescent="0.3">
      <c r="A143" s="113" t="s">
        <v>92</v>
      </c>
      <c r="B143" s="96">
        <v>66.7</v>
      </c>
      <c r="C143" s="96">
        <v>66.7</v>
      </c>
      <c r="D143" s="96">
        <v>68.3</v>
      </c>
      <c r="E143" s="96">
        <v>68.3</v>
      </c>
      <c r="F143" s="96">
        <v>68.3</v>
      </c>
      <c r="G143" s="96">
        <v>68.3</v>
      </c>
      <c r="H143" s="96">
        <v>66.7</v>
      </c>
      <c r="I143" s="96">
        <v>68.3</v>
      </c>
      <c r="J143" s="96">
        <v>68.3</v>
      </c>
      <c r="K143" s="96">
        <v>66.7</v>
      </c>
      <c r="L143" s="96">
        <v>66.7</v>
      </c>
      <c r="M143" s="96">
        <v>65</v>
      </c>
      <c r="N143" s="96">
        <v>65</v>
      </c>
      <c r="O143" s="96">
        <v>65</v>
      </c>
      <c r="P143" s="96">
        <v>64.900000000000006</v>
      </c>
      <c r="Q143" s="96">
        <v>64.900000000000006</v>
      </c>
      <c r="R143" s="96">
        <v>64.900000000000006</v>
      </c>
      <c r="S143" s="96">
        <v>64.900000000000006</v>
      </c>
      <c r="T143" s="96">
        <v>66.599999999999994</v>
      </c>
      <c r="U143" s="96">
        <v>66.599999999999994</v>
      </c>
      <c r="V143" s="96">
        <v>66.599999999999994</v>
      </c>
      <c r="W143" s="96">
        <v>66.599999999999994</v>
      </c>
      <c r="X143" s="96">
        <v>66.599999999999994</v>
      </c>
      <c r="Y143" s="96">
        <v>66.599999999999994</v>
      </c>
      <c r="Z143" s="96">
        <v>66.599999999999994</v>
      </c>
      <c r="AA143" s="96">
        <v>66.599999999999994</v>
      </c>
      <c r="AB143" s="96">
        <v>66.2</v>
      </c>
      <c r="AC143" s="96">
        <v>66.2</v>
      </c>
      <c r="AD143" s="96">
        <v>66.400000000000006</v>
      </c>
      <c r="AE143" s="96">
        <v>67.2</v>
      </c>
      <c r="AF143" s="96">
        <v>67.599999999999994</v>
      </c>
      <c r="AG143" s="118"/>
      <c r="AH143" s="45">
        <f t="shared" si="30"/>
        <v>68.3</v>
      </c>
      <c r="AI143" s="46">
        <f t="shared" si="31"/>
        <v>64.900000000000006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30"/>
        <v>0</v>
      </c>
      <c r="AI144" s="46">
        <f t="shared" si="31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v>70.240000000000023</v>
      </c>
      <c r="C145" s="108">
        <v>70.240000000000023</v>
      </c>
      <c r="D145" s="108">
        <v>70.240000000000023</v>
      </c>
      <c r="E145" s="108">
        <f t="shared" ref="E145:X145" si="76">SUM(E25,E31,E54:E55,E92,E94:E95,E97,E99,E147:E152,E188,E194,E226,E235,E237,E249,E256,E259:E260,E267,E269,E271,E275:E277,E279:E281,E286,E292:E293,E295:E297,E172,E177)</f>
        <v>45.84</v>
      </c>
      <c r="F145" s="108">
        <f t="shared" si="76"/>
        <v>177.44</v>
      </c>
      <c r="G145" s="108">
        <f t="shared" si="76"/>
        <v>186.23999999999998</v>
      </c>
      <c r="H145" s="108">
        <f t="shared" si="76"/>
        <v>233.54000000000002</v>
      </c>
      <c r="I145" s="108">
        <f t="shared" si="76"/>
        <v>173.23999999999998</v>
      </c>
      <c r="J145" s="108">
        <f t="shared" si="76"/>
        <v>171.33999999999997</v>
      </c>
      <c r="K145" s="108">
        <f t="shared" si="76"/>
        <v>150.73999999999995</v>
      </c>
      <c r="L145" s="108">
        <f t="shared" si="76"/>
        <v>192.4</v>
      </c>
      <c r="M145" s="108">
        <f t="shared" si="76"/>
        <v>191.54</v>
      </c>
      <c r="N145" s="108">
        <f t="shared" si="76"/>
        <v>193.54</v>
      </c>
      <c r="O145" s="108">
        <f t="shared" si="76"/>
        <v>198.94</v>
      </c>
      <c r="P145" s="108">
        <f t="shared" si="76"/>
        <v>209.04</v>
      </c>
      <c r="Q145" s="108">
        <f t="shared" ref="Q145:R145" si="77">SUM(Q25,Q31,Q54:Q55,Q92,Q94:Q95,Q97,Q99,Q147:Q152,Q188,Q194,Q226,Q235,Q237,Q249,Q256,Q259:Q260,Q267,Q269,Q271,Q275:Q277,Q279:Q281,Q286,Q292:Q293,Q295:Q297,Q172,Q177)</f>
        <v>248.54</v>
      </c>
      <c r="R145" s="108">
        <f t="shared" si="77"/>
        <v>244.64</v>
      </c>
      <c r="S145" s="108">
        <f t="shared" si="76"/>
        <v>206.44</v>
      </c>
      <c r="T145" s="108">
        <f t="shared" si="76"/>
        <v>180.74</v>
      </c>
      <c r="U145" s="108">
        <f t="shared" si="76"/>
        <v>178.54000000000002</v>
      </c>
      <c r="V145" s="108">
        <f t="shared" si="76"/>
        <v>171.54000000000002</v>
      </c>
      <c r="W145" s="108">
        <f t="shared" si="76"/>
        <v>170.54000000000002</v>
      </c>
      <c r="X145" s="108">
        <f t="shared" si="76"/>
        <v>180.64</v>
      </c>
      <c r="Y145" s="108">
        <f>SUM(Y22,Y29,Y60:Y61,Y92,Y94:Y95,Y97,Y99,Y147:Y152,Y181,Y187,Y193,Y228,Y230,Y242,Y249,Y252:Y253,Y260,Y262,Y264,Y268:Y270,Y272:Y274,Y279,Y285:Y286,Y288:Y290,Y298,Y303)</f>
        <v>181.3</v>
      </c>
      <c r="Z145" s="108">
        <f>SUM(Z22,Z29,Z60:Z61,Z92,Z94:Z95,Z97,Z99,Z147:Z152,Z181,Z187,Z193,Z228,Z230,Z242,Z249,Z252:Z253,Z260,Z262,Z264,Z268:Z270,Z272:Z274,Z279,Z285:Z286,Z288:Z290,Z298,Z303)</f>
        <v>206.49999999999997</v>
      </c>
      <c r="AA145" s="108">
        <f t="shared" ref="AA145:AF145" si="78">SUM(AA25,AA31,AA54:AA55,AA92,AA94:AA95,AA97,AA99,AA147:AA152,AA188,AA194,AA226,AA235,AA237,AA249,AA256,AA259:AA260,AA267,AA269,AA271,AA275:AA277,AA279:AA281,AA286,AA292:AA293,AA295:AA297,AA172,AA177)</f>
        <v>236.64999999999998</v>
      </c>
      <c r="AB145" s="108">
        <f t="shared" si="78"/>
        <v>179.24999999999997</v>
      </c>
      <c r="AC145" s="108">
        <f t="shared" si="78"/>
        <v>179.24999999999997</v>
      </c>
      <c r="AD145" s="108">
        <f t="shared" si="78"/>
        <v>132.04000000000002</v>
      </c>
      <c r="AE145" s="108">
        <f t="shared" si="78"/>
        <v>77.239999999999966</v>
      </c>
      <c r="AF145" s="108">
        <f t="shared" si="78"/>
        <v>74.94000000000004</v>
      </c>
      <c r="AG145" s="125"/>
      <c r="AH145" s="45">
        <f t="shared" si="30"/>
        <v>248.54</v>
      </c>
      <c r="AI145" s="46">
        <f t="shared" si="31"/>
        <v>45.84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79">MAX(B146:AF146)</f>
        <v>0</v>
      </c>
      <c r="AI146" s="46">
        <f t="shared" ref="AI146:AI148" si="80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48.9</v>
      </c>
      <c r="C147" s="138">
        <v>48.9</v>
      </c>
      <c r="D147" s="138">
        <v>45.5</v>
      </c>
      <c r="E147" s="139">
        <v>40.4</v>
      </c>
      <c r="F147" s="139">
        <v>52.9</v>
      </c>
      <c r="G147" s="139">
        <v>56.6</v>
      </c>
      <c r="H147" s="139">
        <v>56.4</v>
      </c>
      <c r="I147" s="139">
        <v>47.5</v>
      </c>
      <c r="J147" s="139">
        <v>55</v>
      </c>
      <c r="K147" s="139">
        <v>57.1</v>
      </c>
      <c r="L147" s="139">
        <v>57.1</v>
      </c>
      <c r="M147" s="139">
        <v>56</v>
      </c>
      <c r="N147" s="139">
        <v>56</v>
      </c>
      <c r="O147" s="139">
        <v>56</v>
      </c>
      <c r="P147" s="139">
        <v>47.9</v>
      </c>
      <c r="Q147" s="139">
        <v>52</v>
      </c>
      <c r="R147" s="139">
        <v>52</v>
      </c>
      <c r="S147" s="139">
        <v>54.3</v>
      </c>
      <c r="T147" s="139">
        <v>55.3</v>
      </c>
      <c r="U147" s="139">
        <v>55.3</v>
      </c>
      <c r="V147" s="139">
        <v>55.3</v>
      </c>
      <c r="W147" s="139">
        <v>55.3</v>
      </c>
      <c r="X147" s="139">
        <v>67.400000000000006</v>
      </c>
      <c r="Y147" s="139">
        <v>65.400000000000006</v>
      </c>
      <c r="Z147" s="139">
        <v>65</v>
      </c>
      <c r="AA147" s="139">
        <v>65</v>
      </c>
      <c r="AB147" s="139">
        <v>62</v>
      </c>
      <c r="AC147" s="139">
        <v>62</v>
      </c>
      <c r="AD147" s="139">
        <v>61.5</v>
      </c>
      <c r="AE147" s="139">
        <v>51.5</v>
      </c>
      <c r="AF147" s="139">
        <v>47</v>
      </c>
      <c r="AG147" s="140">
        <v>75</v>
      </c>
      <c r="AH147" s="45">
        <f t="shared" si="79"/>
        <v>67.400000000000006</v>
      </c>
      <c r="AI147" s="46">
        <f t="shared" si="80"/>
        <v>40.4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-13.6</v>
      </c>
      <c r="C148" s="138">
        <v>-13.6</v>
      </c>
      <c r="D148" s="138">
        <v>-17.399999999999999</v>
      </c>
      <c r="E148" s="142">
        <v>-22.2</v>
      </c>
      <c r="F148" s="142">
        <v>-10.1</v>
      </c>
      <c r="G148" s="142">
        <v>-6.2</v>
      </c>
      <c r="H148" s="142">
        <v>-6.5</v>
      </c>
      <c r="I148" s="142">
        <v>-13.6</v>
      </c>
      <c r="J148" s="142">
        <v>-11.3</v>
      </c>
      <c r="K148" s="142">
        <v>-12</v>
      </c>
      <c r="L148" s="142">
        <v>-12.7</v>
      </c>
      <c r="M148" s="142">
        <v>-11</v>
      </c>
      <c r="N148" s="142">
        <v>-11</v>
      </c>
      <c r="O148" s="142">
        <v>-11</v>
      </c>
      <c r="P148" s="142">
        <v>-10.199999999999999</v>
      </c>
      <c r="Q148" s="142">
        <v>14</v>
      </c>
      <c r="R148" s="142">
        <v>14</v>
      </c>
      <c r="S148" s="142">
        <v>2.2999999999999998</v>
      </c>
      <c r="T148" s="142">
        <v>5</v>
      </c>
      <c r="U148" s="142">
        <v>5</v>
      </c>
      <c r="V148" s="142">
        <v>5</v>
      </c>
      <c r="W148" s="142">
        <v>5</v>
      </c>
      <c r="X148" s="142">
        <v>0.4</v>
      </c>
      <c r="Y148" s="142">
        <v>2.2000000000000002</v>
      </c>
      <c r="Z148" s="142">
        <v>4.0999999999999996</v>
      </c>
      <c r="AA148" s="142">
        <v>4.0999999999999996</v>
      </c>
      <c r="AB148" s="142">
        <v>-11.9</v>
      </c>
      <c r="AC148" s="142">
        <v>-11.9</v>
      </c>
      <c r="AD148" s="142">
        <v>-10.199999999999999</v>
      </c>
      <c r="AE148" s="142">
        <v>-18.5</v>
      </c>
      <c r="AF148" s="142">
        <v>-16.2</v>
      </c>
      <c r="AG148" s="140">
        <v>240</v>
      </c>
      <c r="AH148" s="45">
        <f t="shared" si="79"/>
        <v>14</v>
      </c>
      <c r="AI148" s="46">
        <f t="shared" si="80"/>
        <v>-22.2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-68.599999999999994</v>
      </c>
      <c r="C149" s="138">
        <v>-68.599999999999994</v>
      </c>
      <c r="D149" s="138">
        <v>-69.5</v>
      </c>
      <c r="E149" s="142">
        <v>-67</v>
      </c>
      <c r="F149" s="142">
        <v>-60.2</v>
      </c>
      <c r="G149" s="142">
        <v>-56.7</v>
      </c>
      <c r="H149" s="142">
        <v>-63.8</v>
      </c>
      <c r="I149" s="142">
        <v>-56.4</v>
      </c>
      <c r="J149" s="142">
        <v>-56</v>
      </c>
      <c r="K149" s="142">
        <v>-53.7</v>
      </c>
      <c r="L149" s="142">
        <v>-48.14</v>
      </c>
      <c r="M149" s="142">
        <v>-54</v>
      </c>
      <c r="N149" s="142">
        <v>-54</v>
      </c>
      <c r="O149" s="142">
        <v>-54</v>
      </c>
      <c r="P149" s="142">
        <v>-47.7</v>
      </c>
      <c r="Q149" s="142">
        <v>-42</v>
      </c>
      <c r="R149" s="142">
        <v>-42</v>
      </c>
      <c r="S149" s="142">
        <v>-44.3</v>
      </c>
      <c r="T149" s="142">
        <v>-30</v>
      </c>
      <c r="U149" s="142">
        <v>-30</v>
      </c>
      <c r="V149" s="142">
        <v>-30</v>
      </c>
      <c r="W149" s="142">
        <v>-30</v>
      </c>
      <c r="X149" s="142">
        <v>-50.1</v>
      </c>
      <c r="Y149" s="142">
        <v>-43.8</v>
      </c>
      <c r="Z149" s="142">
        <v>-39</v>
      </c>
      <c r="AA149" s="142">
        <v>-39</v>
      </c>
      <c r="AB149" s="142">
        <v>-49</v>
      </c>
      <c r="AC149" s="142">
        <v>-49</v>
      </c>
      <c r="AD149" s="142">
        <v>-57.5</v>
      </c>
      <c r="AE149" s="142">
        <v>-60.4</v>
      </c>
      <c r="AF149" s="142">
        <v>-61.1</v>
      </c>
      <c r="AG149" s="140">
        <v>240</v>
      </c>
      <c r="AH149" s="45">
        <f t="shared" ref="AH149:AH155" si="81">MAX(B149:AF149)</f>
        <v>-30</v>
      </c>
      <c r="AI149" s="46">
        <f t="shared" ref="AI149:AI155" si="82">MIN(B149:AF149)</f>
        <v>-69.5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42.1</v>
      </c>
      <c r="C150" s="138">
        <v>42.1</v>
      </c>
      <c r="D150" s="138">
        <v>43</v>
      </c>
      <c r="E150" s="146">
        <v>67</v>
      </c>
      <c r="F150" s="146">
        <v>62</v>
      </c>
      <c r="G150" s="146">
        <v>57</v>
      </c>
      <c r="H150" s="146">
        <v>67</v>
      </c>
      <c r="I150" s="146">
        <v>56</v>
      </c>
      <c r="J150" s="146">
        <v>57</v>
      </c>
      <c r="K150" s="146">
        <v>55</v>
      </c>
      <c r="L150" s="146">
        <v>50</v>
      </c>
      <c r="M150" s="146">
        <v>52</v>
      </c>
      <c r="N150" s="146">
        <v>52</v>
      </c>
      <c r="O150" s="146">
        <v>52</v>
      </c>
      <c r="P150" s="146">
        <v>42.5</v>
      </c>
      <c r="Q150" s="146">
        <v>30</v>
      </c>
      <c r="R150" s="146">
        <v>30</v>
      </c>
      <c r="S150" s="146">
        <v>33.200000000000003</v>
      </c>
      <c r="T150" s="146">
        <v>23.3</v>
      </c>
      <c r="U150" s="146">
        <v>23.3</v>
      </c>
      <c r="V150" s="146">
        <v>23.3</v>
      </c>
      <c r="W150" s="146">
        <v>23.3</v>
      </c>
      <c r="X150" s="146">
        <v>34.799999999999997</v>
      </c>
      <c r="Y150" s="146">
        <v>31.3</v>
      </c>
      <c r="Z150" s="146">
        <v>30</v>
      </c>
      <c r="AA150" s="146">
        <v>30</v>
      </c>
      <c r="AB150" s="146">
        <v>35.700000000000003</v>
      </c>
      <c r="AC150" s="146">
        <v>35.700000000000003</v>
      </c>
      <c r="AD150" s="146">
        <v>40.1</v>
      </c>
      <c r="AE150" s="146">
        <v>41.8</v>
      </c>
      <c r="AF150" s="146">
        <v>42.2</v>
      </c>
      <c r="AG150" s="140"/>
      <c r="AH150" s="45">
        <f t="shared" si="81"/>
        <v>67</v>
      </c>
      <c r="AI150" s="46">
        <f t="shared" si="82"/>
        <v>23.3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-4.9000000000000004</v>
      </c>
      <c r="C151" s="138">
        <v>-4.9000000000000004</v>
      </c>
      <c r="D151" s="138">
        <v>-6.2</v>
      </c>
      <c r="E151" s="142">
        <v>-4.3</v>
      </c>
      <c r="F151" s="142">
        <v>0.7</v>
      </c>
      <c r="G151" s="142">
        <v>3.4</v>
      </c>
      <c r="H151" s="142">
        <v>48.3</v>
      </c>
      <c r="I151" s="142">
        <v>4.5</v>
      </c>
      <c r="J151" s="142">
        <v>8.1</v>
      </c>
      <c r="K151" s="142">
        <v>10.9</v>
      </c>
      <c r="L151" s="142">
        <v>15.3</v>
      </c>
      <c r="M151" s="142">
        <v>19</v>
      </c>
      <c r="N151" s="142">
        <v>19</v>
      </c>
      <c r="O151" s="142">
        <v>19</v>
      </c>
      <c r="P151" s="142">
        <v>19.100000000000001</v>
      </c>
      <c r="Q151" s="142">
        <v>25</v>
      </c>
      <c r="R151" s="142">
        <v>25</v>
      </c>
      <c r="S151" s="142">
        <v>22.6</v>
      </c>
      <c r="T151" s="142">
        <v>28.3</v>
      </c>
      <c r="U151" s="142">
        <v>28.3</v>
      </c>
      <c r="V151" s="142">
        <v>28.3</v>
      </c>
      <c r="W151" s="142">
        <v>28.3</v>
      </c>
      <c r="X151" s="142">
        <v>21</v>
      </c>
      <c r="Y151" s="142">
        <v>24.2</v>
      </c>
      <c r="Z151" s="142">
        <v>28.2</v>
      </c>
      <c r="AA151" s="142">
        <v>28.2</v>
      </c>
      <c r="AB151" s="142">
        <v>21.5</v>
      </c>
      <c r="AC151" s="142">
        <v>21.5</v>
      </c>
      <c r="AD151" s="142">
        <v>15.4</v>
      </c>
      <c r="AE151" s="142">
        <v>8.6999999999999993</v>
      </c>
      <c r="AF151" s="142">
        <v>6</v>
      </c>
      <c r="AG151" s="140">
        <v>60</v>
      </c>
      <c r="AH151" s="45">
        <f t="shared" si="81"/>
        <v>48.3</v>
      </c>
      <c r="AI151" s="46">
        <f t="shared" si="82"/>
        <v>-6.2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-90.8</v>
      </c>
      <c r="C152" s="138">
        <v>-90.8</v>
      </c>
      <c r="D152" s="138">
        <v>-98.9</v>
      </c>
      <c r="E152" s="146">
        <v>-101.5</v>
      </c>
      <c r="F152" s="146">
        <v>0</v>
      </c>
      <c r="G152" s="146">
        <v>0</v>
      </c>
      <c r="H152" s="146">
        <v>0</v>
      </c>
      <c r="I152" s="146">
        <v>3.1</v>
      </c>
      <c r="J152" s="146">
        <v>-14.5</v>
      </c>
      <c r="K152" s="146">
        <v>-40.200000000000003</v>
      </c>
      <c r="L152" s="146">
        <v>-4.0999999999999996</v>
      </c>
      <c r="M152" s="146">
        <v>-23</v>
      </c>
      <c r="N152" s="146">
        <v>-23</v>
      </c>
      <c r="O152" s="146">
        <v>-23</v>
      </c>
      <c r="P152" s="146">
        <v>2</v>
      </c>
      <c r="Q152" s="146">
        <v>11</v>
      </c>
      <c r="R152" s="146">
        <v>11</v>
      </c>
      <c r="S152" s="146">
        <v>-0.6</v>
      </c>
      <c r="T152" s="146">
        <v>-38</v>
      </c>
      <c r="U152" s="146">
        <v>-38</v>
      </c>
      <c r="V152" s="146">
        <v>-38</v>
      </c>
      <c r="W152" s="146">
        <v>-38</v>
      </c>
      <c r="X152" s="146">
        <v>-19.3</v>
      </c>
      <c r="Y152" s="146">
        <v>-13.2</v>
      </c>
      <c r="Z152" s="146">
        <v>3</v>
      </c>
      <c r="AA152" s="146">
        <v>3</v>
      </c>
      <c r="AB152" s="146">
        <v>-24.4</v>
      </c>
      <c r="AC152" s="146">
        <v>-24.4</v>
      </c>
      <c r="AD152" s="146">
        <v>-44.3</v>
      </c>
      <c r="AE152" s="146">
        <v>-64.8</v>
      </c>
      <c r="AF152" s="146">
        <v>-65.2</v>
      </c>
      <c r="AG152" s="151">
        <v>120</v>
      </c>
      <c r="AH152" s="45">
        <f t="shared" si="81"/>
        <v>11</v>
      </c>
      <c r="AI152" s="46">
        <f t="shared" si="82"/>
        <v>-101.5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31</v>
      </c>
      <c r="C153" s="138">
        <v>31</v>
      </c>
      <c r="D153" s="138">
        <v>26.7</v>
      </c>
      <c r="E153" s="146">
        <v>26</v>
      </c>
      <c r="F153" s="146">
        <v>0</v>
      </c>
      <c r="G153" s="146">
        <v>0</v>
      </c>
      <c r="H153" s="146">
        <v>0</v>
      </c>
      <c r="I153" s="146">
        <v>49.1</v>
      </c>
      <c r="J153" s="146">
        <v>63.6</v>
      </c>
      <c r="K153" s="146">
        <v>71.7</v>
      </c>
      <c r="L153" s="146">
        <v>75.599999999999994</v>
      </c>
      <c r="M153" s="146">
        <v>80</v>
      </c>
      <c r="N153" s="146">
        <v>80</v>
      </c>
      <c r="O153" s="146">
        <v>80</v>
      </c>
      <c r="P153" s="146">
        <v>92.2</v>
      </c>
      <c r="Q153" s="146">
        <v>99</v>
      </c>
      <c r="R153" s="146">
        <v>99</v>
      </c>
      <c r="S153" s="146">
        <v>84.9</v>
      </c>
      <c r="T153" s="146">
        <v>65.3</v>
      </c>
      <c r="U153" s="146">
        <v>65.3</v>
      </c>
      <c r="V153" s="146">
        <v>65.3</v>
      </c>
      <c r="W153" s="146">
        <v>65.3</v>
      </c>
      <c r="X153" s="146">
        <v>76.7</v>
      </c>
      <c r="Y153" s="146">
        <v>81.98</v>
      </c>
      <c r="Z153" s="146">
        <v>95</v>
      </c>
      <c r="AA153" s="146">
        <v>95</v>
      </c>
      <c r="AB153" s="146">
        <v>82.8</v>
      </c>
      <c r="AC153" s="146">
        <v>82.8</v>
      </c>
      <c r="AD153" s="146">
        <v>67.5</v>
      </c>
      <c r="AE153" s="146">
        <v>49.3</v>
      </c>
      <c r="AF153" s="146">
        <v>41.7</v>
      </c>
      <c r="AG153" s="151"/>
      <c r="AH153" s="45">
        <f t="shared" si="81"/>
        <v>99</v>
      </c>
      <c r="AI153" s="46">
        <f t="shared" si="82"/>
        <v>0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-28.2</v>
      </c>
      <c r="C154" s="138">
        <v>-28.2</v>
      </c>
      <c r="D154" s="138">
        <v>-25</v>
      </c>
      <c r="E154" s="146">
        <v>-23.5</v>
      </c>
      <c r="F154" s="146">
        <v>-57</v>
      </c>
      <c r="G154" s="146">
        <v>-69.900000000000006</v>
      </c>
      <c r="H154" s="146">
        <v>-77.7</v>
      </c>
      <c r="I154" s="146">
        <v>-37.4</v>
      </c>
      <c r="J154" s="146">
        <v>-44.4</v>
      </c>
      <c r="K154" s="146">
        <v>-50.7</v>
      </c>
      <c r="L154" s="146">
        <v>-53.8</v>
      </c>
      <c r="M154" s="146">
        <v>-45</v>
      </c>
      <c r="N154" s="146">
        <v>-45</v>
      </c>
      <c r="O154" s="146">
        <v>-45</v>
      </c>
      <c r="P154" s="146">
        <v>-12.3</v>
      </c>
      <c r="Q154" s="146">
        <v>-2.2999999999999998</v>
      </c>
      <c r="R154" s="146">
        <v>-2.2999999999999998</v>
      </c>
      <c r="S154" s="146">
        <v>-11.7</v>
      </c>
      <c r="T154" s="146">
        <v>-48.2</v>
      </c>
      <c r="U154" s="146">
        <v>-48.2</v>
      </c>
      <c r="V154" s="146">
        <v>-48.2</v>
      </c>
      <c r="W154" s="146">
        <v>-48.2</v>
      </c>
      <c r="X154" s="146">
        <v>-52.1</v>
      </c>
      <c r="Y154" s="146">
        <v>-54.4</v>
      </c>
      <c r="Z154" s="146">
        <v>-61.4</v>
      </c>
      <c r="AA154" s="146">
        <v>-61.4</v>
      </c>
      <c r="AB154" s="146">
        <v>-54.6</v>
      </c>
      <c r="AC154" s="146">
        <v>-54.6</v>
      </c>
      <c r="AD154" s="146">
        <v>-47.6</v>
      </c>
      <c r="AE154" s="146">
        <v>-37.9</v>
      </c>
      <c r="AF154" s="146">
        <v>-31.4</v>
      </c>
      <c r="AG154" s="151"/>
      <c r="AH154" s="45">
        <f t="shared" si="81"/>
        <v>-2.2999999999999998</v>
      </c>
      <c r="AI154" s="46">
        <f t="shared" si="82"/>
        <v>-77.7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22.6</v>
      </c>
      <c r="C155" s="138">
        <v>22.6</v>
      </c>
      <c r="D155" s="138">
        <v>34.700000000000003</v>
      </c>
      <c r="E155" s="146">
        <v>29.9</v>
      </c>
      <c r="F155" s="146">
        <v>21.7</v>
      </c>
      <c r="G155" s="146">
        <v>14.9</v>
      </c>
      <c r="H155" s="146">
        <v>13.2</v>
      </c>
      <c r="I155" s="146">
        <v>19.399999999999999</v>
      </c>
      <c r="J155" s="146">
        <v>28</v>
      </c>
      <c r="K155" s="146">
        <v>20.8</v>
      </c>
      <c r="L155" s="146">
        <v>6.8</v>
      </c>
      <c r="M155" s="146">
        <v>25</v>
      </c>
      <c r="N155" s="146">
        <v>25</v>
      </c>
      <c r="O155" s="146">
        <v>25</v>
      </c>
      <c r="P155" s="146">
        <v>9</v>
      </c>
      <c r="Q155" s="146">
        <v>3</v>
      </c>
      <c r="R155" s="146">
        <v>3</v>
      </c>
      <c r="S155" s="146">
        <v>33.4</v>
      </c>
      <c r="T155" s="146">
        <v>3</v>
      </c>
      <c r="U155" s="146">
        <v>3</v>
      </c>
      <c r="V155" s="146">
        <v>3</v>
      </c>
      <c r="W155" s="146">
        <v>3</v>
      </c>
      <c r="X155" s="146">
        <v>61.4</v>
      </c>
      <c r="Y155" s="146">
        <v>43.63</v>
      </c>
      <c r="Z155" s="146">
        <v>32.5</v>
      </c>
      <c r="AA155" s="146">
        <v>32.5</v>
      </c>
      <c r="AB155" s="146">
        <v>22.1</v>
      </c>
      <c r="AC155" s="146">
        <v>22.1</v>
      </c>
      <c r="AD155" s="146">
        <v>38.200000000000003</v>
      </c>
      <c r="AE155" s="146">
        <v>36.1</v>
      </c>
      <c r="AF155" s="146">
        <v>23.4</v>
      </c>
      <c r="AG155" s="151"/>
      <c r="AH155" s="45">
        <f t="shared" si="81"/>
        <v>61.4</v>
      </c>
      <c r="AI155" s="46">
        <f t="shared" si="82"/>
        <v>3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-415.7</v>
      </c>
      <c r="C156" s="138">
        <v>-415.7</v>
      </c>
      <c r="D156" s="138">
        <v>-418.7</v>
      </c>
      <c r="E156" s="146">
        <v>-416.1</v>
      </c>
      <c r="F156" s="146">
        <v>-409.8</v>
      </c>
      <c r="G156" s="146">
        <v>-408.6</v>
      </c>
      <c r="H156" s="146">
        <v>-409.4</v>
      </c>
      <c r="I156" s="146">
        <v>-378</v>
      </c>
      <c r="J156" s="146">
        <v>-394.9</v>
      </c>
      <c r="K156" s="146">
        <v>-390.9</v>
      </c>
      <c r="L156" s="146">
        <v>-374</v>
      </c>
      <c r="M156" s="146">
        <v>-405</v>
      </c>
      <c r="N156" s="146">
        <v>-405</v>
      </c>
      <c r="O156" s="146">
        <v>-405</v>
      </c>
      <c r="P156" s="146">
        <v>-376.2</v>
      </c>
      <c r="Q156" s="146">
        <v>-371</v>
      </c>
      <c r="R156" s="146">
        <v>-371</v>
      </c>
      <c r="S156" s="146">
        <v>-391.4</v>
      </c>
      <c r="T156" s="146">
        <v>-407.2</v>
      </c>
      <c r="U156" s="146">
        <v>-407.2</v>
      </c>
      <c r="V156" s="146">
        <v>-407.2</v>
      </c>
      <c r="W156" s="146">
        <v>-407.2</v>
      </c>
      <c r="X156" s="146">
        <v>-407.23</v>
      </c>
      <c r="Y156" s="146">
        <v>-401.7</v>
      </c>
      <c r="Z156" s="146">
        <v>-404.5</v>
      </c>
      <c r="AA156" s="146">
        <v>-404.5</v>
      </c>
      <c r="AB156" s="146">
        <v>-417.8</v>
      </c>
      <c r="AC156" s="146">
        <v>-417.8</v>
      </c>
      <c r="AD156" s="146">
        <v>-417.1</v>
      </c>
      <c r="AE156" s="146">
        <v>-417.3</v>
      </c>
      <c r="AF156" s="146">
        <v>-413</v>
      </c>
      <c r="AG156" s="151"/>
      <c r="AH156" s="45">
        <f t="shared" ref="AH156:AH168" si="83">MAX(B156:AF156)</f>
        <v>-371</v>
      </c>
      <c r="AI156" s="46">
        <f t="shared" ref="AI156:AI168" si="84">MIN(B156:AF156)</f>
        <v>-418.7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66.8</v>
      </c>
      <c r="C157" s="138">
        <v>66.8</v>
      </c>
      <c r="D157" s="138">
        <v>73.400000000000006</v>
      </c>
      <c r="E157" s="146">
        <v>77.5</v>
      </c>
      <c r="F157" s="146">
        <v>85.4</v>
      </c>
      <c r="G157" s="146">
        <v>97.9</v>
      </c>
      <c r="H157" s="146">
        <v>74.8</v>
      </c>
      <c r="I157" s="146">
        <v>95.7</v>
      </c>
      <c r="J157" s="146">
        <v>96.3</v>
      </c>
      <c r="K157" s="146">
        <v>90.7</v>
      </c>
      <c r="L157" s="146">
        <v>88.4</v>
      </c>
      <c r="M157" s="146">
        <v>90</v>
      </c>
      <c r="N157" s="146">
        <v>90</v>
      </c>
      <c r="O157" s="146">
        <v>90</v>
      </c>
      <c r="P157" s="146">
        <v>91.9</v>
      </c>
      <c r="Q157" s="146">
        <v>88</v>
      </c>
      <c r="R157" s="146">
        <v>88</v>
      </c>
      <c r="S157" s="146">
        <v>88.5</v>
      </c>
      <c r="T157" s="146">
        <v>88.8</v>
      </c>
      <c r="U157" s="146">
        <v>88.8</v>
      </c>
      <c r="V157" s="146">
        <v>88.8</v>
      </c>
      <c r="W157" s="146">
        <v>88.8</v>
      </c>
      <c r="X157" s="146">
        <v>87.4</v>
      </c>
      <c r="Y157" s="146">
        <v>79.599999999999994</v>
      </c>
      <c r="Z157" s="146">
        <v>62.3</v>
      </c>
      <c r="AA157" s="146">
        <v>62.3</v>
      </c>
      <c r="AB157" s="146">
        <v>69.7</v>
      </c>
      <c r="AC157" s="146">
        <v>69.7</v>
      </c>
      <c r="AD157" s="146">
        <v>71.3</v>
      </c>
      <c r="AE157" s="146">
        <v>77.099999999999994</v>
      </c>
      <c r="AF157" s="146">
        <v>81.8</v>
      </c>
      <c r="AG157" s="151"/>
      <c r="AH157" s="45">
        <f t="shared" si="83"/>
        <v>97.9</v>
      </c>
      <c r="AI157" s="46">
        <f t="shared" si="84"/>
        <v>62.3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0.3</v>
      </c>
      <c r="C158" s="138">
        <v>0.3</v>
      </c>
      <c r="D158" s="138">
        <v>-1.7</v>
      </c>
      <c r="E158" s="146">
        <v>-3.6</v>
      </c>
      <c r="F158" s="146">
        <v>-9</v>
      </c>
      <c r="G158" s="146">
        <v>-23</v>
      </c>
      <c r="H158" s="146">
        <v>-25.3</v>
      </c>
      <c r="I158" s="146">
        <v>-30.5</v>
      </c>
      <c r="J158" s="146">
        <v>-24.8</v>
      </c>
      <c r="K158" s="146">
        <v>-27.7</v>
      </c>
      <c r="L158" s="146">
        <v>-27.5</v>
      </c>
      <c r="M158" s="146">
        <v>-15</v>
      </c>
      <c r="N158" s="146">
        <v>-15</v>
      </c>
      <c r="O158" s="146">
        <v>-15</v>
      </c>
      <c r="P158" s="146">
        <v>-12.6</v>
      </c>
      <c r="Q158" s="146">
        <v>16</v>
      </c>
      <c r="R158" s="146">
        <v>16</v>
      </c>
      <c r="S158" s="146">
        <v>3.1</v>
      </c>
      <c r="T158" s="146">
        <v>8.3000000000000007</v>
      </c>
      <c r="U158" s="146">
        <v>8.3000000000000007</v>
      </c>
      <c r="V158" s="146">
        <v>8.3000000000000007</v>
      </c>
      <c r="W158" s="146">
        <v>8.3000000000000007</v>
      </c>
      <c r="X158" s="146">
        <v>-7.2</v>
      </c>
      <c r="Y158" s="146">
        <v>-10</v>
      </c>
      <c r="Z158" s="146">
        <v>-1.8</v>
      </c>
      <c r="AA158" s="146">
        <v>-1.8</v>
      </c>
      <c r="AB158" s="146">
        <v>0.4</v>
      </c>
      <c r="AC158" s="146">
        <v>0.4</v>
      </c>
      <c r="AD158" s="146">
        <v>-3.7</v>
      </c>
      <c r="AE158" s="146">
        <v>-0.9</v>
      </c>
      <c r="AF158" s="146">
        <v>-6</v>
      </c>
      <c r="AG158" s="140"/>
      <c r="AH158" s="45">
        <f t="shared" si="83"/>
        <v>16</v>
      </c>
      <c r="AI158" s="46">
        <f t="shared" si="84"/>
        <v>-30.5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113.8</v>
      </c>
      <c r="C159" s="138">
        <v>113.8</v>
      </c>
      <c r="D159" s="138">
        <v>114.1</v>
      </c>
      <c r="E159" s="116">
        <v>115.1</v>
      </c>
      <c r="F159" s="116">
        <v>115</v>
      </c>
      <c r="G159" s="116">
        <v>115</v>
      </c>
      <c r="H159" s="116">
        <v>114</v>
      </c>
      <c r="I159" s="116">
        <v>114.6</v>
      </c>
      <c r="J159" s="116">
        <v>122.1</v>
      </c>
      <c r="K159" s="116">
        <v>129.69999999999999</v>
      </c>
      <c r="L159" s="116">
        <v>129.19999999999999</v>
      </c>
      <c r="M159" s="116">
        <v>130</v>
      </c>
      <c r="N159" s="116">
        <v>130</v>
      </c>
      <c r="O159" s="116">
        <v>130</v>
      </c>
      <c r="P159" s="116">
        <v>113.6</v>
      </c>
      <c r="Q159" s="116">
        <v>70</v>
      </c>
      <c r="R159" s="116">
        <v>70</v>
      </c>
      <c r="S159" s="116">
        <v>93.6</v>
      </c>
      <c r="T159" s="116">
        <v>94.8</v>
      </c>
      <c r="U159" s="116">
        <v>94.8</v>
      </c>
      <c r="V159" s="116">
        <v>94.8</v>
      </c>
      <c r="W159" s="116">
        <v>94.8</v>
      </c>
      <c r="X159" s="116">
        <v>119.3</v>
      </c>
      <c r="Y159" s="116">
        <v>119.3</v>
      </c>
      <c r="Z159" s="116">
        <v>125.5</v>
      </c>
      <c r="AA159" s="116">
        <v>125.5</v>
      </c>
      <c r="AB159" s="116">
        <v>125.5</v>
      </c>
      <c r="AC159" s="116">
        <v>125.5</v>
      </c>
      <c r="AD159" s="116">
        <v>249.9</v>
      </c>
      <c r="AE159" s="116">
        <v>250</v>
      </c>
      <c r="AF159" s="116">
        <v>225</v>
      </c>
      <c r="AG159" s="140"/>
      <c r="AH159" s="45">
        <f t="shared" si="83"/>
        <v>250</v>
      </c>
      <c r="AI159" s="46">
        <f t="shared" si="84"/>
        <v>70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14.9</v>
      </c>
      <c r="C160" s="138">
        <v>14.9</v>
      </c>
      <c r="D160" s="138">
        <v>15</v>
      </c>
      <c r="E160" s="116">
        <v>15.2</v>
      </c>
      <c r="F160" s="116">
        <v>15.2</v>
      </c>
      <c r="G160" s="116">
        <v>15.1</v>
      </c>
      <c r="H160" s="116">
        <v>15</v>
      </c>
      <c r="I160" s="116">
        <v>14.8</v>
      </c>
      <c r="J160" s="116">
        <v>14.7</v>
      </c>
      <c r="K160" s="116">
        <v>14.6</v>
      </c>
      <c r="L160" s="116">
        <v>14.4</v>
      </c>
      <c r="M160" s="116">
        <v>15</v>
      </c>
      <c r="N160" s="116">
        <v>15</v>
      </c>
      <c r="O160" s="116">
        <v>15</v>
      </c>
      <c r="P160" s="116">
        <v>14.6</v>
      </c>
      <c r="Q160" s="116">
        <v>29</v>
      </c>
      <c r="R160" s="116">
        <v>29</v>
      </c>
      <c r="S160" s="116">
        <v>14.4</v>
      </c>
      <c r="T160" s="116">
        <v>14.2</v>
      </c>
      <c r="U160" s="116">
        <v>14.2</v>
      </c>
      <c r="V160" s="116">
        <v>14.2</v>
      </c>
      <c r="W160" s="116">
        <v>14.2</v>
      </c>
      <c r="X160" s="116">
        <v>13.3</v>
      </c>
      <c r="Y160" s="116">
        <v>13.3</v>
      </c>
      <c r="Z160" s="116">
        <v>12.89</v>
      </c>
      <c r="AA160" s="116">
        <v>12.89</v>
      </c>
      <c r="AB160" s="116">
        <v>12.89</v>
      </c>
      <c r="AC160" s="116">
        <v>12.89</v>
      </c>
      <c r="AD160" s="116">
        <v>26.8</v>
      </c>
      <c r="AE160" s="116">
        <v>27.6</v>
      </c>
      <c r="AF160" s="116">
        <v>28</v>
      </c>
      <c r="AG160" s="140"/>
      <c r="AH160" s="45">
        <f t="shared" si="83"/>
        <v>29</v>
      </c>
      <c r="AI160" s="46">
        <f t="shared" si="84"/>
        <v>12.89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10.3</v>
      </c>
      <c r="C161" s="138">
        <v>10.3</v>
      </c>
      <c r="D161" s="138">
        <v>10</v>
      </c>
      <c r="E161" s="116">
        <v>10.1</v>
      </c>
      <c r="F161" s="116">
        <v>9.9</v>
      </c>
      <c r="G161" s="116">
        <v>9.5</v>
      </c>
      <c r="H161" s="116">
        <v>9.1</v>
      </c>
      <c r="I161" s="116">
        <v>8.9</v>
      </c>
      <c r="J161" s="116">
        <v>9.4</v>
      </c>
      <c r="K161" s="116">
        <v>10.7</v>
      </c>
      <c r="L161" s="116">
        <v>10.5</v>
      </c>
      <c r="M161" s="116">
        <v>14</v>
      </c>
      <c r="N161" s="116">
        <v>14</v>
      </c>
      <c r="O161" s="116">
        <v>14</v>
      </c>
      <c r="P161" s="116">
        <v>16.899999999999999</v>
      </c>
      <c r="Q161" s="116">
        <v>19</v>
      </c>
      <c r="R161" s="116">
        <v>19</v>
      </c>
      <c r="S161" s="116">
        <v>19.2</v>
      </c>
      <c r="T161" s="116">
        <v>18</v>
      </c>
      <c r="U161" s="116">
        <v>18</v>
      </c>
      <c r="V161" s="116">
        <v>18</v>
      </c>
      <c r="W161" s="116">
        <v>18</v>
      </c>
      <c r="X161" s="116">
        <v>9.6</v>
      </c>
      <c r="Y161" s="116">
        <v>8</v>
      </c>
      <c r="Z161" s="116">
        <v>6.8</v>
      </c>
      <c r="AA161" s="116">
        <v>6.8</v>
      </c>
      <c r="AB161" s="116">
        <v>6.8</v>
      </c>
      <c r="AC161" s="116">
        <v>6.8</v>
      </c>
      <c r="AD161" s="116">
        <v>10.3</v>
      </c>
      <c r="AE161" s="116">
        <v>11.2</v>
      </c>
      <c r="AF161" s="116">
        <v>4.2</v>
      </c>
      <c r="AG161" s="140"/>
      <c r="AH161" s="45">
        <f t="shared" si="83"/>
        <v>19.2</v>
      </c>
      <c r="AI161" s="46">
        <f t="shared" si="84"/>
        <v>4.2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6"/>
      <c r="D162" s="156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83"/>
        <v>0</v>
      </c>
      <c r="AI162" s="46">
        <f t="shared" si="84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83"/>
        <v>0</v>
      </c>
      <c r="AI163" s="46">
        <f t="shared" si="84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5"/>
      <c r="D164" s="165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83"/>
        <v>0</v>
      </c>
      <c r="AI164" s="46">
        <f t="shared" si="84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5"/>
      <c r="D165" s="165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83"/>
        <v>0</v>
      </c>
      <c r="AI165" s="46">
        <f t="shared" si="84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5"/>
      <c r="D166" s="165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83"/>
        <v>0</v>
      </c>
      <c r="AI166" s="46">
        <f t="shared" si="84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5"/>
      <c r="D167" s="165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83"/>
        <v>0</v>
      </c>
      <c r="AI167" s="46">
        <f t="shared" si="84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1"/>
      <c r="D168" s="171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83"/>
        <v>0</v>
      </c>
      <c r="AI168" s="46">
        <f t="shared" si="84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v>361.93200000000002</v>
      </c>
      <c r="C169" s="171">
        <v>361.93200000000002</v>
      </c>
      <c r="D169" s="171">
        <v>361.93200000000002</v>
      </c>
      <c r="E169" s="171">
        <f t="shared" ref="E169:AF169" si="85">(SUMPRODUCT((E11:E77&lt;&gt;0)*(E11:E77&lt;$AG$11:$AG$77)*($AG$11:$AG$77-E11:E77)))*0.8</f>
        <v>379.88400000000001</v>
      </c>
      <c r="F169" s="171">
        <f t="shared" si="85"/>
        <v>312.5920000000001</v>
      </c>
      <c r="G169" s="171">
        <f t="shared" si="85"/>
        <v>312.5920000000001</v>
      </c>
      <c r="H169" s="171">
        <f t="shared" si="85"/>
        <v>312.5920000000001</v>
      </c>
      <c r="I169" s="171">
        <f t="shared" si="85"/>
        <v>366.19600000000003</v>
      </c>
      <c r="J169" s="171">
        <f t="shared" si="85"/>
        <v>356.036</v>
      </c>
      <c r="K169" s="171">
        <f t="shared" si="85"/>
        <v>351.71600000000001</v>
      </c>
      <c r="L169" s="171">
        <f t="shared" si="85"/>
        <v>351.71600000000001</v>
      </c>
      <c r="M169" s="171">
        <f t="shared" si="85"/>
        <v>286.46800000000002</v>
      </c>
      <c r="N169" s="171">
        <f t="shared" si="85"/>
        <v>289.87600000000003</v>
      </c>
      <c r="O169" s="171">
        <f t="shared" si="85"/>
        <v>316.27600000000001</v>
      </c>
      <c r="P169" s="171">
        <f t="shared" si="85"/>
        <v>340.51599999999996</v>
      </c>
      <c r="Q169" s="171">
        <f t="shared" ref="Q169" si="86">(SUMPRODUCT((Q11:Q77&lt;&gt;0)*(Q11:Q77&lt;$AG$11:$AG$77)*($AG$11:$AG$77-Q11:Q77)))*0.8</f>
        <v>340.51599999999996</v>
      </c>
      <c r="R169" s="171">
        <f t="shared" si="85"/>
        <v>340.51599999999996</v>
      </c>
      <c r="S169" s="171">
        <f t="shared" si="85"/>
        <v>331.79599999999999</v>
      </c>
      <c r="T169" s="171">
        <f t="shared" si="85"/>
        <v>306.46799999999996</v>
      </c>
      <c r="U169" s="171">
        <f t="shared" si="85"/>
        <v>290.75600000000003</v>
      </c>
      <c r="V169" s="171">
        <f t="shared" si="85"/>
        <v>313.87599999999998</v>
      </c>
      <c r="W169" s="171">
        <f t="shared" si="85"/>
        <v>313.87599999999998</v>
      </c>
      <c r="X169" s="171">
        <f t="shared" si="85"/>
        <v>318.29199999999997</v>
      </c>
      <c r="Y169" s="171">
        <f t="shared" si="85"/>
        <v>318.29199999999997</v>
      </c>
      <c r="Z169" s="171">
        <f t="shared" si="85"/>
        <v>234.87199999999999</v>
      </c>
      <c r="AA169" s="171">
        <f t="shared" si="85"/>
        <v>208.55200000000005</v>
      </c>
      <c r="AB169" s="171">
        <f t="shared" si="85"/>
        <v>208.55200000000005</v>
      </c>
      <c r="AC169" s="171">
        <f t="shared" si="85"/>
        <v>208.55200000000005</v>
      </c>
      <c r="AD169" s="171">
        <f t="shared" si="85"/>
        <v>235.82799999999997</v>
      </c>
      <c r="AE169" s="171">
        <f t="shared" si="85"/>
        <v>306.36399999999998</v>
      </c>
      <c r="AF169" s="171">
        <f t="shared" si="85"/>
        <v>360.76400000000001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87">AM169-AN169</f>
        <v>0</v>
      </c>
    </row>
    <row r="170" spans="1:41" x14ac:dyDescent="0.25">
      <c r="A170" s="177" t="s">
        <v>136</v>
      </c>
      <c r="B170" s="166">
        <v>803.96500000000003</v>
      </c>
      <c r="C170" s="166">
        <v>803.96500000000003</v>
      </c>
      <c r="D170" s="166">
        <v>803.96500000000003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937.30499999999984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912.99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914.69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913.59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947.79499999999996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898.19499999999994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886.39499999999998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885.09499999999991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716.43500000000006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707.59500000000003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772.59500000000003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815.09499999999991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811.99499999999989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743.79499999999996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869.59499999999991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821.07500000000005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704.13499999999999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749.53499999999985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750.53499999999985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755.95499999999993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755.95499999999993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629.64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596.74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608.74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608.74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661.43499999999995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750.30499999999995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848.50500000000011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87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87"/>
        <v>0</v>
      </c>
    </row>
    <row r="172" spans="1:41" x14ac:dyDescent="0.25">
      <c r="A172" s="110" t="s">
        <v>139</v>
      </c>
      <c r="B172" s="181">
        <v>0.3</v>
      </c>
      <c r="C172" s="181">
        <v>0.3</v>
      </c>
      <c r="D172" s="181">
        <v>0.3</v>
      </c>
      <c r="E172" s="181">
        <f t="shared" ref="E172:R177" si="88">D172</f>
        <v>0.3</v>
      </c>
      <c r="F172" s="181">
        <f t="shared" si="88"/>
        <v>0.3</v>
      </c>
      <c r="G172" s="181">
        <f t="shared" si="88"/>
        <v>0.3</v>
      </c>
      <c r="H172" s="181">
        <f t="shared" si="88"/>
        <v>0.3</v>
      </c>
      <c r="I172" s="181">
        <f t="shared" si="88"/>
        <v>0.3</v>
      </c>
      <c r="J172" s="181">
        <f t="shared" si="88"/>
        <v>0.3</v>
      </c>
      <c r="K172" s="181">
        <f t="shared" si="88"/>
        <v>0.3</v>
      </c>
      <c r="L172" s="181">
        <f t="shared" si="88"/>
        <v>0.3</v>
      </c>
      <c r="M172" s="181">
        <f t="shared" si="88"/>
        <v>0.3</v>
      </c>
      <c r="N172" s="181">
        <f t="shared" si="88"/>
        <v>0.3</v>
      </c>
      <c r="O172" s="181">
        <f t="shared" si="88"/>
        <v>0.3</v>
      </c>
      <c r="P172" s="181">
        <f t="shared" si="88"/>
        <v>0.3</v>
      </c>
      <c r="Q172" s="181">
        <f t="shared" si="88"/>
        <v>0.3</v>
      </c>
      <c r="R172" s="181">
        <f t="shared" si="88"/>
        <v>0.3</v>
      </c>
      <c r="S172" s="181">
        <f t="shared" ref="S172:AF177" si="89">R172</f>
        <v>0.3</v>
      </c>
      <c r="T172" s="181">
        <f t="shared" si="89"/>
        <v>0.3</v>
      </c>
      <c r="U172" s="181">
        <f t="shared" si="89"/>
        <v>0.3</v>
      </c>
      <c r="V172" s="181">
        <f t="shared" si="89"/>
        <v>0.3</v>
      </c>
      <c r="W172" s="181">
        <f t="shared" si="89"/>
        <v>0.3</v>
      </c>
      <c r="X172" s="181">
        <f t="shared" si="89"/>
        <v>0.3</v>
      </c>
      <c r="Y172" s="181">
        <f t="shared" si="89"/>
        <v>0.3</v>
      </c>
      <c r="Z172" s="181">
        <f t="shared" si="89"/>
        <v>0.3</v>
      </c>
      <c r="AA172" s="181">
        <f t="shared" si="89"/>
        <v>0.3</v>
      </c>
      <c r="AB172" s="181">
        <f t="shared" si="89"/>
        <v>0.3</v>
      </c>
      <c r="AC172" s="181">
        <f t="shared" si="89"/>
        <v>0.3</v>
      </c>
      <c r="AD172" s="181">
        <f t="shared" si="89"/>
        <v>0.3</v>
      </c>
      <c r="AE172" s="181">
        <f t="shared" si="89"/>
        <v>0.3</v>
      </c>
      <c r="AF172" s="181">
        <f t="shared" si="89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90">AN$168*AM172</f>
        <v>28</v>
      </c>
      <c r="AO172" s="134">
        <f t="shared" si="87"/>
        <v>0</v>
      </c>
    </row>
    <row r="173" spans="1:41" x14ac:dyDescent="0.25">
      <c r="A173" s="113" t="s">
        <v>141</v>
      </c>
      <c r="B173" s="183">
        <v>0.4</v>
      </c>
      <c r="C173" s="183">
        <v>0.4</v>
      </c>
      <c r="D173" s="183">
        <v>0.4</v>
      </c>
      <c r="E173" s="183">
        <f t="shared" si="88"/>
        <v>0.4</v>
      </c>
      <c r="F173" s="183">
        <f t="shared" si="88"/>
        <v>0.4</v>
      </c>
      <c r="G173" s="183">
        <f t="shared" si="88"/>
        <v>0.4</v>
      </c>
      <c r="H173" s="183">
        <f t="shared" si="88"/>
        <v>0.4</v>
      </c>
      <c r="I173" s="183">
        <f t="shared" si="88"/>
        <v>0.4</v>
      </c>
      <c r="J173" s="183">
        <f t="shared" si="88"/>
        <v>0.4</v>
      </c>
      <c r="K173" s="183">
        <f t="shared" si="88"/>
        <v>0.4</v>
      </c>
      <c r="L173" s="183">
        <f t="shared" si="88"/>
        <v>0.4</v>
      </c>
      <c r="M173" s="183">
        <f t="shared" si="88"/>
        <v>0.4</v>
      </c>
      <c r="N173" s="183">
        <f t="shared" si="88"/>
        <v>0.4</v>
      </c>
      <c r="O173" s="183">
        <f t="shared" si="88"/>
        <v>0.4</v>
      </c>
      <c r="P173" s="183">
        <f t="shared" si="88"/>
        <v>0.4</v>
      </c>
      <c r="Q173" s="183">
        <f t="shared" si="88"/>
        <v>0.4</v>
      </c>
      <c r="R173" s="183">
        <f t="shared" si="88"/>
        <v>0.4</v>
      </c>
      <c r="S173" s="183">
        <f t="shared" si="89"/>
        <v>0.4</v>
      </c>
      <c r="T173" s="183">
        <f t="shared" si="89"/>
        <v>0.4</v>
      </c>
      <c r="U173" s="183">
        <f t="shared" si="89"/>
        <v>0.4</v>
      </c>
      <c r="V173" s="183">
        <f t="shared" si="89"/>
        <v>0.4</v>
      </c>
      <c r="W173" s="183">
        <f t="shared" si="89"/>
        <v>0.4</v>
      </c>
      <c r="X173" s="183">
        <f t="shared" si="89"/>
        <v>0.4</v>
      </c>
      <c r="Y173" s="183">
        <f t="shared" si="89"/>
        <v>0.4</v>
      </c>
      <c r="Z173" s="183">
        <f t="shared" si="89"/>
        <v>0.4</v>
      </c>
      <c r="AA173" s="183">
        <f t="shared" si="89"/>
        <v>0.4</v>
      </c>
      <c r="AB173" s="183">
        <f t="shared" si="89"/>
        <v>0.4</v>
      </c>
      <c r="AC173" s="183">
        <f t="shared" si="89"/>
        <v>0.4</v>
      </c>
      <c r="AD173" s="183">
        <f t="shared" si="89"/>
        <v>0.4</v>
      </c>
      <c r="AE173" s="183">
        <f t="shared" si="89"/>
        <v>0.4</v>
      </c>
      <c r="AF173" s="183">
        <f t="shared" si="89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90"/>
        <v>60</v>
      </c>
      <c r="AO173" s="136">
        <f t="shared" si="87"/>
        <v>0</v>
      </c>
    </row>
    <row r="174" spans="1:41" x14ac:dyDescent="0.25">
      <c r="A174" s="113" t="s">
        <v>143</v>
      </c>
      <c r="B174" s="183">
        <v>1.5</v>
      </c>
      <c r="C174" s="183">
        <v>1.5</v>
      </c>
      <c r="D174" s="183">
        <v>1.5</v>
      </c>
      <c r="E174" s="183">
        <f t="shared" si="88"/>
        <v>1.5</v>
      </c>
      <c r="F174" s="183">
        <f t="shared" si="88"/>
        <v>1.5</v>
      </c>
      <c r="G174" s="183">
        <f t="shared" si="88"/>
        <v>1.5</v>
      </c>
      <c r="H174" s="183">
        <f t="shared" si="88"/>
        <v>1.5</v>
      </c>
      <c r="I174" s="183">
        <f t="shared" si="88"/>
        <v>1.5</v>
      </c>
      <c r="J174" s="183">
        <f t="shared" si="88"/>
        <v>1.5</v>
      </c>
      <c r="K174" s="183">
        <f t="shared" si="88"/>
        <v>1.5</v>
      </c>
      <c r="L174" s="183">
        <f t="shared" si="88"/>
        <v>1.5</v>
      </c>
      <c r="M174" s="183">
        <f t="shared" si="88"/>
        <v>1.5</v>
      </c>
      <c r="N174" s="183">
        <f t="shared" si="88"/>
        <v>1.5</v>
      </c>
      <c r="O174" s="183">
        <f t="shared" si="88"/>
        <v>1.5</v>
      </c>
      <c r="P174" s="183">
        <f t="shared" si="88"/>
        <v>1.5</v>
      </c>
      <c r="Q174" s="183">
        <f t="shared" si="88"/>
        <v>1.5</v>
      </c>
      <c r="R174" s="183">
        <f t="shared" si="88"/>
        <v>1.5</v>
      </c>
      <c r="S174" s="183">
        <f t="shared" si="89"/>
        <v>1.5</v>
      </c>
      <c r="T174" s="183">
        <f t="shared" si="89"/>
        <v>1.5</v>
      </c>
      <c r="U174" s="183">
        <f t="shared" si="89"/>
        <v>1.5</v>
      </c>
      <c r="V174" s="183">
        <f t="shared" si="89"/>
        <v>1.5</v>
      </c>
      <c r="W174" s="183">
        <f t="shared" si="89"/>
        <v>1.5</v>
      </c>
      <c r="X174" s="183">
        <f t="shared" si="89"/>
        <v>1.5</v>
      </c>
      <c r="Y174" s="183">
        <f t="shared" si="89"/>
        <v>1.5</v>
      </c>
      <c r="Z174" s="183">
        <f t="shared" si="89"/>
        <v>1.5</v>
      </c>
      <c r="AA174" s="183">
        <f t="shared" si="89"/>
        <v>1.5</v>
      </c>
      <c r="AB174" s="183">
        <f t="shared" si="89"/>
        <v>1.5</v>
      </c>
      <c r="AC174" s="183">
        <f t="shared" si="89"/>
        <v>1.5</v>
      </c>
      <c r="AD174" s="183">
        <f t="shared" si="89"/>
        <v>1.5</v>
      </c>
      <c r="AE174" s="183">
        <f t="shared" si="89"/>
        <v>1.5</v>
      </c>
      <c r="AF174" s="183">
        <f t="shared" si="89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90"/>
        <v>12</v>
      </c>
      <c r="AO174" s="136">
        <f t="shared" si="87"/>
        <v>0</v>
      </c>
    </row>
    <row r="175" spans="1:41" x14ac:dyDescent="0.25">
      <c r="A175" s="113" t="s">
        <v>145</v>
      </c>
      <c r="B175" s="183">
        <v>0.3</v>
      </c>
      <c r="C175" s="183">
        <v>0.3</v>
      </c>
      <c r="D175" s="183">
        <v>0.3</v>
      </c>
      <c r="E175" s="183">
        <f t="shared" si="88"/>
        <v>0.3</v>
      </c>
      <c r="F175" s="183">
        <f t="shared" si="88"/>
        <v>0.3</v>
      </c>
      <c r="G175" s="183">
        <f t="shared" si="88"/>
        <v>0.3</v>
      </c>
      <c r="H175" s="183">
        <f t="shared" si="88"/>
        <v>0.3</v>
      </c>
      <c r="I175" s="183">
        <f t="shared" si="88"/>
        <v>0.3</v>
      </c>
      <c r="J175" s="183">
        <f t="shared" si="88"/>
        <v>0.3</v>
      </c>
      <c r="K175" s="183">
        <f t="shared" si="88"/>
        <v>0.3</v>
      </c>
      <c r="L175" s="183">
        <f t="shared" si="88"/>
        <v>0.3</v>
      </c>
      <c r="M175" s="183">
        <f t="shared" si="88"/>
        <v>0.3</v>
      </c>
      <c r="N175" s="183">
        <f t="shared" si="88"/>
        <v>0.3</v>
      </c>
      <c r="O175" s="183">
        <f t="shared" si="88"/>
        <v>0.3</v>
      </c>
      <c r="P175" s="183">
        <f t="shared" si="88"/>
        <v>0.3</v>
      </c>
      <c r="Q175" s="183">
        <f t="shared" si="88"/>
        <v>0.3</v>
      </c>
      <c r="R175" s="183">
        <f t="shared" si="88"/>
        <v>0.3</v>
      </c>
      <c r="S175" s="183">
        <f t="shared" si="89"/>
        <v>0.3</v>
      </c>
      <c r="T175" s="183">
        <f t="shared" si="89"/>
        <v>0.3</v>
      </c>
      <c r="U175" s="183">
        <f t="shared" si="89"/>
        <v>0.3</v>
      </c>
      <c r="V175" s="183">
        <f t="shared" si="89"/>
        <v>0.3</v>
      </c>
      <c r="W175" s="183">
        <f t="shared" si="89"/>
        <v>0.3</v>
      </c>
      <c r="X175" s="183">
        <f t="shared" si="89"/>
        <v>0.3</v>
      </c>
      <c r="Y175" s="183">
        <f t="shared" si="89"/>
        <v>0.3</v>
      </c>
      <c r="Z175" s="183">
        <f t="shared" si="89"/>
        <v>0.3</v>
      </c>
      <c r="AA175" s="183">
        <f t="shared" si="89"/>
        <v>0.3</v>
      </c>
      <c r="AB175" s="183">
        <f t="shared" si="89"/>
        <v>0.3</v>
      </c>
      <c r="AC175" s="183">
        <f t="shared" si="89"/>
        <v>0.3</v>
      </c>
      <c r="AD175" s="183">
        <f t="shared" si="89"/>
        <v>0.3</v>
      </c>
      <c r="AE175" s="183">
        <f t="shared" si="89"/>
        <v>0.3</v>
      </c>
      <c r="AF175" s="183">
        <f t="shared" si="89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90"/>
        <v>11</v>
      </c>
      <c r="AO175" s="136">
        <f t="shared" si="87"/>
        <v>0</v>
      </c>
    </row>
    <row r="176" spans="1:41" x14ac:dyDescent="0.25">
      <c r="A176" s="113" t="s">
        <v>147</v>
      </c>
      <c r="B176" s="183">
        <v>0.4</v>
      </c>
      <c r="C176" s="183">
        <v>0.4</v>
      </c>
      <c r="D176" s="183">
        <v>0.4</v>
      </c>
      <c r="E176" s="183">
        <f t="shared" si="88"/>
        <v>0.4</v>
      </c>
      <c r="F176" s="183">
        <f t="shared" si="88"/>
        <v>0.4</v>
      </c>
      <c r="G176" s="183">
        <f t="shared" si="88"/>
        <v>0.4</v>
      </c>
      <c r="H176" s="183">
        <f t="shared" si="88"/>
        <v>0.4</v>
      </c>
      <c r="I176" s="183">
        <f t="shared" si="88"/>
        <v>0.4</v>
      </c>
      <c r="J176" s="183">
        <f t="shared" si="88"/>
        <v>0.4</v>
      </c>
      <c r="K176" s="183">
        <f t="shared" si="88"/>
        <v>0.4</v>
      </c>
      <c r="L176" s="183">
        <f t="shared" si="88"/>
        <v>0.4</v>
      </c>
      <c r="M176" s="183">
        <f t="shared" si="88"/>
        <v>0.4</v>
      </c>
      <c r="N176" s="183">
        <f t="shared" si="88"/>
        <v>0.4</v>
      </c>
      <c r="O176" s="183">
        <f t="shared" si="88"/>
        <v>0.4</v>
      </c>
      <c r="P176" s="183">
        <f t="shared" si="88"/>
        <v>0.4</v>
      </c>
      <c r="Q176" s="183">
        <f t="shared" si="88"/>
        <v>0.4</v>
      </c>
      <c r="R176" s="183">
        <f t="shared" si="88"/>
        <v>0.4</v>
      </c>
      <c r="S176" s="183">
        <f t="shared" si="89"/>
        <v>0.4</v>
      </c>
      <c r="T176" s="183">
        <f t="shared" si="89"/>
        <v>0.4</v>
      </c>
      <c r="U176" s="183">
        <f t="shared" si="89"/>
        <v>0.4</v>
      </c>
      <c r="V176" s="183">
        <f t="shared" si="89"/>
        <v>0.4</v>
      </c>
      <c r="W176" s="183">
        <f t="shared" si="89"/>
        <v>0.4</v>
      </c>
      <c r="X176" s="183">
        <f t="shared" si="89"/>
        <v>0.4</v>
      </c>
      <c r="Y176" s="183">
        <f t="shared" si="89"/>
        <v>0.4</v>
      </c>
      <c r="Z176" s="183">
        <f t="shared" si="89"/>
        <v>0.4</v>
      </c>
      <c r="AA176" s="183">
        <f t="shared" si="89"/>
        <v>0.4</v>
      </c>
      <c r="AB176" s="183">
        <f t="shared" si="89"/>
        <v>0.4</v>
      </c>
      <c r="AC176" s="183">
        <f t="shared" si="89"/>
        <v>0.4</v>
      </c>
      <c r="AD176" s="183">
        <f t="shared" si="89"/>
        <v>0.4</v>
      </c>
      <c r="AE176" s="183">
        <f t="shared" si="89"/>
        <v>0.4</v>
      </c>
      <c r="AF176" s="183">
        <f t="shared" si="89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90"/>
        <v>36</v>
      </c>
      <c r="AO176" s="136">
        <f t="shared" si="87"/>
        <v>0</v>
      </c>
    </row>
    <row r="177" spans="1:41" ht="15.75" thickBot="1" x14ac:dyDescent="0.3">
      <c r="A177" s="185" t="s">
        <v>149</v>
      </c>
      <c r="B177" s="186">
        <v>0.64</v>
      </c>
      <c r="C177" s="186">
        <v>0.64</v>
      </c>
      <c r="D177" s="186">
        <v>0.64</v>
      </c>
      <c r="E177" s="186">
        <f t="shared" si="88"/>
        <v>0.64</v>
      </c>
      <c r="F177" s="186">
        <f t="shared" si="88"/>
        <v>0.64</v>
      </c>
      <c r="G177" s="186">
        <f t="shared" si="88"/>
        <v>0.64</v>
      </c>
      <c r="H177" s="186">
        <f t="shared" si="88"/>
        <v>0.64</v>
      </c>
      <c r="I177" s="186">
        <f t="shared" si="88"/>
        <v>0.64</v>
      </c>
      <c r="J177" s="186">
        <f t="shared" si="88"/>
        <v>0.64</v>
      </c>
      <c r="K177" s="186">
        <f t="shared" si="88"/>
        <v>0.64</v>
      </c>
      <c r="L177" s="186">
        <f t="shared" si="88"/>
        <v>0.64</v>
      </c>
      <c r="M177" s="186">
        <f t="shared" si="88"/>
        <v>0.64</v>
      </c>
      <c r="N177" s="186">
        <f t="shared" si="88"/>
        <v>0.64</v>
      </c>
      <c r="O177" s="186">
        <f t="shared" si="88"/>
        <v>0.64</v>
      </c>
      <c r="P177" s="186">
        <f t="shared" si="88"/>
        <v>0.64</v>
      </c>
      <c r="Q177" s="186">
        <f t="shared" si="88"/>
        <v>0.64</v>
      </c>
      <c r="R177" s="186">
        <f t="shared" si="88"/>
        <v>0.64</v>
      </c>
      <c r="S177" s="186">
        <f t="shared" si="89"/>
        <v>0.64</v>
      </c>
      <c r="T177" s="186">
        <f t="shared" si="89"/>
        <v>0.64</v>
      </c>
      <c r="U177" s="186">
        <f t="shared" si="89"/>
        <v>0.64</v>
      </c>
      <c r="V177" s="186">
        <f t="shared" si="89"/>
        <v>0.64</v>
      </c>
      <c r="W177" s="186">
        <f t="shared" si="89"/>
        <v>0.64</v>
      </c>
      <c r="X177" s="186">
        <f t="shared" si="89"/>
        <v>0.64</v>
      </c>
      <c r="Y177" s="186">
        <f t="shared" si="89"/>
        <v>0.64</v>
      </c>
      <c r="Z177" s="186">
        <f t="shared" si="89"/>
        <v>0.64</v>
      </c>
      <c r="AA177" s="186">
        <f t="shared" si="89"/>
        <v>0.64</v>
      </c>
      <c r="AB177" s="186">
        <f t="shared" si="89"/>
        <v>0.64</v>
      </c>
      <c r="AC177" s="186">
        <f t="shared" si="89"/>
        <v>0.64</v>
      </c>
      <c r="AD177" s="186">
        <f t="shared" si="89"/>
        <v>0.64</v>
      </c>
      <c r="AE177" s="186">
        <f t="shared" si="89"/>
        <v>0.64</v>
      </c>
      <c r="AF177" s="186">
        <f t="shared" si="89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90"/>
        <v>45</v>
      </c>
      <c r="AO177" s="136">
        <f t="shared" si="87"/>
        <v>0</v>
      </c>
    </row>
    <row r="178" spans="1:41" ht="15.75" thickBot="1" x14ac:dyDescent="0.3">
      <c r="A178" s="188" t="s">
        <v>53</v>
      </c>
      <c r="B178" s="189">
        <v>3.54</v>
      </c>
      <c r="C178" s="189">
        <v>3.54</v>
      </c>
      <c r="D178" s="189">
        <v>3.54</v>
      </c>
      <c r="E178" s="189">
        <f t="shared" ref="E178:AG178" si="91">SUM(E172:E177)</f>
        <v>3.54</v>
      </c>
      <c r="F178" s="189">
        <f t="shared" si="91"/>
        <v>3.54</v>
      </c>
      <c r="G178" s="189">
        <f t="shared" si="91"/>
        <v>3.54</v>
      </c>
      <c r="H178" s="189">
        <f t="shared" si="91"/>
        <v>3.54</v>
      </c>
      <c r="I178" s="189">
        <f t="shared" si="91"/>
        <v>3.54</v>
      </c>
      <c r="J178" s="189">
        <f t="shared" si="91"/>
        <v>3.54</v>
      </c>
      <c r="K178" s="189">
        <f t="shared" si="91"/>
        <v>3.54</v>
      </c>
      <c r="L178" s="189">
        <f t="shared" si="91"/>
        <v>3.54</v>
      </c>
      <c r="M178" s="189">
        <f t="shared" si="91"/>
        <v>3.54</v>
      </c>
      <c r="N178" s="189">
        <f t="shared" si="91"/>
        <v>3.54</v>
      </c>
      <c r="O178" s="189">
        <f t="shared" si="91"/>
        <v>3.54</v>
      </c>
      <c r="P178" s="189">
        <f t="shared" si="91"/>
        <v>3.54</v>
      </c>
      <c r="Q178" s="189">
        <f t="shared" ref="Q178" si="92">SUM(Q172:Q177)</f>
        <v>3.54</v>
      </c>
      <c r="R178" s="189">
        <f t="shared" si="91"/>
        <v>3.54</v>
      </c>
      <c r="S178" s="189">
        <f t="shared" si="91"/>
        <v>3.54</v>
      </c>
      <c r="T178" s="189">
        <f t="shared" si="91"/>
        <v>3.54</v>
      </c>
      <c r="U178" s="189">
        <f t="shared" si="91"/>
        <v>3.54</v>
      </c>
      <c r="V178" s="189">
        <f t="shared" si="91"/>
        <v>3.54</v>
      </c>
      <c r="W178" s="189">
        <f t="shared" si="91"/>
        <v>3.54</v>
      </c>
      <c r="X178" s="189">
        <f t="shared" si="91"/>
        <v>3.54</v>
      </c>
      <c r="Y178" s="189">
        <f t="shared" si="91"/>
        <v>3.54</v>
      </c>
      <c r="Z178" s="189">
        <f t="shared" si="91"/>
        <v>3.54</v>
      </c>
      <c r="AA178" s="189">
        <f t="shared" si="91"/>
        <v>3.54</v>
      </c>
      <c r="AB178" s="189">
        <f t="shared" si="91"/>
        <v>3.54</v>
      </c>
      <c r="AC178" s="189">
        <f t="shared" si="91"/>
        <v>3.54</v>
      </c>
      <c r="AD178" s="189">
        <f t="shared" si="91"/>
        <v>3.54</v>
      </c>
      <c r="AE178" s="189">
        <f t="shared" si="91"/>
        <v>3.54</v>
      </c>
      <c r="AF178" s="189">
        <f t="shared" si="91"/>
        <v>3.54</v>
      </c>
      <c r="AG178" s="190">
        <f t="shared" si="91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v>0</v>
      </c>
      <c r="D180" s="181">
        <v>0</v>
      </c>
      <c r="E180" s="181">
        <f t="shared" ref="E180:R195" si="93">D180</f>
        <v>0</v>
      </c>
      <c r="F180" s="181">
        <f t="shared" si="93"/>
        <v>0</v>
      </c>
      <c r="G180" s="181">
        <f t="shared" si="93"/>
        <v>0</v>
      </c>
      <c r="H180" s="181">
        <f t="shared" si="93"/>
        <v>0</v>
      </c>
      <c r="I180" s="181">
        <f t="shared" si="93"/>
        <v>0</v>
      </c>
      <c r="J180" s="181">
        <f t="shared" si="93"/>
        <v>0</v>
      </c>
      <c r="K180" s="181">
        <f t="shared" si="93"/>
        <v>0</v>
      </c>
      <c r="L180" s="181">
        <f t="shared" si="93"/>
        <v>0</v>
      </c>
      <c r="M180" s="181">
        <f t="shared" si="93"/>
        <v>0</v>
      </c>
      <c r="N180" s="181">
        <f t="shared" si="93"/>
        <v>0</v>
      </c>
      <c r="O180" s="181">
        <f t="shared" si="93"/>
        <v>0</v>
      </c>
      <c r="P180" s="181">
        <f t="shared" si="93"/>
        <v>0</v>
      </c>
      <c r="Q180" s="181">
        <f t="shared" si="93"/>
        <v>0</v>
      </c>
      <c r="R180" s="181">
        <f t="shared" si="93"/>
        <v>0</v>
      </c>
      <c r="S180" s="181">
        <f t="shared" ref="S180:AF195" si="94">R180</f>
        <v>0</v>
      </c>
      <c r="T180" s="181">
        <f t="shared" si="94"/>
        <v>0</v>
      </c>
      <c r="U180" s="181">
        <f t="shared" si="94"/>
        <v>0</v>
      </c>
      <c r="V180" s="181">
        <f t="shared" si="94"/>
        <v>0</v>
      </c>
      <c r="W180" s="181">
        <f t="shared" si="94"/>
        <v>0</v>
      </c>
      <c r="X180" s="181">
        <f t="shared" si="94"/>
        <v>0</v>
      </c>
      <c r="Y180" s="181">
        <f t="shared" si="94"/>
        <v>0</v>
      </c>
      <c r="Z180" s="181">
        <f t="shared" si="94"/>
        <v>0</v>
      </c>
      <c r="AA180" s="181">
        <f t="shared" si="94"/>
        <v>0</v>
      </c>
      <c r="AB180" s="181">
        <f t="shared" si="94"/>
        <v>0</v>
      </c>
      <c r="AC180" s="181">
        <f t="shared" si="94"/>
        <v>0</v>
      </c>
      <c r="AD180" s="181">
        <f t="shared" si="94"/>
        <v>0</v>
      </c>
      <c r="AE180" s="181">
        <f t="shared" si="94"/>
        <v>0</v>
      </c>
      <c r="AF180" s="194">
        <f t="shared" si="94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v>0</v>
      </c>
      <c r="D181" s="183">
        <v>0</v>
      </c>
      <c r="E181" s="183">
        <f t="shared" si="93"/>
        <v>0</v>
      </c>
      <c r="F181" s="183">
        <f t="shared" si="93"/>
        <v>0</v>
      </c>
      <c r="G181" s="183">
        <f t="shared" si="93"/>
        <v>0</v>
      </c>
      <c r="H181" s="183">
        <f t="shared" si="93"/>
        <v>0</v>
      </c>
      <c r="I181" s="183">
        <f t="shared" si="93"/>
        <v>0</v>
      </c>
      <c r="J181" s="183">
        <f t="shared" si="93"/>
        <v>0</v>
      </c>
      <c r="K181" s="183">
        <f t="shared" si="93"/>
        <v>0</v>
      </c>
      <c r="L181" s="183">
        <f t="shared" si="93"/>
        <v>0</v>
      </c>
      <c r="M181" s="183">
        <f t="shared" si="93"/>
        <v>0</v>
      </c>
      <c r="N181" s="183">
        <f t="shared" si="93"/>
        <v>0</v>
      </c>
      <c r="O181" s="183">
        <f t="shared" si="93"/>
        <v>0</v>
      </c>
      <c r="P181" s="183">
        <f t="shared" si="93"/>
        <v>0</v>
      </c>
      <c r="Q181" s="183">
        <f t="shared" si="93"/>
        <v>0</v>
      </c>
      <c r="R181" s="183">
        <f t="shared" si="93"/>
        <v>0</v>
      </c>
      <c r="S181" s="183">
        <f t="shared" si="94"/>
        <v>0</v>
      </c>
      <c r="T181" s="183">
        <f t="shared" si="94"/>
        <v>0</v>
      </c>
      <c r="U181" s="183">
        <f t="shared" si="94"/>
        <v>0</v>
      </c>
      <c r="V181" s="183">
        <f t="shared" si="94"/>
        <v>0</v>
      </c>
      <c r="W181" s="183">
        <f t="shared" si="94"/>
        <v>0</v>
      </c>
      <c r="X181" s="183">
        <f t="shared" si="94"/>
        <v>0</v>
      </c>
      <c r="Y181" s="183">
        <f t="shared" si="94"/>
        <v>0</v>
      </c>
      <c r="Z181" s="183">
        <f t="shared" si="94"/>
        <v>0</v>
      </c>
      <c r="AA181" s="183">
        <f t="shared" si="94"/>
        <v>0</v>
      </c>
      <c r="AB181" s="183">
        <f t="shared" si="94"/>
        <v>0</v>
      </c>
      <c r="AC181" s="183">
        <f t="shared" si="94"/>
        <v>0</v>
      </c>
      <c r="AD181" s="183">
        <f t="shared" si="94"/>
        <v>0</v>
      </c>
      <c r="AE181" s="183">
        <f t="shared" si="94"/>
        <v>0</v>
      </c>
      <c r="AF181" s="196">
        <f t="shared" si="94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v>0</v>
      </c>
      <c r="D182" s="183">
        <v>0</v>
      </c>
      <c r="E182" s="183">
        <f t="shared" si="93"/>
        <v>0</v>
      </c>
      <c r="F182" s="183">
        <f t="shared" si="93"/>
        <v>0</v>
      </c>
      <c r="G182" s="183">
        <f t="shared" si="93"/>
        <v>0</v>
      </c>
      <c r="H182" s="183">
        <f t="shared" si="93"/>
        <v>0</v>
      </c>
      <c r="I182" s="183">
        <f t="shared" si="93"/>
        <v>0</v>
      </c>
      <c r="J182" s="183">
        <f t="shared" si="93"/>
        <v>0</v>
      </c>
      <c r="K182" s="183">
        <f t="shared" si="93"/>
        <v>0</v>
      </c>
      <c r="L182" s="183">
        <f t="shared" si="93"/>
        <v>0</v>
      </c>
      <c r="M182" s="183">
        <f t="shared" si="93"/>
        <v>0</v>
      </c>
      <c r="N182" s="183">
        <f t="shared" si="93"/>
        <v>0</v>
      </c>
      <c r="O182" s="183">
        <f t="shared" si="93"/>
        <v>0</v>
      </c>
      <c r="P182" s="183">
        <f t="shared" si="93"/>
        <v>0</v>
      </c>
      <c r="Q182" s="183">
        <f t="shared" si="93"/>
        <v>0</v>
      </c>
      <c r="R182" s="183">
        <f t="shared" si="93"/>
        <v>0</v>
      </c>
      <c r="S182" s="183">
        <f t="shared" si="94"/>
        <v>0</v>
      </c>
      <c r="T182" s="183">
        <f t="shared" si="94"/>
        <v>0</v>
      </c>
      <c r="U182" s="183">
        <f t="shared" si="94"/>
        <v>0</v>
      </c>
      <c r="V182" s="183">
        <f t="shared" si="94"/>
        <v>0</v>
      </c>
      <c r="W182" s="183">
        <f t="shared" si="94"/>
        <v>0</v>
      </c>
      <c r="X182" s="183">
        <f t="shared" si="94"/>
        <v>0</v>
      </c>
      <c r="Y182" s="183">
        <f t="shared" si="94"/>
        <v>0</v>
      </c>
      <c r="Z182" s="183">
        <f t="shared" si="94"/>
        <v>0</v>
      </c>
      <c r="AA182" s="183">
        <f t="shared" si="94"/>
        <v>0</v>
      </c>
      <c r="AB182" s="183">
        <f t="shared" si="94"/>
        <v>0</v>
      </c>
      <c r="AC182" s="183">
        <f t="shared" si="94"/>
        <v>0</v>
      </c>
      <c r="AD182" s="183">
        <f t="shared" si="94"/>
        <v>0</v>
      </c>
      <c r="AE182" s="183">
        <f t="shared" si="94"/>
        <v>0</v>
      </c>
      <c r="AF182" s="196">
        <f t="shared" si="94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v>0</v>
      </c>
      <c r="D183" s="183">
        <v>0</v>
      </c>
      <c r="E183" s="183">
        <f t="shared" si="93"/>
        <v>0</v>
      </c>
      <c r="F183" s="183">
        <f t="shared" si="93"/>
        <v>0</v>
      </c>
      <c r="G183" s="183">
        <f t="shared" si="93"/>
        <v>0</v>
      </c>
      <c r="H183" s="183">
        <f t="shared" si="93"/>
        <v>0</v>
      </c>
      <c r="I183" s="183">
        <f t="shared" si="93"/>
        <v>0</v>
      </c>
      <c r="J183" s="183">
        <f t="shared" si="93"/>
        <v>0</v>
      </c>
      <c r="K183" s="183">
        <f t="shared" si="93"/>
        <v>0</v>
      </c>
      <c r="L183" s="183">
        <f t="shared" si="93"/>
        <v>0</v>
      </c>
      <c r="M183" s="183">
        <f t="shared" si="93"/>
        <v>0</v>
      </c>
      <c r="N183" s="183">
        <f t="shared" si="93"/>
        <v>0</v>
      </c>
      <c r="O183" s="183">
        <f t="shared" si="93"/>
        <v>0</v>
      </c>
      <c r="P183" s="183">
        <f t="shared" si="93"/>
        <v>0</v>
      </c>
      <c r="Q183" s="183">
        <f t="shared" si="93"/>
        <v>0</v>
      </c>
      <c r="R183" s="183">
        <f t="shared" si="93"/>
        <v>0</v>
      </c>
      <c r="S183" s="183">
        <f t="shared" si="94"/>
        <v>0</v>
      </c>
      <c r="T183" s="183">
        <f t="shared" si="94"/>
        <v>0</v>
      </c>
      <c r="U183" s="183">
        <f t="shared" si="94"/>
        <v>0</v>
      </c>
      <c r="V183" s="183">
        <f t="shared" si="94"/>
        <v>0</v>
      </c>
      <c r="W183" s="183">
        <f t="shared" si="94"/>
        <v>0</v>
      </c>
      <c r="X183" s="183">
        <f t="shared" si="94"/>
        <v>0</v>
      </c>
      <c r="Y183" s="183">
        <f t="shared" si="94"/>
        <v>0</v>
      </c>
      <c r="Z183" s="183">
        <f t="shared" si="94"/>
        <v>0</v>
      </c>
      <c r="AA183" s="183">
        <f t="shared" si="94"/>
        <v>0</v>
      </c>
      <c r="AB183" s="183">
        <f t="shared" si="94"/>
        <v>0</v>
      </c>
      <c r="AC183" s="183">
        <f t="shared" si="94"/>
        <v>0</v>
      </c>
      <c r="AD183" s="183">
        <f t="shared" si="94"/>
        <v>0</v>
      </c>
      <c r="AE183" s="183">
        <f t="shared" si="94"/>
        <v>0</v>
      </c>
      <c r="AF183" s="196">
        <f t="shared" si="94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v>0</v>
      </c>
      <c r="D184" s="183">
        <v>0</v>
      </c>
      <c r="E184" s="183">
        <f t="shared" si="93"/>
        <v>0</v>
      </c>
      <c r="F184" s="183">
        <f t="shared" si="93"/>
        <v>0</v>
      </c>
      <c r="G184" s="183">
        <f t="shared" si="93"/>
        <v>0</v>
      </c>
      <c r="H184" s="183">
        <f t="shared" si="93"/>
        <v>0</v>
      </c>
      <c r="I184" s="183">
        <f t="shared" si="93"/>
        <v>0</v>
      </c>
      <c r="J184" s="183">
        <f t="shared" si="93"/>
        <v>0</v>
      </c>
      <c r="K184" s="183">
        <f t="shared" si="93"/>
        <v>0</v>
      </c>
      <c r="L184" s="183">
        <f t="shared" si="93"/>
        <v>0</v>
      </c>
      <c r="M184" s="183">
        <f t="shared" si="93"/>
        <v>0</v>
      </c>
      <c r="N184" s="183">
        <f t="shared" si="93"/>
        <v>0</v>
      </c>
      <c r="O184" s="183">
        <f t="shared" si="93"/>
        <v>0</v>
      </c>
      <c r="P184" s="183">
        <f t="shared" si="93"/>
        <v>0</v>
      </c>
      <c r="Q184" s="183">
        <f t="shared" si="93"/>
        <v>0</v>
      </c>
      <c r="R184" s="183">
        <f t="shared" si="93"/>
        <v>0</v>
      </c>
      <c r="S184" s="183">
        <f t="shared" si="94"/>
        <v>0</v>
      </c>
      <c r="T184" s="183">
        <f t="shared" si="94"/>
        <v>0</v>
      </c>
      <c r="U184" s="183">
        <f t="shared" si="94"/>
        <v>0</v>
      </c>
      <c r="V184" s="183">
        <f t="shared" si="94"/>
        <v>0</v>
      </c>
      <c r="W184" s="183">
        <f t="shared" si="94"/>
        <v>0</v>
      </c>
      <c r="X184" s="183">
        <f t="shared" si="94"/>
        <v>0</v>
      </c>
      <c r="Y184" s="183">
        <f t="shared" si="94"/>
        <v>0</v>
      </c>
      <c r="Z184" s="183">
        <f t="shared" si="94"/>
        <v>0</v>
      </c>
      <c r="AA184" s="183">
        <f t="shared" si="94"/>
        <v>0</v>
      </c>
      <c r="AB184" s="183">
        <f t="shared" si="94"/>
        <v>0</v>
      </c>
      <c r="AC184" s="183">
        <f t="shared" si="94"/>
        <v>0</v>
      </c>
      <c r="AD184" s="183">
        <f t="shared" si="94"/>
        <v>0</v>
      </c>
      <c r="AE184" s="183">
        <f t="shared" si="94"/>
        <v>0</v>
      </c>
      <c r="AF184" s="196">
        <f t="shared" si="94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v>0</v>
      </c>
      <c r="D185" s="183">
        <v>0</v>
      </c>
      <c r="E185" s="183">
        <f t="shared" si="93"/>
        <v>0</v>
      </c>
      <c r="F185" s="183">
        <f t="shared" si="93"/>
        <v>0</v>
      </c>
      <c r="G185" s="183">
        <f t="shared" si="93"/>
        <v>0</v>
      </c>
      <c r="H185" s="183">
        <f t="shared" si="93"/>
        <v>0</v>
      </c>
      <c r="I185" s="183">
        <f t="shared" si="93"/>
        <v>0</v>
      </c>
      <c r="J185" s="183">
        <f t="shared" si="93"/>
        <v>0</v>
      </c>
      <c r="K185" s="183">
        <f t="shared" si="93"/>
        <v>0</v>
      </c>
      <c r="L185" s="183">
        <f t="shared" si="93"/>
        <v>0</v>
      </c>
      <c r="M185" s="183">
        <f t="shared" si="93"/>
        <v>0</v>
      </c>
      <c r="N185" s="183">
        <f t="shared" si="93"/>
        <v>0</v>
      </c>
      <c r="O185" s="183">
        <f t="shared" si="93"/>
        <v>0</v>
      </c>
      <c r="P185" s="183">
        <f t="shared" si="93"/>
        <v>0</v>
      </c>
      <c r="Q185" s="183">
        <f t="shared" si="93"/>
        <v>0</v>
      </c>
      <c r="R185" s="183">
        <f t="shared" si="93"/>
        <v>0</v>
      </c>
      <c r="S185" s="183">
        <f t="shared" si="94"/>
        <v>0</v>
      </c>
      <c r="T185" s="183">
        <f t="shared" si="94"/>
        <v>0</v>
      </c>
      <c r="U185" s="183">
        <f t="shared" si="94"/>
        <v>0</v>
      </c>
      <c r="V185" s="183">
        <f t="shared" si="94"/>
        <v>0</v>
      </c>
      <c r="W185" s="183">
        <f t="shared" si="94"/>
        <v>0</v>
      </c>
      <c r="X185" s="183">
        <f t="shared" si="94"/>
        <v>0</v>
      </c>
      <c r="Y185" s="183">
        <f t="shared" si="94"/>
        <v>0</v>
      </c>
      <c r="Z185" s="183">
        <f t="shared" si="94"/>
        <v>0</v>
      </c>
      <c r="AA185" s="183">
        <f t="shared" si="94"/>
        <v>0</v>
      </c>
      <c r="AB185" s="183">
        <f t="shared" si="94"/>
        <v>0</v>
      </c>
      <c r="AC185" s="183">
        <f t="shared" si="94"/>
        <v>0</v>
      </c>
      <c r="AD185" s="183">
        <f t="shared" si="94"/>
        <v>0</v>
      </c>
      <c r="AE185" s="183">
        <f t="shared" si="94"/>
        <v>0</v>
      </c>
      <c r="AF185" s="196">
        <f t="shared" si="94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v>0</v>
      </c>
      <c r="D186" s="183">
        <v>0</v>
      </c>
      <c r="E186" s="183">
        <f t="shared" si="93"/>
        <v>0</v>
      </c>
      <c r="F186" s="183">
        <f t="shared" si="93"/>
        <v>0</v>
      </c>
      <c r="G186" s="183">
        <f t="shared" si="93"/>
        <v>0</v>
      </c>
      <c r="H186" s="183">
        <f t="shared" si="93"/>
        <v>0</v>
      </c>
      <c r="I186" s="183">
        <f t="shared" si="93"/>
        <v>0</v>
      </c>
      <c r="J186" s="183">
        <f t="shared" si="93"/>
        <v>0</v>
      </c>
      <c r="K186" s="183">
        <f t="shared" si="93"/>
        <v>0</v>
      </c>
      <c r="L186" s="183">
        <f t="shared" si="93"/>
        <v>0</v>
      </c>
      <c r="M186" s="183">
        <f t="shared" si="93"/>
        <v>0</v>
      </c>
      <c r="N186" s="183">
        <f t="shared" si="93"/>
        <v>0</v>
      </c>
      <c r="O186" s="183">
        <f t="shared" si="93"/>
        <v>0</v>
      </c>
      <c r="P186" s="183">
        <f t="shared" si="93"/>
        <v>0</v>
      </c>
      <c r="Q186" s="183">
        <f t="shared" si="93"/>
        <v>0</v>
      </c>
      <c r="R186" s="183">
        <f t="shared" si="93"/>
        <v>0</v>
      </c>
      <c r="S186" s="183">
        <f t="shared" si="94"/>
        <v>0</v>
      </c>
      <c r="T186" s="183">
        <f t="shared" si="94"/>
        <v>0</v>
      </c>
      <c r="U186" s="183">
        <f t="shared" si="94"/>
        <v>0</v>
      </c>
      <c r="V186" s="183">
        <f t="shared" si="94"/>
        <v>0</v>
      </c>
      <c r="W186" s="183">
        <f t="shared" si="94"/>
        <v>0</v>
      </c>
      <c r="X186" s="183">
        <f t="shared" si="94"/>
        <v>0</v>
      </c>
      <c r="Y186" s="183">
        <f t="shared" si="94"/>
        <v>0</v>
      </c>
      <c r="Z186" s="183">
        <f t="shared" si="94"/>
        <v>0</v>
      </c>
      <c r="AA186" s="183">
        <f t="shared" si="94"/>
        <v>0</v>
      </c>
      <c r="AB186" s="183">
        <f t="shared" si="94"/>
        <v>0</v>
      </c>
      <c r="AC186" s="183">
        <f t="shared" si="94"/>
        <v>0</v>
      </c>
      <c r="AD186" s="183">
        <f t="shared" si="94"/>
        <v>0</v>
      </c>
      <c r="AE186" s="183">
        <f t="shared" si="94"/>
        <v>0</v>
      </c>
      <c r="AF186" s="196">
        <f t="shared" si="94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v>0</v>
      </c>
      <c r="D187" s="183">
        <v>0</v>
      </c>
      <c r="E187" s="183">
        <f t="shared" si="93"/>
        <v>0</v>
      </c>
      <c r="F187" s="183">
        <f t="shared" si="93"/>
        <v>0</v>
      </c>
      <c r="G187" s="183">
        <f t="shared" si="93"/>
        <v>0</v>
      </c>
      <c r="H187" s="183">
        <f t="shared" si="93"/>
        <v>0</v>
      </c>
      <c r="I187" s="183">
        <f t="shared" si="93"/>
        <v>0</v>
      </c>
      <c r="J187" s="183">
        <f t="shared" si="93"/>
        <v>0</v>
      </c>
      <c r="K187" s="183">
        <f t="shared" si="93"/>
        <v>0</v>
      </c>
      <c r="L187" s="183">
        <f t="shared" si="93"/>
        <v>0</v>
      </c>
      <c r="M187" s="183">
        <f t="shared" si="93"/>
        <v>0</v>
      </c>
      <c r="N187" s="183">
        <f t="shared" si="93"/>
        <v>0</v>
      </c>
      <c r="O187" s="183">
        <f t="shared" si="93"/>
        <v>0</v>
      </c>
      <c r="P187" s="183">
        <f t="shared" si="93"/>
        <v>0</v>
      </c>
      <c r="Q187" s="183">
        <f t="shared" si="93"/>
        <v>0</v>
      </c>
      <c r="R187" s="183">
        <f t="shared" si="93"/>
        <v>0</v>
      </c>
      <c r="S187" s="183">
        <f t="shared" si="94"/>
        <v>0</v>
      </c>
      <c r="T187" s="183">
        <f t="shared" si="94"/>
        <v>0</v>
      </c>
      <c r="U187" s="183">
        <f t="shared" si="94"/>
        <v>0</v>
      </c>
      <c r="V187" s="183">
        <f t="shared" si="94"/>
        <v>0</v>
      </c>
      <c r="W187" s="183">
        <f t="shared" si="94"/>
        <v>0</v>
      </c>
      <c r="X187" s="183">
        <f t="shared" si="94"/>
        <v>0</v>
      </c>
      <c r="Y187" s="183">
        <f t="shared" si="94"/>
        <v>0</v>
      </c>
      <c r="Z187" s="183">
        <f t="shared" si="94"/>
        <v>0</v>
      </c>
      <c r="AA187" s="183">
        <f t="shared" si="94"/>
        <v>0</v>
      </c>
      <c r="AB187" s="183">
        <f t="shared" si="94"/>
        <v>0</v>
      </c>
      <c r="AC187" s="183">
        <f t="shared" si="94"/>
        <v>0</v>
      </c>
      <c r="AD187" s="183">
        <f t="shared" si="94"/>
        <v>0</v>
      </c>
      <c r="AE187" s="183">
        <f t="shared" si="94"/>
        <v>0</v>
      </c>
      <c r="AF187" s="196">
        <f t="shared" si="94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v>0</v>
      </c>
      <c r="D188" s="183">
        <v>0</v>
      </c>
      <c r="E188" s="183">
        <f t="shared" si="93"/>
        <v>0</v>
      </c>
      <c r="F188" s="183">
        <f t="shared" si="93"/>
        <v>0</v>
      </c>
      <c r="G188" s="183">
        <f t="shared" si="93"/>
        <v>0</v>
      </c>
      <c r="H188" s="183">
        <f t="shared" si="93"/>
        <v>0</v>
      </c>
      <c r="I188" s="183">
        <f t="shared" si="93"/>
        <v>0</v>
      </c>
      <c r="J188" s="183">
        <f t="shared" si="93"/>
        <v>0</v>
      </c>
      <c r="K188" s="183">
        <f t="shared" si="93"/>
        <v>0</v>
      </c>
      <c r="L188" s="183">
        <f t="shared" si="93"/>
        <v>0</v>
      </c>
      <c r="M188" s="183">
        <f t="shared" si="93"/>
        <v>0</v>
      </c>
      <c r="N188" s="183">
        <f t="shared" si="93"/>
        <v>0</v>
      </c>
      <c r="O188" s="183">
        <f t="shared" si="93"/>
        <v>0</v>
      </c>
      <c r="P188" s="183">
        <f t="shared" si="93"/>
        <v>0</v>
      </c>
      <c r="Q188" s="183">
        <f t="shared" si="93"/>
        <v>0</v>
      </c>
      <c r="R188" s="183">
        <f t="shared" si="93"/>
        <v>0</v>
      </c>
      <c r="S188" s="183">
        <f t="shared" si="94"/>
        <v>0</v>
      </c>
      <c r="T188" s="183">
        <f t="shared" si="94"/>
        <v>0</v>
      </c>
      <c r="U188" s="183">
        <f t="shared" si="94"/>
        <v>0</v>
      </c>
      <c r="V188" s="183">
        <f t="shared" si="94"/>
        <v>0</v>
      </c>
      <c r="W188" s="183">
        <f t="shared" si="94"/>
        <v>0</v>
      </c>
      <c r="X188" s="183">
        <f t="shared" si="94"/>
        <v>0</v>
      </c>
      <c r="Y188" s="183">
        <f t="shared" si="94"/>
        <v>0</v>
      </c>
      <c r="Z188" s="183">
        <f t="shared" si="94"/>
        <v>0</v>
      </c>
      <c r="AA188" s="183">
        <f t="shared" si="94"/>
        <v>0</v>
      </c>
      <c r="AB188" s="183">
        <f t="shared" si="94"/>
        <v>0</v>
      </c>
      <c r="AC188" s="183">
        <f t="shared" si="94"/>
        <v>0</v>
      </c>
      <c r="AD188" s="183">
        <f t="shared" si="94"/>
        <v>0</v>
      </c>
      <c r="AE188" s="183">
        <f t="shared" si="94"/>
        <v>0</v>
      </c>
      <c r="AF188" s="196">
        <f t="shared" si="94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v>0</v>
      </c>
      <c r="D189" s="183">
        <v>0</v>
      </c>
      <c r="E189" s="183">
        <f t="shared" si="93"/>
        <v>0</v>
      </c>
      <c r="F189" s="183">
        <f t="shared" si="93"/>
        <v>0</v>
      </c>
      <c r="G189" s="183">
        <f t="shared" si="93"/>
        <v>0</v>
      </c>
      <c r="H189" s="183">
        <f t="shared" si="93"/>
        <v>0</v>
      </c>
      <c r="I189" s="183">
        <f t="shared" si="93"/>
        <v>0</v>
      </c>
      <c r="J189" s="183">
        <f t="shared" si="93"/>
        <v>0</v>
      </c>
      <c r="K189" s="183">
        <f t="shared" si="93"/>
        <v>0</v>
      </c>
      <c r="L189" s="183">
        <f t="shared" si="93"/>
        <v>0</v>
      </c>
      <c r="M189" s="183">
        <f t="shared" si="93"/>
        <v>0</v>
      </c>
      <c r="N189" s="183">
        <f t="shared" si="93"/>
        <v>0</v>
      </c>
      <c r="O189" s="183">
        <f t="shared" si="93"/>
        <v>0</v>
      </c>
      <c r="P189" s="183">
        <f t="shared" si="93"/>
        <v>0</v>
      </c>
      <c r="Q189" s="183">
        <f t="shared" si="93"/>
        <v>0</v>
      </c>
      <c r="R189" s="183">
        <f t="shared" si="93"/>
        <v>0</v>
      </c>
      <c r="S189" s="183">
        <f t="shared" si="94"/>
        <v>0</v>
      </c>
      <c r="T189" s="183">
        <f t="shared" si="94"/>
        <v>0</v>
      </c>
      <c r="U189" s="183">
        <f t="shared" si="94"/>
        <v>0</v>
      </c>
      <c r="V189" s="183">
        <f t="shared" si="94"/>
        <v>0</v>
      </c>
      <c r="W189" s="183">
        <f t="shared" si="94"/>
        <v>0</v>
      </c>
      <c r="X189" s="183">
        <f t="shared" si="94"/>
        <v>0</v>
      </c>
      <c r="Y189" s="183">
        <f t="shared" si="94"/>
        <v>0</v>
      </c>
      <c r="Z189" s="183">
        <f t="shared" si="94"/>
        <v>0</v>
      </c>
      <c r="AA189" s="183">
        <f t="shared" si="94"/>
        <v>0</v>
      </c>
      <c r="AB189" s="183">
        <f t="shared" si="94"/>
        <v>0</v>
      </c>
      <c r="AC189" s="183">
        <f t="shared" si="94"/>
        <v>0</v>
      </c>
      <c r="AD189" s="183">
        <f t="shared" si="94"/>
        <v>0</v>
      </c>
      <c r="AE189" s="183">
        <f t="shared" si="94"/>
        <v>0</v>
      </c>
      <c r="AF189" s="196">
        <f t="shared" si="94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v>0</v>
      </c>
      <c r="D190" s="183">
        <v>0</v>
      </c>
      <c r="E190" s="183">
        <f t="shared" si="93"/>
        <v>0</v>
      </c>
      <c r="F190" s="183">
        <f t="shared" si="93"/>
        <v>0</v>
      </c>
      <c r="G190" s="183">
        <f t="shared" si="93"/>
        <v>0</v>
      </c>
      <c r="H190" s="183">
        <f t="shared" si="93"/>
        <v>0</v>
      </c>
      <c r="I190" s="183">
        <f t="shared" si="93"/>
        <v>0</v>
      </c>
      <c r="J190" s="183">
        <f t="shared" si="93"/>
        <v>0</v>
      </c>
      <c r="K190" s="183">
        <f t="shared" si="93"/>
        <v>0</v>
      </c>
      <c r="L190" s="183">
        <f t="shared" si="93"/>
        <v>0</v>
      </c>
      <c r="M190" s="183">
        <f t="shared" si="93"/>
        <v>0</v>
      </c>
      <c r="N190" s="183">
        <f t="shared" si="93"/>
        <v>0</v>
      </c>
      <c r="O190" s="183">
        <f t="shared" si="93"/>
        <v>0</v>
      </c>
      <c r="P190" s="183">
        <f t="shared" si="93"/>
        <v>0</v>
      </c>
      <c r="Q190" s="183">
        <f t="shared" si="93"/>
        <v>0</v>
      </c>
      <c r="R190" s="183">
        <f t="shared" si="93"/>
        <v>0</v>
      </c>
      <c r="S190" s="183">
        <f t="shared" si="94"/>
        <v>0</v>
      </c>
      <c r="T190" s="183">
        <f t="shared" si="94"/>
        <v>0</v>
      </c>
      <c r="U190" s="183">
        <f t="shared" si="94"/>
        <v>0</v>
      </c>
      <c r="V190" s="183">
        <f t="shared" si="94"/>
        <v>0</v>
      </c>
      <c r="W190" s="183">
        <f t="shared" si="94"/>
        <v>0</v>
      </c>
      <c r="X190" s="183">
        <f t="shared" si="94"/>
        <v>0</v>
      </c>
      <c r="Y190" s="183">
        <f t="shared" si="94"/>
        <v>0</v>
      </c>
      <c r="Z190" s="183">
        <f t="shared" si="94"/>
        <v>0</v>
      </c>
      <c r="AA190" s="183">
        <f t="shared" si="94"/>
        <v>0</v>
      </c>
      <c r="AB190" s="183">
        <f t="shared" si="94"/>
        <v>0</v>
      </c>
      <c r="AC190" s="183">
        <f t="shared" si="94"/>
        <v>0</v>
      </c>
      <c r="AD190" s="183">
        <f t="shared" si="94"/>
        <v>0</v>
      </c>
      <c r="AE190" s="183">
        <f t="shared" si="94"/>
        <v>0</v>
      </c>
      <c r="AF190" s="196">
        <f t="shared" si="94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v>0</v>
      </c>
      <c r="D191" s="183">
        <v>0</v>
      </c>
      <c r="E191" s="183">
        <f t="shared" si="93"/>
        <v>0</v>
      </c>
      <c r="F191" s="183">
        <f t="shared" si="93"/>
        <v>0</v>
      </c>
      <c r="G191" s="183">
        <f t="shared" si="93"/>
        <v>0</v>
      </c>
      <c r="H191" s="183">
        <f t="shared" si="93"/>
        <v>0</v>
      </c>
      <c r="I191" s="183">
        <f t="shared" si="93"/>
        <v>0</v>
      </c>
      <c r="J191" s="183">
        <f t="shared" si="93"/>
        <v>0</v>
      </c>
      <c r="K191" s="183">
        <f t="shared" si="93"/>
        <v>0</v>
      </c>
      <c r="L191" s="183">
        <f t="shared" si="93"/>
        <v>0</v>
      </c>
      <c r="M191" s="183">
        <f t="shared" si="93"/>
        <v>0</v>
      </c>
      <c r="N191" s="183">
        <f t="shared" si="93"/>
        <v>0</v>
      </c>
      <c r="O191" s="183">
        <f t="shared" si="93"/>
        <v>0</v>
      </c>
      <c r="P191" s="183">
        <f t="shared" si="93"/>
        <v>0</v>
      </c>
      <c r="Q191" s="183">
        <f t="shared" si="93"/>
        <v>0</v>
      </c>
      <c r="R191" s="183">
        <f t="shared" si="93"/>
        <v>0</v>
      </c>
      <c r="S191" s="183">
        <f t="shared" si="94"/>
        <v>0</v>
      </c>
      <c r="T191" s="183">
        <f t="shared" si="94"/>
        <v>0</v>
      </c>
      <c r="U191" s="183">
        <f t="shared" si="94"/>
        <v>0</v>
      </c>
      <c r="V191" s="183">
        <f t="shared" si="94"/>
        <v>0</v>
      </c>
      <c r="W191" s="183">
        <f t="shared" si="94"/>
        <v>0</v>
      </c>
      <c r="X191" s="183">
        <f t="shared" si="94"/>
        <v>0</v>
      </c>
      <c r="Y191" s="183">
        <f t="shared" si="94"/>
        <v>0</v>
      </c>
      <c r="Z191" s="183">
        <f t="shared" si="94"/>
        <v>0</v>
      </c>
      <c r="AA191" s="183">
        <f t="shared" si="94"/>
        <v>0</v>
      </c>
      <c r="AB191" s="183">
        <f t="shared" si="94"/>
        <v>0</v>
      </c>
      <c r="AC191" s="183">
        <f t="shared" si="94"/>
        <v>0</v>
      </c>
      <c r="AD191" s="183">
        <f t="shared" si="94"/>
        <v>0</v>
      </c>
      <c r="AE191" s="183">
        <f t="shared" si="94"/>
        <v>0</v>
      </c>
      <c r="AF191" s="196">
        <f t="shared" si="94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v>0</v>
      </c>
      <c r="D192" s="183">
        <v>0</v>
      </c>
      <c r="E192" s="183">
        <f t="shared" si="93"/>
        <v>0</v>
      </c>
      <c r="F192" s="183">
        <f t="shared" si="93"/>
        <v>0</v>
      </c>
      <c r="G192" s="183">
        <f t="shared" si="93"/>
        <v>0</v>
      </c>
      <c r="H192" s="183">
        <f t="shared" si="93"/>
        <v>0</v>
      </c>
      <c r="I192" s="183">
        <f t="shared" si="93"/>
        <v>0</v>
      </c>
      <c r="J192" s="183">
        <f t="shared" si="93"/>
        <v>0</v>
      </c>
      <c r="K192" s="183">
        <f t="shared" si="93"/>
        <v>0</v>
      </c>
      <c r="L192" s="183">
        <f t="shared" si="93"/>
        <v>0</v>
      </c>
      <c r="M192" s="183">
        <f t="shared" si="93"/>
        <v>0</v>
      </c>
      <c r="N192" s="183">
        <f t="shared" si="93"/>
        <v>0</v>
      </c>
      <c r="O192" s="183">
        <f t="shared" si="93"/>
        <v>0</v>
      </c>
      <c r="P192" s="183">
        <f t="shared" si="93"/>
        <v>0</v>
      </c>
      <c r="Q192" s="183">
        <f t="shared" si="93"/>
        <v>0</v>
      </c>
      <c r="R192" s="183">
        <f t="shared" si="93"/>
        <v>0</v>
      </c>
      <c r="S192" s="183">
        <f t="shared" si="94"/>
        <v>0</v>
      </c>
      <c r="T192" s="183">
        <f t="shared" si="94"/>
        <v>0</v>
      </c>
      <c r="U192" s="183">
        <f t="shared" si="94"/>
        <v>0</v>
      </c>
      <c r="V192" s="183">
        <f t="shared" si="94"/>
        <v>0</v>
      </c>
      <c r="W192" s="183">
        <f t="shared" si="94"/>
        <v>0</v>
      </c>
      <c r="X192" s="183">
        <f t="shared" si="94"/>
        <v>0</v>
      </c>
      <c r="Y192" s="183">
        <f t="shared" si="94"/>
        <v>0</v>
      </c>
      <c r="Z192" s="183">
        <f t="shared" si="94"/>
        <v>0</v>
      </c>
      <c r="AA192" s="183">
        <f t="shared" si="94"/>
        <v>0</v>
      </c>
      <c r="AB192" s="183">
        <f t="shared" si="94"/>
        <v>0</v>
      </c>
      <c r="AC192" s="183">
        <f t="shared" si="94"/>
        <v>0</v>
      </c>
      <c r="AD192" s="183">
        <f t="shared" si="94"/>
        <v>0</v>
      </c>
      <c r="AE192" s="183">
        <f t="shared" si="94"/>
        <v>0</v>
      </c>
      <c r="AF192" s="196">
        <f t="shared" si="94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v>0</v>
      </c>
      <c r="D193" s="183">
        <v>0</v>
      </c>
      <c r="E193" s="183">
        <f t="shared" si="93"/>
        <v>0</v>
      </c>
      <c r="F193" s="183">
        <f t="shared" si="93"/>
        <v>0</v>
      </c>
      <c r="G193" s="183">
        <f t="shared" si="93"/>
        <v>0</v>
      </c>
      <c r="H193" s="183">
        <f t="shared" si="93"/>
        <v>0</v>
      </c>
      <c r="I193" s="183">
        <f t="shared" si="93"/>
        <v>0</v>
      </c>
      <c r="J193" s="183">
        <f t="shared" si="93"/>
        <v>0</v>
      </c>
      <c r="K193" s="183">
        <f t="shared" si="93"/>
        <v>0</v>
      </c>
      <c r="L193" s="183">
        <f t="shared" si="93"/>
        <v>0</v>
      </c>
      <c r="M193" s="183">
        <f t="shared" si="93"/>
        <v>0</v>
      </c>
      <c r="N193" s="183">
        <f t="shared" si="93"/>
        <v>0</v>
      </c>
      <c r="O193" s="183">
        <f t="shared" si="93"/>
        <v>0</v>
      </c>
      <c r="P193" s="183">
        <f t="shared" si="93"/>
        <v>0</v>
      </c>
      <c r="Q193" s="183">
        <f t="shared" si="93"/>
        <v>0</v>
      </c>
      <c r="R193" s="183">
        <f t="shared" si="93"/>
        <v>0</v>
      </c>
      <c r="S193" s="183">
        <f t="shared" si="94"/>
        <v>0</v>
      </c>
      <c r="T193" s="183">
        <f t="shared" si="94"/>
        <v>0</v>
      </c>
      <c r="U193" s="183">
        <f t="shared" si="94"/>
        <v>0</v>
      </c>
      <c r="V193" s="183">
        <f t="shared" si="94"/>
        <v>0</v>
      </c>
      <c r="W193" s="183">
        <f t="shared" si="94"/>
        <v>0</v>
      </c>
      <c r="X193" s="183">
        <f t="shared" si="94"/>
        <v>0</v>
      </c>
      <c r="Y193" s="183">
        <f t="shared" si="94"/>
        <v>0</v>
      </c>
      <c r="Z193" s="183">
        <f t="shared" si="94"/>
        <v>0</v>
      </c>
      <c r="AA193" s="183">
        <f t="shared" si="94"/>
        <v>0</v>
      </c>
      <c r="AB193" s="183">
        <f t="shared" si="94"/>
        <v>0</v>
      </c>
      <c r="AC193" s="183">
        <f t="shared" si="94"/>
        <v>0</v>
      </c>
      <c r="AD193" s="183">
        <f t="shared" si="94"/>
        <v>0</v>
      </c>
      <c r="AE193" s="183">
        <f t="shared" si="94"/>
        <v>0</v>
      </c>
      <c r="AF193" s="196">
        <f t="shared" si="94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v>0</v>
      </c>
      <c r="D194" s="183">
        <v>0</v>
      </c>
      <c r="E194" s="183">
        <f t="shared" si="93"/>
        <v>0</v>
      </c>
      <c r="F194" s="183">
        <f t="shared" si="93"/>
        <v>0</v>
      </c>
      <c r="G194" s="183">
        <f t="shared" si="93"/>
        <v>0</v>
      </c>
      <c r="H194" s="183">
        <f t="shared" si="93"/>
        <v>0</v>
      </c>
      <c r="I194" s="183">
        <f t="shared" si="93"/>
        <v>0</v>
      </c>
      <c r="J194" s="183">
        <f t="shared" si="93"/>
        <v>0</v>
      </c>
      <c r="K194" s="183">
        <f t="shared" si="93"/>
        <v>0</v>
      </c>
      <c r="L194" s="183">
        <f t="shared" si="93"/>
        <v>0</v>
      </c>
      <c r="M194" s="183">
        <f t="shared" si="93"/>
        <v>0</v>
      </c>
      <c r="N194" s="183">
        <f t="shared" si="93"/>
        <v>0</v>
      </c>
      <c r="O194" s="183">
        <f t="shared" si="93"/>
        <v>0</v>
      </c>
      <c r="P194" s="183">
        <f t="shared" si="93"/>
        <v>0</v>
      </c>
      <c r="Q194" s="183">
        <f t="shared" si="93"/>
        <v>0</v>
      </c>
      <c r="R194" s="183">
        <f t="shared" si="93"/>
        <v>0</v>
      </c>
      <c r="S194" s="183">
        <f t="shared" si="94"/>
        <v>0</v>
      </c>
      <c r="T194" s="183">
        <f t="shared" si="94"/>
        <v>0</v>
      </c>
      <c r="U194" s="183">
        <f t="shared" si="94"/>
        <v>0</v>
      </c>
      <c r="V194" s="183">
        <f t="shared" si="94"/>
        <v>0</v>
      </c>
      <c r="W194" s="183">
        <f t="shared" si="94"/>
        <v>0</v>
      </c>
      <c r="X194" s="183">
        <f t="shared" si="94"/>
        <v>0</v>
      </c>
      <c r="Y194" s="183">
        <f t="shared" si="94"/>
        <v>0</v>
      </c>
      <c r="Z194" s="183">
        <f t="shared" si="94"/>
        <v>0</v>
      </c>
      <c r="AA194" s="183">
        <f t="shared" si="94"/>
        <v>0</v>
      </c>
      <c r="AB194" s="183">
        <f t="shared" si="94"/>
        <v>0</v>
      </c>
      <c r="AC194" s="183">
        <f t="shared" si="94"/>
        <v>0</v>
      </c>
      <c r="AD194" s="183">
        <f t="shared" si="94"/>
        <v>0</v>
      </c>
      <c r="AE194" s="183">
        <f t="shared" si="94"/>
        <v>0</v>
      </c>
      <c r="AF194" s="196">
        <f t="shared" si="94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v>0</v>
      </c>
      <c r="D195" s="183">
        <v>0</v>
      </c>
      <c r="E195" s="183">
        <f t="shared" si="93"/>
        <v>0</v>
      </c>
      <c r="F195" s="183">
        <f t="shared" si="93"/>
        <v>0</v>
      </c>
      <c r="G195" s="183">
        <f t="shared" si="93"/>
        <v>0</v>
      </c>
      <c r="H195" s="183">
        <f t="shared" si="93"/>
        <v>0</v>
      </c>
      <c r="I195" s="183">
        <f t="shared" si="93"/>
        <v>0</v>
      </c>
      <c r="J195" s="183">
        <f t="shared" si="93"/>
        <v>0</v>
      </c>
      <c r="K195" s="183">
        <f t="shared" si="93"/>
        <v>0</v>
      </c>
      <c r="L195" s="183">
        <f t="shared" si="93"/>
        <v>0</v>
      </c>
      <c r="M195" s="183">
        <f t="shared" si="93"/>
        <v>0</v>
      </c>
      <c r="N195" s="183">
        <f t="shared" si="93"/>
        <v>0</v>
      </c>
      <c r="O195" s="183">
        <f t="shared" si="93"/>
        <v>0</v>
      </c>
      <c r="P195" s="183">
        <f t="shared" si="93"/>
        <v>0</v>
      </c>
      <c r="Q195" s="183">
        <f t="shared" si="93"/>
        <v>0</v>
      </c>
      <c r="R195" s="183">
        <f t="shared" ref="R195:AF213" si="95">Q195</f>
        <v>0</v>
      </c>
      <c r="S195" s="183">
        <f t="shared" si="95"/>
        <v>0</v>
      </c>
      <c r="T195" s="183">
        <f t="shared" si="95"/>
        <v>0</v>
      </c>
      <c r="U195" s="183">
        <f t="shared" si="95"/>
        <v>0</v>
      </c>
      <c r="V195" s="183">
        <f t="shared" si="95"/>
        <v>0</v>
      </c>
      <c r="W195" s="183">
        <f t="shared" si="95"/>
        <v>0</v>
      </c>
      <c r="X195" s="183">
        <f t="shared" si="95"/>
        <v>0</v>
      </c>
      <c r="Y195" s="183">
        <f t="shared" si="95"/>
        <v>0</v>
      </c>
      <c r="Z195" s="183">
        <f t="shared" si="95"/>
        <v>0</v>
      </c>
      <c r="AA195" s="183">
        <f t="shared" si="95"/>
        <v>0</v>
      </c>
      <c r="AB195" s="183">
        <f t="shared" si="94"/>
        <v>0</v>
      </c>
      <c r="AC195" s="183">
        <f t="shared" si="94"/>
        <v>0</v>
      </c>
      <c r="AD195" s="183">
        <f t="shared" si="95"/>
        <v>0</v>
      </c>
      <c r="AE195" s="183">
        <f t="shared" si="95"/>
        <v>0</v>
      </c>
      <c r="AF195" s="196">
        <f t="shared" si="95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v>0</v>
      </c>
      <c r="D196" s="183">
        <v>0</v>
      </c>
      <c r="E196" s="183">
        <f t="shared" ref="E196:R211" si="96">D196</f>
        <v>0</v>
      </c>
      <c r="F196" s="183">
        <f t="shared" si="96"/>
        <v>0</v>
      </c>
      <c r="G196" s="183">
        <f t="shared" si="96"/>
        <v>0</v>
      </c>
      <c r="H196" s="183">
        <f t="shared" si="96"/>
        <v>0</v>
      </c>
      <c r="I196" s="183">
        <f t="shared" si="96"/>
        <v>0</v>
      </c>
      <c r="J196" s="183">
        <f t="shared" si="96"/>
        <v>0</v>
      </c>
      <c r="K196" s="183">
        <f t="shared" si="96"/>
        <v>0</v>
      </c>
      <c r="L196" s="183">
        <f t="shared" si="96"/>
        <v>0</v>
      </c>
      <c r="M196" s="183">
        <f t="shared" si="96"/>
        <v>0</v>
      </c>
      <c r="N196" s="183">
        <f t="shared" si="96"/>
        <v>0</v>
      </c>
      <c r="O196" s="183">
        <f t="shared" si="96"/>
        <v>0</v>
      </c>
      <c r="P196" s="183">
        <f t="shared" si="96"/>
        <v>0</v>
      </c>
      <c r="Q196" s="183">
        <f t="shared" si="96"/>
        <v>0</v>
      </c>
      <c r="R196" s="183">
        <f t="shared" si="96"/>
        <v>0</v>
      </c>
      <c r="S196" s="183">
        <f t="shared" si="95"/>
        <v>0</v>
      </c>
      <c r="T196" s="183">
        <f t="shared" si="95"/>
        <v>0</v>
      </c>
      <c r="U196" s="183">
        <f t="shared" si="95"/>
        <v>0</v>
      </c>
      <c r="V196" s="183">
        <f t="shared" si="95"/>
        <v>0</v>
      </c>
      <c r="W196" s="183">
        <f t="shared" si="95"/>
        <v>0</v>
      </c>
      <c r="X196" s="183">
        <f t="shared" si="95"/>
        <v>0</v>
      </c>
      <c r="Y196" s="183">
        <f t="shared" si="95"/>
        <v>0</v>
      </c>
      <c r="Z196" s="183">
        <f t="shared" si="95"/>
        <v>0</v>
      </c>
      <c r="AA196" s="183">
        <f t="shared" si="95"/>
        <v>0</v>
      </c>
      <c r="AB196" s="183">
        <f t="shared" si="95"/>
        <v>0</v>
      </c>
      <c r="AC196" s="183">
        <f t="shared" si="95"/>
        <v>0</v>
      </c>
      <c r="AD196" s="183">
        <f t="shared" si="95"/>
        <v>0</v>
      </c>
      <c r="AE196" s="183">
        <f t="shared" si="95"/>
        <v>0</v>
      </c>
      <c r="AF196" s="196">
        <f t="shared" si="95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v>0</v>
      </c>
      <c r="D197" s="183">
        <v>0</v>
      </c>
      <c r="E197" s="183">
        <f t="shared" si="96"/>
        <v>0</v>
      </c>
      <c r="F197" s="183">
        <f t="shared" si="96"/>
        <v>0</v>
      </c>
      <c r="G197" s="183">
        <f t="shared" si="96"/>
        <v>0</v>
      </c>
      <c r="H197" s="183">
        <f t="shared" si="96"/>
        <v>0</v>
      </c>
      <c r="I197" s="183">
        <f t="shared" si="96"/>
        <v>0</v>
      </c>
      <c r="J197" s="183">
        <f t="shared" si="96"/>
        <v>0</v>
      </c>
      <c r="K197" s="183">
        <f t="shared" si="96"/>
        <v>0</v>
      </c>
      <c r="L197" s="183">
        <f t="shared" si="96"/>
        <v>0</v>
      </c>
      <c r="M197" s="183">
        <f t="shared" si="96"/>
        <v>0</v>
      </c>
      <c r="N197" s="183">
        <f t="shared" si="96"/>
        <v>0</v>
      </c>
      <c r="O197" s="183">
        <f t="shared" si="96"/>
        <v>0</v>
      </c>
      <c r="P197" s="183">
        <f t="shared" si="96"/>
        <v>0</v>
      </c>
      <c r="Q197" s="183">
        <f t="shared" si="96"/>
        <v>0</v>
      </c>
      <c r="R197" s="183">
        <f t="shared" si="96"/>
        <v>0</v>
      </c>
      <c r="S197" s="183">
        <f t="shared" si="95"/>
        <v>0</v>
      </c>
      <c r="T197" s="183">
        <f t="shared" si="95"/>
        <v>0</v>
      </c>
      <c r="U197" s="183">
        <f t="shared" si="95"/>
        <v>0</v>
      </c>
      <c r="V197" s="183">
        <f t="shared" si="95"/>
        <v>0</v>
      </c>
      <c r="W197" s="183">
        <f t="shared" si="95"/>
        <v>0</v>
      </c>
      <c r="X197" s="183">
        <f t="shared" si="95"/>
        <v>0</v>
      </c>
      <c r="Y197" s="183">
        <f t="shared" si="95"/>
        <v>0</v>
      </c>
      <c r="Z197" s="183">
        <f t="shared" si="95"/>
        <v>0</v>
      </c>
      <c r="AA197" s="183">
        <f t="shared" si="95"/>
        <v>0</v>
      </c>
      <c r="AB197" s="183">
        <f t="shared" si="95"/>
        <v>0</v>
      </c>
      <c r="AC197" s="183">
        <f t="shared" si="95"/>
        <v>0</v>
      </c>
      <c r="AD197" s="183">
        <f t="shared" si="95"/>
        <v>0</v>
      </c>
      <c r="AE197" s="183">
        <f t="shared" si="95"/>
        <v>0</v>
      </c>
      <c r="AF197" s="196">
        <f t="shared" si="95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v>0</v>
      </c>
      <c r="D198" s="183">
        <v>0</v>
      </c>
      <c r="E198" s="183">
        <f t="shared" si="96"/>
        <v>0</v>
      </c>
      <c r="F198" s="183">
        <f t="shared" si="96"/>
        <v>0</v>
      </c>
      <c r="G198" s="183">
        <f t="shared" si="96"/>
        <v>0</v>
      </c>
      <c r="H198" s="183">
        <f t="shared" si="96"/>
        <v>0</v>
      </c>
      <c r="I198" s="183">
        <f t="shared" si="96"/>
        <v>0</v>
      </c>
      <c r="J198" s="183">
        <f t="shared" si="96"/>
        <v>0</v>
      </c>
      <c r="K198" s="183">
        <f t="shared" si="96"/>
        <v>0</v>
      </c>
      <c r="L198" s="183">
        <f t="shared" si="96"/>
        <v>0</v>
      </c>
      <c r="M198" s="183">
        <f t="shared" si="96"/>
        <v>0</v>
      </c>
      <c r="N198" s="183">
        <f t="shared" si="96"/>
        <v>0</v>
      </c>
      <c r="O198" s="183">
        <f t="shared" si="96"/>
        <v>0</v>
      </c>
      <c r="P198" s="183">
        <f t="shared" si="96"/>
        <v>0</v>
      </c>
      <c r="Q198" s="183">
        <f t="shared" si="96"/>
        <v>0</v>
      </c>
      <c r="R198" s="183">
        <f t="shared" si="96"/>
        <v>0</v>
      </c>
      <c r="S198" s="183">
        <f t="shared" si="95"/>
        <v>0</v>
      </c>
      <c r="T198" s="183">
        <f t="shared" si="95"/>
        <v>0</v>
      </c>
      <c r="U198" s="183">
        <f t="shared" si="95"/>
        <v>0</v>
      </c>
      <c r="V198" s="183">
        <f t="shared" si="95"/>
        <v>0</v>
      </c>
      <c r="W198" s="183">
        <f t="shared" si="95"/>
        <v>0</v>
      </c>
      <c r="X198" s="183">
        <f t="shared" si="95"/>
        <v>0</v>
      </c>
      <c r="Y198" s="183">
        <f t="shared" si="95"/>
        <v>0</v>
      </c>
      <c r="Z198" s="183">
        <f t="shared" si="95"/>
        <v>0</v>
      </c>
      <c r="AA198" s="183">
        <f t="shared" si="95"/>
        <v>0</v>
      </c>
      <c r="AB198" s="183">
        <f t="shared" si="95"/>
        <v>0</v>
      </c>
      <c r="AC198" s="183">
        <f t="shared" si="95"/>
        <v>0</v>
      </c>
      <c r="AD198" s="183">
        <f t="shared" si="95"/>
        <v>0</v>
      </c>
      <c r="AE198" s="183">
        <f t="shared" si="95"/>
        <v>0</v>
      </c>
      <c r="AF198" s="196">
        <f t="shared" si="95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v>0</v>
      </c>
      <c r="D199" s="183">
        <v>0</v>
      </c>
      <c r="E199" s="183">
        <f t="shared" si="96"/>
        <v>0</v>
      </c>
      <c r="F199" s="183">
        <f t="shared" si="96"/>
        <v>0</v>
      </c>
      <c r="G199" s="183">
        <f t="shared" si="96"/>
        <v>0</v>
      </c>
      <c r="H199" s="183">
        <f t="shared" si="96"/>
        <v>0</v>
      </c>
      <c r="I199" s="183">
        <f t="shared" si="96"/>
        <v>0</v>
      </c>
      <c r="J199" s="183">
        <f t="shared" si="96"/>
        <v>0</v>
      </c>
      <c r="K199" s="183">
        <f t="shared" si="96"/>
        <v>0</v>
      </c>
      <c r="L199" s="183">
        <f t="shared" si="96"/>
        <v>0</v>
      </c>
      <c r="M199" s="183">
        <f t="shared" si="96"/>
        <v>0</v>
      </c>
      <c r="N199" s="183">
        <f t="shared" si="96"/>
        <v>0</v>
      </c>
      <c r="O199" s="183">
        <f t="shared" si="96"/>
        <v>0</v>
      </c>
      <c r="P199" s="183">
        <f t="shared" si="96"/>
        <v>0</v>
      </c>
      <c r="Q199" s="183">
        <f t="shared" si="96"/>
        <v>0</v>
      </c>
      <c r="R199" s="183">
        <f t="shared" si="96"/>
        <v>0</v>
      </c>
      <c r="S199" s="183">
        <f t="shared" si="95"/>
        <v>0</v>
      </c>
      <c r="T199" s="183">
        <f t="shared" si="95"/>
        <v>0</v>
      </c>
      <c r="U199" s="183">
        <f t="shared" si="95"/>
        <v>0</v>
      </c>
      <c r="V199" s="183">
        <f t="shared" si="95"/>
        <v>0</v>
      </c>
      <c r="W199" s="183">
        <f t="shared" si="95"/>
        <v>0</v>
      </c>
      <c r="X199" s="183">
        <f t="shared" si="95"/>
        <v>0</v>
      </c>
      <c r="Y199" s="183">
        <f t="shared" si="95"/>
        <v>0</v>
      </c>
      <c r="Z199" s="183">
        <f t="shared" si="95"/>
        <v>0</v>
      </c>
      <c r="AA199" s="183">
        <f t="shared" si="95"/>
        <v>0</v>
      </c>
      <c r="AB199" s="183">
        <f t="shared" si="95"/>
        <v>0</v>
      </c>
      <c r="AC199" s="183">
        <f t="shared" si="95"/>
        <v>0</v>
      </c>
      <c r="AD199" s="183">
        <f t="shared" si="95"/>
        <v>0</v>
      </c>
      <c r="AE199" s="183">
        <f t="shared" si="95"/>
        <v>0</v>
      </c>
      <c r="AF199" s="196">
        <f t="shared" si="95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v>0</v>
      </c>
      <c r="D200" s="183">
        <v>0</v>
      </c>
      <c r="E200" s="183">
        <f t="shared" si="96"/>
        <v>0</v>
      </c>
      <c r="F200" s="183">
        <f t="shared" si="96"/>
        <v>0</v>
      </c>
      <c r="G200" s="183">
        <f t="shared" si="96"/>
        <v>0</v>
      </c>
      <c r="H200" s="183">
        <f t="shared" si="96"/>
        <v>0</v>
      </c>
      <c r="I200" s="183">
        <f t="shared" si="96"/>
        <v>0</v>
      </c>
      <c r="J200" s="183">
        <f t="shared" si="96"/>
        <v>0</v>
      </c>
      <c r="K200" s="183">
        <f t="shared" si="96"/>
        <v>0</v>
      </c>
      <c r="L200" s="183">
        <f t="shared" si="96"/>
        <v>0</v>
      </c>
      <c r="M200" s="183">
        <f t="shared" si="96"/>
        <v>0</v>
      </c>
      <c r="N200" s="183">
        <f t="shared" si="96"/>
        <v>0</v>
      </c>
      <c r="O200" s="183">
        <f t="shared" si="96"/>
        <v>0</v>
      </c>
      <c r="P200" s="183">
        <f t="shared" si="96"/>
        <v>0</v>
      </c>
      <c r="Q200" s="183">
        <f t="shared" si="96"/>
        <v>0</v>
      </c>
      <c r="R200" s="183">
        <f t="shared" si="96"/>
        <v>0</v>
      </c>
      <c r="S200" s="183">
        <f t="shared" si="95"/>
        <v>0</v>
      </c>
      <c r="T200" s="183">
        <f t="shared" si="95"/>
        <v>0</v>
      </c>
      <c r="U200" s="183">
        <f t="shared" si="95"/>
        <v>0</v>
      </c>
      <c r="V200" s="183">
        <f t="shared" si="95"/>
        <v>0</v>
      </c>
      <c r="W200" s="183">
        <f t="shared" si="95"/>
        <v>0</v>
      </c>
      <c r="X200" s="183">
        <f t="shared" si="95"/>
        <v>0</v>
      </c>
      <c r="Y200" s="183">
        <f t="shared" si="95"/>
        <v>0</v>
      </c>
      <c r="Z200" s="183">
        <f t="shared" si="95"/>
        <v>0</v>
      </c>
      <c r="AA200" s="183">
        <f t="shared" si="95"/>
        <v>0</v>
      </c>
      <c r="AB200" s="183">
        <f t="shared" si="95"/>
        <v>0</v>
      </c>
      <c r="AC200" s="183">
        <f t="shared" si="95"/>
        <v>0</v>
      </c>
      <c r="AD200" s="183">
        <f t="shared" si="95"/>
        <v>0</v>
      </c>
      <c r="AE200" s="183">
        <f t="shared" si="95"/>
        <v>0</v>
      </c>
      <c r="AF200" s="196">
        <f t="shared" si="95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v>0</v>
      </c>
      <c r="D201" s="183">
        <v>0</v>
      </c>
      <c r="E201" s="183">
        <f t="shared" si="96"/>
        <v>0</v>
      </c>
      <c r="F201" s="183">
        <f t="shared" si="96"/>
        <v>0</v>
      </c>
      <c r="G201" s="183">
        <f t="shared" si="96"/>
        <v>0</v>
      </c>
      <c r="H201" s="183">
        <f t="shared" si="96"/>
        <v>0</v>
      </c>
      <c r="I201" s="183">
        <f t="shared" si="96"/>
        <v>0</v>
      </c>
      <c r="J201" s="183">
        <f t="shared" si="96"/>
        <v>0</v>
      </c>
      <c r="K201" s="183">
        <f t="shared" si="96"/>
        <v>0</v>
      </c>
      <c r="L201" s="183">
        <f t="shared" si="96"/>
        <v>0</v>
      </c>
      <c r="M201" s="183">
        <f t="shared" si="96"/>
        <v>0</v>
      </c>
      <c r="N201" s="183">
        <f t="shared" si="96"/>
        <v>0</v>
      </c>
      <c r="O201" s="183">
        <f t="shared" si="96"/>
        <v>0</v>
      </c>
      <c r="P201" s="183">
        <f t="shared" si="96"/>
        <v>0</v>
      </c>
      <c r="Q201" s="183">
        <f t="shared" si="96"/>
        <v>0</v>
      </c>
      <c r="R201" s="183">
        <f t="shared" si="96"/>
        <v>0</v>
      </c>
      <c r="S201" s="183">
        <f t="shared" si="95"/>
        <v>0</v>
      </c>
      <c r="T201" s="183">
        <f t="shared" si="95"/>
        <v>0</v>
      </c>
      <c r="U201" s="183">
        <f t="shared" si="95"/>
        <v>0</v>
      </c>
      <c r="V201" s="183">
        <f t="shared" si="95"/>
        <v>0</v>
      </c>
      <c r="W201" s="183">
        <f t="shared" si="95"/>
        <v>0</v>
      </c>
      <c r="X201" s="183">
        <f t="shared" si="95"/>
        <v>0</v>
      </c>
      <c r="Y201" s="183">
        <f t="shared" si="95"/>
        <v>0</v>
      </c>
      <c r="Z201" s="183">
        <f t="shared" si="95"/>
        <v>0</v>
      </c>
      <c r="AA201" s="183">
        <f t="shared" si="95"/>
        <v>0</v>
      </c>
      <c r="AB201" s="183">
        <f t="shared" si="95"/>
        <v>0</v>
      </c>
      <c r="AC201" s="183">
        <f t="shared" si="95"/>
        <v>0</v>
      </c>
      <c r="AD201" s="183">
        <f t="shared" si="95"/>
        <v>0</v>
      </c>
      <c r="AE201" s="183">
        <f t="shared" si="95"/>
        <v>0</v>
      </c>
      <c r="AF201" s="196">
        <f t="shared" si="95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v>0</v>
      </c>
      <c r="D202" s="183">
        <v>0</v>
      </c>
      <c r="E202" s="183">
        <f t="shared" si="96"/>
        <v>0</v>
      </c>
      <c r="F202" s="183">
        <f t="shared" si="96"/>
        <v>0</v>
      </c>
      <c r="G202" s="183">
        <f t="shared" si="96"/>
        <v>0</v>
      </c>
      <c r="H202" s="183">
        <f t="shared" si="96"/>
        <v>0</v>
      </c>
      <c r="I202" s="183">
        <f t="shared" si="96"/>
        <v>0</v>
      </c>
      <c r="J202" s="183">
        <f t="shared" si="96"/>
        <v>0</v>
      </c>
      <c r="K202" s="183">
        <f t="shared" si="96"/>
        <v>0</v>
      </c>
      <c r="L202" s="183">
        <f t="shared" si="96"/>
        <v>0</v>
      </c>
      <c r="M202" s="183">
        <f t="shared" si="96"/>
        <v>0</v>
      </c>
      <c r="N202" s="183">
        <f t="shared" si="96"/>
        <v>0</v>
      </c>
      <c r="O202" s="183">
        <f t="shared" si="96"/>
        <v>0</v>
      </c>
      <c r="P202" s="183">
        <f t="shared" si="96"/>
        <v>0</v>
      </c>
      <c r="Q202" s="183">
        <f t="shared" si="96"/>
        <v>0</v>
      </c>
      <c r="R202" s="183">
        <f t="shared" si="96"/>
        <v>0</v>
      </c>
      <c r="S202" s="183">
        <f t="shared" si="95"/>
        <v>0</v>
      </c>
      <c r="T202" s="183">
        <f t="shared" si="95"/>
        <v>0</v>
      </c>
      <c r="U202" s="183">
        <f t="shared" si="95"/>
        <v>0</v>
      </c>
      <c r="V202" s="183">
        <f t="shared" si="95"/>
        <v>0</v>
      </c>
      <c r="W202" s="183">
        <f t="shared" si="95"/>
        <v>0</v>
      </c>
      <c r="X202" s="183">
        <f t="shared" si="95"/>
        <v>0</v>
      </c>
      <c r="Y202" s="183">
        <f t="shared" si="95"/>
        <v>0</v>
      </c>
      <c r="Z202" s="183">
        <f t="shared" si="95"/>
        <v>0</v>
      </c>
      <c r="AA202" s="183">
        <f t="shared" si="95"/>
        <v>0</v>
      </c>
      <c r="AB202" s="183">
        <f t="shared" si="95"/>
        <v>0</v>
      </c>
      <c r="AC202" s="183">
        <f t="shared" si="95"/>
        <v>0</v>
      </c>
      <c r="AD202" s="183">
        <f t="shared" si="95"/>
        <v>0</v>
      </c>
      <c r="AE202" s="183">
        <f t="shared" si="95"/>
        <v>0</v>
      </c>
      <c r="AF202" s="196">
        <f t="shared" si="95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v>0</v>
      </c>
      <c r="D203" s="183">
        <v>0</v>
      </c>
      <c r="E203" s="183">
        <f t="shared" si="96"/>
        <v>0</v>
      </c>
      <c r="F203" s="183">
        <f t="shared" si="96"/>
        <v>0</v>
      </c>
      <c r="G203" s="183">
        <f t="shared" si="96"/>
        <v>0</v>
      </c>
      <c r="H203" s="183">
        <f t="shared" si="96"/>
        <v>0</v>
      </c>
      <c r="I203" s="183">
        <f t="shared" si="96"/>
        <v>0</v>
      </c>
      <c r="J203" s="183">
        <f t="shared" si="96"/>
        <v>0</v>
      </c>
      <c r="K203" s="183">
        <f t="shared" si="96"/>
        <v>0</v>
      </c>
      <c r="L203" s="183">
        <f t="shared" si="96"/>
        <v>0</v>
      </c>
      <c r="M203" s="183">
        <f t="shared" si="96"/>
        <v>0</v>
      </c>
      <c r="N203" s="183">
        <f t="shared" si="96"/>
        <v>0</v>
      </c>
      <c r="O203" s="183">
        <f t="shared" si="96"/>
        <v>0</v>
      </c>
      <c r="P203" s="183">
        <f t="shared" si="96"/>
        <v>0</v>
      </c>
      <c r="Q203" s="183">
        <f t="shared" si="96"/>
        <v>0</v>
      </c>
      <c r="R203" s="183">
        <f t="shared" si="96"/>
        <v>0</v>
      </c>
      <c r="S203" s="183">
        <f t="shared" si="95"/>
        <v>0</v>
      </c>
      <c r="T203" s="183">
        <f t="shared" si="95"/>
        <v>0</v>
      </c>
      <c r="U203" s="183">
        <f t="shared" si="95"/>
        <v>0</v>
      </c>
      <c r="V203" s="183">
        <f t="shared" si="95"/>
        <v>0</v>
      </c>
      <c r="W203" s="183">
        <f t="shared" si="95"/>
        <v>0</v>
      </c>
      <c r="X203" s="183">
        <f t="shared" si="95"/>
        <v>0</v>
      </c>
      <c r="Y203" s="183">
        <f t="shared" si="95"/>
        <v>0</v>
      </c>
      <c r="Z203" s="183">
        <f t="shared" si="95"/>
        <v>0</v>
      </c>
      <c r="AA203" s="183">
        <f t="shared" si="95"/>
        <v>0</v>
      </c>
      <c r="AB203" s="183">
        <f t="shared" si="95"/>
        <v>0</v>
      </c>
      <c r="AC203" s="183">
        <f t="shared" si="95"/>
        <v>0</v>
      </c>
      <c r="AD203" s="183">
        <f t="shared" si="95"/>
        <v>0</v>
      </c>
      <c r="AE203" s="183">
        <f t="shared" si="95"/>
        <v>0</v>
      </c>
      <c r="AF203" s="196">
        <f t="shared" si="95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v>0</v>
      </c>
      <c r="D204" s="183">
        <v>0</v>
      </c>
      <c r="E204" s="183">
        <f t="shared" si="96"/>
        <v>0</v>
      </c>
      <c r="F204" s="183">
        <f t="shared" si="96"/>
        <v>0</v>
      </c>
      <c r="G204" s="183">
        <f t="shared" si="96"/>
        <v>0</v>
      </c>
      <c r="H204" s="183">
        <f t="shared" si="96"/>
        <v>0</v>
      </c>
      <c r="I204" s="183">
        <f t="shared" si="96"/>
        <v>0</v>
      </c>
      <c r="J204" s="183">
        <f t="shared" si="96"/>
        <v>0</v>
      </c>
      <c r="K204" s="183">
        <f t="shared" si="96"/>
        <v>0</v>
      </c>
      <c r="L204" s="183">
        <f t="shared" si="96"/>
        <v>0</v>
      </c>
      <c r="M204" s="183">
        <f t="shared" si="96"/>
        <v>0</v>
      </c>
      <c r="N204" s="183">
        <f t="shared" si="96"/>
        <v>0</v>
      </c>
      <c r="O204" s="183">
        <f t="shared" si="96"/>
        <v>0</v>
      </c>
      <c r="P204" s="183">
        <f t="shared" si="96"/>
        <v>0</v>
      </c>
      <c r="Q204" s="183">
        <f t="shared" si="96"/>
        <v>0</v>
      </c>
      <c r="R204" s="183">
        <f t="shared" si="96"/>
        <v>0</v>
      </c>
      <c r="S204" s="183">
        <f t="shared" si="95"/>
        <v>0</v>
      </c>
      <c r="T204" s="183">
        <f t="shared" si="95"/>
        <v>0</v>
      </c>
      <c r="U204" s="183">
        <f t="shared" si="95"/>
        <v>0</v>
      </c>
      <c r="V204" s="183">
        <f t="shared" si="95"/>
        <v>0</v>
      </c>
      <c r="W204" s="183">
        <f t="shared" si="95"/>
        <v>0</v>
      </c>
      <c r="X204" s="183">
        <f t="shared" si="95"/>
        <v>0</v>
      </c>
      <c r="Y204" s="183">
        <f t="shared" si="95"/>
        <v>0</v>
      </c>
      <c r="Z204" s="183">
        <f t="shared" si="95"/>
        <v>0</v>
      </c>
      <c r="AA204" s="183">
        <f t="shared" si="95"/>
        <v>0</v>
      </c>
      <c r="AB204" s="183">
        <f t="shared" si="95"/>
        <v>0</v>
      </c>
      <c r="AC204" s="183">
        <f t="shared" si="95"/>
        <v>0</v>
      </c>
      <c r="AD204" s="183">
        <f t="shared" si="95"/>
        <v>0</v>
      </c>
      <c r="AE204" s="183">
        <f t="shared" si="95"/>
        <v>0</v>
      </c>
      <c r="AF204" s="196">
        <f t="shared" si="95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v>0</v>
      </c>
      <c r="D205" s="183">
        <v>0</v>
      </c>
      <c r="E205" s="183">
        <f t="shared" si="96"/>
        <v>0</v>
      </c>
      <c r="F205" s="183">
        <f t="shared" si="96"/>
        <v>0</v>
      </c>
      <c r="G205" s="183">
        <f t="shared" si="96"/>
        <v>0</v>
      </c>
      <c r="H205" s="183">
        <f t="shared" si="96"/>
        <v>0</v>
      </c>
      <c r="I205" s="183">
        <f t="shared" si="96"/>
        <v>0</v>
      </c>
      <c r="J205" s="183">
        <f t="shared" si="96"/>
        <v>0</v>
      </c>
      <c r="K205" s="183">
        <f t="shared" si="96"/>
        <v>0</v>
      </c>
      <c r="L205" s="183">
        <f t="shared" si="96"/>
        <v>0</v>
      </c>
      <c r="M205" s="183">
        <f t="shared" si="96"/>
        <v>0</v>
      </c>
      <c r="N205" s="183">
        <f t="shared" si="96"/>
        <v>0</v>
      </c>
      <c r="O205" s="183">
        <f t="shared" si="96"/>
        <v>0</v>
      </c>
      <c r="P205" s="183">
        <f t="shared" si="96"/>
        <v>0</v>
      </c>
      <c r="Q205" s="183">
        <f t="shared" si="96"/>
        <v>0</v>
      </c>
      <c r="R205" s="183">
        <f t="shared" si="96"/>
        <v>0</v>
      </c>
      <c r="S205" s="183">
        <f t="shared" si="95"/>
        <v>0</v>
      </c>
      <c r="T205" s="183">
        <f t="shared" si="95"/>
        <v>0</v>
      </c>
      <c r="U205" s="183">
        <f t="shared" si="95"/>
        <v>0</v>
      </c>
      <c r="V205" s="183">
        <f t="shared" si="95"/>
        <v>0</v>
      </c>
      <c r="W205" s="183">
        <f t="shared" si="95"/>
        <v>0</v>
      </c>
      <c r="X205" s="183">
        <f t="shared" si="95"/>
        <v>0</v>
      </c>
      <c r="Y205" s="183">
        <f t="shared" si="95"/>
        <v>0</v>
      </c>
      <c r="Z205" s="183">
        <f t="shared" si="95"/>
        <v>0</v>
      </c>
      <c r="AA205" s="183">
        <f t="shared" si="95"/>
        <v>0</v>
      </c>
      <c r="AB205" s="183">
        <f t="shared" si="95"/>
        <v>0</v>
      </c>
      <c r="AC205" s="183">
        <f t="shared" si="95"/>
        <v>0</v>
      </c>
      <c r="AD205" s="183">
        <f t="shared" si="95"/>
        <v>0</v>
      </c>
      <c r="AE205" s="183">
        <f t="shared" si="95"/>
        <v>0</v>
      </c>
      <c r="AF205" s="196">
        <f t="shared" si="95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v>0</v>
      </c>
      <c r="D206" s="183">
        <v>0</v>
      </c>
      <c r="E206" s="183">
        <f t="shared" si="96"/>
        <v>0</v>
      </c>
      <c r="F206" s="183">
        <f t="shared" si="96"/>
        <v>0</v>
      </c>
      <c r="G206" s="183">
        <f t="shared" si="96"/>
        <v>0</v>
      </c>
      <c r="H206" s="183">
        <f t="shared" si="96"/>
        <v>0</v>
      </c>
      <c r="I206" s="183">
        <f t="shared" si="96"/>
        <v>0</v>
      </c>
      <c r="J206" s="183">
        <f t="shared" si="96"/>
        <v>0</v>
      </c>
      <c r="K206" s="183">
        <f t="shared" si="96"/>
        <v>0</v>
      </c>
      <c r="L206" s="183">
        <f t="shared" si="96"/>
        <v>0</v>
      </c>
      <c r="M206" s="183">
        <f t="shared" si="96"/>
        <v>0</v>
      </c>
      <c r="N206" s="183">
        <f t="shared" si="96"/>
        <v>0</v>
      </c>
      <c r="O206" s="183">
        <f t="shared" si="96"/>
        <v>0</v>
      </c>
      <c r="P206" s="183">
        <f t="shared" si="96"/>
        <v>0</v>
      </c>
      <c r="Q206" s="183">
        <f t="shared" si="96"/>
        <v>0</v>
      </c>
      <c r="R206" s="183">
        <f t="shared" si="96"/>
        <v>0</v>
      </c>
      <c r="S206" s="183">
        <f t="shared" si="95"/>
        <v>0</v>
      </c>
      <c r="T206" s="183">
        <f t="shared" si="95"/>
        <v>0</v>
      </c>
      <c r="U206" s="183">
        <f t="shared" si="95"/>
        <v>0</v>
      </c>
      <c r="V206" s="183">
        <f t="shared" si="95"/>
        <v>0</v>
      </c>
      <c r="W206" s="183">
        <f t="shared" si="95"/>
        <v>0</v>
      </c>
      <c r="X206" s="183">
        <f t="shared" si="95"/>
        <v>0</v>
      </c>
      <c r="Y206" s="183">
        <f t="shared" si="95"/>
        <v>0</v>
      </c>
      <c r="Z206" s="183">
        <f t="shared" si="95"/>
        <v>0</v>
      </c>
      <c r="AA206" s="183">
        <f t="shared" si="95"/>
        <v>0</v>
      </c>
      <c r="AB206" s="183">
        <f t="shared" si="95"/>
        <v>0</v>
      </c>
      <c r="AC206" s="183">
        <f t="shared" si="95"/>
        <v>0</v>
      </c>
      <c r="AD206" s="183">
        <f t="shared" si="95"/>
        <v>0</v>
      </c>
      <c r="AE206" s="183">
        <f t="shared" si="95"/>
        <v>0</v>
      </c>
      <c r="AF206" s="196">
        <f t="shared" si="95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v>0</v>
      </c>
      <c r="D207" s="183">
        <v>0</v>
      </c>
      <c r="E207" s="183">
        <f t="shared" si="96"/>
        <v>0</v>
      </c>
      <c r="F207" s="183">
        <f t="shared" si="96"/>
        <v>0</v>
      </c>
      <c r="G207" s="183">
        <f t="shared" si="96"/>
        <v>0</v>
      </c>
      <c r="H207" s="183">
        <f t="shared" si="96"/>
        <v>0</v>
      </c>
      <c r="I207" s="183">
        <f t="shared" si="96"/>
        <v>0</v>
      </c>
      <c r="J207" s="183">
        <f t="shared" si="96"/>
        <v>0</v>
      </c>
      <c r="K207" s="183">
        <f t="shared" si="96"/>
        <v>0</v>
      </c>
      <c r="L207" s="183">
        <f t="shared" si="96"/>
        <v>0</v>
      </c>
      <c r="M207" s="183">
        <f t="shared" si="96"/>
        <v>0</v>
      </c>
      <c r="N207" s="183">
        <f t="shared" si="96"/>
        <v>0</v>
      </c>
      <c r="O207" s="183">
        <f t="shared" si="96"/>
        <v>0</v>
      </c>
      <c r="P207" s="183">
        <f t="shared" si="96"/>
        <v>0</v>
      </c>
      <c r="Q207" s="183">
        <f t="shared" si="96"/>
        <v>0</v>
      </c>
      <c r="R207" s="183">
        <f t="shared" si="96"/>
        <v>0</v>
      </c>
      <c r="S207" s="183">
        <f t="shared" si="95"/>
        <v>0</v>
      </c>
      <c r="T207" s="183">
        <f t="shared" si="95"/>
        <v>0</v>
      </c>
      <c r="U207" s="183">
        <f t="shared" si="95"/>
        <v>0</v>
      </c>
      <c r="V207" s="183">
        <f t="shared" si="95"/>
        <v>0</v>
      </c>
      <c r="W207" s="183">
        <f t="shared" si="95"/>
        <v>0</v>
      </c>
      <c r="X207" s="183">
        <f t="shared" si="95"/>
        <v>0</v>
      </c>
      <c r="Y207" s="183">
        <f t="shared" si="95"/>
        <v>0</v>
      </c>
      <c r="Z207" s="183">
        <f t="shared" si="95"/>
        <v>0</v>
      </c>
      <c r="AA207" s="183">
        <f t="shared" si="95"/>
        <v>0</v>
      </c>
      <c r="AB207" s="183">
        <f t="shared" si="95"/>
        <v>0</v>
      </c>
      <c r="AC207" s="183">
        <f t="shared" si="95"/>
        <v>0</v>
      </c>
      <c r="AD207" s="183">
        <f t="shared" si="95"/>
        <v>0</v>
      </c>
      <c r="AE207" s="183">
        <f t="shared" si="95"/>
        <v>0</v>
      </c>
      <c r="AF207" s="196">
        <f t="shared" si="95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v>0</v>
      </c>
      <c r="D208" s="183">
        <v>0</v>
      </c>
      <c r="E208" s="183">
        <f t="shared" si="96"/>
        <v>0</v>
      </c>
      <c r="F208" s="183">
        <f t="shared" si="96"/>
        <v>0</v>
      </c>
      <c r="G208" s="183">
        <f t="shared" si="96"/>
        <v>0</v>
      </c>
      <c r="H208" s="183">
        <f t="shared" si="96"/>
        <v>0</v>
      </c>
      <c r="I208" s="183">
        <f t="shared" si="96"/>
        <v>0</v>
      </c>
      <c r="J208" s="183">
        <f t="shared" si="96"/>
        <v>0</v>
      </c>
      <c r="K208" s="183">
        <f t="shared" si="96"/>
        <v>0</v>
      </c>
      <c r="L208" s="183">
        <f t="shared" si="96"/>
        <v>0</v>
      </c>
      <c r="M208" s="183">
        <f t="shared" si="96"/>
        <v>0</v>
      </c>
      <c r="N208" s="183">
        <f t="shared" si="96"/>
        <v>0</v>
      </c>
      <c r="O208" s="183">
        <f t="shared" si="96"/>
        <v>0</v>
      </c>
      <c r="P208" s="183">
        <f t="shared" si="96"/>
        <v>0</v>
      </c>
      <c r="Q208" s="183">
        <f t="shared" si="96"/>
        <v>0</v>
      </c>
      <c r="R208" s="183">
        <f t="shared" si="96"/>
        <v>0</v>
      </c>
      <c r="S208" s="183">
        <f t="shared" si="95"/>
        <v>0</v>
      </c>
      <c r="T208" s="183">
        <f t="shared" si="95"/>
        <v>0</v>
      </c>
      <c r="U208" s="183">
        <f t="shared" si="95"/>
        <v>0</v>
      </c>
      <c r="V208" s="183">
        <f t="shared" si="95"/>
        <v>0</v>
      </c>
      <c r="W208" s="183">
        <f t="shared" si="95"/>
        <v>0</v>
      </c>
      <c r="X208" s="183">
        <f t="shared" si="95"/>
        <v>0</v>
      </c>
      <c r="Y208" s="183">
        <f t="shared" si="95"/>
        <v>0</v>
      </c>
      <c r="Z208" s="183">
        <f t="shared" si="95"/>
        <v>0</v>
      </c>
      <c r="AA208" s="183">
        <f t="shared" si="95"/>
        <v>0</v>
      </c>
      <c r="AB208" s="183">
        <f t="shared" si="95"/>
        <v>0</v>
      </c>
      <c r="AC208" s="183">
        <f t="shared" si="95"/>
        <v>0</v>
      </c>
      <c r="AD208" s="183">
        <f t="shared" si="95"/>
        <v>0</v>
      </c>
      <c r="AE208" s="183">
        <f t="shared" si="95"/>
        <v>0</v>
      </c>
      <c r="AF208" s="196">
        <f t="shared" si="95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v>0</v>
      </c>
      <c r="D209" s="183">
        <v>0</v>
      </c>
      <c r="E209" s="183">
        <f t="shared" si="96"/>
        <v>0</v>
      </c>
      <c r="F209" s="183">
        <f t="shared" si="96"/>
        <v>0</v>
      </c>
      <c r="G209" s="183">
        <f t="shared" si="96"/>
        <v>0</v>
      </c>
      <c r="H209" s="183">
        <f t="shared" si="96"/>
        <v>0</v>
      </c>
      <c r="I209" s="183">
        <f t="shared" si="96"/>
        <v>0</v>
      </c>
      <c r="J209" s="183">
        <f t="shared" si="96"/>
        <v>0</v>
      </c>
      <c r="K209" s="183">
        <f t="shared" si="96"/>
        <v>0</v>
      </c>
      <c r="L209" s="183">
        <f t="shared" si="96"/>
        <v>0</v>
      </c>
      <c r="M209" s="183">
        <f t="shared" si="96"/>
        <v>0</v>
      </c>
      <c r="N209" s="183">
        <f t="shared" si="96"/>
        <v>0</v>
      </c>
      <c r="O209" s="183">
        <f t="shared" si="96"/>
        <v>0</v>
      </c>
      <c r="P209" s="183">
        <f t="shared" si="96"/>
        <v>0</v>
      </c>
      <c r="Q209" s="183">
        <f t="shared" si="96"/>
        <v>0</v>
      </c>
      <c r="R209" s="183">
        <f t="shared" si="96"/>
        <v>0</v>
      </c>
      <c r="S209" s="183">
        <f t="shared" si="95"/>
        <v>0</v>
      </c>
      <c r="T209" s="183">
        <f t="shared" si="95"/>
        <v>0</v>
      </c>
      <c r="U209" s="183">
        <f t="shared" si="95"/>
        <v>0</v>
      </c>
      <c r="V209" s="183">
        <f t="shared" si="95"/>
        <v>0</v>
      </c>
      <c r="W209" s="183">
        <f t="shared" si="95"/>
        <v>0</v>
      </c>
      <c r="X209" s="183">
        <f t="shared" si="95"/>
        <v>0</v>
      </c>
      <c r="Y209" s="183">
        <f t="shared" si="95"/>
        <v>0</v>
      </c>
      <c r="Z209" s="183">
        <f t="shared" si="95"/>
        <v>0</v>
      </c>
      <c r="AA209" s="183">
        <f t="shared" si="95"/>
        <v>0</v>
      </c>
      <c r="AB209" s="183">
        <f t="shared" si="95"/>
        <v>0</v>
      </c>
      <c r="AC209" s="183">
        <f t="shared" si="95"/>
        <v>0</v>
      </c>
      <c r="AD209" s="183">
        <f t="shared" si="95"/>
        <v>0</v>
      </c>
      <c r="AE209" s="183">
        <f t="shared" si="95"/>
        <v>0</v>
      </c>
      <c r="AF209" s="196">
        <f t="shared" si="95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v>0</v>
      </c>
      <c r="D210" s="183">
        <v>0</v>
      </c>
      <c r="E210" s="183">
        <f t="shared" si="96"/>
        <v>0</v>
      </c>
      <c r="F210" s="183">
        <f t="shared" si="96"/>
        <v>0</v>
      </c>
      <c r="G210" s="183">
        <f t="shared" si="96"/>
        <v>0</v>
      </c>
      <c r="H210" s="183">
        <f t="shared" si="96"/>
        <v>0</v>
      </c>
      <c r="I210" s="183">
        <f t="shared" si="96"/>
        <v>0</v>
      </c>
      <c r="J210" s="183">
        <f t="shared" si="96"/>
        <v>0</v>
      </c>
      <c r="K210" s="183">
        <f t="shared" si="96"/>
        <v>0</v>
      </c>
      <c r="L210" s="183">
        <f t="shared" si="96"/>
        <v>0</v>
      </c>
      <c r="M210" s="183">
        <f t="shared" si="96"/>
        <v>0</v>
      </c>
      <c r="N210" s="183">
        <f t="shared" si="96"/>
        <v>0</v>
      </c>
      <c r="O210" s="183">
        <f t="shared" si="96"/>
        <v>0</v>
      </c>
      <c r="P210" s="183">
        <f t="shared" si="96"/>
        <v>0</v>
      </c>
      <c r="Q210" s="183">
        <f t="shared" si="96"/>
        <v>0</v>
      </c>
      <c r="R210" s="183">
        <f t="shared" si="96"/>
        <v>0</v>
      </c>
      <c r="S210" s="183">
        <f t="shared" si="95"/>
        <v>0</v>
      </c>
      <c r="T210" s="183">
        <f t="shared" si="95"/>
        <v>0</v>
      </c>
      <c r="U210" s="183">
        <f t="shared" si="95"/>
        <v>0</v>
      </c>
      <c r="V210" s="183">
        <f t="shared" si="95"/>
        <v>0</v>
      </c>
      <c r="W210" s="183">
        <f t="shared" si="95"/>
        <v>0</v>
      </c>
      <c r="X210" s="183">
        <f t="shared" si="95"/>
        <v>0</v>
      </c>
      <c r="Y210" s="183">
        <f t="shared" si="95"/>
        <v>0</v>
      </c>
      <c r="Z210" s="183">
        <f t="shared" si="95"/>
        <v>0</v>
      </c>
      <c r="AA210" s="183">
        <f t="shared" si="95"/>
        <v>0</v>
      </c>
      <c r="AB210" s="183">
        <f t="shared" si="95"/>
        <v>0</v>
      </c>
      <c r="AC210" s="183">
        <f t="shared" si="95"/>
        <v>0</v>
      </c>
      <c r="AD210" s="183">
        <f t="shared" si="95"/>
        <v>0</v>
      </c>
      <c r="AE210" s="183">
        <f t="shared" si="95"/>
        <v>0</v>
      </c>
      <c r="AF210" s="196">
        <f t="shared" si="95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v>0</v>
      </c>
      <c r="D211" s="183">
        <v>0</v>
      </c>
      <c r="E211" s="183">
        <f t="shared" si="96"/>
        <v>0</v>
      </c>
      <c r="F211" s="183">
        <f t="shared" si="96"/>
        <v>0</v>
      </c>
      <c r="G211" s="183">
        <f t="shared" si="96"/>
        <v>0</v>
      </c>
      <c r="H211" s="183">
        <f t="shared" si="96"/>
        <v>0</v>
      </c>
      <c r="I211" s="183">
        <f t="shared" si="96"/>
        <v>0</v>
      </c>
      <c r="J211" s="183">
        <f t="shared" si="96"/>
        <v>0</v>
      </c>
      <c r="K211" s="183">
        <f t="shared" si="96"/>
        <v>0</v>
      </c>
      <c r="L211" s="183">
        <f t="shared" si="96"/>
        <v>0</v>
      </c>
      <c r="M211" s="183">
        <f t="shared" si="96"/>
        <v>0</v>
      </c>
      <c r="N211" s="183">
        <f t="shared" si="96"/>
        <v>0</v>
      </c>
      <c r="O211" s="183">
        <f t="shared" si="96"/>
        <v>0</v>
      </c>
      <c r="P211" s="183">
        <f t="shared" si="96"/>
        <v>0</v>
      </c>
      <c r="Q211" s="183">
        <f t="shared" si="96"/>
        <v>0</v>
      </c>
      <c r="R211" s="183">
        <f t="shared" ref="E211:R226" si="97">Q211</f>
        <v>0</v>
      </c>
      <c r="S211" s="183">
        <f t="shared" si="95"/>
        <v>0</v>
      </c>
      <c r="T211" s="183">
        <f t="shared" si="95"/>
        <v>0</v>
      </c>
      <c r="U211" s="183">
        <f t="shared" si="95"/>
        <v>0</v>
      </c>
      <c r="V211" s="183">
        <f t="shared" si="95"/>
        <v>0</v>
      </c>
      <c r="W211" s="183">
        <f t="shared" si="95"/>
        <v>0</v>
      </c>
      <c r="X211" s="183">
        <f t="shared" si="95"/>
        <v>0</v>
      </c>
      <c r="Y211" s="183">
        <f t="shared" si="95"/>
        <v>0</v>
      </c>
      <c r="Z211" s="183">
        <f t="shared" si="95"/>
        <v>0</v>
      </c>
      <c r="AA211" s="183">
        <f t="shared" si="95"/>
        <v>0</v>
      </c>
      <c r="AB211" s="183">
        <f t="shared" si="95"/>
        <v>0</v>
      </c>
      <c r="AC211" s="183">
        <f t="shared" si="95"/>
        <v>0</v>
      </c>
      <c r="AD211" s="183">
        <f t="shared" si="95"/>
        <v>0</v>
      </c>
      <c r="AE211" s="183">
        <f t="shared" si="95"/>
        <v>0</v>
      </c>
      <c r="AF211" s="196">
        <f t="shared" si="95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v>0</v>
      </c>
      <c r="D212" s="183">
        <v>0</v>
      </c>
      <c r="E212" s="183">
        <f t="shared" si="97"/>
        <v>0</v>
      </c>
      <c r="F212" s="183">
        <f t="shared" si="97"/>
        <v>0</v>
      </c>
      <c r="G212" s="183">
        <f t="shared" si="97"/>
        <v>0</v>
      </c>
      <c r="H212" s="183">
        <f t="shared" si="97"/>
        <v>0</v>
      </c>
      <c r="I212" s="183">
        <f t="shared" si="97"/>
        <v>0</v>
      </c>
      <c r="J212" s="183">
        <f t="shared" si="97"/>
        <v>0</v>
      </c>
      <c r="K212" s="183">
        <f t="shared" si="97"/>
        <v>0</v>
      </c>
      <c r="L212" s="183">
        <f t="shared" si="97"/>
        <v>0</v>
      </c>
      <c r="M212" s="183">
        <f t="shared" si="97"/>
        <v>0</v>
      </c>
      <c r="N212" s="183">
        <f t="shared" si="97"/>
        <v>0</v>
      </c>
      <c r="O212" s="183">
        <f t="shared" si="97"/>
        <v>0</v>
      </c>
      <c r="P212" s="183">
        <f t="shared" si="97"/>
        <v>0</v>
      </c>
      <c r="Q212" s="183">
        <f t="shared" si="97"/>
        <v>0</v>
      </c>
      <c r="R212" s="183">
        <f t="shared" si="97"/>
        <v>0</v>
      </c>
      <c r="S212" s="183">
        <f t="shared" si="95"/>
        <v>0</v>
      </c>
      <c r="T212" s="183">
        <f t="shared" si="95"/>
        <v>0</v>
      </c>
      <c r="U212" s="183">
        <f t="shared" si="95"/>
        <v>0</v>
      </c>
      <c r="V212" s="183">
        <f t="shared" si="95"/>
        <v>0</v>
      </c>
      <c r="W212" s="183">
        <f t="shared" si="95"/>
        <v>0</v>
      </c>
      <c r="X212" s="183">
        <f t="shared" si="95"/>
        <v>0</v>
      </c>
      <c r="Y212" s="183">
        <f t="shared" si="95"/>
        <v>0</v>
      </c>
      <c r="Z212" s="183">
        <f t="shared" si="95"/>
        <v>0</v>
      </c>
      <c r="AA212" s="183">
        <f t="shared" si="95"/>
        <v>0</v>
      </c>
      <c r="AB212" s="183">
        <f t="shared" si="95"/>
        <v>0</v>
      </c>
      <c r="AC212" s="183">
        <f t="shared" si="95"/>
        <v>0</v>
      </c>
      <c r="AD212" s="183">
        <f t="shared" si="95"/>
        <v>0</v>
      </c>
      <c r="AE212" s="183">
        <f t="shared" si="95"/>
        <v>0</v>
      </c>
      <c r="AF212" s="196">
        <f t="shared" si="95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v>0</v>
      </c>
      <c r="D213" s="183">
        <v>0</v>
      </c>
      <c r="E213" s="183">
        <f t="shared" si="97"/>
        <v>0</v>
      </c>
      <c r="F213" s="183">
        <f t="shared" si="97"/>
        <v>0</v>
      </c>
      <c r="G213" s="183">
        <f t="shared" si="97"/>
        <v>0</v>
      </c>
      <c r="H213" s="183">
        <f t="shared" si="97"/>
        <v>0</v>
      </c>
      <c r="I213" s="183">
        <f t="shared" si="97"/>
        <v>0</v>
      </c>
      <c r="J213" s="183">
        <f t="shared" si="97"/>
        <v>0</v>
      </c>
      <c r="K213" s="183">
        <f t="shared" si="97"/>
        <v>0</v>
      </c>
      <c r="L213" s="183">
        <f t="shared" si="97"/>
        <v>0</v>
      </c>
      <c r="M213" s="183">
        <f t="shared" si="97"/>
        <v>0</v>
      </c>
      <c r="N213" s="183">
        <f t="shared" si="97"/>
        <v>0</v>
      </c>
      <c r="O213" s="183">
        <f t="shared" si="97"/>
        <v>0</v>
      </c>
      <c r="P213" s="183">
        <f t="shared" si="97"/>
        <v>0</v>
      </c>
      <c r="Q213" s="183">
        <f t="shared" si="97"/>
        <v>0</v>
      </c>
      <c r="R213" s="183">
        <f t="shared" si="97"/>
        <v>0</v>
      </c>
      <c r="S213" s="183">
        <f t="shared" si="95"/>
        <v>0</v>
      </c>
      <c r="T213" s="183">
        <f t="shared" si="95"/>
        <v>0</v>
      </c>
      <c r="U213" s="183">
        <f t="shared" si="95"/>
        <v>0</v>
      </c>
      <c r="V213" s="183">
        <f t="shared" si="95"/>
        <v>0</v>
      </c>
      <c r="W213" s="183">
        <f t="shared" ref="W213:AF225" si="98">V213</f>
        <v>0</v>
      </c>
      <c r="X213" s="183">
        <f t="shared" si="98"/>
        <v>0</v>
      </c>
      <c r="Y213" s="183">
        <f t="shared" si="98"/>
        <v>0</v>
      </c>
      <c r="Z213" s="183">
        <f t="shared" si="98"/>
        <v>0</v>
      </c>
      <c r="AA213" s="183">
        <f t="shared" si="98"/>
        <v>0</v>
      </c>
      <c r="AB213" s="183">
        <f t="shared" si="98"/>
        <v>0</v>
      </c>
      <c r="AC213" s="183">
        <f t="shared" si="98"/>
        <v>0</v>
      </c>
      <c r="AD213" s="183">
        <f t="shared" si="98"/>
        <v>0</v>
      </c>
      <c r="AE213" s="183">
        <f t="shared" si="98"/>
        <v>0</v>
      </c>
      <c r="AF213" s="196">
        <f t="shared" si="98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v>0</v>
      </c>
      <c r="D214" s="183">
        <v>0</v>
      </c>
      <c r="E214" s="183">
        <f t="shared" si="97"/>
        <v>0</v>
      </c>
      <c r="F214" s="183">
        <f t="shared" si="97"/>
        <v>0</v>
      </c>
      <c r="G214" s="183">
        <f t="shared" si="97"/>
        <v>0</v>
      </c>
      <c r="H214" s="183">
        <f t="shared" si="97"/>
        <v>0</v>
      </c>
      <c r="I214" s="183">
        <f t="shared" si="97"/>
        <v>0</v>
      </c>
      <c r="J214" s="183">
        <f t="shared" si="97"/>
        <v>0</v>
      </c>
      <c r="K214" s="183">
        <f t="shared" si="97"/>
        <v>0</v>
      </c>
      <c r="L214" s="183">
        <f t="shared" si="97"/>
        <v>0</v>
      </c>
      <c r="M214" s="183">
        <f t="shared" si="97"/>
        <v>0</v>
      </c>
      <c r="N214" s="183">
        <f t="shared" si="97"/>
        <v>0</v>
      </c>
      <c r="O214" s="183">
        <f t="shared" si="97"/>
        <v>0</v>
      </c>
      <c r="P214" s="183">
        <f t="shared" si="97"/>
        <v>0</v>
      </c>
      <c r="Q214" s="183">
        <f t="shared" si="97"/>
        <v>0</v>
      </c>
      <c r="R214" s="183">
        <f t="shared" si="97"/>
        <v>0</v>
      </c>
      <c r="S214" s="183">
        <f t="shared" ref="S214:AF239" si="99">R214</f>
        <v>0</v>
      </c>
      <c r="T214" s="183">
        <f t="shared" si="99"/>
        <v>0</v>
      </c>
      <c r="U214" s="183">
        <f t="shared" si="99"/>
        <v>0</v>
      </c>
      <c r="V214" s="183">
        <f t="shared" si="99"/>
        <v>0</v>
      </c>
      <c r="W214" s="183">
        <f t="shared" si="98"/>
        <v>0</v>
      </c>
      <c r="X214" s="183">
        <f t="shared" si="98"/>
        <v>0</v>
      </c>
      <c r="Y214" s="183">
        <f t="shared" si="98"/>
        <v>0</v>
      </c>
      <c r="Z214" s="183">
        <f t="shared" si="98"/>
        <v>0</v>
      </c>
      <c r="AA214" s="183">
        <f t="shared" si="98"/>
        <v>0</v>
      </c>
      <c r="AB214" s="183">
        <f t="shared" si="98"/>
        <v>0</v>
      </c>
      <c r="AC214" s="183">
        <f t="shared" si="98"/>
        <v>0</v>
      </c>
      <c r="AD214" s="183">
        <f t="shared" si="98"/>
        <v>0</v>
      </c>
      <c r="AE214" s="183">
        <f t="shared" si="98"/>
        <v>0</v>
      </c>
      <c r="AF214" s="196">
        <f t="shared" si="98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v>0</v>
      </c>
      <c r="D215" s="183">
        <v>0</v>
      </c>
      <c r="E215" s="183">
        <f t="shared" si="97"/>
        <v>0</v>
      </c>
      <c r="F215" s="183">
        <f t="shared" si="97"/>
        <v>0</v>
      </c>
      <c r="G215" s="183">
        <f t="shared" si="97"/>
        <v>0</v>
      </c>
      <c r="H215" s="183">
        <f t="shared" si="97"/>
        <v>0</v>
      </c>
      <c r="I215" s="183">
        <f t="shared" si="97"/>
        <v>0</v>
      </c>
      <c r="J215" s="183">
        <f t="shared" si="97"/>
        <v>0</v>
      </c>
      <c r="K215" s="183">
        <f t="shared" si="97"/>
        <v>0</v>
      </c>
      <c r="L215" s="183">
        <f t="shared" si="97"/>
        <v>0</v>
      </c>
      <c r="M215" s="183">
        <f t="shared" si="97"/>
        <v>0</v>
      </c>
      <c r="N215" s="183">
        <f t="shared" si="97"/>
        <v>0</v>
      </c>
      <c r="O215" s="183">
        <f t="shared" si="97"/>
        <v>0</v>
      </c>
      <c r="P215" s="183">
        <f t="shared" si="97"/>
        <v>0</v>
      </c>
      <c r="Q215" s="183">
        <f t="shared" si="97"/>
        <v>0</v>
      </c>
      <c r="R215" s="183">
        <f t="shared" si="97"/>
        <v>0</v>
      </c>
      <c r="S215" s="183">
        <f t="shared" si="99"/>
        <v>0</v>
      </c>
      <c r="T215" s="183">
        <f t="shared" si="99"/>
        <v>0</v>
      </c>
      <c r="U215" s="183">
        <f t="shared" si="99"/>
        <v>0</v>
      </c>
      <c r="V215" s="183">
        <f t="shared" si="99"/>
        <v>0</v>
      </c>
      <c r="W215" s="183">
        <f t="shared" si="98"/>
        <v>0</v>
      </c>
      <c r="X215" s="183">
        <f t="shared" si="98"/>
        <v>0</v>
      </c>
      <c r="Y215" s="183">
        <f t="shared" si="98"/>
        <v>0</v>
      </c>
      <c r="Z215" s="183">
        <f t="shared" si="98"/>
        <v>0</v>
      </c>
      <c r="AA215" s="183">
        <f t="shared" si="98"/>
        <v>0</v>
      </c>
      <c r="AB215" s="183">
        <f t="shared" si="98"/>
        <v>0</v>
      </c>
      <c r="AC215" s="183">
        <f t="shared" si="98"/>
        <v>0</v>
      </c>
      <c r="AD215" s="183">
        <f t="shared" si="98"/>
        <v>0</v>
      </c>
      <c r="AE215" s="183">
        <f t="shared" si="98"/>
        <v>0</v>
      </c>
      <c r="AF215" s="196">
        <f t="shared" si="98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v>0</v>
      </c>
      <c r="D216" s="183">
        <v>0</v>
      </c>
      <c r="E216" s="183">
        <f t="shared" si="97"/>
        <v>0</v>
      </c>
      <c r="F216" s="183">
        <f t="shared" si="97"/>
        <v>0</v>
      </c>
      <c r="G216" s="183">
        <f t="shared" si="97"/>
        <v>0</v>
      </c>
      <c r="H216" s="183">
        <f t="shared" si="97"/>
        <v>0</v>
      </c>
      <c r="I216" s="183">
        <f t="shared" si="97"/>
        <v>0</v>
      </c>
      <c r="J216" s="183">
        <f t="shared" si="97"/>
        <v>0</v>
      </c>
      <c r="K216" s="183">
        <f t="shared" si="97"/>
        <v>0</v>
      </c>
      <c r="L216" s="183">
        <f t="shared" si="97"/>
        <v>0</v>
      </c>
      <c r="M216" s="183">
        <f t="shared" si="97"/>
        <v>0</v>
      </c>
      <c r="N216" s="183">
        <f t="shared" si="97"/>
        <v>0</v>
      </c>
      <c r="O216" s="183">
        <f t="shared" si="97"/>
        <v>0</v>
      </c>
      <c r="P216" s="183">
        <f t="shared" si="97"/>
        <v>0</v>
      </c>
      <c r="Q216" s="183">
        <f t="shared" si="97"/>
        <v>0</v>
      </c>
      <c r="R216" s="183">
        <f t="shared" si="97"/>
        <v>0</v>
      </c>
      <c r="S216" s="183">
        <f t="shared" si="99"/>
        <v>0</v>
      </c>
      <c r="T216" s="183">
        <f t="shared" si="99"/>
        <v>0</v>
      </c>
      <c r="U216" s="183">
        <f t="shared" si="99"/>
        <v>0</v>
      </c>
      <c r="V216" s="183">
        <f t="shared" si="99"/>
        <v>0</v>
      </c>
      <c r="W216" s="183">
        <f t="shared" si="98"/>
        <v>0</v>
      </c>
      <c r="X216" s="183">
        <f t="shared" si="98"/>
        <v>0</v>
      </c>
      <c r="Y216" s="183">
        <f t="shared" si="98"/>
        <v>0</v>
      </c>
      <c r="Z216" s="183">
        <f t="shared" si="98"/>
        <v>0</v>
      </c>
      <c r="AA216" s="183">
        <f t="shared" si="98"/>
        <v>0</v>
      </c>
      <c r="AB216" s="183">
        <f t="shared" si="98"/>
        <v>0</v>
      </c>
      <c r="AC216" s="183">
        <f t="shared" si="98"/>
        <v>0</v>
      </c>
      <c r="AD216" s="183">
        <f t="shared" si="98"/>
        <v>0</v>
      </c>
      <c r="AE216" s="183">
        <f t="shared" si="98"/>
        <v>0</v>
      </c>
      <c r="AF216" s="196">
        <f t="shared" si="98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v>0</v>
      </c>
      <c r="D217" s="183">
        <v>0</v>
      </c>
      <c r="E217" s="183">
        <f t="shared" si="97"/>
        <v>0</v>
      </c>
      <c r="F217" s="183">
        <f t="shared" si="97"/>
        <v>0</v>
      </c>
      <c r="G217" s="183">
        <f t="shared" si="97"/>
        <v>0</v>
      </c>
      <c r="H217" s="183">
        <f t="shared" si="97"/>
        <v>0</v>
      </c>
      <c r="I217" s="183">
        <f t="shared" si="97"/>
        <v>0</v>
      </c>
      <c r="J217" s="183">
        <f t="shared" si="97"/>
        <v>0</v>
      </c>
      <c r="K217" s="183">
        <f t="shared" si="97"/>
        <v>0</v>
      </c>
      <c r="L217" s="183">
        <f t="shared" si="97"/>
        <v>0</v>
      </c>
      <c r="M217" s="183">
        <f t="shared" si="97"/>
        <v>0</v>
      </c>
      <c r="N217" s="183">
        <f t="shared" si="97"/>
        <v>0</v>
      </c>
      <c r="O217" s="183">
        <f t="shared" si="97"/>
        <v>0</v>
      </c>
      <c r="P217" s="183">
        <f t="shared" si="97"/>
        <v>0</v>
      </c>
      <c r="Q217" s="183">
        <f t="shared" si="97"/>
        <v>0</v>
      </c>
      <c r="R217" s="183">
        <f t="shared" si="97"/>
        <v>0</v>
      </c>
      <c r="S217" s="183">
        <f t="shared" si="99"/>
        <v>0</v>
      </c>
      <c r="T217" s="183">
        <f t="shared" si="99"/>
        <v>0</v>
      </c>
      <c r="U217" s="183">
        <f t="shared" si="99"/>
        <v>0</v>
      </c>
      <c r="V217" s="183">
        <f t="shared" si="99"/>
        <v>0</v>
      </c>
      <c r="W217" s="183">
        <f t="shared" si="98"/>
        <v>0</v>
      </c>
      <c r="X217" s="183">
        <f t="shared" si="98"/>
        <v>0</v>
      </c>
      <c r="Y217" s="183">
        <f t="shared" si="98"/>
        <v>0</v>
      </c>
      <c r="Z217" s="183">
        <f t="shared" si="98"/>
        <v>0</v>
      </c>
      <c r="AA217" s="183">
        <f t="shared" si="98"/>
        <v>0</v>
      </c>
      <c r="AB217" s="183">
        <f t="shared" si="98"/>
        <v>0</v>
      </c>
      <c r="AC217" s="183">
        <f t="shared" si="98"/>
        <v>0</v>
      </c>
      <c r="AD217" s="183">
        <f t="shared" si="98"/>
        <v>0</v>
      </c>
      <c r="AE217" s="183">
        <f t="shared" si="98"/>
        <v>0</v>
      </c>
      <c r="AF217" s="196">
        <f t="shared" si="98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v>0</v>
      </c>
      <c r="D218" s="183">
        <v>0</v>
      </c>
      <c r="E218" s="183">
        <f t="shared" si="97"/>
        <v>0</v>
      </c>
      <c r="F218" s="183">
        <f t="shared" si="97"/>
        <v>0</v>
      </c>
      <c r="G218" s="183">
        <f t="shared" si="97"/>
        <v>0</v>
      </c>
      <c r="H218" s="183">
        <f t="shared" si="97"/>
        <v>0</v>
      </c>
      <c r="I218" s="183">
        <f t="shared" si="97"/>
        <v>0</v>
      </c>
      <c r="J218" s="183">
        <f t="shared" si="97"/>
        <v>0</v>
      </c>
      <c r="K218" s="183">
        <f t="shared" si="97"/>
        <v>0</v>
      </c>
      <c r="L218" s="183">
        <f t="shared" si="97"/>
        <v>0</v>
      </c>
      <c r="M218" s="183">
        <f t="shared" si="97"/>
        <v>0</v>
      </c>
      <c r="N218" s="183">
        <f t="shared" si="97"/>
        <v>0</v>
      </c>
      <c r="O218" s="183">
        <f t="shared" si="97"/>
        <v>0</v>
      </c>
      <c r="P218" s="183">
        <f t="shared" si="97"/>
        <v>0</v>
      </c>
      <c r="Q218" s="183">
        <f t="shared" si="97"/>
        <v>0</v>
      </c>
      <c r="R218" s="183">
        <f t="shared" si="97"/>
        <v>0</v>
      </c>
      <c r="S218" s="183">
        <f t="shared" si="99"/>
        <v>0</v>
      </c>
      <c r="T218" s="183">
        <f t="shared" si="99"/>
        <v>0</v>
      </c>
      <c r="U218" s="183">
        <f t="shared" si="99"/>
        <v>0</v>
      </c>
      <c r="V218" s="183">
        <f t="shared" si="99"/>
        <v>0</v>
      </c>
      <c r="W218" s="183">
        <f t="shared" si="98"/>
        <v>0</v>
      </c>
      <c r="X218" s="183">
        <f t="shared" si="98"/>
        <v>0</v>
      </c>
      <c r="Y218" s="183">
        <f t="shared" si="98"/>
        <v>0</v>
      </c>
      <c r="Z218" s="183">
        <f t="shared" si="98"/>
        <v>0</v>
      </c>
      <c r="AA218" s="183">
        <f t="shared" si="98"/>
        <v>0</v>
      </c>
      <c r="AB218" s="183">
        <f t="shared" si="98"/>
        <v>0</v>
      </c>
      <c r="AC218" s="183">
        <f t="shared" si="98"/>
        <v>0</v>
      </c>
      <c r="AD218" s="183">
        <f t="shared" si="98"/>
        <v>0</v>
      </c>
      <c r="AE218" s="183">
        <f t="shared" si="98"/>
        <v>0</v>
      </c>
      <c r="AF218" s="196">
        <f t="shared" si="98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v>0</v>
      </c>
      <c r="D219" s="183">
        <v>0</v>
      </c>
      <c r="E219" s="183">
        <f t="shared" si="97"/>
        <v>0</v>
      </c>
      <c r="F219" s="183">
        <f t="shared" si="97"/>
        <v>0</v>
      </c>
      <c r="G219" s="183">
        <f t="shared" si="97"/>
        <v>0</v>
      </c>
      <c r="H219" s="183">
        <f t="shared" si="97"/>
        <v>0</v>
      </c>
      <c r="I219" s="183">
        <f t="shared" si="97"/>
        <v>0</v>
      </c>
      <c r="J219" s="183">
        <f t="shared" si="97"/>
        <v>0</v>
      </c>
      <c r="K219" s="183">
        <f t="shared" si="97"/>
        <v>0</v>
      </c>
      <c r="L219" s="183">
        <f t="shared" si="97"/>
        <v>0</v>
      </c>
      <c r="M219" s="183">
        <f t="shared" si="97"/>
        <v>0</v>
      </c>
      <c r="N219" s="183">
        <f t="shared" si="97"/>
        <v>0</v>
      </c>
      <c r="O219" s="183">
        <f t="shared" si="97"/>
        <v>0</v>
      </c>
      <c r="P219" s="183">
        <f t="shared" si="97"/>
        <v>0</v>
      </c>
      <c r="Q219" s="183">
        <f t="shared" si="97"/>
        <v>0</v>
      </c>
      <c r="R219" s="183">
        <f t="shared" si="97"/>
        <v>0</v>
      </c>
      <c r="S219" s="183">
        <f t="shared" si="99"/>
        <v>0</v>
      </c>
      <c r="T219" s="183">
        <f t="shared" si="99"/>
        <v>0</v>
      </c>
      <c r="U219" s="183">
        <f t="shared" si="99"/>
        <v>0</v>
      </c>
      <c r="V219" s="183">
        <f t="shared" si="99"/>
        <v>0</v>
      </c>
      <c r="W219" s="183">
        <f t="shared" si="98"/>
        <v>0</v>
      </c>
      <c r="X219" s="183">
        <f t="shared" si="98"/>
        <v>0</v>
      </c>
      <c r="Y219" s="183">
        <f t="shared" si="98"/>
        <v>0</v>
      </c>
      <c r="Z219" s="183">
        <f t="shared" si="98"/>
        <v>0</v>
      </c>
      <c r="AA219" s="183">
        <f t="shared" si="98"/>
        <v>0</v>
      </c>
      <c r="AB219" s="183">
        <f t="shared" si="98"/>
        <v>0</v>
      </c>
      <c r="AC219" s="183">
        <f t="shared" si="98"/>
        <v>0</v>
      </c>
      <c r="AD219" s="183">
        <f t="shared" si="98"/>
        <v>0</v>
      </c>
      <c r="AE219" s="183">
        <f t="shared" si="98"/>
        <v>0</v>
      </c>
      <c r="AF219" s="196">
        <f t="shared" si="98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v>0</v>
      </c>
      <c r="D220" s="183">
        <v>0</v>
      </c>
      <c r="E220" s="183">
        <f t="shared" si="97"/>
        <v>0</v>
      </c>
      <c r="F220" s="183">
        <f t="shared" si="97"/>
        <v>0</v>
      </c>
      <c r="G220" s="183">
        <f t="shared" si="97"/>
        <v>0</v>
      </c>
      <c r="H220" s="183">
        <f t="shared" si="97"/>
        <v>0</v>
      </c>
      <c r="I220" s="183">
        <f t="shared" si="97"/>
        <v>0</v>
      </c>
      <c r="J220" s="183">
        <f t="shared" si="97"/>
        <v>0</v>
      </c>
      <c r="K220" s="183">
        <f t="shared" si="97"/>
        <v>0</v>
      </c>
      <c r="L220" s="183">
        <f t="shared" si="97"/>
        <v>0</v>
      </c>
      <c r="M220" s="183">
        <f t="shared" si="97"/>
        <v>0</v>
      </c>
      <c r="N220" s="183">
        <f t="shared" si="97"/>
        <v>0</v>
      </c>
      <c r="O220" s="183">
        <f t="shared" si="97"/>
        <v>0</v>
      </c>
      <c r="P220" s="183">
        <f t="shared" si="97"/>
        <v>0</v>
      </c>
      <c r="Q220" s="183">
        <f t="shared" si="97"/>
        <v>0</v>
      </c>
      <c r="R220" s="183">
        <f t="shared" si="97"/>
        <v>0</v>
      </c>
      <c r="S220" s="183">
        <f t="shared" si="99"/>
        <v>0</v>
      </c>
      <c r="T220" s="183">
        <f t="shared" si="99"/>
        <v>0</v>
      </c>
      <c r="U220" s="183">
        <f t="shared" si="99"/>
        <v>0</v>
      </c>
      <c r="V220" s="183">
        <f t="shared" si="99"/>
        <v>0</v>
      </c>
      <c r="W220" s="183">
        <f t="shared" si="98"/>
        <v>0</v>
      </c>
      <c r="X220" s="183">
        <f t="shared" si="98"/>
        <v>0</v>
      </c>
      <c r="Y220" s="183">
        <f t="shared" si="98"/>
        <v>0</v>
      </c>
      <c r="Z220" s="183">
        <f t="shared" si="98"/>
        <v>0</v>
      </c>
      <c r="AA220" s="183">
        <f t="shared" si="98"/>
        <v>0</v>
      </c>
      <c r="AB220" s="183">
        <f t="shared" si="98"/>
        <v>0</v>
      </c>
      <c r="AC220" s="183">
        <f t="shared" si="98"/>
        <v>0</v>
      </c>
      <c r="AD220" s="183">
        <f t="shared" si="98"/>
        <v>0</v>
      </c>
      <c r="AE220" s="183">
        <f t="shared" si="98"/>
        <v>0</v>
      </c>
      <c r="AF220" s="196">
        <f t="shared" si="98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v>0</v>
      </c>
      <c r="D221" s="183">
        <v>0</v>
      </c>
      <c r="E221" s="183">
        <f t="shared" si="97"/>
        <v>0</v>
      </c>
      <c r="F221" s="183">
        <f t="shared" si="97"/>
        <v>0</v>
      </c>
      <c r="G221" s="183">
        <f t="shared" si="97"/>
        <v>0</v>
      </c>
      <c r="H221" s="183">
        <f t="shared" si="97"/>
        <v>0</v>
      </c>
      <c r="I221" s="183">
        <f t="shared" si="97"/>
        <v>0</v>
      </c>
      <c r="J221" s="183">
        <f t="shared" si="97"/>
        <v>0</v>
      </c>
      <c r="K221" s="183">
        <f t="shared" si="97"/>
        <v>0</v>
      </c>
      <c r="L221" s="183">
        <f t="shared" si="97"/>
        <v>0</v>
      </c>
      <c r="M221" s="183">
        <f t="shared" si="97"/>
        <v>0</v>
      </c>
      <c r="N221" s="183">
        <f t="shared" si="97"/>
        <v>0</v>
      </c>
      <c r="O221" s="183">
        <f t="shared" si="97"/>
        <v>0</v>
      </c>
      <c r="P221" s="183">
        <f t="shared" si="97"/>
        <v>0</v>
      </c>
      <c r="Q221" s="183">
        <f t="shared" si="97"/>
        <v>0</v>
      </c>
      <c r="R221" s="183">
        <f t="shared" si="97"/>
        <v>0</v>
      </c>
      <c r="S221" s="183">
        <f t="shared" si="99"/>
        <v>0</v>
      </c>
      <c r="T221" s="183">
        <f t="shared" si="99"/>
        <v>0</v>
      </c>
      <c r="U221" s="183">
        <f t="shared" si="99"/>
        <v>0</v>
      </c>
      <c r="V221" s="183">
        <f t="shared" si="99"/>
        <v>0</v>
      </c>
      <c r="W221" s="183">
        <f t="shared" si="98"/>
        <v>0</v>
      </c>
      <c r="X221" s="183">
        <f t="shared" si="98"/>
        <v>0</v>
      </c>
      <c r="Y221" s="183">
        <f t="shared" si="98"/>
        <v>0</v>
      </c>
      <c r="Z221" s="183">
        <f t="shared" si="98"/>
        <v>0</v>
      </c>
      <c r="AA221" s="183">
        <f t="shared" si="98"/>
        <v>0</v>
      </c>
      <c r="AB221" s="183">
        <f t="shared" si="98"/>
        <v>0</v>
      </c>
      <c r="AC221" s="183">
        <f t="shared" si="98"/>
        <v>0</v>
      </c>
      <c r="AD221" s="183">
        <f t="shared" si="98"/>
        <v>0</v>
      </c>
      <c r="AE221" s="183">
        <f t="shared" si="98"/>
        <v>0</v>
      </c>
      <c r="AF221" s="196">
        <f t="shared" si="98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v>0</v>
      </c>
      <c r="D222" s="183">
        <v>0</v>
      </c>
      <c r="E222" s="183">
        <f t="shared" si="97"/>
        <v>0</v>
      </c>
      <c r="F222" s="183">
        <f t="shared" si="97"/>
        <v>0</v>
      </c>
      <c r="G222" s="183">
        <f t="shared" si="97"/>
        <v>0</v>
      </c>
      <c r="H222" s="183">
        <f t="shared" si="97"/>
        <v>0</v>
      </c>
      <c r="I222" s="183">
        <f t="shared" si="97"/>
        <v>0</v>
      </c>
      <c r="J222" s="183">
        <f t="shared" si="97"/>
        <v>0</v>
      </c>
      <c r="K222" s="183">
        <f t="shared" si="97"/>
        <v>0</v>
      </c>
      <c r="L222" s="183">
        <f t="shared" si="97"/>
        <v>0</v>
      </c>
      <c r="M222" s="183">
        <f t="shared" si="97"/>
        <v>0</v>
      </c>
      <c r="N222" s="183">
        <f t="shared" si="97"/>
        <v>0</v>
      </c>
      <c r="O222" s="183">
        <f t="shared" si="97"/>
        <v>0</v>
      </c>
      <c r="P222" s="183">
        <f t="shared" si="97"/>
        <v>0</v>
      </c>
      <c r="Q222" s="183">
        <f t="shared" si="97"/>
        <v>0</v>
      </c>
      <c r="R222" s="183">
        <f t="shared" si="97"/>
        <v>0</v>
      </c>
      <c r="S222" s="183">
        <f t="shared" si="99"/>
        <v>0</v>
      </c>
      <c r="T222" s="183">
        <f t="shared" si="99"/>
        <v>0</v>
      </c>
      <c r="U222" s="183">
        <f t="shared" si="99"/>
        <v>0</v>
      </c>
      <c r="V222" s="183">
        <f t="shared" si="99"/>
        <v>0</v>
      </c>
      <c r="W222" s="183">
        <f t="shared" si="98"/>
        <v>0</v>
      </c>
      <c r="X222" s="183">
        <f t="shared" si="98"/>
        <v>0</v>
      </c>
      <c r="Y222" s="183">
        <f t="shared" si="98"/>
        <v>0</v>
      </c>
      <c r="Z222" s="183">
        <f t="shared" si="98"/>
        <v>0</v>
      </c>
      <c r="AA222" s="183">
        <f t="shared" si="98"/>
        <v>0</v>
      </c>
      <c r="AB222" s="183">
        <f t="shared" si="98"/>
        <v>0</v>
      </c>
      <c r="AC222" s="183">
        <f t="shared" si="98"/>
        <v>0</v>
      </c>
      <c r="AD222" s="183">
        <f t="shared" si="98"/>
        <v>0</v>
      </c>
      <c r="AE222" s="183">
        <f t="shared" si="98"/>
        <v>0</v>
      </c>
      <c r="AF222" s="196">
        <f t="shared" si="98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v>0</v>
      </c>
      <c r="D223" s="183">
        <v>0</v>
      </c>
      <c r="E223" s="183">
        <f t="shared" si="97"/>
        <v>0</v>
      </c>
      <c r="F223" s="183">
        <f t="shared" si="97"/>
        <v>0</v>
      </c>
      <c r="G223" s="183">
        <f t="shared" si="97"/>
        <v>0</v>
      </c>
      <c r="H223" s="183">
        <f t="shared" si="97"/>
        <v>0</v>
      </c>
      <c r="I223" s="183">
        <f t="shared" si="97"/>
        <v>0</v>
      </c>
      <c r="J223" s="183">
        <f t="shared" si="97"/>
        <v>0</v>
      </c>
      <c r="K223" s="183">
        <f t="shared" si="97"/>
        <v>0</v>
      </c>
      <c r="L223" s="183">
        <f t="shared" si="97"/>
        <v>0</v>
      </c>
      <c r="M223" s="183">
        <f t="shared" si="97"/>
        <v>0</v>
      </c>
      <c r="N223" s="183">
        <f t="shared" si="97"/>
        <v>0</v>
      </c>
      <c r="O223" s="183">
        <f t="shared" si="97"/>
        <v>0</v>
      </c>
      <c r="P223" s="183">
        <f t="shared" si="97"/>
        <v>0</v>
      </c>
      <c r="Q223" s="183">
        <f t="shared" si="97"/>
        <v>0</v>
      </c>
      <c r="R223" s="183">
        <f t="shared" si="97"/>
        <v>0</v>
      </c>
      <c r="S223" s="183">
        <f t="shared" si="99"/>
        <v>0</v>
      </c>
      <c r="T223" s="183">
        <f t="shared" si="99"/>
        <v>0</v>
      </c>
      <c r="U223" s="183">
        <f t="shared" si="99"/>
        <v>0</v>
      </c>
      <c r="V223" s="183">
        <f t="shared" si="99"/>
        <v>0</v>
      </c>
      <c r="W223" s="183">
        <f t="shared" si="98"/>
        <v>0</v>
      </c>
      <c r="X223" s="183">
        <f t="shared" si="98"/>
        <v>0</v>
      </c>
      <c r="Y223" s="183">
        <f t="shared" si="98"/>
        <v>0</v>
      </c>
      <c r="Z223" s="183">
        <f t="shared" si="98"/>
        <v>0</v>
      </c>
      <c r="AA223" s="183">
        <f t="shared" si="98"/>
        <v>0</v>
      </c>
      <c r="AB223" s="183">
        <f t="shared" si="98"/>
        <v>0</v>
      </c>
      <c r="AC223" s="183">
        <f t="shared" si="98"/>
        <v>0</v>
      </c>
      <c r="AD223" s="183">
        <f t="shared" si="98"/>
        <v>0</v>
      </c>
      <c r="AE223" s="183">
        <f t="shared" si="98"/>
        <v>0</v>
      </c>
      <c r="AF223" s="196">
        <f t="shared" si="98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v>0</v>
      </c>
      <c r="D224" s="183">
        <v>0</v>
      </c>
      <c r="E224" s="183">
        <f t="shared" si="97"/>
        <v>0</v>
      </c>
      <c r="F224" s="183">
        <f t="shared" si="97"/>
        <v>0</v>
      </c>
      <c r="G224" s="183">
        <f t="shared" si="97"/>
        <v>0</v>
      </c>
      <c r="H224" s="183">
        <f t="shared" si="97"/>
        <v>0</v>
      </c>
      <c r="I224" s="183">
        <f t="shared" si="97"/>
        <v>0</v>
      </c>
      <c r="J224" s="183">
        <f t="shared" si="97"/>
        <v>0</v>
      </c>
      <c r="K224" s="183">
        <f t="shared" si="97"/>
        <v>0</v>
      </c>
      <c r="L224" s="183">
        <f t="shared" si="97"/>
        <v>0</v>
      </c>
      <c r="M224" s="183">
        <f t="shared" si="97"/>
        <v>0</v>
      </c>
      <c r="N224" s="183">
        <f t="shared" si="97"/>
        <v>0</v>
      </c>
      <c r="O224" s="183">
        <f t="shared" si="97"/>
        <v>0</v>
      </c>
      <c r="P224" s="183">
        <f t="shared" si="97"/>
        <v>0</v>
      </c>
      <c r="Q224" s="183">
        <f t="shared" si="97"/>
        <v>0</v>
      </c>
      <c r="R224" s="183">
        <f t="shared" si="97"/>
        <v>0</v>
      </c>
      <c r="S224" s="183">
        <f t="shared" si="99"/>
        <v>0</v>
      </c>
      <c r="T224" s="183">
        <f t="shared" si="99"/>
        <v>0</v>
      </c>
      <c r="U224" s="183">
        <f t="shared" si="99"/>
        <v>0</v>
      </c>
      <c r="V224" s="183">
        <f t="shared" si="99"/>
        <v>0</v>
      </c>
      <c r="W224" s="183">
        <f t="shared" si="98"/>
        <v>0</v>
      </c>
      <c r="X224" s="183">
        <f t="shared" si="98"/>
        <v>0</v>
      </c>
      <c r="Y224" s="183">
        <f t="shared" si="98"/>
        <v>0</v>
      </c>
      <c r="Z224" s="183">
        <f t="shared" si="98"/>
        <v>0</v>
      </c>
      <c r="AA224" s="183">
        <f t="shared" si="98"/>
        <v>0</v>
      </c>
      <c r="AB224" s="183">
        <f t="shared" si="98"/>
        <v>0</v>
      </c>
      <c r="AC224" s="183">
        <f t="shared" si="98"/>
        <v>0</v>
      </c>
      <c r="AD224" s="183">
        <f t="shared" si="98"/>
        <v>0</v>
      </c>
      <c r="AE224" s="183">
        <f t="shared" si="98"/>
        <v>0</v>
      </c>
      <c r="AF224" s="196">
        <f t="shared" si="98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v>0</v>
      </c>
      <c r="D225" s="183">
        <v>0</v>
      </c>
      <c r="E225" s="183">
        <f t="shared" si="97"/>
        <v>0</v>
      </c>
      <c r="F225" s="183">
        <f t="shared" si="97"/>
        <v>0</v>
      </c>
      <c r="G225" s="183">
        <f t="shared" si="97"/>
        <v>0</v>
      </c>
      <c r="H225" s="183">
        <f t="shared" si="97"/>
        <v>0</v>
      </c>
      <c r="I225" s="183">
        <f t="shared" si="97"/>
        <v>0</v>
      </c>
      <c r="J225" s="183">
        <f t="shared" si="97"/>
        <v>0</v>
      </c>
      <c r="K225" s="183">
        <f t="shared" si="97"/>
        <v>0</v>
      </c>
      <c r="L225" s="183">
        <f t="shared" si="97"/>
        <v>0</v>
      </c>
      <c r="M225" s="183">
        <f t="shared" si="97"/>
        <v>0</v>
      </c>
      <c r="N225" s="183">
        <f t="shared" si="97"/>
        <v>0</v>
      </c>
      <c r="O225" s="183">
        <f t="shared" si="97"/>
        <v>0</v>
      </c>
      <c r="P225" s="183">
        <f t="shared" si="97"/>
        <v>0</v>
      </c>
      <c r="Q225" s="183">
        <f t="shared" si="97"/>
        <v>0</v>
      </c>
      <c r="R225" s="183">
        <f t="shared" si="97"/>
        <v>0</v>
      </c>
      <c r="S225" s="183">
        <f t="shared" si="99"/>
        <v>0</v>
      </c>
      <c r="T225" s="183">
        <f t="shared" si="99"/>
        <v>0</v>
      </c>
      <c r="U225" s="183">
        <f t="shared" si="99"/>
        <v>0</v>
      </c>
      <c r="V225" s="183">
        <f t="shared" si="99"/>
        <v>0</v>
      </c>
      <c r="W225" s="183">
        <f t="shared" si="98"/>
        <v>0</v>
      </c>
      <c r="X225" s="183">
        <f t="shared" si="98"/>
        <v>0</v>
      </c>
      <c r="Y225" s="183">
        <f t="shared" si="98"/>
        <v>0</v>
      </c>
      <c r="Z225" s="183">
        <f t="shared" si="98"/>
        <v>0</v>
      </c>
      <c r="AA225" s="183">
        <f t="shared" si="98"/>
        <v>0</v>
      </c>
      <c r="AB225" s="183">
        <f t="shared" si="98"/>
        <v>0</v>
      </c>
      <c r="AC225" s="183">
        <f t="shared" si="98"/>
        <v>0</v>
      </c>
      <c r="AD225" s="183">
        <f t="shared" si="98"/>
        <v>0</v>
      </c>
      <c r="AE225" s="183">
        <f t="shared" si="98"/>
        <v>0</v>
      </c>
      <c r="AF225" s="196">
        <f t="shared" si="98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v>0</v>
      </c>
      <c r="D226" s="183">
        <v>0</v>
      </c>
      <c r="E226" s="183">
        <f t="shared" si="97"/>
        <v>0</v>
      </c>
      <c r="F226" s="183">
        <f t="shared" si="97"/>
        <v>0</v>
      </c>
      <c r="G226" s="183">
        <f t="shared" si="97"/>
        <v>0</v>
      </c>
      <c r="H226" s="183">
        <f t="shared" si="97"/>
        <v>0</v>
      </c>
      <c r="I226" s="183">
        <f t="shared" si="97"/>
        <v>0</v>
      </c>
      <c r="J226" s="183">
        <f t="shared" si="97"/>
        <v>0</v>
      </c>
      <c r="K226" s="183">
        <f t="shared" si="97"/>
        <v>0</v>
      </c>
      <c r="L226" s="183">
        <f t="shared" si="97"/>
        <v>0</v>
      </c>
      <c r="M226" s="183">
        <f t="shared" si="97"/>
        <v>0</v>
      </c>
      <c r="N226" s="183">
        <f t="shared" si="97"/>
        <v>0</v>
      </c>
      <c r="O226" s="183">
        <f t="shared" si="97"/>
        <v>0</v>
      </c>
      <c r="P226" s="183">
        <f t="shared" si="97"/>
        <v>0</v>
      </c>
      <c r="Q226" s="183">
        <f t="shared" si="97"/>
        <v>0</v>
      </c>
      <c r="R226" s="183">
        <f t="shared" si="97"/>
        <v>0</v>
      </c>
      <c r="S226" s="183">
        <f t="shared" si="99"/>
        <v>0</v>
      </c>
      <c r="T226" s="183">
        <f t="shared" si="99"/>
        <v>0</v>
      </c>
      <c r="U226" s="183">
        <f t="shared" si="99"/>
        <v>0</v>
      </c>
      <c r="V226" s="183">
        <f t="shared" si="99"/>
        <v>0</v>
      </c>
      <c r="W226" s="183">
        <f t="shared" si="99"/>
        <v>0</v>
      </c>
      <c r="X226" s="183">
        <f t="shared" si="99"/>
        <v>0</v>
      </c>
      <c r="Y226" s="183">
        <f t="shared" si="99"/>
        <v>0</v>
      </c>
      <c r="Z226" s="183">
        <f t="shared" si="99"/>
        <v>0</v>
      </c>
      <c r="AA226" s="183">
        <f t="shared" si="99"/>
        <v>0</v>
      </c>
      <c r="AB226" s="183">
        <f t="shared" si="99"/>
        <v>0</v>
      </c>
      <c r="AC226" s="183">
        <f t="shared" si="99"/>
        <v>0</v>
      </c>
      <c r="AD226" s="183">
        <f t="shared" si="99"/>
        <v>0</v>
      </c>
      <c r="AE226" s="183">
        <f t="shared" si="99"/>
        <v>0</v>
      </c>
      <c r="AF226" s="196">
        <f t="shared" si="99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v>0</v>
      </c>
      <c r="D227" s="183">
        <v>0</v>
      </c>
      <c r="E227" s="183">
        <f t="shared" ref="E227:R242" si="100">D227</f>
        <v>0</v>
      </c>
      <c r="F227" s="183">
        <f t="shared" si="100"/>
        <v>0</v>
      </c>
      <c r="G227" s="183">
        <f t="shared" si="100"/>
        <v>0</v>
      </c>
      <c r="H227" s="183">
        <f t="shared" si="100"/>
        <v>0</v>
      </c>
      <c r="I227" s="183">
        <f t="shared" si="100"/>
        <v>0</v>
      </c>
      <c r="J227" s="183">
        <f t="shared" si="100"/>
        <v>0</v>
      </c>
      <c r="K227" s="183">
        <f t="shared" si="100"/>
        <v>0</v>
      </c>
      <c r="L227" s="183">
        <f t="shared" si="100"/>
        <v>0</v>
      </c>
      <c r="M227" s="183">
        <f t="shared" si="100"/>
        <v>0</v>
      </c>
      <c r="N227" s="183">
        <f t="shared" si="100"/>
        <v>0</v>
      </c>
      <c r="O227" s="183">
        <f t="shared" si="100"/>
        <v>0</v>
      </c>
      <c r="P227" s="183">
        <f t="shared" si="100"/>
        <v>0</v>
      </c>
      <c r="Q227" s="183">
        <f t="shared" si="100"/>
        <v>0</v>
      </c>
      <c r="R227" s="183">
        <f t="shared" si="100"/>
        <v>0</v>
      </c>
      <c r="S227" s="183">
        <f t="shared" si="99"/>
        <v>0</v>
      </c>
      <c r="T227" s="183">
        <f t="shared" si="99"/>
        <v>0</v>
      </c>
      <c r="U227" s="183">
        <f t="shared" si="99"/>
        <v>0</v>
      </c>
      <c r="V227" s="183">
        <f t="shared" si="99"/>
        <v>0</v>
      </c>
      <c r="W227" s="183">
        <f t="shared" si="99"/>
        <v>0</v>
      </c>
      <c r="X227" s="183">
        <f t="shared" si="99"/>
        <v>0</v>
      </c>
      <c r="Y227" s="183">
        <f t="shared" si="99"/>
        <v>0</v>
      </c>
      <c r="Z227" s="183">
        <f t="shared" si="99"/>
        <v>0</v>
      </c>
      <c r="AA227" s="183">
        <f t="shared" si="99"/>
        <v>0</v>
      </c>
      <c r="AB227" s="183">
        <f t="shared" si="99"/>
        <v>0</v>
      </c>
      <c r="AC227" s="183">
        <f t="shared" si="99"/>
        <v>0</v>
      </c>
      <c r="AD227" s="183">
        <f t="shared" si="99"/>
        <v>0</v>
      </c>
      <c r="AE227" s="183">
        <f t="shared" si="99"/>
        <v>0</v>
      </c>
      <c r="AF227" s="196">
        <f t="shared" si="99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v>0</v>
      </c>
      <c r="D228" s="183">
        <v>0</v>
      </c>
      <c r="E228" s="183">
        <f t="shared" si="100"/>
        <v>0</v>
      </c>
      <c r="F228" s="183">
        <f t="shared" si="100"/>
        <v>0</v>
      </c>
      <c r="G228" s="183">
        <f t="shared" si="100"/>
        <v>0</v>
      </c>
      <c r="H228" s="183">
        <f t="shared" si="100"/>
        <v>0</v>
      </c>
      <c r="I228" s="183">
        <f t="shared" si="100"/>
        <v>0</v>
      </c>
      <c r="J228" s="183">
        <f t="shared" si="100"/>
        <v>0</v>
      </c>
      <c r="K228" s="183">
        <f t="shared" si="100"/>
        <v>0</v>
      </c>
      <c r="L228" s="183">
        <f t="shared" si="100"/>
        <v>0</v>
      </c>
      <c r="M228" s="183">
        <f t="shared" si="100"/>
        <v>0</v>
      </c>
      <c r="N228" s="183">
        <f t="shared" si="100"/>
        <v>0</v>
      </c>
      <c r="O228" s="183">
        <f t="shared" si="100"/>
        <v>0</v>
      </c>
      <c r="P228" s="183">
        <f t="shared" si="100"/>
        <v>0</v>
      </c>
      <c r="Q228" s="183">
        <f t="shared" si="100"/>
        <v>0</v>
      </c>
      <c r="R228" s="183">
        <f t="shared" si="100"/>
        <v>0</v>
      </c>
      <c r="S228" s="183">
        <f t="shared" si="99"/>
        <v>0</v>
      </c>
      <c r="T228" s="183">
        <f t="shared" si="99"/>
        <v>0</v>
      </c>
      <c r="U228" s="183">
        <f t="shared" si="99"/>
        <v>0</v>
      </c>
      <c r="V228" s="183">
        <f t="shared" si="99"/>
        <v>0</v>
      </c>
      <c r="W228" s="183">
        <f t="shared" si="99"/>
        <v>0</v>
      </c>
      <c r="X228" s="183">
        <f t="shared" si="99"/>
        <v>0</v>
      </c>
      <c r="Y228" s="183">
        <f t="shared" si="99"/>
        <v>0</v>
      </c>
      <c r="Z228" s="183">
        <f t="shared" si="99"/>
        <v>0</v>
      </c>
      <c r="AA228" s="183">
        <f t="shared" si="99"/>
        <v>0</v>
      </c>
      <c r="AB228" s="183">
        <f t="shared" si="99"/>
        <v>0</v>
      </c>
      <c r="AC228" s="183">
        <f t="shared" si="99"/>
        <v>0</v>
      </c>
      <c r="AD228" s="183">
        <f t="shared" si="99"/>
        <v>0</v>
      </c>
      <c r="AE228" s="183">
        <f t="shared" si="99"/>
        <v>0</v>
      </c>
      <c r="AF228" s="196">
        <f t="shared" si="99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v>0</v>
      </c>
      <c r="D229" s="183">
        <v>0</v>
      </c>
      <c r="E229" s="183">
        <f t="shared" si="100"/>
        <v>0</v>
      </c>
      <c r="F229" s="183">
        <f t="shared" si="100"/>
        <v>0</v>
      </c>
      <c r="G229" s="183">
        <f t="shared" si="100"/>
        <v>0</v>
      </c>
      <c r="H229" s="183">
        <f t="shared" si="100"/>
        <v>0</v>
      </c>
      <c r="I229" s="183">
        <f t="shared" si="100"/>
        <v>0</v>
      </c>
      <c r="J229" s="183">
        <f t="shared" si="100"/>
        <v>0</v>
      </c>
      <c r="K229" s="183">
        <f t="shared" si="100"/>
        <v>0</v>
      </c>
      <c r="L229" s="183">
        <f t="shared" si="100"/>
        <v>0</v>
      </c>
      <c r="M229" s="183">
        <f t="shared" si="100"/>
        <v>0</v>
      </c>
      <c r="N229" s="183">
        <f t="shared" si="100"/>
        <v>0</v>
      </c>
      <c r="O229" s="183">
        <f t="shared" si="100"/>
        <v>0</v>
      </c>
      <c r="P229" s="183">
        <f t="shared" si="100"/>
        <v>0</v>
      </c>
      <c r="Q229" s="183">
        <f t="shared" si="100"/>
        <v>0</v>
      </c>
      <c r="R229" s="183">
        <f t="shared" si="100"/>
        <v>0</v>
      </c>
      <c r="S229" s="183">
        <f t="shared" si="99"/>
        <v>0</v>
      </c>
      <c r="T229" s="183">
        <f t="shared" si="99"/>
        <v>0</v>
      </c>
      <c r="U229" s="183">
        <f t="shared" si="99"/>
        <v>0</v>
      </c>
      <c r="V229" s="183">
        <f t="shared" si="99"/>
        <v>0</v>
      </c>
      <c r="W229" s="183">
        <f t="shared" si="99"/>
        <v>0</v>
      </c>
      <c r="X229" s="183">
        <f t="shared" si="99"/>
        <v>0</v>
      </c>
      <c r="Y229" s="183">
        <f t="shared" si="99"/>
        <v>0</v>
      </c>
      <c r="Z229" s="183">
        <f t="shared" si="99"/>
        <v>0</v>
      </c>
      <c r="AA229" s="183">
        <f t="shared" si="99"/>
        <v>0</v>
      </c>
      <c r="AB229" s="183">
        <f t="shared" si="99"/>
        <v>0</v>
      </c>
      <c r="AC229" s="183">
        <f t="shared" si="99"/>
        <v>0</v>
      </c>
      <c r="AD229" s="183">
        <f t="shared" si="99"/>
        <v>0</v>
      </c>
      <c r="AE229" s="183">
        <f t="shared" si="99"/>
        <v>0</v>
      </c>
      <c r="AF229" s="196">
        <f t="shared" si="99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v>0</v>
      </c>
      <c r="D230" s="183">
        <v>0</v>
      </c>
      <c r="E230" s="183">
        <f t="shared" si="100"/>
        <v>0</v>
      </c>
      <c r="F230" s="183">
        <f t="shared" si="100"/>
        <v>0</v>
      </c>
      <c r="G230" s="183">
        <f t="shared" si="100"/>
        <v>0</v>
      </c>
      <c r="H230" s="183">
        <f t="shared" si="100"/>
        <v>0</v>
      </c>
      <c r="I230" s="183">
        <f t="shared" si="100"/>
        <v>0</v>
      </c>
      <c r="J230" s="183">
        <f t="shared" si="100"/>
        <v>0</v>
      </c>
      <c r="K230" s="183">
        <f t="shared" si="100"/>
        <v>0</v>
      </c>
      <c r="L230" s="183">
        <f t="shared" si="100"/>
        <v>0</v>
      </c>
      <c r="M230" s="183">
        <f t="shared" si="100"/>
        <v>0</v>
      </c>
      <c r="N230" s="183">
        <f t="shared" si="100"/>
        <v>0</v>
      </c>
      <c r="O230" s="183">
        <f t="shared" si="100"/>
        <v>0</v>
      </c>
      <c r="P230" s="183">
        <f t="shared" si="100"/>
        <v>0</v>
      </c>
      <c r="Q230" s="183">
        <f t="shared" si="100"/>
        <v>0</v>
      </c>
      <c r="R230" s="183">
        <f t="shared" si="100"/>
        <v>0</v>
      </c>
      <c r="S230" s="183">
        <f t="shared" si="99"/>
        <v>0</v>
      </c>
      <c r="T230" s="183">
        <f t="shared" si="99"/>
        <v>0</v>
      </c>
      <c r="U230" s="183">
        <f t="shared" si="99"/>
        <v>0</v>
      </c>
      <c r="V230" s="183">
        <f t="shared" si="99"/>
        <v>0</v>
      </c>
      <c r="W230" s="183">
        <f t="shared" si="99"/>
        <v>0</v>
      </c>
      <c r="X230" s="183">
        <f t="shared" si="99"/>
        <v>0</v>
      </c>
      <c r="Y230" s="183">
        <f t="shared" si="99"/>
        <v>0</v>
      </c>
      <c r="Z230" s="183">
        <f t="shared" si="99"/>
        <v>0</v>
      </c>
      <c r="AA230" s="183">
        <f t="shared" si="99"/>
        <v>0</v>
      </c>
      <c r="AB230" s="183">
        <f t="shared" si="99"/>
        <v>0</v>
      </c>
      <c r="AC230" s="183">
        <f t="shared" si="99"/>
        <v>0</v>
      </c>
      <c r="AD230" s="183">
        <f t="shared" si="99"/>
        <v>0</v>
      </c>
      <c r="AE230" s="183">
        <f t="shared" si="99"/>
        <v>0</v>
      </c>
      <c r="AF230" s="196">
        <f t="shared" si="99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v>0</v>
      </c>
      <c r="D231" s="183">
        <v>0</v>
      </c>
      <c r="E231" s="183">
        <f t="shared" si="100"/>
        <v>0</v>
      </c>
      <c r="F231" s="183">
        <f t="shared" si="100"/>
        <v>0</v>
      </c>
      <c r="G231" s="183">
        <f t="shared" si="100"/>
        <v>0</v>
      </c>
      <c r="H231" s="183">
        <f t="shared" si="100"/>
        <v>0</v>
      </c>
      <c r="I231" s="183">
        <f t="shared" si="100"/>
        <v>0</v>
      </c>
      <c r="J231" s="183">
        <f t="shared" si="100"/>
        <v>0</v>
      </c>
      <c r="K231" s="183">
        <f t="shared" si="100"/>
        <v>0</v>
      </c>
      <c r="L231" s="183">
        <f t="shared" si="100"/>
        <v>0</v>
      </c>
      <c r="M231" s="183">
        <f t="shared" si="100"/>
        <v>0</v>
      </c>
      <c r="N231" s="183">
        <f t="shared" si="100"/>
        <v>0</v>
      </c>
      <c r="O231" s="183">
        <f t="shared" si="100"/>
        <v>0</v>
      </c>
      <c r="P231" s="183">
        <f t="shared" si="100"/>
        <v>0</v>
      </c>
      <c r="Q231" s="183">
        <f t="shared" si="100"/>
        <v>0</v>
      </c>
      <c r="R231" s="183">
        <f t="shared" si="100"/>
        <v>0</v>
      </c>
      <c r="S231" s="183">
        <f t="shared" si="99"/>
        <v>0</v>
      </c>
      <c r="T231" s="183">
        <f t="shared" si="99"/>
        <v>0</v>
      </c>
      <c r="U231" s="183">
        <f t="shared" si="99"/>
        <v>0</v>
      </c>
      <c r="V231" s="183">
        <f t="shared" si="99"/>
        <v>0</v>
      </c>
      <c r="W231" s="183">
        <f t="shared" si="99"/>
        <v>0</v>
      </c>
      <c r="X231" s="183">
        <f t="shared" si="99"/>
        <v>0</v>
      </c>
      <c r="Y231" s="183">
        <f t="shared" si="99"/>
        <v>0</v>
      </c>
      <c r="Z231" s="183">
        <f t="shared" si="99"/>
        <v>0</v>
      </c>
      <c r="AA231" s="183">
        <f t="shared" si="99"/>
        <v>0</v>
      </c>
      <c r="AB231" s="183">
        <f t="shared" si="99"/>
        <v>0</v>
      </c>
      <c r="AC231" s="183">
        <f t="shared" si="99"/>
        <v>0</v>
      </c>
      <c r="AD231" s="183">
        <f t="shared" si="99"/>
        <v>0</v>
      </c>
      <c r="AE231" s="183">
        <f t="shared" si="99"/>
        <v>0</v>
      </c>
      <c r="AF231" s="196">
        <f t="shared" si="99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v>0</v>
      </c>
      <c r="D232" s="183">
        <v>0</v>
      </c>
      <c r="E232" s="183">
        <f t="shared" si="100"/>
        <v>0</v>
      </c>
      <c r="F232" s="183">
        <f t="shared" si="100"/>
        <v>0</v>
      </c>
      <c r="G232" s="183">
        <f t="shared" si="100"/>
        <v>0</v>
      </c>
      <c r="H232" s="183">
        <f t="shared" si="100"/>
        <v>0</v>
      </c>
      <c r="I232" s="183">
        <f t="shared" si="100"/>
        <v>0</v>
      </c>
      <c r="J232" s="183">
        <f t="shared" si="100"/>
        <v>0</v>
      </c>
      <c r="K232" s="183">
        <f t="shared" si="100"/>
        <v>0</v>
      </c>
      <c r="L232" s="183">
        <f t="shared" si="100"/>
        <v>0</v>
      </c>
      <c r="M232" s="183">
        <f t="shared" si="100"/>
        <v>0</v>
      </c>
      <c r="N232" s="183">
        <f t="shared" si="100"/>
        <v>0</v>
      </c>
      <c r="O232" s="183">
        <f t="shared" si="100"/>
        <v>0</v>
      </c>
      <c r="P232" s="183">
        <f t="shared" si="100"/>
        <v>0</v>
      </c>
      <c r="Q232" s="183">
        <f t="shared" si="100"/>
        <v>0</v>
      </c>
      <c r="R232" s="183">
        <f t="shared" si="100"/>
        <v>0</v>
      </c>
      <c r="S232" s="183">
        <f t="shared" si="99"/>
        <v>0</v>
      </c>
      <c r="T232" s="183">
        <f t="shared" si="99"/>
        <v>0</v>
      </c>
      <c r="U232" s="183">
        <f t="shared" si="99"/>
        <v>0</v>
      </c>
      <c r="V232" s="183">
        <f t="shared" si="99"/>
        <v>0</v>
      </c>
      <c r="W232" s="183">
        <f t="shared" si="99"/>
        <v>0</v>
      </c>
      <c r="X232" s="183">
        <f t="shared" si="99"/>
        <v>0</v>
      </c>
      <c r="Y232" s="183">
        <f t="shared" si="99"/>
        <v>0</v>
      </c>
      <c r="Z232" s="183">
        <f t="shared" si="99"/>
        <v>0</v>
      </c>
      <c r="AA232" s="183">
        <f t="shared" si="99"/>
        <v>0</v>
      </c>
      <c r="AB232" s="183">
        <f t="shared" si="99"/>
        <v>0</v>
      </c>
      <c r="AC232" s="183">
        <f t="shared" si="99"/>
        <v>0</v>
      </c>
      <c r="AD232" s="183">
        <f t="shared" si="99"/>
        <v>0</v>
      </c>
      <c r="AE232" s="183">
        <f t="shared" si="99"/>
        <v>0</v>
      </c>
      <c r="AF232" s="196">
        <f t="shared" si="99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v>0</v>
      </c>
      <c r="D233" s="183">
        <v>0</v>
      </c>
      <c r="E233" s="183">
        <f t="shared" si="100"/>
        <v>0</v>
      </c>
      <c r="F233" s="183">
        <f t="shared" si="100"/>
        <v>0</v>
      </c>
      <c r="G233" s="183">
        <f t="shared" si="100"/>
        <v>0</v>
      </c>
      <c r="H233" s="183">
        <f t="shared" si="100"/>
        <v>0</v>
      </c>
      <c r="I233" s="183">
        <f t="shared" si="100"/>
        <v>0</v>
      </c>
      <c r="J233" s="183">
        <f t="shared" si="100"/>
        <v>0</v>
      </c>
      <c r="K233" s="183">
        <f t="shared" si="100"/>
        <v>0</v>
      </c>
      <c r="L233" s="183">
        <f t="shared" si="100"/>
        <v>0</v>
      </c>
      <c r="M233" s="183">
        <f t="shared" si="100"/>
        <v>0</v>
      </c>
      <c r="N233" s="183">
        <f t="shared" si="100"/>
        <v>0</v>
      </c>
      <c r="O233" s="183">
        <f t="shared" si="100"/>
        <v>0</v>
      </c>
      <c r="P233" s="183">
        <f t="shared" si="100"/>
        <v>0</v>
      </c>
      <c r="Q233" s="183">
        <f t="shared" si="100"/>
        <v>0</v>
      </c>
      <c r="R233" s="183">
        <f t="shared" si="100"/>
        <v>0</v>
      </c>
      <c r="S233" s="183">
        <f t="shared" si="99"/>
        <v>0</v>
      </c>
      <c r="T233" s="183">
        <f t="shared" si="99"/>
        <v>0</v>
      </c>
      <c r="U233" s="183">
        <f t="shared" si="99"/>
        <v>0</v>
      </c>
      <c r="V233" s="183">
        <f t="shared" si="99"/>
        <v>0</v>
      </c>
      <c r="W233" s="183">
        <f t="shared" si="99"/>
        <v>0</v>
      </c>
      <c r="X233" s="183">
        <f t="shared" si="99"/>
        <v>0</v>
      </c>
      <c r="Y233" s="183">
        <f t="shared" si="99"/>
        <v>0</v>
      </c>
      <c r="Z233" s="183">
        <f t="shared" si="99"/>
        <v>0</v>
      </c>
      <c r="AA233" s="183">
        <f t="shared" si="99"/>
        <v>0</v>
      </c>
      <c r="AB233" s="183">
        <f t="shared" si="99"/>
        <v>0</v>
      </c>
      <c r="AC233" s="183">
        <f t="shared" si="99"/>
        <v>0</v>
      </c>
      <c r="AD233" s="183">
        <f t="shared" si="99"/>
        <v>0</v>
      </c>
      <c r="AE233" s="183">
        <f t="shared" si="99"/>
        <v>0</v>
      </c>
      <c r="AF233" s="196">
        <f t="shared" si="99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v>0</v>
      </c>
      <c r="D234" s="183">
        <v>0</v>
      </c>
      <c r="E234" s="183">
        <f t="shared" si="100"/>
        <v>0</v>
      </c>
      <c r="F234" s="183">
        <f t="shared" si="100"/>
        <v>0</v>
      </c>
      <c r="G234" s="183">
        <f t="shared" si="100"/>
        <v>0</v>
      </c>
      <c r="H234" s="183">
        <f t="shared" si="100"/>
        <v>0</v>
      </c>
      <c r="I234" s="183">
        <f t="shared" si="100"/>
        <v>0</v>
      </c>
      <c r="J234" s="183">
        <f t="shared" si="100"/>
        <v>0</v>
      </c>
      <c r="K234" s="183">
        <f t="shared" si="100"/>
        <v>0</v>
      </c>
      <c r="L234" s="183">
        <f t="shared" si="100"/>
        <v>0</v>
      </c>
      <c r="M234" s="183">
        <f t="shared" si="100"/>
        <v>0</v>
      </c>
      <c r="N234" s="183">
        <f t="shared" si="100"/>
        <v>0</v>
      </c>
      <c r="O234" s="183">
        <f t="shared" si="100"/>
        <v>0</v>
      </c>
      <c r="P234" s="183">
        <f t="shared" si="100"/>
        <v>0</v>
      </c>
      <c r="Q234" s="183">
        <f t="shared" si="100"/>
        <v>0</v>
      </c>
      <c r="R234" s="183">
        <f t="shared" si="100"/>
        <v>0</v>
      </c>
      <c r="S234" s="183">
        <f t="shared" si="99"/>
        <v>0</v>
      </c>
      <c r="T234" s="183">
        <f t="shared" si="99"/>
        <v>0</v>
      </c>
      <c r="U234" s="183">
        <f t="shared" si="99"/>
        <v>0</v>
      </c>
      <c r="V234" s="183">
        <f t="shared" si="99"/>
        <v>0</v>
      </c>
      <c r="W234" s="183">
        <f t="shared" si="99"/>
        <v>0</v>
      </c>
      <c r="X234" s="183">
        <f t="shared" si="99"/>
        <v>0</v>
      </c>
      <c r="Y234" s="183">
        <f t="shared" si="99"/>
        <v>0</v>
      </c>
      <c r="Z234" s="183">
        <f t="shared" si="99"/>
        <v>0</v>
      </c>
      <c r="AA234" s="183">
        <f t="shared" si="99"/>
        <v>0</v>
      </c>
      <c r="AB234" s="183">
        <f t="shared" si="99"/>
        <v>0</v>
      </c>
      <c r="AC234" s="183">
        <f t="shared" si="99"/>
        <v>0</v>
      </c>
      <c r="AD234" s="183">
        <f t="shared" si="99"/>
        <v>0</v>
      </c>
      <c r="AE234" s="183">
        <f t="shared" si="99"/>
        <v>0</v>
      </c>
      <c r="AF234" s="196">
        <f t="shared" si="99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v>0</v>
      </c>
      <c r="D235" s="183">
        <v>0</v>
      </c>
      <c r="E235" s="183">
        <f t="shared" si="100"/>
        <v>0</v>
      </c>
      <c r="F235" s="183">
        <f t="shared" si="100"/>
        <v>0</v>
      </c>
      <c r="G235" s="183">
        <f t="shared" si="100"/>
        <v>0</v>
      </c>
      <c r="H235" s="183">
        <f t="shared" si="100"/>
        <v>0</v>
      </c>
      <c r="I235" s="183">
        <f t="shared" si="100"/>
        <v>0</v>
      </c>
      <c r="J235" s="183">
        <f t="shared" si="100"/>
        <v>0</v>
      </c>
      <c r="K235" s="183">
        <f t="shared" si="100"/>
        <v>0</v>
      </c>
      <c r="L235" s="183">
        <f t="shared" si="100"/>
        <v>0</v>
      </c>
      <c r="M235" s="183">
        <f t="shared" si="100"/>
        <v>0</v>
      </c>
      <c r="N235" s="183">
        <f t="shared" si="100"/>
        <v>0</v>
      </c>
      <c r="O235" s="183">
        <f t="shared" si="100"/>
        <v>0</v>
      </c>
      <c r="P235" s="183">
        <f t="shared" si="100"/>
        <v>0</v>
      </c>
      <c r="Q235" s="183">
        <f t="shared" si="100"/>
        <v>0</v>
      </c>
      <c r="R235" s="183">
        <f t="shared" si="100"/>
        <v>0</v>
      </c>
      <c r="S235" s="183">
        <f t="shared" si="99"/>
        <v>0</v>
      </c>
      <c r="T235" s="183">
        <f t="shared" si="99"/>
        <v>0</v>
      </c>
      <c r="U235" s="183">
        <f t="shared" si="99"/>
        <v>0</v>
      </c>
      <c r="V235" s="183">
        <f t="shared" si="99"/>
        <v>0</v>
      </c>
      <c r="W235" s="183">
        <f t="shared" si="99"/>
        <v>0</v>
      </c>
      <c r="X235" s="183">
        <f t="shared" si="99"/>
        <v>0</v>
      </c>
      <c r="Y235" s="183">
        <f t="shared" si="99"/>
        <v>0</v>
      </c>
      <c r="Z235" s="183">
        <f t="shared" si="99"/>
        <v>0</v>
      </c>
      <c r="AA235" s="183">
        <f t="shared" si="99"/>
        <v>0</v>
      </c>
      <c r="AB235" s="183">
        <f t="shared" si="99"/>
        <v>0</v>
      </c>
      <c r="AC235" s="183">
        <f t="shared" si="99"/>
        <v>0</v>
      </c>
      <c r="AD235" s="183">
        <f t="shared" si="99"/>
        <v>0</v>
      </c>
      <c r="AE235" s="183">
        <f t="shared" si="99"/>
        <v>0</v>
      </c>
      <c r="AF235" s="196">
        <f t="shared" si="99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v>0</v>
      </c>
      <c r="D236" s="183">
        <v>0</v>
      </c>
      <c r="E236" s="183">
        <f t="shared" si="100"/>
        <v>0</v>
      </c>
      <c r="F236" s="183">
        <f t="shared" si="100"/>
        <v>0</v>
      </c>
      <c r="G236" s="183">
        <f t="shared" si="100"/>
        <v>0</v>
      </c>
      <c r="H236" s="183">
        <f t="shared" si="100"/>
        <v>0</v>
      </c>
      <c r="I236" s="183">
        <f t="shared" si="100"/>
        <v>0</v>
      </c>
      <c r="J236" s="183">
        <f t="shared" si="100"/>
        <v>0</v>
      </c>
      <c r="K236" s="183">
        <f t="shared" si="100"/>
        <v>0</v>
      </c>
      <c r="L236" s="183">
        <f t="shared" si="100"/>
        <v>0</v>
      </c>
      <c r="M236" s="183">
        <f t="shared" si="100"/>
        <v>0</v>
      </c>
      <c r="N236" s="183">
        <f t="shared" si="100"/>
        <v>0</v>
      </c>
      <c r="O236" s="183">
        <f t="shared" si="100"/>
        <v>0</v>
      </c>
      <c r="P236" s="183">
        <f t="shared" si="100"/>
        <v>0</v>
      </c>
      <c r="Q236" s="183">
        <f t="shared" si="100"/>
        <v>0</v>
      </c>
      <c r="R236" s="183">
        <f t="shared" si="100"/>
        <v>0</v>
      </c>
      <c r="S236" s="183">
        <f t="shared" si="99"/>
        <v>0</v>
      </c>
      <c r="T236" s="183">
        <f t="shared" si="99"/>
        <v>0</v>
      </c>
      <c r="U236" s="183">
        <f t="shared" si="99"/>
        <v>0</v>
      </c>
      <c r="V236" s="183">
        <f t="shared" si="99"/>
        <v>0</v>
      </c>
      <c r="W236" s="183">
        <f t="shared" si="99"/>
        <v>0</v>
      </c>
      <c r="X236" s="183">
        <f t="shared" si="99"/>
        <v>0</v>
      </c>
      <c r="Y236" s="183">
        <f t="shared" si="99"/>
        <v>0</v>
      </c>
      <c r="Z236" s="183">
        <f t="shared" si="99"/>
        <v>0</v>
      </c>
      <c r="AA236" s="183">
        <f t="shared" si="99"/>
        <v>0</v>
      </c>
      <c r="AB236" s="183">
        <f t="shared" si="99"/>
        <v>0</v>
      </c>
      <c r="AC236" s="183">
        <f t="shared" si="99"/>
        <v>0</v>
      </c>
      <c r="AD236" s="183">
        <f t="shared" si="99"/>
        <v>0</v>
      </c>
      <c r="AE236" s="183">
        <f t="shared" si="99"/>
        <v>0</v>
      </c>
      <c r="AF236" s="196">
        <f t="shared" si="99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v>0</v>
      </c>
      <c r="D237" s="183">
        <v>0</v>
      </c>
      <c r="E237" s="183">
        <f t="shared" si="100"/>
        <v>0</v>
      </c>
      <c r="F237" s="183">
        <f t="shared" si="100"/>
        <v>0</v>
      </c>
      <c r="G237" s="183">
        <f t="shared" si="100"/>
        <v>0</v>
      </c>
      <c r="H237" s="183">
        <f t="shared" si="100"/>
        <v>0</v>
      </c>
      <c r="I237" s="183">
        <f t="shared" si="100"/>
        <v>0</v>
      </c>
      <c r="J237" s="183">
        <f t="shared" si="100"/>
        <v>0</v>
      </c>
      <c r="K237" s="183">
        <f t="shared" si="100"/>
        <v>0</v>
      </c>
      <c r="L237" s="183">
        <f t="shared" si="100"/>
        <v>0</v>
      </c>
      <c r="M237" s="183">
        <f t="shared" si="100"/>
        <v>0</v>
      </c>
      <c r="N237" s="183">
        <f t="shared" si="100"/>
        <v>0</v>
      </c>
      <c r="O237" s="183">
        <f t="shared" si="100"/>
        <v>0</v>
      </c>
      <c r="P237" s="183">
        <f t="shared" si="100"/>
        <v>0</v>
      </c>
      <c r="Q237" s="183">
        <f t="shared" si="100"/>
        <v>0</v>
      </c>
      <c r="R237" s="183">
        <f t="shared" si="100"/>
        <v>0</v>
      </c>
      <c r="S237" s="183">
        <f t="shared" si="99"/>
        <v>0</v>
      </c>
      <c r="T237" s="183">
        <f t="shared" si="99"/>
        <v>0</v>
      </c>
      <c r="U237" s="183">
        <f t="shared" si="99"/>
        <v>0</v>
      </c>
      <c r="V237" s="183">
        <f t="shared" si="99"/>
        <v>0</v>
      </c>
      <c r="W237" s="183">
        <f t="shared" si="99"/>
        <v>0</v>
      </c>
      <c r="X237" s="183">
        <f t="shared" si="99"/>
        <v>0</v>
      </c>
      <c r="Y237" s="183">
        <f t="shared" si="99"/>
        <v>0</v>
      </c>
      <c r="Z237" s="183">
        <f t="shared" si="99"/>
        <v>0</v>
      </c>
      <c r="AA237" s="183">
        <f t="shared" si="99"/>
        <v>0</v>
      </c>
      <c r="AB237" s="183">
        <f t="shared" si="99"/>
        <v>0</v>
      </c>
      <c r="AC237" s="183">
        <f t="shared" si="99"/>
        <v>0</v>
      </c>
      <c r="AD237" s="183">
        <f t="shared" si="99"/>
        <v>0</v>
      </c>
      <c r="AE237" s="183">
        <f t="shared" si="99"/>
        <v>0</v>
      </c>
      <c r="AF237" s="196">
        <f t="shared" si="99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v>0</v>
      </c>
      <c r="D238" s="183">
        <v>0</v>
      </c>
      <c r="E238" s="183">
        <f t="shared" si="100"/>
        <v>0</v>
      </c>
      <c r="F238" s="183">
        <f t="shared" si="100"/>
        <v>0</v>
      </c>
      <c r="G238" s="183">
        <f t="shared" si="100"/>
        <v>0</v>
      </c>
      <c r="H238" s="183">
        <f t="shared" si="100"/>
        <v>0</v>
      </c>
      <c r="I238" s="183">
        <f t="shared" si="100"/>
        <v>0</v>
      </c>
      <c r="J238" s="183">
        <f t="shared" si="100"/>
        <v>0</v>
      </c>
      <c r="K238" s="183">
        <f t="shared" si="100"/>
        <v>0</v>
      </c>
      <c r="L238" s="183">
        <f t="shared" si="100"/>
        <v>0</v>
      </c>
      <c r="M238" s="183">
        <f t="shared" si="100"/>
        <v>0</v>
      </c>
      <c r="N238" s="183">
        <f t="shared" si="100"/>
        <v>0</v>
      </c>
      <c r="O238" s="183">
        <f t="shared" si="100"/>
        <v>0</v>
      </c>
      <c r="P238" s="183">
        <f t="shared" si="100"/>
        <v>0</v>
      </c>
      <c r="Q238" s="183">
        <f t="shared" si="100"/>
        <v>0</v>
      </c>
      <c r="R238" s="183">
        <f t="shared" si="100"/>
        <v>0</v>
      </c>
      <c r="S238" s="183">
        <f t="shared" si="99"/>
        <v>0</v>
      </c>
      <c r="T238" s="183">
        <f t="shared" si="99"/>
        <v>0</v>
      </c>
      <c r="U238" s="183">
        <f t="shared" si="99"/>
        <v>0</v>
      </c>
      <c r="V238" s="183">
        <f t="shared" si="99"/>
        <v>0</v>
      </c>
      <c r="W238" s="183">
        <f t="shared" si="99"/>
        <v>0</v>
      </c>
      <c r="X238" s="183">
        <f t="shared" si="99"/>
        <v>0</v>
      </c>
      <c r="Y238" s="183">
        <f t="shared" si="99"/>
        <v>0</v>
      </c>
      <c r="Z238" s="183">
        <f t="shared" si="99"/>
        <v>0</v>
      </c>
      <c r="AA238" s="183">
        <f t="shared" si="99"/>
        <v>0</v>
      </c>
      <c r="AB238" s="183">
        <f t="shared" si="99"/>
        <v>0</v>
      </c>
      <c r="AC238" s="183">
        <f t="shared" si="99"/>
        <v>0</v>
      </c>
      <c r="AD238" s="183">
        <f t="shared" si="99"/>
        <v>0</v>
      </c>
      <c r="AE238" s="183">
        <f t="shared" si="99"/>
        <v>0</v>
      </c>
      <c r="AF238" s="196">
        <f t="shared" si="99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v>0</v>
      </c>
      <c r="D239" s="183">
        <v>0</v>
      </c>
      <c r="E239" s="183">
        <f t="shared" si="100"/>
        <v>0</v>
      </c>
      <c r="F239" s="183">
        <f t="shared" si="100"/>
        <v>0</v>
      </c>
      <c r="G239" s="183">
        <f t="shared" si="100"/>
        <v>0</v>
      </c>
      <c r="H239" s="183">
        <f t="shared" si="100"/>
        <v>0</v>
      </c>
      <c r="I239" s="183">
        <f t="shared" si="100"/>
        <v>0</v>
      </c>
      <c r="J239" s="183">
        <f t="shared" si="100"/>
        <v>0</v>
      </c>
      <c r="K239" s="183">
        <f t="shared" si="100"/>
        <v>0</v>
      </c>
      <c r="L239" s="183">
        <f t="shared" si="100"/>
        <v>0</v>
      </c>
      <c r="M239" s="183">
        <f t="shared" si="100"/>
        <v>0</v>
      </c>
      <c r="N239" s="183">
        <f t="shared" si="100"/>
        <v>0</v>
      </c>
      <c r="O239" s="183">
        <f t="shared" si="100"/>
        <v>0</v>
      </c>
      <c r="P239" s="183">
        <f t="shared" si="100"/>
        <v>0</v>
      </c>
      <c r="Q239" s="183">
        <f t="shared" si="100"/>
        <v>0</v>
      </c>
      <c r="R239" s="183">
        <f t="shared" si="100"/>
        <v>0</v>
      </c>
      <c r="S239" s="183">
        <f t="shared" si="99"/>
        <v>0</v>
      </c>
      <c r="T239" s="183">
        <f t="shared" si="99"/>
        <v>0</v>
      </c>
      <c r="U239" s="183">
        <f t="shared" si="99"/>
        <v>0</v>
      </c>
      <c r="V239" s="183">
        <f t="shared" si="99"/>
        <v>0</v>
      </c>
      <c r="W239" s="183">
        <f t="shared" si="99"/>
        <v>0</v>
      </c>
      <c r="X239" s="183">
        <f t="shared" si="99"/>
        <v>0</v>
      </c>
      <c r="Y239" s="183">
        <f t="shared" si="99"/>
        <v>0</v>
      </c>
      <c r="Z239" s="183">
        <f t="shared" si="99"/>
        <v>0</v>
      </c>
      <c r="AA239" s="183">
        <f t="shared" si="99"/>
        <v>0</v>
      </c>
      <c r="AB239" s="183">
        <f t="shared" si="99"/>
        <v>0</v>
      </c>
      <c r="AC239" s="183">
        <f t="shared" si="99"/>
        <v>0</v>
      </c>
      <c r="AD239" s="183">
        <f t="shared" si="99"/>
        <v>0</v>
      </c>
      <c r="AE239" s="183">
        <f t="shared" si="99"/>
        <v>0</v>
      </c>
      <c r="AF239" s="196">
        <f t="shared" si="99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v>0</v>
      </c>
      <c r="D240" s="183">
        <v>0</v>
      </c>
      <c r="E240" s="183">
        <f t="shared" si="100"/>
        <v>0</v>
      </c>
      <c r="F240" s="183">
        <f t="shared" si="100"/>
        <v>0</v>
      </c>
      <c r="G240" s="183">
        <f t="shared" si="100"/>
        <v>0</v>
      </c>
      <c r="H240" s="183">
        <f t="shared" si="100"/>
        <v>0</v>
      </c>
      <c r="I240" s="183">
        <f t="shared" si="100"/>
        <v>0</v>
      </c>
      <c r="J240" s="183">
        <f t="shared" si="100"/>
        <v>0</v>
      </c>
      <c r="K240" s="183">
        <f t="shared" si="100"/>
        <v>0</v>
      </c>
      <c r="L240" s="183">
        <f t="shared" si="100"/>
        <v>0</v>
      </c>
      <c r="M240" s="183">
        <f t="shared" si="100"/>
        <v>0</v>
      </c>
      <c r="N240" s="183">
        <f t="shared" si="100"/>
        <v>0</v>
      </c>
      <c r="O240" s="183">
        <f t="shared" si="100"/>
        <v>0</v>
      </c>
      <c r="P240" s="183">
        <f t="shared" si="100"/>
        <v>0</v>
      </c>
      <c r="Q240" s="183">
        <f t="shared" si="100"/>
        <v>0</v>
      </c>
      <c r="R240" s="183">
        <f t="shared" si="100"/>
        <v>0</v>
      </c>
      <c r="S240" s="183">
        <f t="shared" ref="S240:AF255" si="101">R240</f>
        <v>0</v>
      </c>
      <c r="T240" s="183">
        <f t="shared" si="101"/>
        <v>0</v>
      </c>
      <c r="U240" s="183">
        <f t="shared" si="101"/>
        <v>0</v>
      </c>
      <c r="V240" s="183">
        <f t="shared" si="101"/>
        <v>0</v>
      </c>
      <c r="W240" s="183">
        <f t="shared" si="101"/>
        <v>0</v>
      </c>
      <c r="X240" s="183">
        <f t="shared" si="101"/>
        <v>0</v>
      </c>
      <c r="Y240" s="183">
        <f t="shared" si="101"/>
        <v>0</v>
      </c>
      <c r="Z240" s="183">
        <f t="shared" si="101"/>
        <v>0</v>
      </c>
      <c r="AA240" s="183">
        <f t="shared" si="101"/>
        <v>0</v>
      </c>
      <c r="AB240" s="183">
        <f t="shared" si="101"/>
        <v>0</v>
      </c>
      <c r="AC240" s="183">
        <f t="shared" si="101"/>
        <v>0</v>
      </c>
      <c r="AD240" s="183">
        <f t="shared" si="101"/>
        <v>0</v>
      </c>
      <c r="AE240" s="183">
        <f t="shared" si="101"/>
        <v>0</v>
      </c>
      <c r="AF240" s="196">
        <f t="shared" si="101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v>0</v>
      </c>
      <c r="D241" s="183">
        <v>0</v>
      </c>
      <c r="E241" s="183">
        <f t="shared" si="100"/>
        <v>0</v>
      </c>
      <c r="F241" s="183">
        <f t="shared" si="100"/>
        <v>0</v>
      </c>
      <c r="G241" s="183">
        <f t="shared" si="100"/>
        <v>0</v>
      </c>
      <c r="H241" s="183">
        <f t="shared" si="100"/>
        <v>0</v>
      </c>
      <c r="I241" s="183">
        <f t="shared" si="100"/>
        <v>0</v>
      </c>
      <c r="J241" s="183">
        <f t="shared" si="100"/>
        <v>0</v>
      </c>
      <c r="K241" s="183">
        <f t="shared" si="100"/>
        <v>0</v>
      </c>
      <c r="L241" s="183">
        <f t="shared" si="100"/>
        <v>0</v>
      </c>
      <c r="M241" s="183">
        <f t="shared" si="100"/>
        <v>0</v>
      </c>
      <c r="N241" s="183">
        <f t="shared" si="100"/>
        <v>0</v>
      </c>
      <c r="O241" s="183">
        <f t="shared" si="100"/>
        <v>0</v>
      </c>
      <c r="P241" s="183">
        <f t="shared" si="100"/>
        <v>0</v>
      </c>
      <c r="Q241" s="183">
        <f t="shared" si="100"/>
        <v>0</v>
      </c>
      <c r="R241" s="183">
        <f t="shared" si="100"/>
        <v>0</v>
      </c>
      <c r="S241" s="183">
        <f t="shared" si="101"/>
        <v>0</v>
      </c>
      <c r="T241" s="183">
        <f t="shared" si="101"/>
        <v>0</v>
      </c>
      <c r="U241" s="183">
        <f t="shared" si="101"/>
        <v>0</v>
      </c>
      <c r="V241" s="183">
        <f t="shared" si="101"/>
        <v>0</v>
      </c>
      <c r="W241" s="183">
        <f t="shared" si="101"/>
        <v>0</v>
      </c>
      <c r="X241" s="183">
        <f t="shared" si="101"/>
        <v>0</v>
      </c>
      <c r="Y241" s="183">
        <f t="shared" si="101"/>
        <v>0</v>
      </c>
      <c r="Z241" s="183">
        <f t="shared" si="101"/>
        <v>0</v>
      </c>
      <c r="AA241" s="183">
        <f t="shared" si="101"/>
        <v>0</v>
      </c>
      <c r="AB241" s="183">
        <f t="shared" si="101"/>
        <v>0</v>
      </c>
      <c r="AC241" s="183">
        <f t="shared" si="101"/>
        <v>0</v>
      </c>
      <c r="AD241" s="183">
        <f t="shared" si="101"/>
        <v>0</v>
      </c>
      <c r="AE241" s="183">
        <f t="shared" si="101"/>
        <v>0</v>
      </c>
      <c r="AF241" s="196">
        <f t="shared" si="101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v>0</v>
      </c>
      <c r="D242" s="183">
        <v>0</v>
      </c>
      <c r="E242" s="183">
        <f t="shared" si="100"/>
        <v>0</v>
      </c>
      <c r="F242" s="183">
        <f t="shared" si="100"/>
        <v>0</v>
      </c>
      <c r="G242" s="183">
        <f t="shared" si="100"/>
        <v>0</v>
      </c>
      <c r="H242" s="183">
        <f t="shared" si="100"/>
        <v>0</v>
      </c>
      <c r="I242" s="183">
        <f t="shared" si="100"/>
        <v>0</v>
      </c>
      <c r="J242" s="183">
        <f t="shared" si="100"/>
        <v>0</v>
      </c>
      <c r="K242" s="183">
        <f t="shared" si="100"/>
        <v>0</v>
      </c>
      <c r="L242" s="183">
        <f t="shared" si="100"/>
        <v>0</v>
      </c>
      <c r="M242" s="183">
        <f t="shared" si="100"/>
        <v>0</v>
      </c>
      <c r="N242" s="183">
        <f t="shared" si="100"/>
        <v>0</v>
      </c>
      <c r="O242" s="183">
        <f t="shared" si="100"/>
        <v>0</v>
      </c>
      <c r="P242" s="183">
        <f t="shared" si="100"/>
        <v>0</v>
      </c>
      <c r="Q242" s="183">
        <f t="shared" si="100"/>
        <v>0</v>
      </c>
      <c r="R242" s="183">
        <f t="shared" ref="E242:R257" si="102">Q242</f>
        <v>0</v>
      </c>
      <c r="S242" s="183">
        <f t="shared" si="101"/>
        <v>0</v>
      </c>
      <c r="T242" s="183">
        <f t="shared" si="101"/>
        <v>0</v>
      </c>
      <c r="U242" s="183">
        <f t="shared" si="101"/>
        <v>0</v>
      </c>
      <c r="V242" s="183">
        <f t="shared" si="101"/>
        <v>0</v>
      </c>
      <c r="W242" s="183">
        <f t="shared" si="101"/>
        <v>0</v>
      </c>
      <c r="X242" s="183">
        <f t="shared" si="101"/>
        <v>0</v>
      </c>
      <c r="Y242" s="183">
        <f t="shared" si="101"/>
        <v>0</v>
      </c>
      <c r="Z242" s="183">
        <f t="shared" si="101"/>
        <v>0</v>
      </c>
      <c r="AA242" s="183">
        <f t="shared" si="101"/>
        <v>0</v>
      </c>
      <c r="AB242" s="183">
        <f t="shared" si="101"/>
        <v>0</v>
      </c>
      <c r="AC242" s="183">
        <f t="shared" si="101"/>
        <v>0</v>
      </c>
      <c r="AD242" s="183">
        <f t="shared" si="101"/>
        <v>0</v>
      </c>
      <c r="AE242" s="183">
        <f t="shared" si="101"/>
        <v>0</v>
      </c>
      <c r="AF242" s="196">
        <f t="shared" si="101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v>0</v>
      </c>
      <c r="D243" s="183">
        <v>0</v>
      </c>
      <c r="E243" s="183">
        <f t="shared" si="102"/>
        <v>0</v>
      </c>
      <c r="F243" s="183">
        <f t="shared" si="102"/>
        <v>0</v>
      </c>
      <c r="G243" s="183">
        <f t="shared" si="102"/>
        <v>0</v>
      </c>
      <c r="H243" s="183">
        <f t="shared" si="102"/>
        <v>0</v>
      </c>
      <c r="I243" s="183">
        <f t="shared" si="102"/>
        <v>0</v>
      </c>
      <c r="J243" s="183">
        <f t="shared" si="102"/>
        <v>0</v>
      </c>
      <c r="K243" s="183">
        <f t="shared" si="102"/>
        <v>0</v>
      </c>
      <c r="L243" s="183">
        <f t="shared" si="102"/>
        <v>0</v>
      </c>
      <c r="M243" s="183">
        <f t="shared" si="102"/>
        <v>0</v>
      </c>
      <c r="N243" s="183">
        <f t="shared" si="102"/>
        <v>0</v>
      </c>
      <c r="O243" s="183">
        <f t="shared" si="102"/>
        <v>0</v>
      </c>
      <c r="P243" s="183">
        <f t="shared" si="102"/>
        <v>0</v>
      </c>
      <c r="Q243" s="183">
        <f t="shared" si="102"/>
        <v>0</v>
      </c>
      <c r="R243" s="183">
        <f t="shared" si="102"/>
        <v>0</v>
      </c>
      <c r="S243" s="183">
        <f t="shared" si="101"/>
        <v>0</v>
      </c>
      <c r="T243" s="183">
        <f t="shared" si="101"/>
        <v>0</v>
      </c>
      <c r="U243" s="183">
        <f t="shared" si="101"/>
        <v>0</v>
      </c>
      <c r="V243" s="183">
        <f t="shared" si="101"/>
        <v>0</v>
      </c>
      <c r="W243" s="183">
        <f t="shared" si="101"/>
        <v>0</v>
      </c>
      <c r="X243" s="183">
        <f t="shared" si="101"/>
        <v>0</v>
      </c>
      <c r="Y243" s="183">
        <f t="shared" si="101"/>
        <v>0</v>
      </c>
      <c r="Z243" s="183">
        <f t="shared" si="101"/>
        <v>0</v>
      </c>
      <c r="AA243" s="183">
        <f t="shared" si="101"/>
        <v>0</v>
      </c>
      <c r="AB243" s="183">
        <f t="shared" si="101"/>
        <v>0</v>
      </c>
      <c r="AC243" s="183">
        <f t="shared" si="101"/>
        <v>0</v>
      </c>
      <c r="AD243" s="183">
        <f t="shared" si="101"/>
        <v>0</v>
      </c>
      <c r="AE243" s="183">
        <f t="shared" si="101"/>
        <v>0</v>
      </c>
      <c r="AF243" s="196">
        <f t="shared" si="101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v>0</v>
      </c>
      <c r="D244" s="183">
        <v>0</v>
      </c>
      <c r="E244" s="183">
        <f t="shared" si="102"/>
        <v>0</v>
      </c>
      <c r="F244" s="183">
        <f t="shared" si="102"/>
        <v>0</v>
      </c>
      <c r="G244" s="183">
        <f t="shared" si="102"/>
        <v>0</v>
      </c>
      <c r="H244" s="183">
        <f t="shared" si="102"/>
        <v>0</v>
      </c>
      <c r="I244" s="183">
        <f t="shared" si="102"/>
        <v>0</v>
      </c>
      <c r="J244" s="183">
        <f t="shared" si="102"/>
        <v>0</v>
      </c>
      <c r="K244" s="183">
        <f t="shared" si="102"/>
        <v>0</v>
      </c>
      <c r="L244" s="183">
        <f t="shared" si="102"/>
        <v>0</v>
      </c>
      <c r="M244" s="183">
        <f t="shared" si="102"/>
        <v>0</v>
      </c>
      <c r="N244" s="183">
        <f t="shared" si="102"/>
        <v>0</v>
      </c>
      <c r="O244" s="183">
        <f t="shared" si="102"/>
        <v>0</v>
      </c>
      <c r="P244" s="183">
        <f t="shared" si="102"/>
        <v>0</v>
      </c>
      <c r="Q244" s="183">
        <f t="shared" si="102"/>
        <v>0</v>
      </c>
      <c r="R244" s="183">
        <f t="shared" si="102"/>
        <v>0</v>
      </c>
      <c r="S244" s="183">
        <f t="shared" si="101"/>
        <v>0</v>
      </c>
      <c r="T244" s="183">
        <f t="shared" si="101"/>
        <v>0</v>
      </c>
      <c r="U244" s="183">
        <f t="shared" si="101"/>
        <v>0</v>
      </c>
      <c r="V244" s="183">
        <f t="shared" si="101"/>
        <v>0</v>
      </c>
      <c r="W244" s="183">
        <f t="shared" si="101"/>
        <v>0</v>
      </c>
      <c r="X244" s="183">
        <f t="shared" si="101"/>
        <v>0</v>
      </c>
      <c r="Y244" s="183">
        <f t="shared" si="101"/>
        <v>0</v>
      </c>
      <c r="Z244" s="183">
        <f t="shared" si="101"/>
        <v>0</v>
      </c>
      <c r="AA244" s="183">
        <f t="shared" si="101"/>
        <v>0</v>
      </c>
      <c r="AB244" s="183">
        <f t="shared" si="101"/>
        <v>0</v>
      </c>
      <c r="AC244" s="183">
        <f t="shared" si="101"/>
        <v>0</v>
      </c>
      <c r="AD244" s="183">
        <f t="shared" si="101"/>
        <v>0</v>
      </c>
      <c r="AE244" s="183">
        <f t="shared" si="101"/>
        <v>0</v>
      </c>
      <c r="AF244" s="196">
        <f t="shared" si="101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v>0</v>
      </c>
      <c r="D245" s="183">
        <v>0</v>
      </c>
      <c r="E245" s="183">
        <f t="shared" si="102"/>
        <v>0</v>
      </c>
      <c r="F245" s="183">
        <f t="shared" si="102"/>
        <v>0</v>
      </c>
      <c r="G245" s="183">
        <f t="shared" si="102"/>
        <v>0</v>
      </c>
      <c r="H245" s="183">
        <f t="shared" si="102"/>
        <v>0</v>
      </c>
      <c r="I245" s="183">
        <f t="shared" si="102"/>
        <v>0</v>
      </c>
      <c r="J245" s="183">
        <f t="shared" si="102"/>
        <v>0</v>
      </c>
      <c r="K245" s="183">
        <f t="shared" si="102"/>
        <v>0</v>
      </c>
      <c r="L245" s="183">
        <f t="shared" si="102"/>
        <v>0</v>
      </c>
      <c r="M245" s="183">
        <f t="shared" si="102"/>
        <v>0</v>
      </c>
      <c r="N245" s="183">
        <f t="shared" si="102"/>
        <v>0</v>
      </c>
      <c r="O245" s="183">
        <f t="shared" si="102"/>
        <v>0</v>
      </c>
      <c r="P245" s="183">
        <f t="shared" si="102"/>
        <v>0</v>
      </c>
      <c r="Q245" s="183">
        <f t="shared" si="102"/>
        <v>0</v>
      </c>
      <c r="R245" s="183">
        <f t="shared" si="102"/>
        <v>0</v>
      </c>
      <c r="S245" s="183">
        <f t="shared" si="101"/>
        <v>0</v>
      </c>
      <c r="T245" s="183">
        <f t="shared" si="101"/>
        <v>0</v>
      </c>
      <c r="U245" s="183">
        <f t="shared" si="101"/>
        <v>0</v>
      </c>
      <c r="V245" s="183">
        <f t="shared" si="101"/>
        <v>0</v>
      </c>
      <c r="W245" s="183">
        <f t="shared" si="101"/>
        <v>0</v>
      </c>
      <c r="X245" s="183">
        <f t="shared" si="101"/>
        <v>0</v>
      </c>
      <c r="Y245" s="183">
        <f t="shared" si="101"/>
        <v>0</v>
      </c>
      <c r="Z245" s="183">
        <f t="shared" si="101"/>
        <v>0</v>
      </c>
      <c r="AA245" s="183">
        <f t="shared" si="101"/>
        <v>0</v>
      </c>
      <c r="AB245" s="183">
        <f t="shared" si="101"/>
        <v>0</v>
      </c>
      <c r="AC245" s="183">
        <f t="shared" si="101"/>
        <v>0</v>
      </c>
      <c r="AD245" s="183">
        <f t="shared" si="101"/>
        <v>0</v>
      </c>
      <c r="AE245" s="183">
        <f t="shared" si="101"/>
        <v>0</v>
      </c>
      <c r="AF245" s="196">
        <f t="shared" si="101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v>0</v>
      </c>
      <c r="D246" s="183">
        <v>0</v>
      </c>
      <c r="E246" s="183">
        <f t="shared" si="102"/>
        <v>0</v>
      </c>
      <c r="F246" s="183">
        <f t="shared" si="102"/>
        <v>0</v>
      </c>
      <c r="G246" s="183">
        <f t="shared" si="102"/>
        <v>0</v>
      </c>
      <c r="H246" s="183">
        <f t="shared" si="102"/>
        <v>0</v>
      </c>
      <c r="I246" s="183">
        <f t="shared" si="102"/>
        <v>0</v>
      </c>
      <c r="J246" s="183">
        <f t="shared" si="102"/>
        <v>0</v>
      </c>
      <c r="K246" s="183">
        <f t="shared" si="102"/>
        <v>0</v>
      </c>
      <c r="L246" s="183">
        <f t="shared" si="102"/>
        <v>0</v>
      </c>
      <c r="M246" s="183">
        <f t="shared" si="102"/>
        <v>0</v>
      </c>
      <c r="N246" s="183">
        <f t="shared" si="102"/>
        <v>0</v>
      </c>
      <c r="O246" s="183">
        <f t="shared" si="102"/>
        <v>0</v>
      </c>
      <c r="P246" s="183">
        <f t="shared" si="102"/>
        <v>0</v>
      </c>
      <c r="Q246" s="183">
        <f t="shared" si="102"/>
        <v>0</v>
      </c>
      <c r="R246" s="183">
        <f t="shared" si="102"/>
        <v>0</v>
      </c>
      <c r="S246" s="183">
        <f t="shared" si="101"/>
        <v>0</v>
      </c>
      <c r="T246" s="183">
        <f t="shared" si="101"/>
        <v>0</v>
      </c>
      <c r="U246" s="183">
        <f t="shared" si="101"/>
        <v>0</v>
      </c>
      <c r="V246" s="183">
        <f t="shared" si="101"/>
        <v>0</v>
      </c>
      <c r="W246" s="183">
        <f t="shared" si="101"/>
        <v>0</v>
      </c>
      <c r="X246" s="183">
        <f t="shared" si="101"/>
        <v>0</v>
      </c>
      <c r="Y246" s="183">
        <f t="shared" si="101"/>
        <v>0</v>
      </c>
      <c r="Z246" s="183">
        <f t="shared" si="101"/>
        <v>0</v>
      </c>
      <c r="AA246" s="183">
        <f t="shared" si="101"/>
        <v>0</v>
      </c>
      <c r="AB246" s="183">
        <f t="shared" si="101"/>
        <v>0</v>
      </c>
      <c r="AC246" s="183">
        <f t="shared" si="101"/>
        <v>0</v>
      </c>
      <c r="AD246" s="183">
        <f t="shared" si="101"/>
        <v>0</v>
      </c>
      <c r="AE246" s="183">
        <f t="shared" si="101"/>
        <v>0</v>
      </c>
      <c r="AF246" s="196">
        <f t="shared" si="101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v>0</v>
      </c>
      <c r="D247" s="183">
        <v>0</v>
      </c>
      <c r="E247" s="183">
        <f t="shared" si="102"/>
        <v>0</v>
      </c>
      <c r="F247" s="183">
        <f t="shared" si="102"/>
        <v>0</v>
      </c>
      <c r="G247" s="183">
        <f t="shared" si="102"/>
        <v>0</v>
      </c>
      <c r="H247" s="183">
        <f t="shared" si="102"/>
        <v>0</v>
      </c>
      <c r="I247" s="183">
        <f t="shared" si="102"/>
        <v>0</v>
      </c>
      <c r="J247" s="183">
        <f t="shared" si="102"/>
        <v>0</v>
      </c>
      <c r="K247" s="183">
        <f t="shared" si="102"/>
        <v>0</v>
      </c>
      <c r="L247" s="183">
        <f t="shared" si="102"/>
        <v>0</v>
      </c>
      <c r="M247" s="183">
        <f t="shared" si="102"/>
        <v>0</v>
      </c>
      <c r="N247" s="183">
        <f t="shared" si="102"/>
        <v>0</v>
      </c>
      <c r="O247" s="183">
        <f t="shared" si="102"/>
        <v>0</v>
      </c>
      <c r="P247" s="183">
        <f t="shared" si="102"/>
        <v>0</v>
      </c>
      <c r="Q247" s="183">
        <f t="shared" si="102"/>
        <v>0</v>
      </c>
      <c r="R247" s="183">
        <f t="shared" si="102"/>
        <v>0</v>
      </c>
      <c r="S247" s="183">
        <f t="shared" si="101"/>
        <v>0</v>
      </c>
      <c r="T247" s="183">
        <f t="shared" si="101"/>
        <v>0</v>
      </c>
      <c r="U247" s="183">
        <f t="shared" si="101"/>
        <v>0</v>
      </c>
      <c r="V247" s="183">
        <f t="shared" si="101"/>
        <v>0</v>
      </c>
      <c r="W247" s="183">
        <f t="shared" si="101"/>
        <v>0</v>
      </c>
      <c r="X247" s="183">
        <f t="shared" si="101"/>
        <v>0</v>
      </c>
      <c r="Y247" s="183">
        <f t="shared" si="101"/>
        <v>0</v>
      </c>
      <c r="Z247" s="183">
        <f t="shared" si="101"/>
        <v>0</v>
      </c>
      <c r="AA247" s="183">
        <f t="shared" si="101"/>
        <v>0</v>
      </c>
      <c r="AB247" s="183">
        <f t="shared" si="101"/>
        <v>0</v>
      </c>
      <c r="AC247" s="183">
        <f t="shared" si="101"/>
        <v>0</v>
      </c>
      <c r="AD247" s="183">
        <f t="shared" si="101"/>
        <v>0</v>
      </c>
      <c r="AE247" s="183">
        <f t="shared" si="101"/>
        <v>0</v>
      </c>
      <c r="AF247" s="196">
        <f t="shared" si="101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v>0</v>
      </c>
      <c r="D248" s="183">
        <v>0</v>
      </c>
      <c r="E248" s="183">
        <f t="shared" si="102"/>
        <v>0</v>
      </c>
      <c r="F248" s="183">
        <f t="shared" si="102"/>
        <v>0</v>
      </c>
      <c r="G248" s="183">
        <f t="shared" si="102"/>
        <v>0</v>
      </c>
      <c r="H248" s="183">
        <f t="shared" si="102"/>
        <v>0</v>
      </c>
      <c r="I248" s="183">
        <f t="shared" si="102"/>
        <v>0</v>
      </c>
      <c r="J248" s="183">
        <f t="shared" si="102"/>
        <v>0</v>
      </c>
      <c r="K248" s="183">
        <f t="shared" si="102"/>
        <v>0</v>
      </c>
      <c r="L248" s="183">
        <f t="shared" si="102"/>
        <v>0</v>
      </c>
      <c r="M248" s="183">
        <f t="shared" si="102"/>
        <v>0</v>
      </c>
      <c r="N248" s="183">
        <f t="shared" si="102"/>
        <v>0</v>
      </c>
      <c r="O248" s="183">
        <f t="shared" si="102"/>
        <v>0</v>
      </c>
      <c r="P248" s="183">
        <f t="shared" si="102"/>
        <v>0</v>
      </c>
      <c r="Q248" s="183">
        <f t="shared" si="102"/>
        <v>0</v>
      </c>
      <c r="R248" s="183">
        <f t="shared" si="102"/>
        <v>0</v>
      </c>
      <c r="S248" s="183">
        <f t="shared" si="101"/>
        <v>0</v>
      </c>
      <c r="T248" s="183">
        <f t="shared" si="101"/>
        <v>0</v>
      </c>
      <c r="U248" s="183">
        <f t="shared" si="101"/>
        <v>0</v>
      </c>
      <c r="V248" s="183">
        <f t="shared" si="101"/>
        <v>0</v>
      </c>
      <c r="W248" s="183">
        <f t="shared" si="101"/>
        <v>0</v>
      </c>
      <c r="X248" s="183">
        <f t="shared" si="101"/>
        <v>0</v>
      </c>
      <c r="Y248" s="183">
        <f t="shared" si="101"/>
        <v>0</v>
      </c>
      <c r="Z248" s="183">
        <f t="shared" si="101"/>
        <v>0</v>
      </c>
      <c r="AA248" s="183">
        <f t="shared" si="101"/>
        <v>0</v>
      </c>
      <c r="AB248" s="183">
        <f t="shared" si="101"/>
        <v>0</v>
      </c>
      <c r="AC248" s="183">
        <f t="shared" si="101"/>
        <v>0</v>
      </c>
      <c r="AD248" s="183">
        <f t="shared" si="101"/>
        <v>0</v>
      </c>
      <c r="AE248" s="183">
        <f t="shared" si="101"/>
        <v>0</v>
      </c>
      <c r="AF248" s="196">
        <f t="shared" si="101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v>0</v>
      </c>
      <c r="D249" s="183">
        <v>0</v>
      </c>
      <c r="E249" s="183">
        <f t="shared" si="102"/>
        <v>0</v>
      </c>
      <c r="F249" s="183">
        <f t="shared" si="102"/>
        <v>0</v>
      </c>
      <c r="G249" s="183">
        <f t="shared" si="102"/>
        <v>0</v>
      </c>
      <c r="H249" s="183">
        <f t="shared" si="102"/>
        <v>0</v>
      </c>
      <c r="I249" s="183">
        <f t="shared" si="102"/>
        <v>0</v>
      </c>
      <c r="J249" s="183">
        <f t="shared" si="102"/>
        <v>0</v>
      </c>
      <c r="K249" s="183">
        <f t="shared" si="102"/>
        <v>0</v>
      </c>
      <c r="L249" s="183">
        <f t="shared" si="102"/>
        <v>0</v>
      </c>
      <c r="M249" s="183">
        <f t="shared" si="102"/>
        <v>0</v>
      </c>
      <c r="N249" s="183">
        <f t="shared" si="102"/>
        <v>0</v>
      </c>
      <c r="O249" s="183">
        <f t="shared" si="102"/>
        <v>0</v>
      </c>
      <c r="P249" s="183">
        <f t="shared" si="102"/>
        <v>0</v>
      </c>
      <c r="Q249" s="183">
        <f t="shared" si="102"/>
        <v>0</v>
      </c>
      <c r="R249" s="183">
        <f t="shared" si="102"/>
        <v>0</v>
      </c>
      <c r="S249" s="183">
        <f t="shared" si="101"/>
        <v>0</v>
      </c>
      <c r="T249" s="183">
        <f t="shared" si="101"/>
        <v>0</v>
      </c>
      <c r="U249" s="183">
        <f t="shared" si="101"/>
        <v>0</v>
      </c>
      <c r="V249" s="183">
        <f t="shared" si="101"/>
        <v>0</v>
      </c>
      <c r="W249" s="183">
        <f t="shared" si="101"/>
        <v>0</v>
      </c>
      <c r="X249" s="183">
        <f t="shared" si="101"/>
        <v>0</v>
      </c>
      <c r="Y249" s="183">
        <f t="shared" si="101"/>
        <v>0</v>
      </c>
      <c r="Z249" s="183">
        <f t="shared" si="101"/>
        <v>0</v>
      </c>
      <c r="AA249" s="183">
        <f t="shared" si="101"/>
        <v>0</v>
      </c>
      <c r="AB249" s="183">
        <f t="shared" si="101"/>
        <v>0</v>
      </c>
      <c r="AC249" s="183">
        <f t="shared" si="101"/>
        <v>0</v>
      </c>
      <c r="AD249" s="183">
        <f t="shared" si="101"/>
        <v>0</v>
      </c>
      <c r="AE249" s="183">
        <f t="shared" si="101"/>
        <v>0</v>
      </c>
      <c r="AF249" s="196">
        <f t="shared" si="101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v>0</v>
      </c>
      <c r="D250" s="183">
        <v>0</v>
      </c>
      <c r="E250" s="183">
        <f t="shared" si="102"/>
        <v>0</v>
      </c>
      <c r="F250" s="183">
        <f t="shared" si="102"/>
        <v>0</v>
      </c>
      <c r="G250" s="183">
        <f t="shared" si="102"/>
        <v>0</v>
      </c>
      <c r="H250" s="183">
        <f t="shared" si="102"/>
        <v>0</v>
      </c>
      <c r="I250" s="183">
        <f t="shared" si="102"/>
        <v>0</v>
      </c>
      <c r="J250" s="183">
        <f t="shared" si="102"/>
        <v>0</v>
      </c>
      <c r="K250" s="183">
        <f t="shared" si="102"/>
        <v>0</v>
      </c>
      <c r="L250" s="183">
        <f t="shared" si="102"/>
        <v>0</v>
      </c>
      <c r="M250" s="183">
        <f t="shared" si="102"/>
        <v>0</v>
      </c>
      <c r="N250" s="183">
        <f t="shared" si="102"/>
        <v>0</v>
      </c>
      <c r="O250" s="183">
        <f t="shared" si="102"/>
        <v>0</v>
      </c>
      <c r="P250" s="183">
        <f t="shared" si="102"/>
        <v>0</v>
      </c>
      <c r="Q250" s="183">
        <f t="shared" si="102"/>
        <v>0</v>
      </c>
      <c r="R250" s="183">
        <f t="shared" si="102"/>
        <v>0</v>
      </c>
      <c r="S250" s="183">
        <f t="shared" si="101"/>
        <v>0</v>
      </c>
      <c r="T250" s="183">
        <f t="shared" si="101"/>
        <v>0</v>
      </c>
      <c r="U250" s="183">
        <f t="shared" si="101"/>
        <v>0</v>
      </c>
      <c r="V250" s="183">
        <f t="shared" si="101"/>
        <v>0</v>
      </c>
      <c r="W250" s="183">
        <f t="shared" si="101"/>
        <v>0</v>
      </c>
      <c r="X250" s="183">
        <f t="shared" si="101"/>
        <v>0</v>
      </c>
      <c r="Y250" s="183">
        <f t="shared" si="101"/>
        <v>0</v>
      </c>
      <c r="Z250" s="183">
        <f t="shared" si="101"/>
        <v>0</v>
      </c>
      <c r="AA250" s="183">
        <f t="shared" si="101"/>
        <v>0</v>
      </c>
      <c r="AB250" s="183">
        <f t="shared" si="101"/>
        <v>0</v>
      </c>
      <c r="AC250" s="183">
        <f t="shared" si="101"/>
        <v>0</v>
      </c>
      <c r="AD250" s="183">
        <f t="shared" si="101"/>
        <v>0</v>
      </c>
      <c r="AE250" s="183">
        <f t="shared" si="101"/>
        <v>0</v>
      </c>
      <c r="AF250" s="196">
        <f t="shared" si="101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v>0</v>
      </c>
      <c r="D251" s="183">
        <v>0</v>
      </c>
      <c r="E251" s="183">
        <f t="shared" si="102"/>
        <v>0</v>
      </c>
      <c r="F251" s="183">
        <f t="shared" si="102"/>
        <v>0</v>
      </c>
      <c r="G251" s="183">
        <f t="shared" si="102"/>
        <v>0</v>
      </c>
      <c r="H251" s="183">
        <f t="shared" si="102"/>
        <v>0</v>
      </c>
      <c r="I251" s="183">
        <f t="shared" si="102"/>
        <v>0</v>
      </c>
      <c r="J251" s="183">
        <f t="shared" si="102"/>
        <v>0</v>
      </c>
      <c r="K251" s="183">
        <f t="shared" si="102"/>
        <v>0</v>
      </c>
      <c r="L251" s="183">
        <f t="shared" si="102"/>
        <v>0</v>
      </c>
      <c r="M251" s="183">
        <f t="shared" si="102"/>
        <v>0</v>
      </c>
      <c r="N251" s="183">
        <f t="shared" si="102"/>
        <v>0</v>
      </c>
      <c r="O251" s="183">
        <f t="shared" si="102"/>
        <v>0</v>
      </c>
      <c r="P251" s="183">
        <f t="shared" si="102"/>
        <v>0</v>
      </c>
      <c r="Q251" s="183">
        <f t="shared" si="102"/>
        <v>0</v>
      </c>
      <c r="R251" s="183">
        <f t="shared" si="102"/>
        <v>0</v>
      </c>
      <c r="S251" s="183">
        <f t="shared" si="101"/>
        <v>0</v>
      </c>
      <c r="T251" s="183">
        <f t="shared" si="101"/>
        <v>0</v>
      </c>
      <c r="U251" s="183">
        <f t="shared" si="101"/>
        <v>0</v>
      </c>
      <c r="V251" s="183">
        <f t="shared" si="101"/>
        <v>0</v>
      </c>
      <c r="W251" s="183">
        <f t="shared" si="101"/>
        <v>0</v>
      </c>
      <c r="X251" s="183">
        <f t="shared" si="101"/>
        <v>0</v>
      </c>
      <c r="Y251" s="183">
        <f t="shared" si="101"/>
        <v>0</v>
      </c>
      <c r="Z251" s="183">
        <f t="shared" si="101"/>
        <v>0</v>
      </c>
      <c r="AA251" s="183">
        <f t="shared" si="101"/>
        <v>0</v>
      </c>
      <c r="AB251" s="183">
        <f t="shared" si="101"/>
        <v>0</v>
      </c>
      <c r="AC251" s="183">
        <f t="shared" si="101"/>
        <v>0</v>
      </c>
      <c r="AD251" s="183">
        <f t="shared" si="101"/>
        <v>0</v>
      </c>
      <c r="AE251" s="183">
        <f t="shared" si="101"/>
        <v>0</v>
      </c>
      <c r="AF251" s="196">
        <f t="shared" si="101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v>0</v>
      </c>
      <c r="D252" s="183">
        <v>0</v>
      </c>
      <c r="E252" s="183">
        <f t="shared" si="102"/>
        <v>0</v>
      </c>
      <c r="F252" s="183">
        <f t="shared" si="102"/>
        <v>0</v>
      </c>
      <c r="G252" s="183">
        <f t="shared" si="102"/>
        <v>0</v>
      </c>
      <c r="H252" s="183">
        <f t="shared" si="102"/>
        <v>0</v>
      </c>
      <c r="I252" s="183">
        <f t="shared" si="102"/>
        <v>0</v>
      </c>
      <c r="J252" s="183">
        <f t="shared" si="102"/>
        <v>0</v>
      </c>
      <c r="K252" s="183">
        <f t="shared" si="102"/>
        <v>0</v>
      </c>
      <c r="L252" s="183">
        <f t="shared" si="102"/>
        <v>0</v>
      </c>
      <c r="M252" s="183">
        <f t="shared" si="102"/>
        <v>0</v>
      </c>
      <c r="N252" s="183">
        <f t="shared" si="102"/>
        <v>0</v>
      </c>
      <c r="O252" s="183">
        <f t="shared" si="102"/>
        <v>0</v>
      </c>
      <c r="P252" s="183">
        <f t="shared" si="102"/>
        <v>0</v>
      </c>
      <c r="Q252" s="183">
        <f t="shared" si="102"/>
        <v>0</v>
      </c>
      <c r="R252" s="183">
        <f t="shared" si="102"/>
        <v>0</v>
      </c>
      <c r="S252" s="183">
        <f t="shared" si="101"/>
        <v>0</v>
      </c>
      <c r="T252" s="183">
        <f t="shared" si="101"/>
        <v>0</v>
      </c>
      <c r="U252" s="183">
        <f t="shared" si="101"/>
        <v>0</v>
      </c>
      <c r="V252" s="183">
        <f t="shared" si="101"/>
        <v>0</v>
      </c>
      <c r="W252" s="183">
        <f t="shared" si="101"/>
        <v>0</v>
      </c>
      <c r="X252" s="183">
        <f t="shared" si="101"/>
        <v>0</v>
      </c>
      <c r="Y252" s="183">
        <f t="shared" si="101"/>
        <v>0</v>
      </c>
      <c r="Z252" s="183">
        <f t="shared" si="101"/>
        <v>0</v>
      </c>
      <c r="AA252" s="183">
        <f t="shared" si="101"/>
        <v>0</v>
      </c>
      <c r="AB252" s="183">
        <f t="shared" si="101"/>
        <v>0</v>
      </c>
      <c r="AC252" s="183">
        <f t="shared" si="101"/>
        <v>0</v>
      </c>
      <c r="AD252" s="183">
        <f t="shared" si="101"/>
        <v>0</v>
      </c>
      <c r="AE252" s="183">
        <f t="shared" si="101"/>
        <v>0</v>
      </c>
      <c r="AF252" s="196">
        <f t="shared" si="101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v>0</v>
      </c>
      <c r="D253" s="183">
        <v>0</v>
      </c>
      <c r="E253" s="183">
        <f t="shared" si="102"/>
        <v>0</v>
      </c>
      <c r="F253" s="183">
        <f t="shared" si="102"/>
        <v>0</v>
      </c>
      <c r="G253" s="183">
        <f t="shared" si="102"/>
        <v>0</v>
      </c>
      <c r="H253" s="183">
        <f t="shared" si="102"/>
        <v>0</v>
      </c>
      <c r="I253" s="183">
        <f t="shared" si="102"/>
        <v>0</v>
      </c>
      <c r="J253" s="183">
        <f t="shared" si="102"/>
        <v>0</v>
      </c>
      <c r="K253" s="183">
        <f t="shared" si="102"/>
        <v>0</v>
      </c>
      <c r="L253" s="183">
        <f t="shared" si="102"/>
        <v>0</v>
      </c>
      <c r="M253" s="183">
        <f t="shared" si="102"/>
        <v>0</v>
      </c>
      <c r="N253" s="183">
        <f t="shared" si="102"/>
        <v>0</v>
      </c>
      <c r="O253" s="183">
        <f t="shared" si="102"/>
        <v>0</v>
      </c>
      <c r="P253" s="183">
        <f t="shared" si="102"/>
        <v>0</v>
      </c>
      <c r="Q253" s="183">
        <f t="shared" si="102"/>
        <v>0</v>
      </c>
      <c r="R253" s="183">
        <f t="shared" si="102"/>
        <v>0</v>
      </c>
      <c r="S253" s="183">
        <f t="shared" si="101"/>
        <v>0</v>
      </c>
      <c r="T253" s="183">
        <f t="shared" si="101"/>
        <v>0</v>
      </c>
      <c r="U253" s="183">
        <f t="shared" si="101"/>
        <v>0</v>
      </c>
      <c r="V253" s="183">
        <f t="shared" si="101"/>
        <v>0</v>
      </c>
      <c r="W253" s="183">
        <f t="shared" si="101"/>
        <v>0</v>
      </c>
      <c r="X253" s="183">
        <f t="shared" si="101"/>
        <v>0</v>
      </c>
      <c r="Y253" s="183">
        <f t="shared" si="101"/>
        <v>0</v>
      </c>
      <c r="Z253" s="183">
        <f t="shared" si="101"/>
        <v>0</v>
      </c>
      <c r="AA253" s="183">
        <f t="shared" si="101"/>
        <v>0</v>
      </c>
      <c r="AB253" s="183">
        <f t="shared" si="101"/>
        <v>0</v>
      </c>
      <c r="AC253" s="183">
        <f t="shared" si="101"/>
        <v>0</v>
      </c>
      <c r="AD253" s="183">
        <f t="shared" si="101"/>
        <v>0</v>
      </c>
      <c r="AE253" s="183">
        <f t="shared" si="101"/>
        <v>0</v>
      </c>
      <c r="AF253" s="196">
        <f t="shared" si="101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v>0</v>
      </c>
      <c r="D254" s="183">
        <v>0</v>
      </c>
      <c r="E254" s="183">
        <f t="shared" si="102"/>
        <v>0</v>
      </c>
      <c r="F254" s="183">
        <f t="shared" si="102"/>
        <v>0</v>
      </c>
      <c r="G254" s="183">
        <f t="shared" si="102"/>
        <v>0</v>
      </c>
      <c r="H254" s="183">
        <f t="shared" si="102"/>
        <v>0</v>
      </c>
      <c r="I254" s="183">
        <f t="shared" si="102"/>
        <v>0</v>
      </c>
      <c r="J254" s="183">
        <f t="shared" si="102"/>
        <v>0</v>
      </c>
      <c r="K254" s="183">
        <f t="shared" si="102"/>
        <v>0</v>
      </c>
      <c r="L254" s="183">
        <f t="shared" si="102"/>
        <v>0</v>
      </c>
      <c r="M254" s="183">
        <f t="shared" si="102"/>
        <v>0</v>
      </c>
      <c r="N254" s="183">
        <f t="shared" si="102"/>
        <v>0</v>
      </c>
      <c r="O254" s="183">
        <f t="shared" si="102"/>
        <v>0</v>
      </c>
      <c r="P254" s="183">
        <f t="shared" si="102"/>
        <v>0</v>
      </c>
      <c r="Q254" s="183">
        <f t="shared" si="102"/>
        <v>0</v>
      </c>
      <c r="R254" s="183">
        <f t="shared" si="102"/>
        <v>0</v>
      </c>
      <c r="S254" s="183">
        <f t="shared" si="101"/>
        <v>0</v>
      </c>
      <c r="T254" s="183">
        <f t="shared" si="101"/>
        <v>0</v>
      </c>
      <c r="U254" s="183">
        <f t="shared" si="101"/>
        <v>0</v>
      </c>
      <c r="V254" s="183">
        <f t="shared" si="101"/>
        <v>0</v>
      </c>
      <c r="W254" s="183">
        <f t="shared" si="101"/>
        <v>0</v>
      </c>
      <c r="X254" s="183">
        <f t="shared" si="101"/>
        <v>0</v>
      </c>
      <c r="Y254" s="183">
        <f t="shared" si="101"/>
        <v>0</v>
      </c>
      <c r="Z254" s="183">
        <f t="shared" si="101"/>
        <v>0</v>
      </c>
      <c r="AA254" s="183">
        <f t="shared" si="101"/>
        <v>0</v>
      </c>
      <c r="AB254" s="183">
        <f t="shared" si="101"/>
        <v>0</v>
      </c>
      <c r="AC254" s="183">
        <f t="shared" si="101"/>
        <v>0</v>
      </c>
      <c r="AD254" s="183">
        <f t="shared" si="101"/>
        <v>0</v>
      </c>
      <c r="AE254" s="183">
        <f t="shared" si="101"/>
        <v>0</v>
      </c>
      <c r="AF254" s="196">
        <f t="shared" si="101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v>0</v>
      </c>
      <c r="D255" s="183">
        <v>0</v>
      </c>
      <c r="E255" s="183">
        <f t="shared" si="102"/>
        <v>0</v>
      </c>
      <c r="F255" s="183">
        <f t="shared" si="102"/>
        <v>0</v>
      </c>
      <c r="G255" s="183">
        <f t="shared" si="102"/>
        <v>0</v>
      </c>
      <c r="H255" s="183">
        <f t="shared" si="102"/>
        <v>0</v>
      </c>
      <c r="I255" s="183">
        <f t="shared" si="102"/>
        <v>0</v>
      </c>
      <c r="J255" s="183">
        <f t="shared" si="102"/>
        <v>0</v>
      </c>
      <c r="K255" s="183">
        <f t="shared" si="102"/>
        <v>0</v>
      </c>
      <c r="L255" s="183">
        <f t="shared" si="102"/>
        <v>0</v>
      </c>
      <c r="M255" s="183">
        <f t="shared" si="102"/>
        <v>0</v>
      </c>
      <c r="N255" s="183">
        <f t="shared" si="102"/>
        <v>0</v>
      </c>
      <c r="O255" s="183">
        <f t="shared" si="102"/>
        <v>0</v>
      </c>
      <c r="P255" s="183">
        <f t="shared" si="102"/>
        <v>0</v>
      </c>
      <c r="Q255" s="183">
        <f t="shared" si="102"/>
        <v>0</v>
      </c>
      <c r="R255" s="183">
        <f t="shared" si="102"/>
        <v>0</v>
      </c>
      <c r="S255" s="183">
        <f t="shared" si="101"/>
        <v>0</v>
      </c>
      <c r="T255" s="183">
        <f t="shared" si="101"/>
        <v>0</v>
      </c>
      <c r="U255" s="183">
        <f t="shared" si="101"/>
        <v>0</v>
      </c>
      <c r="V255" s="183">
        <f t="shared" si="101"/>
        <v>0</v>
      </c>
      <c r="W255" s="183">
        <f t="shared" si="101"/>
        <v>0</v>
      </c>
      <c r="X255" s="183">
        <f t="shared" si="101"/>
        <v>0</v>
      </c>
      <c r="Y255" s="183">
        <f t="shared" si="101"/>
        <v>0</v>
      </c>
      <c r="Z255" s="183">
        <f t="shared" si="101"/>
        <v>0</v>
      </c>
      <c r="AA255" s="183">
        <f t="shared" si="101"/>
        <v>0</v>
      </c>
      <c r="AB255" s="183">
        <f t="shared" si="101"/>
        <v>0</v>
      </c>
      <c r="AC255" s="183">
        <f t="shared" si="101"/>
        <v>0</v>
      </c>
      <c r="AD255" s="183">
        <f t="shared" si="101"/>
        <v>0</v>
      </c>
      <c r="AE255" s="183">
        <f t="shared" si="101"/>
        <v>0</v>
      </c>
      <c r="AF255" s="196">
        <f t="shared" si="101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v>0</v>
      </c>
      <c r="D256" s="183">
        <v>0</v>
      </c>
      <c r="E256" s="183">
        <f t="shared" si="102"/>
        <v>0</v>
      </c>
      <c r="F256" s="183">
        <f t="shared" si="102"/>
        <v>0</v>
      </c>
      <c r="G256" s="183">
        <f t="shared" si="102"/>
        <v>0</v>
      </c>
      <c r="H256" s="183">
        <f t="shared" si="102"/>
        <v>0</v>
      </c>
      <c r="I256" s="183">
        <f t="shared" si="102"/>
        <v>0</v>
      </c>
      <c r="J256" s="183">
        <f t="shared" si="102"/>
        <v>0</v>
      </c>
      <c r="K256" s="183">
        <f t="shared" si="102"/>
        <v>0</v>
      </c>
      <c r="L256" s="183">
        <f t="shared" si="102"/>
        <v>0</v>
      </c>
      <c r="M256" s="183">
        <f t="shared" si="102"/>
        <v>0</v>
      </c>
      <c r="N256" s="183">
        <f t="shared" si="102"/>
        <v>0</v>
      </c>
      <c r="O256" s="183">
        <f t="shared" si="102"/>
        <v>0</v>
      </c>
      <c r="P256" s="183">
        <f t="shared" si="102"/>
        <v>0</v>
      </c>
      <c r="Q256" s="183">
        <f t="shared" si="102"/>
        <v>0</v>
      </c>
      <c r="R256" s="183">
        <f t="shared" si="102"/>
        <v>0</v>
      </c>
      <c r="S256" s="183">
        <f t="shared" ref="S256:AF271" si="103">R256</f>
        <v>0</v>
      </c>
      <c r="T256" s="183">
        <f t="shared" si="103"/>
        <v>0</v>
      </c>
      <c r="U256" s="183">
        <f t="shared" si="103"/>
        <v>0</v>
      </c>
      <c r="V256" s="183">
        <f t="shared" si="103"/>
        <v>0</v>
      </c>
      <c r="W256" s="183">
        <f t="shared" si="103"/>
        <v>0</v>
      </c>
      <c r="X256" s="183">
        <f t="shared" si="103"/>
        <v>0</v>
      </c>
      <c r="Y256" s="183">
        <f t="shared" si="103"/>
        <v>0</v>
      </c>
      <c r="Z256" s="183">
        <f t="shared" si="103"/>
        <v>0</v>
      </c>
      <c r="AA256" s="183">
        <f t="shared" si="103"/>
        <v>0</v>
      </c>
      <c r="AB256" s="183">
        <f t="shared" si="103"/>
        <v>0</v>
      </c>
      <c r="AC256" s="183">
        <f t="shared" si="103"/>
        <v>0</v>
      </c>
      <c r="AD256" s="183">
        <f t="shared" si="103"/>
        <v>0</v>
      </c>
      <c r="AE256" s="183">
        <f t="shared" si="103"/>
        <v>0</v>
      </c>
      <c r="AF256" s="196">
        <f t="shared" si="103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v>0</v>
      </c>
      <c r="D257" s="183">
        <v>0</v>
      </c>
      <c r="E257" s="183">
        <f t="shared" si="102"/>
        <v>0</v>
      </c>
      <c r="F257" s="183">
        <f t="shared" si="102"/>
        <v>0</v>
      </c>
      <c r="G257" s="183">
        <f t="shared" si="102"/>
        <v>0</v>
      </c>
      <c r="H257" s="183">
        <f t="shared" si="102"/>
        <v>0</v>
      </c>
      <c r="I257" s="183">
        <f t="shared" si="102"/>
        <v>0</v>
      </c>
      <c r="J257" s="183">
        <f t="shared" si="102"/>
        <v>0</v>
      </c>
      <c r="K257" s="183">
        <f t="shared" si="102"/>
        <v>0</v>
      </c>
      <c r="L257" s="183">
        <f t="shared" si="102"/>
        <v>0</v>
      </c>
      <c r="M257" s="183">
        <f t="shared" si="102"/>
        <v>0</v>
      </c>
      <c r="N257" s="183">
        <f t="shared" si="102"/>
        <v>0</v>
      </c>
      <c r="O257" s="183">
        <f t="shared" si="102"/>
        <v>0</v>
      </c>
      <c r="P257" s="183">
        <f t="shared" si="102"/>
        <v>0</v>
      </c>
      <c r="Q257" s="183">
        <f t="shared" si="102"/>
        <v>0</v>
      </c>
      <c r="R257" s="183">
        <f t="shared" si="102"/>
        <v>0</v>
      </c>
      <c r="S257" s="183">
        <f t="shared" si="103"/>
        <v>0</v>
      </c>
      <c r="T257" s="183">
        <f t="shared" si="103"/>
        <v>0</v>
      </c>
      <c r="U257" s="183">
        <f t="shared" si="103"/>
        <v>0</v>
      </c>
      <c r="V257" s="183">
        <f t="shared" si="103"/>
        <v>0</v>
      </c>
      <c r="W257" s="183">
        <f t="shared" si="103"/>
        <v>0</v>
      </c>
      <c r="X257" s="183">
        <f t="shared" si="103"/>
        <v>0</v>
      </c>
      <c r="Y257" s="183">
        <f t="shared" si="103"/>
        <v>0</v>
      </c>
      <c r="Z257" s="183">
        <f t="shared" si="103"/>
        <v>0</v>
      </c>
      <c r="AA257" s="183">
        <f t="shared" si="103"/>
        <v>0</v>
      </c>
      <c r="AB257" s="183">
        <f t="shared" si="103"/>
        <v>0</v>
      </c>
      <c r="AC257" s="183">
        <f t="shared" si="103"/>
        <v>0</v>
      </c>
      <c r="AD257" s="183">
        <f t="shared" si="103"/>
        <v>0</v>
      </c>
      <c r="AE257" s="183">
        <f t="shared" si="103"/>
        <v>0</v>
      </c>
      <c r="AF257" s="196">
        <f t="shared" si="103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v>0</v>
      </c>
      <c r="D258" s="183">
        <v>0</v>
      </c>
      <c r="E258" s="183">
        <f t="shared" ref="E258:R273" si="104">D258</f>
        <v>0</v>
      </c>
      <c r="F258" s="183">
        <f t="shared" si="104"/>
        <v>0</v>
      </c>
      <c r="G258" s="183">
        <f t="shared" si="104"/>
        <v>0</v>
      </c>
      <c r="H258" s="183">
        <f t="shared" si="104"/>
        <v>0</v>
      </c>
      <c r="I258" s="183">
        <f t="shared" si="104"/>
        <v>0</v>
      </c>
      <c r="J258" s="183">
        <f t="shared" si="104"/>
        <v>0</v>
      </c>
      <c r="K258" s="183">
        <f t="shared" si="104"/>
        <v>0</v>
      </c>
      <c r="L258" s="183">
        <f t="shared" si="104"/>
        <v>0</v>
      </c>
      <c r="M258" s="183">
        <f t="shared" si="104"/>
        <v>0</v>
      </c>
      <c r="N258" s="183">
        <f t="shared" si="104"/>
        <v>0</v>
      </c>
      <c r="O258" s="183">
        <f t="shared" si="104"/>
        <v>0</v>
      </c>
      <c r="P258" s="183">
        <f t="shared" si="104"/>
        <v>0</v>
      </c>
      <c r="Q258" s="183">
        <f t="shared" si="104"/>
        <v>0</v>
      </c>
      <c r="R258" s="183">
        <f t="shared" si="104"/>
        <v>0</v>
      </c>
      <c r="S258" s="183">
        <f t="shared" si="103"/>
        <v>0</v>
      </c>
      <c r="T258" s="183">
        <f t="shared" si="103"/>
        <v>0</v>
      </c>
      <c r="U258" s="183">
        <f t="shared" si="103"/>
        <v>0</v>
      </c>
      <c r="V258" s="183">
        <f t="shared" si="103"/>
        <v>0</v>
      </c>
      <c r="W258" s="183">
        <f t="shared" si="103"/>
        <v>0</v>
      </c>
      <c r="X258" s="183">
        <f t="shared" si="103"/>
        <v>0</v>
      </c>
      <c r="Y258" s="183">
        <f t="shared" si="103"/>
        <v>0</v>
      </c>
      <c r="Z258" s="183">
        <f t="shared" si="103"/>
        <v>0</v>
      </c>
      <c r="AA258" s="183">
        <f t="shared" si="103"/>
        <v>0</v>
      </c>
      <c r="AB258" s="183">
        <f t="shared" si="103"/>
        <v>0</v>
      </c>
      <c r="AC258" s="183">
        <f t="shared" si="103"/>
        <v>0</v>
      </c>
      <c r="AD258" s="183">
        <f t="shared" si="103"/>
        <v>0</v>
      </c>
      <c r="AE258" s="183">
        <f t="shared" si="103"/>
        <v>0</v>
      </c>
      <c r="AF258" s="196">
        <f t="shared" si="103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v>0</v>
      </c>
      <c r="D259" s="183">
        <v>0</v>
      </c>
      <c r="E259" s="183">
        <f t="shared" si="104"/>
        <v>0</v>
      </c>
      <c r="F259" s="183">
        <f t="shared" si="104"/>
        <v>0</v>
      </c>
      <c r="G259" s="183">
        <f t="shared" si="104"/>
        <v>0</v>
      </c>
      <c r="H259" s="183">
        <f t="shared" si="104"/>
        <v>0</v>
      </c>
      <c r="I259" s="183">
        <f t="shared" si="104"/>
        <v>0</v>
      </c>
      <c r="J259" s="183">
        <f t="shared" si="104"/>
        <v>0</v>
      </c>
      <c r="K259" s="183">
        <f t="shared" si="104"/>
        <v>0</v>
      </c>
      <c r="L259" s="183">
        <f t="shared" si="104"/>
        <v>0</v>
      </c>
      <c r="M259" s="183">
        <f t="shared" si="104"/>
        <v>0</v>
      </c>
      <c r="N259" s="183">
        <f t="shared" si="104"/>
        <v>0</v>
      </c>
      <c r="O259" s="183">
        <f t="shared" si="104"/>
        <v>0</v>
      </c>
      <c r="P259" s="183">
        <f t="shared" si="104"/>
        <v>0</v>
      </c>
      <c r="Q259" s="183">
        <f t="shared" si="104"/>
        <v>0</v>
      </c>
      <c r="R259" s="183">
        <f t="shared" si="104"/>
        <v>0</v>
      </c>
      <c r="S259" s="183">
        <f t="shared" si="103"/>
        <v>0</v>
      </c>
      <c r="T259" s="183">
        <f t="shared" si="103"/>
        <v>0</v>
      </c>
      <c r="U259" s="183">
        <f t="shared" si="103"/>
        <v>0</v>
      </c>
      <c r="V259" s="183">
        <f t="shared" si="103"/>
        <v>0</v>
      </c>
      <c r="W259" s="183">
        <f t="shared" si="103"/>
        <v>0</v>
      </c>
      <c r="X259" s="183">
        <f t="shared" si="103"/>
        <v>0</v>
      </c>
      <c r="Y259" s="183">
        <f t="shared" si="103"/>
        <v>0</v>
      </c>
      <c r="Z259" s="183">
        <f t="shared" si="103"/>
        <v>0</v>
      </c>
      <c r="AA259" s="183">
        <f t="shared" si="103"/>
        <v>0</v>
      </c>
      <c r="AB259" s="183">
        <f t="shared" si="103"/>
        <v>0</v>
      </c>
      <c r="AC259" s="183">
        <f t="shared" si="103"/>
        <v>0</v>
      </c>
      <c r="AD259" s="183">
        <f t="shared" si="103"/>
        <v>0</v>
      </c>
      <c r="AE259" s="183">
        <f t="shared" si="103"/>
        <v>0</v>
      </c>
      <c r="AF259" s="196">
        <f t="shared" si="103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v>0</v>
      </c>
      <c r="D260" s="183">
        <v>0</v>
      </c>
      <c r="E260" s="183">
        <f t="shared" si="104"/>
        <v>0</v>
      </c>
      <c r="F260" s="183">
        <f t="shared" si="104"/>
        <v>0</v>
      </c>
      <c r="G260" s="183">
        <f t="shared" si="104"/>
        <v>0</v>
      </c>
      <c r="H260" s="183">
        <f t="shared" si="104"/>
        <v>0</v>
      </c>
      <c r="I260" s="183">
        <f t="shared" si="104"/>
        <v>0</v>
      </c>
      <c r="J260" s="183">
        <f t="shared" si="104"/>
        <v>0</v>
      </c>
      <c r="K260" s="183">
        <f t="shared" si="104"/>
        <v>0</v>
      </c>
      <c r="L260" s="183">
        <f t="shared" si="104"/>
        <v>0</v>
      </c>
      <c r="M260" s="183">
        <f t="shared" si="104"/>
        <v>0</v>
      </c>
      <c r="N260" s="183">
        <f t="shared" si="104"/>
        <v>0</v>
      </c>
      <c r="O260" s="183">
        <f t="shared" si="104"/>
        <v>0</v>
      </c>
      <c r="P260" s="183">
        <f t="shared" si="104"/>
        <v>0</v>
      </c>
      <c r="Q260" s="183">
        <f t="shared" si="104"/>
        <v>0</v>
      </c>
      <c r="R260" s="183">
        <f t="shared" si="104"/>
        <v>0</v>
      </c>
      <c r="S260" s="183">
        <f t="shared" si="103"/>
        <v>0</v>
      </c>
      <c r="T260" s="183">
        <f t="shared" si="103"/>
        <v>0</v>
      </c>
      <c r="U260" s="183">
        <f t="shared" si="103"/>
        <v>0</v>
      </c>
      <c r="V260" s="183">
        <f t="shared" si="103"/>
        <v>0</v>
      </c>
      <c r="W260" s="183">
        <f t="shared" si="103"/>
        <v>0</v>
      </c>
      <c r="X260" s="183">
        <f t="shared" si="103"/>
        <v>0</v>
      </c>
      <c r="Y260" s="183">
        <f t="shared" si="103"/>
        <v>0</v>
      </c>
      <c r="Z260" s="183">
        <f t="shared" si="103"/>
        <v>0</v>
      </c>
      <c r="AA260" s="183">
        <f t="shared" si="103"/>
        <v>0</v>
      </c>
      <c r="AB260" s="183">
        <f t="shared" si="103"/>
        <v>0</v>
      </c>
      <c r="AC260" s="183">
        <f t="shared" si="103"/>
        <v>0</v>
      </c>
      <c r="AD260" s="183">
        <f t="shared" si="103"/>
        <v>0</v>
      </c>
      <c r="AE260" s="183">
        <f t="shared" si="103"/>
        <v>0</v>
      </c>
      <c r="AF260" s="196">
        <f t="shared" si="103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v>0</v>
      </c>
      <c r="D261" s="183">
        <v>0</v>
      </c>
      <c r="E261" s="183">
        <f t="shared" si="104"/>
        <v>0</v>
      </c>
      <c r="F261" s="183">
        <f t="shared" si="104"/>
        <v>0</v>
      </c>
      <c r="G261" s="183">
        <f t="shared" si="104"/>
        <v>0</v>
      </c>
      <c r="H261" s="183">
        <f t="shared" si="104"/>
        <v>0</v>
      </c>
      <c r="I261" s="183">
        <f t="shared" si="104"/>
        <v>0</v>
      </c>
      <c r="J261" s="183">
        <f t="shared" si="104"/>
        <v>0</v>
      </c>
      <c r="K261" s="183">
        <f t="shared" si="104"/>
        <v>0</v>
      </c>
      <c r="L261" s="183">
        <f t="shared" si="104"/>
        <v>0</v>
      </c>
      <c r="M261" s="183">
        <f t="shared" si="104"/>
        <v>0</v>
      </c>
      <c r="N261" s="183">
        <f t="shared" si="104"/>
        <v>0</v>
      </c>
      <c r="O261" s="183">
        <f t="shared" si="104"/>
        <v>0</v>
      </c>
      <c r="P261" s="183">
        <f t="shared" si="104"/>
        <v>0</v>
      </c>
      <c r="Q261" s="183">
        <f t="shared" si="104"/>
        <v>0</v>
      </c>
      <c r="R261" s="183">
        <f t="shared" si="104"/>
        <v>0</v>
      </c>
      <c r="S261" s="183">
        <f t="shared" si="103"/>
        <v>0</v>
      </c>
      <c r="T261" s="183">
        <f t="shared" si="103"/>
        <v>0</v>
      </c>
      <c r="U261" s="183">
        <f t="shared" si="103"/>
        <v>0</v>
      </c>
      <c r="V261" s="183">
        <f t="shared" si="103"/>
        <v>0</v>
      </c>
      <c r="W261" s="183">
        <f t="shared" si="103"/>
        <v>0</v>
      </c>
      <c r="X261" s="183">
        <f t="shared" si="103"/>
        <v>0</v>
      </c>
      <c r="Y261" s="183">
        <f t="shared" si="103"/>
        <v>0</v>
      </c>
      <c r="Z261" s="183">
        <f t="shared" si="103"/>
        <v>0</v>
      </c>
      <c r="AA261" s="183">
        <f t="shared" si="103"/>
        <v>0</v>
      </c>
      <c r="AB261" s="183">
        <f t="shared" si="103"/>
        <v>0</v>
      </c>
      <c r="AC261" s="183">
        <f t="shared" si="103"/>
        <v>0</v>
      </c>
      <c r="AD261" s="183">
        <f t="shared" si="103"/>
        <v>0</v>
      </c>
      <c r="AE261" s="183">
        <f t="shared" si="103"/>
        <v>0</v>
      </c>
      <c r="AF261" s="196">
        <f t="shared" si="103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v>0</v>
      </c>
      <c r="D262" s="183">
        <v>0</v>
      </c>
      <c r="E262" s="183">
        <f t="shared" si="104"/>
        <v>0</v>
      </c>
      <c r="F262" s="183">
        <f t="shared" si="104"/>
        <v>0</v>
      </c>
      <c r="G262" s="183">
        <f t="shared" si="104"/>
        <v>0</v>
      </c>
      <c r="H262" s="183">
        <f t="shared" si="104"/>
        <v>0</v>
      </c>
      <c r="I262" s="183">
        <f t="shared" si="104"/>
        <v>0</v>
      </c>
      <c r="J262" s="183">
        <f t="shared" si="104"/>
        <v>0</v>
      </c>
      <c r="K262" s="183">
        <f t="shared" si="104"/>
        <v>0</v>
      </c>
      <c r="L262" s="183">
        <f t="shared" si="104"/>
        <v>0</v>
      </c>
      <c r="M262" s="183">
        <f t="shared" si="104"/>
        <v>0</v>
      </c>
      <c r="N262" s="183">
        <f t="shared" si="104"/>
        <v>0</v>
      </c>
      <c r="O262" s="183">
        <f t="shared" si="104"/>
        <v>0</v>
      </c>
      <c r="P262" s="183">
        <f t="shared" si="104"/>
        <v>0</v>
      </c>
      <c r="Q262" s="183">
        <f t="shared" si="104"/>
        <v>0</v>
      </c>
      <c r="R262" s="183">
        <f t="shared" si="104"/>
        <v>0</v>
      </c>
      <c r="S262" s="183">
        <f t="shared" si="103"/>
        <v>0</v>
      </c>
      <c r="T262" s="183">
        <f t="shared" si="103"/>
        <v>0</v>
      </c>
      <c r="U262" s="183">
        <f t="shared" si="103"/>
        <v>0</v>
      </c>
      <c r="V262" s="183">
        <f t="shared" si="103"/>
        <v>0</v>
      </c>
      <c r="W262" s="183">
        <f t="shared" si="103"/>
        <v>0</v>
      </c>
      <c r="X262" s="183">
        <f t="shared" si="103"/>
        <v>0</v>
      </c>
      <c r="Y262" s="183">
        <f t="shared" si="103"/>
        <v>0</v>
      </c>
      <c r="Z262" s="183">
        <f t="shared" si="103"/>
        <v>0</v>
      </c>
      <c r="AA262" s="183">
        <f t="shared" si="103"/>
        <v>0</v>
      </c>
      <c r="AB262" s="183">
        <f t="shared" si="103"/>
        <v>0</v>
      </c>
      <c r="AC262" s="183">
        <f t="shared" si="103"/>
        <v>0</v>
      </c>
      <c r="AD262" s="183">
        <f t="shared" si="103"/>
        <v>0</v>
      </c>
      <c r="AE262" s="183">
        <f t="shared" si="103"/>
        <v>0</v>
      </c>
      <c r="AF262" s="196">
        <f t="shared" si="103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v>0</v>
      </c>
      <c r="D263" s="183">
        <v>0</v>
      </c>
      <c r="E263" s="183">
        <f t="shared" si="104"/>
        <v>0</v>
      </c>
      <c r="F263" s="183">
        <f t="shared" si="104"/>
        <v>0</v>
      </c>
      <c r="G263" s="183">
        <f t="shared" si="104"/>
        <v>0</v>
      </c>
      <c r="H263" s="183">
        <f t="shared" si="104"/>
        <v>0</v>
      </c>
      <c r="I263" s="183">
        <f t="shared" si="104"/>
        <v>0</v>
      </c>
      <c r="J263" s="183">
        <f t="shared" si="104"/>
        <v>0</v>
      </c>
      <c r="K263" s="183">
        <f t="shared" si="104"/>
        <v>0</v>
      </c>
      <c r="L263" s="183">
        <f t="shared" si="104"/>
        <v>0</v>
      </c>
      <c r="M263" s="183">
        <f t="shared" si="104"/>
        <v>0</v>
      </c>
      <c r="N263" s="183">
        <f t="shared" si="104"/>
        <v>0</v>
      </c>
      <c r="O263" s="183">
        <f t="shared" si="104"/>
        <v>0</v>
      </c>
      <c r="P263" s="183">
        <f t="shared" si="104"/>
        <v>0</v>
      </c>
      <c r="Q263" s="183">
        <f t="shared" si="104"/>
        <v>0</v>
      </c>
      <c r="R263" s="183">
        <f t="shared" si="104"/>
        <v>0</v>
      </c>
      <c r="S263" s="183">
        <f t="shared" si="103"/>
        <v>0</v>
      </c>
      <c r="T263" s="183">
        <f t="shared" si="103"/>
        <v>0</v>
      </c>
      <c r="U263" s="183">
        <f t="shared" si="103"/>
        <v>0</v>
      </c>
      <c r="V263" s="183">
        <f t="shared" si="103"/>
        <v>0</v>
      </c>
      <c r="W263" s="183">
        <f t="shared" si="103"/>
        <v>0</v>
      </c>
      <c r="X263" s="183">
        <f t="shared" si="103"/>
        <v>0</v>
      </c>
      <c r="Y263" s="183">
        <f t="shared" si="103"/>
        <v>0</v>
      </c>
      <c r="Z263" s="183">
        <f t="shared" si="103"/>
        <v>0</v>
      </c>
      <c r="AA263" s="183">
        <f t="shared" si="103"/>
        <v>0</v>
      </c>
      <c r="AB263" s="183">
        <f t="shared" si="103"/>
        <v>0</v>
      </c>
      <c r="AC263" s="183">
        <f t="shared" si="103"/>
        <v>0</v>
      </c>
      <c r="AD263" s="183">
        <f t="shared" si="103"/>
        <v>0</v>
      </c>
      <c r="AE263" s="183">
        <f t="shared" si="103"/>
        <v>0</v>
      </c>
      <c r="AF263" s="196">
        <f t="shared" si="103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v>0</v>
      </c>
      <c r="D264" s="183">
        <v>0</v>
      </c>
      <c r="E264" s="183">
        <f t="shared" si="104"/>
        <v>0</v>
      </c>
      <c r="F264" s="183">
        <f t="shared" si="104"/>
        <v>0</v>
      </c>
      <c r="G264" s="183">
        <f t="shared" si="104"/>
        <v>0</v>
      </c>
      <c r="H264" s="183">
        <f t="shared" si="104"/>
        <v>0</v>
      </c>
      <c r="I264" s="183">
        <f t="shared" si="104"/>
        <v>0</v>
      </c>
      <c r="J264" s="183">
        <f t="shared" si="104"/>
        <v>0</v>
      </c>
      <c r="K264" s="183">
        <f t="shared" si="104"/>
        <v>0</v>
      </c>
      <c r="L264" s="183">
        <f t="shared" si="104"/>
        <v>0</v>
      </c>
      <c r="M264" s="183">
        <f t="shared" si="104"/>
        <v>0</v>
      </c>
      <c r="N264" s="183">
        <f t="shared" si="104"/>
        <v>0</v>
      </c>
      <c r="O264" s="183">
        <f t="shared" si="104"/>
        <v>0</v>
      </c>
      <c r="P264" s="183">
        <f t="shared" si="104"/>
        <v>0</v>
      </c>
      <c r="Q264" s="183">
        <f t="shared" si="104"/>
        <v>0</v>
      </c>
      <c r="R264" s="183">
        <f t="shared" si="104"/>
        <v>0</v>
      </c>
      <c r="S264" s="183">
        <f t="shared" si="103"/>
        <v>0</v>
      </c>
      <c r="T264" s="183">
        <f t="shared" si="103"/>
        <v>0</v>
      </c>
      <c r="U264" s="183">
        <f t="shared" si="103"/>
        <v>0</v>
      </c>
      <c r="V264" s="183">
        <f t="shared" si="103"/>
        <v>0</v>
      </c>
      <c r="W264" s="183">
        <f t="shared" si="103"/>
        <v>0</v>
      </c>
      <c r="X264" s="183">
        <f t="shared" si="103"/>
        <v>0</v>
      </c>
      <c r="Y264" s="183">
        <f t="shared" si="103"/>
        <v>0</v>
      </c>
      <c r="Z264" s="183">
        <f t="shared" si="103"/>
        <v>0</v>
      </c>
      <c r="AA264" s="183">
        <f t="shared" si="103"/>
        <v>0</v>
      </c>
      <c r="AB264" s="183">
        <f t="shared" si="103"/>
        <v>0</v>
      </c>
      <c r="AC264" s="183">
        <f t="shared" si="103"/>
        <v>0</v>
      </c>
      <c r="AD264" s="183">
        <f t="shared" si="103"/>
        <v>0</v>
      </c>
      <c r="AE264" s="183">
        <f t="shared" si="103"/>
        <v>0</v>
      </c>
      <c r="AF264" s="196">
        <f t="shared" si="103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v>0</v>
      </c>
      <c r="D265" s="183">
        <v>0</v>
      </c>
      <c r="E265" s="183">
        <f t="shared" si="104"/>
        <v>0</v>
      </c>
      <c r="F265" s="183">
        <f t="shared" si="104"/>
        <v>0</v>
      </c>
      <c r="G265" s="183">
        <f t="shared" si="104"/>
        <v>0</v>
      </c>
      <c r="H265" s="183">
        <f t="shared" si="104"/>
        <v>0</v>
      </c>
      <c r="I265" s="183">
        <f t="shared" si="104"/>
        <v>0</v>
      </c>
      <c r="J265" s="183">
        <f t="shared" si="104"/>
        <v>0</v>
      </c>
      <c r="K265" s="183">
        <f t="shared" si="104"/>
        <v>0</v>
      </c>
      <c r="L265" s="183">
        <f t="shared" si="104"/>
        <v>0</v>
      </c>
      <c r="M265" s="183">
        <f t="shared" si="104"/>
        <v>0</v>
      </c>
      <c r="N265" s="183">
        <f t="shared" si="104"/>
        <v>0</v>
      </c>
      <c r="O265" s="183">
        <f t="shared" si="104"/>
        <v>0</v>
      </c>
      <c r="P265" s="183">
        <f t="shared" si="104"/>
        <v>0</v>
      </c>
      <c r="Q265" s="183">
        <f t="shared" si="104"/>
        <v>0</v>
      </c>
      <c r="R265" s="183">
        <f t="shared" si="104"/>
        <v>0</v>
      </c>
      <c r="S265" s="183">
        <f t="shared" si="103"/>
        <v>0</v>
      </c>
      <c r="T265" s="183">
        <f t="shared" si="103"/>
        <v>0</v>
      </c>
      <c r="U265" s="183">
        <f t="shared" si="103"/>
        <v>0</v>
      </c>
      <c r="V265" s="183">
        <f t="shared" si="103"/>
        <v>0</v>
      </c>
      <c r="W265" s="183">
        <f t="shared" si="103"/>
        <v>0</v>
      </c>
      <c r="X265" s="183">
        <f t="shared" si="103"/>
        <v>0</v>
      </c>
      <c r="Y265" s="183">
        <f t="shared" si="103"/>
        <v>0</v>
      </c>
      <c r="Z265" s="183">
        <f t="shared" si="103"/>
        <v>0</v>
      </c>
      <c r="AA265" s="183">
        <f t="shared" si="103"/>
        <v>0</v>
      </c>
      <c r="AB265" s="183">
        <f t="shared" si="103"/>
        <v>0</v>
      </c>
      <c r="AC265" s="183">
        <f t="shared" si="103"/>
        <v>0</v>
      </c>
      <c r="AD265" s="183">
        <f t="shared" si="103"/>
        <v>0</v>
      </c>
      <c r="AE265" s="183">
        <f t="shared" si="103"/>
        <v>0</v>
      </c>
      <c r="AF265" s="196">
        <f t="shared" si="103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v>0</v>
      </c>
      <c r="D266" s="183">
        <v>0</v>
      </c>
      <c r="E266" s="183">
        <f t="shared" si="104"/>
        <v>0</v>
      </c>
      <c r="F266" s="183">
        <f t="shared" si="104"/>
        <v>0</v>
      </c>
      <c r="G266" s="183">
        <f t="shared" si="104"/>
        <v>0</v>
      </c>
      <c r="H266" s="183">
        <f t="shared" si="104"/>
        <v>0</v>
      </c>
      <c r="I266" s="183">
        <f t="shared" si="104"/>
        <v>0</v>
      </c>
      <c r="J266" s="183">
        <f t="shared" si="104"/>
        <v>0</v>
      </c>
      <c r="K266" s="183">
        <f t="shared" si="104"/>
        <v>0</v>
      </c>
      <c r="L266" s="183">
        <f t="shared" si="104"/>
        <v>0</v>
      </c>
      <c r="M266" s="183">
        <f t="shared" si="104"/>
        <v>0</v>
      </c>
      <c r="N266" s="183">
        <f t="shared" si="104"/>
        <v>0</v>
      </c>
      <c r="O266" s="183">
        <f t="shared" si="104"/>
        <v>0</v>
      </c>
      <c r="P266" s="183">
        <f t="shared" si="104"/>
        <v>0</v>
      </c>
      <c r="Q266" s="183">
        <f t="shared" si="104"/>
        <v>0</v>
      </c>
      <c r="R266" s="183">
        <f t="shared" si="104"/>
        <v>0</v>
      </c>
      <c r="S266" s="183">
        <f t="shared" si="103"/>
        <v>0</v>
      </c>
      <c r="T266" s="183">
        <f t="shared" si="103"/>
        <v>0</v>
      </c>
      <c r="U266" s="183">
        <f t="shared" si="103"/>
        <v>0</v>
      </c>
      <c r="V266" s="183">
        <f t="shared" si="103"/>
        <v>0</v>
      </c>
      <c r="W266" s="183">
        <f t="shared" si="103"/>
        <v>0</v>
      </c>
      <c r="X266" s="183">
        <f t="shared" si="103"/>
        <v>0</v>
      </c>
      <c r="Y266" s="183">
        <f t="shared" si="103"/>
        <v>0</v>
      </c>
      <c r="Z266" s="183">
        <f t="shared" si="103"/>
        <v>0</v>
      </c>
      <c r="AA266" s="183">
        <f t="shared" si="103"/>
        <v>0</v>
      </c>
      <c r="AB266" s="183">
        <f t="shared" si="103"/>
        <v>0</v>
      </c>
      <c r="AC266" s="183">
        <f t="shared" si="103"/>
        <v>0</v>
      </c>
      <c r="AD266" s="183">
        <f t="shared" si="103"/>
        <v>0</v>
      </c>
      <c r="AE266" s="183">
        <f t="shared" si="103"/>
        <v>0</v>
      </c>
      <c r="AF266" s="196">
        <f t="shared" si="103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v>0</v>
      </c>
      <c r="D267" s="183">
        <v>0</v>
      </c>
      <c r="E267" s="183">
        <f t="shared" si="104"/>
        <v>0</v>
      </c>
      <c r="F267" s="183">
        <f t="shared" si="104"/>
        <v>0</v>
      </c>
      <c r="G267" s="183">
        <f t="shared" si="104"/>
        <v>0</v>
      </c>
      <c r="H267" s="183">
        <f t="shared" si="104"/>
        <v>0</v>
      </c>
      <c r="I267" s="183">
        <f t="shared" si="104"/>
        <v>0</v>
      </c>
      <c r="J267" s="183">
        <f t="shared" si="104"/>
        <v>0</v>
      </c>
      <c r="K267" s="183">
        <f t="shared" si="104"/>
        <v>0</v>
      </c>
      <c r="L267" s="183">
        <f t="shared" si="104"/>
        <v>0</v>
      </c>
      <c r="M267" s="183">
        <f t="shared" si="104"/>
        <v>0</v>
      </c>
      <c r="N267" s="183">
        <f t="shared" si="104"/>
        <v>0</v>
      </c>
      <c r="O267" s="183">
        <f t="shared" si="104"/>
        <v>0</v>
      </c>
      <c r="P267" s="183">
        <f t="shared" si="104"/>
        <v>0</v>
      </c>
      <c r="Q267" s="183">
        <f t="shared" si="104"/>
        <v>0</v>
      </c>
      <c r="R267" s="183">
        <f t="shared" si="104"/>
        <v>0</v>
      </c>
      <c r="S267" s="183">
        <f t="shared" si="103"/>
        <v>0</v>
      </c>
      <c r="T267" s="183">
        <f t="shared" si="103"/>
        <v>0</v>
      </c>
      <c r="U267" s="183">
        <f t="shared" si="103"/>
        <v>0</v>
      </c>
      <c r="V267" s="183">
        <f t="shared" si="103"/>
        <v>0</v>
      </c>
      <c r="W267" s="183">
        <f t="shared" si="103"/>
        <v>0</v>
      </c>
      <c r="X267" s="183">
        <f t="shared" si="103"/>
        <v>0</v>
      </c>
      <c r="Y267" s="183">
        <f t="shared" si="103"/>
        <v>0</v>
      </c>
      <c r="Z267" s="183">
        <f t="shared" si="103"/>
        <v>0</v>
      </c>
      <c r="AA267" s="183">
        <f t="shared" si="103"/>
        <v>0</v>
      </c>
      <c r="AB267" s="183">
        <f t="shared" si="103"/>
        <v>0</v>
      </c>
      <c r="AC267" s="183">
        <f t="shared" si="103"/>
        <v>0</v>
      </c>
      <c r="AD267" s="183">
        <f t="shared" si="103"/>
        <v>0</v>
      </c>
      <c r="AE267" s="183">
        <f t="shared" si="103"/>
        <v>0</v>
      </c>
      <c r="AF267" s="196">
        <f t="shared" si="103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v>0</v>
      </c>
      <c r="D268" s="183">
        <v>0</v>
      </c>
      <c r="E268" s="183">
        <f t="shared" si="104"/>
        <v>0</v>
      </c>
      <c r="F268" s="183">
        <f t="shared" si="104"/>
        <v>0</v>
      </c>
      <c r="G268" s="183">
        <f t="shared" si="104"/>
        <v>0</v>
      </c>
      <c r="H268" s="183">
        <f t="shared" si="104"/>
        <v>0</v>
      </c>
      <c r="I268" s="183">
        <f t="shared" si="104"/>
        <v>0</v>
      </c>
      <c r="J268" s="183">
        <f t="shared" si="104"/>
        <v>0</v>
      </c>
      <c r="K268" s="183">
        <f t="shared" si="104"/>
        <v>0</v>
      </c>
      <c r="L268" s="183">
        <f t="shared" si="104"/>
        <v>0</v>
      </c>
      <c r="M268" s="183">
        <f t="shared" si="104"/>
        <v>0</v>
      </c>
      <c r="N268" s="183">
        <f t="shared" si="104"/>
        <v>0</v>
      </c>
      <c r="O268" s="183">
        <f t="shared" si="104"/>
        <v>0</v>
      </c>
      <c r="P268" s="183">
        <f t="shared" si="104"/>
        <v>0</v>
      </c>
      <c r="Q268" s="183">
        <f t="shared" si="104"/>
        <v>0</v>
      </c>
      <c r="R268" s="183">
        <f t="shared" si="104"/>
        <v>0</v>
      </c>
      <c r="S268" s="183">
        <f t="shared" si="103"/>
        <v>0</v>
      </c>
      <c r="T268" s="183">
        <f t="shared" si="103"/>
        <v>0</v>
      </c>
      <c r="U268" s="183">
        <f t="shared" si="103"/>
        <v>0</v>
      </c>
      <c r="V268" s="183">
        <f t="shared" si="103"/>
        <v>0</v>
      </c>
      <c r="W268" s="183">
        <f t="shared" si="103"/>
        <v>0</v>
      </c>
      <c r="X268" s="183">
        <f t="shared" si="103"/>
        <v>0</v>
      </c>
      <c r="Y268" s="183">
        <f t="shared" si="103"/>
        <v>0</v>
      </c>
      <c r="Z268" s="183">
        <f t="shared" si="103"/>
        <v>0</v>
      </c>
      <c r="AA268" s="183">
        <f t="shared" si="103"/>
        <v>0</v>
      </c>
      <c r="AB268" s="183">
        <f t="shared" si="103"/>
        <v>0</v>
      </c>
      <c r="AC268" s="183">
        <f t="shared" si="103"/>
        <v>0</v>
      </c>
      <c r="AD268" s="183">
        <f t="shared" si="103"/>
        <v>0</v>
      </c>
      <c r="AE268" s="183">
        <f t="shared" si="103"/>
        <v>0</v>
      </c>
      <c r="AF268" s="196">
        <f t="shared" si="103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v>0</v>
      </c>
      <c r="D269" s="183">
        <v>0</v>
      </c>
      <c r="E269" s="183">
        <f t="shared" si="104"/>
        <v>0</v>
      </c>
      <c r="F269" s="183">
        <f t="shared" si="104"/>
        <v>0</v>
      </c>
      <c r="G269" s="183">
        <f t="shared" si="104"/>
        <v>0</v>
      </c>
      <c r="H269" s="183">
        <f t="shared" si="104"/>
        <v>0</v>
      </c>
      <c r="I269" s="183">
        <f t="shared" si="104"/>
        <v>0</v>
      </c>
      <c r="J269" s="183">
        <f t="shared" si="104"/>
        <v>0</v>
      </c>
      <c r="K269" s="183">
        <f t="shared" si="104"/>
        <v>0</v>
      </c>
      <c r="L269" s="183">
        <f t="shared" si="104"/>
        <v>0</v>
      </c>
      <c r="M269" s="183">
        <f t="shared" si="104"/>
        <v>0</v>
      </c>
      <c r="N269" s="183">
        <f t="shared" si="104"/>
        <v>0</v>
      </c>
      <c r="O269" s="183">
        <f t="shared" si="104"/>
        <v>0</v>
      </c>
      <c r="P269" s="183">
        <f t="shared" si="104"/>
        <v>0</v>
      </c>
      <c r="Q269" s="183">
        <f t="shared" si="104"/>
        <v>0</v>
      </c>
      <c r="R269" s="183">
        <f t="shared" si="104"/>
        <v>0</v>
      </c>
      <c r="S269" s="183">
        <f t="shared" si="103"/>
        <v>0</v>
      </c>
      <c r="T269" s="183">
        <f t="shared" si="103"/>
        <v>0</v>
      </c>
      <c r="U269" s="183">
        <f t="shared" si="103"/>
        <v>0</v>
      </c>
      <c r="V269" s="183">
        <f t="shared" si="103"/>
        <v>0</v>
      </c>
      <c r="W269" s="183">
        <f t="shared" si="103"/>
        <v>0</v>
      </c>
      <c r="X269" s="183">
        <f t="shared" si="103"/>
        <v>0</v>
      </c>
      <c r="Y269" s="183">
        <f t="shared" si="103"/>
        <v>0</v>
      </c>
      <c r="Z269" s="183">
        <f t="shared" si="103"/>
        <v>0</v>
      </c>
      <c r="AA269" s="183">
        <f t="shared" si="103"/>
        <v>0</v>
      </c>
      <c r="AB269" s="183">
        <f t="shared" si="103"/>
        <v>0</v>
      </c>
      <c r="AC269" s="183">
        <f t="shared" si="103"/>
        <v>0</v>
      </c>
      <c r="AD269" s="183">
        <f t="shared" si="103"/>
        <v>0</v>
      </c>
      <c r="AE269" s="183">
        <f t="shared" si="103"/>
        <v>0</v>
      </c>
      <c r="AF269" s="196">
        <f t="shared" si="103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v>0</v>
      </c>
      <c r="D270" s="183">
        <v>0</v>
      </c>
      <c r="E270" s="183">
        <f t="shared" si="104"/>
        <v>0</v>
      </c>
      <c r="F270" s="183">
        <f t="shared" si="104"/>
        <v>0</v>
      </c>
      <c r="G270" s="183">
        <f t="shared" si="104"/>
        <v>0</v>
      </c>
      <c r="H270" s="183">
        <f t="shared" si="104"/>
        <v>0</v>
      </c>
      <c r="I270" s="183">
        <f t="shared" si="104"/>
        <v>0</v>
      </c>
      <c r="J270" s="183">
        <f t="shared" si="104"/>
        <v>0</v>
      </c>
      <c r="K270" s="183">
        <f t="shared" si="104"/>
        <v>0</v>
      </c>
      <c r="L270" s="183">
        <f t="shared" si="104"/>
        <v>0</v>
      </c>
      <c r="M270" s="183">
        <f t="shared" si="104"/>
        <v>0</v>
      </c>
      <c r="N270" s="183">
        <f t="shared" si="104"/>
        <v>0</v>
      </c>
      <c r="O270" s="183">
        <f t="shared" si="104"/>
        <v>0</v>
      </c>
      <c r="P270" s="183">
        <f t="shared" si="104"/>
        <v>0</v>
      </c>
      <c r="Q270" s="183">
        <f t="shared" si="104"/>
        <v>0</v>
      </c>
      <c r="R270" s="183">
        <f t="shared" si="104"/>
        <v>0</v>
      </c>
      <c r="S270" s="183">
        <f t="shared" si="103"/>
        <v>0</v>
      </c>
      <c r="T270" s="183">
        <f t="shared" si="103"/>
        <v>0</v>
      </c>
      <c r="U270" s="183">
        <f t="shared" si="103"/>
        <v>0</v>
      </c>
      <c r="V270" s="183">
        <f t="shared" si="103"/>
        <v>0</v>
      </c>
      <c r="W270" s="183">
        <f t="shared" si="103"/>
        <v>0</v>
      </c>
      <c r="X270" s="183">
        <f t="shared" si="103"/>
        <v>0</v>
      </c>
      <c r="Y270" s="183">
        <f t="shared" si="103"/>
        <v>0</v>
      </c>
      <c r="Z270" s="183">
        <f t="shared" si="103"/>
        <v>0</v>
      </c>
      <c r="AA270" s="183">
        <f t="shared" si="103"/>
        <v>0</v>
      </c>
      <c r="AB270" s="183">
        <f t="shared" si="103"/>
        <v>0</v>
      </c>
      <c r="AC270" s="183">
        <f t="shared" si="103"/>
        <v>0</v>
      </c>
      <c r="AD270" s="183">
        <f t="shared" si="103"/>
        <v>0</v>
      </c>
      <c r="AE270" s="183">
        <f t="shared" si="103"/>
        <v>0</v>
      </c>
      <c r="AF270" s="196">
        <f t="shared" si="103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v>0</v>
      </c>
      <c r="D271" s="183">
        <v>0</v>
      </c>
      <c r="E271" s="183">
        <f t="shared" si="104"/>
        <v>0</v>
      </c>
      <c r="F271" s="183">
        <f t="shared" si="104"/>
        <v>0</v>
      </c>
      <c r="G271" s="183">
        <f t="shared" si="104"/>
        <v>0</v>
      </c>
      <c r="H271" s="183">
        <f t="shared" si="104"/>
        <v>0</v>
      </c>
      <c r="I271" s="183">
        <f t="shared" si="104"/>
        <v>0</v>
      </c>
      <c r="J271" s="183">
        <f t="shared" si="104"/>
        <v>0</v>
      </c>
      <c r="K271" s="183">
        <f t="shared" si="104"/>
        <v>0</v>
      </c>
      <c r="L271" s="183">
        <f t="shared" si="104"/>
        <v>0</v>
      </c>
      <c r="M271" s="183">
        <f t="shared" si="104"/>
        <v>0</v>
      </c>
      <c r="N271" s="183">
        <f t="shared" si="104"/>
        <v>0</v>
      </c>
      <c r="O271" s="183">
        <f t="shared" si="104"/>
        <v>0</v>
      </c>
      <c r="P271" s="183">
        <f t="shared" si="104"/>
        <v>0</v>
      </c>
      <c r="Q271" s="183">
        <f t="shared" si="104"/>
        <v>0</v>
      </c>
      <c r="R271" s="183">
        <f t="shared" si="104"/>
        <v>0</v>
      </c>
      <c r="S271" s="183">
        <f t="shared" si="103"/>
        <v>0</v>
      </c>
      <c r="T271" s="183">
        <f t="shared" si="103"/>
        <v>0</v>
      </c>
      <c r="U271" s="183">
        <f t="shared" si="103"/>
        <v>0</v>
      </c>
      <c r="V271" s="183">
        <f t="shared" si="103"/>
        <v>0</v>
      </c>
      <c r="W271" s="183">
        <f t="shared" si="103"/>
        <v>0</v>
      </c>
      <c r="X271" s="183">
        <f t="shared" si="103"/>
        <v>0</v>
      </c>
      <c r="Y271" s="183">
        <f t="shared" si="103"/>
        <v>0</v>
      </c>
      <c r="Z271" s="183">
        <f t="shared" si="103"/>
        <v>0</v>
      </c>
      <c r="AA271" s="183">
        <f t="shared" si="103"/>
        <v>0</v>
      </c>
      <c r="AB271" s="183">
        <f t="shared" si="103"/>
        <v>0</v>
      </c>
      <c r="AC271" s="183">
        <f t="shared" si="103"/>
        <v>0</v>
      </c>
      <c r="AD271" s="183">
        <f t="shared" si="103"/>
        <v>0</v>
      </c>
      <c r="AE271" s="183">
        <f t="shared" si="103"/>
        <v>0</v>
      </c>
      <c r="AF271" s="196">
        <f t="shared" si="103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v>0</v>
      </c>
      <c r="D272" s="183">
        <v>0</v>
      </c>
      <c r="E272" s="183">
        <f t="shared" si="104"/>
        <v>0</v>
      </c>
      <c r="F272" s="183">
        <f t="shared" si="104"/>
        <v>0</v>
      </c>
      <c r="G272" s="183">
        <f t="shared" si="104"/>
        <v>0</v>
      </c>
      <c r="H272" s="183">
        <f t="shared" si="104"/>
        <v>0</v>
      </c>
      <c r="I272" s="183">
        <f t="shared" si="104"/>
        <v>0</v>
      </c>
      <c r="J272" s="183">
        <f t="shared" si="104"/>
        <v>0</v>
      </c>
      <c r="K272" s="183">
        <f t="shared" si="104"/>
        <v>0</v>
      </c>
      <c r="L272" s="183">
        <f t="shared" si="104"/>
        <v>0</v>
      </c>
      <c r="M272" s="183">
        <f t="shared" si="104"/>
        <v>0</v>
      </c>
      <c r="N272" s="183">
        <f t="shared" si="104"/>
        <v>0</v>
      </c>
      <c r="O272" s="183">
        <f t="shared" si="104"/>
        <v>0</v>
      </c>
      <c r="P272" s="183">
        <f t="shared" si="104"/>
        <v>0</v>
      </c>
      <c r="Q272" s="183">
        <f t="shared" si="104"/>
        <v>0</v>
      </c>
      <c r="R272" s="183">
        <f t="shared" si="104"/>
        <v>0</v>
      </c>
      <c r="S272" s="183">
        <f t="shared" ref="R272:AF287" si="105">R272</f>
        <v>0</v>
      </c>
      <c r="T272" s="183">
        <f t="shared" si="105"/>
        <v>0</v>
      </c>
      <c r="U272" s="183">
        <f t="shared" si="105"/>
        <v>0</v>
      </c>
      <c r="V272" s="183">
        <f t="shared" si="105"/>
        <v>0</v>
      </c>
      <c r="W272" s="183">
        <f t="shared" si="105"/>
        <v>0</v>
      </c>
      <c r="X272" s="183">
        <f t="shared" si="105"/>
        <v>0</v>
      </c>
      <c r="Y272" s="183">
        <f t="shared" si="105"/>
        <v>0</v>
      </c>
      <c r="Z272" s="183">
        <f t="shared" si="105"/>
        <v>0</v>
      </c>
      <c r="AA272" s="183">
        <f t="shared" si="105"/>
        <v>0</v>
      </c>
      <c r="AB272" s="183">
        <f t="shared" si="105"/>
        <v>0</v>
      </c>
      <c r="AC272" s="183">
        <f t="shared" si="105"/>
        <v>0</v>
      </c>
      <c r="AD272" s="183">
        <f t="shared" si="105"/>
        <v>0</v>
      </c>
      <c r="AE272" s="183">
        <f t="shared" si="105"/>
        <v>0</v>
      </c>
      <c r="AF272" s="196">
        <f t="shared" si="105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v>0</v>
      </c>
      <c r="D273" s="183">
        <v>0</v>
      </c>
      <c r="E273" s="183">
        <f t="shared" si="104"/>
        <v>0</v>
      </c>
      <c r="F273" s="183">
        <f t="shared" si="104"/>
        <v>0</v>
      </c>
      <c r="G273" s="183">
        <f t="shared" si="104"/>
        <v>0</v>
      </c>
      <c r="H273" s="183">
        <f t="shared" si="104"/>
        <v>0</v>
      </c>
      <c r="I273" s="183">
        <f t="shared" si="104"/>
        <v>0</v>
      </c>
      <c r="J273" s="183">
        <f t="shared" si="104"/>
        <v>0</v>
      </c>
      <c r="K273" s="183">
        <f t="shared" si="104"/>
        <v>0</v>
      </c>
      <c r="L273" s="183">
        <f t="shared" si="104"/>
        <v>0</v>
      </c>
      <c r="M273" s="183">
        <f t="shared" si="104"/>
        <v>0</v>
      </c>
      <c r="N273" s="183">
        <f t="shared" si="104"/>
        <v>0</v>
      </c>
      <c r="O273" s="183">
        <f t="shared" si="104"/>
        <v>0</v>
      </c>
      <c r="P273" s="183">
        <f t="shared" si="104"/>
        <v>0</v>
      </c>
      <c r="Q273" s="183">
        <f t="shared" si="104"/>
        <v>0</v>
      </c>
      <c r="R273" s="183">
        <f t="shared" ref="E273:R288" si="106">Q273</f>
        <v>0</v>
      </c>
      <c r="S273" s="183">
        <f t="shared" si="105"/>
        <v>0</v>
      </c>
      <c r="T273" s="183">
        <f t="shared" si="105"/>
        <v>0</v>
      </c>
      <c r="U273" s="183">
        <f t="shared" si="105"/>
        <v>0</v>
      </c>
      <c r="V273" s="183">
        <f t="shared" si="105"/>
        <v>0</v>
      </c>
      <c r="W273" s="183">
        <f t="shared" si="105"/>
        <v>0</v>
      </c>
      <c r="X273" s="183">
        <f t="shared" si="105"/>
        <v>0</v>
      </c>
      <c r="Y273" s="183">
        <f t="shared" si="105"/>
        <v>0</v>
      </c>
      <c r="Z273" s="183">
        <f t="shared" si="105"/>
        <v>0</v>
      </c>
      <c r="AA273" s="183">
        <f t="shared" si="105"/>
        <v>0</v>
      </c>
      <c r="AB273" s="183">
        <f t="shared" si="105"/>
        <v>0</v>
      </c>
      <c r="AC273" s="183">
        <f t="shared" si="105"/>
        <v>0</v>
      </c>
      <c r="AD273" s="183">
        <f t="shared" si="105"/>
        <v>0</v>
      </c>
      <c r="AE273" s="183">
        <f t="shared" si="105"/>
        <v>0</v>
      </c>
      <c r="AF273" s="196">
        <f t="shared" si="105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v>0</v>
      </c>
      <c r="D274" s="183">
        <v>0</v>
      </c>
      <c r="E274" s="183">
        <f t="shared" si="106"/>
        <v>0</v>
      </c>
      <c r="F274" s="183">
        <f t="shared" si="106"/>
        <v>0</v>
      </c>
      <c r="G274" s="183">
        <f t="shared" si="106"/>
        <v>0</v>
      </c>
      <c r="H274" s="183">
        <f t="shared" si="106"/>
        <v>0</v>
      </c>
      <c r="I274" s="183">
        <f t="shared" si="106"/>
        <v>0</v>
      </c>
      <c r="J274" s="183">
        <f t="shared" si="106"/>
        <v>0</v>
      </c>
      <c r="K274" s="183">
        <f t="shared" si="106"/>
        <v>0</v>
      </c>
      <c r="L274" s="183">
        <f t="shared" si="106"/>
        <v>0</v>
      </c>
      <c r="M274" s="183">
        <f t="shared" si="106"/>
        <v>0</v>
      </c>
      <c r="N274" s="183">
        <f t="shared" si="106"/>
        <v>0</v>
      </c>
      <c r="O274" s="183">
        <f t="shared" si="106"/>
        <v>0</v>
      </c>
      <c r="P274" s="183">
        <f t="shared" si="106"/>
        <v>0</v>
      </c>
      <c r="Q274" s="183">
        <f t="shared" si="106"/>
        <v>0</v>
      </c>
      <c r="R274" s="183">
        <f t="shared" si="106"/>
        <v>0</v>
      </c>
      <c r="S274" s="183">
        <f t="shared" si="105"/>
        <v>0</v>
      </c>
      <c r="T274" s="183">
        <f t="shared" si="105"/>
        <v>0</v>
      </c>
      <c r="U274" s="183">
        <f t="shared" si="105"/>
        <v>0</v>
      </c>
      <c r="V274" s="183">
        <f t="shared" si="105"/>
        <v>0</v>
      </c>
      <c r="W274" s="183">
        <f t="shared" si="105"/>
        <v>0</v>
      </c>
      <c r="X274" s="183">
        <f t="shared" si="105"/>
        <v>0</v>
      </c>
      <c r="Y274" s="183">
        <f t="shared" si="105"/>
        <v>0</v>
      </c>
      <c r="Z274" s="183">
        <f t="shared" si="105"/>
        <v>0</v>
      </c>
      <c r="AA274" s="183">
        <f t="shared" si="105"/>
        <v>0</v>
      </c>
      <c r="AB274" s="183">
        <f t="shared" si="105"/>
        <v>0</v>
      </c>
      <c r="AC274" s="183">
        <f t="shared" si="105"/>
        <v>0</v>
      </c>
      <c r="AD274" s="183">
        <f t="shared" si="105"/>
        <v>0</v>
      </c>
      <c r="AE274" s="183">
        <f t="shared" si="105"/>
        <v>0</v>
      </c>
      <c r="AF274" s="196">
        <f t="shared" si="105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v>0</v>
      </c>
      <c r="D275" s="183">
        <v>0</v>
      </c>
      <c r="E275" s="183">
        <f t="shared" si="106"/>
        <v>0</v>
      </c>
      <c r="F275" s="183">
        <f t="shared" si="106"/>
        <v>0</v>
      </c>
      <c r="G275" s="183">
        <f t="shared" si="106"/>
        <v>0</v>
      </c>
      <c r="H275" s="183">
        <f t="shared" si="106"/>
        <v>0</v>
      </c>
      <c r="I275" s="183">
        <f t="shared" si="106"/>
        <v>0</v>
      </c>
      <c r="J275" s="183">
        <f t="shared" si="106"/>
        <v>0</v>
      </c>
      <c r="K275" s="183">
        <f t="shared" si="106"/>
        <v>0</v>
      </c>
      <c r="L275" s="183">
        <f t="shared" si="106"/>
        <v>0</v>
      </c>
      <c r="M275" s="183">
        <f t="shared" si="106"/>
        <v>0</v>
      </c>
      <c r="N275" s="183">
        <f t="shared" si="106"/>
        <v>0</v>
      </c>
      <c r="O275" s="183">
        <f t="shared" si="106"/>
        <v>0</v>
      </c>
      <c r="P275" s="183">
        <f t="shared" si="106"/>
        <v>0</v>
      </c>
      <c r="Q275" s="183">
        <f t="shared" si="106"/>
        <v>0</v>
      </c>
      <c r="R275" s="183">
        <f t="shared" si="106"/>
        <v>0</v>
      </c>
      <c r="S275" s="183">
        <f t="shared" si="105"/>
        <v>0</v>
      </c>
      <c r="T275" s="183">
        <f t="shared" si="105"/>
        <v>0</v>
      </c>
      <c r="U275" s="183">
        <f t="shared" si="105"/>
        <v>0</v>
      </c>
      <c r="V275" s="183">
        <f t="shared" si="105"/>
        <v>0</v>
      </c>
      <c r="W275" s="183">
        <f t="shared" si="105"/>
        <v>0</v>
      </c>
      <c r="X275" s="183">
        <f t="shared" si="105"/>
        <v>0</v>
      </c>
      <c r="Y275" s="183">
        <f t="shared" si="105"/>
        <v>0</v>
      </c>
      <c r="Z275" s="183">
        <f t="shared" si="105"/>
        <v>0</v>
      </c>
      <c r="AA275" s="183">
        <f t="shared" si="105"/>
        <v>0</v>
      </c>
      <c r="AB275" s="183">
        <f t="shared" si="105"/>
        <v>0</v>
      </c>
      <c r="AC275" s="183">
        <f t="shared" si="105"/>
        <v>0</v>
      </c>
      <c r="AD275" s="183">
        <f t="shared" si="105"/>
        <v>0</v>
      </c>
      <c r="AE275" s="183">
        <f t="shared" si="105"/>
        <v>0</v>
      </c>
      <c r="AF275" s="196">
        <f t="shared" si="105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v>0</v>
      </c>
      <c r="D276" s="183">
        <v>0</v>
      </c>
      <c r="E276" s="183">
        <f t="shared" si="106"/>
        <v>0</v>
      </c>
      <c r="F276" s="183">
        <f t="shared" si="106"/>
        <v>0</v>
      </c>
      <c r="G276" s="183">
        <f t="shared" si="106"/>
        <v>0</v>
      </c>
      <c r="H276" s="183">
        <f t="shared" si="106"/>
        <v>0</v>
      </c>
      <c r="I276" s="183">
        <f t="shared" si="106"/>
        <v>0</v>
      </c>
      <c r="J276" s="183">
        <f t="shared" si="106"/>
        <v>0</v>
      </c>
      <c r="K276" s="183">
        <f t="shared" si="106"/>
        <v>0</v>
      </c>
      <c r="L276" s="183">
        <f t="shared" si="106"/>
        <v>0</v>
      </c>
      <c r="M276" s="183">
        <f t="shared" si="106"/>
        <v>0</v>
      </c>
      <c r="N276" s="183">
        <f t="shared" si="106"/>
        <v>0</v>
      </c>
      <c r="O276" s="183">
        <f t="shared" si="106"/>
        <v>0</v>
      </c>
      <c r="P276" s="183">
        <f t="shared" si="106"/>
        <v>0</v>
      </c>
      <c r="Q276" s="183">
        <f t="shared" si="106"/>
        <v>0</v>
      </c>
      <c r="R276" s="183">
        <f t="shared" si="106"/>
        <v>0</v>
      </c>
      <c r="S276" s="183">
        <f t="shared" si="105"/>
        <v>0</v>
      </c>
      <c r="T276" s="183">
        <f t="shared" si="105"/>
        <v>0</v>
      </c>
      <c r="U276" s="183">
        <f t="shared" si="105"/>
        <v>0</v>
      </c>
      <c r="V276" s="183">
        <f t="shared" si="105"/>
        <v>0</v>
      </c>
      <c r="W276" s="183">
        <f t="shared" si="105"/>
        <v>0</v>
      </c>
      <c r="X276" s="183">
        <f t="shared" si="105"/>
        <v>0</v>
      </c>
      <c r="Y276" s="183">
        <f t="shared" si="105"/>
        <v>0</v>
      </c>
      <c r="Z276" s="183">
        <f t="shared" si="105"/>
        <v>0</v>
      </c>
      <c r="AA276" s="183">
        <f t="shared" si="105"/>
        <v>0</v>
      </c>
      <c r="AB276" s="183">
        <f t="shared" si="105"/>
        <v>0</v>
      </c>
      <c r="AC276" s="183">
        <f t="shared" si="105"/>
        <v>0</v>
      </c>
      <c r="AD276" s="183">
        <f t="shared" si="105"/>
        <v>0</v>
      </c>
      <c r="AE276" s="183">
        <f t="shared" si="105"/>
        <v>0</v>
      </c>
      <c r="AF276" s="196">
        <f t="shared" si="105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v>0</v>
      </c>
      <c r="D277" s="183">
        <v>0</v>
      </c>
      <c r="E277" s="183">
        <f t="shared" si="106"/>
        <v>0</v>
      </c>
      <c r="F277" s="183">
        <f t="shared" si="106"/>
        <v>0</v>
      </c>
      <c r="G277" s="183">
        <f t="shared" si="106"/>
        <v>0</v>
      </c>
      <c r="H277" s="183">
        <f t="shared" si="106"/>
        <v>0</v>
      </c>
      <c r="I277" s="183">
        <f t="shared" si="106"/>
        <v>0</v>
      </c>
      <c r="J277" s="183">
        <f t="shared" si="106"/>
        <v>0</v>
      </c>
      <c r="K277" s="183">
        <f t="shared" si="106"/>
        <v>0</v>
      </c>
      <c r="L277" s="183">
        <f t="shared" si="106"/>
        <v>0</v>
      </c>
      <c r="M277" s="183">
        <f t="shared" si="106"/>
        <v>0</v>
      </c>
      <c r="N277" s="183">
        <f t="shared" si="106"/>
        <v>0</v>
      </c>
      <c r="O277" s="183">
        <f t="shared" si="106"/>
        <v>0</v>
      </c>
      <c r="P277" s="183">
        <f t="shared" si="106"/>
        <v>0</v>
      </c>
      <c r="Q277" s="183">
        <f t="shared" si="106"/>
        <v>0</v>
      </c>
      <c r="R277" s="183">
        <f t="shared" si="106"/>
        <v>0</v>
      </c>
      <c r="S277" s="183">
        <f t="shared" si="105"/>
        <v>0</v>
      </c>
      <c r="T277" s="183">
        <f t="shared" si="105"/>
        <v>0</v>
      </c>
      <c r="U277" s="183">
        <f t="shared" si="105"/>
        <v>0</v>
      </c>
      <c r="V277" s="183">
        <f t="shared" si="105"/>
        <v>0</v>
      </c>
      <c r="W277" s="183">
        <f t="shared" si="105"/>
        <v>0</v>
      </c>
      <c r="X277" s="183">
        <f t="shared" si="105"/>
        <v>0</v>
      </c>
      <c r="Y277" s="183">
        <f t="shared" si="105"/>
        <v>0</v>
      </c>
      <c r="Z277" s="183">
        <f t="shared" si="105"/>
        <v>0</v>
      </c>
      <c r="AA277" s="183">
        <f t="shared" si="105"/>
        <v>0</v>
      </c>
      <c r="AB277" s="183">
        <f t="shared" si="105"/>
        <v>0</v>
      </c>
      <c r="AC277" s="183">
        <f t="shared" si="105"/>
        <v>0</v>
      </c>
      <c r="AD277" s="183">
        <f t="shared" si="105"/>
        <v>0</v>
      </c>
      <c r="AE277" s="183">
        <f t="shared" si="105"/>
        <v>0</v>
      </c>
      <c r="AF277" s="196">
        <f t="shared" si="105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v>0</v>
      </c>
      <c r="D278" s="183">
        <v>0</v>
      </c>
      <c r="E278" s="183">
        <f t="shared" si="106"/>
        <v>0</v>
      </c>
      <c r="F278" s="183">
        <f t="shared" si="106"/>
        <v>0</v>
      </c>
      <c r="G278" s="183">
        <f t="shared" si="106"/>
        <v>0</v>
      </c>
      <c r="H278" s="183">
        <f t="shared" si="106"/>
        <v>0</v>
      </c>
      <c r="I278" s="183">
        <f t="shared" si="106"/>
        <v>0</v>
      </c>
      <c r="J278" s="183">
        <f t="shared" si="106"/>
        <v>0</v>
      </c>
      <c r="K278" s="183">
        <f t="shared" si="106"/>
        <v>0</v>
      </c>
      <c r="L278" s="183">
        <f t="shared" si="106"/>
        <v>0</v>
      </c>
      <c r="M278" s="183">
        <f t="shared" si="106"/>
        <v>0</v>
      </c>
      <c r="N278" s="183">
        <f t="shared" si="106"/>
        <v>0</v>
      </c>
      <c r="O278" s="183">
        <f t="shared" si="106"/>
        <v>0</v>
      </c>
      <c r="P278" s="183">
        <f t="shared" si="106"/>
        <v>0</v>
      </c>
      <c r="Q278" s="183">
        <f t="shared" si="106"/>
        <v>0</v>
      </c>
      <c r="R278" s="183">
        <f t="shared" si="106"/>
        <v>0</v>
      </c>
      <c r="S278" s="183">
        <f t="shared" si="105"/>
        <v>0</v>
      </c>
      <c r="T278" s="183">
        <f t="shared" si="105"/>
        <v>0</v>
      </c>
      <c r="U278" s="183">
        <f t="shared" si="105"/>
        <v>0</v>
      </c>
      <c r="V278" s="183">
        <f t="shared" si="105"/>
        <v>0</v>
      </c>
      <c r="W278" s="183">
        <f t="shared" si="105"/>
        <v>0</v>
      </c>
      <c r="X278" s="183">
        <f t="shared" si="105"/>
        <v>0</v>
      </c>
      <c r="Y278" s="183">
        <f t="shared" si="105"/>
        <v>0</v>
      </c>
      <c r="Z278" s="183">
        <f t="shared" si="105"/>
        <v>0</v>
      </c>
      <c r="AA278" s="183">
        <f t="shared" si="105"/>
        <v>0</v>
      </c>
      <c r="AB278" s="183">
        <f t="shared" si="105"/>
        <v>0</v>
      </c>
      <c r="AC278" s="183">
        <f t="shared" si="105"/>
        <v>0</v>
      </c>
      <c r="AD278" s="183">
        <f t="shared" si="105"/>
        <v>0</v>
      </c>
      <c r="AE278" s="183">
        <f t="shared" si="105"/>
        <v>0</v>
      </c>
      <c r="AF278" s="196">
        <f t="shared" si="105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v>0</v>
      </c>
      <c r="D279" s="183">
        <v>0</v>
      </c>
      <c r="E279" s="183">
        <f t="shared" si="106"/>
        <v>0</v>
      </c>
      <c r="F279" s="183">
        <f t="shared" si="106"/>
        <v>0</v>
      </c>
      <c r="G279" s="183">
        <f t="shared" si="106"/>
        <v>0</v>
      </c>
      <c r="H279" s="183">
        <f t="shared" si="106"/>
        <v>0</v>
      </c>
      <c r="I279" s="183">
        <f t="shared" si="106"/>
        <v>0</v>
      </c>
      <c r="J279" s="183">
        <f t="shared" si="106"/>
        <v>0</v>
      </c>
      <c r="K279" s="183">
        <f t="shared" si="106"/>
        <v>0</v>
      </c>
      <c r="L279" s="183">
        <f t="shared" si="106"/>
        <v>0</v>
      </c>
      <c r="M279" s="183">
        <f t="shared" si="106"/>
        <v>0</v>
      </c>
      <c r="N279" s="183">
        <f t="shared" si="106"/>
        <v>0</v>
      </c>
      <c r="O279" s="183">
        <f t="shared" si="106"/>
        <v>0</v>
      </c>
      <c r="P279" s="183">
        <f t="shared" si="106"/>
        <v>0</v>
      </c>
      <c r="Q279" s="183">
        <f t="shared" si="106"/>
        <v>0</v>
      </c>
      <c r="R279" s="183">
        <f t="shared" si="106"/>
        <v>0</v>
      </c>
      <c r="S279" s="183">
        <f t="shared" si="105"/>
        <v>0</v>
      </c>
      <c r="T279" s="183">
        <f t="shared" si="105"/>
        <v>0</v>
      </c>
      <c r="U279" s="183">
        <f t="shared" si="105"/>
        <v>0</v>
      </c>
      <c r="V279" s="183">
        <f t="shared" si="105"/>
        <v>0</v>
      </c>
      <c r="W279" s="183">
        <f t="shared" si="105"/>
        <v>0</v>
      </c>
      <c r="X279" s="183">
        <f t="shared" si="105"/>
        <v>0</v>
      </c>
      <c r="Y279" s="183">
        <f t="shared" si="105"/>
        <v>0</v>
      </c>
      <c r="Z279" s="183">
        <f t="shared" si="105"/>
        <v>0</v>
      </c>
      <c r="AA279" s="183">
        <f t="shared" si="105"/>
        <v>0</v>
      </c>
      <c r="AB279" s="183">
        <f t="shared" si="105"/>
        <v>0</v>
      </c>
      <c r="AC279" s="183">
        <f t="shared" si="105"/>
        <v>0</v>
      </c>
      <c r="AD279" s="183">
        <f t="shared" si="105"/>
        <v>0</v>
      </c>
      <c r="AE279" s="183">
        <f t="shared" si="105"/>
        <v>0</v>
      </c>
      <c r="AF279" s="196">
        <f t="shared" si="105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v>0</v>
      </c>
      <c r="D280" s="183">
        <v>0</v>
      </c>
      <c r="E280" s="183">
        <f t="shared" si="106"/>
        <v>0</v>
      </c>
      <c r="F280" s="183">
        <f t="shared" si="106"/>
        <v>0</v>
      </c>
      <c r="G280" s="183">
        <f t="shared" si="106"/>
        <v>0</v>
      </c>
      <c r="H280" s="183">
        <f t="shared" si="106"/>
        <v>0</v>
      </c>
      <c r="I280" s="183">
        <f t="shared" si="106"/>
        <v>0</v>
      </c>
      <c r="J280" s="183">
        <f t="shared" si="106"/>
        <v>0</v>
      </c>
      <c r="K280" s="183">
        <f t="shared" si="106"/>
        <v>0</v>
      </c>
      <c r="L280" s="183">
        <f t="shared" si="106"/>
        <v>0</v>
      </c>
      <c r="M280" s="183">
        <f t="shared" si="106"/>
        <v>0</v>
      </c>
      <c r="N280" s="183">
        <f t="shared" si="106"/>
        <v>0</v>
      </c>
      <c r="O280" s="183">
        <f t="shared" si="106"/>
        <v>0</v>
      </c>
      <c r="P280" s="183">
        <f t="shared" si="106"/>
        <v>0</v>
      </c>
      <c r="Q280" s="183">
        <f t="shared" si="106"/>
        <v>0</v>
      </c>
      <c r="R280" s="183">
        <f t="shared" si="106"/>
        <v>0</v>
      </c>
      <c r="S280" s="183">
        <f t="shared" si="105"/>
        <v>0</v>
      </c>
      <c r="T280" s="183">
        <f t="shared" si="105"/>
        <v>0</v>
      </c>
      <c r="U280" s="183">
        <f t="shared" si="105"/>
        <v>0</v>
      </c>
      <c r="V280" s="183">
        <f t="shared" si="105"/>
        <v>0</v>
      </c>
      <c r="W280" s="183">
        <f t="shared" si="105"/>
        <v>0</v>
      </c>
      <c r="X280" s="183">
        <f t="shared" si="105"/>
        <v>0</v>
      </c>
      <c r="Y280" s="183">
        <f t="shared" si="105"/>
        <v>0</v>
      </c>
      <c r="Z280" s="183">
        <f t="shared" si="105"/>
        <v>0</v>
      </c>
      <c r="AA280" s="183">
        <f t="shared" si="105"/>
        <v>0</v>
      </c>
      <c r="AB280" s="183">
        <f t="shared" si="105"/>
        <v>0</v>
      </c>
      <c r="AC280" s="183">
        <f t="shared" si="105"/>
        <v>0</v>
      </c>
      <c r="AD280" s="183">
        <f t="shared" si="105"/>
        <v>0</v>
      </c>
      <c r="AE280" s="183">
        <f t="shared" si="105"/>
        <v>0</v>
      </c>
      <c r="AF280" s="196">
        <f t="shared" si="105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v>0</v>
      </c>
      <c r="D281" s="183">
        <v>0</v>
      </c>
      <c r="E281" s="183">
        <f t="shared" si="106"/>
        <v>0</v>
      </c>
      <c r="F281" s="183">
        <f t="shared" si="106"/>
        <v>0</v>
      </c>
      <c r="G281" s="183">
        <f t="shared" si="106"/>
        <v>0</v>
      </c>
      <c r="H281" s="183">
        <f t="shared" si="106"/>
        <v>0</v>
      </c>
      <c r="I281" s="183">
        <f t="shared" si="106"/>
        <v>0</v>
      </c>
      <c r="J281" s="183">
        <f t="shared" si="106"/>
        <v>0</v>
      </c>
      <c r="K281" s="183">
        <f t="shared" si="106"/>
        <v>0</v>
      </c>
      <c r="L281" s="183">
        <f t="shared" si="106"/>
        <v>0</v>
      </c>
      <c r="M281" s="183">
        <f t="shared" si="106"/>
        <v>0</v>
      </c>
      <c r="N281" s="183">
        <f t="shared" si="106"/>
        <v>0</v>
      </c>
      <c r="O281" s="183">
        <f t="shared" si="106"/>
        <v>0</v>
      </c>
      <c r="P281" s="183">
        <f t="shared" si="106"/>
        <v>0</v>
      </c>
      <c r="Q281" s="183">
        <f t="shared" si="106"/>
        <v>0</v>
      </c>
      <c r="R281" s="183">
        <f t="shared" si="106"/>
        <v>0</v>
      </c>
      <c r="S281" s="183">
        <f t="shared" si="105"/>
        <v>0</v>
      </c>
      <c r="T281" s="183">
        <f t="shared" si="105"/>
        <v>0</v>
      </c>
      <c r="U281" s="183">
        <f t="shared" si="105"/>
        <v>0</v>
      </c>
      <c r="V281" s="183">
        <f t="shared" si="105"/>
        <v>0</v>
      </c>
      <c r="W281" s="183">
        <f t="shared" si="105"/>
        <v>0</v>
      </c>
      <c r="X281" s="183">
        <f t="shared" si="105"/>
        <v>0</v>
      </c>
      <c r="Y281" s="183">
        <f t="shared" si="105"/>
        <v>0</v>
      </c>
      <c r="Z281" s="183">
        <f t="shared" si="105"/>
        <v>0</v>
      </c>
      <c r="AA281" s="183">
        <f t="shared" si="105"/>
        <v>0</v>
      </c>
      <c r="AB281" s="183">
        <f t="shared" si="105"/>
        <v>0</v>
      </c>
      <c r="AC281" s="183">
        <f t="shared" si="105"/>
        <v>0</v>
      </c>
      <c r="AD281" s="183">
        <f t="shared" si="105"/>
        <v>0</v>
      </c>
      <c r="AE281" s="183">
        <f t="shared" si="105"/>
        <v>0</v>
      </c>
      <c r="AF281" s="196">
        <f t="shared" si="105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v>0</v>
      </c>
      <c r="D282" s="183">
        <v>0</v>
      </c>
      <c r="E282" s="183">
        <f t="shared" si="106"/>
        <v>0</v>
      </c>
      <c r="F282" s="183">
        <f t="shared" si="106"/>
        <v>0</v>
      </c>
      <c r="G282" s="183">
        <f t="shared" si="106"/>
        <v>0</v>
      </c>
      <c r="H282" s="183">
        <f t="shared" si="106"/>
        <v>0</v>
      </c>
      <c r="I282" s="183">
        <f t="shared" si="106"/>
        <v>0</v>
      </c>
      <c r="J282" s="183">
        <f t="shared" si="106"/>
        <v>0</v>
      </c>
      <c r="K282" s="183">
        <f t="shared" si="106"/>
        <v>0</v>
      </c>
      <c r="L282" s="183">
        <f t="shared" si="106"/>
        <v>0</v>
      </c>
      <c r="M282" s="183">
        <f t="shared" si="106"/>
        <v>0</v>
      </c>
      <c r="N282" s="183">
        <f t="shared" si="106"/>
        <v>0</v>
      </c>
      <c r="O282" s="183">
        <f t="shared" si="106"/>
        <v>0</v>
      </c>
      <c r="P282" s="183">
        <f t="shared" si="106"/>
        <v>0</v>
      </c>
      <c r="Q282" s="183">
        <f t="shared" si="106"/>
        <v>0</v>
      </c>
      <c r="R282" s="183">
        <f t="shared" si="106"/>
        <v>0</v>
      </c>
      <c r="S282" s="183">
        <f t="shared" si="105"/>
        <v>0</v>
      </c>
      <c r="T282" s="183">
        <f t="shared" si="105"/>
        <v>0</v>
      </c>
      <c r="U282" s="183">
        <f t="shared" si="105"/>
        <v>0</v>
      </c>
      <c r="V282" s="183">
        <f t="shared" si="105"/>
        <v>0</v>
      </c>
      <c r="W282" s="183">
        <f t="shared" si="105"/>
        <v>0</v>
      </c>
      <c r="X282" s="183">
        <f t="shared" si="105"/>
        <v>0</v>
      </c>
      <c r="Y282" s="183">
        <f t="shared" si="105"/>
        <v>0</v>
      </c>
      <c r="Z282" s="183">
        <f t="shared" si="105"/>
        <v>0</v>
      </c>
      <c r="AA282" s="183">
        <f t="shared" si="105"/>
        <v>0</v>
      </c>
      <c r="AB282" s="183">
        <f t="shared" si="105"/>
        <v>0</v>
      </c>
      <c r="AC282" s="183">
        <f t="shared" si="105"/>
        <v>0</v>
      </c>
      <c r="AD282" s="183">
        <f t="shared" si="105"/>
        <v>0</v>
      </c>
      <c r="AE282" s="183">
        <f t="shared" si="105"/>
        <v>0</v>
      </c>
      <c r="AF282" s="196">
        <f t="shared" si="105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v>0</v>
      </c>
      <c r="D283" s="183">
        <v>0</v>
      </c>
      <c r="E283" s="183">
        <f t="shared" si="106"/>
        <v>0</v>
      </c>
      <c r="F283" s="183">
        <f t="shared" si="106"/>
        <v>0</v>
      </c>
      <c r="G283" s="183">
        <f t="shared" si="106"/>
        <v>0</v>
      </c>
      <c r="H283" s="183">
        <f t="shared" si="106"/>
        <v>0</v>
      </c>
      <c r="I283" s="183">
        <f t="shared" si="106"/>
        <v>0</v>
      </c>
      <c r="J283" s="183">
        <f t="shared" si="106"/>
        <v>0</v>
      </c>
      <c r="K283" s="183">
        <f t="shared" si="106"/>
        <v>0</v>
      </c>
      <c r="L283" s="183">
        <f t="shared" si="106"/>
        <v>0</v>
      </c>
      <c r="M283" s="183">
        <f t="shared" si="106"/>
        <v>0</v>
      </c>
      <c r="N283" s="183">
        <f t="shared" si="106"/>
        <v>0</v>
      </c>
      <c r="O283" s="183">
        <f t="shared" si="106"/>
        <v>0</v>
      </c>
      <c r="P283" s="183">
        <f t="shared" si="106"/>
        <v>0</v>
      </c>
      <c r="Q283" s="183">
        <f t="shared" si="106"/>
        <v>0</v>
      </c>
      <c r="R283" s="183">
        <f t="shared" si="106"/>
        <v>0</v>
      </c>
      <c r="S283" s="183">
        <f t="shared" si="105"/>
        <v>0</v>
      </c>
      <c r="T283" s="183">
        <f t="shared" si="105"/>
        <v>0</v>
      </c>
      <c r="U283" s="183">
        <f t="shared" si="105"/>
        <v>0</v>
      </c>
      <c r="V283" s="183">
        <f t="shared" si="105"/>
        <v>0</v>
      </c>
      <c r="W283" s="183">
        <f t="shared" si="105"/>
        <v>0</v>
      </c>
      <c r="X283" s="183">
        <f t="shared" si="105"/>
        <v>0</v>
      </c>
      <c r="Y283" s="183">
        <f t="shared" si="105"/>
        <v>0</v>
      </c>
      <c r="Z283" s="183">
        <f t="shared" si="105"/>
        <v>0</v>
      </c>
      <c r="AA283" s="183">
        <f t="shared" si="105"/>
        <v>0</v>
      </c>
      <c r="AB283" s="183">
        <f t="shared" si="105"/>
        <v>0</v>
      </c>
      <c r="AC283" s="183">
        <f t="shared" si="105"/>
        <v>0</v>
      </c>
      <c r="AD283" s="183">
        <f t="shared" si="105"/>
        <v>0</v>
      </c>
      <c r="AE283" s="183">
        <f t="shared" si="105"/>
        <v>0</v>
      </c>
      <c r="AF283" s="196">
        <f t="shared" si="105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v>0</v>
      </c>
      <c r="D284" s="183">
        <v>0</v>
      </c>
      <c r="E284" s="183">
        <f t="shared" si="106"/>
        <v>0</v>
      </c>
      <c r="F284" s="183">
        <f t="shared" si="106"/>
        <v>0</v>
      </c>
      <c r="G284" s="183">
        <f t="shared" si="106"/>
        <v>0</v>
      </c>
      <c r="H284" s="183">
        <f t="shared" si="106"/>
        <v>0</v>
      </c>
      <c r="I284" s="183">
        <f t="shared" si="106"/>
        <v>0</v>
      </c>
      <c r="J284" s="183">
        <f t="shared" si="106"/>
        <v>0</v>
      </c>
      <c r="K284" s="183">
        <f t="shared" si="106"/>
        <v>0</v>
      </c>
      <c r="L284" s="183">
        <f t="shared" si="106"/>
        <v>0</v>
      </c>
      <c r="M284" s="183">
        <f t="shared" si="106"/>
        <v>0</v>
      </c>
      <c r="N284" s="183">
        <f t="shared" si="106"/>
        <v>0</v>
      </c>
      <c r="O284" s="183">
        <f t="shared" si="106"/>
        <v>0</v>
      </c>
      <c r="P284" s="183">
        <f t="shared" si="106"/>
        <v>0</v>
      </c>
      <c r="Q284" s="183">
        <f t="shared" si="106"/>
        <v>0</v>
      </c>
      <c r="R284" s="183">
        <f t="shared" si="106"/>
        <v>0</v>
      </c>
      <c r="S284" s="183">
        <f t="shared" si="105"/>
        <v>0</v>
      </c>
      <c r="T284" s="183">
        <f t="shared" si="105"/>
        <v>0</v>
      </c>
      <c r="U284" s="183">
        <f t="shared" si="105"/>
        <v>0</v>
      </c>
      <c r="V284" s="183">
        <f t="shared" si="105"/>
        <v>0</v>
      </c>
      <c r="W284" s="183">
        <f t="shared" si="105"/>
        <v>0</v>
      </c>
      <c r="X284" s="183">
        <f t="shared" si="105"/>
        <v>0</v>
      </c>
      <c r="Y284" s="183">
        <f t="shared" si="105"/>
        <v>0</v>
      </c>
      <c r="Z284" s="183">
        <f t="shared" si="105"/>
        <v>0</v>
      </c>
      <c r="AA284" s="183">
        <f t="shared" si="105"/>
        <v>0</v>
      </c>
      <c r="AB284" s="183">
        <f t="shared" si="105"/>
        <v>0</v>
      </c>
      <c r="AC284" s="183">
        <f t="shared" si="105"/>
        <v>0</v>
      </c>
      <c r="AD284" s="183">
        <f t="shared" si="105"/>
        <v>0</v>
      </c>
      <c r="AE284" s="183">
        <f t="shared" si="105"/>
        <v>0</v>
      </c>
      <c r="AF284" s="196">
        <f t="shared" si="105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v>0</v>
      </c>
      <c r="D285" s="183">
        <v>0</v>
      </c>
      <c r="E285" s="183">
        <f t="shared" si="106"/>
        <v>0</v>
      </c>
      <c r="F285" s="183">
        <f t="shared" si="106"/>
        <v>0</v>
      </c>
      <c r="G285" s="183">
        <f t="shared" si="106"/>
        <v>0</v>
      </c>
      <c r="H285" s="183">
        <f t="shared" si="106"/>
        <v>0</v>
      </c>
      <c r="I285" s="183">
        <f t="shared" si="106"/>
        <v>0</v>
      </c>
      <c r="J285" s="183">
        <f t="shared" si="106"/>
        <v>0</v>
      </c>
      <c r="K285" s="183">
        <f t="shared" si="106"/>
        <v>0</v>
      </c>
      <c r="L285" s="183">
        <f t="shared" si="106"/>
        <v>0</v>
      </c>
      <c r="M285" s="183">
        <f t="shared" si="106"/>
        <v>0</v>
      </c>
      <c r="N285" s="183">
        <f t="shared" si="106"/>
        <v>0</v>
      </c>
      <c r="O285" s="183">
        <f t="shared" si="106"/>
        <v>0</v>
      </c>
      <c r="P285" s="183">
        <f t="shared" si="106"/>
        <v>0</v>
      </c>
      <c r="Q285" s="183">
        <f t="shared" si="106"/>
        <v>0</v>
      </c>
      <c r="R285" s="183">
        <f t="shared" si="106"/>
        <v>0</v>
      </c>
      <c r="S285" s="183">
        <f t="shared" si="105"/>
        <v>0</v>
      </c>
      <c r="T285" s="183">
        <f t="shared" si="105"/>
        <v>0</v>
      </c>
      <c r="U285" s="183">
        <f t="shared" si="105"/>
        <v>0</v>
      </c>
      <c r="V285" s="183">
        <f t="shared" si="105"/>
        <v>0</v>
      </c>
      <c r="W285" s="183">
        <f t="shared" si="105"/>
        <v>0</v>
      </c>
      <c r="X285" s="183">
        <f t="shared" si="105"/>
        <v>0</v>
      </c>
      <c r="Y285" s="183">
        <f t="shared" si="105"/>
        <v>0</v>
      </c>
      <c r="Z285" s="183">
        <f t="shared" si="105"/>
        <v>0</v>
      </c>
      <c r="AA285" s="183">
        <f t="shared" si="105"/>
        <v>0</v>
      </c>
      <c r="AB285" s="183">
        <f t="shared" si="105"/>
        <v>0</v>
      </c>
      <c r="AC285" s="183">
        <f t="shared" si="105"/>
        <v>0</v>
      </c>
      <c r="AD285" s="183">
        <f t="shared" si="105"/>
        <v>0</v>
      </c>
      <c r="AE285" s="183">
        <f t="shared" si="105"/>
        <v>0</v>
      </c>
      <c r="AF285" s="196">
        <f t="shared" si="105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v>0</v>
      </c>
      <c r="D286" s="183">
        <v>0</v>
      </c>
      <c r="E286" s="183">
        <f t="shared" si="106"/>
        <v>0</v>
      </c>
      <c r="F286" s="183">
        <f t="shared" si="106"/>
        <v>0</v>
      </c>
      <c r="G286" s="183">
        <f t="shared" si="106"/>
        <v>0</v>
      </c>
      <c r="H286" s="183">
        <f t="shared" si="106"/>
        <v>0</v>
      </c>
      <c r="I286" s="183">
        <f t="shared" si="106"/>
        <v>0</v>
      </c>
      <c r="J286" s="183">
        <f t="shared" si="106"/>
        <v>0</v>
      </c>
      <c r="K286" s="183">
        <f t="shared" si="106"/>
        <v>0</v>
      </c>
      <c r="L286" s="183">
        <f t="shared" si="106"/>
        <v>0</v>
      </c>
      <c r="M286" s="183">
        <f t="shared" si="106"/>
        <v>0</v>
      </c>
      <c r="N286" s="183">
        <f t="shared" si="106"/>
        <v>0</v>
      </c>
      <c r="O286" s="183">
        <f t="shared" si="106"/>
        <v>0</v>
      </c>
      <c r="P286" s="183">
        <f t="shared" si="106"/>
        <v>0</v>
      </c>
      <c r="Q286" s="183">
        <f t="shared" si="106"/>
        <v>0</v>
      </c>
      <c r="R286" s="183">
        <f t="shared" si="105"/>
        <v>0</v>
      </c>
      <c r="S286" s="183">
        <f t="shared" si="105"/>
        <v>0</v>
      </c>
      <c r="T286" s="183">
        <f t="shared" si="105"/>
        <v>0</v>
      </c>
      <c r="U286" s="183">
        <f t="shared" si="105"/>
        <v>0</v>
      </c>
      <c r="V286" s="183">
        <f t="shared" si="105"/>
        <v>0</v>
      </c>
      <c r="W286" s="183">
        <f t="shared" si="105"/>
        <v>0</v>
      </c>
      <c r="X286" s="183">
        <f t="shared" si="105"/>
        <v>0</v>
      </c>
      <c r="Y286" s="183">
        <f t="shared" si="105"/>
        <v>0</v>
      </c>
      <c r="Z286" s="183">
        <f t="shared" si="105"/>
        <v>0</v>
      </c>
      <c r="AA286" s="183">
        <f t="shared" si="105"/>
        <v>0</v>
      </c>
      <c r="AB286" s="183">
        <f t="shared" si="105"/>
        <v>0</v>
      </c>
      <c r="AC286" s="183">
        <f t="shared" si="105"/>
        <v>0</v>
      </c>
      <c r="AD286" s="183">
        <f t="shared" si="105"/>
        <v>0</v>
      </c>
      <c r="AE286" s="183">
        <f t="shared" si="105"/>
        <v>0</v>
      </c>
      <c r="AF286" s="196">
        <f t="shared" si="105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v>0</v>
      </c>
      <c r="D287" s="183">
        <v>0</v>
      </c>
      <c r="E287" s="183">
        <f t="shared" si="106"/>
        <v>0</v>
      </c>
      <c r="F287" s="183">
        <f t="shared" si="106"/>
        <v>0</v>
      </c>
      <c r="G287" s="183">
        <f t="shared" si="106"/>
        <v>0</v>
      </c>
      <c r="H287" s="183">
        <f t="shared" si="106"/>
        <v>0</v>
      </c>
      <c r="I287" s="183">
        <f t="shared" si="106"/>
        <v>0</v>
      </c>
      <c r="J287" s="183">
        <f t="shared" si="106"/>
        <v>0</v>
      </c>
      <c r="K287" s="183">
        <f t="shared" si="106"/>
        <v>0</v>
      </c>
      <c r="L287" s="183">
        <f t="shared" si="106"/>
        <v>0</v>
      </c>
      <c r="M287" s="183">
        <f t="shared" si="106"/>
        <v>0</v>
      </c>
      <c r="N287" s="183">
        <f t="shared" si="106"/>
        <v>0</v>
      </c>
      <c r="O287" s="183">
        <f t="shared" si="106"/>
        <v>0</v>
      </c>
      <c r="P287" s="183">
        <f t="shared" si="106"/>
        <v>0</v>
      </c>
      <c r="Q287" s="183">
        <f t="shared" si="106"/>
        <v>0</v>
      </c>
      <c r="R287" s="183">
        <f t="shared" si="106"/>
        <v>0</v>
      </c>
      <c r="S287" s="183">
        <f t="shared" si="105"/>
        <v>0</v>
      </c>
      <c r="T287" s="183">
        <f t="shared" si="105"/>
        <v>0</v>
      </c>
      <c r="U287" s="183">
        <f t="shared" si="105"/>
        <v>0</v>
      </c>
      <c r="V287" s="183">
        <f t="shared" si="105"/>
        <v>0</v>
      </c>
      <c r="W287" s="183">
        <f t="shared" si="105"/>
        <v>0</v>
      </c>
      <c r="X287" s="183">
        <f t="shared" si="105"/>
        <v>0</v>
      </c>
      <c r="Y287" s="183">
        <f t="shared" si="105"/>
        <v>0</v>
      </c>
      <c r="Z287" s="183">
        <f t="shared" si="105"/>
        <v>0</v>
      </c>
      <c r="AA287" s="183">
        <f t="shared" si="105"/>
        <v>0</v>
      </c>
      <c r="AB287" s="183">
        <f t="shared" si="105"/>
        <v>0</v>
      </c>
      <c r="AC287" s="183">
        <f t="shared" si="105"/>
        <v>0</v>
      </c>
      <c r="AD287" s="183">
        <f t="shared" si="105"/>
        <v>0</v>
      </c>
      <c r="AE287" s="183">
        <f t="shared" si="105"/>
        <v>0</v>
      </c>
      <c r="AF287" s="196">
        <f t="shared" si="105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v>0</v>
      </c>
      <c r="D288" s="183">
        <v>0</v>
      </c>
      <c r="E288" s="183">
        <f t="shared" si="106"/>
        <v>0</v>
      </c>
      <c r="F288" s="183">
        <f t="shared" si="106"/>
        <v>0</v>
      </c>
      <c r="G288" s="183">
        <f t="shared" si="106"/>
        <v>0</v>
      </c>
      <c r="H288" s="183">
        <f t="shared" si="106"/>
        <v>0</v>
      </c>
      <c r="I288" s="183">
        <f t="shared" si="106"/>
        <v>0</v>
      </c>
      <c r="J288" s="183">
        <f t="shared" si="106"/>
        <v>0</v>
      </c>
      <c r="K288" s="183">
        <f t="shared" si="106"/>
        <v>0</v>
      </c>
      <c r="L288" s="183">
        <f t="shared" si="106"/>
        <v>0</v>
      </c>
      <c r="M288" s="183">
        <f t="shared" si="106"/>
        <v>0</v>
      </c>
      <c r="N288" s="183">
        <f t="shared" si="106"/>
        <v>0</v>
      </c>
      <c r="O288" s="183">
        <f t="shared" si="106"/>
        <v>0</v>
      </c>
      <c r="P288" s="183">
        <f t="shared" si="106"/>
        <v>0</v>
      </c>
      <c r="Q288" s="183">
        <f t="shared" si="106"/>
        <v>0</v>
      </c>
      <c r="R288" s="183">
        <f t="shared" si="106"/>
        <v>0</v>
      </c>
      <c r="S288" s="183">
        <f t="shared" ref="S288:AF303" si="107">R288</f>
        <v>0</v>
      </c>
      <c r="T288" s="183">
        <f t="shared" si="107"/>
        <v>0</v>
      </c>
      <c r="U288" s="183">
        <f t="shared" si="107"/>
        <v>0</v>
      </c>
      <c r="V288" s="183">
        <f t="shared" si="107"/>
        <v>0</v>
      </c>
      <c r="W288" s="183">
        <f t="shared" si="107"/>
        <v>0</v>
      </c>
      <c r="X288" s="183">
        <f t="shared" si="107"/>
        <v>0</v>
      </c>
      <c r="Y288" s="183">
        <f t="shared" si="107"/>
        <v>0</v>
      </c>
      <c r="Z288" s="183">
        <f t="shared" si="107"/>
        <v>0</v>
      </c>
      <c r="AA288" s="183">
        <f t="shared" si="107"/>
        <v>0</v>
      </c>
      <c r="AB288" s="183">
        <f t="shared" si="107"/>
        <v>0</v>
      </c>
      <c r="AC288" s="183">
        <f t="shared" si="107"/>
        <v>0</v>
      </c>
      <c r="AD288" s="183">
        <f t="shared" si="107"/>
        <v>0</v>
      </c>
      <c r="AE288" s="183">
        <f t="shared" si="107"/>
        <v>0</v>
      </c>
      <c r="AF288" s="196">
        <f t="shared" si="107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v>0</v>
      </c>
      <c r="D289" s="183">
        <v>0</v>
      </c>
      <c r="E289" s="183">
        <f t="shared" ref="E289:R304" si="108">D289</f>
        <v>0</v>
      </c>
      <c r="F289" s="183">
        <f t="shared" si="108"/>
        <v>0</v>
      </c>
      <c r="G289" s="183">
        <f t="shared" si="108"/>
        <v>0</v>
      </c>
      <c r="H289" s="183">
        <f t="shared" si="108"/>
        <v>0</v>
      </c>
      <c r="I289" s="183">
        <f t="shared" si="108"/>
        <v>0</v>
      </c>
      <c r="J289" s="183">
        <f t="shared" si="108"/>
        <v>0</v>
      </c>
      <c r="K289" s="183">
        <f t="shared" si="108"/>
        <v>0</v>
      </c>
      <c r="L289" s="183">
        <f t="shared" si="108"/>
        <v>0</v>
      </c>
      <c r="M289" s="183">
        <f t="shared" si="108"/>
        <v>0</v>
      </c>
      <c r="N289" s="183">
        <f t="shared" si="108"/>
        <v>0</v>
      </c>
      <c r="O289" s="183">
        <f t="shared" si="108"/>
        <v>0</v>
      </c>
      <c r="P289" s="183">
        <f t="shared" si="108"/>
        <v>0</v>
      </c>
      <c r="Q289" s="183">
        <f t="shared" si="108"/>
        <v>0</v>
      </c>
      <c r="R289" s="183">
        <f t="shared" si="108"/>
        <v>0</v>
      </c>
      <c r="S289" s="183">
        <f t="shared" si="107"/>
        <v>0</v>
      </c>
      <c r="T289" s="183">
        <f t="shared" si="107"/>
        <v>0</v>
      </c>
      <c r="U289" s="183">
        <f t="shared" si="107"/>
        <v>0</v>
      </c>
      <c r="V289" s="183">
        <f t="shared" si="107"/>
        <v>0</v>
      </c>
      <c r="W289" s="183">
        <f t="shared" si="107"/>
        <v>0</v>
      </c>
      <c r="X289" s="183">
        <f t="shared" si="107"/>
        <v>0</v>
      </c>
      <c r="Y289" s="183">
        <f t="shared" si="107"/>
        <v>0</v>
      </c>
      <c r="Z289" s="183">
        <f t="shared" si="107"/>
        <v>0</v>
      </c>
      <c r="AA289" s="183">
        <f t="shared" si="107"/>
        <v>0</v>
      </c>
      <c r="AB289" s="183">
        <f t="shared" si="107"/>
        <v>0</v>
      </c>
      <c r="AC289" s="183">
        <f t="shared" si="107"/>
        <v>0</v>
      </c>
      <c r="AD289" s="183">
        <f t="shared" si="107"/>
        <v>0</v>
      </c>
      <c r="AE289" s="183">
        <f t="shared" si="107"/>
        <v>0</v>
      </c>
      <c r="AF289" s="196">
        <f t="shared" si="107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v>0</v>
      </c>
      <c r="D290" s="183">
        <v>0</v>
      </c>
      <c r="E290" s="183">
        <f t="shared" si="108"/>
        <v>0</v>
      </c>
      <c r="F290" s="183">
        <f t="shared" si="108"/>
        <v>0</v>
      </c>
      <c r="G290" s="183">
        <f t="shared" si="108"/>
        <v>0</v>
      </c>
      <c r="H290" s="183">
        <f t="shared" si="108"/>
        <v>0</v>
      </c>
      <c r="I290" s="183">
        <f t="shared" si="108"/>
        <v>0</v>
      </c>
      <c r="J290" s="183">
        <f t="shared" si="108"/>
        <v>0</v>
      </c>
      <c r="K290" s="183">
        <f t="shared" si="108"/>
        <v>0</v>
      </c>
      <c r="L290" s="183">
        <f t="shared" si="108"/>
        <v>0</v>
      </c>
      <c r="M290" s="183">
        <f t="shared" si="108"/>
        <v>0</v>
      </c>
      <c r="N290" s="183">
        <f t="shared" si="108"/>
        <v>0</v>
      </c>
      <c r="O290" s="183">
        <f t="shared" si="108"/>
        <v>0</v>
      </c>
      <c r="P290" s="183">
        <f t="shared" si="108"/>
        <v>0</v>
      </c>
      <c r="Q290" s="183">
        <f t="shared" si="108"/>
        <v>0</v>
      </c>
      <c r="R290" s="183">
        <f t="shared" si="108"/>
        <v>0</v>
      </c>
      <c r="S290" s="183">
        <f t="shared" si="107"/>
        <v>0</v>
      </c>
      <c r="T290" s="183">
        <f t="shared" si="107"/>
        <v>0</v>
      </c>
      <c r="U290" s="183">
        <f t="shared" si="107"/>
        <v>0</v>
      </c>
      <c r="V290" s="183">
        <f t="shared" si="107"/>
        <v>0</v>
      </c>
      <c r="W290" s="183">
        <f t="shared" si="107"/>
        <v>0</v>
      </c>
      <c r="X290" s="183">
        <f t="shared" si="107"/>
        <v>0</v>
      </c>
      <c r="Y290" s="183">
        <f t="shared" si="107"/>
        <v>0</v>
      </c>
      <c r="Z290" s="183">
        <f t="shared" si="107"/>
        <v>0</v>
      </c>
      <c r="AA290" s="183">
        <f t="shared" si="107"/>
        <v>0</v>
      </c>
      <c r="AB290" s="183">
        <f t="shared" si="107"/>
        <v>0</v>
      </c>
      <c r="AC290" s="183">
        <f t="shared" si="107"/>
        <v>0</v>
      </c>
      <c r="AD290" s="183">
        <f t="shared" si="107"/>
        <v>0</v>
      </c>
      <c r="AE290" s="183">
        <f t="shared" si="107"/>
        <v>0</v>
      </c>
      <c r="AF290" s="196">
        <f t="shared" si="107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v>0</v>
      </c>
      <c r="D291" s="183">
        <v>0</v>
      </c>
      <c r="E291" s="183">
        <f t="shared" si="108"/>
        <v>0</v>
      </c>
      <c r="F291" s="183">
        <f t="shared" si="108"/>
        <v>0</v>
      </c>
      <c r="G291" s="183">
        <f t="shared" si="108"/>
        <v>0</v>
      </c>
      <c r="H291" s="183">
        <f t="shared" si="108"/>
        <v>0</v>
      </c>
      <c r="I291" s="183">
        <f t="shared" si="108"/>
        <v>0</v>
      </c>
      <c r="J291" s="183">
        <f t="shared" si="108"/>
        <v>0</v>
      </c>
      <c r="K291" s="183">
        <f t="shared" si="108"/>
        <v>0</v>
      </c>
      <c r="L291" s="183">
        <f t="shared" si="108"/>
        <v>0</v>
      </c>
      <c r="M291" s="183">
        <f t="shared" si="108"/>
        <v>0</v>
      </c>
      <c r="N291" s="183">
        <f t="shared" si="108"/>
        <v>0</v>
      </c>
      <c r="O291" s="183">
        <f t="shared" si="108"/>
        <v>0</v>
      </c>
      <c r="P291" s="183">
        <f t="shared" si="108"/>
        <v>0</v>
      </c>
      <c r="Q291" s="183">
        <f t="shared" si="108"/>
        <v>0</v>
      </c>
      <c r="R291" s="183">
        <f t="shared" si="108"/>
        <v>0</v>
      </c>
      <c r="S291" s="183">
        <f t="shared" si="107"/>
        <v>0</v>
      </c>
      <c r="T291" s="183">
        <f t="shared" si="107"/>
        <v>0</v>
      </c>
      <c r="U291" s="183">
        <f t="shared" si="107"/>
        <v>0</v>
      </c>
      <c r="V291" s="183">
        <f t="shared" si="107"/>
        <v>0</v>
      </c>
      <c r="W291" s="183">
        <f t="shared" si="107"/>
        <v>0</v>
      </c>
      <c r="X291" s="183">
        <f t="shared" si="107"/>
        <v>0</v>
      </c>
      <c r="Y291" s="183">
        <f t="shared" si="107"/>
        <v>0</v>
      </c>
      <c r="Z291" s="183">
        <f t="shared" si="107"/>
        <v>0</v>
      </c>
      <c r="AA291" s="183">
        <f t="shared" si="107"/>
        <v>0</v>
      </c>
      <c r="AB291" s="183">
        <f t="shared" si="107"/>
        <v>0</v>
      </c>
      <c r="AC291" s="183">
        <f t="shared" si="107"/>
        <v>0</v>
      </c>
      <c r="AD291" s="183">
        <f t="shared" si="107"/>
        <v>0</v>
      </c>
      <c r="AE291" s="183">
        <f t="shared" si="107"/>
        <v>0</v>
      </c>
      <c r="AF291" s="196">
        <f t="shared" si="107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v>0</v>
      </c>
      <c r="D292" s="183">
        <v>0</v>
      </c>
      <c r="E292" s="183">
        <f t="shared" si="108"/>
        <v>0</v>
      </c>
      <c r="F292" s="183">
        <f t="shared" si="108"/>
        <v>0</v>
      </c>
      <c r="G292" s="183">
        <f t="shared" si="108"/>
        <v>0</v>
      </c>
      <c r="H292" s="183">
        <f t="shared" si="108"/>
        <v>0</v>
      </c>
      <c r="I292" s="183">
        <f t="shared" si="108"/>
        <v>0</v>
      </c>
      <c r="J292" s="183">
        <f t="shared" si="108"/>
        <v>0</v>
      </c>
      <c r="K292" s="183">
        <f t="shared" si="108"/>
        <v>0</v>
      </c>
      <c r="L292" s="183">
        <f t="shared" si="108"/>
        <v>0</v>
      </c>
      <c r="M292" s="183">
        <f t="shared" si="108"/>
        <v>0</v>
      </c>
      <c r="N292" s="183">
        <f t="shared" si="108"/>
        <v>0</v>
      </c>
      <c r="O292" s="183">
        <f t="shared" si="108"/>
        <v>0</v>
      </c>
      <c r="P292" s="183">
        <f t="shared" si="108"/>
        <v>0</v>
      </c>
      <c r="Q292" s="183">
        <f t="shared" si="108"/>
        <v>0</v>
      </c>
      <c r="R292" s="183">
        <f t="shared" si="108"/>
        <v>0</v>
      </c>
      <c r="S292" s="183">
        <f t="shared" si="107"/>
        <v>0</v>
      </c>
      <c r="T292" s="183">
        <f t="shared" si="107"/>
        <v>0</v>
      </c>
      <c r="U292" s="183">
        <f t="shared" si="107"/>
        <v>0</v>
      </c>
      <c r="V292" s="183">
        <f t="shared" si="107"/>
        <v>0</v>
      </c>
      <c r="W292" s="183">
        <f t="shared" si="107"/>
        <v>0</v>
      </c>
      <c r="X292" s="183">
        <f t="shared" si="107"/>
        <v>0</v>
      </c>
      <c r="Y292" s="183">
        <f t="shared" si="107"/>
        <v>0</v>
      </c>
      <c r="Z292" s="183">
        <f t="shared" si="107"/>
        <v>0</v>
      </c>
      <c r="AA292" s="183">
        <f t="shared" si="107"/>
        <v>0</v>
      </c>
      <c r="AB292" s="183">
        <f t="shared" si="107"/>
        <v>0</v>
      </c>
      <c r="AC292" s="183">
        <f t="shared" si="107"/>
        <v>0</v>
      </c>
      <c r="AD292" s="183">
        <f t="shared" si="107"/>
        <v>0</v>
      </c>
      <c r="AE292" s="183">
        <f t="shared" si="107"/>
        <v>0</v>
      </c>
      <c r="AF292" s="196">
        <f t="shared" si="107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v>0</v>
      </c>
      <c r="D293" s="183">
        <v>0</v>
      </c>
      <c r="E293" s="183">
        <f t="shared" si="108"/>
        <v>0</v>
      </c>
      <c r="F293" s="183">
        <f t="shared" si="108"/>
        <v>0</v>
      </c>
      <c r="G293" s="183">
        <f t="shared" si="108"/>
        <v>0</v>
      </c>
      <c r="H293" s="183">
        <f t="shared" si="108"/>
        <v>0</v>
      </c>
      <c r="I293" s="183">
        <f t="shared" si="108"/>
        <v>0</v>
      </c>
      <c r="J293" s="183">
        <f t="shared" si="108"/>
        <v>0</v>
      </c>
      <c r="K293" s="183">
        <f t="shared" si="108"/>
        <v>0</v>
      </c>
      <c r="L293" s="183">
        <f t="shared" si="108"/>
        <v>0</v>
      </c>
      <c r="M293" s="183">
        <f t="shared" si="108"/>
        <v>0</v>
      </c>
      <c r="N293" s="183">
        <f t="shared" si="108"/>
        <v>0</v>
      </c>
      <c r="O293" s="183">
        <f t="shared" si="108"/>
        <v>0</v>
      </c>
      <c r="P293" s="183">
        <f t="shared" si="108"/>
        <v>0</v>
      </c>
      <c r="Q293" s="183">
        <f t="shared" si="108"/>
        <v>0</v>
      </c>
      <c r="R293" s="183">
        <f t="shared" si="108"/>
        <v>0</v>
      </c>
      <c r="S293" s="183">
        <f t="shared" si="107"/>
        <v>0</v>
      </c>
      <c r="T293" s="183">
        <f t="shared" si="107"/>
        <v>0</v>
      </c>
      <c r="U293" s="183">
        <f t="shared" si="107"/>
        <v>0</v>
      </c>
      <c r="V293" s="183">
        <f t="shared" si="107"/>
        <v>0</v>
      </c>
      <c r="W293" s="183">
        <f t="shared" si="107"/>
        <v>0</v>
      </c>
      <c r="X293" s="183">
        <f t="shared" si="107"/>
        <v>0</v>
      </c>
      <c r="Y293" s="183">
        <f t="shared" si="107"/>
        <v>0</v>
      </c>
      <c r="Z293" s="183">
        <f t="shared" si="107"/>
        <v>0</v>
      </c>
      <c r="AA293" s="183">
        <f t="shared" si="107"/>
        <v>0</v>
      </c>
      <c r="AB293" s="183">
        <f t="shared" si="107"/>
        <v>0</v>
      </c>
      <c r="AC293" s="183">
        <f t="shared" si="107"/>
        <v>0</v>
      </c>
      <c r="AD293" s="183">
        <f t="shared" si="107"/>
        <v>0</v>
      </c>
      <c r="AE293" s="183">
        <f t="shared" si="107"/>
        <v>0</v>
      </c>
      <c r="AF293" s="196">
        <f t="shared" si="107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v>0</v>
      </c>
      <c r="D294" s="183">
        <v>0</v>
      </c>
      <c r="E294" s="183">
        <f t="shared" si="108"/>
        <v>0</v>
      </c>
      <c r="F294" s="183">
        <f t="shared" si="108"/>
        <v>0</v>
      </c>
      <c r="G294" s="183">
        <f t="shared" si="108"/>
        <v>0</v>
      </c>
      <c r="H294" s="183">
        <f t="shared" si="108"/>
        <v>0</v>
      </c>
      <c r="I294" s="183">
        <f t="shared" si="108"/>
        <v>0</v>
      </c>
      <c r="J294" s="183">
        <f t="shared" si="108"/>
        <v>0</v>
      </c>
      <c r="K294" s="183">
        <f t="shared" si="108"/>
        <v>0</v>
      </c>
      <c r="L294" s="183">
        <f t="shared" si="108"/>
        <v>0</v>
      </c>
      <c r="M294" s="183">
        <f t="shared" si="108"/>
        <v>0</v>
      </c>
      <c r="N294" s="183">
        <f t="shared" si="108"/>
        <v>0</v>
      </c>
      <c r="O294" s="183">
        <f t="shared" si="108"/>
        <v>0</v>
      </c>
      <c r="P294" s="183">
        <f t="shared" si="108"/>
        <v>0</v>
      </c>
      <c r="Q294" s="183">
        <f t="shared" si="108"/>
        <v>0</v>
      </c>
      <c r="R294" s="183">
        <f t="shared" si="108"/>
        <v>0</v>
      </c>
      <c r="S294" s="183">
        <f t="shared" si="107"/>
        <v>0</v>
      </c>
      <c r="T294" s="183">
        <f t="shared" si="107"/>
        <v>0</v>
      </c>
      <c r="U294" s="183">
        <f t="shared" si="107"/>
        <v>0</v>
      </c>
      <c r="V294" s="183">
        <f t="shared" si="107"/>
        <v>0</v>
      </c>
      <c r="W294" s="183">
        <f t="shared" si="107"/>
        <v>0</v>
      </c>
      <c r="X294" s="183">
        <f t="shared" si="107"/>
        <v>0</v>
      </c>
      <c r="Y294" s="183">
        <f t="shared" si="107"/>
        <v>0</v>
      </c>
      <c r="Z294" s="183">
        <f t="shared" si="107"/>
        <v>0</v>
      </c>
      <c r="AA294" s="183">
        <f t="shared" si="107"/>
        <v>0</v>
      </c>
      <c r="AB294" s="183">
        <f t="shared" si="107"/>
        <v>0</v>
      </c>
      <c r="AC294" s="183">
        <f t="shared" si="107"/>
        <v>0</v>
      </c>
      <c r="AD294" s="183">
        <f t="shared" si="107"/>
        <v>0</v>
      </c>
      <c r="AE294" s="183">
        <f t="shared" si="107"/>
        <v>0</v>
      </c>
      <c r="AF294" s="196">
        <f t="shared" si="107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v>0</v>
      </c>
      <c r="D295" s="183">
        <v>0</v>
      </c>
      <c r="E295" s="183">
        <f t="shared" si="108"/>
        <v>0</v>
      </c>
      <c r="F295" s="183">
        <f t="shared" si="108"/>
        <v>0</v>
      </c>
      <c r="G295" s="183">
        <f t="shared" si="108"/>
        <v>0</v>
      </c>
      <c r="H295" s="183">
        <f t="shared" si="108"/>
        <v>0</v>
      </c>
      <c r="I295" s="183">
        <f t="shared" si="108"/>
        <v>0</v>
      </c>
      <c r="J295" s="183">
        <f t="shared" si="108"/>
        <v>0</v>
      </c>
      <c r="K295" s="183">
        <f t="shared" si="108"/>
        <v>0</v>
      </c>
      <c r="L295" s="183">
        <f t="shared" si="108"/>
        <v>0</v>
      </c>
      <c r="M295" s="183">
        <f t="shared" si="108"/>
        <v>0</v>
      </c>
      <c r="N295" s="183">
        <f t="shared" si="108"/>
        <v>0</v>
      </c>
      <c r="O295" s="183">
        <f t="shared" si="108"/>
        <v>0</v>
      </c>
      <c r="P295" s="183">
        <f t="shared" si="108"/>
        <v>0</v>
      </c>
      <c r="Q295" s="183">
        <f t="shared" si="108"/>
        <v>0</v>
      </c>
      <c r="R295" s="183">
        <f t="shared" si="108"/>
        <v>0</v>
      </c>
      <c r="S295" s="183">
        <f t="shared" si="107"/>
        <v>0</v>
      </c>
      <c r="T295" s="183">
        <f t="shared" si="107"/>
        <v>0</v>
      </c>
      <c r="U295" s="183">
        <f t="shared" si="107"/>
        <v>0</v>
      </c>
      <c r="V295" s="183">
        <f t="shared" si="107"/>
        <v>0</v>
      </c>
      <c r="W295" s="183">
        <f t="shared" si="107"/>
        <v>0</v>
      </c>
      <c r="X295" s="183">
        <f t="shared" si="107"/>
        <v>0</v>
      </c>
      <c r="Y295" s="183">
        <f t="shared" si="107"/>
        <v>0</v>
      </c>
      <c r="Z295" s="183">
        <f t="shared" si="107"/>
        <v>0</v>
      </c>
      <c r="AA295" s="183">
        <f t="shared" si="107"/>
        <v>0</v>
      </c>
      <c r="AB295" s="183">
        <f t="shared" si="107"/>
        <v>0</v>
      </c>
      <c r="AC295" s="183">
        <f t="shared" si="107"/>
        <v>0</v>
      </c>
      <c r="AD295" s="183">
        <f t="shared" si="107"/>
        <v>0</v>
      </c>
      <c r="AE295" s="183">
        <f t="shared" si="107"/>
        <v>0</v>
      </c>
      <c r="AF295" s="196">
        <f t="shared" si="107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v>0</v>
      </c>
      <c r="D296" s="183">
        <v>0</v>
      </c>
      <c r="E296" s="183">
        <f t="shared" si="108"/>
        <v>0</v>
      </c>
      <c r="F296" s="183">
        <f t="shared" si="108"/>
        <v>0</v>
      </c>
      <c r="G296" s="183">
        <f t="shared" si="108"/>
        <v>0</v>
      </c>
      <c r="H296" s="183">
        <f t="shared" si="108"/>
        <v>0</v>
      </c>
      <c r="I296" s="183">
        <f t="shared" si="108"/>
        <v>0</v>
      </c>
      <c r="J296" s="183">
        <f t="shared" si="108"/>
        <v>0</v>
      </c>
      <c r="K296" s="183">
        <f t="shared" si="108"/>
        <v>0</v>
      </c>
      <c r="L296" s="183">
        <f t="shared" si="108"/>
        <v>0</v>
      </c>
      <c r="M296" s="183">
        <f t="shared" si="108"/>
        <v>0</v>
      </c>
      <c r="N296" s="183">
        <f t="shared" si="108"/>
        <v>0</v>
      </c>
      <c r="O296" s="183">
        <f t="shared" si="108"/>
        <v>0</v>
      </c>
      <c r="P296" s="183">
        <f t="shared" si="108"/>
        <v>0</v>
      </c>
      <c r="Q296" s="183">
        <f t="shared" si="108"/>
        <v>0</v>
      </c>
      <c r="R296" s="183">
        <f t="shared" si="108"/>
        <v>0</v>
      </c>
      <c r="S296" s="183">
        <f t="shared" si="107"/>
        <v>0</v>
      </c>
      <c r="T296" s="183">
        <f t="shared" si="107"/>
        <v>0</v>
      </c>
      <c r="U296" s="183">
        <f t="shared" si="107"/>
        <v>0</v>
      </c>
      <c r="V296" s="183">
        <f t="shared" si="107"/>
        <v>0</v>
      </c>
      <c r="W296" s="183">
        <f t="shared" si="107"/>
        <v>0</v>
      </c>
      <c r="X296" s="183">
        <f t="shared" si="107"/>
        <v>0</v>
      </c>
      <c r="Y296" s="183">
        <f t="shared" si="107"/>
        <v>0</v>
      </c>
      <c r="Z296" s="183">
        <f t="shared" si="107"/>
        <v>0</v>
      </c>
      <c r="AA296" s="183">
        <f t="shared" si="107"/>
        <v>0</v>
      </c>
      <c r="AB296" s="183">
        <f t="shared" si="107"/>
        <v>0</v>
      </c>
      <c r="AC296" s="183">
        <f t="shared" si="107"/>
        <v>0</v>
      </c>
      <c r="AD296" s="183">
        <f t="shared" si="107"/>
        <v>0</v>
      </c>
      <c r="AE296" s="183">
        <f t="shared" si="107"/>
        <v>0</v>
      </c>
      <c r="AF296" s="196">
        <f t="shared" si="107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v>0</v>
      </c>
      <c r="D297" s="183">
        <v>0</v>
      </c>
      <c r="E297" s="183">
        <f t="shared" si="108"/>
        <v>0</v>
      </c>
      <c r="F297" s="183">
        <f t="shared" si="108"/>
        <v>0</v>
      </c>
      <c r="G297" s="183">
        <f t="shared" si="108"/>
        <v>0</v>
      </c>
      <c r="H297" s="183">
        <f t="shared" si="108"/>
        <v>0</v>
      </c>
      <c r="I297" s="183">
        <f t="shared" si="108"/>
        <v>0</v>
      </c>
      <c r="J297" s="183">
        <f t="shared" si="108"/>
        <v>0</v>
      </c>
      <c r="K297" s="183">
        <f t="shared" si="108"/>
        <v>0</v>
      </c>
      <c r="L297" s="183">
        <f t="shared" si="108"/>
        <v>0</v>
      </c>
      <c r="M297" s="183">
        <f t="shared" si="108"/>
        <v>0</v>
      </c>
      <c r="N297" s="183">
        <f t="shared" si="108"/>
        <v>0</v>
      </c>
      <c r="O297" s="183">
        <f t="shared" si="108"/>
        <v>0</v>
      </c>
      <c r="P297" s="183">
        <f t="shared" si="108"/>
        <v>0</v>
      </c>
      <c r="Q297" s="183">
        <f t="shared" si="108"/>
        <v>0</v>
      </c>
      <c r="R297" s="183">
        <f t="shared" si="108"/>
        <v>0</v>
      </c>
      <c r="S297" s="183">
        <f t="shared" si="107"/>
        <v>0</v>
      </c>
      <c r="T297" s="183">
        <f t="shared" si="107"/>
        <v>0</v>
      </c>
      <c r="U297" s="183">
        <f t="shared" si="107"/>
        <v>0</v>
      </c>
      <c r="V297" s="183">
        <f t="shared" si="107"/>
        <v>0</v>
      </c>
      <c r="W297" s="183">
        <f t="shared" si="107"/>
        <v>0</v>
      </c>
      <c r="X297" s="183">
        <f t="shared" si="107"/>
        <v>0</v>
      </c>
      <c r="Y297" s="183">
        <f t="shared" si="107"/>
        <v>0</v>
      </c>
      <c r="Z297" s="183">
        <f t="shared" si="107"/>
        <v>0</v>
      </c>
      <c r="AA297" s="183">
        <f t="shared" si="107"/>
        <v>0</v>
      </c>
      <c r="AB297" s="183">
        <f t="shared" si="107"/>
        <v>0</v>
      </c>
      <c r="AC297" s="183">
        <f t="shared" si="107"/>
        <v>0</v>
      </c>
      <c r="AD297" s="183">
        <f t="shared" si="107"/>
        <v>0</v>
      </c>
      <c r="AE297" s="183">
        <f t="shared" si="107"/>
        <v>0</v>
      </c>
      <c r="AF297" s="196">
        <f t="shared" si="107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v>0</v>
      </c>
      <c r="D298" s="183">
        <v>0</v>
      </c>
      <c r="E298" s="183">
        <f t="shared" si="108"/>
        <v>0</v>
      </c>
      <c r="F298" s="183">
        <f t="shared" si="108"/>
        <v>0</v>
      </c>
      <c r="G298" s="183">
        <f t="shared" si="108"/>
        <v>0</v>
      </c>
      <c r="H298" s="183">
        <f t="shared" si="108"/>
        <v>0</v>
      </c>
      <c r="I298" s="183">
        <f t="shared" si="108"/>
        <v>0</v>
      </c>
      <c r="J298" s="183">
        <f t="shared" si="108"/>
        <v>0</v>
      </c>
      <c r="K298" s="183">
        <f t="shared" si="108"/>
        <v>0</v>
      </c>
      <c r="L298" s="183">
        <f t="shared" si="108"/>
        <v>0</v>
      </c>
      <c r="M298" s="183">
        <f t="shared" si="108"/>
        <v>0</v>
      </c>
      <c r="N298" s="183">
        <f t="shared" si="108"/>
        <v>0</v>
      </c>
      <c r="O298" s="183">
        <f t="shared" si="108"/>
        <v>0</v>
      </c>
      <c r="P298" s="183">
        <f t="shared" si="108"/>
        <v>0</v>
      </c>
      <c r="Q298" s="183">
        <f t="shared" si="108"/>
        <v>0</v>
      </c>
      <c r="R298" s="183">
        <f t="shared" si="108"/>
        <v>0</v>
      </c>
      <c r="S298" s="183">
        <f t="shared" si="107"/>
        <v>0</v>
      </c>
      <c r="T298" s="183">
        <f t="shared" si="107"/>
        <v>0</v>
      </c>
      <c r="U298" s="183">
        <f t="shared" si="107"/>
        <v>0</v>
      </c>
      <c r="V298" s="183">
        <f t="shared" si="107"/>
        <v>0</v>
      </c>
      <c r="W298" s="183">
        <f t="shared" si="107"/>
        <v>0</v>
      </c>
      <c r="X298" s="183">
        <f t="shared" si="107"/>
        <v>0</v>
      </c>
      <c r="Y298" s="183">
        <f t="shared" si="107"/>
        <v>0</v>
      </c>
      <c r="Z298" s="183">
        <f t="shared" si="107"/>
        <v>0</v>
      </c>
      <c r="AA298" s="183">
        <f t="shared" si="107"/>
        <v>0</v>
      </c>
      <c r="AB298" s="183">
        <f t="shared" si="107"/>
        <v>0</v>
      </c>
      <c r="AC298" s="183">
        <f t="shared" si="107"/>
        <v>0</v>
      </c>
      <c r="AD298" s="183">
        <f t="shared" si="107"/>
        <v>0</v>
      </c>
      <c r="AE298" s="183">
        <f t="shared" si="107"/>
        <v>0</v>
      </c>
      <c r="AF298" s="196">
        <f t="shared" si="107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v>0</v>
      </c>
      <c r="D299" s="183">
        <v>0</v>
      </c>
      <c r="E299" s="183">
        <f t="shared" si="108"/>
        <v>0</v>
      </c>
      <c r="F299" s="183">
        <f t="shared" si="108"/>
        <v>0</v>
      </c>
      <c r="G299" s="183">
        <f t="shared" si="108"/>
        <v>0</v>
      </c>
      <c r="H299" s="183">
        <f t="shared" si="108"/>
        <v>0</v>
      </c>
      <c r="I299" s="183">
        <f t="shared" si="108"/>
        <v>0</v>
      </c>
      <c r="J299" s="183">
        <f t="shared" si="108"/>
        <v>0</v>
      </c>
      <c r="K299" s="183">
        <f t="shared" si="108"/>
        <v>0</v>
      </c>
      <c r="L299" s="183">
        <f t="shared" si="108"/>
        <v>0</v>
      </c>
      <c r="M299" s="183">
        <f t="shared" si="108"/>
        <v>0</v>
      </c>
      <c r="N299" s="183">
        <f t="shared" si="108"/>
        <v>0</v>
      </c>
      <c r="O299" s="183">
        <f t="shared" si="108"/>
        <v>0</v>
      </c>
      <c r="P299" s="183">
        <f t="shared" si="108"/>
        <v>0</v>
      </c>
      <c r="Q299" s="183">
        <f t="shared" si="108"/>
        <v>0</v>
      </c>
      <c r="R299" s="183">
        <f t="shared" si="108"/>
        <v>0</v>
      </c>
      <c r="S299" s="183">
        <f t="shared" si="107"/>
        <v>0</v>
      </c>
      <c r="T299" s="183">
        <f t="shared" si="107"/>
        <v>0</v>
      </c>
      <c r="U299" s="183">
        <f t="shared" si="107"/>
        <v>0</v>
      </c>
      <c r="V299" s="183">
        <f t="shared" si="107"/>
        <v>0</v>
      </c>
      <c r="W299" s="183">
        <f t="shared" si="107"/>
        <v>0</v>
      </c>
      <c r="X299" s="183">
        <f t="shared" si="107"/>
        <v>0</v>
      </c>
      <c r="Y299" s="183">
        <f t="shared" si="107"/>
        <v>0</v>
      </c>
      <c r="Z299" s="183">
        <f t="shared" si="107"/>
        <v>0</v>
      </c>
      <c r="AA299" s="183">
        <f t="shared" si="107"/>
        <v>0</v>
      </c>
      <c r="AB299" s="183">
        <f t="shared" si="107"/>
        <v>0</v>
      </c>
      <c r="AC299" s="183">
        <f t="shared" si="107"/>
        <v>0</v>
      </c>
      <c r="AD299" s="183">
        <f t="shared" si="107"/>
        <v>0</v>
      </c>
      <c r="AE299" s="183">
        <f t="shared" si="107"/>
        <v>0</v>
      </c>
      <c r="AF299" s="196">
        <f t="shared" si="107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v>0</v>
      </c>
      <c r="D300" s="183">
        <v>0</v>
      </c>
      <c r="E300" s="183">
        <f t="shared" si="108"/>
        <v>0</v>
      </c>
      <c r="F300" s="183">
        <f t="shared" si="108"/>
        <v>0</v>
      </c>
      <c r="G300" s="183">
        <f t="shared" si="108"/>
        <v>0</v>
      </c>
      <c r="H300" s="183">
        <f t="shared" si="108"/>
        <v>0</v>
      </c>
      <c r="I300" s="183">
        <f t="shared" si="108"/>
        <v>0</v>
      </c>
      <c r="J300" s="183">
        <f t="shared" si="108"/>
        <v>0</v>
      </c>
      <c r="K300" s="183">
        <f t="shared" si="108"/>
        <v>0</v>
      </c>
      <c r="L300" s="183">
        <f t="shared" si="108"/>
        <v>0</v>
      </c>
      <c r="M300" s="183">
        <f t="shared" si="108"/>
        <v>0</v>
      </c>
      <c r="N300" s="183">
        <f t="shared" si="108"/>
        <v>0</v>
      </c>
      <c r="O300" s="183">
        <f t="shared" si="108"/>
        <v>0</v>
      </c>
      <c r="P300" s="183">
        <f t="shared" si="108"/>
        <v>0</v>
      </c>
      <c r="Q300" s="183">
        <f t="shared" si="108"/>
        <v>0</v>
      </c>
      <c r="R300" s="183">
        <f t="shared" si="108"/>
        <v>0</v>
      </c>
      <c r="S300" s="183">
        <f t="shared" si="107"/>
        <v>0</v>
      </c>
      <c r="T300" s="183">
        <f t="shared" si="107"/>
        <v>0</v>
      </c>
      <c r="U300" s="183">
        <f t="shared" si="107"/>
        <v>0</v>
      </c>
      <c r="V300" s="183">
        <f t="shared" si="107"/>
        <v>0</v>
      </c>
      <c r="W300" s="183">
        <f t="shared" si="107"/>
        <v>0</v>
      </c>
      <c r="X300" s="183">
        <f t="shared" si="107"/>
        <v>0</v>
      </c>
      <c r="Y300" s="183">
        <f t="shared" si="107"/>
        <v>0</v>
      </c>
      <c r="Z300" s="183">
        <f t="shared" si="107"/>
        <v>0</v>
      </c>
      <c r="AA300" s="183">
        <f t="shared" si="107"/>
        <v>0</v>
      </c>
      <c r="AB300" s="183">
        <f t="shared" si="107"/>
        <v>0</v>
      </c>
      <c r="AC300" s="183">
        <f t="shared" si="107"/>
        <v>0</v>
      </c>
      <c r="AD300" s="183">
        <f t="shared" si="107"/>
        <v>0</v>
      </c>
      <c r="AE300" s="183">
        <f t="shared" si="107"/>
        <v>0</v>
      </c>
      <c r="AF300" s="196">
        <f t="shared" si="107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v>0</v>
      </c>
      <c r="D301" s="183">
        <v>0</v>
      </c>
      <c r="E301" s="183">
        <f t="shared" si="108"/>
        <v>0</v>
      </c>
      <c r="F301" s="183">
        <f t="shared" si="108"/>
        <v>0</v>
      </c>
      <c r="G301" s="183">
        <f t="shared" si="108"/>
        <v>0</v>
      </c>
      <c r="H301" s="183">
        <f t="shared" si="108"/>
        <v>0</v>
      </c>
      <c r="I301" s="183">
        <f t="shared" si="108"/>
        <v>0</v>
      </c>
      <c r="J301" s="183">
        <f t="shared" si="108"/>
        <v>0</v>
      </c>
      <c r="K301" s="183">
        <f t="shared" si="108"/>
        <v>0</v>
      </c>
      <c r="L301" s="183">
        <f t="shared" si="108"/>
        <v>0</v>
      </c>
      <c r="M301" s="183">
        <f t="shared" si="108"/>
        <v>0</v>
      </c>
      <c r="N301" s="183">
        <f t="shared" si="108"/>
        <v>0</v>
      </c>
      <c r="O301" s="183">
        <f t="shared" si="108"/>
        <v>0</v>
      </c>
      <c r="P301" s="183">
        <f t="shared" si="108"/>
        <v>0</v>
      </c>
      <c r="Q301" s="183">
        <f t="shared" si="108"/>
        <v>0</v>
      </c>
      <c r="R301" s="183">
        <f t="shared" si="108"/>
        <v>0</v>
      </c>
      <c r="S301" s="183">
        <f t="shared" si="107"/>
        <v>0</v>
      </c>
      <c r="T301" s="183">
        <f t="shared" si="107"/>
        <v>0</v>
      </c>
      <c r="U301" s="183">
        <f t="shared" si="107"/>
        <v>0</v>
      </c>
      <c r="V301" s="183">
        <f t="shared" si="107"/>
        <v>0</v>
      </c>
      <c r="W301" s="183">
        <f t="shared" si="107"/>
        <v>0</v>
      </c>
      <c r="X301" s="183">
        <f t="shared" si="107"/>
        <v>0</v>
      </c>
      <c r="Y301" s="183">
        <f t="shared" si="107"/>
        <v>0</v>
      </c>
      <c r="Z301" s="183">
        <f t="shared" si="107"/>
        <v>0</v>
      </c>
      <c r="AA301" s="183">
        <f t="shared" si="107"/>
        <v>0</v>
      </c>
      <c r="AB301" s="183">
        <f t="shared" si="107"/>
        <v>0</v>
      </c>
      <c r="AC301" s="183">
        <f t="shared" si="107"/>
        <v>0</v>
      </c>
      <c r="AD301" s="183">
        <f t="shared" si="107"/>
        <v>0</v>
      </c>
      <c r="AE301" s="183">
        <f t="shared" si="107"/>
        <v>0</v>
      </c>
      <c r="AF301" s="196">
        <f t="shared" si="107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v>0</v>
      </c>
      <c r="D302" s="183">
        <v>0</v>
      </c>
      <c r="E302" s="183">
        <f t="shared" si="108"/>
        <v>0</v>
      </c>
      <c r="F302" s="183">
        <f t="shared" si="108"/>
        <v>0</v>
      </c>
      <c r="G302" s="183">
        <f t="shared" si="108"/>
        <v>0</v>
      </c>
      <c r="H302" s="183">
        <f t="shared" si="108"/>
        <v>0</v>
      </c>
      <c r="I302" s="183">
        <f t="shared" si="108"/>
        <v>0</v>
      </c>
      <c r="J302" s="183">
        <f t="shared" si="108"/>
        <v>0</v>
      </c>
      <c r="K302" s="183">
        <f t="shared" si="108"/>
        <v>0</v>
      </c>
      <c r="L302" s="183">
        <f t="shared" si="108"/>
        <v>0</v>
      </c>
      <c r="M302" s="183">
        <f t="shared" si="108"/>
        <v>0</v>
      </c>
      <c r="N302" s="183">
        <f t="shared" si="108"/>
        <v>0</v>
      </c>
      <c r="O302" s="183">
        <f t="shared" si="108"/>
        <v>0</v>
      </c>
      <c r="P302" s="183">
        <f t="shared" si="108"/>
        <v>0</v>
      </c>
      <c r="Q302" s="183">
        <f t="shared" si="108"/>
        <v>0</v>
      </c>
      <c r="R302" s="183">
        <f t="shared" si="108"/>
        <v>0</v>
      </c>
      <c r="S302" s="183">
        <f t="shared" si="107"/>
        <v>0</v>
      </c>
      <c r="T302" s="183">
        <f t="shared" si="107"/>
        <v>0</v>
      </c>
      <c r="U302" s="183">
        <f t="shared" si="107"/>
        <v>0</v>
      </c>
      <c r="V302" s="183">
        <f t="shared" si="107"/>
        <v>0</v>
      </c>
      <c r="W302" s="183">
        <f t="shared" si="107"/>
        <v>0</v>
      </c>
      <c r="X302" s="183">
        <f t="shared" si="107"/>
        <v>0</v>
      </c>
      <c r="Y302" s="183">
        <f t="shared" si="107"/>
        <v>0</v>
      </c>
      <c r="Z302" s="183">
        <f t="shared" si="107"/>
        <v>0</v>
      </c>
      <c r="AA302" s="183">
        <f t="shared" si="107"/>
        <v>0</v>
      </c>
      <c r="AB302" s="183">
        <f t="shared" si="107"/>
        <v>0</v>
      </c>
      <c r="AC302" s="183">
        <f t="shared" si="107"/>
        <v>0</v>
      </c>
      <c r="AD302" s="183">
        <f t="shared" si="107"/>
        <v>0</v>
      </c>
      <c r="AE302" s="183">
        <f t="shared" si="107"/>
        <v>0</v>
      </c>
      <c r="AF302" s="196">
        <f t="shared" si="107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v>0</v>
      </c>
      <c r="D303" s="183">
        <v>0</v>
      </c>
      <c r="E303" s="183">
        <f t="shared" si="108"/>
        <v>0</v>
      </c>
      <c r="F303" s="183">
        <f t="shared" si="108"/>
        <v>0</v>
      </c>
      <c r="G303" s="183">
        <f t="shared" si="108"/>
        <v>0</v>
      </c>
      <c r="H303" s="183">
        <f t="shared" si="108"/>
        <v>0</v>
      </c>
      <c r="I303" s="183">
        <f t="shared" si="108"/>
        <v>0</v>
      </c>
      <c r="J303" s="183">
        <f t="shared" si="108"/>
        <v>0</v>
      </c>
      <c r="K303" s="183">
        <f t="shared" si="108"/>
        <v>0</v>
      </c>
      <c r="L303" s="183">
        <f t="shared" si="108"/>
        <v>0</v>
      </c>
      <c r="M303" s="183">
        <f t="shared" si="108"/>
        <v>0</v>
      </c>
      <c r="N303" s="183">
        <f t="shared" si="108"/>
        <v>0</v>
      </c>
      <c r="O303" s="183">
        <f t="shared" si="108"/>
        <v>0</v>
      </c>
      <c r="P303" s="183">
        <f t="shared" si="108"/>
        <v>0</v>
      </c>
      <c r="Q303" s="183">
        <f t="shared" si="108"/>
        <v>0</v>
      </c>
      <c r="R303" s="183">
        <f t="shared" si="108"/>
        <v>0</v>
      </c>
      <c r="S303" s="183">
        <f t="shared" si="107"/>
        <v>0</v>
      </c>
      <c r="T303" s="183">
        <f t="shared" si="107"/>
        <v>0</v>
      </c>
      <c r="U303" s="183">
        <f t="shared" si="107"/>
        <v>0</v>
      </c>
      <c r="V303" s="183">
        <f t="shared" si="107"/>
        <v>0</v>
      </c>
      <c r="W303" s="183">
        <f t="shared" si="107"/>
        <v>0</v>
      </c>
      <c r="X303" s="183">
        <f t="shared" si="107"/>
        <v>0</v>
      </c>
      <c r="Y303" s="183">
        <f t="shared" si="107"/>
        <v>0</v>
      </c>
      <c r="Z303" s="183">
        <f t="shared" si="107"/>
        <v>0</v>
      </c>
      <c r="AA303" s="183">
        <f t="shared" si="107"/>
        <v>0</v>
      </c>
      <c r="AB303" s="183">
        <f t="shared" si="107"/>
        <v>0</v>
      </c>
      <c r="AC303" s="183">
        <f t="shared" si="107"/>
        <v>0</v>
      </c>
      <c r="AD303" s="183">
        <f t="shared" si="107"/>
        <v>0</v>
      </c>
      <c r="AE303" s="183">
        <f t="shared" si="107"/>
        <v>0</v>
      </c>
      <c r="AF303" s="196">
        <f t="shared" si="107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v>0</v>
      </c>
      <c r="D304" s="183">
        <v>0</v>
      </c>
      <c r="E304" s="183">
        <f t="shared" si="108"/>
        <v>0</v>
      </c>
      <c r="F304" s="183">
        <f t="shared" si="108"/>
        <v>0</v>
      </c>
      <c r="G304" s="183">
        <f t="shared" si="108"/>
        <v>0</v>
      </c>
      <c r="H304" s="183">
        <f t="shared" si="108"/>
        <v>0</v>
      </c>
      <c r="I304" s="183">
        <f t="shared" si="108"/>
        <v>0</v>
      </c>
      <c r="J304" s="183">
        <f t="shared" si="108"/>
        <v>0</v>
      </c>
      <c r="K304" s="183">
        <f t="shared" si="108"/>
        <v>0</v>
      </c>
      <c r="L304" s="183">
        <f t="shared" si="108"/>
        <v>0</v>
      </c>
      <c r="M304" s="183">
        <f t="shared" si="108"/>
        <v>0</v>
      </c>
      <c r="N304" s="183">
        <f t="shared" si="108"/>
        <v>0</v>
      </c>
      <c r="O304" s="183">
        <f t="shared" si="108"/>
        <v>0</v>
      </c>
      <c r="P304" s="183">
        <f t="shared" si="108"/>
        <v>0</v>
      </c>
      <c r="Q304" s="183">
        <f t="shared" si="108"/>
        <v>0</v>
      </c>
      <c r="R304" s="183">
        <f t="shared" ref="R304:AF310" si="109">Q304</f>
        <v>0</v>
      </c>
      <c r="S304" s="183">
        <f t="shared" si="109"/>
        <v>0</v>
      </c>
      <c r="T304" s="183">
        <f t="shared" si="109"/>
        <v>0</v>
      </c>
      <c r="U304" s="183">
        <f t="shared" si="109"/>
        <v>0</v>
      </c>
      <c r="V304" s="183">
        <f t="shared" si="109"/>
        <v>0</v>
      </c>
      <c r="W304" s="183">
        <f t="shared" si="109"/>
        <v>0</v>
      </c>
      <c r="X304" s="183">
        <f t="shared" si="109"/>
        <v>0</v>
      </c>
      <c r="Y304" s="183">
        <f t="shared" si="109"/>
        <v>0</v>
      </c>
      <c r="Z304" s="183">
        <f t="shared" si="109"/>
        <v>0</v>
      </c>
      <c r="AA304" s="183">
        <f t="shared" si="109"/>
        <v>0</v>
      </c>
      <c r="AB304" s="183">
        <f t="shared" si="109"/>
        <v>0</v>
      </c>
      <c r="AC304" s="183">
        <f t="shared" si="109"/>
        <v>0</v>
      </c>
      <c r="AD304" s="183">
        <f t="shared" si="109"/>
        <v>0</v>
      </c>
      <c r="AE304" s="183">
        <f t="shared" si="109"/>
        <v>0</v>
      </c>
      <c r="AF304" s="196">
        <f t="shared" si="109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v>0</v>
      </c>
      <c r="D305" s="183">
        <v>0</v>
      </c>
      <c r="E305" s="183">
        <f t="shared" ref="E305:R310" si="110">D305</f>
        <v>0</v>
      </c>
      <c r="F305" s="183">
        <f t="shared" si="110"/>
        <v>0</v>
      </c>
      <c r="G305" s="183">
        <f t="shared" si="110"/>
        <v>0</v>
      </c>
      <c r="H305" s="183">
        <f t="shared" si="110"/>
        <v>0</v>
      </c>
      <c r="I305" s="183">
        <f t="shared" si="110"/>
        <v>0</v>
      </c>
      <c r="J305" s="183">
        <f t="shared" si="110"/>
        <v>0</v>
      </c>
      <c r="K305" s="183">
        <f t="shared" si="110"/>
        <v>0</v>
      </c>
      <c r="L305" s="183">
        <f t="shared" si="110"/>
        <v>0</v>
      </c>
      <c r="M305" s="183">
        <f t="shared" si="110"/>
        <v>0</v>
      </c>
      <c r="N305" s="183">
        <f t="shared" si="110"/>
        <v>0</v>
      </c>
      <c r="O305" s="183">
        <f t="shared" si="110"/>
        <v>0</v>
      </c>
      <c r="P305" s="183">
        <f t="shared" si="110"/>
        <v>0</v>
      </c>
      <c r="Q305" s="183">
        <f t="shared" si="110"/>
        <v>0</v>
      </c>
      <c r="R305" s="183">
        <f t="shared" si="110"/>
        <v>0</v>
      </c>
      <c r="S305" s="183">
        <f t="shared" si="109"/>
        <v>0</v>
      </c>
      <c r="T305" s="183">
        <f t="shared" si="109"/>
        <v>0</v>
      </c>
      <c r="U305" s="183">
        <f t="shared" si="109"/>
        <v>0</v>
      </c>
      <c r="V305" s="183">
        <f t="shared" si="109"/>
        <v>0</v>
      </c>
      <c r="W305" s="183">
        <f t="shared" si="109"/>
        <v>0</v>
      </c>
      <c r="X305" s="183">
        <f t="shared" si="109"/>
        <v>0</v>
      </c>
      <c r="Y305" s="183">
        <f t="shared" si="109"/>
        <v>0</v>
      </c>
      <c r="Z305" s="183">
        <f t="shared" si="109"/>
        <v>0</v>
      </c>
      <c r="AA305" s="183">
        <f t="shared" si="109"/>
        <v>0</v>
      </c>
      <c r="AB305" s="183">
        <f t="shared" si="109"/>
        <v>0</v>
      </c>
      <c r="AC305" s="183">
        <f t="shared" si="109"/>
        <v>0</v>
      </c>
      <c r="AD305" s="183">
        <f t="shared" si="109"/>
        <v>0</v>
      </c>
      <c r="AE305" s="183">
        <f t="shared" si="109"/>
        <v>0</v>
      </c>
      <c r="AF305" s="196">
        <f t="shared" si="109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v>0</v>
      </c>
      <c r="D306" s="183">
        <v>0</v>
      </c>
      <c r="E306" s="183">
        <f t="shared" si="110"/>
        <v>0</v>
      </c>
      <c r="F306" s="183">
        <f t="shared" si="110"/>
        <v>0</v>
      </c>
      <c r="G306" s="183">
        <f t="shared" si="110"/>
        <v>0</v>
      </c>
      <c r="H306" s="183">
        <f t="shared" si="110"/>
        <v>0</v>
      </c>
      <c r="I306" s="183">
        <f t="shared" si="110"/>
        <v>0</v>
      </c>
      <c r="J306" s="183">
        <f t="shared" si="110"/>
        <v>0</v>
      </c>
      <c r="K306" s="183">
        <f t="shared" si="110"/>
        <v>0</v>
      </c>
      <c r="L306" s="183">
        <f t="shared" si="110"/>
        <v>0</v>
      </c>
      <c r="M306" s="183">
        <f t="shared" si="110"/>
        <v>0</v>
      </c>
      <c r="N306" s="183">
        <f t="shared" si="110"/>
        <v>0</v>
      </c>
      <c r="O306" s="183">
        <f t="shared" si="110"/>
        <v>0</v>
      </c>
      <c r="P306" s="183">
        <f t="shared" si="110"/>
        <v>0</v>
      </c>
      <c r="Q306" s="183">
        <f t="shared" si="110"/>
        <v>0</v>
      </c>
      <c r="R306" s="183">
        <f t="shared" si="110"/>
        <v>0</v>
      </c>
      <c r="S306" s="183">
        <f t="shared" si="109"/>
        <v>0</v>
      </c>
      <c r="T306" s="183">
        <f t="shared" si="109"/>
        <v>0</v>
      </c>
      <c r="U306" s="183">
        <f t="shared" si="109"/>
        <v>0</v>
      </c>
      <c r="V306" s="183">
        <f t="shared" si="109"/>
        <v>0</v>
      </c>
      <c r="W306" s="183">
        <f t="shared" si="109"/>
        <v>0</v>
      </c>
      <c r="X306" s="183">
        <f t="shared" si="109"/>
        <v>0</v>
      </c>
      <c r="Y306" s="183">
        <f t="shared" si="109"/>
        <v>0</v>
      </c>
      <c r="Z306" s="183">
        <f t="shared" si="109"/>
        <v>0</v>
      </c>
      <c r="AA306" s="183">
        <f t="shared" si="109"/>
        <v>0</v>
      </c>
      <c r="AB306" s="183">
        <f t="shared" si="109"/>
        <v>0</v>
      </c>
      <c r="AC306" s="183">
        <f t="shared" si="109"/>
        <v>0</v>
      </c>
      <c r="AD306" s="183">
        <f t="shared" si="109"/>
        <v>0</v>
      </c>
      <c r="AE306" s="183">
        <f t="shared" si="109"/>
        <v>0</v>
      </c>
      <c r="AF306" s="196">
        <f t="shared" si="109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v>0</v>
      </c>
      <c r="D307" s="183">
        <v>0</v>
      </c>
      <c r="E307" s="183">
        <f t="shared" si="110"/>
        <v>0</v>
      </c>
      <c r="F307" s="183">
        <f t="shared" si="110"/>
        <v>0</v>
      </c>
      <c r="G307" s="183">
        <f t="shared" si="110"/>
        <v>0</v>
      </c>
      <c r="H307" s="183">
        <f t="shared" si="110"/>
        <v>0</v>
      </c>
      <c r="I307" s="183">
        <f t="shared" si="110"/>
        <v>0</v>
      </c>
      <c r="J307" s="183">
        <f t="shared" si="110"/>
        <v>0</v>
      </c>
      <c r="K307" s="183">
        <f t="shared" si="110"/>
        <v>0</v>
      </c>
      <c r="L307" s="183">
        <f t="shared" si="110"/>
        <v>0</v>
      </c>
      <c r="M307" s="183">
        <f t="shared" si="110"/>
        <v>0</v>
      </c>
      <c r="N307" s="183">
        <f t="shared" si="110"/>
        <v>0</v>
      </c>
      <c r="O307" s="183">
        <f t="shared" si="110"/>
        <v>0</v>
      </c>
      <c r="P307" s="183">
        <f t="shared" si="110"/>
        <v>0</v>
      </c>
      <c r="Q307" s="183">
        <f t="shared" si="110"/>
        <v>0</v>
      </c>
      <c r="R307" s="183">
        <f t="shared" si="110"/>
        <v>0</v>
      </c>
      <c r="S307" s="183">
        <f t="shared" si="109"/>
        <v>0</v>
      </c>
      <c r="T307" s="183">
        <f t="shared" si="109"/>
        <v>0</v>
      </c>
      <c r="U307" s="183">
        <f t="shared" si="109"/>
        <v>0</v>
      </c>
      <c r="V307" s="183">
        <f t="shared" si="109"/>
        <v>0</v>
      </c>
      <c r="W307" s="183">
        <f t="shared" si="109"/>
        <v>0</v>
      </c>
      <c r="X307" s="183">
        <f t="shared" si="109"/>
        <v>0</v>
      </c>
      <c r="Y307" s="183">
        <f t="shared" si="109"/>
        <v>0</v>
      </c>
      <c r="Z307" s="183">
        <f t="shared" si="109"/>
        <v>0</v>
      </c>
      <c r="AA307" s="183">
        <f t="shared" si="109"/>
        <v>0</v>
      </c>
      <c r="AB307" s="183">
        <f t="shared" si="109"/>
        <v>0</v>
      </c>
      <c r="AC307" s="183">
        <f t="shared" si="109"/>
        <v>0</v>
      </c>
      <c r="AD307" s="183">
        <f t="shared" si="109"/>
        <v>0</v>
      </c>
      <c r="AE307" s="183">
        <f t="shared" si="109"/>
        <v>0</v>
      </c>
      <c r="AF307" s="196">
        <f t="shared" si="109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v>0</v>
      </c>
      <c r="D308" s="183">
        <v>0</v>
      </c>
      <c r="E308" s="183">
        <f t="shared" si="110"/>
        <v>0</v>
      </c>
      <c r="F308" s="183">
        <f t="shared" si="110"/>
        <v>0</v>
      </c>
      <c r="G308" s="183">
        <f t="shared" si="110"/>
        <v>0</v>
      </c>
      <c r="H308" s="183">
        <f t="shared" si="110"/>
        <v>0</v>
      </c>
      <c r="I308" s="183">
        <f t="shared" si="110"/>
        <v>0</v>
      </c>
      <c r="J308" s="183">
        <f t="shared" si="110"/>
        <v>0</v>
      </c>
      <c r="K308" s="183">
        <f t="shared" si="110"/>
        <v>0</v>
      </c>
      <c r="L308" s="183">
        <f t="shared" si="110"/>
        <v>0</v>
      </c>
      <c r="M308" s="183">
        <f t="shared" si="110"/>
        <v>0</v>
      </c>
      <c r="N308" s="183">
        <f t="shared" si="110"/>
        <v>0</v>
      </c>
      <c r="O308" s="183">
        <f t="shared" si="110"/>
        <v>0</v>
      </c>
      <c r="P308" s="183">
        <f t="shared" si="110"/>
        <v>0</v>
      </c>
      <c r="Q308" s="183">
        <f t="shared" si="110"/>
        <v>0</v>
      </c>
      <c r="R308" s="183">
        <f t="shared" si="110"/>
        <v>0</v>
      </c>
      <c r="S308" s="183">
        <f t="shared" si="109"/>
        <v>0</v>
      </c>
      <c r="T308" s="183">
        <f t="shared" si="109"/>
        <v>0</v>
      </c>
      <c r="U308" s="183">
        <f t="shared" si="109"/>
        <v>0</v>
      </c>
      <c r="V308" s="183">
        <f t="shared" si="109"/>
        <v>0</v>
      </c>
      <c r="W308" s="183">
        <f t="shared" si="109"/>
        <v>0</v>
      </c>
      <c r="X308" s="183">
        <f t="shared" si="109"/>
        <v>0</v>
      </c>
      <c r="Y308" s="183">
        <f t="shared" si="109"/>
        <v>0</v>
      </c>
      <c r="Z308" s="183">
        <f t="shared" si="109"/>
        <v>0</v>
      </c>
      <c r="AA308" s="183">
        <f t="shared" si="109"/>
        <v>0</v>
      </c>
      <c r="AB308" s="183">
        <f t="shared" si="109"/>
        <v>0</v>
      </c>
      <c r="AC308" s="183">
        <f t="shared" si="109"/>
        <v>0</v>
      </c>
      <c r="AD308" s="183">
        <f t="shared" si="109"/>
        <v>0</v>
      </c>
      <c r="AE308" s="183">
        <f t="shared" si="109"/>
        <v>0</v>
      </c>
      <c r="AF308" s="196">
        <f t="shared" si="109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v>0</v>
      </c>
      <c r="D309" s="183">
        <v>0</v>
      </c>
      <c r="E309" s="183">
        <f t="shared" si="110"/>
        <v>0</v>
      </c>
      <c r="F309" s="183">
        <f t="shared" si="110"/>
        <v>0</v>
      </c>
      <c r="G309" s="183">
        <f t="shared" si="110"/>
        <v>0</v>
      </c>
      <c r="H309" s="183">
        <f t="shared" si="110"/>
        <v>0</v>
      </c>
      <c r="I309" s="183">
        <f t="shared" si="110"/>
        <v>0</v>
      </c>
      <c r="J309" s="183">
        <f t="shared" si="110"/>
        <v>0</v>
      </c>
      <c r="K309" s="183">
        <f t="shared" si="110"/>
        <v>0</v>
      </c>
      <c r="L309" s="183">
        <f t="shared" si="110"/>
        <v>0</v>
      </c>
      <c r="M309" s="183">
        <f t="shared" si="110"/>
        <v>0</v>
      </c>
      <c r="N309" s="183">
        <f t="shared" si="110"/>
        <v>0</v>
      </c>
      <c r="O309" s="183">
        <f t="shared" si="110"/>
        <v>0</v>
      </c>
      <c r="P309" s="183">
        <f t="shared" si="110"/>
        <v>0</v>
      </c>
      <c r="Q309" s="183">
        <f t="shared" si="110"/>
        <v>0</v>
      </c>
      <c r="R309" s="183">
        <f t="shared" si="110"/>
        <v>0</v>
      </c>
      <c r="S309" s="183">
        <f t="shared" si="109"/>
        <v>0</v>
      </c>
      <c r="T309" s="183">
        <f t="shared" si="109"/>
        <v>0</v>
      </c>
      <c r="U309" s="183">
        <f t="shared" si="109"/>
        <v>0</v>
      </c>
      <c r="V309" s="183">
        <f t="shared" si="109"/>
        <v>0</v>
      </c>
      <c r="W309" s="183">
        <f t="shared" si="109"/>
        <v>0</v>
      </c>
      <c r="X309" s="183">
        <f t="shared" si="109"/>
        <v>0</v>
      </c>
      <c r="Y309" s="183">
        <f t="shared" si="109"/>
        <v>0</v>
      </c>
      <c r="Z309" s="183">
        <f t="shared" si="109"/>
        <v>0</v>
      </c>
      <c r="AA309" s="183">
        <f t="shared" si="109"/>
        <v>0</v>
      </c>
      <c r="AB309" s="183">
        <f t="shared" si="109"/>
        <v>0</v>
      </c>
      <c r="AC309" s="183">
        <f t="shared" si="109"/>
        <v>0</v>
      </c>
      <c r="AD309" s="183">
        <f t="shared" si="109"/>
        <v>0</v>
      </c>
      <c r="AE309" s="183">
        <f t="shared" si="109"/>
        <v>0</v>
      </c>
      <c r="AF309" s="196">
        <f t="shared" si="109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v>0</v>
      </c>
      <c r="D310" s="209">
        <v>0</v>
      </c>
      <c r="E310" s="209">
        <f t="shared" si="110"/>
        <v>0</v>
      </c>
      <c r="F310" s="209">
        <f t="shared" si="110"/>
        <v>0</v>
      </c>
      <c r="G310" s="209">
        <f t="shared" si="110"/>
        <v>0</v>
      </c>
      <c r="H310" s="209">
        <f t="shared" si="110"/>
        <v>0</v>
      </c>
      <c r="I310" s="209">
        <f t="shared" si="110"/>
        <v>0</v>
      </c>
      <c r="J310" s="209">
        <f t="shared" si="110"/>
        <v>0</v>
      </c>
      <c r="K310" s="209">
        <f t="shared" si="110"/>
        <v>0</v>
      </c>
      <c r="L310" s="209">
        <f t="shared" si="110"/>
        <v>0</v>
      </c>
      <c r="M310" s="209">
        <f t="shared" si="110"/>
        <v>0</v>
      </c>
      <c r="N310" s="209">
        <f t="shared" si="110"/>
        <v>0</v>
      </c>
      <c r="O310" s="209">
        <f t="shared" si="110"/>
        <v>0</v>
      </c>
      <c r="P310" s="209">
        <f t="shared" si="110"/>
        <v>0</v>
      </c>
      <c r="Q310" s="209">
        <f t="shared" si="110"/>
        <v>0</v>
      </c>
      <c r="R310" s="209">
        <f t="shared" si="110"/>
        <v>0</v>
      </c>
      <c r="S310" s="209">
        <f t="shared" si="109"/>
        <v>0</v>
      </c>
      <c r="T310" s="209">
        <f t="shared" si="109"/>
        <v>0</v>
      </c>
      <c r="U310" s="209">
        <f t="shared" si="109"/>
        <v>0</v>
      </c>
      <c r="V310" s="209">
        <f t="shared" si="109"/>
        <v>0</v>
      </c>
      <c r="W310" s="209">
        <f t="shared" si="109"/>
        <v>0</v>
      </c>
      <c r="X310" s="209">
        <f t="shared" si="109"/>
        <v>0</v>
      </c>
      <c r="Y310" s="209">
        <f t="shared" si="109"/>
        <v>0</v>
      </c>
      <c r="Z310" s="209">
        <f t="shared" si="109"/>
        <v>0</v>
      </c>
      <c r="AA310" s="209">
        <f t="shared" si="109"/>
        <v>0</v>
      </c>
      <c r="AB310" s="209">
        <f t="shared" si="109"/>
        <v>0</v>
      </c>
      <c r="AC310" s="209">
        <f t="shared" si="109"/>
        <v>0</v>
      </c>
      <c r="AD310" s="209">
        <f t="shared" si="109"/>
        <v>0</v>
      </c>
      <c r="AE310" s="209">
        <f t="shared" si="109"/>
        <v>0</v>
      </c>
      <c r="AF310" s="210">
        <f t="shared" si="109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v>0</v>
      </c>
      <c r="C311" s="212">
        <v>0</v>
      </c>
      <c r="D311" s="212">
        <v>0</v>
      </c>
      <c r="E311" s="212">
        <f t="shared" ref="E311:AG311" si="111">SUM(E180:E310)</f>
        <v>0</v>
      </c>
      <c r="F311" s="212">
        <f t="shared" si="111"/>
        <v>0</v>
      </c>
      <c r="G311" s="212">
        <f t="shared" si="111"/>
        <v>0</v>
      </c>
      <c r="H311" s="212">
        <f t="shared" si="111"/>
        <v>0</v>
      </c>
      <c r="I311" s="212">
        <f t="shared" si="111"/>
        <v>0</v>
      </c>
      <c r="J311" s="212">
        <f t="shared" si="111"/>
        <v>0</v>
      </c>
      <c r="K311" s="212">
        <f t="shared" si="111"/>
        <v>0</v>
      </c>
      <c r="L311" s="212">
        <f t="shared" si="111"/>
        <v>0</v>
      </c>
      <c r="M311" s="212">
        <f t="shared" si="111"/>
        <v>0</v>
      </c>
      <c r="N311" s="212">
        <f t="shared" si="111"/>
        <v>0</v>
      </c>
      <c r="O311" s="212">
        <f t="shared" si="111"/>
        <v>0</v>
      </c>
      <c r="P311" s="212">
        <f t="shared" si="111"/>
        <v>0</v>
      </c>
      <c r="Q311" s="212">
        <f t="shared" si="111"/>
        <v>0</v>
      </c>
      <c r="R311" s="212">
        <f t="shared" si="111"/>
        <v>0</v>
      </c>
      <c r="S311" s="212">
        <f t="shared" si="111"/>
        <v>0</v>
      </c>
      <c r="T311" s="212">
        <f t="shared" si="111"/>
        <v>0</v>
      </c>
      <c r="U311" s="212">
        <f t="shared" si="111"/>
        <v>0</v>
      </c>
      <c r="V311" s="212">
        <f t="shared" si="111"/>
        <v>0</v>
      </c>
      <c r="W311" s="212">
        <f t="shared" si="111"/>
        <v>0</v>
      </c>
      <c r="X311" s="212">
        <f t="shared" si="111"/>
        <v>0</v>
      </c>
      <c r="Y311" s="212">
        <f t="shared" si="111"/>
        <v>0</v>
      </c>
      <c r="Z311" s="212">
        <f t="shared" si="111"/>
        <v>0</v>
      </c>
      <c r="AA311" s="212">
        <f t="shared" si="111"/>
        <v>0</v>
      </c>
      <c r="AB311" s="212">
        <f t="shared" si="111"/>
        <v>0</v>
      </c>
      <c r="AC311" s="212">
        <f t="shared" si="111"/>
        <v>0</v>
      </c>
      <c r="AD311" s="212">
        <f t="shared" si="111"/>
        <v>0</v>
      </c>
      <c r="AE311" s="212">
        <f t="shared" si="111"/>
        <v>0</v>
      </c>
      <c r="AF311" s="213">
        <f t="shared" si="111"/>
        <v>0</v>
      </c>
      <c r="AG311" s="214">
        <f t="shared" si="111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v>0</v>
      </c>
      <c r="D313" s="181">
        <v>0</v>
      </c>
      <c r="E313" s="181">
        <f t="shared" ref="E313:R328" si="112">D313</f>
        <v>0</v>
      </c>
      <c r="F313" s="181">
        <f t="shared" si="112"/>
        <v>0</v>
      </c>
      <c r="G313" s="181">
        <f t="shared" si="112"/>
        <v>0</v>
      </c>
      <c r="H313" s="181">
        <f t="shared" si="112"/>
        <v>0</v>
      </c>
      <c r="I313" s="181">
        <f t="shared" si="112"/>
        <v>0</v>
      </c>
      <c r="J313" s="181">
        <f t="shared" si="112"/>
        <v>0</v>
      </c>
      <c r="K313" s="181">
        <f t="shared" si="112"/>
        <v>0</v>
      </c>
      <c r="L313" s="181">
        <f t="shared" si="112"/>
        <v>0</v>
      </c>
      <c r="M313" s="181">
        <f t="shared" si="112"/>
        <v>0</v>
      </c>
      <c r="N313" s="181">
        <f t="shared" si="112"/>
        <v>0</v>
      </c>
      <c r="O313" s="181">
        <f t="shared" si="112"/>
        <v>0</v>
      </c>
      <c r="P313" s="181">
        <f t="shared" si="112"/>
        <v>0</v>
      </c>
      <c r="Q313" s="181">
        <f t="shared" si="112"/>
        <v>0</v>
      </c>
      <c r="R313" s="181">
        <f t="shared" si="112"/>
        <v>0</v>
      </c>
      <c r="S313" s="181">
        <f t="shared" ref="S313:AF331" si="113">R313</f>
        <v>0</v>
      </c>
      <c r="T313" s="181">
        <f t="shared" si="113"/>
        <v>0</v>
      </c>
      <c r="U313" s="181">
        <f t="shared" si="113"/>
        <v>0</v>
      </c>
      <c r="V313" s="181">
        <f t="shared" si="113"/>
        <v>0</v>
      </c>
      <c r="W313" s="181">
        <f t="shared" si="113"/>
        <v>0</v>
      </c>
      <c r="X313" s="181">
        <f t="shared" si="113"/>
        <v>0</v>
      </c>
      <c r="Y313" s="181">
        <f t="shared" si="113"/>
        <v>0</v>
      </c>
      <c r="Z313" s="181">
        <f t="shared" si="113"/>
        <v>0</v>
      </c>
      <c r="AA313" s="181">
        <f t="shared" si="113"/>
        <v>0</v>
      </c>
      <c r="AB313" s="181">
        <f t="shared" si="113"/>
        <v>0</v>
      </c>
      <c r="AC313" s="181">
        <f t="shared" si="113"/>
        <v>0</v>
      </c>
      <c r="AD313" s="181">
        <f t="shared" si="113"/>
        <v>0</v>
      </c>
      <c r="AE313" s="181">
        <f t="shared" si="113"/>
        <v>0</v>
      </c>
      <c r="AF313" s="194">
        <f t="shared" si="113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v>0</v>
      </c>
      <c r="D314" s="183">
        <v>0</v>
      </c>
      <c r="E314" s="183">
        <f t="shared" si="112"/>
        <v>0</v>
      </c>
      <c r="F314" s="183">
        <f t="shared" si="112"/>
        <v>0</v>
      </c>
      <c r="G314" s="183">
        <f t="shared" si="112"/>
        <v>0</v>
      </c>
      <c r="H314" s="183">
        <f t="shared" si="112"/>
        <v>0</v>
      </c>
      <c r="I314" s="183">
        <f t="shared" si="112"/>
        <v>0</v>
      </c>
      <c r="J314" s="183">
        <f t="shared" si="112"/>
        <v>0</v>
      </c>
      <c r="K314" s="183">
        <f t="shared" si="112"/>
        <v>0</v>
      </c>
      <c r="L314" s="183">
        <f t="shared" si="112"/>
        <v>0</v>
      </c>
      <c r="M314" s="183">
        <f t="shared" si="112"/>
        <v>0</v>
      </c>
      <c r="N314" s="183">
        <f t="shared" si="112"/>
        <v>0</v>
      </c>
      <c r="O314" s="183">
        <f t="shared" si="112"/>
        <v>0</v>
      </c>
      <c r="P314" s="183">
        <f t="shared" si="112"/>
        <v>0</v>
      </c>
      <c r="Q314" s="183">
        <f t="shared" si="112"/>
        <v>0</v>
      </c>
      <c r="R314" s="183">
        <f t="shared" si="112"/>
        <v>0</v>
      </c>
      <c r="S314" s="183">
        <f t="shared" si="113"/>
        <v>0</v>
      </c>
      <c r="T314" s="183">
        <f t="shared" si="113"/>
        <v>0</v>
      </c>
      <c r="U314" s="183">
        <f t="shared" si="113"/>
        <v>0</v>
      </c>
      <c r="V314" s="183">
        <f t="shared" si="113"/>
        <v>0</v>
      </c>
      <c r="W314" s="183">
        <f t="shared" si="113"/>
        <v>0</v>
      </c>
      <c r="X314" s="183">
        <f t="shared" si="113"/>
        <v>0</v>
      </c>
      <c r="Y314" s="183">
        <f t="shared" si="113"/>
        <v>0</v>
      </c>
      <c r="Z314" s="183">
        <f t="shared" si="113"/>
        <v>0</v>
      </c>
      <c r="AA314" s="183">
        <f t="shared" si="113"/>
        <v>0</v>
      </c>
      <c r="AB314" s="183">
        <f t="shared" si="113"/>
        <v>0</v>
      </c>
      <c r="AC314" s="183">
        <f t="shared" si="113"/>
        <v>0</v>
      </c>
      <c r="AD314" s="183">
        <f t="shared" si="113"/>
        <v>0</v>
      </c>
      <c r="AE314" s="183">
        <f t="shared" si="113"/>
        <v>0</v>
      </c>
      <c r="AF314" s="196">
        <f t="shared" si="113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v>0</v>
      </c>
      <c r="D315" s="183">
        <v>0</v>
      </c>
      <c r="E315" s="183">
        <f t="shared" si="112"/>
        <v>0</v>
      </c>
      <c r="F315" s="183">
        <f t="shared" si="112"/>
        <v>0</v>
      </c>
      <c r="G315" s="183">
        <f t="shared" si="112"/>
        <v>0</v>
      </c>
      <c r="H315" s="183">
        <f t="shared" si="112"/>
        <v>0</v>
      </c>
      <c r="I315" s="183">
        <f t="shared" si="112"/>
        <v>0</v>
      </c>
      <c r="J315" s="183">
        <f t="shared" si="112"/>
        <v>0</v>
      </c>
      <c r="K315" s="183">
        <f t="shared" si="112"/>
        <v>0</v>
      </c>
      <c r="L315" s="183">
        <f t="shared" si="112"/>
        <v>0</v>
      </c>
      <c r="M315" s="183">
        <f t="shared" si="112"/>
        <v>0</v>
      </c>
      <c r="N315" s="183">
        <f t="shared" si="112"/>
        <v>0</v>
      </c>
      <c r="O315" s="183">
        <f t="shared" si="112"/>
        <v>0</v>
      </c>
      <c r="P315" s="183">
        <f t="shared" si="112"/>
        <v>0</v>
      </c>
      <c r="Q315" s="183">
        <f t="shared" si="112"/>
        <v>0</v>
      </c>
      <c r="R315" s="183">
        <f t="shared" si="112"/>
        <v>0</v>
      </c>
      <c r="S315" s="183">
        <f t="shared" si="113"/>
        <v>0</v>
      </c>
      <c r="T315" s="183">
        <f t="shared" si="113"/>
        <v>0</v>
      </c>
      <c r="U315" s="183">
        <f t="shared" si="113"/>
        <v>0</v>
      </c>
      <c r="V315" s="183">
        <f t="shared" si="113"/>
        <v>0</v>
      </c>
      <c r="W315" s="183">
        <f t="shared" si="113"/>
        <v>0</v>
      </c>
      <c r="X315" s="183">
        <f t="shared" si="113"/>
        <v>0</v>
      </c>
      <c r="Y315" s="183">
        <f t="shared" si="113"/>
        <v>0</v>
      </c>
      <c r="Z315" s="183">
        <f t="shared" si="113"/>
        <v>0</v>
      </c>
      <c r="AA315" s="183">
        <f t="shared" si="113"/>
        <v>0</v>
      </c>
      <c r="AB315" s="183">
        <f t="shared" si="113"/>
        <v>0</v>
      </c>
      <c r="AC315" s="183">
        <f t="shared" si="113"/>
        <v>0</v>
      </c>
      <c r="AD315" s="183">
        <f t="shared" si="113"/>
        <v>0</v>
      </c>
      <c r="AE315" s="183">
        <f t="shared" si="113"/>
        <v>0</v>
      </c>
      <c r="AF315" s="196">
        <f t="shared" si="113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v>0</v>
      </c>
      <c r="D316" s="183">
        <v>0</v>
      </c>
      <c r="E316" s="183">
        <f t="shared" si="112"/>
        <v>0</v>
      </c>
      <c r="F316" s="183">
        <f t="shared" si="112"/>
        <v>0</v>
      </c>
      <c r="G316" s="183">
        <f t="shared" si="112"/>
        <v>0</v>
      </c>
      <c r="H316" s="183">
        <f t="shared" si="112"/>
        <v>0</v>
      </c>
      <c r="I316" s="183">
        <f t="shared" si="112"/>
        <v>0</v>
      </c>
      <c r="J316" s="183">
        <f t="shared" si="112"/>
        <v>0</v>
      </c>
      <c r="K316" s="183">
        <f t="shared" si="112"/>
        <v>0</v>
      </c>
      <c r="L316" s="183">
        <f t="shared" si="112"/>
        <v>0</v>
      </c>
      <c r="M316" s="183">
        <f t="shared" si="112"/>
        <v>0</v>
      </c>
      <c r="N316" s="183">
        <f t="shared" si="112"/>
        <v>0</v>
      </c>
      <c r="O316" s="183">
        <f t="shared" si="112"/>
        <v>0</v>
      </c>
      <c r="P316" s="183">
        <f t="shared" si="112"/>
        <v>0</v>
      </c>
      <c r="Q316" s="183">
        <f t="shared" si="112"/>
        <v>0</v>
      </c>
      <c r="R316" s="183">
        <f t="shared" si="112"/>
        <v>0</v>
      </c>
      <c r="S316" s="183">
        <f t="shared" si="113"/>
        <v>0</v>
      </c>
      <c r="T316" s="183">
        <f t="shared" si="113"/>
        <v>0</v>
      </c>
      <c r="U316" s="183">
        <f t="shared" si="113"/>
        <v>0</v>
      </c>
      <c r="V316" s="183">
        <f t="shared" si="113"/>
        <v>0</v>
      </c>
      <c r="W316" s="183">
        <f t="shared" si="113"/>
        <v>0</v>
      </c>
      <c r="X316" s="183">
        <f t="shared" si="113"/>
        <v>0</v>
      </c>
      <c r="Y316" s="183">
        <f t="shared" si="113"/>
        <v>0</v>
      </c>
      <c r="Z316" s="183">
        <f t="shared" si="113"/>
        <v>0</v>
      </c>
      <c r="AA316" s="183">
        <f t="shared" si="113"/>
        <v>0</v>
      </c>
      <c r="AB316" s="183">
        <f t="shared" si="113"/>
        <v>0</v>
      </c>
      <c r="AC316" s="183">
        <f t="shared" si="113"/>
        <v>0</v>
      </c>
      <c r="AD316" s="183">
        <f t="shared" si="113"/>
        <v>0</v>
      </c>
      <c r="AE316" s="183">
        <f t="shared" si="113"/>
        <v>0</v>
      </c>
      <c r="AF316" s="196">
        <f t="shared" si="113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v>0</v>
      </c>
      <c r="D317" s="183">
        <v>0</v>
      </c>
      <c r="E317" s="183">
        <f t="shared" si="112"/>
        <v>0</v>
      </c>
      <c r="F317" s="183">
        <f t="shared" si="112"/>
        <v>0</v>
      </c>
      <c r="G317" s="183">
        <f t="shared" si="112"/>
        <v>0</v>
      </c>
      <c r="H317" s="183">
        <f t="shared" si="112"/>
        <v>0</v>
      </c>
      <c r="I317" s="183">
        <f t="shared" si="112"/>
        <v>0</v>
      </c>
      <c r="J317" s="183">
        <f t="shared" si="112"/>
        <v>0</v>
      </c>
      <c r="K317" s="183">
        <f t="shared" si="112"/>
        <v>0</v>
      </c>
      <c r="L317" s="183">
        <f t="shared" si="112"/>
        <v>0</v>
      </c>
      <c r="M317" s="183">
        <f t="shared" si="112"/>
        <v>0</v>
      </c>
      <c r="N317" s="183">
        <f t="shared" si="112"/>
        <v>0</v>
      </c>
      <c r="O317" s="183">
        <f t="shared" si="112"/>
        <v>0</v>
      </c>
      <c r="P317" s="183">
        <f t="shared" si="112"/>
        <v>0</v>
      </c>
      <c r="Q317" s="183">
        <f t="shared" si="112"/>
        <v>0</v>
      </c>
      <c r="R317" s="183">
        <f t="shared" si="112"/>
        <v>0</v>
      </c>
      <c r="S317" s="183">
        <f t="shared" si="113"/>
        <v>0</v>
      </c>
      <c r="T317" s="183">
        <f t="shared" si="113"/>
        <v>0</v>
      </c>
      <c r="U317" s="183">
        <f t="shared" si="113"/>
        <v>0</v>
      </c>
      <c r="V317" s="183">
        <f t="shared" si="113"/>
        <v>0</v>
      </c>
      <c r="W317" s="183">
        <f t="shared" si="113"/>
        <v>0</v>
      </c>
      <c r="X317" s="183">
        <f t="shared" si="113"/>
        <v>0</v>
      </c>
      <c r="Y317" s="183">
        <f t="shared" si="113"/>
        <v>0</v>
      </c>
      <c r="Z317" s="183">
        <f t="shared" si="113"/>
        <v>0</v>
      </c>
      <c r="AA317" s="183">
        <f t="shared" si="113"/>
        <v>0</v>
      </c>
      <c r="AB317" s="183">
        <f t="shared" si="113"/>
        <v>0</v>
      </c>
      <c r="AC317" s="183">
        <f t="shared" si="113"/>
        <v>0</v>
      </c>
      <c r="AD317" s="183">
        <f t="shared" si="113"/>
        <v>0</v>
      </c>
      <c r="AE317" s="183">
        <f t="shared" si="113"/>
        <v>0</v>
      </c>
      <c r="AF317" s="196">
        <f t="shared" si="113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v>0</v>
      </c>
      <c r="D318" s="183">
        <v>0</v>
      </c>
      <c r="E318" s="183">
        <f t="shared" si="112"/>
        <v>0</v>
      </c>
      <c r="F318" s="183">
        <f t="shared" si="112"/>
        <v>0</v>
      </c>
      <c r="G318" s="183">
        <f t="shared" si="112"/>
        <v>0</v>
      </c>
      <c r="H318" s="183">
        <f t="shared" si="112"/>
        <v>0</v>
      </c>
      <c r="I318" s="183">
        <f t="shared" si="112"/>
        <v>0</v>
      </c>
      <c r="J318" s="183">
        <f t="shared" si="112"/>
        <v>0</v>
      </c>
      <c r="K318" s="183">
        <f t="shared" si="112"/>
        <v>0</v>
      </c>
      <c r="L318" s="183">
        <f t="shared" si="112"/>
        <v>0</v>
      </c>
      <c r="M318" s="183">
        <f t="shared" si="112"/>
        <v>0</v>
      </c>
      <c r="N318" s="183">
        <f t="shared" si="112"/>
        <v>0</v>
      </c>
      <c r="O318" s="183">
        <f t="shared" si="112"/>
        <v>0</v>
      </c>
      <c r="P318" s="183">
        <f t="shared" si="112"/>
        <v>0</v>
      </c>
      <c r="Q318" s="183">
        <f t="shared" si="112"/>
        <v>0</v>
      </c>
      <c r="R318" s="183">
        <f t="shared" si="112"/>
        <v>0</v>
      </c>
      <c r="S318" s="183">
        <f t="shared" si="113"/>
        <v>0</v>
      </c>
      <c r="T318" s="183">
        <f t="shared" si="113"/>
        <v>0</v>
      </c>
      <c r="U318" s="183">
        <f t="shared" si="113"/>
        <v>0</v>
      </c>
      <c r="V318" s="183">
        <f t="shared" si="113"/>
        <v>0</v>
      </c>
      <c r="W318" s="183">
        <f t="shared" si="113"/>
        <v>0</v>
      </c>
      <c r="X318" s="183">
        <f t="shared" si="113"/>
        <v>0</v>
      </c>
      <c r="Y318" s="183">
        <f t="shared" si="113"/>
        <v>0</v>
      </c>
      <c r="Z318" s="183">
        <f t="shared" si="113"/>
        <v>0</v>
      </c>
      <c r="AA318" s="183">
        <f t="shared" si="113"/>
        <v>0</v>
      </c>
      <c r="AB318" s="183">
        <f t="shared" si="113"/>
        <v>0</v>
      </c>
      <c r="AC318" s="183">
        <f t="shared" si="113"/>
        <v>0</v>
      </c>
      <c r="AD318" s="183">
        <f t="shared" si="113"/>
        <v>0</v>
      </c>
      <c r="AE318" s="183">
        <f t="shared" si="113"/>
        <v>0</v>
      </c>
      <c r="AF318" s="196">
        <f t="shared" si="113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v>0</v>
      </c>
      <c r="D319" s="183">
        <v>0</v>
      </c>
      <c r="E319" s="183">
        <f t="shared" si="112"/>
        <v>0</v>
      </c>
      <c r="F319" s="183">
        <f t="shared" si="112"/>
        <v>0</v>
      </c>
      <c r="G319" s="183">
        <f t="shared" si="112"/>
        <v>0</v>
      </c>
      <c r="H319" s="183">
        <f t="shared" si="112"/>
        <v>0</v>
      </c>
      <c r="I319" s="183">
        <f t="shared" si="112"/>
        <v>0</v>
      </c>
      <c r="J319" s="183">
        <f t="shared" si="112"/>
        <v>0</v>
      </c>
      <c r="K319" s="183">
        <f t="shared" si="112"/>
        <v>0</v>
      </c>
      <c r="L319" s="183">
        <f t="shared" si="112"/>
        <v>0</v>
      </c>
      <c r="M319" s="183">
        <f t="shared" si="112"/>
        <v>0</v>
      </c>
      <c r="N319" s="183">
        <f t="shared" si="112"/>
        <v>0</v>
      </c>
      <c r="O319" s="183">
        <f t="shared" si="112"/>
        <v>0</v>
      </c>
      <c r="P319" s="183">
        <f t="shared" si="112"/>
        <v>0</v>
      </c>
      <c r="Q319" s="183">
        <f t="shared" si="112"/>
        <v>0</v>
      </c>
      <c r="R319" s="183">
        <f t="shared" si="112"/>
        <v>0</v>
      </c>
      <c r="S319" s="183">
        <f t="shared" si="113"/>
        <v>0</v>
      </c>
      <c r="T319" s="183">
        <f t="shared" si="113"/>
        <v>0</v>
      </c>
      <c r="U319" s="183">
        <f t="shared" si="113"/>
        <v>0</v>
      </c>
      <c r="V319" s="183">
        <f t="shared" si="113"/>
        <v>0</v>
      </c>
      <c r="W319" s="183">
        <f t="shared" si="113"/>
        <v>0</v>
      </c>
      <c r="X319" s="183">
        <f t="shared" si="113"/>
        <v>0</v>
      </c>
      <c r="Y319" s="183">
        <f t="shared" si="113"/>
        <v>0</v>
      </c>
      <c r="Z319" s="183">
        <f t="shared" si="113"/>
        <v>0</v>
      </c>
      <c r="AA319" s="183">
        <f t="shared" si="113"/>
        <v>0</v>
      </c>
      <c r="AB319" s="183">
        <f t="shared" si="113"/>
        <v>0</v>
      </c>
      <c r="AC319" s="183">
        <f t="shared" si="113"/>
        <v>0</v>
      </c>
      <c r="AD319" s="183">
        <f t="shared" si="113"/>
        <v>0</v>
      </c>
      <c r="AE319" s="183">
        <f t="shared" si="113"/>
        <v>0</v>
      </c>
      <c r="AF319" s="196">
        <f t="shared" si="113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v>0</v>
      </c>
      <c r="D320" s="183">
        <v>0</v>
      </c>
      <c r="E320" s="183">
        <f t="shared" si="112"/>
        <v>0</v>
      </c>
      <c r="F320" s="183">
        <f t="shared" si="112"/>
        <v>0</v>
      </c>
      <c r="G320" s="183">
        <f t="shared" si="112"/>
        <v>0</v>
      </c>
      <c r="H320" s="183">
        <f t="shared" si="112"/>
        <v>0</v>
      </c>
      <c r="I320" s="183">
        <f t="shared" si="112"/>
        <v>0</v>
      </c>
      <c r="J320" s="183">
        <f t="shared" si="112"/>
        <v>0</v>
      </c>
      <c r="K320" s="183">
        <f t="shared" si="112"/>
        <v>0</v>
      </c>
      <c r="L320" s="183">
        <f t="shared" si="112"/>
        <v>0</v>
      </c>
      <c r="M320" s="183">
        <f t="shared" si="112"/>
        <v>0</v>
      </c>
      <c r="N320" s="183">
        <f t="shared" si="112"/>
        <v>0</v>
      </c>
      <c r="O320" s="183">
        <f t="shared" si="112"/>
        <v>0</v>
      </c>
      <c r="P320" s="183">
        <f t="shared" si="112"/>
        <v>0</v>
      </c>
      <c r="Q320" s="183">
        <f t="shared" si="112"/>
        <v>0</v>
      </c>
      <c r="R320" s="183">
        <f t="shared" si="112"/>
        <v>0</v>
      </c>
      <c r="S320" s="183">
        <f t="shared" si="113"/>
        <v>0</v>
      </c>
      <c r="T320" s="183">
        <f t="shared" si="113"/>
        <v>0</v>
      </c>
      <c r="U320" s="183">
        <f t="shared" si="113"/>
        <v>0</v>
      </c>
      <c r="V320" s="183">
        <f t="shared" si="113"/>
        <v>0</v>
      </c>
      <c r="W320" s="183">
        <f t="shared" si="113"/>
        <v>0</v>
      </c>
      <c r="X320" s="183">
        <f t="shared" si="113"/>
        <v>0</v>
      </c>
      <c r="Y320" s="183">
        <f t="shared" si="113"/>
        <v>0</v>
      </c>
      <c r="Z320" s="183">
        <f t="shared" si="113"/>
        <v>0</v>
      </c>
      <c r="AA320" s="183">
        <f t="shared" si="113"/>
        <v>0</v>
      </c>
      <c r="AB320" s="183">
        <f t="shared" si="113"/>
        <v>0</v>
      </c>
      <c r="AC320" s="183">
        <f t="shared" si="113"/>
        <v>0</v>
      </c>
      <c r="AD320" s="183">
        <f t="shared" si="113"/>
        <v>0</v>
      </c>
      <c r="AE320" s="183">
        <f t="shared" si="113"/>
        <v>0</v>
      </c>
      <c r="AF320" s="196">
        <f t="shared" si="113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v>0</v>
      </c>
      <c r="D321" s="183">
        <v>0</v>
      </c>
      <c r="E321" s="183">
        <f t="shared" si="112"/>
        <v>0</v>
      </c>
      <c r="F321" s="183">
        <f t="shared" si="112"/>
        <v>0</v>
      </c>
      <c r="G321" s="183">
        <f t="shared" si="112"/>
        <v>0</v>
      </c>
      <c r="H321" s="183">
        <f t="shared" si="112"/>
        <v>0</v>
      </c>
      <c r="I321" s="183">
        <f t="shared" si="112"/>
        <v>0</v>
      </c>
      <c r="J321" s="183">
        <f t="shared" si="112"/>
        <v>0</v>
      </c>
      <c r="K321" s="183">
        <f t="shared" si="112"/>
        <v>0</v>
      </c>
      <c r="L321" s="183">
        <f t="shared" si="112"/>
        <v>0</v>
      </c>
      <c r="M321" s="183">
        <f t="shared" si="112"/>
        <v>0</v>
      </c>
      <c r="N321" s="183">
        <f t="shared" si="112"/>
        <v>0</v>
      </c>
      <c r="O321" s="183">
        <f t="shared" si="112"/>
        <v>0</v>
      </c>
      <c r="P321" s="183">
        <f t="shared" si="112"/>
        <v>0</v>
      </c>
      <c r="Q321" s="183">
        <f t="shared" si="112"/>
        <v>0</v>
      </c>
      <c r="R321" s="183">
        <f t="shared" si="112"/>
        <v>0</v>
      </c>
      <c r="S321" s="183">
        <f t="shared" si="113"/>
        <v>0</v>
      </c>
      <c r="T321" s="183">
        <f t="shared" si="113"/>
        <v>0</v>
      </c>
      <c r="U321" s="183">
        <f t="shared" si="113"/>
        <v>0</v>
      </c>
      <c r="V321" s="183">
        <f t="shared" si="113"/>
        <v>0</v>
      </c>
      <c r="W321" s="183">
        <f t="shared" si="113"/>
        <v>0</v>
      </c>
      <c r="X321" s="183">
        <f t="shared" si="113"/>
        <v>0</v>
      </c>
      <c r="Y321" s="183">
        <f t="shared" si="113"/>
        <v>0</v>
      </c>
      <c r="Z321" s="183">
        <f t="shared" si="113"/>
        <v>0</v>
      </c>
      <c r="AA321" s="183">
        <f t="shared" si="113"/>
        <v>0</v>
      </c>
      <c r="AB321" s="183">
        <f t="shared" si="113"/>
        <v>0</v>
      </c>
      <c r="AC321" s="183">
        <f t="shared" si="113"/>
        <v>0</v>
      </c>
      <c r="AD321" s="183">
        <f t="shared" si="113"/>
        <v>0</v>
      </c>
      <c r="AE321" s="183">
        <f t="shared" si="113"/>
        <v>0</v>
      </c>
      <c r="AF321" s="196">
        <f t="shared" si="113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v>0</v>
      </c>
      <c r="D322" s="183">
        <v>0</v>
      </c>
      <c r="E322" s="183">
        <f t="shared" si="112"/>
        <v>0</v>
      </c>
      <c r="F322" s="183">
        <f t="shared" si="112"/>
        <v>0</v>
      </c>
      <c r="G322" s="183">
        <f t="shared" si="112"/>
        <v>0</v>
      </c>
      <c r="H322" s="183">
        <f t="shared" si="112"/>
        <v>0</v>
      </c>
      <c r="I322" s="183">
        <f t="shared" si="112"/>
        <v>0</v>
      </c>
      <c r="J322" s="183">
        <f t="shared" si="112"/>
        <v>0</v>
      </c>
      <c r="K322" s="183">
        <f t="shared" si="112"/>
        <v>0</v>
      </c>
      <c r="L322" s="183">
        <f t="shared" si="112"/>
        <v>0</v>
      </c>
      <c r="M322" s="183">
        <f t="shared" si="112"/>
        <v>0</v>
      </c>
      <c r="N322" s="183">
        <f t="shared" si="112"/>
        <v>0</v>
      </c>
      <c r="O322" s="183">
        <f t="shared" si="112"/>
        <v>0</v>
      </c>
      <c r="P322" s="183">
        <f t="shared" si="112"/>
        <v>0</v>
      </c>
      <c r="Q322" s="183">
        <f t="shared" si="112"/>
        <v>0</v>
      </c>
      <c r="R322" s="183">
        <f t="shared" si="112"/>
        <v>0</v>
      </c>
      <c r="S322" s="183">
        <f t="shared" si="113"/>
        <v>0</v>
      </c>
      <c r="T322" s="183">
        <f t="shared" si="113"/>
        <v>0</v>
      </c>
      <c r="U322" s="183">
        <f t="shared" si="113"/>
        <v>0</v>
      </c>
      <c r="V322" s="183">
        <f t="shared" si="113"/>
        <v>0</v>
      </c>
      <c r="W322" s="183">
        <f t="shared" si="113"/>
        <v>0</v>
      </c>
      <c r="X322" s="183">
        <f t="shared" si="113"/>
        <v>0</v>
      </c>
      <c r="Y322" s="183">
        <f t="shared" si="113"/>
        <v>0</v>
      </c>
      <c r="Z322" s="183">
        <f t="shared" si="113"/>
        <v>0</v>
      </c>
      <c r="AA322" s="183">
        <f t="shared" si="113"/>
        <v>0</v>
      </c>
      <c r="AB322" s="183">
        <f t="shared" si="113"/>
        <v>0</v>
      </c>
      <c r="AC322" s="183">
        <f t="shared" si="113"/>
        <v>0</v>
      </c>
      <c r="AD322" s="183">
        <f t="shared" si="113"/>
        <v>0</v>
      </c>
      <c r="AE322" s="183">
        <f t="shared" si="113"/>
        <v>0</v>
      </c>
      <c r="AF322" s="196">
        <f t="shared" si="113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v>0</v>
      </c>
      <c r="D323" s="183">
        <v>0</v>
      </c>
      <c r="E323" s="183">
        <f t="shared" si="112"/>
        <v>0</v>
      </c>
      <c r="F323" s="183">
        <f t="shared" si="112"/>
        <v>0</v>
      </c>
      <c r="G323" s="183">
        <f t="shared" si="112"/>
        <v>0</v>
      </c>
      <c r="H323" s="183">
        <f t="shared" si="112"/>
        <v>0</v>
      </c>
      <c r="I323" s="183">
        <f t="shared" si="112"/>
        <v>0</v>
      </c>
      <c r="J323" s="183">
        <f t="shared" si="112"/>
        <v>0</v>
      </c>
      <c r="K323" s="183">
        <f t="shared" si="112"/>
        <v>0</v>
      </c>
      <c r="L323" s="183">
        <f t="shared" si="112"/>
        <v>0</v>
      </c>
      <c r="M323" s="183">
        <f t="shared" si="112"/>
        <v>0</v>
      </c>
      <c r="N323" s="183">
        <f t="shared" si="112"/>
        <v>0</v>
      </c>
      <c r="O323" s="183">
        <f t="shared" si="112"/>
        <v>0</v>
      </c>
      <c r="P323" s="183">
        <f t="shared" si="112"/>
        <v>0</v>
      </c>
      <c r="Q323" s="183">
        <f t="shared" si="112"/>
        <v>0</v>
      </c>
      <c r="R323" s="183">
        <f t="shared" si="112"/>
        <v>0</v>
      </c>
      <c r="S323" s="183">
        <f t="shared" si="113"/>
        <v>0</v>
      </c>
      <c r="T323" s="183">
        <f t="shared" si="113"/>
        <v>0</v>
      </c>
      <c r="U323" s="183">
        <f t="shared" si="113"/>
        <v>0</v>
      </c>
      <c r="V323" s="183">
        <f t="shared" si="113"/>
        <v>0</v>
      </c>
      <c r="W323" s="183">
        <f t="shared" si="113"/>
        <v>0</v>
      </c>
      <c r="X323" s="183">
        <f t="shared" si="113"/>
        <v>0</v>
      </c>
      <c r="Y323" s="183">
        <f t="shared" si="113"/>
        <v>0</v>
      </c>
      <c r="Z323" s="183">
        <f t="shared" si="113"/>
        <v>0</v>
      </c>
      <c r="AA323" s="183">
        <f t="shared" si="113"/>
        <v>0</v>
      </c>
      <c r="AB323" s="183">
        <f t="shared" si="113"/>
        <v>0</v>
      </c>
      <c r="AC323" s="183">
        <f t="shared" si="113"/>
        <v>0</v>
      </c>
      <c r="AD323" s="183">
        <f t="shared" si="113"/>
        <v>0</v>
      </c>
      <c r="AE323" s="183">
        <f t="shared" si="113"/>
        <v>0</v>
      </c>
      <c r="AF323" s="196">
        <f t="shared" si="113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v>0</v>
      </c>
      <c r="D324" s="183">
        <v>0</v>
      </c>
      <c r="E324" s="183">
        <f t="shared" si="112"/>
        <v>0</v>
      </c>
      <c r="F324" s="183">
        <f t="shared" si="112"/>
        <v>0</v>
      </c>
      <c r="G324" s="183">
        <f t="shared" si="112"/>
        <v>0</v>
      </c>
      <c r="H324" s="183">
        <f t="shared" si="112"/>
        <v>0</v>
      </c>
      <c r="I324" s="183">
        <f t="shared" si="112"/>
        <v>0</v>
      </c>
      <c r="J324" s="183">
        <f t="shared" si="112"/>
        <v>0</v>
      </c>
      <c r="K324" s="183">
        <f t="shared" si="112"/>
        <v>0</v>
      </c>
      <c r="L324" s="183">
        <f t="shared" si="112"/>
        <v>0</v>
      </c>
      <c r="M324" s="183">
        <f t="shared" si="112"/>
        <v>0</v>
      </c>
      <c r="N324" s="183">
        <f t="shared" si="112"/>
        <v>0</v>
      </c>
      <c r="O324" s="183">
        <f t="shared" si="112"/>
        <v>0</v>
      </c>
      <c r="P324" s="183">
        <f t="shared" si="112"/>
        <v>0</v>
      </c>
      <c r="Q324" s="183">
        <f t="shared" si="112"/>
        <v>0</v>
      </c>
      <c r="R324" s="183">
        <f t="shared" si="112"/>
        <v>0</v>
      </c>
      <c r="S324" s="183">
        <f t="shared" si="113"/>
        <v>0</v>
      </c>
      <c r="T324" s="183">
        <f t="shared" si="113"/>
        <v>0</v>
      </c>
      <c r="U324" s="183">
        <f t="shared" si="113"/>
        <v>0</v>
      </c>
      <c r="V324" s="183">
        <f t="shared" si="113"/>
        <v>0</v>
      </c>
      <c r="W324" s="183">
        <f t="shared" si="113"/>
        <v>0</v>
      </c>
      <c r="X324" s="183">
        <f t="shared" si="113"/>
        <v>0</v>
      </c>
      <c r="Y324" s="183">
        <f t="shared" si="113"/>
        <v>0</v>
      </c>
      <c r="Z324" s="183">
        <f t="shared" si="113"/>
        <v>0</v>
      </c>
      <c r="AA324" s="183">
        <f t="shared" si="113"/>
        <v>0</v>
      </c>
      <c r="AB324" s="183">
        <f t="shared" si="113"/>
        <v>0</v>
      </c>
      <c r="AC324" s="183">
        <f t="shared" si="113"/>
        <v>0</v>
      </c>
      <c r="AD324" s="183">
        <f t="shared" si="113"/>
        <v>0</v>
      </c>
      <c r="AE324" s="183">
        <f t="shared" si="113"/>
        <v>0</v>
      </c>
      <c r="AF324" s="196">
        <f t="shared" si="113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v>0</v>
      </c>
      <c r="D325" s="183">
        <v>0</v>
      </c>
      <c r="E325" s="183">
        <f t="shared" si="112"/>
        <v>0</v>
      </c>
      <c r="F325" s="183">
        <f t="shared" si="112"/>
        <v>0</v>
      </c>
      <c r="G325" s="183">
        <f t="shared" si="112"/>
        <v>0</v>
      </c>
      <c r="H325" s="183">
        <f t="shared" si="112"/>
        <v>0</v>
      </c>
      <c r="I325" s="183">
        <f t="shared" si="112"/>
        <v>0</v>
      </c>
      <c r="J325" s="183">
        <f t="shared" si="112"/>
        <v>0</v>
      </c>
      <c r="K325" s="183">
        <f t="shared" si="112"/>
        <v>0</v>
      </c>
      <c r="L325" s="183">
        <f t="shared" si="112"/>
        <v>0</v>
      </c>
      <c r="M325" s="183">
        <f t="shared" si="112"/>
        <v>0</v>
      </c>
      <c r="N325" s="183">
        <f t="shared" si="112"/>
        <v>0</v>
      </c>
      <c r="O325" s="183">
        <f t="shared" si="112"/>
        <v>0</v>
      </c>
      <c r="P325" s="183">
        <f t="shared" si="112"/>
        <v>0</v>
      </c>
      <c r="Q325" s="183">
        <f t="shared" si="112"/>
        <v>0</v>
      </c>
      <c r="R325" s="183">
        <f t="shared" si="112"/>
        <v>0</v>
      </c>
      <c r="S325" s="183">
        <f t="shared" si="113"/>
        <v>0</v>
      </c>
      <c r="T325" s="183">
        <f t="shared" si="113"/>
        <v>0</v>
      </c>
      <c r="U325" s="183">
        <f t="shared" si="113"/>
        <v>0</v>
      </c>
      <c r="V325" s="183">
        <f t="shared" si="113"/>
        <v>0</v>
      </c>
      <c r="W325" s="183">
        <f t="shared" si="113"/>
        <v>0</v>
      </c>
      <c r="X325" s="183">
        <f t="shared" si="113"/>
        <v>0</v>
      </c>
      <c r="Y325" s="183">
        <f t="shared" si="113"/>
        <v>0</v>
      </c>
      <c r="Z325" s="183">
        <f t="shared" si="113"/>
        <v>0</v>
      </c>
      <c r="AA325" s="183">
        <f t="shared" si="113"/>
        <v>0</v>
      </c>
      <c r="AB325" s="183">
        <f t="shared" si="113"/>
        <v>0</v>
      </c>
      <c r="AC325" s="183">
        <f t="shared" si="113"/>
        <v>0</v>
      </c>
      <c r="AD325" s="183">
        <f t="shared" si="113"/>
        <v>0</v>
      </c>
      <c r="AE325" s="183">
        <f t="shared" si="113"/>
        <v>0</v>
      </c>
      <c r="AF325" s="196">
        <f t="shared" si="113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v>0</v>
      </c>
      <c r="D326" s="183">
        <v>0</v>
      </c>
      <c r="E326" s="183">
        <f t="shared" si="112"/>
        <v>0</v>
      </c>
      <c r="F326" s="183">
        <f t="shared" si="112"/>
        <v>0</v>
      </c>
      <c r="G326" s="183">
        <f t="shared" si="112"/>
        <v>0</v>
      </c>
      <c r="H326" s="183">
        <f t="shared" si="112"/>
        <v>0</v>
      </c>
      <c r="I326" s="183">
        <f t="shared" si="112"/>
        <v>0</v>
      </c>
      <c r="J326" s="183">
        <f t="shared" si="112"/>
        <v>0</v>
      </c>
      <c r="K326" s="183">
        <f t="shared" si="112"/>
        <v>0</v>
      </c>
      <c r="L326" s="183">
        <f t="shared" si="112"/>
        <v>0</v>
      </c>
      <c r="M326" s="183">
        <f t="shared" si="112"/>
        <v>0</v>
      </c>
      <c r="N326" s="183">
        <f t="shared" si="112"/>
        <v>0</v>
      </c>
      <c r="O326" s="183">
        <f t="shared" si="112"/>
        <v>0</v>
      </c>
      <c r="P326" s="183">
        <f t="shared" si="112"/>
        <v>0</v>
      </c>
      <c r="Q326" s="183">
        <f t="shared" si="112"/>
        <v>0</v>
      </c>
      <c r="R326" s="183">
        <f t="shared" si="112"/>
        <v>0</v>
      </c>
      <c r="S326" s="183">
        <f t="shared" si="113"/>
        <v>0</v>
      </c>
      <c r="T326" s="183">
        <f t="shared" si="113"/>
        <v>0</v>
      </c>
      <c r="U326" s="183">
        <f t="shared" si="113"/>
        <v>0</v>
      </c>
      <c r="V326" s="183">
        <f t="shared" si="113"/>
        <v>0</v>
      </c>
      <c r="W326" s="183">
        <f t="shared" si="113"/>
        <v>0</v>
      </c>
      <c r="X326" s="183">
        <f t="shared" si="113"/>
        <v>0</v>
      </c>
      <c r="Y326" s="183">
        <f t="shared" si="113"/>
        <v>0</v>
      </c>
      <c r="Z326" s="183">
        <f t="shared" si="113"/>
        <v>0</v>
      </c>
      <c r="AA326" s="183">
        <f t="shared" si="113"/>
        <v>0</v>
      </c>
      <c r="AB326" s="183">
        <f t="shared" si="113"/>
        <v>0</v>
      </c>
      <c r="AC326" s="183">
        <f t="shared" si="113"/>
        <v>0</v>
      </c>
      <c r="AD326" s="183">
        <f t="shared" si="113"/>
        <v>0</v>
      </c>
      <c r="AE326" s="183">
        <f t="shared" si="113"/>
        <v>0</v>
      </c>
      <c r="AF326" s="196">
        <f t="shared" si="113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v>0</v>
      </c>
      <c r="D327" s="183">
        <v>0</v>
      </c>
      <c r="E327" s="183">
        <f t="shared" si="112"/>
        <v>0</v>
      </c>
      <c r="F327" s="183">
        <f t="shared" si="112"/>
        <v>0</v>
      </c>
      <c r="G327" s="183">
        <f t="shared" si="112"/>
        <v>0</v>
      </c>
      <c r="H327" s="183">
        <f t="shared" si="112"/>
        <v>0</v>
      </c>
      <c r="I327" s="183">
        <f t="shared" si="112"/>
        <v>0</v>
      </c>
      <c r="J327" s="183">
        <f t="shared" si="112"/>
        <v>0</v>
      </c>
      <c r="K327" s="183">
        <f t="shared" si="112"/>
        <v>0</v>
      </c>
      <c r="L327" s="183">
        <f t="shared" si="112"/>
        <v>0</v>
      </c>
      <c r="M327" s="183">
        <f t="shared" si="112"/>
        <v>0</v>
      </c>
      <c r="N327" s="183">
        <f t="shared" si="112"/>
        <v>0</v>
      </c>
      <c r="O327" s="183">
        <f t="shared" si="112"/>
        <v>0</v>
      </c>
      <c r="P327" s="183">
        <f t="shared" si="112"/>
        <v>0</v>
      </c>
      <c r="Q327" s="183">
        <f t="shared" si="112"/>
        <v>0</v>
      </c>
      <c r="R327" s="183">
        <f t="shared" si="112"/>
        <v>0</v>
      </c>
      <c r="S327" s="183">
        <f t="shared" si="113"/>
        <v>0</v>
      </c>
      <c r="T327" s="183">
        <f t="shared" si="113"/>
        <v>0</v>
      </c>
      <c r="U327" s="183">
        <f t="shared" si="113"/>
        <v>0</v>
      </c>
      <c r="V327" s="183">
        <f t="shared" si="113"/>
        <v>0</v>
      </c>
      <c r="W327" s="183">
        <f t="shared" si="113"/>
        <v>0</v>
      </c>
      <c r="X327" s="183">
        <f t="shared" si="113"/>
        <v>0</v>
      </c>
      <c r="Y327" s="183">
        <f t="shared" si="113"/>
        <v>0</v>
      </c>
      <c r="Z327" s="183">
        <f t="shared" si="113"/>
        <v>0</v>
      </c>
      <c r="AA327" s="183">
        <f t="shared" si="113"/>
        <v>0</v>
      </c>
      <c r="AB327" s="183">
        <f t="shared" si="113"/>
        <v>0</v>
      </c>
      <c r="AC327" s="183">
        <f t="shared" si="113"/>
        <v>0</v>
      </c>
      <c r="AD327" s="183">
        <f t="shared" si="113"/>
        <v>0</v>
      </c>
      <c r="AE327" s="183">
        <f t="shared" si="113"/>
        <v>0</v>
      </c>
      <c r="AF327" s="196">
        <f t="shared" si="113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v>0</v>
      </c>
      <c r="D328" s="183">
        <v>0</v>
      </c>
      <c r="E328" s="183">
        <f t="shared" si="112"/>
        <v>0</v>
      </c>
      <c r="F328" s="183">
        <f t="shared" si="112"/>
        <v>0</v>
      </c>
      <c r="G328" s="183">
        <f t="shared" si="112"/>
        <v>0</v>
      </c>
      <c r="H328" s="183">
        <f t="shared" si="112"/>
        <v>0</v>
      </c>
      <c r="I328" s="183">
        <f t="shared" si="112"/>
        <v>0</v>
      </c>
      <c r="J328" s="183">
        <f t="shared" si="112"/>
        <v>0</v>
      </c>
      <c r="K328" s="183">
        <f t="shared" si="112"/>
        <v>0</v>
      </c>
      <c r="L328" s="183">
        <f t="shared" si="112"/>
        <v>0</v>
      </c>
      <c r="M328" s="183">
        <f t="shared" si="112"/>
        <v>0</v>
      </c>
      <c r="N328" s="183">
        <f t="shared" si="112"/>
        <v>0</v>
      </c>
      <c r="O328" s="183">
        <f t="shared" si="112"/>
        <v>0</v>
      </c>
      <c r="P328" s="183">
        <f t="shared" si="112"/>
        <v>0</v>
      </c>
      <c r="Q328" s="183">
        <f t="shared" si="112"/>
        <v>0</v>
      </c>
      <c r="R328" s="183">
        <f t="shared" ref="R328" si="114">Q328</f>
        <v>0</v>
      </c>
      <c r="S328" s="183">
        <f t="shared" si="113"/>
        <v>0</v>
      </c>
      <c r="T328" s="183">
        <f t="shared" si="113"/>
        <v>0</v>
      </c>
      <c r="U328" s="183">
        <f t="shared" si="113"/>
        <v>0</v>
      </c>
      <c r="V328" s="183">
        <f t="shared" si="113"/>
        <v>0</v>
      </c>
      <c r="W328" s="183">
        <f t="shared" si="113"/>
        <v>0</v>
      </c>
      <c r="X328" s="183">
        <f t="shared" si="113"/>
        <v>0</v>
      </c>
      <c r="Y328" s="183">
        <f t="shared" si="113"/>
        <v>0</v>
      </c>
      <c r="Z328" s="183">
        <f t="shared" si="113"/>
        <v>0</v>
      </c>
      <c r="AA328" s="183">
        <f t="shared" si="113"/>
        <v>0</v>
      </c>
      <c r="AB328" s="183">
        <f t="shared" si="113"/>
        <v>0</v>
      </c>
      <c r="AC328" s="183">
        <f t="shared" si="113"/>
        <v>0</v>
      </c>
      <c r="AD328" s="183">
        <f t="shared" si="113"/>
        <v>0</v>
      </c>
      <c r="AE328" s="183">
        <f t="shared" si="113"/>
        <v>0</v>
      </c>
      <c r="AF328" s="196">
        <f t="shared" si="113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v>0</v>
      </c>
      <c r="D329" s="183">
        <v>0</v>
      </c>
      <c r="E329" s="183">
        <f t="shared" ref="E329:R334" si="115">D329</f>
        <v>0</v>
      </c>
      <c r="F329" s="183">
        <f t="shared" si="115"/>
        <v>0</v>
      </c>
      <c r="G329" s="183">
        <f t="shared" si="115"/>
        <v>0</v>
      </c>
      <c r="H329" s="183">
        <f t="shared" si="115"/>
        <v>0</v>
      </c>
      <c r="I329" s="183">
        <f t="shared" si="115"/>
        <v>0</v>
      </c>
      <c r="J329" s="183">
        <f t="shared" si="115"/>
        <v>0</v>
      </c>
      <c r="K329" s="183">
        <f t="shared" si="115"/>
        <v>0</v>
      </c>
      <c r="L329" s="183">
        <f t="shared" si="115"/>
        <v>0</v>
      </c>
      <c r="M329" s="183">
        <f t="shared" si="115"/>
        <v>0</v>
      </c>
      <c r="N329" s="183">
        <f t="shared" si="115"/>
        <v>0</v>
      </c>
      <c r="O329" s="183">
        <f t="shared" si="115"/>
        <v>0</v>
      </c>
      <c r="P329" s="183">
        <f t="shared" si="115"/>
        <v>0</v>
      </c>
      <c r="Q329" s="183">
        <f t="shared" si="115"/>
        <v>0</v>
      </c>
      <c r="R329" s="183">
        <f t="shared" si="115"/>
        <v>0</v>
      </c>
      <c r="S329" s="183">
        <f t="shared" si="113"/>
        <v>0</v>
      </c>
      <c r="T329" s="183">
        <f t="shared" si="113"/>
        <v>0</v>
      </c>
      <c r="U329" s="183">
        <f t="shared" si="113"/>
        <v>0</v>
      </c>
      <c r="V329" s="183">
        <f t="shared" si="113"/>
        <v>0</v>
      </c>
      <c r="W329" s="183">
        <f t="shared" si="113"/>
        <v>0</v>
      </c>
      <c r="X329" s="183">
        <f t="shared" si="113"/>
        <v>0</v>
      </c>
      <c r="Y329" s="183">
        <f t="shared" si="113"/>
        <v>0</v>
      </c>
      <c r="Z329" s="183">
        <f t="shared" si="113"/>
        <v>0</v>
      </c>
      <c r="AA329" s="183">
        <f t="shared" si="113"/>
        <v>0</v>
      </c>
      <c r="AB329" s="183">
        <f t="shared" si="113"/>
        <v>0</v>
      </c>
      <c r="AC329" s="183">
        <f t="shared" si="113"/>
        <v>0</v>
      </c>
      <c r="AD329" s="183">
        <f t="shared" si="113"/>
        <v>0</v>
      </c>
      <c r="AE329" s="183">
        <f t="shared" si="113"/>
        <v>0</v>
      </c>
      <c r="AF329" s="196">
        <f t="shared" si="113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v>0</v>
      </c>
      <c r="D330" s="183">
        <v>0</v>
      </c>
      <c r="E330" s="183">
        <f t="shared" si="115"/>
        <v>0</v>
      </c>
      <c r="F330" s="183">
        <f t="shared" si="115"/>
        <v>0</v>
      </c>
      <c r="G330" s="183">
        <f t="shared" si="115"/>
        <v>0</v>
      </c>
      <c r="H330" s="183">
        <f t="shared" si="115"/>
        <v>0</v>
      </c>
      <c r="I330" s="183">
        <f t="shared" si="115"/>
        <v>0</v>
      </c>
      <c r="J330" s="183">
        <f t="shared" si="115"/>
        <v>0</v>
      </c>
      <c r="K330" s="183">
        <f t="shared" si="115"/>
        <v>0</v>
      </c>
      <c r="L330" s="183">
        <f t="shared" si="115"/>
        <v>0</v>
      </c>
      <c r="M330" s="183">
        <f t="shared" si="115"/>
        <v>0</v>
      </c>
      <c r="N330" s="183">
        <f t="shared" si="115"/>
        <v>0</v>
      </c>
      <c r="O330" s="183">
        <f t="shared" si="115"/>
        <v>0</v>
      </c>
      <c r="P330" s="183">
        <f t="shared" si="115"/>
        <v>0</v>
      </c>
      <c r="Q330" s="183">
        <f t="shared" si="115"/>
        <v>0</v>
      </c>
      <c r="R330" s="183">
        <f t="shared" si="115"/>
        <v>0</v>
      </c>
      <c r="S330" s="183">
        <f t="shared" si="113"/>
        <v>0</v>
      </c>
      <c r="T330" s="183">
        <f t="shared" si="113"/>
        <v>0</v>
      </c>
      <c r="U330" s="183">
        <f t="shared" si="113"/>
        <v>0</v>
      </c>
      <c r="V330" s="183">
        <f t="shared" si="113"/>
        <v>0</v>
      </c>
      <c r="W330" s="183">
        <f t="shared" si="113"/>
        <v>0</v>
      </c>
      <c r="X330" s="183">
        <f t="shared" si="113"/>
        <v>0</v>
      </c>
      <c r="Y330" s="183">
        <f t="shared" si="113"/>
        <v>0</v>
      </c>
      <c r="Z330" s="183">
        <f t="shared" si="113"/>
        <v>0</v>
      </c>
      <c r="AA330" s="183">
        <f t="shared" si="113"/>
        <v>0</v>
      </c>
      <c r="AB330" s="183">
        <f t="shared" si="113"/>
        <v>0</v>
      </c>
      <c r="AC330" s="183">
        <f t="shared" si="113"/>
        <v>0</v>
      </c>
      <c r="AD330" s="183">
        <f t="shared" si="113"/>
        <v>0</v>
      </c>
      <c r="AE330" s="183">
        <f t="shared" si="113"/>
        <v>0</v>
      </c>
      <c r="AF330" s="196">
        <f t="shared" si="113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v>0</v>
      </c>
      <c r="D331" s="183">
        <v>0</v>
      </c>
      <c r="E331" s="183">
        <f t="shared" si="115"/>
        <v>0</v>
      </c>
      <c r="F331" s="183">
        <f t="shared" si="115"/>
        <v>0</v>
      </c>
      <c r="G331" s="183">
        <f t="shared" si="115"/>
        <v>0</v>
      </c>
      <c r="H331" s="183">
        <f t="shared" si="115"/>
        <v>0</v>
      </c>
      <c r="I331" s="183">
        <f t="shared" si="115"/>
        <v>0</v>
      </c>
      <c r="J331" s="183">
        <f t="shared" si="115"/>
        <v>0</v>
      </c>
      <c r="K331" s="183">
        <f t="shared" si="115"/>
        <v>0</v>
      </c>
      <c r="L331" s="183">
        <f t="shared" si="115"/>
        <v>0</v>
      </c>
      <c r="M331" s="183">
        <f t="shared" si="115"/>
        <v>0</v>
      </c>
      <c r="N331" s="183">
        <f t="shared" si="115"/>
        <v>0</v>
      </c>
      <c r="O331" s="183">
        <f t="shared" si="115"/>
        <v>0</v>
      </c>
      <c r="P331" s="183">
        <f t="shared" si="115"/>
        <v>0</v>
      </c>
      <c r="Q331" s="183">
        <f t="shared" si="115"/>
        <v>0</v>
      </c>
      <c r="R331" s="183">
        <f t="shared" si="115"/>
        <v>0</v>
      </c>
      <c r="S331" s="183">
        <f t="shared" si="113"/>
        <v>0</v>
      </c>
      <c r="T331" s="183">
        <f t="shared" si="113"/>
        <v>0</v>
      </c>
      <c r="U331" s="183">
        <f t="shared" si="113"/>
        <v>0</v>
      </c>
      <c r="V331" s="183">
        <f t="shared" ref="V331:AF334" si="116">U331</f>
        <v>0</v>
      </c>
      <c r="W331" s="183">
        <f t="shared" si="116"/>
        <v>0</v>
      </c>
      <c r="X331" s="183">
        <f t="shared" si="116"/>
        <v>0</v>
      </c>
      <c r="Y331" s="183">
        <f t="shared" si="116"/>
        <v>0</v>
      </c>
      <c r="Z331" s="183">
        <f t="shared" si="116"/>
        <v>0</v>
      </c>
      <c r="AA331" s="183">
        <f t="shared" si="116"/>
        <v>0</v>
      </c>
      <c r="AB331" s="183">
        <f t="shared" si="116"/>
        <v>0</v>
      </c>
      <c r="AC331" s="183">
        <f t="shared" si="116"/>
        <v>0</v>
      </c>
      <c r="AD331" s="183">
        <f t="shared" si="116"/>
        <v>0</v>
      </c>
      <c r="AE331" s="183">
        <f t="shared" si="116"/>
        <v>0</v>
      </c>
      <c r="AF331" s="196">
        <f t="shared" si="116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v>0</v>
      </c>
      <c r="D332" s="183">
        <v>0</v>
      </c>
      <c r="E332" s="183">
        <f t="shared" si="115"/>
        <v>0</v>
      </c>
      <c r="F332" s="183">
        <f t="shared" si="115"/>
        <v>0</v>
      </c>
      <c r="G332" s="183">
        <f t="shared" si="115"/>
        <v>0</v>
      </c>
      <c r="H332" s="183">
        <f t="shared" si="115"/>
        <v>0</v>
      </c>
      <c r="I332" s="183">
        <f t="shared" si="115"/>
        <v>0</v>
      </c>
      <c r="J332" s="183">
        <f t="shared" si="115"/>
        <v>0</v>
      </c>
      <c r="K332" s="183">
        <f t="shared" si="115"/>
        <v>0</v>
      </c>
      <c r="L332" s="183">
        <f t="shared" si="115"/>
        <v>0</v>
      </c>
      <c r="M332" s="183">
        <f t="shared" si="115"/>
        <v>0</v>
      </c>
      <c r="N332" s="183">
        <f t="shared" si="115"/>
        <v>0</v>
      </c>
      <c r="O332" s="183">
        <f t="shared" si="115"/>
        <v>0</v>
      </c>
      <c r="P332" s="183">
        <f t="shared" si="115"/>
        <v>0</v>
      </c>
      <c r="Q332" s="183">
        <f t="shared" si="115"/>
        <v>0</v>
      </c>
      <c r="R332" s="183">
        <f t="shared" si="115"/>
        <v>0</v>
      </c>
      <c r="S332" s="183">
        <f t="shared" ref="S332:U334" si="117">R332</f>
        <v>0</v>
      </c>
      <c r="T332" s="183">
        <f t="shared" si="117"/>
        <v>0</v>
      </c>
      <c r="U332" s="183">
        <f t="shared" si="117"/>
        <v>0</v>
      </c>
      <c r="V332" s="183">
        <f t="shared" si="116"/>
        <v>0</v>
      </c>
      <c r="W332" s="183">
        <f t="shared" si="116"/>
        <v>0</v>
      </c>
      <c r="X332" s="183">
        <f t="shared" si="116"/>
        <v>0</v>
      </c>
      <c r="Y332" s="183">
        <f t="shared" si="116"/>
        <v>0</v>
      </c>
      <c r="Z332" s="183">
        <f t="shared" si="116"/>
        <v>0</v>
      </c>
      <c r="AA332" s="183">
        <f t="shared" si="116"/>
        <v>0</v>
      </c>
      <c r="AB332" s="183">
        <f t="shared" si="116"/>
        <v>0</v>
      </c>
      <c r="AC332" s="183">
        <f t="shared" si="116"/>
        <v>0</v>
      </c>
      <c r="AD332" s="183">
        <f t="shared" si="116"/>
        <v>0</v>
      </c>
      <c r="AE332" s="183">
        <f t="shared" si="116"/>
        <v>0</v>
      </c>
      <c r="AF332" s="196">
        <f t="shared" si="116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v>0</v>
      </c>
      <c r="D333" s="183">
        <v>0</v>
      </c>
      <c r="E333" s="183">
        <f t="shared" si="115"/>
        <v>0</v>
      </c>
      <c r="F333" s="183">
        <f t="shared" si="115"/>
        <v>0</v>
      </c>
      <c r="G333" s="183">
        <f t="shared" si="115"/>
        <v>0</v>
      </c>
      <c r="H333" s="183">
        <f t="shared" si="115"/>
        <v>0</v>
      </c>
      <c r="I333" s="183">
        <f t="shared" si="115"/>
        <v>0</v>
      </c>
      <c r="J333" s="183">
        <f t="shared" si="115"/>
        <v>0</v>
      </c>
      <c r="K333" s="183">
        <f t="shared" si="115"/>
        <v>0</v>
      </c>
      <c r="L333" s="183">
        <f t="shared" si="115"/>
        <v>0</v>
      </c>
      <c r="M333" s="183">
        <f t="shared" si="115"/>
        <v>0</v>
      </c>
      <c r="N333" s="183">
        <f t="shared" si="115"/>
        <v>0</v>
      </c>
      <c r="O333" s="183">
        <f t="shared" si="115"/>
        <v>0</v>
      </c>
      <c r="P333" s="183">
        <f t="shared" si="115"/>
        <v>0</v>
      </c>
      <c r="Q333" s="183">
        <f t="shared" si="115"/>
        <v>0</v>
      </c>
      <c r="R333" s="183">
        <f t="shared" si="115"/>
        <v>0</v>
      </c>
      <c r="S333" s="183">
        <f t="shared" si="117"/>
        <v>0</v>
      </c>
      <c r="T333" s="183">
        <f t="shared" si="117"/>
        <v>0</v>
      </c>
      <c r="U333" s="183">
        <f t="shared" si="117"/>
        <v>0</v>
      </c>
      <c r="V333" s="183">
        <f t="shared" si="116"/>
        <v>0</v>
      </c>
      <c r="W333" s="183">
        <f t="shared" si="116"/>
        <v>0</v>
      </c>
      <c r="X333" s="183">
        <f t="shared" si="116"/>
        <v>0</v>
      </c>
      <c r="Y333" s="183">
        <f t="shared" si="116"/>
        <v>0</v>
      </c>
      <c r="Z333" s="183">
        <f t="shared" si="116"/>
        <v>0</v>
      </c>
      <c r="AA333" s="183">
        <f t="shared" si="116"/>
        <v>0</v>
      </c>
      <c r="AB333" s="183">
        <f t="shared" si="116"/>
        <v>0</v>
      </c>
      <c r="AC333" s="183">
        <f t="shared" si="116"/>
        <v>0</v>
      </c>
      <c r="AD333" s="183">
        <f t="shared" si="116"/>
        <v>0</v>
      </c>
      <c r="AE333" s="183">
        <f t="shared" si="116"/>
        <v>0</v>
      </c>
      <c r="AF333" s="196">
        <f t="shared" si="116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v>0</v>
      </c>
      <c r="D334" s="186">
        <v>0</v>
      </c>
      <c r="E334" s="186">
        <f t="shared" si="115"/>
        <v>0</v>
      </c>
      <c r="F334" s="186">
        <f t="shared" si="115"/>
        <v>0</v>
      </c>
      <c r="G334" s="186">
        <f t="shared" si="115"/>
        <v>0</v>
      </c>
      <c r="H334" s="186">
        <f t="shared" si="115"/>
        <v>0</v>
      </c>
      <c r="I334" s="186">
        <f t="shared" si="115"/>
        <v>0</v>
      </c>
      <c r="J334" s="186">
        <f t="shared" si="115"/>
        <v>0</v>
      </c>
      <c r="K334" s="186">
        <f t="shared" si="115"/>
        <v>0</v>
      </c>
      <c r="L334" s="186">
        <f t="shared" si="115"/>
        <v>0</v>
      </c>
      <c r="M334" s="186">
        <f t="shared" si="115"/>
        <v>0</v>
      </c>
      <c r="N334" s="186">
        <f t="shared" si="115"/>
        <v>0</v>
      </c>
      <c r="O334" s="186">
        <f t="shared" si="115"/>
        <v>0</v>
      </c>
      <c r="P334" s="186">
        <f t="shared" si="115"/>
        <v>0</v>
      </c>
      <c r="Q334" s="186">
        <f t="shared" si="115"/>
        <v>0</v>
      </c>
      <c r="R334" s="186">
        <f t="shared" si="115"/>
        <v>0</v>
      </c>
      <c r="S334" s="186">
        <f t="shared" si="117"/>
        <v>0</v>
      </c>
      <c r="T334" s="186">
        <f t="shared" si="117"/>
        <v>0</v>
      </c>
      <c r="U334" s="186">
        <f t="shared" si="117"/>
        <v>0</v>
      </c>
      <c r="V334" s="186">
        <f t="shared" si="116"/>
        <v>0</v>
      </c>
      <c r="W334" s="186">
        <f t="shared" si="116"/>
        <v>0</v>
      </c>
      <c r="X334" s="186">
        <f t="shared" si="116"/>
        <v>0</v>
      </c>
      <c r="Y334" s="186">
        <f t="shared" si="116"/>
        <v>0</v>
      </c>
      <c r="Z334" s="186">
        <f t="shared" si="116"/>
        <v>0</v>
      </c>
      <c r="AA334" s="186">
        <f t="shared" si="116"/>
        <v>0</v>
      </c>
      <c r="AB334" s="186">
        <f t="shared" si="116"/>
        <v>0</v>
      </c>
      <c r="AC334" s="186">
        <f t="shared" si="116"/>
        <v>0</v>
      </c>
      <c r="AD334" s="186">
        <f t="shared" si="116"/>
        <v>0</v>
      </c>
      <c r="AE334" s="186">
        <f t="shared" si="116"/>
        <v>0</v>
      </c>
      <c r="AF334" s="219">
        <f t="shared" si="116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v>0</v>
      </c>
      <c r="C335" s="220">
        <v>0</v>
      </c>
      <c r="D335" s="220">
        <v>0</v>
      </c>
      <c r="E335" s="189">
        <f t="shared" ref="E335:AF335" si="118">SUM(E204:E334)</f>
        <v>0</v>
      </c>
      <c r="F335" s="189">
        <f t="shared" si="118"/>
        <v>0</v>
      </c>
      <c r="G335" s="189">
        <f t="shared" si="118"/>
        <v>0</v>
      </c>
      <c r="H335" s="189">
        <f t="shared" si="118"/>
        <v>0</v>
      </c>
      <c r="I335" s="189">
        <f t="shared" si="118"/>
        <v>0</v>
      </c>
      <c r="J335" s="189">
        <f t="shared" si="118"/>
        <v>0</v>
      </c>
      <c r="K335" s="189">
        <f t="shared" si="118"/>
        <v>0</v>
      </c>
      <c r="L335" s="189">
        <f t="shared" si="118"/>
        <v>0</v>
      </c>
      <c r="M335" s="189">
        <f t="shared" si="118"/>
        <v>0</v>
      </c>
      <c r="N335" s="189">
        <f t="shared" si="118"/>
        <v>0</v>
      </c>
      <c r="O335" s="189">
        <f t="shared" si="118"/>
        <v>0</v>
      </c>
      <c r="P335" s="189">
        <f t="shared" si="118"/>
        <v>0</v>
      </c>
      <c r="Q335" s="189">
        <f t="shared" si="118"/>
        <v>0</v>
      </c>
      <c r="R335" s="189">
        <f t="shared" si="118"/>
        <v>0</v>
      </c>
      <c r="S335" s="189">
        <f t="shared" si="118"/>
        <v>0</v>
      </c>
      <c r="T335" s="189">
        <f t="shared" si="118"/>
        <v>0</v>
      </c>
      <c r="U335" s="189">
        <f t="shared" si="118"/>
        <v>0</v>
      </c>
      <c r="V335" s="189">
        <f t="shared" si="118"/>
        <v>0</v>
      </c>
      <c r="W335" s="189">
        <f t="shared" si="118"/>
        <v>0</v>
      </c>
      <c r="X335" s="189">
        <f t="shared" si="118"/>
        <v>0</v>
      </c>
      <c r="Y335" s="189">
        <f t="shared" si="118"/>
        <v>0</v>
      </c>
      <c r="Z335" s="189">
        <f t="shared" si="118"/>
        <v>0</v>
      </c>
      <c r="AA335" s="189">
        <f t="shared" si="118"/>
        <v>0</v>
      </c>
      <c r="AB335" s="189">
        <f t="shared" si="118"/>
        <v>0</v>
      </c>
      <c r="AC335" s="189">
        <f t="shared" si="118"/>
        <v>0</v>
      </c>
      <c r="AD335" s="189">
        <f t="shared" si="118"/>
        <v>0</v>
      </c>
      <c r="AE335" s="189">
        <f t="shared" si="118"/>
        <v>0</v>
      </c>
      <c r="AF335" s="221">
        <f t="shared" si="118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v>0</v>
      </c>
      <c r="D337" s="181">
        <v>0</v>
      </c>
      <c r="E337" s="181">
        <f t="shared" ref="E337:R338" si="119">D337</f>
        <v>0</v>
      </c>
      <c r="F337" s="181">
        <f t="shared" si="119"/>
        <v>0</v>
      </c>
      <c r="G337" s="181">
        <f t="shared" si="119"/>
        <v>0</v>
      </c>
      <c r="H337" s="181">
        <f t="shared" si="119"/>
        <v>0</v>
      </c>
      <c r="I337" s="181">
        <f t="shared" si="119"/>
        <v>0</v>
      </c>
      <c r="J337" s="181">
        <f t="shared" si="119"/>
        <v>0</v>
      </c>
      <c r="K337" s="181">
        <f t="shared" si="119"/>
        <v>0</v>
      </c>
      <c r="L337" s="181">
        <f t="shared" si="119"/>
        <v>0</v>
      </c>
      <c r="M337" s="181">
        <f t="shared" si="119"/>
        <v>0</v>
      </c>
      <c r="N337" s="181">
        <f t="shared" si="119"/>
        <v>0</v>
      </c>
      <c r="O337" s="181">
        <f t="shared" si="119"/>
        <v>0</v>
      </c>
      <c r="P337" s="181">
        <f t="shared" si="119"/>
        <v>0</v>
      </c>
      <c r="Q337" s="181">
        <f t="shared" si="119"/>
        <v>0</v>
      </c>
      <c r="R337" s="181">
        <f t="shared" si="119"/>
        <v>0</v>
      </c>
      <c r="S337" s="181">
        <f t="shared" ref="S337:AF338" si="120">R337</f>
        <v>0</v>
      </c>
      <c r="T337" s="181">
        <f t="shared" si="120"/>
        <v>0</v>
      </c>
      <c r="U337" s="181">
        <f t="shared" si="120"/>
        <v>0</v>
      </c>
      <c r="V337" s="181">
        <f t="shared" si="120"/>
        <v>0</v>
      </c>
      <c r="W337" s="181">
        <f t="shared" si="120"/>
        <v>0</v>
      </c>
      <c r="X337" s="181">
        <f t="shared" si="120"/>
        <v>0</v>
      </c>
      <c r="Y337" s="181">
        <f t="shared" si="120"/>
        <v>0</v>
      </c>
      <c r="Z337" s="181">
        <f t="shared" si="120"/>
        <v>0</v>
      </c>
      <c r="AA337" s="181">
        <f t="shared" si="120"/>
        <v>0</v>
      </c>
      <c r="AB337" s="181">
        <f t="shared" si="120"/>
        <v>0</v>
      </c>
      <c r="AC337" s="181">
        <f t="shared" si="120"/>
        <v>0</v>
      </c>
      <c r="AD337" s="181">
        <f t="shared" si="120"/>
        <v>0</v>
      </c>
      <c r="AE337" s="181">
        <f t="shared" si="120"/>
        <v>0</v>
      </c>
      <c r="AF337" s="194">
        <f t="shared" si="120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v>0</v>
      </c>
      <c r="D338" s="186">
        <v>0</v>
      </c>
      <c r="E338" s="186">
        <f t="shared" si="119"/>
        <v>0</v>
      </c>
      <c r="F338" s="186">
        <f t="shared" si="119"/>
        <v>0</v>
      </c>
      <c r="G338" s="186">
        <f t="shared" si="119"/>
        <v>0</v>
      </c>
      <c r="H338" s="186">
        <f t="shared" si="119"/>
        <v>0</v>
      </c>
      <c r="I338" s="186">
        <f t="shared" si="119"/>
        <v>0</v>
      </c>
      <c r="J338" s="186">
        <f t="shared" si="119"/>
        <v>0</v>
      </c>
      <c r="K338" s="186">
        <f t="shared" si="119"/>
        <v>0</v>
      </c>
      <c r="L338" s="186">
        <f t="shared" si="119"/>
        <v>0</v>
      </c>
      <c r="M338" s="186">
        <f t="shared" si="119"/>
        <v>0</v>
      </c>
      <c r="N338" s="186">
        <f t="shared" si="119"/>
        <v>0</v>
      </c>
      <c r="O338" s="186">
        <f t="shared" si="119"/>
        <v>0</v>
      </c>
      <c r="P338" s="186">
        <f t="shared" si="119"/>
        <v>0</v>
      </c>
      <c r="Q338" s="186">
        <f t="shared" si="119"/>
        <v>0</v>
      </c>
      <c r="R338" s="186">
        <f t="shared" si="119"/>
        <v>0</v>
      </c>
      <c r="S338" s="186">
        <f t="shared" si="120"/>
        <v>0</v>
      </c>
      <c r="T338" s="186">
        <f t="shared" si="120"/>
        <v>0</v>
      </c>
      <c r="U338" s="186">
        <f t="shared" si="120"/>
        <v>0</v>
      </c>
      <c r="V338" s="186">
        <f t="shared" si="120"/>
        <v>0</v>
      </c>
      <c r="W338" s="186">
        <f t="shared" si="120"/>
        <v>0</v>
      </c>
      <c r="X338" s="186">
        <f t="shared" si="120"/>
        <v>0</v>
      </c>
      <c r="Y338" s="186">
        <f t="shared" si="120"/>
        <v>0</v>
      </c>
      <c r="Z338" s="186">
        <f t="shared" si="120"/>
        <v>0</v>
      </c>
      <c r="AA338" s="186">
        <f t="shared" si="120"/>
        <v>0</v>
      </c>
      <c r="AB338" s="186">
        <f t="shared" si="120"/>
        <v>0</v>
      </c>
      <c r="AC338" s="186">
        <f t="shared" si="120"/>
        <v>0</v>
      </c>
      <c r="AD338" s="186">
        <f t="shared" si="120"/>
        <v>0</v>
      </c>
      <c r="AE338" s="186">
        <f t="shared" si="120"/>
        <v>0</v>
      </c>
      <c r="AF338" s="219">
        <f t="shared" si="120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v>0</v>
      </c>
      <c r="C339" s="220">
        <v>0</v>
      </c>
      <c r="D339" s="220">
        <v>0</v>
      </c>
      <c r="E339" s="189">
        <f t="shared" ref="E339:AF339" si="121">SUM(E208:E338)</f>
        <v>0</v>
      </c>
      <c r="F339" s="189">
        <f t="shared" si="121"/>
        <v>0</v>
      </c>
      <c r="G339" s="189">
        <f t="shared" si="121"/>
        <v>0</v>
      </c>
      <c r="H339" s="189">
        <f t="shared" si="121"/>
        <v>0</v>
      </c>
      <c r="I339" s="189">
        <f t="shared" si="121"/>
        <v>0</v>
      </c>
      <c r="J339" s="189">
        <f t="shared" si="121"/>
        <v>0</v>
      </c>
      <c r="K339" s="189">
        <f t="shared" si="121"/>
        <v>0</v>
      </c>
      <c r="L339" s="189">
        <f t="shared" si="121"/>
        <v>0</v>
      </c>
      <c r="M339" s="189">
        <f t="shared" si="121"/>
        <v>0</v>
      </c>
      <c r="N339" s="189">
        <f t="shared" si="121"/>
        <v>0</v>
      </c>
      <c r="O339" s="189">
        <f t="shared" si="121"/>
        <v>0</v>
      </c>
      <c r="P339" s="189">
        <f t="shared" si="121"/>
        <v>0</v>
      </c>
      <c r="Q339" s="189">
        <f t="shared" si="121"/>
        <v>0</v>
      </c>
      <c r="R339" s="189">
        <f t="shared" si="121"/>
        <v>0</v>
      </c>
      <c r="S339" s="189">
        <f t="shared" si="121"/>
        <v>0</v>
      </c>
      <c r="T339" s="189">
        <f t="shared" si="121"/>
        <v>0</v>
      </c>
      <c r="U339" s="189">
        <f t="shared" si="121"/>
        <v>0</v>
      </c>
      <c r="V339" s="189">
        <f t="shared" si="121"/>
        <v>0</v>
      </c>
      <c r="W339" s="189">
        <f t="shared" si="121"/>
        <v>0</v>
      </c>
      <c r="X339" s="189">
        <f t="shared" si="121"/>
        <v>0</v>
      </c>
      <c r="Y339" s="189">
        <f t="shared" si="121"/>
        <v>0</v>
      </c>
      <c r="Z339" s="189">
        <f t="shared" si="121"/>
        <v>0</v>
      </c>
      <c r="AA339" s="189">
        <f t="shared" si="121"/>
        <v>0</v>
      </c>
      <c r="AB339" s="189">
        <f t="shared" si="121"/>
        <v>0</v>
      </c>
      <c r="AC339" s="189">
        <f t="shared" si="121"/>
        <v>0</v>
      </c>
      <c r="AD339" s="189">
        <f t="shared" si="121"/>
        <v>0</v>
      </c>
      <c r="AE339" s="189">
        <f t="shared" si="121"/>
        <v>0</v>
      </c>
      <c r="AF339" s="221">
        <f t="shared" si="121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v>0</v>
      </c>
      <c r="C340" s="216">
        <v>0</v>
      </c>
      <c r="D340" s="216">
        <v>0</v>
      </c>
      <c r="E340" s="216">
        <f t="shared" ref="E340:AF340" si="122">E311+E335+E339</f>
        <v>0</v>
      </c>
      <c r="F340" s="216">
        <f t="shared" si="122"/>
        <v>0</v>
      </c>
      <c r="G340" s="216">
        <f t="shared" si="122"/>
        <v>0</v>
      </c>
      <c r="H340" s="216">
        <f t="shared" si="122"/>
        <v>0</v>
      </c>
      <c r="I340" s="216">
        <f t="shared" si="122"/>
        <v>0</v>
      </c>
      <c r="J340" s="216">
        <f t="shared" si="122"/>
        <v>0</v>
      </c>
      <c r="K340" s="216">
        <f t="shared" si="122"/>
        <v>0</v>
      </c>
      <c r="L340" s="216">
        <f t="shared" si="122"/>
        <v>0</v>
      </c>
      <c r="M340" s="216">
        <f t="shared" si="122"/>
        <v>0</v>
      </c>
      <c r="N340" s="216">
        <f t="shared" si="122"/>
        <v>0</v>
      </c>
      <c r="O340" s="216">
        <f t="shared" si="122"/>
        <v>0</v>
      </c>
      <c r="P340" s="216">
        <f t="shared" si="122"/>
        <v>0</v>
      </c>
      <c r="Q340" s="216">
        <f t="shared" si="122"/>
        <v>0</v>
      </c>
      <c r="R340" s="216">
        <f t="shared" si="122"/>
        <v>0</v>
      </c>
      <c r="S340" s="216">
        <f t="shared" si="122"/>
        <v>0</v>
      </c>
      <c r="T340" s="216">
        <f t="shared" si="122"/>
        <v>0</v>
      </c>
      <c r="U340" s="216">
        <f t="shared" si="122"/>
        <v>0</v>
      </c>
      <c r="V340" s="216">
        <f t="shared" si="122"/>
        <v>0</v>
      </c>
      <c r="W340" s="216">
        <f t="shared" si="122"/>
        <v>0</v>
      </c>
      <c r="X340" s="216">
        <f t="shared" si="122"/>
        <v>0</v>
      </c>
      <c r="Y340" s="216">
        <f t="shared" si="122"/>
        <v>0</v>
      </c>
      <c r="Z340" s="216">
        <f t="shared" si="122"/>
        <v>0</v>
      </c>
      <c r="AA340" s="216">
        <f t="shared" si="122"/>
        <v>0</v>
      </c>
      <c r="AB340" s="216">
        <f t="shared" si="122"/>
        <v>0</v>
      </c>
      <c r="AC340" s="216">
        <f t="shared" si="122"/>
        <v>0</v>
      </c>
      <c r="AD340" s="216">
        <f t="shared" si="122"/>
        <v>0</v>
      </c>
      <c r="AE340" s="216">
        <f t="shared" si="122"/>
        <v>0</v>
      </c>
      <c r="AF340" s="216">
        <f t="shared" si="122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12">
    <cfRule type="expression" dxfId="3101" priority="53">
      <formula>$AH11=0</formula>
    </cfRule>
  </conditionalFormatting>
  <conditionalFormatting sqref="A111:A112">
    <cfRule type="expression" dxfId="3100" priority="196">
      <formula>$AH116=0</formula>
    </cfRule>
  </conditionalFormatting>
  <conditionalFormatting sqref="A113:A117">
    <cfRule type="expression" dxfId="3099" priority="144">
      <formula>$AH112=0</formula>
    </cfRule>
  </conditionalFormatting>
  <conditionalFormatting sqref="A118:A169">
    <cfRule type="expression" dxfId="3098" priority="54">
      <formula>$AH118=0</formula>
    </cfRule>
  </conditionalFormatting>
  <conditionalFormatting sqref="A163">
    <cfRule type="expression" dxfId="3097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3096" priority="197">
      <formula>$AH304=0</formula>
    </cfRule>
  </conditionalFormatting>
  <conditionalFormatting sqref="A179:A340">
    <cfRule type="expression" dxfId="3095" priority="71">
      <formula>$AH179=0</formula>
    </cfRule>
  </conditionalFormatting>
  <conditionalFormatting sqref="B8">
    <cfRule type="expression" dxfId="3094" priority="192">
      <formula>AND(C$9&gt;=14/24,C$9&lt;20/24)</formula>
    </cfRule>
    <cfRule type="expression" dxfId="3093" priority="193">
      <formula>AND(C$9&gt;=8/24,C$9&lt;14/24)</formula>
    </cfRule>
    <cfRule type="expression" dxfId="3092" priority="194">
      <formula>C$9&lt;8/24</formula>
    </cfRule>
    <cfRule type="expression" dxfId="3091" priority="195">
      <formula>C$9&gt;=20/24</formula>
    </cfRule>
  </conditionalFormatting>
  <conditionalFormatting sqref="B11:AF62 B81:AF88">
    <cfRule type="expression" dxfId="3090" priority="48">
      <formula>B11&gt;$AG11*1</formula>
    </cfRule>
  </conditionalFormatting>
  <conditionalFormatting sqref="B82:E86 B88:E88 B11:AF13 E82:AF88 B107:AF125 B127:AF144 B147:AF170">
    <cfRule type="expression" dxfId="3089" priority="49">
      <formula>B$9&gt;=20/24</formula>
    </cfRule>
    <cfRule type="expression" dxfId="3088" priority="50">
      <formula>AND(B$9&gt;=14/24,B$9&lt;20/24)</formula>
    </cfRule>
    <cfRule type="expression" dxfId="3087" priority="51">
      <formula>AND(B$9&gt;=8/24,B$9&lt;14/24)</formula>
    </cfRule>
    <cfRule type="expression" dxfId="3086" priority="52">
      <formula>B$9&lt;8/24</formula>
    </cfRule>
  </conditionalFormatting>
  <conditionalFormatting sqref="AG88 S106:AG106 B89:R106 B80:AG80 B78:AF78 S89:AF105">
    <cfRule type="expression" dxfId="3085" priority="108">
      <formula>B78&gt;$AG78*1</formula>
    </cfRule>
  </conditionalFormatting>
  <conditionalFormatting sqref="B14:AF77 B84:AF84">
    <cfRule type="expression" dxfId="3084" priority="43">
      <formula>B$9&lt;8/24</formula>
    </cfRule>
  </conditionalFormatting>
  <conditionalFormatting sqref="B14:AF79 B84:AF84">
    <cfRule type="expression" dxfId="3083" priority="40">
      <formula>B$9&gt;=20/24</formula>
    </cfRule>
    <cfRule type="expression" dxfId="3082" priority="41">
      <formula>AND(B$9&gt;=14/24,B$9&lt;20/24)</formula>
    </cfRule>
    <cfRule type="expression" dxfId="3081" priority="42">
      <formula>AND(B$9&gt;=8/24,B$9&lt;14/24)</formula>
    </cfRule>
  </conditionalFormatting>
  <conditionalFormatting sqref="B72:AF74">
    <cfRule type="expression" dxfId="3080" priority="55">
      <formula>B72&gt;$AG72</formula>
    </cfRule>
  </conditionalFormatting>
  <conditionalFormatting sqref="B78:AF79">
    <cfRule type="expression" dxfId="3079" priority="117">
      <formula>B$9&lt;8/24</formula>
    </cfRule>
  </conditionalFormatting>
  <conditionalFormatting sqref="B81:AF81">
    <cfRule type="expression" dxfId="3078" priority="128">
      <formula>B$9&gt;=20/24</formula>
    </cfRule>
    <cfRule type="expression" dxfId="3077" priority="129">
      <formula>AND(B$9&gt;=14/24,B$9&lt;20/24)</formula>
    </cfRule>
    <cfRule type="expression" dxfId="3076" priority="130">
      <formula>AND(B$9&gt;=8/24,B$9&lt;14/24)</formula>
    </cfRule>
    <cfRule type="expression" dxfId="3075" priority="131">
      <formula>B$9&lt;8/24</formula>
    </cfRule>
  </conditionalFormatting>
  <conditionalFormatting sqref="B172:AF178">
    <cfRule type="expression" dxfId="3074" priority="44">
      <formula>B$9&gt;=20/24</formula>
    </cfRule>
    <cfRule type="expression" dxfId="3073" priority="45">
      <formula>AND(B$9&gt;=14/24,B$9&lt;20/24)</formula>
    </cfRule>
    <cfRule type="expression" dxfId="3072" priority="46">
      <formula>AND(B$9&gt;=8/24,B$9&lt;14/24)</formula>
    </cfRule>
    <cfRule type="expression" dxfId="3071" priority="47">
      <formula>B$9&lt;8/24</formula>
    </cfRule>
  </conditionalFormatting>
  <conditionalFormatting sqref="B180:AF311">
    <cfRule type="expression" dxfId="3070" priority="36">
      <formula>B$9&gt;=20/24</formula>
    </cfRule>
    <cfRule type="expression" dxfId="3069" priority="37">
      <formula>AND(B$9&gt;=14/24,B$9&lt;20/24)</formula>
    </cfRule>
    <cfRule type="expression" dxfId="3068" priority="38">
      <formula>AND(B$9&gt;=8/24,B$9&lt;14/24)</formula>
    </cfRule>
    <cfRule type="expression" dxfId="3067" priority="39">
      <formula>B$9&lt;8/24</formula>
    </cfRule>
  </conditionalFormatting>
  <conditionalFormatting sqref="B313:AF335">
    <cfRule type="expression" dxfId="3066" priority="30">
      <formula>B$9&gt;=20/24</formula>
    </cfRule>
    <cfRule type="expression" dxfId="3065" priority="31">
      <formula>AND(B$9&gt;=14/24,B$9&lt;20/24)</formula>
    </cfRule>
    <cfRule type="expression" dxfId="3064" priority="32">
      <formula>AND(B$9&gt;=8/24,B$9&lt;14/24)</formula>
    </cfRule>
    <cfRule type="expression" dxfId="3063" priority="33">
      <formula>B$9&lt;8/24</formula>
    </cfRule>
  </conditionalFormatting>
  <conditionalFormatting sqref="B337:AF340">
    <cfRule type="expression" dxfId="3062" priority="26">
      <formula>B$9&gt;=20/24</formula>
    </cfRule>
    <cfRule type="expression" dxfId="3061" priority="27">
      <formula>AND(B$9&gt;=14/24,B$9&lt;20/24)</formula>
    </cfRule>
    <cfRule type="expression" dxfId="3060" priority="28">
      <formula>AND(B$9&gt;=8/24,B$9&lt;14/24)</formula>
    </cfRule>
    <cfRule type="expression" dxfId="3059" priority="29">
      <formula>B$9&lt;8/24</formula>
    </cfRule>
  </conditionalFormatting>
  <conditionalFormatting sqref="B9:AG10">
    <cfRule type="expression" dxfId="3058" priority="22">
      <formula>B$9&gt;=20/24</formula>
    </cfRule>
    <cfRule type="expression" dxfId="3057" priority="23">
      <formula>AND(B$9&gt;=14/24,B$9&lt;20/24)</formula>
    </cfRule>
    <cfRule type="expression" dxfId="3056" priority="24">
      <formula>AND(B$9&gt;=8/24,B$9&lt;14/24)</formula>
    </cfRule>
    <cfRule type="expression" dxfId="3055" priority="25">
      <formula>B$9&lt;8/24</formula>
    </cfRule>
  </conditionalFormatting>
  <conditionalFormatting sqref="E89:J93 K90:AF93">
    <cfRule type="expression" dxfId="3054" priority="118">
      <formula>E$9&gt;=20/24</formula>
    </cfRule>
    <cfRule type="expression" dxfId="3053" priority="119">
      <formula>AND(E$9&gt;=14/24,E$9&lt;20/24)</formula>
    </cfRule>
    <cfRule type="expression" dxfId="3052" priority="120">
      <formula>AND(E$9&gt;=8/24,E$9&lt;14/24)</formula>
    </cfRule>
    <cfRule type="expression" dxfId="3051" priority="121">
      <formula>E$9&lt;8/24</formula>
    </cfRule>
  </conditionalFormatting>
  <conditionalFormatting sqref="E94:AF94">
    <cfRule type="expression" dxfId="3050" priority="113">
      <formula>E$9&gt;=20/24</formula>
    </cfRule>
    <cfRule type="expression" dxfId="3049" priority="114">
      <formula>AND(E$9&gt;=14/24,E$9&lt;20/24)</formula>
    </cfRule>
    <cfRule type="expression" dxfId="3048" priority="115">
      <formula>AND(E$9&gt;=8/24,E$9&lt;14/24)</formula>
    </cfRule>
    <cfRule type="expression" dxfId="3047" priority="116">
      <formula>E$9&lt;8/24</formula>
    </cfRule>
  </conditionalFormatting>
  <conditionalFormatting sqref="F89:AF91">
    <cfRule type="expression" dxfId="3046" priority="136">
      <formula>F$9&gt;=20/24</formula>
    </cfRule>
    <cfRule type="expression" dxfId="3045" priority="137">
      <formula>AND(F$9&gt;=14/24,F$9&lt;20/24)</formula>
    </cfRule>
    <cfRule type="expression" dxfId="3044" priority="138">
      <formula>AND(F$9&gt;=8/24,F$9&lt;14/24)</formula>
    </cfRule>
    <cfRule type="expression" dxfId="3043" priority="139">
      <formula>F$9&lt;8/24</formula>
    </cfRule>
  </conditionalFormatting>
  <conditionalFormatting sqref="L94:AF94">
    <cfRule type="expression" dxfId="3042" priority="132">
      <formula>L$9&gt;=20/24</formula>
    </cfRule>
    <cfRule type="expression" dxfId="3041" priority="133">
      <formula>AND(L$9&gt;=14/24,L$9&lt;20/24)</formula>
    </cfRule>
    <cfRule type="expression" dxfId="3040" priority="134">
      <formula>AND(L$9&gt;=8/24,L$9&lt;14/24)</formula>
    </cfRule>
    <cfRule type="expression" dxfId="3039" priority="135">
      <formula>L$9&lt;8/24</formula>
    </cfRule>
  </conditionalFormatting>
  <conditionalFormatting sqref="M8 S8 AB8">
    <cfRule type="expression" dxfId="3038" priority="185">
      <formula>AND(N$9&gt;=14/24,N$9&lt;20/24)</formula>
    </cfRule>
    <cfRule type="expression" dxfId="3037" priority="186">
      <formula>AND(N$9&gt;=8/24,N$9&lt;14/24)</formula>
    </cfRule>
    <cfRule type="expression" dxfId="3036" priority="187">
      <formula>N$9&lt;8/24</formula>
    </cfRule>
  </conditionalFormatting>
  <conditionalFormatting sqref="W89:AF93">
    <cfRule type="expression" dxfId="3035" priority="140">
      <formula>W$9&gt;=20/24</formula>
    </cfRule>
    <cfRule type="expression" dxfId="3034" priority="141">
      <formula>AND(W$9&gt;=14/24,W$9&lt;20/24)</formula>
    </cfRule>
    <cfRule type="expression" dxfId="3033" priority="142">
      <formula>AND(W$9&gt;=8/24,W$9&lt;14/24)</formula>
    </cfRule>
    <cfRule type="expression" dxfId="3032" priority="143">
      <formula>W$9&lt;8/24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031" priority="184">
      <formula>N$9&gt;=20/24</formula>
    </cfRule>
  </conditionalFormatting>
  <conditionalFormatting sqref="S8">
    <cfRule type="expression" dxfId="3030" priority="175">
      <formula>U$9&gt;=20/24</formula>
    </cfRule>
    <cfRule type="expression" dxfId="3029" priority="176">
      <formula>AND(U$9&gt;=14/24,U$9&lt;20/24)</formula>
    </cfRule>
    <cfRule type="expression" dxfId="3028" priority="177">
      <formula>AND(U$9&gt;=8/24,U$9&lt;14/24)</formula>
    </cfRule>
    <cfRule type="expression" dxfId="3027" priority="178">
      <formula>U$9&lt;8/24</formula>
    </cfRule>
  </conditionalFormatting>
  <conditionalFormatting sqref="W89:AF94">
    <cfRule type="expression" dxfId="3026" priority="66">
      <formula>W$9&gt;=20/24</formula>
    </cfRule>
    <cfRule type="expression" dxfId="3025" priority="67">
      <formula>AND(W$9&gt;=14/24,W$9&lt;20/24)</formula>
    </cfRule>
    <cfRule type="expression" dxfId="3024" priority="68">
      <formula>AND(W$9&gt;=8/24,W$9&lt;14/24)</formula>
    </cfRule>
    <cfRule type="expression" dxfId="3023" priority="69">
      <formula>W$9&lt;8/24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B75:AF79 B63:AF71">
    <cfRule type="expression" dxfId="3022" priority="122">
      <formula>B63&gt;$AG63</formula>
    </cfRule>
  </conditionalFormatting>
  <conditionalFormatting sqref="AB8">
    <cfRule type="expression" dxfId="3021" priority="171">
      <formula>AD$9&gt;=20/24</formula>
    </cfRule>
    <cfRule type="expression" dxfId="3020" priority="172">
      <formula>AND(AD$9&gt;=14/24,AD$9&lt;20/24)</formula>
    </cfRule>
    <cfRule type="expression" dxfId="3019" priority="173">
      <formula>AND(AD$9&gt;=8/24,AD$9&lt;14/24)</formula>
    </cfRule>
    <cfRule type="expression" dxfId="3018" priority="174">
      <formula>AD$9&lt;8/24</formula>
    </cfRule>
  </conditionalFormatting>
  <conditionalFormatting sqref="B87:D100 E89:J100 E87:AF87 B81:AF81 K90:AF100 B103:AF106">
    <cfRule type="expression" dxfId="3017" priority="109">
      <formula>B$9&gt;=20/24</formula>
    </cfRule>
  </conditionalFormatting>
  <conditionalFormatting sqref="B87:D100 E89:J100 B81:AF81 E87:AF87 K90:AF100 B103:AF106">
    <cfRule type="expression" dxfId="3016" priority="110">
      <formula>AND(B$9&gt;=14/24,B$9&lt;20/24)</formula>
    </cfRule>
    <cfRule type="expression" dxfId="3015" priority="111">
      <formula>AND(B$9&gt;=8/24,B$9&lt;14/24)</formula>
    </cfRule>
    <cfRule type="expression" dxfId="3014" priority="112">
      <formula>B$9&lt;8/24</formula>
    </cfRule>
  </conditionalFormatting>
  <conditionalFormatting sqref="AG88">
    <cfRule type="expression" dxfId="3013" priority="150">
      <formula>AG$9&gt;=20/24</formula>
    </cfRule>
    <cfRule type="expression" dxfId="3012" priority="151">
      <formula>AND(AG$9&gt;=14/24,AG$9&lt;20/24)</formula>
    </cfRule>
    <cfRule type="expression" dxfId="3011" priority="152">
      <formula>AND(AG$9&gt;=8/24,AG$9&lt;14/24)</formula>
    </cfRule>
    <cfRule type="expression" dxfId="3010" priority="153">
      <formula>AG$9&lt;8/24</formula>
    </cfRule>
  </conditionalFormatting>
  <conditionalFormatting sqref="AG101:AG102">
    <cfRule type="expression" dxfId="3009" priority="145">
      <formula>AG101&gt;$AG101</formula>
    </cfRule>
  </conditionalFormatting>
  <conditionalFormatting sqref="AG106">
    <cfRule type="expression" dxfId="3008" priority="146">
      <formula>AG$9&gt;=20/24</formula>
    </cfRule>
    <cfRule type="expression" dxfId="3007" priority="147">
      <formula>AND(AG$9&gt;=14/24,AG$9&lt;20/24)</formula>
    </cfRule>
    <cfRule type="expression" dxfId="3006" priority="148">
      <formula>AND(AG$9&gt;=8/24,AG$9&lt;14/24)</formula>
    </cfRule>
    <cfRule type="expression" dxfId="3005" priority="149">
      <formula>AG$9&lt;8/24</formula>
    </cfRule>
  </conditionalFormatting>
  <conditionalFormatting sqref="AG123">
    <cfRule type="expression" dxfId="3004" priority="167">
      <formula>AG$9&gt;=20/24</formula>
    </cfRule>
    <cfRule type="expression" dxfId="3003" priority="168">
      <formula>AND(AG$9&gt;=14/24,AG$9&lt;20/24)</formula>
    </cfRule>
    <cfRule type="expression" dxfId="3002" priority="169">
      <formula>AND(AG$9&gt;=8/24,AG$9&lt;14/24)</formula>
    </cfRule>
    <cfRule type="expression" dxfId="3001" priority="170">
      <formula>AG$9&lt;8/24</formula>
    </cfRule>
  </conditionalFormatting>
  <conditionalFormatting sqref="AH8:AI10">
    <cfRule type="expression" dxfId="3000" priority="62">
      <formula>AH$9&gt;=20/24</formula>
    </cfRule>
    <cfRule type="expression" dxfId="2999" priority="63">
      <formula>AND(AH$9&gt;=14/24,AH$9&lt;20/24)</formula>
    </cfRule>
    <cfRule type="expression" dxfId="2998" priority="64">
      <formula>AND(AH$9&gt;=8/24,AH$9&lt;14/24)</formula>
    </cfRule>
    <cfRule type="expression" dxfId="2997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2996" priority="188">
      <formula>AJ$9&gt;=20/24</formula>
    </cfRule>
    <cfRule type="expression" dxfId="2995" priority="189">
      <formula>AND(AJ$9&gt;=14/24,AJ$9&lt;20/24)</formula>
    </cfRule>
    <cfRule type="expression" dxfId="2994" priority="190">
      <formula>AND(AJ$9&gt;=8/24,AJ$9&lt;14/24)</formula>
    </cfRule>
    <cfRule type="expression" dxfId="2993" priority="191">
      <formula>AJ$9&lt;8/24</formula>
    </cfRule>
  </conditionalFormatting>
  <conditionalFormatting sqref="AL109:AN109 AL115:AN115">
    <cfRule type="expression" dxfId="2992" priority="160">
      <formula>AL$9&gt;=20/24</formula>
    </cfRule>
    <cfRule type="expression" dxfId="2991" priority="161">
      <formula>AND(AL$9&gt;=14/24,AL$9&lt;20/24)</formula>
    </cfRule>
    <cfRule type="expression" dxfId="2990" priority="162">
      <formula>AND(AL$9&gt;=8/24,AL$9&lt;14/24)</formula>
    </cfRule>
    <cfRule type="expression" dxfId="2989" priority="163">
      <formula>AL$9&lt;8/24</formula>
    </cfRule>
  </conditionalFormatting>
  <conditionalFormatting sqref="AM15:AM21 AN16:AR21">
    <cfRule type="expression" dxfId="2988" priority="84">
      <formula>AX$9&gt;=20/24</formula>
    </cfRule>
    <cfRule type="expression" dxfId="2987" priority="85">
      <formula>AND(AX$9&gt;=14/24,AX$9&lt;20/24)</formula>
    </cfRule>
    <cfRule type="expression" dxfId="2986" priority="86">
      <formula>AND(AX$9&gt;=8/24,AX$9&lt;14/24)</formula>
    </cfRule>
    <cfRule type="expression" dxfId="2985" priority="87">
      <formula>AX$9&lt;8/24</formula>
    </cfRule>
  </conditionalFormatting>
  <conditionalFormatting sqref="AN110:AN113">
    <cfRule type="expression" dxfId="2984" priority="156">
      <formula>AN$9&gt;=20/24</formula>
    </cfRule>
    <cfRule type="expression" dxfId="2983" priority="157">
      <formula>AND(AN$9&gt;=14/24,AN$9&lt;20/24)</formula>
    </cfRule>
    <cfRule type="expression" dxfId="2982" priority="158">
      <formula>AND(AN$9&gt;=8/24,AN$9&lt;14/24)</formula>
    </cfRule>
    <cfRule type="expression" dxfId="2981" priority="159">
      <formula>AN$9&lt;8/24</formula>
    </cfRule>
  </conditionalFormatting>
  <conditionalFormatting sqref="AN15:AR15">
    <cfRule type="expression" dxfId="2980" priority="72">
      <formula>U$9&gt;=20/24</formula>
    </cfRule>
    <cfRule type="expression" dxfId="2979" priority="73">
      <formula>AND(U$9&gt;=14/24,U$9&lt;20/24)</formula>
    </cfRule>
    <cfRule type="expression" dxfId="2978" priority="74">
      <formula>AND(U$9&gt;=8/24,U$9&lt;14/24)</formula>
    </cfRule>
    <cfRule type="expression" dxfId="2977" priority="75">
      <formula>U$9&lt;8/24</formula>
    </cfRule>
  </conditionalFormatting>
  <conditionalFormatting sqref="AS15">
    <cfRule type="expression" dxfId="2976" priority="80">
      <formula>AA$9&gt;=20/24</formula>
    </cfRule>
    <cfRule type="expression" dxfId="2975" priority="81">
      <formula>AND(AA$9&gt;=14/24,AA$9&lt;20/24)</formula>
    </cfRule>
    <cfRule type="expression" dxfId="2974" priority="82">
      <formula>AND(AA$9&gt;=8/24,AA$9&lt;14/24)</formula>
    </cfRule>
    <cfRule type="expression" dxfId="2973" priority="83">
      <formula>AA$9&lt;8/24</formula>
    </cfRule>
  </conditionalFormatting>
  <conditionalFormatting sqref="AS16:AS21">
    <cfRule type="expression" dxfId="2972" priority="88">
      <formula>BE$9&gt;=20/24</formula>
    </cfRule>
    <cfRule type="expression" dxfId="2971" priority="89">
      <formula>AND(BE$9&gt;=14/24,BE$9&lt;20/24)</formula>
    </cfRule>
    <cfRule type="expression" dxfId="2970" priority="90">
      <formula>AND(BE$9&gt;=8/24,BE$9&lt;14/24)</formula>
    </cfRule>
    <cfRule type="expression" dxfId="2969" priority="91">
      <formula>BE$9&lt;8/24</formula>
    </cfRule>
  </conditionalFormatting>
  <conditionalFormatting sqref="AT15 AX15:BJ15">
    <cfRule type="expression" dxfId="2968" priority="92">
      <formula>AC$9&gt;=20/24</formula>
    </cfRule>
    <cfRule type="expression" dxfId="2967" priority="93">
      <formula>AND(AC$9&gt;=14/24,AC$9&lt;20/24)</formula>
    </cfRule>
    <cfRule type="expression" dxfId="2966" priority="94">
      <formula>AND(AC$9&gt;=8/24,AC$9&lt;14/24)</formula>
    </cfRule>
    <cfRule type="expression" dxfId="2965" priority="95">
      <formula>AC$9&lt;8/24</formula>
    </cfRule>
  </conditionalFormatting>
  <conditionalFormatting sqref="AT16:AT21">
    <cfRule type="expression" dxfId="2964" priority="96">
      <formula>BG$9&gt;=20/24</formula>
    </cfRule>
    <cfRule type="expression" dxfId="2963" priority="97">
      <formula>AND(BG$9&gt;=14/24,BG$9&lt;20/24)</formula>
    </cfRule>
    <cfRule type="expression" dxfId="2962" priority="98">
      <formula>AND(BG$9&gt;=8/24,BG$9&lt;14/24)</formula>
    </cfRule>
    <cfRule type="expression" dxfId="2961" priority="99">
      <formula>BG$9&lt;8/24</formula>
    </cfRule>
  </conditionalFormatting>
  <conditionalFormatting sqref="AU15:AV15">
    <cfRule type="expression" dxfId="2960" priority="100">
      <formula>AE$9&gt;=20/24</formula>
    </cfRule>
    <cfRule type="expression" dxfId="2959" priority="101">
      <formula>AND(AE$9&gt;=14/24,AE$9&lt;20/24)</formula>
    </cfRule>
    <cfRule type="expression" dxfId="2958" priority="102">
      <formula>AND(AE$9&gt;=8/24,AE$9&lt;14/24)</formula>
    </cfRule>
    <cfRule type="expression" dxfId="2957" priority="103">
      <formula>AE$9&lt;8/24</formula>
    </cfRule>
  </conditionalFormatting>
  <conditionalFormatting sqref="AU16:BJ21">
    <cfRule type="expression" dxfId="2956" priority="104">
      <formula>BI$9&gt;=20/24</formula>
    </cfRule>
    <cfRule type="expression" dxfId="2955" priority="105">
      <formula>AND(BI$9&gt;=14/24,BI$9&lt;20/24)</formula>
    </cfRule>
    <cfRule type="expression" dxfId="2954" priority="106">
      <formula>AND(BI$9&gt;=8/24,BI$9&lt;14/24)</formula>
    </cfRule>
    <cfRule type="expression" dxfId="2953" priority="107">
      <formula>BI$9&lt;8/24</formula>
    </cfRule>
  </conditionalFormatting>
  <conditionalFormatting sqref="AW15">
    <cfRule type="expression" dxfId="2952" priority="76">
      <formula>B$9&gt;=20/24</formula>
    </cfRule>
    <cfRule type="expression" dxfId="2951" priority="77">
      <formula>AND(B$9&gt;=14/24,B$9&lt;20/24)</formula>
    </cfRule>
    <cfRule type="expression" dxfId="2950" priority="78">
      <formula>AND(B$9&gt;=8/24,B$9&lt;14/24)</formula>
    </cfRule>
    <cfRule type="expression" dxfId="2949" priority="79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J346"/>
  <sheetViews>
    <sheetView zoomScale="130" zoomScaleNormal="130" workbookViewId="0">
      <pane xSplit="1" ySplit="10" topLeftCell="X162" activePane="bottomRight" state="frozen"/>
      <selection activeCell="AH11" sqref="AH11:AI168"/>
      <selection pane="topRight" activeCell="AH11" sqref="AH11:AI168"/>
      <selection pane="bottomLeft" activeCell="AH11" sqref="AH11:AI168"/>
      <selection pane="bottomRight" activeCell="AH11" sqref="AH11:AI16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2080/10/2</v>
      </c>
      <c r="C4" s="343"/>
      <c r="D4" s="343"/>
      <c r="E4" s="344" t="str">
        <f ca="1">"2080/"&amp;"10/"&amp;INT(MID(CELL("filename",G6),FIND("]",CELL("filename",G6))+1,200))</f>
        <v>2080/10/2</v>
      </c>
      <c r="F4" s="344"/>
      <c r="G4" s="344"/>
      <c r="H4" s="344" t="str">
        <f ca="1">TEXT(E4,"dddd")</f>
        <v>Wednesday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Load=1725</v>
      </c>
      <c r="B7" s="35">
        <f t="shared" ref="B7:AF7" si="1">B126</f>
        <v>1900.9000000000003</v>
      </c>
      <c r="C7" s="35">
        <f t="shared" si="1"/>
        <v>1845.4999999999995</v>
      </c>
      <c r="D7" s="35">
        <f t="shared" si="1"/>
        <v>1772.8000000000002</v>
      </c>
      <c r="E7" s="35">
        <f t="shared" si="1"/>
        <v>1774.6</v>
      </c>
      <c r="F7" s="35">
        <f t="shared" si="1"/>
        <v>1786.6</v>
      </c>
      <c r="G7" s="35">
        <f t="shared" si="1"/>
        <v>1766.6</v>
      </c>
      <c r="H7" s="35">
        <f t="shared" si="1"/>
        <v>1774.6</v>
      </c>
      <c r="I7" s="35">
        <f t="shared" si="1"/>
        <v>1724.6</v>
      </c>
      <c r="J7" s="35">
        <f t="shared" si="1"/>
        <v>1774.1</v>
      </c>
      <c r="K7" s="35">
        <f t="shared" si="1"/>
        <v>1774.1</v>
      </c>
      <c r="L7" s="35">
        <f t="shared" si="1"/>
        <v>1740.1</v>
      </c>
      <c r="M7" s="35">
        <f t="shared" si="1"/>
        <v>1894.8999999999999</v>
      </c>
      <c r="N7" s="35">
        <f t="shared" si="1"/>
        <v>1981.6999999999998</v>
      </c>
      <c r="O7" s="35">
        <f t="shared" si="1"/>
        <v>1994.8999999999996</v>
      </c>
      <c r="P7" s="35">
        <f t="shared" si="1"/>
        <v>2021.4999999999995</v>
      </c>
      <c r="Q7" s="35">
        <f t="shared" si="1"/>
        <v>2024.8999999999996</v>
      </c>
      <c r="R7" s="35">
        <f t="shared" si="1"/>
        <v>1987.3999999999996</v>
      </c>
      <c r="S7" s="35">
        <f t="shared" si="1"/>
        <v>1996.6999999999994</v>
      </c>
      <c r="T7" s="35">
        <f t="shared" si="1"/>
        <v>1990.6999999999996</v>
      </c>
      <c r="U7" s="35">
        <f t="shared" si="1"/>
        <v>1951.7999999999997</v>
      </c>
      <c r="V7" s="35">
        <f t="shared" si="1"/>
        <v>1983.1999999999998</v>
      </c>
      <c r="W7" s="35">
        <f t="shared" si="1"/>
        <v>1896.1</v>
      </c>
      <c r="X7" s="35">
        <f t="shared" si="1"/>
        <v>1873.6999999999996</v>
      </c>
      <c r="Y7" s="35">
        <f t="shared" si="1"/>
        <v>1872.2999999999997</v>
      </c>
      <c r="Z7" s="35">
        <f t="shared" si="1"/>
        <v>2043.1</v>
      </c>
      <c r="AA7" s="35">
        <f t="shared" si="1"/>
        <v>2159.9999999999995</v>
      </c>
      <c r="AB7" s="35">
        <f t="shared" si="1"/>
        <v>2167.1999999999998</v>
      </c>
      <c r="AC7" s="35">
        <f t="shared" si="1"/>
        <v>2161.6999999999998</v>
      </c>
      <c r="AD7" s="35">
        <f t="shared" si="1"/>
        <v>2182.6999999999998</v>
      </c>
      <c r="AE7" s="35">
        <f t="shared" si="1"/>
        <v>2101.6</v>
      </c>
      <c r="AF7" s="35">
        <f t="shared" si="1"/>
        <v>2076.6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3012.7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2182.7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87.2</v>
      </c>
      <c r="C11" s="43">
        <v>87.4</v>
      </c>
      <c r="D11" s="43">
        <v>87.4</v>
      </c>
      <c r="E11" s="43">
        <v>87.4</v>
      </c>
      <c r="F11" s="43">
        <v>87.4</v>
      </c>
      <c r="G11" s="43">
        <v>87.4</v>
      </c>
      <c r="H11" s="43">
        <v>87.4</v>
      </c>
      <c r="I11" s="43">
        <v>87.4</v>
      </c>
      <c r="J11" s="43">
        <v>87.4</v>
      </c>
      <c r="K11" s="43">
        <v>87.4</v>
      </c>
      <c r="L11" s="43">
        <v>87.4</v>
      </c>
      <c r="M11" s="43">
        <v>87.4</v>
      </c>
      <c r="N11" s="43">
        <v>90</v>
      </c>
      <c r="O11" s="43">
        <v>90</v>
      </c>
      <c r="P11" s="43">
        <v>90</v>
      </c>
      <c r="Q11" s="44">
        <v>90</v>
      </c>
      <c r="R11" s="44">
        <v>90</v>
      </c>
      <c r="S11" s="44">
        <v>90</v>
      </c>
      <c r="T11" s="44">
        <v>82.4</v>
      </c>
      <c r="U11" s="44">
        <v>90</v>
      </c>
      <c r="V11" s="44">
        <v>90</v>
      </c>
      <c r="W11" s="44">
        <v>82.4</v>
      </c>
      <c r="X11" s="44">
        <v>82.4</v>
      </c>
      <c r="Y11" s="44">
        <v>82.4</v>
      </c>
      <c r="Z11" s="44">
        <v>82.4</v>
      </c>
      <c r="AA11" s="44">
        <v>82.4</v>
      </c>
      <c r="AB11" s="44">
        <v>87.4</v>
      </c>
      <c r="AC11" s="44">
        <v>87.4</v>
      </c>
      <c r="AD11" s="44">
        <v>87.4</v>
      </c>
      <c r="AE11" s="44">
        <v>87.4</v>
      </c>
      <c r="AF11" s="44">
        <v>87.4</v>
      </c>
      <c r="AG11" s="59">
        <v>86</v>
      </c>
      <c r="AH11" s="45">
        <f t="shared" ref="AH11:AH81" si="2">MAX(B11:AF11)</f>
        <v>90</v>
      </c>
      <c r="AI11" s="46">
        <f t="shared" ref="AI11:AI81" si="3">MIN(B11:AF11)</f>
        <v>82.4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83.3</v>
      </c>
      <c r="C12" s="43">
        <v>85</v>
      </c>
      <c r="D12" s="43">
        <v>85</v>
      </c>
      <c r="E12" s="43">
        <v>85</v>
      </c>
      <c r="F12" s="43">
        <v>85</v>
      </c>
      <c r="G12" s="43">
        <v>85</v>
      </c>
      <c r="H12" s="43">
        <v>85</v>
      </c>
      <c r="I12" s="43">
        <v>85</v>
      </c>
      <c r="J12" s="43">
        <v>85</v>
      </c>
      <c r="K12" s="43">
        <v>85</v>
      </c>
      <c r="L12" s="43">
        <v>85</v>
      </c>
      <c r="M12" s="43">
        <v>85</v>
      </c>
      <c r="N12" s="43">
        <v>90</v>
      </c>
      <c r="O12" s="43">
        <v>90</v>
      </c>
      <c r="P12" s="43">
        <v>90</v>
      </c>
      <c r="Q12" s="43">
        <v>90</v>
      </c>
      <c r="R12" s="43">
        <v>90</v>
      </c>
      <c r="S12" s="43">
        <v>90</v>
      </c>
      <c r="T12" s="43">
        <v>87.2</v>
      </c>
      <c r="U12" s="43">
        <v>90</v>
      </c>
      <c r="V12" s="43">
        <v>90</v>
      </c>
      <c r="W12" s="43">
        <v>87</v>
      </c>
      <c r="X12" s="43">
        <v>87</v>
      </c>
      <c r="Y12" s="43">
        <v>87</v>
      </c>
      <c r="Z12" s="43">
        <v>87</v>
      </c>
      <c r="AA12" s="43">
        <v>87</v>
      </c>
      <c r="AB12" s="43">
        <v>84</v>
      </c>
      <c r="AC12" s="43">
        <v>84</v>
      </c>
      <c r="AD12" s="43">
        <v>84</v>
      </c>
      <c r="AE12" s="43">
        <v>84</v>
      </c>
      <c r="AF12" s="43">
        <v>84</v>
      </c>
      <c r="AG12" s="59">
        <v>82</v>
      </c>
      <c r="AH12" s="45">
        <f t="shared" si="2"/>
        <v>90</v>
      </c>
      <c r="AI12" s="46">
        <f t="shared" si="3"/>
        <v>83.3</v>
      </c>
      <c r="AK12" s="47"/>
      <c r="AL12" s="48" t="str">
        <f ca="1">MID(CELL("filename",C7),FIND("]",CELL("filename",C7))+1,600)</f>
        <v>02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54.7</v>
      </c>
      <c r="C13" s="43">
        <v>47.2</v>
      </c>
      <c r="D13" s="43">
        <v>47.2</v>
      </c>
      <c r="E13" s="43">
        <v>47.2</v>
      </c>
      <c r="F13" s="43">
        <v>47.2</v>
      </c>
      <c r="G13" s="43">
        <v>47.2</v>
      </c>
      <c r="H13" s="43">
        <v>47.2</v>
      </c>
      <c r="I13" s="43">
        <v>47.2</v>
      </c>
      <c r="J13" s="43">
        <v>47.2</v>
      </c>
      <c r="K13" s="43">
        <v>47.2</v>
      </c>
      <c r="L13" s="43">
        <v>47.2</v>
      </c>
      <c r="M13" s="43">
        <v>62.6</v>
      </c>
      <c r="N13" s="43">
        <v>62.6</v>
      </c>
      <c r="O13" s="43">
        <v>62.6</v>
      </c>
      <c r="P13" s="43">
        <v>70</v>
      </c>
      <c r="Q13" s="43">
        <v>70</v>
      </c>
      <c r="R13" s="43">
        <v>78</v>
      </c>
      <c r="S13" s="43">
        <v>77.099999999999994</v>
      </c>
      <c r="T13" s="43">
        <v>62.7</v>
      </c>
      <c r="U13" s="43">
        <v>78</v>
      </c>
      <c r="V13" s="43">
        <v>78</v>
      </c>
      <c r="W13" s="43">
        <v>78</v>
      </c>
      <c r="X13" s="43">
        <v>78</v>
      </c>
      <c r="Y13" s="43">
        <v>78</v>
      </c>
      <c r="Z13" s="43">
        <v>78</v>
      </c>
      <c r="AA13" s="43">
        <v>78</v>
      </c>
      <c r="AB13" s="43">
        <v>70.5</v>
      </c>
      <c r="AC13" s="43">
        <v>70.5</v>
      </c>
      <c r="AD13" s="43">
        <v>70.5</v>
      </c>
      <c r="AE13" s="43">
        <v>70.5</v>
      </c>
      <c r="AF13" s="43">
        <v>70.5</v>
      </c>
      <c r="AG13" s="59">
        <v>78</v>
      </c>
      <c r="AH13" s="45">
        <f t="shared" si="2"/>
        <v>78</v>
      </c>
      <c r="AI13" s="46">
        <f t="shared" si="3"/>
        <v>47.2</v>
      </c>
      <c r="AK13" s="47"/>
      <c r="AL13" s="48" t="str">
        <f ca="1">"Daily Load Curve(Excluding of Export) of Nepal ("&amp;A4&amp;" "&amp;B4&amp;")"</f>
        <v>Daily Load Curve(Excluding of Export) of Nepal (Nepali Date: 2080/10/2)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48.1</v>
      </c>
      <c r="C14" s="43">
        <v>41</v>
      </c>
      <c r="D14" s="43">
        <v>41</v>
      </c>
      <c r="E14" s="43">
        <v>41</v>
      </c>
      <c r="F14" s="43">
        <v>41</v>
      </c>
      <c r="G14" s="43">
        <v>41</v>
      </c>
      <c r="H14" s="43">
        <v>41</v>
      </c>
      <c r="I14" s="43">
        <v>41</v>
      </c>
      <c r="J14" s="43">
        <v>41</v>
      </c>
      <c r="K14" s="43">
        <v>41</v>
      </c>
      <c r="L14" s="43">
        <v>41</v>
      </c>
      <c r="M14" s="43">
        <v>50.3</v>
      </c>
      <c r="N14" s="43">
        <v>50.3</v>
      </c>
      <c r="O14" s="43">
        <v>50.3</v>
      </c>
      <c r="P14" s="43">
        <v>52</v>
      </c>
      <c r="Q14" s="43">
        <v>52</v>
      </c>
      <c r="R14" s="43">
        <v>52</v>
      </c>
      <c r="S14" s="43">
        <v>51.3</v>
      </c>
      <c r="T14" s="43">
        <v>51.3</v>
      </c>
      <c r="U14" s="43">
        <v>55</v>
      </c>
      <c r="V14" s="43">
        <v>55</v>
      </c>
      <c r="W14" s="43">
        <v>55</v>
      </c>
      <c r="X14" s="43">
        <v>55</v>
      </c>
      <c r="Y14" s="43">
        <v>55</v>
      </c>
      <c r="Z14" s="43">
        <v>55</v>
      </c>
      <c r="AA14" s="43">
        <v>55</v>
      </c>
      <c r="AB14" s="43">
        <v>51</v>
      </c>
      <c r="AC14" s="43">
        <v>51</v>
      </c>
      <c r="AD14" s="43">
        <v>51</v>
      </c>
      <c r="AE14" s="43">
        <v>51</v>
      </c>
      <c r="AF14" s="43">
        <v>51</v>
      </c>
      <c r="AG14" s="59">
        <v>77</v>
      </c>
      <c r="AH14" s="45">
        <f t="shared" si="2"/>
        <v>55</v>
      </c>
      <c r="AI14" s="46">
        <f t="shared" si="3"/>
        <v>41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73.8</v>
      </c>
      <c r="C15" s="43">
        <v>73.8</v>
      </c>
      <c r="D15" s="43">
        <v>73.8</v>
      </c>
      <c r="E15" s="43">
        <v>73.8</v>
      </c>
      <c r="F15" s="43">
        <v>73.8</v>
      </c>
      <c r="G15" s="43">
        <v>73.8</v>
      </c>
      <c r="H15" s="43">
        <v>73.8</v>
      </c>
      <c r="I15" s="43">
        <v>73.8</v>
      </c>
      <c r="J15" s="43">
        <v>73.8</v>
      </c>
      <c r="K15" s="43">
        <v>73.8</v>
      </c>
      <c r="L15" s="43">
        <v>73.8</v>
      </c>
      <c r="M15" s="43">
        <v>73.8</v>
      </c>
      <c r="N15" s="43">
        <v>73.8</v>
      </c>
      <c r="O15" s="43">
        <v>73.8</v>
      </c>
      <c r="P15" s="43">
        <v>73.8</v>
      </c>
      <c r="Q15" s="43">
        <v>73.8</v>
      </c>
      <c r="R15" s="43">
        <v>73.8</v>
      </c>
      <c r="S15" s="43">
        <v>73.8</v>
      </c>
      <c r="T15" s="43">
        <v>73.8</v>
      </c>
      <c r="U15" s="43">
        <v>73.8</v>
      </c>
      <c r="V15" s="43">
        <v>73.8</v>
      </c>
      <c r="W15" s="43">
        <v>56</v>
      </c>
      <c r="X15" s="43">
        <v>56</v>
      </c>
      <c r="Y15" s="43">
        <v>56</v>
      </c>
      <c r="Z15" s="43">
        <v>56</v>
      </c>
      <c r="AA15" s="43">
        <v>56</v>
      </c>
      <c r="AB15" s="43">
        <v>73.599999999999994</v>
      </c>
      <c r="AC15" s="43">
        <v>73.599999999999994</v>
      </c>
      <c r="AD15" s="43">
        <v>73.599999999999994</v>
      </c>
      <c r="AE15" s="43">
        <v>73.599999999999994</v>
      </c>
      <c r="AF15" s="43">
        <v>73.599999999999994</v>
      </c>
      <c r="AG15" s="59">
        <v>73</v>
      </c>
      <c r="AH15" s="45">
        <f t="shared" si="2"/>
        <v>73.8</v>
      </c>
      <c r="AI15" s="46">
        <f t="shared" si="3"/>
        <v>56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51.6</v>
      </c>
      <c r="C16" s="43">
        <v>42.9</v>
      </c>
      <c r="D16" s="43">
        <v>42.9</v>
      </c>
      <c r="E16" s="43">
        <v>42.9</v>
      </c>
      <c r="F16" s="43">
        <v>42.9</v>
      </c>
      <c r="G16" s="43">
        <v>42.9</v>
      </c>
      <c r="H16" s="43">
        <v>42.9</v>
      </c>
      <c r="I16" s="43">
        <v>42.9</v>
      </c>
      <c r="J16" s="43">
        <v>42.9</v>
      </c>
      <c r="K16" s="43">
        <v>42.9</v>
      </c>
      <c r="L16" s="43">
        <v>42.9</v>
      </c>
      <c r="M16" s="43">
        <v>57.6</v>
      </c>
      <c r="N16" s="43">
        <v>57.6</v>
      </c>
      <c r="O16" s="43">
        <v>57.6</v>
      </c>
      <c r="P16" s="43">
        <v>72</v>
      </c>
      <c r="Q16" s="43">
        <v>72</v>
      </c>
      <c r="R16" s="43">
        <v>72</v>
      </c>
      <c r="S16" s="43">
        <v>72</v>
      </c>
      <c r="T16" s="43">
        <v>72</v>
      </c>
      <c r="U16" s="43">
        <v>72</v>
      </c>
      <c r="V16" s="43">
        <v>72</v>
      </c>
      <c r="W16" s="43">
        <v>72</v>
      </c>
      <c r="X16" s="43">
        <v>72</v>
      </c>
      <c r="Y16" s="43">
        <v>72</v>
      </c>
      <c r="Z16" s="43">
        <v>72</v>
      </c>
      <c r="AA16" s="43">
        <v>72</v>
      </c>
      <c r="AB16" s="43">
        <v>65</v>
      </c>
      <c r="AC16" s="43">
        <v>65</v>
      </c>
      <c r="AD16" s="43">
        <v>65</v>
      </c>
      <c r="AE16" s="43">
        <v>58.6</v>
      </c>
      <c r="AF16" s="43">
        <v>58.6</v>
      </c>
      <c r="AG16" s="59">
        <v>71</v>
      </c>
      <c r="AH16" s="45">
        <f t="shared" si="2"/>
        <v>72</v>
      </c>
      <c r="AI16" s="46">
        <f t="shared" si="3"/>
        <v>42.9</v>
      </c>
      <c r="AK16" s="47"/>
      <c r="AL16" s="50" t="s">
        <v>7</v>
      </c>
      <c r="AM16" s="55">
        <f t="shared" ref="AM16:AR16" si="4">B80</f>
        <v>1593.9</v>
      </c>
      <c r="AN16" s="55">
        <f t="shared" si="4"/>
        <v>1571.4</v>
      </c>
      <c r="AO16" s="55">
        <f t="shared" si="4"/>
        <v>1571.4</v>
      </c>
      <c r="AP16" s="55">
        <f t="shared" si="4"/>
        <v>1571.4</v>
      </c>
      <c r="AQ16" s="55">
        <f t="shared" si="4"/>
        <v>1571.4</v>
      </c>
      <c r="AR16" s="55">
        <f t="shared" si="4"/>
        <v>1571.4</v>
      </c>
      <c r="AS16" s="55">
        <f>I80</f>
        <v>1571.4</v>
      </c>
      <c r="AT16" s="55">
        <f>K80</f>
        <v>1571.4</v>
      </c>
      <c r="AU16" s="55">
        <f t="shared" ref="AU16:BD16" si="5">M80</f>
        <v>1753.3999999999999</v>
      </c>
      <c r="AV16" s="55">
        <f t="shared" si="5"/>
        <v>1760.9999999999998</v>
      </c>
      <c r="AW16" s="55">
        <f t="shared" si="5"/>
        <v>1760.9999999999998</v>
      </c>
      <c r="AX16" s="55">
        <f t="shared" si="5"/>
        <v>1848.1999999999998</v>
      </c>
      <c r="AY16" s="55">
        <f t="shared" si="5"/>
        <v>1866.8999999999996</v>
      </c>
      <c r="AZ16" s="55">
        <f t="shared" si="5"/>
        <v>1934.8999999999996</v>
      </c>
      <c r="BA16" s="55">
        <f t="shared" si="5"/>
        <v>1877.1999999999996</v>
      </c>
      <c r="BB16" s="55">
        <f t="shared" si="5"/>
        <v>1825.3999999999999</v>
      </c>
      <c r="BC16" s="55">
        <f t="shared" si="5"/>
        <v>1744.1999999999998</v>
      </c>
      <c r="BD16" s="55">
        <f t="shared" si="5"/>
        <v>1779.6999999999998</v>
      </c>
      <c r="BE16" s="56">
        <f>X80</f>
        <v>1721.2999999999997</v>
      </c>
      <c r="BF16" s="56">
        <f>Z80</f>
        <v>1685.2999999999997</v>
      </c>
      <c r="BG16" s="56">
        <f>AB80</f>
        <v>1845.6999999999996</v>
      </c>
      <c r="BH16" s="56">
        <f>AD80</f>
        <v>1845.6999999999996</v>
      </c>
      <c r="BI16" s="56">
        <f>AE80</f>
        <v>1779.4999999999998</v>
      </c>
      <c r="BJ16" s="56">
        <f>AF80</f>
        <v>1753.4999999999998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38.9</v>
      </c>
      <c r="C17" s="44">
        <v>33.299999999999997</v>
      </c>
      <c r="D17" s="44">
        <v>33.299999999999997</v>
      </c>
      <c r="E17" s="44">
        <v>33.299999999999997</v>
      </c>
      <c r="F17" s="44">
        <v>33.299999999999997</v>
      </c>
      <c r="G17" s="44">
        <v>33.299999999999997</v>
      </c>
      <c r="H17" s="44">
        <v>33.299999999999997</v>
      </c>
      <c r="I17" s="44">
        <v>33.299999999999997</v>
      </c>
      <c r="J17" s="44">
        <v>33.299999999999997</v>
      </c>
      <c r="K17" s="44">
        <v>33.299999999999997</v>
      </c>
      <c r="L17" s="44">
        <v>33.299999999999997</v>
      </c>
      <c r="M17" s="44">
        <v>38.299999999999997</v>
      </c>
      <c r="N17" s="44">
        <v>38.299999999999997</v>
      </c>
      <c r="O17" s="44">
        <v>38.299999999999997</v>
      </c>
      <c r="P17" s="44">
        <v>41</v>
      </c>
      <c r="Q17" s="44">
        <v>54</v>
      </c>
      <c r="R17" s="44">
        <v>54</v>
      </c>
      <c r="S17" s="44">
        <v>55.2</v>
      </c>
      <c r="T17" s="44">
        <v>44.1</v>
      </c>
      <c r="U17" s="44">
        <v>55.2</v>
      </c>
      <c r="V17" s="44">
        <v>55.2</v>
      </c>
      <c r="W17" s="44">
        <v>55.2</v>
      </c>
      <c r="X17" s="44">
        <v>55.2</v>
      </c>
      <c r="Y17" s="44">
        <v>55.2</v>
      </c>
      <c r="Z17" s="44">
        <v>55.2</v>
      </c>
      <c r="AA17" s="44">
        <v>55.2</v>
      </c>
      <c r="AB17" s="44">
        <v>50</v>
      </c>
      <c r="AC17" s="44">
        <v>50</v>
      </c>
      <c r="AD17" s="44">
        <v>50</v>
      </c>
      <c r="AE17" s="44">
        <v>47</v>
      </c>
      <c r="AF17" s="44">
        <v>47</v>
      </c>
      <c r="AG17" s="59">
        <v>54</v>
      </c>
      <c r="AH17" s="45">
        <f t="shared" si="2"/>
        <v>55.2</v>
      </c>
      <c r="AI17" s="46">
        <f t="shared" si="3"/>
        <v>33.299999999999997</v>
      </c>
      <c r="AK17" s="47"/>
      <c r="AL17" s="50" t="s">
        <v>22</v>
      </c>
      <c r="AM17" s="55">
        <f t="shared" ref="AM17:AR17" si="6">B88</f>
        <v>746.2</v>
      </c>
      <c r="AN17" s="55">
        <f t="shared" si="6"/>
        <v>746.6</v>
      </c>
      <c r="AO17" s="55">
        <f t="shared" si="6"/>
        <v>733.4</v>
      </c>
      <c r="AP17" s="55">
        <f t="shared" si="6"/>
        <v>725.59999999999991</v>
      </c>
      <c r="AQ17" s="55">
        <f t="shared" si="6"/>
        <v>725.59999999999991</v>
      </c>
      <c r="AR17" s="55">
        <f t="shared" si="6"/>
        <v>725.59999999999991</v>
      </c>
      <c r="AS17" s="55">
        <f>I88</f>
        <v>725.59999999999991</v>
      </c>
      <c r="AT17" s="55">
        <f>K88</f>
        <v>771.09999999999991</v>
      </c>
      <c r="AU17" s="55">
        <f t="shared" ref="AU17:BD17" si="7">M88</f>
        <v>772.69999999999993</v>
      </c>
      <c r="AV17" s="55">
        <f t="shared" si="7"/>
        <v>772.69999999999993</v>
      </c>
      <c r="AW17" s="55">
        <f t="shared" si="7"/>
        <v>772.69999999999993</v>
      </c>
      <c r="AX17" s="55">
        <f t="shared" si="7"/>
        <v>767.69999999999993</v>
      </c>
      <c r="AY17" s="55">
        <f t="shared" si="7"/>
        <v>752.4</v>
      </c>
      <c r="AZ17" s="55">
        <f t="shared" si="7"/>
        <v>677.4</v>
      </c>
      <c r="BA17" s="55">
        <f t="shared" si="7"/>
        <v>677.4</v>
      </c>
      <c r="BB17" s="55">
        <f t="shared" si="7"/>
        <v>752.4</v>
      </c>
      <c r="BC17" s="55">
        <f t="shared" si="7"/>
        <v>752.4</v>
      </c>
      <c r="BD17" s="55">
        <f t="shared" si="7"/>
        <v>752.4</v>
      </c>
      <c r="BE17" s="56">
        <f>X88</f>
        <v>752.4</v>
      </c>
      <c r="BF17" s="56">
        <f>Z88</f>
        <v>752.4</v>
      </c>
      <c r="BG17" s="56">
        <f>AB88</f>
        <v>751.5</v>
      </c>
      <c r="BH17" s="56">
        <f>AD88</f>
        <v>751.5</v>
      </c>
      <c r="BI17" s="56">
        <f>AE88</f>
        <v>743.6</v>
      </c>
      <c r="BJ17" s="56">
        <f>AF88</f>
        <v>743.6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38.799999999999997</v>
      </c>
      <c r="C18" s="44">
        <v>38.799999999999997</v>
      </c>
      <c r="D18" s="44">
        <v>38.799999999999997</v>
      </c>
      <c r="E18" s="44">
        <v>38.799999999999997</v>
      </c>
      <c r="F18" s="44">
        <v>38.799999999999997</v>
      </c>
      <c r="G18" s="44">
        <v>38.799999999999997</v>
      </c>
      <c r="H18" s="44">
        <v>38.799999999999997</v>
      </c>
      <c r="I18" s="44">
        <v>38.799999999999997</v>
      </c>
      <c r="J18" s="44">
        <v>38.799999999999997</v>
      </c>
      <c r="K18" s="44">
        <v>38.799999999999997</v>
      </c>
      <c r="L18" s="44">
        <v>38.799999999999997</v>
      </c>
      <c r="M18" s="44">
        <v>50.3</v>
      </c>
      <c r="N18" s="44">
        <v>50.3</v>
      </c>
      <c r="O18" s="44">
        <v>50.3</v>
      </c>
      <c r="P18" s="44">
        <v>54</v>
      </c>
      <c r="Q18" s="44">
        <v>54</v>
      </c>
      <c r="R18" s="44">
        <v>54</v>
      </c>
      <c r="S18" s="44">
        <v>36.6</v>
      </c>
      <c r="T18" s="44">
        <v>36.6</v>
      </c>
      <c r="U18" s="44">
        <v>36</v>
      </c>
      <c r="V18" s="44">
        <v>56</v>
      </c>
      <c r="W18" s="44">
        <v>56</v>
      </c>
      <c r="X18" s="44">
        <v>56</v>
      </c>
      <c r="Y18" s="44">
        <v>56</v>
      </c>
      <c r="Z18" s="44">
        <v>56</v>
      </c>
      <c r="AA18" s="44">
        <v>56</v>
      </c>
      <c r="AB18" s="44">
        <v>40</v>
      </c>
      <c r="AC18" s="44">
        <v>40</v>
      </c>
      <c r="AD18" s="44">
        <v>40</v>
      </c>
      <c r="AE18" s="44">
        <v>40</v>
      </c>
      <c r="AF18" s="44">
        <v>40</v>
      </c>
      <c r="AG18" s="59">
        <v>52.465000000000003</v>
      </c>
      <c r="AH18" s="45">
        <f t="shared" si="2"/>
        <v>56</v>
      </c>
      <c r="AI18" s="46">
        <f t="shared" si="3"/>
        <v>36</v>
      </c>
      <c r="AK18" s="47"/>
      <c r="AL18" s="50" t="s">
        <v>23</v>
      </c>
      <c r="AM18" s="55">
        <f t="shared" ref="AM18:AR18" si="8">B102</f>
        <v>353.99999999999989</v>
      </c>
      <c r="AN18" s="55">
        <f t="shared" si="8"/>
        <v>361.79999999999995</v>
      </c>
      <c r="AO18" s="55">
        <f t="shared" si="8"/>
        <v>340.99999999999994</v>
      </c>
      <c r="AP18" s="55">
        <f t="shared" si="8"/>
        <v>340.99999999999994</v>
      </c>
      <c r="AQ18" s="55">
        <f t="shared" si="8"/>
        <v>340.99999999999994</v>
      </c>
      <c r="AR18" s="55">
        <f t="shared" si="8"/>
        <v>340.99999999999994</v>
      </c>
      <c r="AS18" s="55">
        <f>I102</f>
        <v>340.99999999999994</v>
      </c>
      <c r="AT18" s="55">
        <f>K102</f>
        <v>350.99999999999994</v>
      </c>
      <c r="AU18" s="55">
        <f t="shared" ref="AU18:BD18" si="9">M102</f>
        <v>349.19999999999993</v>
      </c>
      <c r="AV18" s="55">
        <f t="shared" si="9"/>
        <v>357.09999999999997</v>
      </c>
      <c r="AW18" s="55">
        <f t="shared" si="9"/>
        <v>362.29999999999995</v>
      </c>
      <c r="AX18" s="55">
        <f t="shared" si="9"/>
        <v>314.59999999999997</v>
      </c>
      <c r="AY18" s="55">
        <f t="shared" si="9"/>
        <v>314.59999999999997</v>
      </c>
      <c r="AZ18" s="55">
        <f t="shared" si="9"/>
        <v>314.09999999999997</v>
      </c>
      <c r="BA18" s="55">
        <f t="shared" si="9"/>
        <v>369.09999999999997</v>
      </c>
      <c r="BB18" s="55">
        <f t="shared" si="9"/>
        <v>343.59999999999997</v>
      </c>
      <c r="BC18" s="55">
        <f t="shared" si="9"/>
        <v>340.7</v>
      </c>
      <c r="BD18" s="55">
        <f t="shared" si="9"/>
        <v>338.4</v>
      </c>
      <c r="BE18" s="56">
        <f>X102</f>
        <v>335.2</v>
      </c>
      <c r="BF18" s="56">
        <f>Z102</f>
        <v>332.4</v>
      </c>
      <c r="BG18" s="56">
        <f>AB102</f>
        <v>362.49999999999994</v>
      </c>
      <c r="BH18" s="56">
        <f>AD102</f>
        <v>362.49999999999994</v>
      </c>
      <c r="BI18" s="56">
        <f>AE102</f>
        <v>362.49999999999994</v>
      </c>
      <c r="BJ18" s="56">
        <f>AF102</f>
        <v>362.49999999999994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52.9</v>
      </c>
      <c r="C19" s="44">
        <v>53.8</v>
      </c>
      <c r="D19" s="44">
        <v>53.8</v>
      </c>
      <c r="E19" s="44">
        <v>53.8</v>
      </c>
      <c r="F19" s="44">
        <v>53.8</v>
      </c>
      <c r="G19" s="44">
        <v>53.8</v>
      </c>
      <c r="H19" s="44">
        <v>53.8</v>
      </c>
      <c r="I19" s="44">
        <v>53.8</v>
      </c>
      <c r="J19" s="44">
        <v>53.8</v>
      </c>
      <c r="K19" s="44">
        <v>53.8</v>
      </c>
      <c r="L19" s="44">
        <v>53.8</v>
      </c>
      <c r="M19" s="44">
        <v>54.3</v>
      </c>
      <c r="N19" s="44">
        <v>54.3</v>
      </c>
      <c r="O19" s="44">
        <v>54.3</v>
      </c>
      <c r="P19" s="44">
        <v>54.3</v>
      </c>
      <c r="Q19" s="44">
        <v>54.3</v>
      </c>
      <c r="R19" s="44">
        <v>54.3</v>
      </c>
      <c r="S19" s="44">
        <v>54.4</v>
      </c>
      <c r="T19" s="44">
        <v>52.6</v>
      </c>
      <c r="U19" s="44">
        <v>52.6</v>
      </c>
      <c r="V19" s="44">
        <v>52.6</v>
      </c>
      <c r="W19" s="44">
        <v>52.6</v>
      </c>
      <c r="X19" s="44">
        <v>52.6</v>
      </c>
      <c r="Y19" s="44">
        <v>52.6</v>
      </c>
      <c r="Z19" s="44">
        <v>52.6</v>
      </c>
      <c r="AA19" s="44">
        <v>52.6</v>
      </c>
      <c r="AB19" s="44">
        <v>54.3</v>
      </c>
      <c r="AC19" s="44">
        <v>54.3</v>
      </c>
      <c r="AD19" s="44">
        <v>54.3</v>
      </c>
      <c r="AE19" s="44">
        <v>54.3</v>
      </c>
      <c r="AF19" s="44">
        <v>54.3</v>
      </c>
      <c r="AG19" s="59">
        <v>52.4</v>
      </c>
      <c r="AH19" s="45">
        <f t="shared" si="2"/>
        <v>54.4</v>
      </c>
      <c r="AI19" s="46">
        <f t="shared" si="3"/>
        <v>52.6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0</v>
      </c>
      <c r="BH19" s="56">
        <f>AD118</f>
        <v>0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15.7</v>
      </c>
      <c r="C20" s="44">
        <v>15.7</v>
      </c>
      <c r="D20" s="44">
        <v>15.7</v>
      </c>
      <c r="E20" s="44">
        <v>15.7</v>
      </c>
      <c r="F20" s="44">
        <v>15.7</v>
      </c>
      <c r="G20" s="44">
        <v>15.7</v>
      </c>
      <c r="H20" s="44">
        <v>15.7</v>
      </c>
      <c r="I20" s="44">
        <v>15.7</v>
      </c>
      <c r="J20" s="44">
        <v>15.7</v>
      </c>
      <c r="K20" s="44">
        <v>15.7</v>
      </c>
      <c r="L20" s="44">
        <v>15.7</v>
      </c>
      <c r="M20" s="44">
        <v>15.8</v>
      </c>
      <c r="N20" s="44">
        <v>15.8</v>
      </c>
      <c r="O20" s="44">
        <v>15.8</v>
      </c>
      <c r="P20" s="44">
        <v>15.8</v>
      </c>
      <c r="Q20" s="44">
        <v>15.8</v>
      </c>
      <c r="R20" s="44">
        <v>15.8</v>
      </c>
      <c r="S20" s="44">
        <v>15.8</v>
      </c>
      <c r="T20" s="44">
        <v>15.8</v>
      </c>
      <c r="U20" s="44">
        <v>15.8</v>
      </c>
      <c r="V20" s="44">
        <v>15.8</v>
      </c>
      <c r="W20" s="44">
        <v>15.8</v>
      </c>
      <c r="X20" s="44">
        <v>15.8</v>
      </c>
      <c r="Y20" s="44">
        <v>15.8</v>
      </c>
      <c r="Z20" s="44">
        <v>15.8</v>
      </c>
      <c r="AA20" s="44">
        <v>15.8</v>
      </c>
      <c r="AB20" s="44">
        <v>15.7</v>
      </c>
      <c r="AC20" s="44">
        <v>15.7</v>
      </c>
      <c r="AD20" s="44">
        <v>15.7</v>
      </c>
      <c r="AE20" s="44">
        <v>15.7</v>
      </c>
      <c r="AF20" s="44">
        <v>15.7</v>
      </c>
      <c r="AG20" s="59">
        <v>50</v>
      </c>
      <c r="AH20" s="45">
        <f t="shared" si="2"/>
        <v>15.8</v>
      </c>
      <c r="AI20" s="46">
        <f t="shared" si="3"/>
        <v>15.7</v>
      </c>
      <c r="AK20" s="47"/>
      <c r="AL20" s="50" t="s">
        <v>25</v>
      </c>
      <c r="AM20" s="55">
        <f t="shared" ref="AM20:AR20" si="12">B106</f>
        <v>38.6</v>
      </c>
      <c r="AN20" s="55">
        <f t="shared" si="12"/>
        <v>38.6</v>
      </c>
      <c r="AO20" s="55">
        <f t="shared" si="12"/>
        <v>38.6</v>
      </c>
      <c r="AP20" s="55">
        <f t="shared" si="12"/>
        <v>38.6</v>
      </c>
      <c r="AQ20" s="55">
        <f t="shared" si="12"/>
        <v>38.6</v>
      </c>
      <c r="AR20" s="55">
        <f t="shared" si="12"/>
        <v>38.6</v>
      </c>
      <c r="AS20" s="55">
        <f>I106</f>
        <v>38.6</v>
      </c>
      <c r="AT20" s="55">
        <f>K106</f>
        <v>38.6</v>
      </c>
      <c r="AU20" s="55">
        <f t="shared" ref="AU20:BD20" si="13">M106</f>
        <v>38.9</v>
      </c>
      <c r="AV20" s="55">
        <f t="shared" si="13"/>
        <v>38.9</v>
      </c>
      <c r="AW20" s="55">
        <f t="shared" si="13"/>
        <v>38.9</v>
      </c>
      <c r="AX20" s="55">
        <f t="shared" si="13"/>
        <v>52</v>
      </c>
      <c r="AY20" s="55">
        <f t="shared" si="13"/>
        <v>52</v>
      </c>
      <c r="AZ20" s="55">
        <f t="shared" si="13"/>
        <v>35</v>
      </c>
      <c r="BA20" s="55">
        <f t="shared" si="13"/>
        <v>36.6</v>
      </c>
      <c r="BB20" s="55">
        <f t="shared" si="13"/>
        <v>36.6</v>
      </c>
      <c r="BC20" s="55">
        <f t="shared" si="13"/>
        <v>36.6</v>
      </c>
      <c r="BD20" s="55">
        <f t="shared" si="13"/>
        <v>36.6</v>
      </c>
      <c r="BE20" s="56">
        <f>X106</f>
        <v>25</v>
      </c>
      <c r="BF20" s="56">
        <f>Z106</f>
        <v>53</v>
      </c>
      <c r="BG20" s="56">
        <f>AB106</f>
        <v>53</v>
      </c>
      <c r="BH20" s="56">
        <f>AD106</f>
        <v>53</v>
      </c>
      <c r="BI20" s="56">
        <f>AE106</f>
        <v>53</v>
      </c>
      <c r="BJ20" s="56">
        <f>AF106</f>
        <v>53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8.5</v>
      </c>
      <c r="C22" s="44">
        <v>8.5</v>
      </c>
      <c r="D22" s="44">
        <v>8.5</v>
      </c>
      <c r="E22" s="44">
        <v>8.5</v>
      </c>
      <c r="F22" s="44">
        <v>8.5</v>
      </c>
      <c r="G22" s="44">
        <v>8.5</v>
      </c>
      <c r="H22" s="44">
        <v>8.5</v>
      </c>
      <c r="I22" s="44">
        <v>8.5</v>
      </c>
      <c r="J22" s="44">
        <v>8.5</v>
      </c>
      <c r="K22" s="44">
        <v>8.5</v>
      </c>
      <c r="L22" s="44">
        <v>8.5</v>
      </c>
      <c r="M22" s="44">
        <v>8.5</v>
      </c>
      <c r="N22" s="44">
        <v>8.5</v>
      </c>
      <c r="O22" s="44">
        <v>8.5</v>
      </c>
      <c r="P22" s="44">
        <v>21</v>
      </c>
      <c r="Q22" s="44">
        <v>24</v>
      </c>
      <c r="R22" s="44">
        <v>50</v>
      </c>
      <c r="S22" s="44">
        <v>30</v>
      </c>
      <c r="T22" s="44">
        <v>30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  <c r="AA22" s="44">
        <v>30</v>
      </c>
      <c r="AB22" s="44">
        <v>30</v>
      </c>
      <c r="AC22" s="44">
        <v>30</v>
      </c>
      <c r="AD22" s="44">
        <v>30</v>
      </c>
      <c r="AE22" s="44">
        <v>13</v>
      </c>
      <c r="AF22" s="44">
        <v>13</v>
      </c>
      <c r="AG22" s="59">
        <v>48.5</v>
      </c>
      <c r="AH22" s="45">
        <f t="shared" si="2"/>
        <v>50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2732.7000000000003</v>
      </c>
      <c r="AN22" s="58">
        <f t="shared" si="16"/>
        <v>2718.4</v>
      </c>
      <c r="AO22" s="58">
        <f t="shared" si="16"/>
        <v>2684.4</v>
      </c>
      <c r="AP22" s="58">
        <f t="shared" si="16"/>
        <v>2676.6</v>
      </c>
      <c r="AQ22" s="58">
        <f t="shared" si="16"/>
        <v>2676.6</v>
      </c>
      <c r="AR22" s="58">
        <f t="shared" si="16"/>
        <v>2676.6</v>
      </c>
      <c r="AS22" s="58">
        <f t="shared" si="16"/>
        <v>2676.6</v>
      </c>
      <c r="AT22" s="58">
        <f t="shared" si="16"/>
        <v>2732.1</v>
      </c>
      <c r="AU22" s="58">
        <f t="shared" si="16"/>
        <v>2914.2</v>
      </c>
      <c r="AV22" s="58">
        <f t="shared" si="16"/>
        <v>2929.7</v>
      </c>
      <c r="AW22" s="58">
        <f t="shared" si="16"/>
        <v>2934.9</v>
      </c>
      <c r="AX22" s="58">
        <f t="shared" si="16"/>
        <v>2982.4999999999995</v>
      </c>
      <c r="AY22" s="58">
        <f t="shared" si="16"/>
        <v>2985.8999999999996</v>
      </c>
      <c r="AZ22" s="58">
        <f t="shared" si="16"/>
        <v>2961.3999999999996</v>
      </c>
      <c r="BA22" s="58">
        <f t="shared" si="16"/>
        <v>2960.2999999999993</v>
      </c>
      <c r="BB22" s="58">
        <f t="shared" si="16"/>
        <v>2957.9999999999995</v>
      </c>
      <c r="BC22" s="58">
        <f t="shared" si="16"/>
        <v>2873.8999999999996</v>
      </c>
      <c r="BD22" s="58">
        <f t="shared" si="16"/>
        <v>2907.1</v>
      </c>
      <c r="BE22" s="58">
        <f t="shared" si="16"/>
        <v>2833.8999999999996</v>
      </c>
      <c r="BF22" s="58">
        <f t="shared" si="16"/>
        <v>2823.1</v>
      </c>
      <c r="BG22" s="58">
        <f t="shared" si="16"/>
        <v>3012.7</v>
      </c>
      <c r="BH22" s="58">
        <f t="shared" si="16"/>
        <v>3012.7</v>
      </c>
      <c r="BI22" s="58">
        <f t="shared" si="16"/>
        <v>2938.6</v>
      </c>
      <c r="BJ22" s="58">
        <f t="shared" si="16"/>
        <v>2912.6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32.1</v>
      </c>
      <c r="C23" s="44">
        <v>32.1</v>
      </c>
      <c r="D23" s="44">
        <v>32.1</v>
      </c>
      <c r="E23" s="44">
        <v>32.1</v>
      </c>
      <c r="F23" s="44">
        <v>32.1</v>
      </c>
      <c r="G23" s="44">
        <v>32.1</v>
      </c>
      <c r="H23" s="44">
        <v>32.1</v>
      </c>
      <c r="I23" s="44">
        <v>32.1</v>
      </c>
      <c r="J23" s="44">
        <v>32.1</v>
      </c>
      <c r="K23" s="44">
        <v>32.1</v>
      </c>
      <c r="L23" s="44">
        <v>32.1</v>
      </c>
      <c r="M23" s="44">
        <v>45.9</v>
      </c>
      <c r="N23" s="44">
        <v>45.9</v>
      </c>
      <c r="O23" s="44">
        <v>45.9</v>
      </c>
      <c r="P23" s="44">
        <v>41.1</v>
      </c>
      <c r="Q23" s="44">
        <v>36</v>
      </c>
      <c r="R23" s="44">
        <v>36</v>
      </c>
      <c r="S23" s="44">
        <v>36</v>
      </c>
      <c r="T23" s="44">
        <v>41.6</v>
      </c>
      <c r="U23" s="44">
        <v>45</v>
      </c>
      <c r="V23" s="44">
        <v>45</v>
      </c>
      <c r="W23" s="44">
        <v>45</v>
      </c>
      <c r="X23" s="44">
        <v>45</v>
      </c>
      <c r="Y23" s="44">
        <v>45</v>
      </c>
      <c r="Z23" s="44">
        <v>45</v>
      </c>
      <c r="AA23" s="44">
        <v>45</v>
      </c>
      <c r="AB23" s="44">
        <v>41.4</v>
      </c>
      <c r="AC23" s="44">
        <v>41.4</v>
      </c>
      <c r="AD23" s="44">
        <v>41.4</v>
      </c>
      <c r="AE23" s="44">
        <v>41.4</v>
      </c>
      <c r="AF23" s="44">
        <v>41.4</v>
      </c>
      <c r="AG23" s="59">
        <v>45</v>
      </c>
      <c r="AH23" s="45">
        <f t="shared" si="2"/>
        <v>45.9</v>
      </c>
      <c r="AI23" s="46">
        <f t="shared" si="3"/>
        <v>32.1</v>
      </c>
      <c r="AK23" s="47"/>
      <c r="AL23" s="57" t="s">
        <v>28</v>
      </c>
      <c r="AM23" s="58">
        <f t="shared" ref="AM23:AR23" si="17">B133*-1</f>
        <v>-831.8</v>
      </c>
      <c r="AN23" s="58">
        <f t="shared" si="17"/>
        <v>-872.9</v>
      </c>
      <c r="AO23" s="58">
        <f t="shared" si="17"/>
        <v>-911.6</v>
      </c>
      <c r="AP23" s="58">
        <f t="shared" si="17"/>
        <v>-902</v>
      </c>
      <c r="AQ23" s="58">
        <f t="shared" si="17"/>
        <v>-890</v>
      </c>
      <c r="AR23" s="58">
        <f t="shared" si="17"/>
        <v>-910</v>
      </c>
      <c r="AS23" s="58">
        <f>I133*-1</f>
        <v>-952</v>
      </c>
      <c r="AT23" s="58">
        <f>K133*-1</f>
        <v>-958</v>
      </c>
      <c r="AU23" s="58">
        <f t="shared" ref="AU23:BD23" si="18">M133*-1</f>
        <v>-1019.3</v>
      </c>
      <c r="AV23" s="58">
        <f t="shared" si="18"/>
        <v>-948</v>
      </c>
      <c r="AW23" s="58">
        <f t="shared" si="18"/>
        <v>-940</v>
      </c>
      <c r="AX23" s="58">
        <f t="shared" si="18"/>
        <v>-961</v>
      </c>
      <c r="AY23" s="58">
        <f t="shared" si="18"/>
        <v>-961</v>
      </c>
      <c r="AZ23" s="58">
        <f t="shared" si="18"/>
        <v>-974</v>
      </c>
      <c r="BA23" s="58">
        <f t="shared" si="18"/>
        <v>-963.6</v>
      </c>
      <c r="BB23" s="58">
        <f t="shared" si="18"/>
        <v>-967.3</v>
      </c>
      <c r="BC23" s="58">
        <f t="shared" si="18"/>
        <v>-922.1</v>
      </c>
      <c r="BD23" s="58">
        <f t="shared" si="18"/>
        <v>-923.9</v>
      </c>
      <c r="BE23" s="58">
        <f>X133*-1</f>
        <v>-960.2</v>
      </c>
      <c r="BF23" s="58">
        <f>Z133*-1</f>
        <v>-780</v>
      </c>
      <c r="BG23" s="58">
        <f>AB133*-1</f>
        <v>-845.5</v>
      </c>
      <c r="BH23" s="58">
        <f>AD133*-1</f>
        <v>-830</v>
      </c>
      <c r="BI23" s="58">
        <f>AE133*-1</f>
        <v>-837</v>
      </c>
      <c r="BJ23" s="58">
        <f>AF133*-1</f>
        <v>-836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31</v>
      </c>
      <c r="C24" s="44">
        <v>31</v>
      </c>
      <c r="D24" s="44">
        <v>31</v>
      </c>
      <c r="E24" s="44">
        <v>31</v>
      </c>
      <c r="F24" s="44">
        <v>31</v>
      </c>
      <c r="G24" s="44">
        <v>31</v>
      </c>
      <c r="H24" s="44">
        <v>31</v>
      </c>
      <c r="I24" s="44">
        <v>31</v>
      </c>
      <c r="J24" s="44">
        <v>31</v>
      </c>
      <c r="K24" s="44">
        <v>31</v>
      </c>
      <c r="L24" s="44">
        <v>31</v>
      </c>
      <c r="M24" s="44">
        <v>42.3</v>
      </c>
      <c r="N24" s="44">
        <v>42.3</v>
      </c>
      <c r="O24" s="44">
        <v>42.3</v>
      </c>
      <c r="P24" s="44">
        <v>45</v>
      </c>
      <c r="Q24" s="44">
        <v>45</v>
      </c>
      <c r="R24" s="44">
        <v>45</v>
      </c>
      <c r="S24" s="44">
        <v>45.1</v>
      </c>
      <c r="T24" s="44">
        <v>45.1</v>
      </c>
      <c r="U24" s="44">
        <v>45.1</v>
      </c>
      <c r="V24" s="44">
        <v>45.1</v>
      </c>
      <c r="W24" s="44">
        <v>45.1</v>
      </c>
      <c r="X24" s="44">
        <v>45.1</v>
      </c>
      <c r="Y24" s="44">
        <v>45.1</v>
      </c>
      <c r="Z24" s="44">
        <v>45.1</v>
      </c>
      <c r="AA24" s="44">
        <v>45.1</v>
      </c>
      <c r="AB24" s="44">
        <v>44.3</v>
      </c>
      <c r="AC24" s="44">
        <v>44.3</v>
      </c>
      <c r="AD24" s="44">
        <v>44.3</v>
      </c>
      <c r="AE24" s="44">
        <v>44.3</v>
      </c>
      <c r="AF24" s="44">
        <v>44.3</v>
      </c>
      <c r="AG24" s="59">
        <v>44</v>
      </c>
      <c r="AH24" s="45">
        <f t="shared" si="2"/>
        <v>45.1</v>
      </c>
      <c r="AI24" s="46">
        <f t="shared" si="3"/>
        <v>31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29</v>
      </c>
      <c r="C25" s="44">
        <v>25</v>
      </c>
      <c r="D25" s="44">
        <v>25</v>
      </c>
      <c r="E25" s="44">
        <v>25</v>
      </c>
      <c r="F25" s="44">
        <v>25</v>
      </c>
      <c r="G25" s="44">
        <v>25</v>
      </c>
      <c r="H25" s="44">
        <v>25</v>
      </c>
      <c r="I25" s="44">
        <v>25</v>
      </c>
      <c r="J25" s="44">
        <v>25</v>
      </c>
      <c r="K25" s="44">
        <v>25</v>
      </c>
      <c r="L25" s="44">
        <v>25</v>
      </c>
      <c r="M25" s="44">
        <v>36.200000000000003</v>
      </c>
      <c r="N25" s="44">
        <v>36.200000000000003</v>
      </c>
      <c r="O25" s="44">
        <v>36.200000000000003</v>
      </c>
      <c r="P25" s="44">
        <v>36.200000000000003</v>
      </c>
      <c r="Q25" s="44">
        <v>42</v>
      </c>
      <c r="R25" s="44">
        <v>42</v>
      </c>
      <c r="S25" s="44">
        <v>42</v>
      </c>
      <c r="T25" s="44">
        <v>42</v>
      </c>
      <c r="U25" s="44">
        <v>28</v>
      </c>
      <c r="V25" s="44">
        <v>28</v>
      </c>
      <c r="W25" s="44">
        <v>28</v>
      </c>
      <c r="X25" s="44">
        <v>28</v>
      </c>
      <c r="Y25" s="44">
        <v>28</v>
      </c>
      <c r="Z25" s="44">
        <v>28</v>
      </c>
      <c r="AA25" s="44">
        <v>42</v>
      </c>
      <c r="AB25" s="44">
        <v>38</v>
      </c>
      <c r="AC25" s="44">
        <v>38</v>
      </c>
      <c r="AD25" s="44">
        <v>38</v>
      </c>
      <c r="AE25" s="44">
        <v>34</v>
      </c>
      <c r="AF25" s="44">
        <v>34</v>
      </c>
      <c r="AG25" s="59">
        <v>42</v>
      </c>
      <c r="AH25" s="45">
        <f t="shared" si="2"/>
        <v>42</v>
      </c>
      <c r="AI25" s="46">
        <f t="shared" si="3"/>
        <v>25</v>
      </c>
      <c r="AK25" s="47"/>
      <c r="AL25" s="57" t="s">
        <v>29</v>
      </c>
      <c r="AM25" s="58">
        <f t="shared" ref="AM25:BJ25" si="19">AM22+AM23</f>
        <v>1900.9000000000003</v>
      </c>
      <c r="AN25" s="58">
        <f t="shared" si="19"/>
        <v>1845.5</v>
      </c>
      <c r="AO25" s="58">
        <f t="shared" si="19"/>
        <v>1772.8000000000002</v>
      </c>
      <c r="AP25" s="58">
        <f t="shared" si="19"/>
        <v>1774.6</v>
      </c>
      <c r="AQ25" s="58">
        <f t="shared" si="19"/>
        <v>1786.6</v>
      </c>
      <c r="AR25" s="58">
        <f t="shared" si="19"/>
        <v>1766.6</v>
      </c>
      <c r="AS25" s="58">
        <f t="shared" si="19"/>
        <v>1724.6</v>
      </c>
      <c r="AT25" s="58">
        <f t="shared" si="19"/>
        <v>1774.1</v>
      </c>
      <c r="AU25" s="58">
        <f t="shared" si="19"/>
        <v>1894.8999999999999</v>
      </c>
      <c r="AV25" s="58">
        <f t="shared" si="19"/>
        <v>1981.6999999999998</v>
      </c>
      <c r="AW25" s="58">
        <f t="shared" si="19"/>
        <v>1994.9</v>
      </c>
      <c r="AX25" s="58">
        <f t="shared" si="19"/>
        <v>2021.4999999999995</v>
      </c>
      <c r="AY25" s="58">
        <f t="shared" si="19"/>
        <v>2024.8999999999996</v>
      </c>
      <c r="AZ25" s="58">
        <f t="shared" si="19"/>
        <v>1987.3999999999996</v>
      </c>
      <c r="BA25" s="58">
        <f t="shared" si="19"/>
        <v>1996.6999999999994</v>
      </c>
      <c r="BB25" s="58">
        <f t="shared" si="19"/>
        <v>1990.6999999999996</v>
      </c>
      <c r="BC25" s="58">
        <f t="shared" si="19"/>
        <v>1951.7999999999997</v>
      </c>
      <c r="BD25" s="58">
        <f t="shared" si="19"/>
        <v>1983.1999999999998</v>
      </c>
      <c r="BE25" s="58">
        <f t="shared" si="19"/>
        <v>1873.6999999999996</v>
      </c>
      <c r="BF25" s="58">
        <f t="shared" si="19"/>
        <v>2043.1</v>
      </c>
      <c r="BG25" s="58">
        <f t="shared" si="19"/>
        <v>2167.1999999999998</v>
      </c>
      <c r="BH25" s="58">
        <f t="shared" si="19"/>
        <v>2182.6999999999998</v>
      </c>
      <c r="BI25" s="58">
        <f t="shared" si="19"/>
        <v>2101.6</v>
      </c>
      <c r="BJ25" s="58">
        <f t="shared" si="19"/>
        <v>2076.6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35</v>
      </c>
      <c r="C26" s="44">
        <v>35</v>
      </c>
      <c r="D26" s="44">
        <v>35</v>
      </c>
      <c r="E26" s="44">
        <v>35</v>
      </c>
      <c r="F26" s="44">
        <v>35</v>
      </c>
      <c r="G26" s="44">
        <v>35</v>
      </c>
      <c r="H26" s="44">
        <v>35</v>
      </c>
      <c r="I26" s="44">
        <v>35</v>
      </c>
      <c r="J26" s="44">
        <v>35</v>
      </c>
      <c r="K26" s="44">
        <v>35</v>
      </c>
      <c r="L26" s="44">
        <v>35</v>
      </c>
      <c r="M26" s="44">
        <v>35.6</v>
      </c>
      <c r="N26" s="44">
        <v>35.6</v>
      </c>
      <c r="O26" s="44">
        <v>35.6</v>
      </c>
      <c r="P26" s="44">
        <v>40</v>
      </c>
      <c r="Q26" s="44">
        <v>40</v>
      </c>
      <c r="R26" s="44">
        <v>40</v>
      </c>
      <c r="S26" s="44">
        <v>40.1</v>
      </c>
      <c r="T26" s="44">
        <v>40.1</v>
      </c>
      <c r="U26" s="44">
        <v>40.1</v>
      </c>
      <c r="V26" s="44">
        <v>40.1</v>
      </c>
      <c r="W26" s="44">
        <v>40.1</v>
      </c>
      <c r="X26" s="44">
        <v>40.1</v>
      </c>
      <c r="Y26" s="44">
        <v>40.1</v>
      </c>
      <c r="Z26" s="44">
        <v>40.1</v>
      </c>
      <c r="AA26" s="44">
        <v>40.1</v>
      </c>
      <c r="AB26" s="44">
        <v>40.1</v>
      </c>
      <c r="AC26" s="44">
        <v>40.1</v>
      </c>
      <c r="AD26" s="44">
        <v>40.1</v>
      </c>
      <c r="AE26" s="44">
        <v>40.1</v>
      </c>
      <c r="AF26" s="44">
        <v>40.1</v>
      </c>
      <c r="AG26" s="59">
        <v>40</v>
      </c>
      <c r="AH26" s="45">
        <f t="shared" si="2"/>
        <v>40.1</v>
      </c>
      <c r="AI26" s="46">
        <f t="shared" si="3"/>
        <v>35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35</v>
      </c>
      <c r="C27" s="44">
        <v>35</v>
      </c>
      <c r="D27" s="44">
        <v>35</v>
      </c>
      <c r="E27" s="44">
        <v>35</v>
      </c>
      <c r="F27" s="44">
        <v>35</v>
      </c>
      <c r="G27" s="44">
        <v>35</v>
      </c>
      <c r="H27" s="44">
        <v>35</v>
      </c>
      <c r="I27" s="44">
        <v>35</v>
      </c>
      <c r="J27" s="44">
        <v>35</v>
      </c>
      <c r="K27" s="44">
        <v>35</v>
      </c>
      <c r="L27" s="44">
        <v>35</v>
      </c>
      <c r="M27" s="44">
        <v>35</v>
      </c>
      <c r="N27" s="44">
        <v>35</v>
      </c>
      <c r="O27" s="44">
        <v>35</v>
      </c>
      <c r="P27" s="44">
        <v>40</v>
      </c>
      <c r="Q27" s="44">
        <v>40</v>
      </c>
      <c r="R27" s="44">
        <v>40</v>
      </c>
      <c r="S27" s="44">
        <v>39.5</v>
      </c>
      <c r="T27" s="44">
        <v>39.5</v>
      </c>
      <c r="U27" s="44">
        <v>40.4</v>
      </c>
      <c r="V27" s="44">
        <v>40.4</v>
      </c>
      <c r="W27" s="44">
        <v>20</v>
      </c>
      <c r="X27" s="44">
        <v>20</v>
      </c>
      <c r="Y27" s="44">
        <v>20</v>
      </c>
      <c r="Z27" s="44">
        <v>20</v>
      </c>
      <c r="AA27" s="44">
        <v>40.4</v>
      </c>
      <c r="AB27" s="44">
        <v>40.5</v>
      </c>
      <c r="AC27" s="44">
        <v>40.5</v>
      </c>
      <c r="AD27" s="44">
        <v>40.5</v>
      </c>
      <c r="AE27" s="44">
        <v>40.5</v>
      </c>
      <c r="AF27" s="44">
        <v>40.5</v>
      </c>
      <c r="AG27" s="59">
        <v>38.46</v>
      </c>
      <c r="AH27" s="45">
        <f t="shared" si="2"/>
        <v>40.5</v>
      </c>
      <c r="AI27" s="46">
        <f t="shared" si="3"/>
        <v>20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26.5</v>
      </c>
      <c r="C28" s="44">
        <v>23.1</v>
      </c>
      <c r="D28" s="44">
        <v>23.1</v>
      </c>
      <c r="E28" s="44">
        <v>23.1</v>
      </c>
      <c r="F28" s="44">
        <v>23.1</v>
      </c>
      <c r="G28" s="44">
        <v>23.1</v>
      </c>
      <c r="H28" s="44">
        <v>23.1</v>
      </c>
      <c r="I28" s="44">
        <v>23.1</v>
      </c>
      <c r="J28" s="44">
        <v>23.1</v>
      </c>
      <c r="K28" s="44">
        <v>23.1</v>
      </c>
      <c r="L28" s="44">
        <v>23.1</v>
      </c>
      <c r="M28" s="44">
        <v>32</v>
      </c>
      <c r="N28" s="44">
        <v>32</v>
      </c>
      <c r="O28" s="44">
        <v>32</v>
      </c>
      <c r="P28" s="44">
        <v>39</v>
      </c>
      <c r="Q28" s="44">
        <v>39</v>
      </c>
      <c r="R28" s="44">
        <v>39</v>
      </c>
      <c r="S28" s="44">
        <v>39</v>
      </c>
      <c r="T28" s="44">
        <v>39</v>
      </c>
      <c r="U28" s="44">
        <v>39</v>
      </c>
      <c r="V28" s="44">
        <v>39</v>
      </c>
      <c r="W28" s="44">
        <v>39</v>
      </c>
      <c r="X28" s="44">
        <v>39</v>
      </c>
      <c r="Y28" s="44">
        <v>39</v>
      </c>
      <c r="Z28" s="44">
        <v>39</v>
      </c>
      <c r="AA28" s="44">
        <v>39</v>
      </c>
      <c r="AB28" s="44">
        <v>39</v>
      </c>
      <c r="AC28" s="44">
        <v>39</v>
      </c>
      <c r="AD28" s="44">
        <v>39</v>
      </c>
      <c r="AE28" s="44">
        <v>32</v>
      </c>
      <c r="AF28" s="44">
        <v>32</v>
      </c>
      <c r="AG28" s="59">
        <v>38</v>
      </c>
      <c r="AH28" s="45">
        <f t="shared" si="2"/>
        <v>39</v>
      </c>
      <c r="AI28" s="46">
        <f t="shared" si="3"/>
        <v>23.1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25.5</v>
      </c>
      <c r="C29" s="44">
        <v>25.5</v>
      </c>
      <c r="D29" s="44">
        <v>25.5</v>
      </c>
      <c r="E29" s="44">
        <v>25.5</v>
      </c>
      <c r="F29" s="44">
        <v>25.5</v>
      </c>
      <c r="G29" s="44">
        <v>25.5</v>
      </c>
      <c r="H29" s="44">
        <v>25.5</v>
      </c>
      <c r="I29" s="44">
        <v>25.5</v>
      </c>
      <c r="J29" s="44">
        <v>25.5</v>
      </c>
      <c r="K29" s="44">
        <v>25.5</v>
      </c>
      <c r="L29" s="44">
        <v>25.5</v>
      </c>
      <c r="M29" s="44">
        <v>37.200000000000003</v>
      </c>
      <c r="N29" s="44">
        <v>37.200000000000003</v>
      </c>
      <c r="O29" s="44">
        <v>37.200000000000003</v>
      </c>
      <c r="P29" s="44">
        <v>37.200000000000003</v>
      </c>
      <c r="Q29" s="44">
        <v>37.200000000000003</v>
      </c>
      <c r="R29" s="44">
        <v>37.200000000000003</v>
      </c>
      <c r="S29" s="44">
        <v>33.4</v>
      </c>
      <c r="T29" s="44">
        <v>33.4</v>
      </c>
      <c r="U29" s="44">
        <v>36</v>
      </c>
      <c r="V29" s="44">
        <v>36</v>
      </c>
      <c r="W29" s="44">
        <v>36</v>
      </c>
      <c r="X29" s="44">
        <v>36</v>
      </c>
      <c r="Y29" s="44">
        <v>0</v>
      </c>
      <c r="Z29" s="44">
        <v>0</v>
      </c>
      <c r="AA29" s="44">
        <v>0</v>
      </c>
      <c r="AB29" s="44">
        <v>27</v>
      </c>
      <c r="AC29" s="44">
        <v>27</v>
      </c>
      <c r="AD29" s="44">
        <v>27</v>
      </c>
      <c r="AE29" s="44">
        <v>27</v>
      </c>
      <c r="AF29" s="44">
        <v>27</v>
      </c>
      <c r="AG29" s="59">
        <v>36</v>
      </c>
      <c r="AH29" s="45">
        <f t="shared" si="2"/>
        <v>37.200000000000003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7.5</v>
      </c>
      <c r="C30" s="44">
        <v>7.5</v>
      </c>
      <c r="D30" s="44">
        <v>7.5</v>
      </c>
      <c r="E30" s="44">
        <v>7.5</v>
      </c>
      <c r="F30" s="44">
        <v>7.5</v>
      </c>
      <c r="G30" s="44">
        <v>7.5</v>
      </c>
      <c r="H30" s="44">
        <v>7.5</v>
      </c>
      <c r="I30" s="44">
        <v>7.5</v>
      </c>
      <c r="J30" s="44">
        <v>7.5</v>
      </c>
      <c r="K30" s="44">
        <v>7.5</v>
      </c>
      <c r="L30" s="44">
        <v>7.5</v>
      </c>
      <c r="M30" s="44">
        <v>7.5</v>
      </c>
      <c r="N30" s="44">
        <v>7.5</v>
      </c>
      <c r="O30" s="44">
        <v>7.5</v>
      </c>
      <c r="P30" s="44">
        <v>16</v>
      </c>
      <c r="Q30" s="44">
        <v>18</v>
      </c>
      <c r="R30" s="44">
        <v>35</v>
      </c>
      <c r="S30" s="44">
        <v>22</v>
      </c>
      <c r="T30" s="44">
        <v>25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22</v>
      </c>
      <c r="AB30" s="44">
        <v>22</v>
      </c>
      <c r="AC30" s="44">
        <v>22</v>
      </c>
      <c r="AD30" s="44">
        <v>22</v>
      </c>
      <c r="AE30" s="44">
        <v>9.5</v>
      </c>
      <c r="AF30" s="44">
        <v>9.5</v>
      </c>
      <c r="AG30" s="59">
        <v>35.5</v>
      </c>
      <c r="AH30" s="45">
        <f t="shared" si="2"/>
        <v>35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10.5</v>
      </c>
      <c r="C31" s="44">
        <v>10.5</v>
      </c>
      <c r="D31" s="44">
        <v>10.5</v>
      </c>
      <c r="E31" s="44">
        <v>10.5</v>
      </c>
      <c r="F31" s="44">
        <v>10.5</v>
      </c>
      <c r="G31" s="44">
        <v>10.5</v>
      </c>
      <c r="H31" s="44">
        <v>10.5</v>
      </c>
      <c r="I31" s="44">
        <v>10.5</v>
      </c>
      <c r="J31" s="44">
        <v>10.5</v>
      </c>
      <c r="K31" s="44">
        <v>10.5</v>
      </c>
      <c r="L31" s="44">
        <v>10.5</v>
      </c>
      <c r="M31" s="44">
        <v>21</v>
      </c>
      <c r="N31" s="44">
        <v>21</v>
      </c>
      <c r="O31" s="44">
        <v>21</v>
      </c>
      <c r="P31" s="44">
        <v>21</v>
      </c>
      <c r="Q31" s="44">
        <v>21</v>
      </c>
      <c r="R31" s="44">
        <v>21</v>
      </c>
      <c r="S31" s="44">
        <v>31.5</v>
      </c>
      <c r="T31" s="44">
        <v>21.5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21</v>
      </c>
      <c r="AB31" s="44">
        <v>21.6</v>
      </c>
      <c r="AC31" s="44">
        <v>21.6</v>
      </c>
      <c r="AD31" s="44">
        <v>21.6</v>
      </c>
      <c r="AE31" s="44">
        <v>21.6</v>
      </c>
      <c r="AF31" s="44">
        <v>21.6</v>
      </c>
      <c r="AG31" s="59">
        <v>32</v>
      </c>
      <c r="AH31" s="45">
        <f t="shared" si="2"/>
        <v>31.5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20</v>
      </c>
      <c r="C33" s="44">
        <v>20</v>
      </c>
      <c r="D33" s="44">
        <v>20</v>
      </c>
      <c r="E33" s="44">
        <v>20</v>
      </c>
      <c r="F33" s="44">
        <v>20</v>
      </c>
      <c r="G33" s="44">
        <v>20</v>
      </c>
      <c r="H33" s="44">
        <v>20</v>
      </c>
      <c r="I33" s="44">
        <v>20</v>
      </c>
      <c r="J33" s="44">
        <v>20</v>
      </c>
      <c r="K33" s="44">
        <v>20</v>
      </c>
      <c r="L33" s="44">
        <v>20</v>
      </c>
      <c r="M33" s="44">
        <v>24.1</v>
      </c>
      <c r="N33" s="44">
        <v>24.1</v>
      </c>
      <c r="O33" s="44">
        <v>24.1</v>
      </c>
      <c r="P33" s="44">
        <v>24</v>
      </c>
      <c r="Q33" s="44">
        <v>24</v>
      </c>
      <c r="R33" s="44">
        <v>24</v>
      </c>
      <c r="S33" s="44">
        <v>24.1</v>
      </c>
      <c r="T33" s="44">
        <v>24.1</v>
      </c>
      <c r="U33" s="44">
        <v>29</v>
      </c>
      <c r="V33" s="44">
        <v>29</v>
      </c>
      <c r="W33" s="44">
        <v>26</v>
      </c>
      <c r="X33" s="44">
        <v>26</v>
      </c>
      <c r="Y33" s="44">
        <v>26</v>
      </c>
      <c r="Z33" s="44">
        <v>26</v>
      </c>
      <c r="AA33" s="44">
        <v>29.1</v>
      </c>
      <c r="AB33" s="44">
        <v>26.1</v>
      </c>
      <c r="AC33" s="44">
        <v>26.1</v>
      </c>
      <c r="AD33" s="44">
        <v>26.1</v>
      </c>
      <c r="AE33" s="44">
        <v>26.1</v>
      </c>
      <c r="AF33" s="44">
        <v>26.1</v>
      </c>
      <c r="AG33" s="59">
        <v>29.04</v>
      </c>
      <c r="AH33" s="45">
        <f t="shared" si="2"/>
        <v>29.1</v>
      </c>
      <c r="AI33" s="46">
        <f t="shared" si="3"/>
        <v>20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19.899999999999999</v>
      </c>
      <c r="C34" s="44">
        <v>19.899999999999999</v>
      </c>
      <c r="D34" s="44">
        <v>19.899999999999999</v>
      </c>
      <c r="E34" s="44">
        <v>19.899999999999999</v>
      </c>
      <c r="F34" s="44">
        <v>19.899999999999999</v>
      </c>
      <c r="G34" s="44">
        <v>19.899999999999999</v>
      </c>
      <c r="H34" s="44">
        <v>19.899999999999999</v>
      </c>
      <c r="I34" s="44">
        <v>19.899999999999999</v>
      </c>
      <c r="J34" s="44">
        <v>19.899999999999999</v>
      </c>
      <c r="K34" s="44">
        <v>19.899999999999999</v>
      </c>
      <c r="L34" s="44">
        <v>19.899999999999999</v>
      </c>
      <c r="M34" s="44">
        <v>26.6</v>
      </c>
      <c r="N34" s="44">
        <v>26.6</v>
      </c>
      <c r="O34" s="44">
        <v>26.6</v>
      </c>
      <c r="P34" s="44">
        <v>26.6</v>
      </c>
      <c r="Q34" s="44">
        <v>26.6</v>
      </c>
      <c r="R34" s="44">
        <v>26.6</v>
      </c>
      <c r="S34" s="44">
        <v>26.6</v>
      </c>
      <c r="T34" s="44">
        <v>26.6</v>
      </c>
      <c r="U34" s="44">
        <v>28.3</v>
      </c>
      <c r="V34" s="44">
        <v>28.3</v>
      </c>
      <c r="W34" s="44">
        <v>25</v>
      </c>
      <c r="X34" s="44">
        <v>25</v>
      </c>
      <c r="Y34" s="44">
        <v>25</v>
      </c>
      <c r="Z34" s="44">
        <v>25</v>
      </c>
      <c r="AA34" s="44">
        <v>28.2</v>
      </c>
      <c r="AB34" s="44">
        <v>26</v>
      </c>
      <c r="AC34" s="44">
        <v>26</v>
      </c>
      <c r="AD34" s="44">
        <v>26</v>
      </c>
      <c r="AE34" s="44">
        <v>26</v>
      </c>
      <c r="AF34" s="44">
        <v>26</v>
      </c>
      <c r="AG34" s="59">
        <v>28.1</v>
      </c>
      <c r="AH34" s="45">
        <f t="shared" si="2"/>
        <v>28.3</v>
      </c>
      <c r="AI34" s="46">
        <f t="shared" si="3"/>
        <v>19.899999999999999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0</v>
      </c>
      <c r="C35" s="44">
        <v>14</v>
      </c>
      <c r="D35" s="44">
        <v>14</v>
      </c>
      <c r="E35" s="44">
        <v>14</v>
      </c>
      <c r="F35" s="44">
        <v>14</v>
      </c>
      <c r="G35" s="44">
        <v>14</v>
      </c>
      <c r="H35" s="44">
        <v>14</v>
      </c>
      <c r="I35" s="44">
        <v>14</v>
      </c>
      <c r="J35" s="44">
        <v>14</v>
      </c>
      <c r="K35" s="44">
        <v>14</v>
      </c>
      <c r="L35" s="44">
        <v>14</v>
      </c>
      <c r="M35" s="44">
        <v>19.5</v>
      </c>
      <c r="N35" s="44">
        <v>19.5</v>
      </c>
      <c r="O35" s="44">
        <v>19.5</v>
      </c>
      <c r="P35" s="44">
        <v>25</v>
      </c>
      <c r="Q35" s="44">
        <v>25</v>
      </c>
      <c r="R35" s="44">
        <v>25</v>
      </c>
      <c r="S35" s="44">
        <v>26.7</v>
      </c>
      <c r="T35" s="44">
        <v>22.1</v>
      </c>
      <c r="U35" s="44">
        <v>27</v>
      </c>
      <c r="V35" s="44">
        <v>27</v>
      </c>
      <c r="W35" s="44">
        <v>26</v>
      </c>
      <c r="X35" s="44">
        <v>26</v>
      </c>
      <c r="Y35" s="44">
        <v>26</v>
      </c>
      <c r="Z35" s="44">
        <v>26</v>
      </c>
      <c r="AA35" s="44">
        <v>26</v>
      </c>
      <c r="AB35" s="44">
        <v>25</v>
      </c>
      <c r="AC35" s="44">
        <v>25</v>
      </c>
      <c r="AD35" s="44">
        <v>25</v>
      </c>
      <c r="AE35" s="44">
        <v>22</v>
      </c>
      <c r="AF35" s="44">
        <v>0</v>
      </c>
      <c r="AG35" s="59">
        <v>27</v>
      </c>
      <c r="AH35" s="45">
        <f t="shared" si="2"/>
        <v>27</v>
      </c>
      <c r="AI35" s="46">
        <f t="shared" si="3"/>
        <v>0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13.1</v>
      </c>
      <c r="C36" s="44">
        <v>13.1</v>
      </c>
      <c r="D36" s="44">
        <v>13.1</v>
      </c>
      <c r="E36" s="44">
        <v>13.1</v>
      </c>
      <c r="F36" s="44">
        <v>13.1</v>
      </c>
      <c r="G36" s="44">
        <v>13.1</v>
      </c>
      <c r="H36" s="44">
        <v>13.1</v>
      </c>
      <c r="I36" s="44">
        <v>13.1</v>
      </c>
      <c r="J36" s="44">
        <v>13.1</v>
      </c>
      <c r="K36" s="44">
        <v>13.1</v>
      </c>
      <c r="L36" s="44">
        <v>13.1</v>
      </c>
      <c r="M36" s="44">
        <v>13.2</v>
      </c>
      <c r="N36" s="44">
        <v>13.2</v>
      </c>
      <c r="O36" s="44">
        <v>13.2</v>
      </c>
      <c r="P36" s="44">
        <v>13.2</v>
      </c>
      <c r="Q36" s="44">
        <v>13.2</v>
      </c>
      <c r="R36" s="44">
        <v>13.2</v>
      </c>
      <c r="S36" s="44">
        <v>13.2</v>
      </c>
      <c r="T36" s="44">
        <v>13.2</v>
      </c>
      <c r="U36" s="44">
        <v>13.2</v>
      </c>
      <c r="V36" s="44">
        <v>13.2</v>
      </c>
      <c r="W36" s="44">
        <v>13.2</v>
      </c>
      <c r="X36" s="44">
        <v>13.2</v>
      </c>
      <c r="Y36" s="44">
        <v>13.2</v>
      </c>
      <c r="Z36" s="44">
        <v>13.2</v>
      </c>
      <c r="AA36" s="44">
        <v>13.2</v>
      </c>
      <c r="AB36" s="44">
        <v>13.2</v>
      </c>
      <c r="AC36" s="44">
        <v>13.2</v>
      </c>
      <c r="AD36" s="44">
        <v>13.2</v>
      </c>
      <c r="AE36" s="44">
        <v>13.2</v>
      </c>
      <c r="AF36" s="44">
        <v>13.2</v>
      </c>
      <c r="AG36" s="59">
        <v>25</v>
      </c>
      <c r="AH36" s="45">
        <f t="shared" si="2"/>
        <v>13.2</v>
      </c>
      <c r="AI36" s="46">
        <f t="shared" si="3"/>
        <v>13.1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17.5</v>
      </c>
      <c r="C37" s="44">
        <v>15.3</v>
      </c>
      <c r="D37" s="44">
        <v>15.3</v>
      </c>
      <c r="E37" s="44">
        <v>15.3</v>
      </c>
      <c r="F37" s="44">
        <v>15.3</v>
      </c>
      <c r="G37" s="44">
        <v>15.3</v>
      </c>
      <c r="H37" s="44">
        <v>15.3</v>
      </c>
      <c r="I37" s="44">
        <v>15.3</v>
      </c>
      <c r="J37" s="44">
        <v>15.3</v>
      </c>
      <c r="K37" s="44">
        <v>15.3</v>
      </c>
      <c r="L37" s="44">
        <v>15.3</v>
      </c>
      <c r="M37" s="44">
        <v>21.3</v>
      </c>
      <c r="N37" s="44">
        <v>21.3</v>
      </c>
      <c r="O37" s="44">
        <v>21.3</v>
      </c>
      <c r="P37" s="44">
        <v>21.3</v>
      </c>
      <c r="Q37" s="44">
        <v>21.3</v>
      </c>
      <c r="R37" s="44">
        <v>21.3</v>
      </c>
      <c r="S37" s="44">
        <v>25.2</v>
      </c>
      <c r="T37" s="44">
        <v>25.2</v>
      </c>
      <c r="U37" s="44">
        <v>25.2</v>
      </c>
      <c r="V37" s="44">
        <v>25.2</v>
      </c>
      <c r="W37" s="44">
        <v>25.2</v>
      </c>
      <c r="X37" s="44">
        <v>25.2</v>
      </c>
      <c r="Y37" s="44">
        <v>25.2</v>
      </c>
      <c r="Z37" s="44">
        <v>25.2</v>
      </c>
      <c r="AA37" s="44">
        <v>25.2</v>
      </c>
      <c r="AB37" s="44">
        <v>25.1</v>
      </c>
      <c r="AC37" s="44">
        <v>25.1</v>
      </c>
      <c r="AD37" s="44">
        <v>25.1</v>
      </c>
      <c r="AE37" s="44">
        <v>25.1</v>
      </c>
      <c r="AF37" s="44">
        <v>25.1</v>
      </c>
      <c r="AG37" s="59">
        <v>25</v>
      </c>
      <c r="AH37" s="45">
        <f t="shared" si="2"/>
        <v>25.2</v>
      </c>
      <c r="AI37" s="46">
        <f t="shared" si="3"/>
        <v>15.3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17</v>
      </c>
      <c r="C38" s="44">
        <v>14.4</v>
      </c>
      <c r="D38" s="44">
        <v>14.4</v>
      </c>
      <c r="E38" s="44">
        <v>14.4</v>
      </c>
      <c r="F38" s="44">
        <v>14.4</v>
      </c>
      <c r="G38" s="44">
        <v>14.4</v>
      </c>
      <c r="H38" s="44">
        <v>14.4</v>
      </c>
      <c r="I38" s="44">
        <v>14.4</v>
      </c>
      <c r="J38" s="44">
        <v>14.4</v>
      </c>
      <c r="K38" s="44">
        <v>14.4</v>
      </c>
      <c r="L38" s="44">
        <v>14.4</v>
      </c>
      <c r="M38" s="44">
        <v>25.3</v>
      </c>
      <c r="N38" s="44">
        <v>25.3</v>
      </c>
      <c r="O38" s="44">
        <v>25.3</v>
      </c>
      <c r="P38" s="44">
        <v>25.3</v>
      </c>
      <c r="Q38" s="44">
        <v>25.3</v>
      </c>
      <c r="R38" s="44">
        <v>25.3</v>
      </c>
      <c r="S38" s="44">
        <v>25.3</v>
      </c>
      <c r="T38" s="44">
        <v>25.3</v>
      </c>
      <c r="U38" s="44">
        <v>25.3</v>
      </c>
      <c r="V38" s="44">
        <v>25.3</v>
      </c>
      <c r="W38" s="44">
        <v>23</v>
      </c>
      <c r="X38" s="44">
        <v>23</v>
      </c>
      <c r="Y38" s="44">
        <v>23</v>
      </c>
      <c r="Z38" s="44">
        <v>23</v>
      </c>
      <c r="AA38" s="44">
        <v>23</v>
      </c>
      <c r="AB38" s="44">
        <v>23</v>
      </c>
      <c r="AC38" s="44">
        <v>23</v>
      </c>
      <c r="AD38" s="44">
        <v>23</v>
      </c>
      <c r="AE38" s="44">
        <v>23</v>
      </c>
      <c r="AF38" s="44">
        <v>23</v>
      </c>
      <c r="AG38" s="59">
        <v>25</v>
      </c>
      <c r="AH38" s="45">
        <f t="shared" si="2"/>
        <v>25.3</v>
      </c>
      <c r="AI38" s="46">
        <f t="shared" si="3"/>
        <v>14.4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17.399999999999999</v>
      </c>
      <c r="C39" s="44">
        <v>25.4</v>
      </c>
      <c r="D39" s="44">
        <v>25.4</v>
      </c>
      <c r="E39" s="44">
        <v>25.4</v>
      </c>
      <c r="F39" s="44">
        <v>25.4</v>
      </c>
      <c r="G39" s="44">
        <v>25.4</v>
      </c>
      <c r="H39" s="44">
        <v>25.4</v>
      </c>
      <c r="I39" s="44">
        <v>25.4</v>
      </c>
      <c r="J39" s="44">
        <v>25.4</v>
      </c>
      <c r="K39" s="44">
        <v>25.4</v>
      </c>
      <c r="L39" s="44">
        <v>25.4</v>
      </c>
      <c r="M39" s="44">
        <v>18.3</v>
      </c>
      <c r="N39" s="44">
        <v>18.3</v>
      </c>
      <c r="O39" s="44">
        <v>18.3</v>
      </c>
      <c r="P39" s="44">
        <v>20</v>
      </c>
      <c r="Q39" s="44">
        <v>20</v>
      </c>
      <c r="R39" s="44">
        <v>20</v>
      </c>
      <c r="S39" s="44">
        <v>25.4</v>
      </c>
      <c r="T39" s="44">
        <v>20.399999999999999</v>
      </c>
      <c r="U39" s="44">
        <v>25</v>
      </c>
      <c r="V39" s="44">
        <v>25</v>
      </c>
      <c r="W39" s="44">
        <v>25</v>
      </c>
      <c r="X39" s="44">
        <v>25</v>
      </c>
      <c r="Y39" s="44">
        <v>25</v>
      </c>
      <c r="Z39" s="44">
        <v>25</v>
      </c>
      <c r="AA39" s="44">
        <v>25</v>
      </c>
      <c r="AB39" s="44">
        <v>22.8</v>
      </c>
      <c r="AC39" s="44">
        <v>22.8</v>
      </c>
      <c r="AD39" s="44">
        <v>22.8</v>
      </c>
      <c r="AE39" s="44">
        <v>20.3</v>
      </c>
      <c r="AF39" s="44">
        <v>20.3</v>
      </c>
      <c r="AG39" s="59">
        <v>25</v>
      </c>
      <c r="AH39" s="45">
        <f t="shared" si="2"/>
        <v>25.4</v>
      </c>
      <c r="AI39" s="46">
        <f t="shared" si="3"/>
        <v>17.399999999999999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17</v>
      </c>
      <c r="C40" s="44">
        <v>15</v>
      </c>
      <c r="D40" s="44">
        <v>15</v>
      </c>
      <c r="E40" s="44">
        <v>15</v>
      </c>
      <c r="F40" s="44">
        <v>15</v>
      </c>
      <c r="G40" s="44">
        <v>15</v>
      </c>
      <c r="H40" s="44">
        <v>15</v>
      </c>
      <c r="I40" s="44">
        <v>15</v>
      </c>
      <c r="J40" s="44">
        <v>15</v>
      </c>
      <c r="K40" s="44">
        <v>15</v>
      </c>
      <c r="L40" s="44">
        <v>15</v>
      </c>
      <c r="M40" s="44">
        <v>22.5</v>
      </c>
      <c r="N40" s="44">
        <v>22.5</v>
      </c>
      <c r="O40" s="44">
        <v>22.5</v>
      </c>
      <c r="P40" s="44">
        <v>22.5</v>
      </c>
      <c r="Q40" s="44">
        <v>22.5</v>
      </c>
      <c r="R40" s="44">
        <v>22.5</v>
      </c>
      <c r="S40" s="44">
        <v>22.5</v>
      </c>
      <c r="T40" s="44">
        <v>22.5</v>
      </c>
      <c r="U40" s="44">
        <v>22.5</v>
      </c>
      <c r="V40" s="44">
        <v>22.5</v>
      </c>
      <c r="W40" s="44">
        <v>22.5</v>
      </c>
      <c r="X40" s="44">
        <v>22.5</v>
      </c>
      <c r="Y40" s="44">
        <v>22.5</v>
      </c>
      <c r="Z40" s="44">
        <v>22.5</v>
      </c>
      <c r="AA40" s="44">
        <v>22.5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15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59">
        <v>24</v>
      </c>
      <c r="AH41" s="45">
        <f t="shared" si="2"/>
        <v>0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25.1</v>
      </c>
      <c r="C42" s="44">
        <v>25.1</v>
      </c>
      <c r="D42" s="44">
        <v>25.1</v>
      </c>
      <c r="E42" s="44">
        <v>25.1</v>
      </c>
      <c r="F42" s="44">
        <v>25.1</v>
      </c>
      <c r="G42" s="44">
        <v>25.1</v>
      </c>
      <c r="H42" s="44">
        <v>25.1</v>
      </c>
      <c r="I42" s="44">
        <v>25.1</v>
      </c>
      <c r="J42" s="44">
        <v>25.1</v>
      </c>
      <c r="K42" s="44">
        <v>25.1</v>
      </c>
      <c r="L42" s="44">
        <v>25.1</v>
      </c>
      <c r="M42" s="44">
        <v>25.3</v>
      </c>
      <c r="N42" s="44">
        <v>25.3</v>
      </c>
      <c r="O42" s="44">
        <v>25.3</v>
      </c>
      <c r="P42" s="44">
        <v>25.3</v>
      </c>
      <c r="Q42" s="44">
        <v>25.3</v>
      </c>
      <c r="R42" s="44">
        <v>25.3</v>
      </c>
      <c r="S42" s="44">
        <v>24.5</v>
      </c>
      <c r="T42" s="44">
        <v>24.7</v>
      </c>
      <c r="U42" s="44">
        <v>24.7</v>
      </c>
      <c r="V42" s="44">
        <v>24.7</v>
      </c>
      <c r="W42" s="44">
        <v>24.7</v>
      </c>
      <c r="X42" s="44">
        <v>24.7</v>
      </c>
      <c r="Y42" s="44">
        <v>24.7</v>
      </c>
      <c r="Z42" s="44">
        <v>24.7</v>
      </c>
      <c r="AA42" s="44">
        <v>24.7</v>
      </c>
      <c r="AB42" s="44">
        <v>25.2</v>
      </c>
      <c r="AC42" s="44">
        <v>25.2</v>
      </c>
      <c r="AD42" s="44">
        <v>25.2</v>
      </c>
      <c r="AE42" s="44">
        <v>25.2</v>
      </c>
      <c r="AF42" s="44">
        <v>25.2</v>
      </c>
      <c r="AG42" s="59">
        <v>23.5</v>
      </c>
      <c r="AH42" s="45">
        <f t="shared" si="2"/>
        <v>25.3</v>
      </c>
      <c r="AI42" s="46">
        <f t="shared" si="3"/>
        <v>24.5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4.5999999999999996</v>
      </c>
      <c r="C43" s="44">
        <v>4.5999999999999996</v>
      </c>
      <c r="D43" s="44">
        <v>4.5999999999999996</v>
      </c>
      <c r="E43" s="44">
        <v>4.5999999999999996</v>
      </c>
      <c r="F43" s="44">
        <v>4.5999999999999996</v>
      </c>
      <c r="G43" s="44">
        <v>4.5999999999999996</v>
      </c>
      <c r="H43" s="44">
        <v>4.5999999999999996</v>
      </c>
      <c r="I43" s="44">
        <v>4.5999999999999996</v>
      </c>
      <c r="J43" s="44">
        <v>4.5999999999999996</v>
      </c>
      <c r="K43" s="44">
        <v>4.5999999999999996</v>
      </c>
      <c r="L43" s="44">
        <v>4.5999999999999996</v>
      </c>
      <c r="M43" s="44">
        <v>4.5999999999999996</v>
      </c>
      <c r="N43" s="44">
        <v>4.5999999999999996</v>
      </c>
      <c r="O43" s="44">
        <v>4.5999999999999996</v>
      </c>
      <c r="P43" s="44">
        <v>9</v>
      </c>
      <c r="Q43" s="44">
        <v>9</v>
      </c>
      <c r="R43" s="44">
        <v>12</v>
      </c>
      <c r="S43" s="44">
        <v>13</v>
      </c>
      <c r="T43" s="44">
        <v>10.8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14</v>
      </c>
      <c r="AB43" s="44">
        <v>13.6</v>
      </c>
      <c r="AC43" s="44">
        <v>13.6</v>
      </c>
      <c r="AD43" s="44">
        <v>13.6</v>
      </c>
      <c r="AE43" s="44">
        <v>13.6</v>
      </c>
      <c r="AF43" s="44">
        <v>13.6</v>
      </c>
      <c r="AG43" s="59">
        <v>22.5</v>
      </c>
      <c r="AH43" s="45">
        <f t="shared" si="2"/>
        <v>14</v>
      </c>
      <c r="AI43" s="46">
        <f t="shared" si="3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9">
        <v>22.2</v>
      </c>
      <c r="AH44" s="45">
        <f t="shared" si="2"/>
        <v>0</v>
      </c>
      <c r="AI44" s="46">
        <f t="shared" si="3"/>
        <v>0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20</v>
      </c>
      <c r="C45" s="44">
        <v>20</v>
      </c>
      <c r="D45" s="44">
        <v>20</v>
      </c>
      <c r="E45" s="44">
        <v>20</v>
      </c>
      <c r="F45" s="44">
        <v>20</v>
      </c>
      <c r="G45" s="44">
        <v>20</v>
      </c>
      <c r="H45" s="44">
        <v>20</v>
      </c>
      <c r="I45" s="44">
        <v>20</v>
      </c>
      <c r="J45" s="44">
        <v>20</v>
      </c>
      <c r="K45" s="44">
        <v>20</v>
      </c>
      <c r="L45" s="44">
        <v>20</v>
      </c>
      <c r="M45" s="44">
        <v>20</v>
      </c>
      <c r="N45" s="44">
        <v>20</v>
      </c>
      <c r="O45" s="44">
        <v>20</v>
      </c>
      <c r="P45" s="44">
        <v>20</v>
      </c>
      <c r="Q45" s="44">
        <v>20</v>
      </c>
      <c r="R45" s="44">
        <v>20</v>
      </c>
      <c r="S45" s="44">
        <v>20</v>
      </c>
      <c r="T45" s="44">
        <v>20</v>
      </c>
      <c r="U45" s="44">
        <v>20</v>
      </c>
      <c r="V45" s="44">
        <v>20</v>
      </c>
      <c r="W45" s="44">
        <v>20</v>
      </c>
      <c r="X45" s="44">
        <v>20</v>
      </c>
      <c r="Y45" s="44">
        <v>20</v>
      </c>
      <c r="Z45" s="44">
        <v>20</v>
      </c>
      <c r="AA45" s="44">
        <v>20</v>
      </c>
      <c r="AB45" s="44">
        <v>20</v>
      </c>
      <c r="AC45" s="44">
        <v>20</v>
      </c>
      <c r="AD45" s="44">
        <v>20</v>
      </c>
      <c r="AE45" s="44">
        <v>20</v>
      </c>
      <c r="AF45" s="44">
        <v>20</v>
      </c>
      <c r="AG45" s="59">
        <v>22.1</v>
      </c>
      <c r="AH45" s="45">
        <f t="shared" si="2"/>
        <v>20</v>
      </c>
      <c r="AI45" s="46">
        <f t="shared" si="3"/>
        <v>20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522</v>
      </c>
      <c r="B46" s="44">
        <v>18</v>
      </c>
      <c r="C46" s="44">
        <v>18</v>
      </c>
      <c r="D46" s="44">
        <v>18</v>
      </c>
      <c r="E46" s="44">
        <v>18</v>
      </c>
      <c r="F46" s="44">
        <v>18</v>
      </c>
      <c r="G46" s="44">
        <v>18</v>
      </c>
      <c r="H46" s="44">
        <v>18</v>
      </c>
      <c r="I46" s="44">
        <v>18</v>
      </c>
      <c r="J46" s="44">
        <v>18</v>
      </c>
      <c r="K46" s="44">
        <v>18</v>
      </c>
      <c r="L46" s="44">
        <v>18</v>
      </c>
      <c r="M46" s="44">
        <v>32.299999999999997</v>
      </c>
      <c r="N46" s="44">
        <v>32.299999999999997</v>
      </c>
      <c r="O46" s="44">
        <v>32.299999999999997</v>
      </c>
      <c r="P46" s="44">
        <v>32.299999999999997</v>
      </c>
      <c r="Q46" s="44">
        <v>32.299999999999997</v>
      </c>
      <c r="R46" s="44">
        <v>32.299999999999997</v>
      </c>
      <c r="S46" s="44">
        <v>18</v>
      </c>
      <c r="T46" s="44">
        <v>18</v>
      </c>
      <c r="U46" s="44">
        <v>18</v>
      </c>
      <c r="V46" s="44">
        <v>18</v>
      </c>
      <c r="W46" s="44">
        <v>18</v>
      </c>
      <c r="X46" s="44">
        <v>18</v>
      </c>
      <c r="Y46" s="44">
        <v>18</v>
      </c>
      <c r="Z46" s="44">
        <v>18</v>
      </c>
      <c r="AA46" s="44">
        <v>18</v>
      </c>
      <c r="AB46" s="44">
        <v>18</v>
      </c>
      <c r="AC46" s="44">
        <v>18</v>
      </c>
      <c r="AD46" s="44">
        <v>18</v>
      </c>
      <c r="AE46" s="44">
        <v>18</v>
      </c>
      <c r="AF46" s="44">
        <v>18</v>
      </c>
      <c r="AG46" s="59">
        <v>22</v>
      </c>
      <c r="AH46" s="45">
        <f t="shared" si="2"/>
        <v>32.299999999999997</v>
      </c>
      <c r="AI46" s="46">
        <f t="shared" si="3"/>
        <v>18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18</v>
      </c>
      <c r="Q47" s="44">
        <v>18</v>
      </c>
      <c r="R47" s="44">
        <v>18</v>
      </c>
      <c r="S47" s="44">
        <v>18</v>
      </c>
      <c r="T47" s="44">
        <v>18</v>
      </c>
      <c r="U47" s="44">
        <v>18</v>
      </c>
      <c r="V47" s="44">
        <v>18</v>
      </c>
      <c r="W47" s="44">
        <v>18</v>
      </c>
      <c r="X47" s="44">
        <v>18</v>
      </c>
      <c r="Y47" s="44">
        <v>18</v>
      </c>
      <c r="Z47" s="44">
        <v>18</v>
      </c>
      <c r="AA47" s="44">
        <v>18</v>
      </c>
      <c r="AB47" s="44">
        <v>18</v>
      </c>
      <c r="AC47" s="44">
        <v>18</v>
      </c>
      <c r="AD47" s="44">
        <v>18</v>
      </c>
      <c r="AE47" s="44">
        <v>18</v>
      </c>
      <c r="AF47" s="44">
        <v>18</v>
      </c>
      <c r="AG47" s="59">
        <v>22</v>
      </c>
      <c r="AH47" s="45">
        <f t="shared" si="2"/>
        <v>18</v>
      </c>
      <c r="AI47" s="46">
        <f t="shared" si="3"/>
        <v>18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9.6</v>
      </c>
      <c r="C48" s="44">
        <v>9.6</v>
      </c>
      <c r="D48" s="44">
        <v>9.6</v>
      </c>
      <c r="E48" s="44">
        <v>9.6</v>
      </c>
      <c r="F48" s="44">
        <v>9.6</v>
      </c>
      <c r="G48" s="44">
        <v>9.6</v>
      </c>
      <c r="H48" s="44">
        <v>9.6</v>
      </c>
      <c r="I48" s="44">
        <v>9.6</v>
      </c>
      <c r="J48" s="44">
        <v>9.6</v>
      </c>
      <c r="K48" s="44">
        <v>9.6</v>
      </c>
      <c r="L48" s="44">
        <v>9.6</v>
      </c>
      <c r="M48" s="44">
        <v>9.6</v>
      </c>
      <c r="N48" s="44">
        <v>9.6</v>
      </c>
      <c r="O48" s="44">
        <v>9.6</v>
      </c>
      <c r="P48" s="44">
        <v>9.6</v>
      </c>
      <c r="Q48" s="44">
        <v>9.6</v>
      </c>
      <c r="R48" s="44">
        <v>9.6</v>
      </c>
      <c r="S48" s="44">
        <v>9.6</v>
      </c>
      <c r="T48" s="44">
        <v>9.6999999999999993</v>
      </c>
      <c r="U48" s="44">
        <v>22.5</v>
      </c>
      <c r="V48" s="44">
        <v>22.5</v>
      </c>
      <c r="W48" s="44">
        <v>22.5</v>
      </c>
      <c r="X48" s="44">
        <v>22.5</v>
      </c>
      <c r="Y48" s="44">
        <v>22.5</v>
      </c>
      <c r="Z48" s="44">
        <v>22.5</v>
      </c>
      <c r="AA48" s="44">
        <v>22.5</v>
      </c>
      <c r="AB48" s="44">
        <v>22.5</v>
      </c>
      <c r="AC48" s="44">
        <v>22.5</v>
      </c>
      <c r="AD48" s="44">
        <v>22.5</v>
      </c>
      <c r="AE48" s="44">
        <v>20</v>
      </c>
      <c r="AF48" s="44">
        <v>20</v>
      </c>
      <c r="AG48" s="59">
        <v>22</v>
      </c>
      <c r="AH48" s="45">
        <f t="shared" si="2"/>
        <v>22.5</v>
      </c>
      <c r="AI48" s="46">
        <f t="shared" si="3"/>
        <v>9.6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19.3</v>
      </c>
      <c r="C49" s="44">
        <v>19.3</v>
      </c>
      <c r="D49" s="44">
        <v>19.3</v>
      </c>
      <c r="E49" s="44">
        <v>19.3</v>
      </c>
      <c r="F49" s="44">
        <v>19.3</v>
      </c>
      <c r="G49" s="44">
        <v>19.3</v>
      </c>
      <c r="H49" s="44">
        <v>19.3</v>
      </c>
      <c r="I49" s="44">
        <v>19.3</v>
      </c>
      <c r="J49" s="44">
        <v>19.3</v>
      </c>
      <c r="K49" s="44">
        <v>19.3</v>
      </c>
      <c r="L49" s="44">
        <v>19.3</v>
      </c>
      <c r="M49" s="44">
        <v>19.3</v>
      </c>
      <c r="N49" s="44">
        <v>19.3</v>
      </c>
      <c r="O49" s="44">
        <v>19.3</v>
      </c>
      <c r="P49" s="44">
        <v>19.3</v>
      </c>
      <c r="Q49" s="44">
        <v>19.3</v>
      </c>
      <c r="R49" s="44">
        <v>19.3</v>
      </c>
      <c r="S49" s="44">
        <v>19.3</v>
      </c>
      <c r="T49" s="44">
        <v>19.3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59">
        <v>21.93</v>
      </c>
      <c r="AH49" s="45">
        <f t="shared" si="2"/>
        <v>19.3</v>
      </c>
      <c r="AI49" s="46">
        <f t="shared" si="3"/>
        <v>0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4.5</v>
      </c>
      <c r="C50" s="44">
        <v>4.5</v>
      </c>
      <c r="D50" s="44">
        <v>4.5</v>
      </c>
      <c r="E50" s="44">
        <v>4.5</v>
      </c>
      <c r="F50" s="44">
        <v>4.5</v>
      </c>
      <c r="G50" s="44">
        <v>4.5</v>
      </c>
      <c r="H50" s="44">
        <v>4.5</v>
      </c>
      <c r="I50" s="44">
        <v>4.5</v>
      </c>
      <c r="J50" s="44">
        <v>4.5</v>
      </c>
      <c r="K50" s="44">
        <v>4.5</v>
      </c>
      <c r="L50" s="44">
        <v>4.5</v>
      </c>
      <c r="M50" s="44">
        <v>4.5</v>
      </c>
      <c r="N50" s="44">
        <v>4.5</v>
      </c>
      <c r="O50" s="44">
        <v>4.5</v>
      </c>
      <c r="P50" s="44">
        <v>9</v>
      </c>
      <c r="Q50" s="44">
        <v>9</v>
      </c>
      <c r="R50" s="44">
        <v>23</v>
      </c>
      <c r="S50" s="44">
        <v>12.3</v>
      </c>
      <c r="T50" s="44">
        <v>11.3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13.3</v>
      </c>
      <c r="AB50" s="44">
        <v>13</v>
      </c>
      <c r="AC50" s="44">
        <v>13</v>
      </c>
      <c r="AD50" s="44">
        <v>13</v>
      </c>
      <c r="AE50" s="44">
        <v>5.7</v>
      </c>
      <c r="AF50" s="44">
        <v>5.7</v>
      </c>
      <c r="AG50" s="59">
        <v>21.3</v>
      </c>
      <c r="AH50" s="45">
        <f t="shared" si="2"/>
        <v>23</v>
      </c>
      <c r="AI50" s="46">
        <f t="shared" si="3"/>
        <v>0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11.2</v>
      </c>
      <c r="C51" s="44">
        <v>11.2</v>
      </c>
      <c r="D51" s="44">
        <v>11.2</v>
      </c>
      <c r="E51" s="44">
        <v>11.2</v>
      </c>
      <c r="F51" s="44">
        <v>11.2</v>
      </c>
      <c r="G51" s="44">
        <v>11.2</v>
      </c>
      <c r="H51" s="44">
        <v>11.2</v>
      </c>
      <c r="I51" s="44">
        <v>11.2</v>
      </c>
      <c r="J51" s="44">
        <v>11.2</v>
      </c>
      <c r="K51" s="44">
        <v>11.2</v>
      </c>
      <c r="L51" s="44">
        <v>11.2</v>
      </c>
      <c r="M51" s="44">
        <v>11.2</v>
      </c>
      <c r="N51" s="44">
        <v>11.2</v>
      </c>
      <c r="O51" s="44">
        <v>11.2</v>
      </c>
      <c r="P51" s="44">
        <v>11.2</v>
      </c>
      <c r="Q51" s="44">
        <v>11.2</v>
      </c>
      <c r="R51" s="44">
        <v>11.2</v>
      </c>
      <c r="S51" s="44">
        <v>11.2</v>
      </c>
      <c r="T51" s="44">
        <v>11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20.7</v>
      </c>
      <c r="AB51" s="44">
        <v>20.7</v>
      </c>
      <c r="AC51" s="44">
        <v>20.7</v>
      </c>
      <c r="AD51" s="44">
        <v>20.7</v>
      </c>
      <c r="AE51" s="44">
        <v>20.7</v>
      </c>
      <c r="AF51" s="44">
        <v>20.7</v>
      </c>
      <c r="AG51" s="59">
        <v>20</v>
      </c>
      <c r="AH51" s="45">
        <f t="shared" si="2"/>
        <v>20.7</v>
      </c>
      <c r="AI51" s="46">
        <f t="shared" si="3"/>
        <v>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14</v>
      </c>
      <c r="C52" s="44">
        <v>14</v>
      </c>
      <c r="D52" s="44">
        <v>14</v>
      </c>
      <c r="E52" s="44">
        <v>14</v>
      </c>
      <c r="F52" s="44">
        <v>14</v>
      </c>
      <c r="G52" s="44">
        <v>14</v>
      </c>
      <c r="H52" s="44">
        <v>14</v>
      </c>
      <c r="I52" s="44">
        <v>14</v>
      </c>
      <c r="J52" s="44">
        <v>14</v>
      </c>
      <c r="K52" s="44">
        <v>14</v>
      </c>
      <c r="L52" s="44">
        <v>14</v>
      </c>
      <c r="M52" s="44">
        <v>21.3</v>
      </c>
      <c r="N52" s="44">
        <v>21.3</v>
      </c>
      <c r="O52" s="44">
        <v>21.3</v>
      </c>
      <c r="P52" s="44">
        <v>21.3</v>
      </c>
      <c r="Q52" s="44">
        <v>21.3</v>
      </c>
      <c r="R52" s="44">
        <v>21.3</v>
      </c>
      <c r="S52" s="44">
        <v>21.3</v>
      </c>
      <c r="T52" s="44">
        <v>21.3</v>
      </c>
      <c r="U52" s="44">
        <v>21.3</v>
      </c>
      <c r="V52" s="44">
        <v>21.3</v>
      </c>
      <c r="W52" s="44">
        <v>21.3</v>
      </c>
      <c r="X52" s="44">
        <v>21.3</v>
      </c>
      <c r="Y52" s="44">
        <v>21.3</v>
      </c>
      <c r="Z52" s="44">
        <v>21.3</v>
      </c>
      <c r="AA52" s="44">
        <v>21.3</v>
      </c>
      <c r="AB52" s="44">
        <v>19.5</v>
      </c>
      <c r="AC52" s="44">
        <v>19.5</v>
      </c>
      <c r="AD52" s="44">
        <v>19.5</v>
      </c>
      <c r="AE52" s="44">
        <v>19.5</v>
      </c>
      <c r="AF52" s="44">
        <v>19.5</v>
      </c>
      <c r="AG52" s="59">
        <v>20</v>
      </c>
      <c r="AH52" s="45">
        <f t="shared" si="2"/>
        <v>21.3</v>
      </c>
      <c r="AI52" s="46">
        <f t="shared" si="3"/>
        <v>14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20.2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>
        <v>20.2</v>
      </c>
      <c r="O53" s="44">
        <v>20.2</v>
      </c>
      <c r="P53" s="44">
        <v>20.2</v>
      </c>
      <c r="Q53" s="44">
        <v>20.2</v>
      </c>
      <c r="R53" s="44">
        <v>20.2</v>
      </c>
      <c r="S53" s="44">
        <v>20.100000000000001</v>
      </c>
      <c r="T53" s="44">
        <v>20.100000000000001</v>
      </c>
      <c r="U53" s="44">
        <v>20.100000000000001</v>
      </c>
      <c r="V53" s="44">
        <v>20.100000000000001</v>
      </c>
      <c r="W53" s="44">
        <v>20.100000000000001</v>
      </c>
      <c r="X53" s="44">
        <v>20.100000000000001</v>
      </c>
      <c r="Y53" s="44">
        <v>20.100000000000001</v>
      </c>
      <c r="Z53" s="44">
        <v>20.100000000000001</v>
      </c>
      <c r="AA53" s="44">
        <v>20.100000000000001</v>
      </c>
      <c r="AB53" s="44">
        <v>20.100000000000001</v>
      </c>
      <c r="AC53" s="44">
        <v>20.100000000000001</v>
      </c>
      <c r="AD53" s="44">
        <v>20.100000000000001</v>
      </c>
      <c r="AE53" s="44">
        <v>20.100000000000001</v>
      </c>
      <c r="AF53" s="44">
        <v>20.100000000000001</v>
      </c>
      <c r="AG53" s="59">
        <v>19.8</v>
      </c>
      <c r="AH53" s="45">
        <f t="shared" si="2"/>
        <v>20.2</v>
      </c>
      <c r="AI53" s="46">
        <f t="shared" si="3"/>
        <v>20.100000000000001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8.6</v>
      </c>
      <c r="C54" s="44">
        <v>8.6</v>
      </c>
      <c r="D54" s="44">
        <v>8.6</v>
      </c>
      <c r="E54" s="44">
        <v>8.6</v>
      </c>
      <c r="F54" s="44">
        <v>8.6</v>
      </c>
      <c r="G54" s="44">
        <v>8.6</v>
      </c>
      <c r="H54" s="44">
        <v>8.6</v>
      </c>
      <c r="I54" s="44">
        <v>8.6</v>
      </c>
      <c r="J54" s="44">
        <v>8.6</v>
      </c>
      <c r="K54" s="44">
        <v>8.6</v>
      </c>
      <c r="L54" s="44">
        <v>8.6</v>
      </c>
      <c r="M54" s="44">
        <v>8.5</v>
      </c>
      <c r="N54" s="44">
        <v>8.5</v>
      </c>
      <c r="O54" s="44">
        <v>8.5</v>
      </c>
      <c r="P54" s="44">
        <v>8.5</v>
      </c>
      <c r="Q54" s="44">
        <v>8.5</v>
      </c>
      <c r="R54" s="44">
        <v>8.5</v>
      </c>
      <c r="S54" s="44">
        <v>8.6</v>
      </c>
      <c r="T54" s="44">
        <v>8.6</v>
      </c>
      <c r="U54" s="44">
        <v>8.6</v>
      </c>
      <c r="V54" s="44">
        <v>8.6</v>
      </c>
      <c r="W54" s="44">
        <v>8.6</v>
      </c>
      <c r="X54" s="44">
        <v>8.6</v>
      </c>
      <c r="Y54" s="44">
        <v>8.6</v>
      </c>
      <c r="Z54" s="44">
        <v>8.6</v>
      </c>
      <c r="AA54" s="44">
        <v>8.6</v>
      </c>
      <c r="AB54" s="44">
        <v>8.6</v>
      </c>
      <c r="AC54" s="44">
        <v>8.6</v>
      </c>
      <c r="AD54" s="44">
        <v>8.6</v>
      </c>
      <c r="AE54" s="44">
        <v>8.6</v>
      </c>
      <c r="AF54" s="44">
        <v>8.6</v>
      </c>
      <c r="AG54" s="59">
        <v>18</v>
      </c>
      <c r="AH54" s="45">
        <f t="shared" si="2"/>
        <v>8.6</v>
      </c>
      <c r="AI54" s="46">
        <f t="shared" si="3"/>
        <v>8.5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15.6</v>
      </c>
      <c r="C55" s="44">
        <v>13.7</v>
      </c>
      <c r="D55" s="44">
        <v>13.7</v>
      </c>
      <c r="E55" s="44">
        <v>13.7</v>
      </c>
      <c r="F55" s="44">
        <v>13.7</v>
      </c>
      <c r="G55" s="44">
        <v>13.7</v>
      </c>
      <c r="H55" s="44">
        <v>13.7</v>
      </c>
      <c r="I55" s="44">
        <v>13.7</v>
      </c>
      <c r="J55" s="44">
        <v>13.7</v>
      </c>
      <c r="K55" s="44">
        <v>13.7</v>
      </c>
      <c r="L55" s="44">
        <v>13.7</v>
      </c>
      <c r="M55" s="44">
        <v>13.7</v>
      </c>
      <c r="N55" s="44">
        <v>13.7</v>
      </c>
      <c r="O55" s="44">
        <v>13.7</v>
      </c>
      <c r="P55" s="44">
        <v>13.7</v>
      </c>
      <c r="Q55" s="44">
        <v>13.7</v>
      </c>
      <c r="R55" s="44">
        <v>13.7</v>
      </c>
      <c r="S55" s="44">
        <v>14</v>
      </c>
      <c r="T55" s="44">
        <v>14</v>
      </c>
      <c r="U55" s="44">
        <v>0</v>
      </c>
      <c r="V55" s="44">
        <v>15.5</v>
      </c>
      <c r="W55" s="44">
        <v>15.5</v>
      </c>
      <c r="X55" s="44">
        <v>15.5</v>
      </c>
      <c r="Y55" s="44">
        <v>15.5</v>
      </c>
      <c r="Z55" s="44">
        <v>15.5</v>
      </c>
      <c r="AA55" s="44">
        <v>15.5</v>
      </c>
      <c r="AB55" s="44">
        <v>15.5</v>
      </c>
      <c r="AC55" s="44">
        <v>15.5</v>
      </c>
      <c r="AD55" s="44">
        <v>15.5</v>
      </c>
      <c r="AE55" s="44">
        <v>15.5</v>
      </c>
      <c r="AF55" s="44">
        <v>15.5</v>
      </c>
      <c r="AG55" s="59">
        <v>15.33</v>
      </c>
      <c r="AH55" s="45">
        <f t="shared" si="2"/>
        <v>15.6</v>
      </c>
      <c r="AI55" s="46">
        <f t="shared" si="3"/>
        <v>0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14</v>
      </c>
      <c r="Q57" s="44">
        <v>14</v>
      </c>
      <c r="R57" s="44">
        <v>14</v>
      </c>
      <c r="S57" s="44">
        <v>14</v>
      </c>
      <c r="T57" s="44">
        <v>14</v>
      </c>
      <c r="U57" s="44">
        <v>14</v>
      </c>
      <c r="V57" s="44">
        <v>14</v>
      </c>
      <c r="W57" s="44">
        <v>14</v>
      </c>
      <c r="X57" s="44">
        <v>14</v>
      </c>
      <c r="Y57" s="44">
        <v>14</v>
      </c>
      <c r="Z57" s="44">
        <v>14</v>
      </c>
      <c r="AA57" s="44">
        <v>14</v>
      </c>
      <c r="AB57" s="44">
        <v>14</v>
      </c>
      <c r="AC57" s="44">
        <v>14</v>
      </c>
      <c r="AD57" s="44">
        <v>14</v>
      </c>
      <c r="AE57" s="44">
        <v>14</v>
      </c>
      <c r="AF57" s="44">
        <v>14</v>
      </c>
      <c r="AG57" s="59">
        <v>14.9</v>
      </c>
      <c r="AH57" s="45">
        <f t="shared" si="2"/>
        <v>14</v>
      </c>
      <c r="AI57" s="46">
        <f t="shared" si="3"/>
        <v>14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14.8</v>
      </c>
      <c r="C58" s="44">
        <v>14.8</v>
      </c>
      <c r="D58" s="44">
        <v>14.8</v>
      </c>
      <c r="E58" s="44">
        <v>14.8</v>
      </c>
      <c r="F58" s="44">
        <v>14.8</v>
      </c>
      <c r="G58" s="44">
        <v>14.8</v>
      </c>
      <c r="H58" s="44">
        <v>14.8</v>
      </c>
      <c r="I58" s="44">
        <v>14.8</v>
      </c>
      <c r="J58" s="44">
        <v>14.8</v>
      </c>
      <c r="K58" s="44">
        <v>14.8</v>
      </c>
      <c r="L58" s="44">
        <v>14.8</v>
      </c>
      <c r="M58" s="44">
        <v>14.8</v>
      </c>
      <c r="N58" s="44">
        <v>14.8</v>
      </c>
      <c r="O58" s="44">
        <v>14.8</v>
      </c>
      <c r="P58" s="44">
        <v>14.8</v>
      </c>
      <c r="Q58" s="44">
        <v>14.8</v>
      </c>
      <c r="R58" s="44">
        <v>14.8</v>
      </c>
      <c r="S58" s="44">
        <v>14.8</v>
      </c>
      <c r="T58" s="44">
        <v>14.8</v>
      </c>
      <c r="U58" s="44">
        <v>14.8</v>
      </c>
      <c r="V58" s="44">
        <v>14.8</v>
      </c>
      <c r="W58" s="44">
        <v>14.8</v>
      </c>
      <c r="X58" s="44">
        <v>14.8</v>
      </c>
      <c r="Y58" s="44">
        <v>14.8</v>
      </c>
      <c r="Z58" s="44">
        <v>14.8</v>
      </c>
      <c r="AA58" s="44">
        <v>14.8</v>
      </c>
      <c r="AB58" s="44">
        <v>14.8</v>
      </c>
      <c r="AC58" s="44">
        <v>14.8</v>
      </c>
      <c r="AD58" s="44">
        <v>14.8</v>
      </c>
      <c r="AE58" s="44">
        <v>14.8</v>
      </c>
      <c r="AF58" s="44">
        <v>14.8</v>
      </c>
      <c r="AG58" s="59">
        <v>14.3</v>
      </c>
      <c r="AH58" s="45">
        <f t="shared" si="2"/>
        <v>14.8</v>
      </c>
      <c r="AI58" s="46">
        <f t="shared" si="3"/>
        <v>14.8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11.8</v>
      </c>
      <c r="C61" s="44">
        <v>11.8</v>
      </c>
      <c r="D61" s="44">
        <v>11.8</v>
      </c>
      <c r="E61" s="44">
        <v>11.8</v>
      </c>
      <c r="F61" s="44">
        <v>11.8</v>
      </c>
      <c r="G61" s="44">
        <v>11.8</v>
      </c>
      <c r="H61" s="44">
        <v>11.8</v>
      </c>
      <c r="I61" s="44">
        <v>11.8</v>
      </c>
      <c r="J61" s="44">
        <v>11.8</v>
      </c>
      <c r="K61" s="44">
        <v>11.8</v>
      </c>
      <c r="L61" s="44">
        <v>11.8</v>
      </c>
      <c r="M61" s="44">
        <v>11.8</v>
      </c>
      <c r="N61" s="44">
        <v>11.8</v>
      </c>
      <c r="O61" s="44">
        <v>11.8</v>
      </c>
      <c r="P61" s="44">
        <v>11.8</v>
      </c>
      <c r="Q61" s="44">
        <v>11.8</v>
      </c>
      <c r="R61" s="44">
        <v>11.8</v>
      </c>
      <c r="S61" s="44">
        <v>11.8</v>
      </c>
      <c r="T61" s="44">
        <v>11.8</v>
      </c>
      <c r="U61" s="44">
        <v>11.8</v>
      </c>
      <c r="V61" s="44">
        <v>11.8</v>
      </c>
      <c r="W61" s="44">
        <v>11.8</v>
      </c>
      <c r="X61" s="44">
        <v>11.8</v>
      </c>
      <c r="Y61" s="44">
        <v>11.8</v>
      </c>
      <c r="Z61" s="44">
        <v>11.8</v>
      </c>
      <c r="AA61" s="44">
        <v>11.8</v>
      </c>
      <c r="AB61" s="44">
        <v>11.8</v>
      </c>
      <c r="AC61" s="44">
        <v>11.8</v>
      </c>
      <c r="AD61" s="44">
        <v>11.8</v>
      </c>
      <c r="AE61" s="44">
        <v>11.8</v>
      </c>
      <c r="AF61" s="44">
        <v>11.8</v>
      </c>
      <c r="AG61" s="59">
        <v>13.5</v>
      </c>
      <c r="AH61" s="45">
        <f t="shared" si="2"/>
        <v>11.8</v>
      </c>
      <c r="AI61" s="46">
        <f t="shared" si="3"/>
        <v>11.8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</v>
      </c>
      <c r="C63" s="44">
        <v>10</v>
      </c>
      <c r="D63" s="44">
        <v>10</v>
      </c>
      <c r="E63" s="44">
        <v>10</v>
      </c>
      <c r="F63" s="44">
        <v>10</v>
      </c>
      <c r="G63" s="44">
        <v>10</v>
      </c>
      <c r="H63" s="44">
        <v>10</v>
      </c>
      <c r="I63" s="44">
        <v>10</v>
      </c>
      <c r="J63" s="44">
        <v>10</v>
      </c>
      <c r="K63" s="44">
        <v>10</v>
      </c>
      <c r="L63" s="44">
        <v>10</v>
      </c>
      <c r="M63" s="44">
        <v>10</v>
      </c>
      <c r="N63" s="44">
        <v>10</v>
      </c>
      <c r="O63" s="44">
        <v>10</v>
      </c>
      <c r="P63" s="44">
        <v>10</v>
      </c>
      <c r="Q63" s="44">
        <v>10</v>
      </c>
      <c r="R63" s="44">
        <v>10</v>
      </c>
      <c r="S63" s="44">
        <v>10</v>
      </c>
      <c r="T63" s="44">
        <v>10</v>
      </c>
      <c r="U63" s="44">
        <v>10</v>
      </c>
      <c r="V63" s="44">
        <v>10</v>
      </c>
      <c r="W63" s="44">
        <v>10</v>
      </c>
      <c r="X63" s="44">
        <v>10</v>
      </c>
      <c r="Y63" s="44">
        <v>10</v>
      </c>
      <c r="Z63" s="44">
        <v>10</v>
      </c>
      <c r="AA63" s="44">
        <v>10</v>
      </c>
      <c r="AB63" s="44">
        <v>10</v>
      </c>
      <c r="AC63" s="44">
        <v>10</v>
      </c>
      <c r="AD63" s="44">
        <v>10</v>
      </c>
      <c r="AE63" s="44">
        <v>10</v>
      </c>
      <c r="AF63" s="44">
        <v>10</v>
      </c>
      <c r="AG63" s="59">
        <v>13</v>
      </c>
      <c r="AH63" s="45">
        <f t="shared" si="2"/>
        <v>10</v>
      </c>
      <c r="AI63" s="46">
        <f t="shared" si="3"/>
        <v>10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12</v>
      </c>
      <c r="Q64" s="44">
        <v>12</v>
      </c>
      <c r="R64" s="44">
        <v>12</v>
      </c>
      <c r="S64" s="44">
        <v>12</v>
      </c>
      <c r="T64" s="44">
        <v>12</v>
      </c>
      <c r="U64" s="44">
        <v>12</v>
      </c>
      <c r="V64" s="44">
        <v>12</v>
      </c>
      <c r="W64" s="44">
        <v>12</v>
      </c>
      <c r="X64" s="44">
        <v>12</v>
      </c>
      <c r="Y64" s="44">
        <v>12</v>
      </c>
      <c r="Z64" s="44">
        <v>12</v>
      </c>
      <c r="AA64" s="44">
        <v>11</v>
      </c>
      <c r="AB64" s="44">
        <v>11</v>
      </c>
      <c r="AC64" s="44">
        <v>11</v>
      </c>
      <c r="AD64" s="44">
        <v>11</v>
      </c>
      <c r="AE64" s="44">
        <v>10</v>
      </c>
      <c r="AF64" s="44">
        <v>6</v>
      </c>
      <c r="AG64" s="59">
        <v>12</v>
      </c>
      <c r="AH64" s="45">
        <f t="shared" si="2"/>
        <v>12</v>
      </c>
      <c r="AI64" s="46">
        <f t="shared" si="3"/>
        <v>6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11.9</v>
      </c>
      <c r="C65" s="44">
        <v>11.9</v>
      </c>
      <c r="D65" s="44">
        <v>11.9</v>
      </c>
      <c r="E65" s="44">
        <v>11.9</v>
      </c>
      <c r="F65" s="44">
        <v>11.9</v>
      </c>
      <c r="G65" s="44">
        <v>11.9</v>
      </c>
      <c r="H65" s="44">
        <v>11.9</v>
      </c>
      <c r="I65" s="44">
        <v>11.9</v>
      </c>
      <c r="J65" s="44">
        <v>11.9</v>
      </c>
      <c r="K65" s="44">
        <v>11.9</v>
      </c>
      <c r="L65" s="44">
        <v>11.9</v>
      </c>
      <c r="M65" s="44">
        <v>11.9</v>
      </c>
      <c r="N65" s="44">
        <v>11.9</v>
      </c>
      <c r="O65" s="44">
        <v>11.9</v>
      </c>
      <c r="P65" s="44">
        <v>11.9</v>
      </c>
      <c r="Q65" s="44">
        <v>11.9</v>
      </c>
      <c r="R65" s="44">
        <v>11.9</v>
      </c>
      <c r="S65" s="44">
        <v>11.9</v>
      </c>
      <c r="T65" s="44">
        <v>11.9</v>
      </c>
      <c r="U65" s="44">
        <v>11.9</v>
      </c>
      <c r="V65" s="44">
        <v>11.9</v>
      </c>
      <c r="W65" s="44">
        <v>11.9</v>
      </c>
      <c r="X65" s="44">
        <v>11.9</v>
      </c>
      <c r="Y65" s="44">
        <v>11.9</v>
      </c>
      <c r="Z65" s="44">
        <v>11.9</v>
      </c>
      <c r="AA65" s="44">
        <v>11.9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11.9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4</v>
      </c>
      <c r="C66" s="44">
        <v>4</v>
      </c>
      <c r="D66" s="44">
        <v>4</v>
      </c>
      <c r="E66" s="44">
        <v>4</v>
      </c>
      <c r="F66" s="44">
        <v>4</v>
      </c>
      <c r="G66" s="44">
        <v>4</v>
      </c>
      <c r="H66" s="44">
        <v>4</v>
      </c>
      <c r="I66" s="44">
        <v>4</v>
      </c>
      <c r="J66" s="44">
        <v>4</v>
      </c>
      <c r="K66" s="44">
        <v>4</v>
      </c>
      <c r="L66" s="44">
        <v>4</v>
      </c>
      <c r="M66" s="44">
        <v>4</v>
      </c>
      <c r="N66" s="44">
        <v>4</v>
      </c>
      <c r="O66" s="44">
        <v>4</v>
      </c>
      <c r="P66" s="44">
        <v>4</v>
      </c>
      <c r="Q66" s="44">
        <v>4</v>
      </c>
      <c r="R66" s="44">
        <v>4</v>
      </c>
      <c r="S66" s="44">
        <v>4</v>
      </c>
      <c r="T66" s="44">
        <v>4</v>
      </c>
      <c r="U66" s="44">
        <v>4</v>
      </c>
      <c r="V66" s="44">
        <v>4</v>
      </c>
      <c r="W66" s="44">
        <v>4</v>
      </c>
      <c r="X66" s="44">
        <v>4</v>
      </c>
      <c r="Y66" s="44">
        <v>4</v>
      </c>
      <c r="Z66" s="44">
        <v>4</v>
      </c>
      <c r="AA66" s="44">
        <v>4</v>
      </c>
      <c r="AB66" s="44">
        <v>7.8</v>
      </c>
      <c r="AC66" s="44">
        <v>7.8</v>
      </c>
      <c r="AD66" s="44">
        <v>7.8</v>
      </c>
      <c r="AE66" s="44">
        <v>7.8</v>
      </c>
      <c r="AF66" s="44">
        <v>7.8</v>
      </c>
      <c r="AG66" s="59">
        <v>12</v>
      </c>
      <c r="AH66" s="45">
        <f t="shared" si="2"/>
        <v>7.8</v>
      </c>
      <c r="AI66" s="46">
        <f t="shared" si="3"/>
        <v>4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10.5</v>
      </c>
      <c r="C67" s="44">
        <v>10.5</v>
      </c>
      <c r="D67" s="44">
        <v>10.5</v>
      </c>
      <c r="E67" s="44">
        <v>10.5</v>
      </c>
      <c r="F67" s="44">
        <v>10.5</v>
      </c>
      <c r="G67" s="44">
        <v>10.5</v>
      </c>
      <c r="H67" s="44">
        <v>10.5</v>
      </c>
      <c r="I67" s="44">
        <v>10.5</v>
      </c>
      <c r="J67" s="44">
        <v>10.5</v>
      </c>
      <c r="K67" s="44">
        <v>10.5</v>
      </c>
      <c r="L67" s="44">
        <v>10.5</v>
      </c>
      <c r="M67" s="44">
        <v>10.5</v>
      </c>
      <c r="N67" s="44">
        <v>10.5</v>
      </c>
      <c r="O67" s="44">
        <v>10.5</v>
      </c>
      <c r="P67" s="44">
        <v>10.5</v>
      </c>
      <c r="Q67" s="44">
        <v>10.5</v>
      </c>
      <c r="R67" s="44">
        <v>10.5</v>
      </c>
      <c r="S67" s="44">
        <v>10.5</v>
      </c>
      <c r="T67" s="44">
        <v>10.5</v>
      </c>
      <c r="U67" s="44">
        <v>10.5</v>
      </c>
      <c r="V67" s="44">
        <v>10.5</v>
      </c>
      <c r="W67" s="44">
        <v>10.5</v>
      </c>
      <c r="X67" s="44">
        <v>10.5</v>
      </c>
      <c r="Y67" s="44">
        <v>10.5</v>
      </c>
      <c r="Z67" s="44">
        <v>10.5</v>
      </c>
      <c r="AA67" s="44">
        <v>10.5</v>
      </c>
      <c r="AB67" s="44">
        <v>10.5</v>
      </c>
      <c r="AC67" s="44">
        <v>10.5</v>
      </c>
      <c r="AD67" s="44">
        <v>10.5</v>
      </c>
      <c r="AE67" s="44">
        <v>10.5</v>
      </c>
      <c r="AF67" s="44">
        <v>10.5</v>
      </c>
      <c r="AG67" s="59">
        <v>12</v>
      </c>
      <c r="AH67" s="45">
        <f t="shared" si="2"/>
        <v>10.5</v>
      </c>
      <c r="AI67" s="46">
        <f t="shared" si="3"/>
        <v>10.5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9</v>
      </c>
      <c r="C68" s="44">
        <v>9</v>
      </c>
      <c r="D68" s="44">
        <v>9</v>
      </c>
      <c r="E68" s="44">
        <v>9</v>
      </c>
      <c r="F68" s="44">
        <v>9</v>
      </c>
      <c r="G68" s="44">
        <v>9</v>
      </c>
      <c r="H68" s="44">
        <v>9</v>
      </c>
      <c r="I68" s="44">
        <v>9</v>
      </c>
      <c r="J68" s="44">
        <v>9</v>
      </c>
      <c r="K68" s="44">
        <v>9</v>
      </c>
      <c r="L68" s="44">
        <v>9</v>
      </c>
      <c r="M68" s="44">
        <v>11.1</v>
      </c>
      <c r="N68" s="44">
        <v>11.1</v>
      </c>
      <c r="O68" s="44">
        <v>11.1</v>
      </c>
      <c r="P68" s="44">
        <v>11.1</v>
      </c>
      <c r="Q68" s="44">
        <v>11.1</v>
      </c>
      <c r="R68" s="44">
        <v>11.1</v>
      </c>
      <c r="S68" s="44">
        <v>11.1</v>
      </c>
      <c r="T68" s="44">
        <v>11.1</v>
      </c>
      <c r="U68" s="44">
        <v>11.1</v>
      </c>
      <c r="V68" s="44">
        <v>11.1</v>
      </c>
      <c r="W68" s="44">
        <v>11.1</v>
      </c>
      <c r="X68" s="44">
        <v>11.1</v>
      </c>
      <c r="Y68" s="44">
        <v>11.1</v>
      </c>
      <c r="Z68" s="44">
        <v>11.1</v>
      </c>
      <c r="AA68" s="44">
        <v>11.1</v>
      </c>
      <c r="AB68" s="44">
        <v>11.1</v>
      </c>
      <c r="AC68" s="44">
        <v>11.1</v>
      </c>
      <c r="AD68" s="44">
        <v>11.1</v>
      </c>
      <c r="AE68" s="44">
        <v>11.1</v>
      </c>
      <c r="AF68" s="44">
        <v>11.1</v>
      </c>
      <c r="AG68" s="59">
        <v>12</v>
      </c>
      <c r="AH68" s="45">
        <f t="shared" si="2"/>
        <v>11.1</v>
      </c>
      <c r="AI68" s="46">
        <f t="shared" si="3"/>
        <v>9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10</v>
      </c>
      <c r="D69" s="44">
        <v>10</v>
      </c>
      <c r="E69" s="44">
        <v>10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v>10</v>
      </c>
      <c r="S69" s="44">
        <v>10</v>
      </c>
      <c r="T69" s="44">
        <v>10</v>
      </c>
      <c r="U69" s="44">
        <v>10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10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10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11.2</v>
      </c>
      <c r="C70" s="44">
        <v>11.2</v>
      </c>
      <c r="D70" s="44">
        <v>11.2</v>
      </c>
      <c r="E70" s="44">
        <v>11.2</v>
      </c>
      <c r="F70" s="44">
        <v>11.2</v>
      </c>
      <c r="G70" s="44">
        <v>11.2</v>
      </c>
      <c r="H70" s="44">
        <v>11.2</v>
      </c>
      <c r="I70" s="44">
        <v>11.2</v>
      </c>
      <c r="J70" s="44">
        <v>11.2</v>
      </c>
      <c r="K70" s="44">
        <v>11.2</v>
      </c>
      <c r="L70" s="44">
        <v>11.2</v>
      </c>
      <c r="M70" s="44">
        <v>11.2</v>
      </c>
      <c r="N70" s="44">
        <v>11.2</v>
      </c>
      <c r="O70" s="44">
        <v>11.2</v>
      </c>
      <c r="P70" s="44">
        <v>11.2</v>
      </c>
      <c r="Q70" s="44">
        <v>11.2</v>
      </c>
      <c r="R70" s="44">
        <v>11.2</v>
      </c>
      <c r="S70" s="44">
        <v>11.2</v>
      </c>
      <c r="T70" s="44">
        <v>11.2</v>
      </c>
      <c r="U70" s="44">
        <v>11.2</v>
      </c>
      <c r="V70" s="44">
        <v>11.2</v>
      </c>
      <c r="W70" s="44">
        <v>11.2</v>
      </c>
      <c r="X70" s="44">
        <v>11.2</v>
      </c>
      <c r="Y70" s="44">
        <v>11.2</v>
      </c>
      <c r="Z70" s="44">
        <v>11.2</v>
      </c>
      <c r="AA70" s="44">
        <v>11.2</v>
      </c>
      <c r="AB70" s="44">
        <v>11.2</v>
      </c>
      <c r="AC70" s="44">
        <v>11.2</v>
      </c>
      <c r="AD70" s="44">
        <v>11.2</v>
      </c>
      <c r="AE70" s="44">
        <v>11.2</v>
      </c>
      <c r="AF70" s="44">
        <v>11.2</v>
      </c>
      <c r="AG70" s="59">
        <v>11</v>
      </c>
      <c r="AH70" s="45">
        <f t="shared" si="2"/>
        <v>11.2</v>
      </c>
      <c r="AI70" s="46">
        <f t="shared" si="3"/>
        <v>11.2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>
        <v>9.4</v>
      </c>
      <c r="T71" s="44">
        <v>9.4</v>
      </c>
      <c r="U71" s="44">
        <v>9.4</v>
      </c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9.4</v>
      </c>
      <c r="D72" s="44">
        <v>9.4</v>
      </c>
      <c r="E72" s="44">
        <v>9.4</v>
      </c>
      <c r="F72" s="44">
        <v>9.4</v>
      </c>
      <c r="G72" s="44">
        <v>9.4</v>
      </c>
      <c r="H72" s="44">
        <v>9.4</v>
      </c>
      <c r="I72" s="44">
        <v>9.4</v>
      </c>
      <c r="J72" s="44">
        <v>9.4</v>
      </c>
      <c r="K72" s="44">
        <v>9.4</v>
      </c>
      <c r="L72" s="44">
        <v>9.4</v>
      </c>
      <c r="M72" s="44">
        <v>9.4</v>
      </c>
      <c r="N72" s="44">
        <v>9.4</v>
      </c>
      <c r="O72" s="44">
        <v>9.4</v>
      </c>
      <c r="P72" s="44">
        <v>9.4</v>
      </c>
      <c r="Q72" s="44">
        <v>9.4</v>
      </c>
      <c r="R72" s="44">
        <v>9.4</v>
      </c>
      <c r="S72" s="44">
        <v>9.4</v>
      </c>
      <c r="T72" s="44">
        <v>9.4</v>
      </c>
      <c r="U72" s="44">
        <v>9.4</v>
      </c>
      <c r="V72" s="44">
        <v>9.4</v>
      </c>
      <c r="W72" s="44">
        <v>9.4</v>
      </c>
      <c r="X72" s="44">
        <v>9.4</v>
      </c>
      <c r="Y72" s="44">
        <v>9.4</v>
      </c>
      <c r="Z72" s="44">
        <v>9.4</v>
      </c>
      <c r="AA72" s="44">
        <v>11.6</v>
      </c>
      <c r="AB72" s="44">
        <v>11.6</v>
      </c>
      <c r="AC72" s="44">
        <v>11.6</v>
      </c>
      <c r="AD72" s="44">
        <v>11.6</v>
      </c>
      <c r="AE72" s="44">
        <v>11.6</v>
      </c>
      <c r="AF72" s="44">
        <v>11.6</v>
      </c>
      <c r="AG72" s="59">
        <v>10.7</v>
      </c>
      <c r="AH72" s="45">
        <f t="shared" si="2"/>
        <v>11.7</v>
      </c>
      <c r="AI72" s="46">
        <f t="shared" si="3"/>
        <v>9.4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9.6</v>
      </c>
      <c r="C73" s="44">
        <v>9.6</v>
      </c>
      <c r="D73" s="44">
        <v>9.6</v>
      </c>
      <c r="E73" s="44">
        <v>9.6</v>
      </c>
      <c r="F73" s="44">
        <v>9.6</v>
      </c>
      <c r="G73" s="44">
        <v>9.6</v>
      </c>
      <c r="H73" s="44">
        <v>9.6</v>
      </c>
      <c r="I73" s="44">
        <v>9.6</v>
      </c>
      <c r="J73" s="44">
        <v>9.6</v>
      </c>
      <c r="K73" s="44">
        <v>9.6</v>
      </c>
      <c r="L73" s="44">
        <v>9.6</v>
      </c>
      <c r="M73" s="44">
        <v>9.6</v>
      </c>
      <c r="N73" s="44">
        <v>9.6</v>
      </c>
      <c r="O73" s="44">
        <v>9.6</v>
      </c>
      <c r="P73" s="44">
        <v>9.6</v>
      </c>
      <c r="Q73" s="44">
        <v>9.6</v>
      </c>
      <c r="R73" s="44">
        <v>9.6</v>
      </c>
      <c r="S73" s="44">
        <v>9.6</v>
      </c>
      <c r="T73" s="44">
        <v>9.6</v>
      </c>
      <c r="U73" s="44">
        <v>9.6</v>
      </c>
      <c r="V73" s="44">
        <v>9.6</v>
      </c>
      <c r="W73" s="44">
        <v>9.6</v>
      </c>
      <c r="X73" s="44">
        <v>9.6</v>
      </c>
      <c r="Y73" s="44">
        <v>9.6</v>
      </c>
      <c r="Z73" s="44">
        <v>9.6</v>
      </c>
      <c r="AA73" s="44">
        <v>9.6</v>
      </c>
      <c r="AB73" s="44">
        <v>9.1999999999999993</v>
      </c>
      <c r="AC73" s="44">
        <v>9.1999999999999993</v>
      </c>
      <c r="AD73" s="44">
        <v>9.1999999999999993</v>
      </c>
      <c r="AE73" s="44">
        <v>9.1999999999999993</v>
      </c>
      <c r="AF73" s="44">
        <v>9.1999999999999993</v>
      </c>
      <c r="AG73" s="59">
        <v>10.3</v>
      </c>
      <c r="AH73" s="45">
        <f>MAX(B73:AF73)</f>
        <v>9.6</v>
      </c>
      <c r="AI73" s="46">
        <f>MIN(B73:AF73)</f>
        <v>9.1999999999999993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9</v>
      </c>
      <c r="C74" s="44">
        <v>9</v>
      </c>
      <c r="D74" s="44">
        <v>9</v>
      </c>
      <c r="E74" s="44">
        <v>9</v>
      </c>
      <c r="F74" s="44">
        <v>9</v>
      </c>
      <c r="G74" s="44">
        <v>9</v>
      </c>
      <c r="H74" s="44">
        <v>9</v>
      </c>
      <c r="I74" s="44">
        <v>9</v>
      </c>
      <c r="J74" s="44">
        <v>9</v>
      </c>
      <c r="K74" s="44">
        <v>9</v>
      </c>
      <c r="L74" s="44">
        <v>9</v>
      </c>
      <c r="M74" s="44">
        <v>9</v>
      </c>
      <c r="N74" s="44">
        <v>9</v>
      </c>
      <c r="O74" s="44">
        <v>9</v>
      </c>
      <c r="P74" s="44">
        <v>9</v>
      </c>
      <c r="Q74" s="44">
        <v>9</v>
      </c>
      <c r="R74" s="44">
        <v>9</v>
      </c>
      <c r="S74" s="44">
        <v>9</v>
      </c>
      <c r="T74" s="44">
        <v>9</v>
      </c>
      <c r="U74" s="44">
        <v>9</v>
      </c>
      <c r="V74" s="44">
        <v>9</v>
      </c>
      <c r="W74" s="44">
        <v>9</v>
      </c>
      <c r="X74" s="44">
        <v>9</v>
      </c>
      <c r="Y74" s="44">
        <v>9</v>
      </c>
      <c r="Z74" s="44">
        <v>9</v>
      </c>
      <c r="AA74" s="44">
        <v>9</v>
      </c>
      <c r="AB74" s="44">
        <v>9</v>
      </c>
      <c r="AC74" s="44">
        <v>9</v>
      </c>
      <c r="AD74" s="44">
        <v>9</v>
      </c>
      <c r="AE74" s="44">
        <v>9</v>
      </c>
      <c r="AF74" s="44">
        <v>9</v>
      </c>
      <c r="AG74" s="59">
        <v>10</v>
      </c>
      <c r="AH74" s="45">
        <f t="shared" si="2"/>
        <v>9</v>
      </c>
      <c r="AI74" s="46">
        <f t="shared" si="3"/>
        <v>9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7.8</v>
      </c>
      <c r="C76" s="44">
        <v>7.8</v>
      </c>
      <c r="D76" s="44">
        <v>7.8</v>
      </c>
      <c r="E76" s="44">
        <v>7.8</v>
      </c>
      <c r="F76" s="44">
        <v>7.8</v>
      </c>
      <c r="G76" s="44">
        <v>7.8</v>
      </c>
      <c r="H76" s="44">
        <v>7.8</v>
      </c>
      <c r="I76" s="44">
        <v>7.8</v>
      </c>
      <c r="J76" s="44">
        <v>7.8</v>
      </c>
      <c r="K76" s="44">
        <v>7.8</v>
      </c>
      <c r="L76" s="44">
        <v>7.8</v>
      </c>
      <c r="M76" s="44">
        <v>7.8</v>
      </c>
      <c r="N76" s="44">
        <v>7.8</v>
      </c>
      <c r="O76" s="44">
        <v>7.8</v>
      </c>
      <c r="P76" s="44">
        <v>7.8</v>
      </c>
      <c r="Q76" s="44">
        <v>7.8</v>
      </c>
      <c r="R76" s="44">
        <v>7.8</v>
      </c>
      <c r="S76" s="44">
        <v>7.8</v>
      </c>
      <c r="T76" s="44">
        <v>7.8</v>
      </c>
      <c r="U76" s="44">
        <v>7.8</v>
      </c>
      <c r="V76" s="44">
        <v>7.8</v>
      </c>
      <c r="W76" s="44">
        <v>7.8</v>
      </c>
      <c r="X76" s="44">
        <v>7.8</v>
      </c>
      <c r="Y76" s="44">
        <v>7.8</v>
      </c>
      <c r="Z76" s="44">
        <v>7.8</v>
      </c>
      <c r="AA76" s="44">
        <v>7.8</v>
      </c>
      <c r="AB76" s="44">
        <v>7.8</v>
      </c>
      <c r="AC76" s="44">
        <v>7.8</v>
      </c>
      <c r="AD76" s="44">
        <v>7.8</v>
      </c>
      <c r="AE76" s="44">
        <v>7.8</v>
      </c>
      <c r="AF76" s="44">
        <v>7.8</v>
      </c>
      <c r="AG76" s="59">
        <v>10</v>
      </c>
      <c r="AH76" s="45">
        <f t="shared" si="2"/>
        <v>7.8</v>
      </c>
      <c r="AI76" s="46">
        <f t="shared" si="3"/>
        <v>7.8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v>195.22</v>
      </c>
      <c r="C79" s="63">
        <v>187.4</v>
      </c>
      <c r="D79" s="63">
        <v>187.4</v>
      </c>
      <c r="E79" s="63">
        <v>188</v>
      </c>
      <c r="F79" s="63">
        <v>179</v>
      </c>
      <c r="G79" s="63">
        <v>179</v>
      </c>
      <c r="H79" s="63">
        <v>179</v>
      </c>
      <c r="I79" s="63">
        <v>179</v>
      </c>
      <c r="J79" s="63">
        <v>182</v>
      </c>
      <c r="K79" s="63">
        <v>182</v>
      </c>
      <c r="L79" s="63">
        <v>182</v>
      </c>
      <c r="M79" s="215">
        <f>89.3+92.3</f>
        <v>181.6</v>
      </c>
      <c r="N79" s="215">
        <f>89.3+92.3</f>
        <v>181.6</v>
      </c>
      <c r="O79" s="215">
        <f>89.3+92.3</f>
        <v>181.6</v>
      </c>
      <c r="P79" s="215">
        <v>176</v>
      </c>
      <c r="Q79" s="215">
        <v>176</v>
      </c>
      <c r="R79" s="215">
        <v>180</v>
      </c>
      <c r="S79" s="215">
        <f>95+84.1</f>
        <v>179.1</v>
      </c>
      <c r="T79" s="215">
        <f t="shared" ref="T79:Z79" si="20">95.4+84.1</f>
        <v>179.5</v>
      </c>
      <c r="U79" s="215">
        <f t="shared" si="20"/>
        <v>179.5</v>
      </c>
      <c r="V79" s="215">
        <f t="shared" si="20"/>
        <v>179.5</v>
      </c>
      <c r="W79" s="215">
        <f t="shared" si="20"/>
        <v>179.5</v>
      </c>
      <c r="X79" s="215">
        <f t="shared" si="20"/>
        <v>179.5</v>
      </c>
      <c r="Y79" s="215">
        <f t="shared" si="20"/>
        <v>179.5</v>
      </c>
      <c r="Z79" s="215">
        <f t="shared" si="20"/>
        <v>179.5</v>
      </c>
      <c r="AA79" s="215">
        <v>179.5</v>
      </c>
      <c r="AB79" s="215">
        <v>179.5</v>
      </c>
      <c r="AC79" s="215">
        <v>179.5</v>
      </c>
      <c r="AD79" s="215">
        <v>179.5</v>
      </c>
      <c r="AE79" s="215">
        <v>179.5</v>
      </c>
      <c r="AF79" s="215">
        <v>179.5</v>
      </c>
      <c r="AG79" s="59">
        <v>240</v>
      </c>
      <c r="AH79" s="45">
        <f t="shared" si="2"/>
        <v>195.22</v>
      </c>
      <c r="AI79" s="46">
        <f t="shared" si="3"/>
        <v>176</v>
      </c>
      <c r="AK79" s="47"/>
    </row>
    <row r="80" spans="1:88" ht="15.75" thickBot="1" x14ac:dyDescent="0.3">
      <c r="A80" s="65" t="s">
        <v>32</v>
      </c>
      <c r="B80" s="66">
        <f t="shared" ref="B80" si="21">SUM(B11:B78)</f>
        <v>1593.9</v>
      </c>
      <c r="C80" s="66">
        <f t="shared" ref="C80:AG80" si="22">SUM(C11:C78)</f>
        <v>1571.4</v>
      </c>
      <c r="D80" s="66">
        <f t="shared" si="22"/>
        <v>1571.4</v>
      </c>
      <c r="E80" s="66">
        <f t="shared" si="22"/>
        <v>1571.4</v>
      </c>
      <c r="F80" s="66">
        <f t="shared" si="22"/>
        <v>1571.4</v>
      </c>
      <c r="G80" s="66">
        <f t="shared" si="22"/>
        <v>1571.4</v>
      </c>
      <c r="H80" s="66">
        <f t="shared" si="22"/>
        <v>1571.4</v>
      </c>
      <c r="I80" s="66">
        <f t="shared" si="22"/>
        <v>1571.4</v>
      </c>
      <c r="J80" s="66">
        <f t="shared" si="22"/>
        <v>1571.4</v>
      </c>
      <c r="K80" s="66">
        <f t="shared" si="22"/>
        <v>1571.4</v>
      </c>
      <c r="L80" s="66">
        <f t="shared" si="22"/>
        <v>1571.4</v>
      </c>
      <c r="M80" s="66">
        <f t="shared" si="22"/>
        <v>1753.3999999999999</v>
      </c>
      <c r="N80" s="66">
        <f t="shared" ref="N80:O80" si="23">SUM(N11:N78)</f>
        <v>1760.9999999999998</v>
      </c>
      <c r="O80" s="66">
        <f t="shared" si="23"/>
        <v>1760.9999999999998</v>
      </c>
      <c r="P80" s="66">
        <f t="shared" ref="P80:Q80" si="24">SUM(P11:P78)</f>
        <v>1848.1999999999998</v>
      </c>
      <c r="Q80" s="66">
        <f t="shared" si="24"/>
        <v>1866.8999999999996</v>
      </c>
      <c r="R80" s="66">
        <f t="shared" ref="R80" si="25">SUM(R11:R78)</f>
        <v>1934.8999999999996</v>
      </c>
      <c r="S80" s="66">
        <f t="shared" si="22"/>
        <v>1877.1999999999996</v>
      </c>
      <c r="T80" s="66">
        <f t="shared" si="22"/>
        <v>1825.3999999999999</v>
      </c>
      <c r="U80" s="66">
        <f t="shared" si="22"/>
        <v>1744.1999999999998</v>
      </c>
      <c r="V80" s="66">
        <f t="shared" ref="V80:X80" si="26">SUM(V11:V78)</f>
        <v>1779.6999999999998</v>
      </c>
      <c r="W80" s="66">
        <f t="shared" si="26"/>
        <v>1721.2999999999997</v>
      </c>
      <c r="X80" s="66">
        <f t="shared" si="26"/>
        <v>1721.2999999999997</v>
      </c>
      <c r="Y80" s="66">
        <f t="shared" ref="Y80:Z80" si="27">SUM(Y11:Y78)</f>
        <v>1685.2999999999997</v>
      </c>
      <c r="Z80" s="66">
        <f t="shared" si="27"/>
        <v>1685.2999999999997</v>
      </c>
      <c r="AA80" s="66">
        <f t="shared" ref="AA80" si="28">SUM(AA11:AA78)</f>
        <v>1848.1999999999996</v>
      </c>
      <c r="AB80" s="66">
        <f t="shared" si="22"/>
        <v>1845.6999999999996</v>
      </c>
      <c r="AC80" s="66">
        <f t="shared" si="22"/>
        <v>1845.6999999999996</v>
      </c>
      <c r="AD80" s="66">
        <f t="shared" si="22"/>
        <v>1845.6999999999996</v>
      </c>
      <c r="AE80" s="66">
        <f t="shared" si="22"/>
        <v>1779.4999999999998</v>
      </c>
      <c r="AF80" s="66">
        <f t="shared" si="22"/>
        <v>1753.4999999999998</v>
      </c>
      <c r="AG80" s="66">
        <f t="shared" si="22"/>
        <v>2672.3274000000001</v>
      </c>
      <c r="AH80" s="45">
        <f t="shared" si="2"/>
        <v>1934.8999999999996</v>
      </c>
      <c r="AI80" s="46">
        <f t="shared" si="3"/>
        <v>1571.4</v>
      </c>
      <c r="AK80" s="47"/>
    </row>
    <row r="81" spans="1:75" x14ac:dyDescent="0.25">
      <c r="A81" s="67" t="s">
        <v>366</v>
      </c>
      <c r="B81" s="44">
        <v>457.6</v>
      </c>
      <c r="C81" s="44">
        <v>457.9</v>
      </c>
      <c r="D81" s="44">
        <v>457.9</v>
      </c>
      <c r="E81" s="44">
        <v>457.9</v>
      </c>
      <c r="F81" s="44">
        <v>457.9</v>
      </c>
      <c r="G81" s="44">
        <v>457.9</v>
      </c>
      <c r="H81" s="44">
        <v>457.9</v>
      </c>
      <c r="I81" s="44">
        <v>457.9</v>
      </c>
      <c r="J81" s="44">
        <v>457.9</v>
      </c>
      <c r="K81" s="44">
        <v>457.9</v>
      </c>
      <c r="L81" s="44">
        <v>457.9</v>
      </c>
      <c r="M81" s="44">
        <v>457.9</v>
      </c>
      <c r="N81" s="44">
        <v>457.9</v>
      </c>
      <c r="O81" s="44">
        <v>457.9</v>
      </c>
      <c r="P81" s="44">
        <v>457.9</v>
      </c>
      <c r="Q81" s="44">
        <v>457.9</v>
      </c>
      <c r="R81" s="44">
        <v>457.9</v>
      </c>
      <c r="S81" s="44">
        <v>457.9</v>
      </c>
      <c r="T81" s="44">
        <v>457.9</v>
      </c>
      <c r="U81" s="44">
        <v>457.9</v>
      </c>
      <c r="V81" s="44">
        <v>457.9</v>
      </c>
      <c r="W81" s="44">
        <v>457.9</v>
      </c>
      <c r="X81" s="44">
        <v>457.9</v>
      </c>
      <c r="Y81" s="44">
        <v>457.9</v>
      </c>
      <c r="Z81" s="44">
        <v>457.9</v>
      </c>
      <c r="AA81" s="44">
        <v>457.9</v>
      </c>
      <c r="AB81" s="44">
        <v>457.9</v>
      </c>
      <c r="AC81" s="44">
        <v>457.9</v>
      </c>
      <c r="AD81" s="44">
        <v>457.9</v>
      </c>
      <c r="AE81" s="44">
        <v>457.9</v>
      </c>
      <c r="AF81" s="44">
        <v>457.9</v>
      </c>
      <c r="AG81" s="59">
        <v>456</v>
      </c>
      <c r="AH81" s="45">
        <f t="shared" si="2"/>
        <v>457.9</v>
      </c>
      <c r="AI81" s="46">
        <f t="shared" si="3"/>
        <v>457.6</v>
      </c>
      <c r="AK81" s="47"/>
    </row>
    <row r="82" spans="1:75" x14ac:dyDescent="0.25">
      <c r="A82" s="68" t="s">
        <v>367</v>
      </c>
      <c r="B82" s="43">
        <v>78.2</v>
      </c>
      <c r="C82" s="43">
        <v>78.2</v>
      </c>
      <c r="D82" s="43">
        <v>65</v>
      </c>
      <c r="E82" s="43">
        <v>65</v>
      </c>
      <c r="F82" s="43">
        <v>65</v>
      </c>
      <c r="G82" s="43">
        <v>65</v>
      </c>
      <c r="H82" s="43">
        <v>65</v>
      </c>
      <c r="I82" s="43">
        <v>65</v>
      </c>
      <c r="J82" s="43">
        <v>90</v>
      </c>
      <c r="K82" s="43">
        <v>90</v>
      </c>
      <c r="L82" s="43">
        <v>90</v>
      </c>
      <c r="M82" s="43">
        <v>90.3</v>
      </c>
      <c r="N82" s="43">
        <v>90.3</v>
      </c>
      <c r="O82" s="43">
        <v>90.3</v>
      </c>
      <c r="P82" s="43">
        <v>90.3</v>
      </c>
      <c r="Q82" s="43">
        <v>75</v>
      </c>
      <c r="R82" s="43">
        <v>0</v>
      </c>
      <c r="S82" s="43">
        <v>0</v>
      </c>
      <c r="T82" s="43">
        <v>90</v>
      </c>
      <c r="U82" s="43">
        <v>90</v>
      </c>
      <c r="V82" s="43">
        <v>90</v>
      </c>
      <c r="W82" s="43">
        <v>90</v>
      </c>
      <c r="X82" s="43">
        <v>90</v>
      </c>
      <c r="Y82" s="43">
        <v>90</v>
      </c>
      <c r="Z82" s="43">
        <v>90</v>
      </c>
      <c r="AA82" s="43">
        <v>90</v>
      </c>
      <c r="AB82" s="43">
        <v>74</v>
      </c>
      <c r="AC82" s="43">
        <v>74</v>
      </c>
      <c r="AD82" s="43">
        <v>74</v>
      </c>
      <c r="AE82" s="43">
        <v>74</v>
      </c>
      <c r="AF82" s="43">
        <v>74</v>
      </c>
      <c r="AG82" s="61">
        <v>111</v>
      </c>
      <c r="AH82" s="45">
        <f t="shared" ref="AH82:AH145" si="29">MAX(B82:AF82)</f>
        <v>90.3</v>
      </c>
      <c r="AI82" s="46">
        <f t="shared" ref="AI82:AI145" si="30">MIN(B82:AF82)</f>
        <v>0</v>
      </c>
      <c r="AK82" s="47"/>
    </row>
    <row r="83" spans="1:75" x14ac:dyDescent="0.25">
      <c r="A83" s="68" t="s">
        <v>368</v>
      </c>
      <c r="B83" s="43">
        <v>83.9</v>
      </c>
      <c r="C83" s="43">
        <v>83.9</v>
      </c>
      <c r="D83" s="43">
        <v>83.9</v>
      </c>
      <c r="E83" s="43">
        <v>83.9</v>
      </c>
      <c r="F83" s="43">
        <v>83.9</v>
      </c>
      <c r="G83" s="43">
        <v>83.9</v>
      </c>
      <c r="H83" s="43">
        <v>83.9</v>
      </c>
      <c r="I83" s="43">
        <v>83.9</v>
      </c>
      <c r="J83" s="43">
        <v>83.9</v>
      </c>
      <c r="K83" s="43">
        <v>83.9</v>
      </c>
      <c r="L83" s="43">
        <v>83.9</v>
      </c>
      <c r="M83" s="43">
        <v>84</v>
      </c>
      <c r="N83" s="43">
        <v>84</v>
      </c>
      <c r="O83" s="43">
        <v>84</v>
      </c>
      <c r="P83" s="43">
        <v>84</v>
      </c>
      <c r="Q83" s="43">
        <v>84</v>
      </c>
      <c r="R83" s="43">
        <v>84</v>
      </c>
      <c r="S83" s="43">
        <v>84</v>
      </c>
      <c r="T83" s="43">
        <v>67.900000000000006</v>
      </c>
      <c r="U83" s="43">
        <v>67.900000000000006</v>
      </c>
      <c r="V83" s="43">
        <v>67.900000000000006</v>
      </c>
      <c r="W83" s="43">
        <v>67.900000000000006</v>
      </c>
      <c r="X83" s="43">
        <v>67.900000000000006</v>
      </c>
      <c r="Y83" s="43">
        <v>67.900000000000006</v>
      </c>
      <c r="Z83" s="43">
        <v>67.900000000000006</v>
      </c>
      <c r="AA83" s="43">
        <v>67.900000000000006</v>
      </c>
      <c r="AB83" s="43">
        <v>83</v>
      </c>
      <c r="AC83" s="43">
        <v>83</v>
      </c>
      <c r="AD83" s="43">
        <v>83</v>
      </c>
      <c r="AE83" s="43">
        <v>83</v>
      </c>
      <c r="AF83" s="43">
        <v>83</v>
      </c>
      <c r="AG83" s="61">
        <v>102</v>
      </c>
      <c r="AH83" s="45">
        <f t="shared" si="29"/>
        <v>84</v>
      </c>
      <c r="AI83" s="46">
        <f t="shared" si="30"/>
        <v>67.900000000000006</v>
      </c>
      <c r="AK83" s="47"/>
    </row>
    <row r="84" spans="1:75" x14ac:dyDescent="0.25">
      <c r="A84" s="42" t="s">
        <v>181</v>
      </c>
      <c r="B84" s="44">
        <v>46</v>
      </c>
      <c r="C84" s="44">
        <v>46</v>
      </c>
      <c r="D84" s="44">
        <v>46</v>
      </c>
      <c r="E84" s="44">
        <v>46</v>
      </c>
      <c r="F84" s="44">
        <v>46</v>
      </c>
      <c r="G84" s="44">
        <v>46</v>
      </c>
      <c r="H84" s="44">
        <v>46</v>
      </c>
      <c r="I84" s="44">
        <v>46</v>
      </c>
      <c r="J84" s="44">
        <v>61.4</v>
      </c>
      <c r="K84" s="44">
        <v>61.4</v>
      </c>
      <c r="L84" s="44">
        <v>61.4</v>
      </c>
      <c r="M84" s="44">
        <v>60</v>
      </c>
      <c r="N84" s="44">
        <v>60</v>
      </c>
      <c r="O84" s="44">
        <v>60</v>
      </c>
      <c r="P84" s="44">
        <v>55</v>
      </c>
      <c r="Q84" s="44">
        <v>55</v>
      </c>
      <c r="R84" s="44">
        <v>55</v>
      </c>
      <c r="S84" s="44">
        <v>55</v>
      </c>
      <c r="T84" s="44">
        <v>56.1</v>
      </c>
      <c r="U84" s="44">
        <v>56.1</v>
      </c>
      <c r="V84" s="44">
        <v>56.1</v>
      </c>
      <c r="W84" s="44">
        <v>56.1</v>
      </c>
      <c r="X84" s="44">
        <v>56.1</v>
      </c>
      <c r="Y84" s="44">
        <v>56.1</v>
      </c>
      <c r="Z84" s="44">
        <v>56.1</v>
      </c>
      <c r="AA84" s="44">
        <v>56.1</v>
      </c>
      <c r="AB84" s="44">
        <v>56.1</v>
      </c>
      <c r="AC84" s="44">
        <v>56.1</v>
      </c>
      <c r="AD84" s="44">
        <v>56.1</v>
      </c>
      <c r="AE84" s="44">
        <v>49</v>
      </c>
      <c r="AF84" s="44">
        <v>49</v>
      </c>
      <c r="AG84" s="59">
        <v>60</v>
      </c>
      <c r="AH84" s="45">
        <f>MAX(B84:AF84)</f>
        <v>61.4</v>
      </c>
      <c r="AI84" s="46">
        <f>MIN(B84:AF84)</f>
        <v>46</v>
      </c>
      <c r="AK84" s="47"/>
    </row>
    <row r="85" spans="1:75" x14ac:dyDescent="0.25">
      <c r="A85" s="69" t="s">
        <v>369</v>
      </c>
      <c r="B85" s="43">
        <v>43.2</v>
      </c>
      <c r="C85" s="43">
        <v>43.2</v>
      </c>
      <c r="D85" s="43">
        <v>43.2</v>
      </c>
      <c r="E85" s="43">
        <v>38</v>
      </c>
      <c r="F85" s="43">
        <v>38</v>
      </c>
      <c r="G85" s="43">
        <v>38</v>
      </c>
      <c r="H85" s="43">
        <v>38</v>
      </c>
      <c r="I85" s="43">
        <v>38</v>
      </c>
      <c r="J85" s="43">
        <v>43.1</v>
      </c>
      <c r="K85" s="43">
        <v>43.1</v>
      </c>
      <c r="L85" s="43">
        <v>43.1</v>
      </c>
      <c r="M85" s="43">
        <v>43.1</v>
      </c>
      <c r="N85" s="43">
        <v>43.1</v>
      </c>
      <c r="O85" s="43">
        <v>43.1</v>
      </c>
      <c r="P85" s="43">
        <v>43.1</v>
      </c>
      <c r="Q85" s="43">
        <v>43.1</v>
      </c>
      <c r="R85" s="43">
        <v>43.1</v>
      </c>
      <c r="S85" s="43">
        <v>43.1</v>
      </c>
      <c r="T85" s="43">
        <v>43.1</v>
      </c>
      <c r="U85" s="43">
        <v>43.1</v>
      </c>
      <c r="V85" s="43">
        <v>43.1</v>
      </c>
      <c r="W85" s="43">
        <v>43.1</v>
      </c>
      <c r="X85" s="43">
        <v>43.1</v>
      </c>
      <c r="Y85" s="43">
        <v>43.1</v>
      </c>
      <c r="Z85" s="43">
        <v>43.1</v>
      </c>
      <c r="AA85" s="43">
        <v>43.1</v>
      </c>
      <c r="AB85" s="43">
        <v>43.1</v>
      </c>
      <c r="AC85" s="43">
        <v>43.1</v>
      </c>
      <c r="AD85" s="43">
        <v>43.1</v>
      </c>
      <c r="AE85" s="43">
        <v>43.1</v>
      </c>
      <c r="AF85" s="43">
        <v>43.1</v>
      </c>
      <c r="AG85" s="70">
        <v>42.5</v>
      </c>
      <c r="AH85" s="45">
        <f t="shared" si="29"/>
        <v>43.2</v>
      </c>
      <c r="AI85" s="46">
        <f t="shared" si="30"/>
        <v>38</v>
      </c>
      <c r="AK85" s="47"/>
    </row>
    <row r="86" spans="1:75" x14ac:dyDescent="0.25">
      <c r="A86" s="69" t="s">
        <v>370</v>
      </c>
      <c r="B86" s="43">
        <v>22.4</v>
      </c>
      <c r="C86" s="43">
        <v>22.4</v>
      </c>
      <c r="D86" s="43">
        <v>22.4</v>
      </c>
      <c r="E86" s="43">
        <v>22.4</v>
      </c>
      <c r="F86" s="43">
        <v>22.4</v>
      </c>
      <c r="G86" s="43">
        <v>22.4</v>
      </c>
      <c r="H86" s="43">
        <v>22.4</v>
      </c>
      <c r="I86" s="43">
        <v>22.4</v>
      </c>
      <c r="J86" s="43">
        <v>22.4</v>
      </c>
      <c r="K86" s="43">
        <v>22.4</v>
      </c>
      <c r="L86" s="43">
        <v>22.4</v>
      </c>
      <c r="M86" s="43">
        <v>22.4</v>
      </c>
      <c r="N86" s="43">
        <v>22.4</v>
      </c>
      <c r="O86" s="43">
        <v>22.4</v>
      </c>
      <c r="P86" s="43">
        <v>22.4</v>
      </c>
      <c r="Q86" s="43">
        <v>22.4</v>
      </c>
      <c r="R86" s="43">
        <v>22.4</v>
      </c>
      <c r="S86" s="43">
        <v>22.4</v>
      </c>
      <c r="T86" s="43">
        <v>22.4</v>
      </c>
      <c r="U86" s="43">
        <v>22.4</v>
      </c>
      <c r="V86" s="43">
        <v>22.4</v>
      </c>
      <c r="W86" s="43">
        <v>22.4</v>
      </c>
      <c r="X86" s="43">
        <v>22.4</v>
      </c>
      <c r="Y86" s="43">
        <v>22.4</v>
      </c>
      <c r="Z86" s="43">
        <v>22.4</v>
      </c>
      <c r="AA86" s="43">
        <v>22.4</v>
      </c>
      <c r="AB86" s="43">
        <v>22.4</v>
      </c>
      <c r="AC86" s="43">
        <v>22.4</v>
      </c>
      <c r="AD86" s="43">
        <v>22.4</v>
      </c>
      <c r="AE86" s="43">
        <v>22.4</v>
      </c>
      <c r="AF86" s="43">
        <v>22.4</v>
      </c>
      <c r="AG86" s="70">
        <v>22.1</v>
      </c>
      <c r="AH86" s="45">
        <f t="shared" si="29"/>
        <v>22.4</v>
      </c>
      <c r="AI86" s="46">
        <f t="shared" si="30"/>
        <v>22.4</v>
      </c>
      <c r="AK86" s="47"/>
    </row>
    <row r="87" spans="1:75" ht="15.75" thickBot="1" x14ac:dyDescent="0.3">
      <c r="A87" s="71" t="s">
        <v>33</v>
      </c>
      <c r="B87" s="292">
        <v>14.9</v>
      </c>
      <c r="C87" s="292">
        <v>15</v>
      </c>
      <c r="D87" s="292">
        <v>15</v>
      </c>
      <c r="E87" s="292">
        <v>12.4</v>
      </c>
      <c r="F87" s="292">
        <v>12.4</v>
      </c>
      <c r="G87" s="292">
        <v>12.4</v>
      </c>
      <c r="H87" s="292">
        <v>12.4</v>
      </c>
      <c r="I87" s="292">
        <v>12.4</v>
      </c>
      <c r="J87" s="292">
        <v>12.4</v>
      </c>
      <c r="K87" s="292">
        <v>12.4</v>
      </c>
      <c r="L87" s="292">
        <v>12.4</v>
      </c>
      <c r="M87" s="292">
        <v>15</v>
      </c>
      <c r="N87" s="292">
        <v>15</v>
      </c>
      <c r="O87" s="292">
        <v>15</v>
      </c>
      <c r="P87" s="292">
        <v>15</v>
      </c>
      <c r="Q87" s="292">
        <v>15</v>
      </c>
      <c r="R87" s="292">
        <v>15</v>
      </c>
      <c r="S87" s="292">
        <v>15</v>
      </c>
      <c r="T87" s="292">
        <v>15</v>
      </c>
      <c r="U87" s="292">
        <v>15</v>
      </c>
      <c r="V87" s="292">
        <v>15</v>
      </c>
      <c r="W87" s="292">
        <v>15</v>
      </c>
      <c r="X87" s="292">
        <v>15</v>
      </c>
      <c r="Y87" s="292">
        <v>15</v>
      </c>
      <c r="Z87" s="292">
        <v>15</v>
      </c>
      <c r="AA87" s="292">
        <v>15</v>
      </c>
      <c r="AB87" s="292">
        <v>15</v>
      </c>
      <c r="AC87" s="292">
        <v>15</v>
      </c>
      <c r="AD87" s="292">
        <v>15</v>
      </c>
      <c r="AE87" s="292">
        <v>14.2</v>
      </c>
      <c r="AF87" s="292">
        <v>14.2</v>
      </c>
      <c r="AG87" s="73">
        <v>14.8</v>
      </c>
      <c r="AH87" s="45">
        <f t="shared" si="29"/>
        <v>15</v>
      </c>
      <c r="AI87" s="46">
        <f t="shared" si="30"/>
        <v>12.4</v>
      </c>
      <c r="AK87" s="47"/>
    </row>
    <row r="88" spans="1:75" ht="15.75" thickBot="1" x14ac:dyDescent="0.3">
      <c r="A88" s="74" t="s">
        <v>34</v>
      </c>
      <c r="B88" s="66">
        <f t="shared" ref="B88" si="31">SUM(B81:B87)</f>
        <v>746.2</v>
      </c>
      <c r="C88" s="66">
        <f t="shared" ref="C88:AG88" si="32">SUM(C81:C87)</f>
        <v>746.6</v>
      </c>
      <c r="D88" s="66">
        <f t="shared" si="32"/>
        <v>733.4</v>
      </c>
      <c r="E88" s="66">
        <f t="shared" si="32"/>
        <v>725.59999999999991</v>
      </c>
      <c r="F88" s="66">
        <f t="shared" si="32"/>
        <v>725.59999999999991</v>
      </c>
      <c r="G88" s="66">
        <f t="shared" si="32"/>
        <v>725.59999999999991</v>
      </c>
      <c r="H88" s="66">
        <f t="shared" si="32"/>
        <v>725.59999999999991</v>
      </c>
      <c r="I88" s="66">
        <f t="shared" si="32"/>
        <v>725.59999999999991</v>
      </c>
      <c r="J88" s="66">
        <f t="shared" si="32"/>
        <v>771.09999999999991</v>
      </c>
      <c r="K88" s="66">
        <f t="shared" si="32"/>
        <v>771.09999999999991</v>
      </c>
      <c r="L88" s="66">
        <f t="shared" si="32"/>
        <v>771.09999999999991</v>
      </c>
      <c r="M88" s="66">
        <f t="shared" si="32"/>
        <v>772.69999999999993</v>
      </c>
      <c r="N88" s="66">
        <f t="shared" ref="N88:O88" si="33">SUM(N81:N87)</f>
        <v>772.69999999999993</v>
      </c>
      <c r="O88" s="66">
        <f t="shared" si="33"/>
        <v>772.69999999999993</v>
      </c>
      <c r="P88" s="66">
        <f t="shared" ref="P88:Q88" si="34">SUM(P81:P87)</f>
        <v>767.69999999999993</v>
      </c>
      <c r="Q88" s="66">
        <f t="shared" si="34"/>
        <v>752.4</v>
      </c>
      <c r="R88" s="66">
        <f t="shared" ref="R88" si="35">SUM(R81:R87)</f>
        <v>677.4</v>
      </c>
      <c r="S88" s="66">
        <f t="shared" si="32"/>
        <v>677.4</v>
      </c>
      <c r="T88" s="66">
        <f t="shared" si="32"/>
        <v>752.4</v>
      </c>
      <c r="U88" s="66">
        <f t="shared" si="32"/>
        <v>752.4</v>
      </c>
      <c r="V88" s="66">
        <f t="shared" ref="V88:X88" si="36">SUM(V81:V87)</f>
        <v>752.4</v>
      </c>
      <c r="W88" s="66">
        <f t="shared" si="36"/>
        <v>752.4</v>
      </c>
      <c r="X88" s="66">
        <f t="shared" si="36"/>
        <v>752.4</v>
      </c>
      <c r="Y88" s="66">
        <f t="shared" ref="Y88:Z88" si="37">SUM(Y81:Y87)</f>
        <v>752.4</v>
      </c>
      <c r="Z88" s="66">
        <f t="shared" si="37"/>
        <v>752.4</v>
      </c>
      <c r="AA88" s="66">
        <f t="shared" ref="AA88" si="38">SUM(AA81:AA87)</f>
        <v>752.4</v>
      </c>
      <c r="AB88" s="66">
        <f t="shared" si="32"/>
        <v>751.5</v>
      </c>
      <c r="AC88" s="66">
        <f t="shared" si="32"/>
        <v>751.5</v>
      </c>
      <c r="AD88" s="66">
        <f t="shared" si="32"/>
        <v>751.5</v>
      </c>
      <c r="AE88" s="66">
        <f t="shared" si="32"/>
        <v>743.6</v>
      </c>
      <c r="AF88" s="66">
        <f t="shared" si="32"/>
        <v>743.6</v>
      </c>
      <c r="AG88" s="75">
        <f t="shared" si="32"/>
        <v>808.4</v>
      </c>
      <c r="AH88" s="45">
        <f t="shared" si="29"/>
        <v>772.69999999999993</v>
      </c>
      <c r="AI88" s="46">
        <f t="shared" si="30"/>
        <v>677.4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135.4</v>
      </c>
      <c r="C89" s="44">
        <v>134.80000000000001</v>
      </c>
      <c r="D89" s="44">
        <v>124</v>
      </c>
      <c r="E89" s="44">
        <v>124</v>
      </c>
      <c r="F89" s="44">
        <v>124</v>
      </c>
      <c r="G89" s="44">
        <v>124</v>
      </c>
      <c r="H89" s="44">
        <v>124</v>
      </c>
      <c r="I89" s="44">
        <v>124</v>
      </c>
      <c r="J89" s="44">
        <v>134</v>
      </c>
      <c r="K89" s="44">
        <v>134</v>
      </c>
      <c r="L89" s="44">
        <v>125</v>
      </c>
      <c r="M89" s="44">
        <v>125</v>
      </c>
      <c r="N89" s="44">
        <v>125</v>
      </c>
      <c r="O89" s="44">
        <v>125</v>
      </c>
      <c r="P89" s="44">
        <v>72</v>
      </c>
      <c r="Q89" s="44">
        <v>72</v>
      </c>
      <c r="R89" s="44">
        <v>72</v>
      </c>
      <c r="S89" s="44">
        <v>134.69999999999999</v>
      </c>
      <c r="T89" s="44">
        <v>136.4</v>
      </c>
      <c r="U89" s="44">
        <v>136.4</v>
      </c>
      <c r="V89" s="44">
        <v>136.4</v>
      </c>
      <c r="W89" s="44">
        <v>136.4</v>
      </c>
      <c r="X89" s="44">
        <v>136.4</v>
      </c>
      <c r="Y89" s="44">
        <v>136.4</v>
      </c>
      <c r="Z89" s="44">
        <v>136.4</v>
      </c>
      <c r="AA89" s="44">
        <v>136.4</v>
      </c>
      <c r="AB89" s="44">
        <v>136.4</v>
      </c>
      <c r="AC89" s="44">
        <v>136.4</v>
      </c>
      <c r="AD89" s="44">
        <v>136.4</v>
      </c>
      <c r="AE89" s="44">
        <v>136.4</v>
      </c>
      <c r="AF89" s="44">
        <v>136.4</v>
      </c>
      <c r="AG89" s="59">
        <v>144</v>
      </c>
      <c r="AH89" s="45">
        <f t="shared" si="29"/>
        <v>136.4</v>
      </c>
      <c r="AI89" s="46">
        <f t="shared" si="30"/>
        <v>72</v>
      </c>
      <c r="AK89" s="47"/>
      <c r="AY89" s="1" t="s">
        <v>36</v>
      </c>
      <c r="AZ89" s="77">
        <f>ROUND(C107,0)</f>
        <v>-668</v>
      </c>
      <c r="BA89" s="76">
        <f t="shared" ref="BA89:BD93" si="39">D107</f>
        <v>-684</v>
      </c>
      <c r="BB89" s="76">
        <f t="shared" si="39"/>
        <v>-692</v>
      </c>
      <c r="BC89" s="76">
        <f t="shared" si="39"/>
        <v>-680</v>
      </c>
      <c r="BD89" s="76">
        <f t="shared" si="39"/>
        <v>-700</v>
      </c>
      <c r="BE89" s="77">
        <f>I107</f>
        <v>-740</v>
      </c>
      <c r="BF89" s="77">
        <f>K107</f>
        <v>-730</v>
      </c>
      <c r="BG89" s="77">
        <f t="shared" ref="BG89:BP93" si="40">M107</f>
        <v>-786</v>
      </c>
      <c r="BH89" s="77">
        <f t="shared" si="40"/>
        <v>-706</v>
      </c>
      <c r="BI89" s="77">
        <f t="shared" si="40"/>
        <v>-715</v>
      </c>
      <c r="BJ89" s="77">
        <f t="shared" si="40"/>
        <v>-732</v>
      </c>
      <c r="BK89" s="77">
        <f t="shared" si="40"/>
        <v>-732</v>
      </c>
      <c r="BL89" s="77">
        <f t="shared" si="40"/>
        <v>-750</v>
      </c>
      <c r="BM89" s="77">
        <f t="shared" si="40"/>
        <v>-733.1</v>
      </c>
      <c r="BN89" s="77">
        <f t="shared" si="40"/>
        <v>-713.8</v>
      </c>
      <c r="BO89" s="77">
        <f t="shared" si="40"/>
        <v>-683</v>
      </c>
      <c r="BP89" s="77">
        <f t="shared" si="40"/>
        <v>-700</v>
      </c>
      <c r="BQ89" s="77">
        <f>X107</f>
        <v>-737</v>
      </c>
      <c r="BR89" s="77">
        <f>Z107</f>
        <v>-585</v>
      </c>
      <c r="BS89" s="76">
        <f>AB107</f>
        <v>-622</v>
      </c>
      <c r="BT89" s="76">
        <f t="shared" ref="BT89:BV93" si="41">AD107</f>
        <v>-606</v>
      </c>
      <c r="BU89" s="76">
        <f t="shared" si="41"/>
        <v>-612</v>
      </c>
      <c r="BV89" s="76">
        <f t="shared" si="41"/>
        <v>-607</v>
      </c>
      <c r="BW89" s="76">
        <f>B107</f>
        <v>-627.1</v>
      </c>
    </row>
    <row r="90" spans="1:75" x14ac:dyDescent="0.25">
      <c r="A90" s="60" t="s">
        <v>37</v>
      </c>
      <c r="B90" s="43">
        <v>69.3</v>
      </c>
      <c r="C90" s="43">
        <v>70</v>
      </c>
      <c r="D90" s="43">
        <v>60</v>
      </c>
      <c r="E90" s="43">
        <v>60</v>
      </c>
      <c r="F90" s="43">
        <v>60</v>
      </c>
      <c r="G90" s="43">
        <v>60</v>
      </c>
      <c r="H90" s="43">
        <v>60</v>
      </c>
      <c r="I90" s="43">
        <v>60</v>
      </c>
      <c r="J90" s="43">
        <v>60</v>
      </c>
      <c r="K90" s="43">
        <v>60</v>
      </c>
      <c r="L90" s="43">
        <v>60</v>
      </c>
      <c r="M90" s="43">
        <v>60</v>
      </c>
      <c r="N90" s="43">
        <v>68</v>
      </c>
      <c r="O90" s="43">
        <v>68</v>
      </c>
      <c r="P90" s="43">
        <v>68</v>
      </c>
      <c r="Q90" s="43">
        <v>68</v>
      </c>
      <c r="R90" s="43">
        <v>68</v>
      </c>
      <c r="S90" s="43">
        <v>68.900000000000006</v>
      </c>
      <c r="T90" s="43">
        <v>68.900000000000006</v>
      </c>
      <c r="U90" s="43">
        <v>68.900000000000006</v>
      </c>
      <c r="V90" s="43">
        <v>68.900000000000006</v>
      </c>
      <c r="W90" s="43">
        <v>68.900000000000006</v>
      </c>
      <c r="X90" s="43">
        <v>68.900000000000006</v>
      </c>
      <c r="Y90" s="43">
        <v>68.900000000000006</v>
      </c>
      <c r="Z90" s="43">
        <v>68.900000000000006</v>
      </c>
      <c r="AA90" s="43">
        <v>68.900000000000006</v>
      </c>
      <c r="AB90" s="43">
        <v>69</v>
      </c>
      <c r="AC90" s="43">
        <v>69</v>
      </c>
      <c r="AD90" s="43">
        <v>69</v>
      </c>
      <c r="AE90" s="43">
        <v>69</v>
      </c>
      <c r="AF90" s="43">
        <v>69</v>
      </c>
      <c r="AG90" s="61">
        <v>70</v>
      </c>
      <c r="AH90" s="45">
        <f t="shared" si="29"/>
        <v>70</v>
      </c>
      <c r="AI90" s="46">
        <f t="shared" si="30"/>
        <v>60</v>
      </c>
      <c r="AK90" s="47"/>
      <c r="AY90" s="1" t="s">
        <v>38</v>
      </c>
      <c r="AZ90" s="77">
        <f>ROUND(C108,0)</f>
        <v>-193</v>
      </c>
      <c r="BA90" s="76">
        <f t="shared" si="39"/>
        <v>-200</v>
      </c>
      <c r="BB90" s="76">
        <f t="shared" si="39"/>
        <v>-190</v>
      </c>
      <c r="BC90" s="76">
        <f t="shared" si="39"/>
        <v>-190</v>
      </c>
      <c r="BD90" s="76">
        <f t="shared" si="39"/>
        <v>-190</v>
      </c>
      <c r="BE90" s="77">
        <f>I108</f>
        <v>-170</v>
      </c>
      <c r="BF90" s="77">
        <f>K108</f>
        <v>-190</v>
      </c>
      <c r="BG90" s="77">
        <f t="shared" si="40"/>
        <v>-192.3</v>
      </c>
      <c r="BH90" s="77">
        <f t="shared" si="40"/>
        <v>-200</v>
      </c>
      <c r="BI90" s="77">
        <f t="shared" si="40"/>
        <v>-190</v>
      </c>
      <c r="BJ90" s="77">
        <f t="shared" si="40"/>
        <v>-192</v>
      </c>
      <c r="BK90" s="77">
        <f t="shared" si="40"/>
        <v>-192</v>
      </c>
      <c r="BL90" s="77">
        <f t="shared" si="40"/>
        <v>-192</v>
      </c>
      <c r="BM90" s="77">
        <f t="shared" si="40"/>
        <v>-180.9</v>
      </c>
      <c r="BN90" s="77">
        <f t="shared" si="40"/>
        <v>-200.5</v>
      </c>
      <c r="BO90" s="77">
        <f t="shared" si="40"/>
        <v>-195</v>
      </c>
      <c r="BP90" s="77">
        <f t="shared" si="40"/>
        <v>-184</v>
      </c>
      <c r="BQ90" s="77">
        <f>X108</f>
        <v>-185</v>
      </c>
      <c r="BR90" s="77">
        <f>Z108</f>
        <v>-182</v>
      </c>
      <c r="BS90" s="76">
        <f>AB108</f>
        <v>-198</v>
      </c>
      <c r="BT90" s="76">
        <f t="shared" si="41"/>
        <v>-202</v>
      </c>
      <c r="BU90" s="76">
        <f t="shared" si="41"/>
        <v>-200</v>
      </c>
      <c r="BV90" s="76">
        <f t="shared" si="41"/>
        <v>-198</v>
      </c>
      <c r="BW90" s="76">
        <f>B108</f>
        <v>-189.2</v>
      </c>
    </row>
    <row r="91" spans="1:75" x14ac:dyDescent="0.25">
      <c r="A91" s="60" t="s">
        <v>39</v>
      </c>
      <c r="B91" s="43">
        <v>62.9</v>
      </c>
      <c r="C91" s="43">
        <v>63</v>
      </c>
      <c r="D91" s="43">
        <v>63</v>
      </c>
      <c r="E91" s="43">
        <v>63</v>
      </c>
      <c r="F91" s="43">
        <v>63</v>
      </c>
      <c r="G91" s="43">
        <v>63</v>
      </c>
      <c r="H91" s="43">
        <v>63</v>
      </c>
      <c r="I91" s="43">
        <v>63</v>
      </c>
      <c r="J91" s="43">
        <v>63</v>
      </c>
      <c r="K91" s="43">
        <v>63</v>
      </c>
      <c r="L91" s="43">
        <v>63</v>
      </c>
      <c r="M91" s="43">
        <v>63</v>
      </c>
      <c r="N91" s="43">
        <v>63.1</v>
      </c>
      <c r="O91" s="43">
        <v>63.1</v>
      </c>
      <c r="P91" s="43">
        <v>63.1</v>
      </c>
      <c r="Q91" s="43">
        <v>63.1</v>
      </c>
      <c r="R91" s="43">
        <v>63.1</v>
      </c>
      <c r="S91" s="43">
        <v>63</v>
      </c>
      <c r="T91" s="43">
        <v>63</v>
      </c>
      <c r="U91" s="43">
        <v>63</v>
      </c>
      <c r="V91" s="43">
        <v>63</v>
      </c>
      <c r="W91" s="43">
        <v>63</v>
      </c>
      <c r="X91" s="43">
        <v>63</v>
      </c>
      <c r="Y91" s="43">
        <v>63</v>
      </c>
      <c r="Z91" s="43">
        <v>63</v>
      </c>
      <c r="AA91" s="43">
        <v>63</v>
      </c>
      <c r="AB91" s="43">
        <v>63</v>
      </c>
      <c r="AC91" s="43">
        <v>63</v>
      </c>
      <c r="AD91" s="43">
        <v>63</v>
      </c>
      <c r="AE91" s="43">
        <v>63</v>
      </c>
      <c r="AF91" s="43">
        <v>63</v>
      </c>
      <c r="AG91" s="61">
        <v>69</v>
      </c>
      <c r="AH91" s="45">
        <f t="shared" si="29"/>
        <v>63.1</v>
      </c>
      <c r="AI91" s="46">
        <f t="shared" si="30"/>
        <v>62.9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39"/>
        <v>0</v>
      </c>
      <c r="BB91" s="76">
        <f t="shared" si="39"/>
        <v>0</v>
      </c>
      <c r="BC91" s="76">
        <f t="shared" si="39"/>
        <v>0</v>
      </c>
      <c r="BD91" s="76">
        <f t="shared" si="39"/>
        <v>0</v>
      </c>
      <c r="BE91" s="77">
        <f>I109</f>
        <v>0</v>
      </c>
      <c r="BF91" s="77">
        <f>K109</f>
        <v>0</v>
      </c>
      <c r="BG91" s="77">
        <f t="shared" si="40"/>
        <v>0</v>
      </c>
      <c r="BH91" s="77">
        <f t="shared" si="40"/>
        <v>0</v>
      </c>
      <c r="BI91" s="77">
        <f t="shared" si="40"/>
        <v>0</v>
      </c>
      <c r="BJ91" s="77">
        <f t="shared" si="40"/>
        <v>0</v>
      </c>
      <c r="BK91" s="77">
        <f t="shared" si="40"/>
        <v>0</v>
      </c>
      <c r="BL91" s="77">
        <f t="shared" si="40"/>
        <v>0</v>
      </c>
      <c r="BM91" s="77">
        <f t="shared" si="40"/>
        <v>0</v>
      </c>
      <c r="BN91" s="77">
        <f t="shared" si="40"/>
        <v>0</v>
      </c>
      <c r="BO91" s="77">
        <f t="shared" si="40"/>
        <v>0</v>
      </c>
      <c r="BP91" s="77">
        <f t="shared" si="40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1"/>
        <v>0</v>
      </c>
      <c r="BU91" s="76">
        <f t="shared" si="41"/>
        <v>0</v>
      </c>
      <c r="BV91" s="76">
        <f t="shared" si="41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29.9</v>
      </c>
      <c r="C92" s="43">
        <v>29.9</v>
      </c>
      <c r="D92" s="43">
        <v>29.9</v>
      </c>
      <c r="E92" s="43">
        <v>29.9</v>
      </c>
      <c r="F92" s="43">
        <v>29.9</v>
      </c>
      <c r="G92" s="43">
        <v>29.9</v>
      </c>
      <c r="H92" s="43">
        <v>29.9</v>
      </c>
      <c r="I92" s="43">
        <v>29.9</v>
      </c>
      <c r="J92" s="43">
        <v>29.9</v>
      </c>
      <c r="K92" s="43">
        <v>29.9</v>
      </c>
      <c r="L92" s="43">
        <v>29.9</v>
      </c>
      <c r="M92" s="43">
        <v>29.9</v>
      </c>
      <c r="N92" s="43">
        <v>29.9</v>
      </c>
      <c r="O92" s="43">
        <v>29.9</v>
      </c>
      <c r="P92" s="43">
        <v>29.9</v>
      </c>
      <c r="Q92" s="43">
        <v>29.9</v>
      </c>
      <c r="R92" s="43">
        <v>29.9</v>
      </c>
      <c r="S92" s="43">
        <v>29.9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30</v>
      </c>
      <c r="AC92" s="43">
        <v>30</v>
      </c>
      <c r="AD92" s="43">
        <v>30</v>
      </c>
      <c r="AE92" s="43">
        <v>30</v>
      </c>
      <c r="AF92" s="43">
        <v>30</v>
      </c>
      <c r="AG92" s="61">
        <v>60</v>
      </c>
      <c r="AH92" s="45">
        <f t="shared" si="29"/>
        <v>30</v>
      </c>
      <c r="AI92" s="46">
        <f t="shared" si="30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39"/>
        <v>0</v>
      </c>
      <c r="BB92" s="76">
        <f t="shared" si="39"/>
        <v>0</v>
      </c>
      <c r="BC92" s="76">
        <f t="shared" si="39"/>
        <v>0</v>
      </c>
      <c r="BD92" s="76">
        <f t="shared" si="39"/>
        <v>0</v>
      </c>
      <c r="BE92" s="77">
        <f>I110</f>
        <v>0</v>
      </c>
      <c r="BF92" s="77">
        <f>K110</f>
        <v>0</v>
      </c>
      <c r="BG92" s="77">
        <f t="shared" si="40"/>
        <v>0</v>
      </c>
      <c r="BH92" s="77">
        <f t="shared" si="40"/>
        <v>0</v>
      </c>
      <c r="BI92" s="77">
        <f t="shared" si="40"/>
        <v>0</v>
      </c>
      <c r="BJ92" s="77">
        <f t="shared" si="40"/>
        <v>0</v>
      </c>
      <c r="BK92" s="77">
        <f t="shared" si="40"/>
        <v>0</v>
      </c>
      <c r="BL92" s="77">
        <f t="shared" si="40"/>
        <v>0</v>
      </c>
      <c r="BM92" s="77">
        <f t="shared" si="40"/>
        <v>0</v>
      </c>
      <c r="BN92" s="77">
        <f t="shared" si="40"/>
        <v>0</v>
      </c>
      <c r="BO92" s="77">
        <f t="shared" si="40"/>
        <v>0</v>
      </c>
      <c r="BP92" s="77">
        <f t="shared" si="40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1"/>
        <v>0</v>
      </c>
      <c r="BU92" s="76">
        <f t="shared" si="41"/>
        <v>0</v>
      </c>
      <c r="BV92" s="76">
        <f t="shared" si="41"/>
        <v>0</v>
      </c>
      <c r="BW92" s="76">
        <f>B110</f>
        <v>0</v>
      </c>
    </row>
    <row r="93" spans="1:75" x14ac:dyDescent="0.25">
      <c r="A93" s="60" t="s">
        <v>43</v>
      </c>
      <c r="B93" s="44">
        <v>14.7</v>
      </c>
      <c r="C93" s="44">
        <v>14.7</v>
      </c>
      <c r="D93" s="44">
        <v>14.7</v>
      </c>
      <c r="E93" s="44">
        <v>14.7</v>
      </c>
      <c r="F93" s="44">
        <v>14.7</v>
      </c>
      <c r="G93" s="44">
        <v>14.7</v>
      </c>
      <c r="H93" s="44">
        <v>14.7</v>
      </c>
      <c r="I93" s="44">
        <v>14.7</v>
      </c>
      <c r="J93" s="44">
        <v>14.7</v>
      </c>
      <c r="K93" s="44">
        <v>14.7</v>
      </c>
      <c r="L93" s="44">
        <v>14.7</v>
      </c>
      <c r="M93" s="44">
        <v>14.7</v>
      </c>
      <c r="N93" s="44">
        <v>14.7</v>
      </c>
      <c r="O93" s="44">
        <v>14.7</v>
      </c>
      <c r="P93" s="44">
        <v>14.7</v>
      </c>
      <c r="Q93" s="44">
        <v>14.7</v>
      </c>
      <c r="R93" s="44">
        <v>14.7</v>
      </c>
      <c r="S93" s="44">
        <v>14.7</v>
      </c>
      <c r="T93" s="44">
        <v>14.7</v>
      </c>
      <c r="U93" s="44">
        <v>14.7</v>
      </c>
      <c r="V93" s="44">
        <v>14.7</v>
      </c>
      <c r="W93" s="44">
        <v>14.7</v>
      </c>
      <c r="X93" s="44">
        <v>14.7</v>
      </c>
      <c r="Y93" s="44">
        <v>14.7</v>
      </c>
      <c r="Z93" s="44">
        <v>14.7</v>
      </c>
      <c r="AA93" s="44">
        <v>14.7</v>
      </c>
      <c r="AB93" s="44">
        <v>14.7</v>
      </c>
      <c r="AC93" s="44">
        <v>14.7</v>
      </c>
      <c r="AD93" s="44">
        <v>14.7</v>
      </c>
      <c r="AE93" s="44">
        <v>14.7</v>
      </c>
      <c r="AF93" s="44">
        <v>14.7</v>
      </c>
      <c r="AG93" s="61">
        <v>30</v>
      </c>
      <c r="AH93" s="45">
        <f t="shared" si="29"/>
        <v>14.7</v>
      </c>
      <c r="AI93" s="46">
        <f t="shared" si="30"/>
        <v>14.7</v>
      </c>
      <c r="AK93" s="47"/>
      <c r="AY93" s="1" t="s">
        <v>44</v>
      </c>
      <c r="AZ93" s="77">
        <f>ROUND(C111,0)</f>
        <v>0</v>
      </c>
      <c r="BA93" s="76">
        <f t="shared" si="39"/>
        <v>0</v>
      </c>
      <c r="BB93" s="76">
        <f t="shared" si="39"/>
        <v>0</v>
      </c>
      <c r="BC93" s="76">
        <f t="shared" si="39"/>
        <v>0</v>
      </c>
      <c r="BD93" s="76">
        <f t="shared" si="39"/>
        <v>0</v>
      </c>
      <c r="BE93" s="77">
        <f>I111</f>
        <v>0</v>
      </c>
      <c r="BF93" s="77">
        <f>K111</f>
        <v>0</v>
      </c>
      <c r="BG93" s="77">
        <f t="shared" si="40"/>
        <v>0</v>
      </c>
      <c r="BH93" s="77">
        <f t="shared" si="40"/>
        <v>0</v>
      </c>
      <c r="BI93" s="77">
        <f t="shared" si="40"/>
        <v>0</v>
      </c>
      <c r="BJ93" s="77">
        <f t="shared" si="40"/>
        <v>0</v>
      </c>
      <c r="BK93" s="77">
        <f t="shared" si="40"/>
        <v>0</v>
      </c>
      <c r="BL93" s="77">
        <f t="shared" si="40"/>
        <v>0</v>
      </c>
      <c r="BM93" s="77">
        <f t="shared" si="40"/>
        <v>0</v>
      </c>
      <c r="BN93" s="77">
        <f t="shared" si="40"/>
        <v>0</v>
      </c>
      <c r="BO93" s="77">
        <f t="shared" si="40"/>
        <v>0</v>
      </c>
      <c r="BP93" s="77">
        <f t="shared" si="40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1"/>
        <v>0</v>
      </c>
      <c r="BU93" s="76">
        <f t="shared" si="41"/>
        <v>0</v>
      </c>
      <c r="BV93" s="76">
        <f t="shared" si="41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7.2</v>
      </c>
      <c r="N94" s="44">
        <v>7</v>
      </c>
      <c r="O94" s="44">
        <v>12.2</v>
      </c>
      <c r="P94" s="44">
        <v>17.5</v>
      </c>
      <c r="Q94" s="44">
        <v>17.5</v>
      </c>
      <c r="R94" s="44">
        <v>17</v>
      </c>
      <c r="S94" s="44">
        <v>8.5</v>
      </c>
      <c r="T94" s="44">
        <v>11.2</v>
      </c>
      <c r="U94" s="44">
        <v>8.3000000000000007</v>
      </c>
      <c r="V94" s="44">
        <v>6</v>
      </c>
      <c r="W94" s="44">
        <v>4</v>
      </c>
      <c r="X94" s="44">
        <v>2.8</v>
      </c>
      <c r="Y94" s="44">
        <v>0.2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61">
        <v>25</v>
      </c>
      <c r="AH94" s="45">
        <f t="shared" si="29"/>
        <v>17.5</v>
      </c>
      <c r="AI94" s="46">
        <f t="shared" si="30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2">M117</f>
        <v>0</v>
      </c>
      <c r="BH94" s="77">
        <f t="shared" si="42"/>
        <v>0</v>
      </c>
      <c r="BI94" s="77">
        <f t="shared" si="42"/>
        <v>0</v>
      </c>
      <c r="BJ94" s="77">
        <f t="shared" si="42"/>
        <v>0</v>
      </c>
      <c r="BK94" s="77">
        <f t="shared" si="42"/>
        <v>0</v>
      </c>
      <c r="BL94" s="77">
        <f t="shared" si="42"/>
        <v>0</v>
      </c>
      <c r="BM94" s="77">
        <f t="shared" si="42"/>
        <v>0</v>
      </c>
      <c r="BN94" s="77">
        <f t="shared" si="42"/>
        <v>0</v>
      </c>
      <c r="BO94" s="77">
        <f t="shared" si="42"/>
        <v>0</v>
      </c>
      <c r="BP94" s="77">
        <f t="shared" si="42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9.8000000000000007</v>
      </c>
      <c r="C95" s="43">
        <v>9.8000000000000007</v>
      </c>
      <c r="D95" s="43">
        <v>9.8000000000000007</v>
      </c>
      <c r="E95" s="43">
        <v>9.8000000000000007</v>
      </c>
      <c r="F95" s="43">
        <v>9.8000000000000007</v>
      </c>
      <c r="G95" s="43">
        <v>9.8000000000000007</v>
      </c>
      <c r="H95" s="43">
        <v>9.8000000000000007</v>
      </c>
      <c r="I95" s="43">
        <v>9.8000000000000007</v>
      </c>
      <c r="J95" s="43">
        <v>9.8000000000000007</v>
      </c>
      <c r="K95" s="43">
        <v>9.8000000000000007</v>
      </c>
      <c r="L95" s="43">
        <v>9.8000000000000007</v>
      </c>
      <c r="M95" s="43">
        <v>9.8000000000000007</v>
      </c>
      <c r="N95" s="43">
        <v>9.8000000000000007</v>
      </c>
      <c r="O95" s="43">
        <v>9.8000000000000007</v>
      </c>
      <c r="P95" s="43">
        <v>9.8000000000000007</v>
      </c>
      <c r="Q95" s="43">
        <v>9.8000000000000007</v>
      </c>
      <c r="R95" s="43">
        <v>9.8000000000000007</v>
      </c>
      <c r="S95" s="43">
        <v>9.8000000000000007</v>
      </c>
      <c r="T95" s="43">
        <v>9.8000000000000007</v>
      </c>
      <c r="U95" s="43">
        <v>9.8000000000000007</v>
      </c>
      <c r="V95" s="43">
        <v>9.8000000000000007</v>
      </c>
      <c r="W95" s="43">
        <v>9.8000000000000007</v>
      </c>
      <c r="X95" s="43">
        <v>9.8000000000000007</v>
      </c>
      <c r="Y95" s="43">
        <v>9.8000000000000007</v>
      </c>
      <c r="Z95" s="43">
        <v>9.8000000000000007</v>
      </c>
      <c r="AA95" s="43">
        <v>9.8000000000000007</v>
      </c>
      <c r="AB95" s="43">
        <v>9.8000000000000007</v>
      </c>
      <c r="AC95" s="43">
        <v>9.8000000000000007</v>
      </c>
      <c r="AD95" s="43">
        <v>9.8000000000000007</v>
      </c>
      <c r="AE95" s="43">
        <v>9.8000000000000007</v>
      </c>
      <c r="AF95" s="43">
        <v>9.8000000000000007</v>
      </c>
      <c r="AG95" s="61">
        <v>24</v>
      </c>
      <c r="AH95" s="45">
        <f t="shared" si="29"/>
        <v>9.8000000000000007</v>
      </c>
      <c r="AI95" s="46">
        <f t="shared" si="30"/>
        <v>9.8000000000000007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2.4</v>
      </c>
      <c r="C96" s="43">
        <v>2.4</v>
      </c>
      <c r="D96" s="43">
        <v>2.4</v>
      </c>
      <c r="E96" s="43">
        <v>2.4</v>
      </c>
      <c r="F96" s="43">
        <v>2.4</v>
      </c>
      <c r="G96" s="43">
        <v>2.4</v>
      </c>
      <c r="H96" s="43">
        <v>2.4</v>
      </c>
      <c r="I96" s="43">
        <v>2.4</v>
      </c>
      <c r="J96" s="43">
        <v>2.4</v>
      </c>
      <c r="K96" s="43">
        <v>2.4</v>
      </c>
      <c r="L96" s="43">
        <v>2.4</v>
      </c>
      <c r="M96" s="43">
        <v>2.4</v>
      </c>
      <c r="N96" s="43">
        <v>2.4</v>
      </c>
      <c r="O96" s="43">
        <v>2.4</v>
      </c>
      <c r="P96" s="43">
        <v>2.4</v>
      </c>
      <c r="Q96" s="43">
        <v>2.4</v>
      </c>
      <c r="R96" s="43">
        <v>2.4</v>
      </c>
      <c r="S96" s="43">
        <v>2.4</v>
      </c>
      <c r="T96" s="43">
        <v>2.4</v>
      </c>
      <c r="U96" s="43">
        <v>2.4</v>
      </c>
      <c r="V96" s="43">
        <v>2.4</v>
      </c>
      <c r="W96" s="43">
        <v>2.4</v>
      </c>
      <c r="X96" s="43">
        <v>2.4</v>
      </c>
      <c r="Y96" s="43">
        <v>2.4</v>
      </c>
      <c r="Z96" s="43">
        <v>2.4</v>
      </c>
      <c r="AA96" s="43">
        <v>2.4</v>
      </c>
      <c r="AB96" s="43">
        <v>2.4</v>
      </c>
      <c r="AC96" s="43">
        <v>2.4</v>
      </c>
      <c r="AD96" s="43">
        <v>2.4</v>
      </c>
      <c r="AE96" s="43">
        <v>2.4</v>
      </c>
      <c r="AF96" s="43">
        <v>2.4</v>
      </c>
      <c r="AG96" s="61">
        <v>15</v>
      </c>
      <c r="AH96" s="45">
        <f t="shared" si="29"/>
        <v>2.4</v>
      </c>
      <c r="AI96" s="46">
        <f t="shared" si="30"/>
        <v>2.4</v>
      </c>
      <c r="AK96" s="47"/>
      <c r="AZ96" s="77">
        <f t="shared" ref="AZ96:BW101" si="43">VALUE(AZ89)</f>
        <v>-668</v>
      </c>
      <c r="BA96" s="77">
        <f t="shared" si="43"/>
        <v>-684</v>
      </c>
      <c r="BB96" s="77">
        <f t="shared" si="43"/>
        <v>-692</v>
      </c>
      <c r="BC96" s="77">
        <f t="shared" si="43"/>
        <v>-680</v>
      </c>
      <c r="BD96" s="77">
        <f t="shared" si="43"/>
        <v>-700</v>
      </c>
      <c r="BE96" s="77">
        <f t="shared" si="43"/>
        <v>-740</v>
      </c>
      <c r="BF96" s="77">
        <f t="shared" si="43"/>
        <v>-730</v>
      </c>
      <c r="BG96" s="77">
        <f t="shared" si="43"/>
        <v>-786</v>
      </c>
      <c r="BH96" s="77">
        <f t="shared" si="43"/>
        <v>-706</v>
      </c>
      <c r="BI96" s="77">
        <f t="shared" si="43"/>
        <v>-715</v>
      </c>
      <c r="BJ96" s="77">
        <f t="shared" si="43"/>
        <v>-732</v>
      </c>
      <c r="BK96" s="77">
        <f t="shared" si="43"/>
        <v>-732</v>
      </c>
      <c r="BL96" s="77">
        <f t="shared" si="43"/>
        <v>-750</v>
      </c>
      <c r="BM96" s="77">
        <f t="shared" si="43"/>
        <v>-733.1</v>
      </c>
      <c r="BN96" s="77">
        <f t="shared" si="43"/>
        <v>-713.8</v>
      </c>
      <c r="BO96" s="77">
        <f t="shared" si="43"/>
        <v>-683</v>
      </c>
      <c r="BP96" s="77">
        <f t="shared" si="43"/>
        <v>-700</v>
      </c>
      <c r="BQ96" s="77">
        <f t="shared" si="43"/>
        <v>-737</v>
      </c>
      <c r="BR96" s="77">
        <f t="shared" si="43"/>
        <v>-585</v>
      </c>
      <c r="BS96" s="77">
        <f t="shared" si="43"/>
        <v>-622</v>
      </c>
      <c r="BT96" s="77">
        <f t="shared" si="43"/>
        <v>-606</v>
      </c>
      <c r="BU96" s="77">
        <f t="shared" si="43"/>
        <v>-612</v>
      </c>
      <c r="BV96" s="77">
        <f t="shared" si="43"/>
        <v>-607</v>
      </c>
      <c r="BW96" s="77">
        <f t="shared" si="43"/>
        <v>-627.1</v>
      </c>
    </row>
    <row r="97" spans="1:75" x14ac:dyDescent="0.25">
      <c r="A97" s="60" t="s">
        <v>49</v>
      </c>
      <c r="B97" s="43">
        <v>9</v>
      </c>
      <c r="C97" s="43">
        <v>9</v>
      </c>
      <c r="D97" s="43">
        <v>9</v>
      </c>
      <c r="E97" s="43">
        <v>9</v>
      </c>
      <c r="F97" s="43">
        <v>9</v>
      </c>
      <c r="G97" s="43">
        <v>9</v>
      </c>
      <c r="H97" s="43">
        <v>9</v>
      </c>
      <c r="I97" s="43">
        <v>9</v>
      </c>
      <c r="J97" s="43">
        <v>9</v>
      </c>
      <c r="K97" s="43">
        <v>9</v>
      </c>
      <c r="L97" s="43">
        <v>9</v>
      </c>
      <c r="M97" s="43">
        <v>9</v>
      </c>
      <c r="N97" s="43">
        <v>9</v>
      </c>
      <c r="O97" s="43">
        <v>9</v>
      </c>
      <c r="P97" s="43">
        <v>9</v>
      </c>
      <c r="Q97" s="43">
        <v>9</v>
      </c>
      <c r="R97" s="43">
        <v>9</v>
      </c>
      <c r="S97" s="43">
        <v>9</v>
      </c>
      <c r="T97" s="43">
        <v>9</v>
      </c>
      <c r="U97" s="43">
        <v>9</v>
      </c>
      <c r="V97" s="43">
        <v>9</v>
      </c>
      <c r="W97" s="43">
        <v>9</v>
      </c>
      <c r="X97" s="43">
        <v>9</v>
      </c>
      <c r="Y97" s="43">
        <v>9</v>
      </c>
      <c r="Z97" s="43">
        <v>9</v>
      </c>
      <c r="AA97" s="43">
        <v>9</v>
      </c>
      <c r="AB97" s="43">
        <v>9</v>
      </c>
      <c r="AC97" s="43">
        <v>9</v>
      </c>
      <c r="AD97" s="43">
        <v>9</v>
      </c>
      <c r="AE97" s="43">
        <v>9</v>
      </c>
      <c r="AF97" s="43">
        <v>9</v>
      </c>
      <c r="AG97" s="61">
        <v>14.1</v>
      </c>
      <c r="AH97" s="45">
        <f t="shared" si="29"/>
        <v>9</v>
      </c>
      <c r="AI97" s="46">
        <f t="shared" si="30"/>
        <v>9</v>
      </c>
      <c r="AK97" s="47"/>
      <c r="AZ97" s="77">
        <f t="shared" si="43"/>
        <v>-193</v>
      </c>
      <c r="BA97" s="77">
        <f t="shared" si="43"/>
        <v>-200</v>
      </c>
      <c r="BB97" s="77">
        <f t="shared" si="43"/>
        <v>-190</v>
      </c>
      <c r="BC97" s="77">
        <f t="shared" si="43"/>
        <v>-190</v>
      </c>
      <c r="BD97" s="77">
        <f t="shared" si="43"/>
        <v>-190</v>
      </c>
      <c r="BE97" s="77">
        <f t="shared" si="43"/>
        <v>-170</v>
      </c>
      <c r="BF97" s="77">
        <f t="shared" si="43"/>
        <v>-190</v>
      </c>
      <c r="BG97" s="77">
        <f t="shared" si="43"/>
        <v>-192.3</v>
      </c>
      <c r="BH97" s="77">
        <f t="shared" si="43"/>
        <v>-200</v>
      </c>
      <c r="BI97" s="77">
        <f t="shared" si="43"/>
        <v>-190</v>
      </c>
      <c r="BJ97" s="77">
        <f t="shared" si="43"/>
        <v>-192</v>
      </c>
      <c r="BK97" s="77">
        <f t="shared" si="43"/>
        <v>-192</v>
      </c>
      <c r="BL97" s="77">
        <f t="shared" si="43"/>
        <v>-192</v>
      </c>
      <c r="BM97" s="77">
        <f t="shared" si="43"/>
        <v>-180.9</v>
      </c>
      <c r="BN97" s="77">
        <f t="shared" si="43"/>
        <v>-200.5</v>
      </c>
      <c r="BO97" s="77">
        <f t="shared" si="43"/>
        <v>-195</v>
      </c>
      <c r="BP97" s="77">
        <f t="shared" si="43"/>
        <v>-184</v>
      </c>
      <c r="BQ97" s="77">
        <f t="shared" si="43"/>
        <v>-185</v>
      </c>
      <c r="BR97" s="77">
        <f t="shared" si="43"/>
        <v>-182</v>
      </c>
      <c r="BS97" s="77">
        <f t="shared" si="43"/>
        <v>-198</v>
      </c>
      <c r="BT97" s="77">
        <f t="shared" si="43"/>
        <v>-202</v>
      </c>
      <c r="BU97" s="77">
        <f t="shared" si="43"/>
        <v>-200</v>
      </c>
      <c r="BV97" s="77">
        <f t="shared" si="43"/>
        <v>-198</v>
      </c>
      <c r="BW97" s="77">
        <f t="shared" si="43"/>
        <v>-189.2</v>
      </c>
    </row>
    <row r="98" spans="1:75" x14ac:dyDescent="0.25">
      <c r="A98" s="79" t="s">
        <v>50</v>
      </c>
      <c r="B98" s="43">
        <v>3.7</v>
      </c>
      <c r="C98" s="43">
        <v>11.3</v>
      </c>
      <c r="D98" s="43">
        <v>11.3</v>
      </c>
      <c r="E98" s="43">
        <v>11.3</v>
      </c>
      <c r="F98" s="43">
        <v>11.3</v>
      </c>
      <c r="G98" s="43">
        <v>11.3</v>
      </c>
      <c r="H98" s="43">
        <v>11.3</v>
      </c>
      <c r="I98" s="43">
        <v>11.3</v>
      </c>
      <c r="J98" s="43">
        <v>11.3</v>
      </c>
      <c r="K98" s="43">
        <v>11.3</v>
      </c>
      <c r="L98" s="43">
        <v>11.3</v>
      </c>
      <c r="M98" s="43">
        <v>11.3</v>
      </c>
      <c r="N98" s="43">
        <v>11.3</v>
      </c>
      <c r="O98" s="43">
        <v>11.3</v>
      </c>
      <c r="P98" s="43">
        <v>11.3</v>
      </c>
      <c r="Q98" s="43">
        <v>11.3</v>
      </c>
      <c r="R98" s="43">
        <v>11.3</v>
      </c>
      <c r="S98" s="43">
        <v>11.3</v>
      </c>
      <c r="T98" s="43">
        <v>11.3</v>
      </c>
      <c r="U98" s="43">
        <v>11.3</v>
      </c>
      <c r="V98" s="43">
        <v>11.3</v>
      </c>
      <c r="W98" s="43">
        <v>11.3</v>
      </c>
      <c r="X98" s="43">
        <v>11.3</v>
      </c>
      <c r="Y98" s="43">
        <v>11.3</v>
      </c>
      <c r="Z98" s="43">
        <v>11.3</v>
      </c>
      <c r="AA98" s="43">
        <v>11.3</v>
      </c>
      <c r="AB98" s="43">
        <v>11.3</v>
      </c>
      <c r="AC98" s="43">
        <v>11.3</v>
      </c>
      <c r="AD98" s="43">
        <v>11.3</v>
      </c>
      <c r="AE98" s="43">
        <v>11.3</v>
      </c>
      <c r="AF98" s="43">
        <v>11.3</v>
      </c>
      <c r="AG98" s="61">
        <v>14</v>
      </c>
      <c r="AH98" s="45">
        <f t="shared" si="29"/>
        <v>11.3</v>
      </c>
      <c r="AI98" s="46">
        <f t="shared" si="30"/>
        <v>3.7</v>
      </c>
      <c r="AK98" s="47"/>
      <c r="AZ98" s="77">
        <f t="shared" si="43"/>
        <v>0</v>
      </c>
      <c r="BA98" s="77">
        <f t="shared" si="43"/>
        <v>0</v>
      </c>
      <c r="BB98" s="77">
        <f t="shared" si="43"/>
        <v>0</v>
      </c>
      <c r="BC98" s="77">
        <f t="shared" si="43"/>
        <v>0</v>
      </c>
      <c r="BD98" s="77">
        <f t="shared" si="43"/>
        <v>0</v>
      </c>
      <c r="BE98" s="77">
        <f t="shared" si="43"/>
        <v>0</v>
      </c>
      <c r="BF98" s="77">
        <f t="shared" si="43"/>
        <v>0</v>
      </c>
      <c r="BG98" s="77">
        <f t="shared" si="43"/>
        <v>0</v>
      </c>
      <c r="BH98" s="77">
        <f t="shared" si="43"/>
        <v>0</v>
      </c>
      <c r="BI98" s="77">
        <f t="shared" si="43"/>
        <v>0</v>
      </c>
      <c r="BJ98" s="77">
        <f t="shared" si="43"/>
        <v>0</v>
      </c>
      <c r="BK98" s="77">
        <f t="shared" si="43"/>
        <v>0</v>
      </c>
      <c r="BL98" s="77">
        <f t="shared" si="43"/>
        <v>0</v>
      </c>
      <c r="BM98" s="77">
        <f t="shared" si="43"/>
        <v>0</v>
      </c>
      <c r="BN98" s="77">
        <f t="shared" si="43"/>
        <v>0</v>
      </c>
      <c r="BO98" s="77">
        <f t="shared" si="43"/>
        <v>0</v>
      </c>
      <c r="BP98" s="77">
        <f t="shared" si="43"/>
        <v>0</v>
      </c>
      <c r="BQ98" s="77">
        <f t="shared" si="43"/>
        <v>0</v>
      </c>
      <c r="BR98" s="77">
        <f t="shared" si="43"/>
        <v>0</v>
      </c>
      <c r="BS98" s="77">
        <f t="shared" si="43"/>
        <v>0</v>
      </c>
      <c r="BT98" s="77">
        <f t="shared" si="43"/>
        <v>0</v>
      </c>
      <c r="BU98" s="77">
        <f t="shared" si="43"/>
        <v>0</v>
      </c>
      <c r="BV98" s="77">
        <f t="shared" si="43"/>
        <v>0</v>
      </c>
      <c r="BW98" s="77">
        <f t="shared" si="43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29"/>
        <v>8.9</v>
      </c>
      <c r="AI99" s="46">
        <f t="shared" si="30"/>
        <v>8.9</v>
      </c>
      <c r="AK99" s="47"/>
      <c r="AZ99" s="77">
        <f t="shared" si="43"/>
        <v>0</v>
      </c>
      <c r="BA99" s="77">
        <f t="shared" si="43"/>
        <v>0</v>
      </c>
      <c r="BB99" s="77">
        <f t="shared" si="43"/>
        <v>0</v>
      </c>
      <c r="BC99" s="77">
        <f t="shared" si="43"/>
        <v>0</v>
      </c>
      <c r="BD99" s="77">
        <f t="shared" si="43"/>
        <v>0</v>
      </c>
      <c r="BE99" s="77">
        <f t="shared" si="43"/>
        <v>0</v>
      </c>
      <c r="BF99" s="77">
        <f t="shared" si="43"/>
        <v>0</v>
      </c>
      <c r="BG99" s="77">
        <f t="shared" si="43"/>
        <v>0</v>
      </c>
      <c r="BH99" s="77">
        <f t="shared" si="43"/>
        <v>0</v>
      </c>
      <c r="BI99" s="77">
        <f t="shared" si="43"/>
        <v>0</v>
      </c>
      <c r="BJ99" s="77">
        <f t="shared" si="43"/>
        <v>0</v>
      </c>
      <c r="BK99" s="77">
        <f t="shared" si="43"/>
        <v>0</v>
      </c>
      <c r="BL99" s="77">
        <f t="shared" si="43"/>
        <v>0</v>
      </c>
      <c r="BM99" s="77">
        <f t="shared" si="43"/>
        <v>0</v>
      </c>
      <c r="BN99" s="77">
        <f t="shared" si="43"/>
        <v>0</v>
      </c>
      <c r="BO99" s="77">
        <f t="shared" si="43"/>
        <v>0</v>
      </c>
      <c r="BP99" s="77">
        <f t="shared" si="43"/>
        <v>0</v>
      </c>
      <c r="BQ99" s="77">
        <f t="shared" si="43"/>
        <v>0</v>
      </c>
      <c r="BR99" s="77">
        <f t="shared" si="43"/>
        <v>0</v>
      </c>
      <c r="BS99" s="77">
        <f t="shared" si="43"/>
        <v>0</v>
      </c>
      <c r="BT99" s="77">
        <f t="shared" si="43"/>
        <v>0</v>
      </c>
      <c r="BU99" s="77">
        <f t="shared" si="43"/>
        <v>0</v>
      </c>
      <c r="BV99" s="77">
        <f t="shared" si="43"/>
        <v>0</v>
      </c>
      <c r="BW99" s="77">
        <f t="shared" si="43"/>
        <v>0</v>
      </c>
    </row>
    <row r="100" spans="1:75" x14ac:dyDescent="0.25">
      <c r="A100" s="60" t="s">
        <v>52</v>
      </c>
      <c r="B100" s="43">
        <v>6</v>
      </c>
      <c r="C100" s="43">
        <v>6</v>
      </c>
      <c r="D100" s="43">
        <v>6</v>
      </c>
      <c r="E100" s="43">
        <v>6</v>
      </c>
      <c r="F100" s="43">
        <v>6</v>
      </c>
      <c r="G100" s="43">
        <v>6</v>
      </c>
      <c r="H100" s="43">
        <v>6</v>
      </c>
      <c r="I100" s="43">
        <v>6</v>
      </c>
      <c r="J100" s="43">
        <v>6</v>
      </c>
      <c r="K100" s="43">
        <v>6</v>
      </c>
      <c r="L100" s="43">
        <v>6</v>
      </c>
      <c r="M100" s="43">
        <v>6</v>
      </c>
      <c r="N100" s="43">
        <v>6</v>
      </c>
      <c r="O100" s="43">
        <v>6</v>
      </c>
      <c r="P100" s="43">
        <v>6</v>
      </c>
      <c r="Q100" s="43">
        <v>6</v>
      </c>
      <c r="R100" s="43">
        <v>6</v>
      </c>
      <c r="S100" s="43">
        <v>6</v>
      </c>
      <c r="T100" s="43">
        <v>6</v>
      </c>
      <c r="U100" s="43">
        <v>6</v>
      </c>
      <c r="V100" s="43">
        <v>6</v>
      </c>
      <c r="W100" s="43">
        <v>6</v>
      </c>
      <c r="X100" s="43">
        <v>6</v>
      </c>
      <c r="Y100" s="43">
        <v>6</v>
      </c>
      <c r="Z100" s="43">
        <v>6</v>
      </c>
      <c r="AA100" s="43">
        <v>6</v>
      </c>
      <c r="AB100" s="43">
        <v>6</v>
      </c>
      <c r="AC100" s="43">
        <v>6</v>
      </c>
      <c r="AD100" s="43">
        <v>6</v>
      </c>
      <c r="AE100" s="43">
        <v>6</v>
      </c>
      <c r="AF100" s="43">
        <v>6</v>
      </c>
      <c r="AG100" s="61">
        <v>6.2</v>
      </c>
      <c r="AH100" s="45">
        <f t="shared" si="29"/>
        <v>6</v>
      </c>
      <c r="AI100" s="46">
        <f t="shared" si="30"/>
        <v>6</v>
      </c>
      <c r="AK100" s="47"/>
      <c r="AZ100" s="77">
        <f t="shared" si="43"/>
        <v>0</v>
      </c>
      <c r="BA100" s="77">
        <f t="shared" si="43"/>
        <v>0</v>
      </c>
      <c r="BB100" s="77">
        <f t="shared" si="43"/>
        <v>0</v>
      </c>
      <c r="BC100" s="77">
        <f t="shared" si="43"/>
        <v>0</v>
      </c>
      <c r="BD100" s="77">
        <f t="shared" si="43"/>
        <v>0</v>
      </c>
      <c r="BE100" s="77">
        <f t="shared" si="43"/>
        <v>0</v>
      </c>
      <c r="BF100" s="77">
        <f t="shared" si="43"/>
        <v>0</v>
      </c>
      <c r="BG100" s="77">
        <f t="shared" si="43"/>
        <v>0</v>
      </c>
      <c r="BH100" s="77">
        <f t="shared" si="43"/>
        <v>0</v>
      </c>
      <c r="BI100" s="77">
        <f t="shared" si="43"/>
        <v>0</v>
      </c>
      <c r="BJ100" s="77">
        <f t="shared" si="43"/>
        <v>0</v>
      </c>
      <c r="BK100" s="77">
        <f t="shared" si="43"/>
        <v>0</v>
      </c>
      <c r="BL100" s="77">
        <f t="shared" si="43"/>
        <v>0</v>
      </c>
      <c r="BM100" s="77">
        <f t="shared" si="43"/>
        <v>0</v>
      </c>
      <c r="BN100" s="77">
        <f t="shared" si="43"/>
        <v>0</v>
      </c>
      <c r="BO100" s="77">
        <f t="shared" si="43"/>
        <v>0</v>
      </c>
      <c r="BP100" s="77">
        <f t="shared" si="43"/>
        <v>0</v>
      </c>
      <c r="BQ100" s="77">
        <f t="shared" si="43"/>
        <v>0</v>
      </c>
      <c r="BR100" s="77">
        <f t="shared" si="43"/>
        <v>0</v>
      </c>
      <c r="BS100" s="77">
        <f t="shared" si="43"/>
        <v>0</v>
      </c>
      <c r="BT100" s="77">
        <f t="shared" si="43"/>
        <v>0</v>
      </c>
      <c r="BU100" s="77">
        <f t="shared" si="43"/>
        <v>0</v>
      </c>
      <c r="BV100" s="77">
        <f t="shared" si="43"/>
        <v>0</v>
      </c>
      <c r="BW100" s="77">
        <f t="shared" si="43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29"/>
        <v>2</v>
      </c>
      <c r="AI101" s="46">
        <f t="shared" si="30"/>
        <v>2</v>
      </c>
      <c r="AK101" s="47"/>
      <c r="AZ101" s="77">
        <f t="shared" si="43"/>
        <v>0</v>
      </c>
      <c r="BA101" s="77">
        <f t="shared" si="43"/>
        <v>0</v>
      </c>
      <c r="BB101" s="77">
        <f t="shared" si="43"/>
        <v>0</v>
      </c>
      <c r="BC101" s="77">
        <f t="shared" si="43"/>
        <v>0</v>
      </c>
      <c r="BD101" s="77">
        <f t="shared" si="43"/>
        <v>0</v>
      </c>
      <c r="BE101" s="77">
        <f t="shared" si="43"/>
        <v>0</v>
      </c>
      <c r="BF101" s="77">
        <f t="shared" si="43"/>
        <v>0</v>
      </c>
      <c r="BG101" s="77">
        <f t="shared" si="43"/>
        <v>0</v>
      </c>
      <c r="BH101" s="77">
        <f t="shared" si="43"/>
        <v>0</v>
      </c>
      <c r="BI101" s="77">
        <f t="shared" si="43"/>
        <v>0</v>
      </c>
      <c r="BJ101" s="77">
        <f t="shared" si="43"/>
        <v>0</v>
      </c>
      <c r="BK101" s="77">
        <f t="shared" si="43"/>
        <v>0</v>
      </c>
      <c r="BL101" s="77">
        <f t="shared" si="43"/>
        <v>0</v>
      </c>
      <c r="BM101" s="77">
        <f t="shared" si="43"/>
        <v>0</v>
      </c>
      <c r="BN101" s="77">
        <f t="shared" si="43"/>
        <v>0</v>
      </c>
      <c r="BO101" s="77">
        <f t="shared" si="43"/>
        <v>0</v>
      </c>
      <c r="BP101" s="77">
        <f t="shared" si="43"/>
        <v>0</v>
      </c>
      <c r="BQ101" s="77">
        <f t="shared" si="43"/>
        <v>0</v>
      </c>
      <c r="BR101" s="77">
        <f t="shared" si="43"/>
        <v>0</v>
      </c>
      <c r="BS101" s="77">
        <f t="shared" si="43"/>
        <v>0</v>
      </c>
      <c r="BT101" s="77">
        <f t="shared" si="43"/>
        <v>0</v>
      </c>
      <c r="BU101" s="77">
        <f t="shared" si="43"/>
        <v>0</v>
      </c>
      <c r="BV101" s="77">
        <f t="shared" si="43"/>
        <v>0</v>
      </c>
      <c r="BW101" s="77">
        <f t="shared" si="43"/>
        <v>0</v>
      </c>
    </row>
    <row r="102" spans="1:75" ht="15.75" thickBot="1" x14ac:dyDescent="0.3">
      <c r="A102" s="82" t="s">
        <v>54</v>
      </c>
      <c r="B102" s="66">
        <f t="shared" ref="B102" si="44">SUM(B89:B101)</f>
        <v>353.99999999999989</v>
      </c>
      <c r="C102" s="66">
        <f t="shared" ref="C102:AG102" si="45">SUM(C89:C101)</f>
        <v>361.79999999999995</v>
      </c>
      <c r="D102" s="66">
        <f t="shared" si="45"/>
        <v>340.99999999999994</v>
      </c>
      <c r="E102" s="66">
        <f t="shared" si="45"/>
        <v>340.99999999999994</v>
      </c>
      <c r="F102" s="66">
        <f t="shared" si="45"/>
        <v>340.99999999999994</v>
      </c>
      <c r="G102" s="66">
        <f t="shared" si="45"/>
        <v>340.99999999999994</v>
      </c>
      <c r="H102" s="66">
        <f t="shared" si="45"/>
        <v>340.99999999999994</v>
      </c>
      <c r="I102" s="66">
        <f t="shared" si="45"/>
        <v>340.99999999999994</v>
      </c>
      <c r="J102" s="66">
        <f t="shared" si="45"/>
        <v>350.99999999999994</v>
      </c>
      <c r="K102" s="66">
        <f t="shared" si="45"/>
        <v>350.99999999999994</v>
      </c>
      <c r="L102" s="66">
        <f t="shared" si="45"/>
        <v>341.99999999999994</v>
      </c>
      <c r="M102" s="66">
        <f t="shared" si="45"/>
        <v>349.19999999999993</v>
      </c>
      <c r="N102" s="66">
        <f t="shared" ref="N102:O102" si="46">SUM(N89:N101)</f>
        <v>357.09999999999997</v>
      </c>
      <c r="O102" s="66">
        <f t="shared" si="46"/>
        <v>362.29999999999995</v>
      </c>
      <c r="P102" s="66">
        <f t="shared" ref="P102:Q102" si="47">SUM(P89:P101)</f>
        <v>314.59999999999997</v>
      </c>
      <c r="Q102" s="66">
        <f t="shared" si="47"/>
        <v>314.59999999999997</v>
      </c>
      <c r="R102" s="66">
        <f t="shared" ref="R102" si="48">SUM(R89:R101)</f>
        <v>314.09999999999997</v>
      </c>
      <c r="S102" s="66">
        <f t="shared" si="45"/>
        <v>369.09999999999997</v>
      </c>
      <c r="T102" s="66">
        <f t="shared" si="45"/>
        <v>343.59999999999997</v>
      </c>
      <c r="U102" s="66">
        <f t="shared" ref="U102:V102" si="49">SUM(U89:U101)</f>
        <v>340.7</v>
      </c>
      <c r="V102" s="66">
        <f t="shared" si="49"/>
        <v>338.4</v>
      </c>
      <c r="W102" s="66">
        <f t="shared" ref="W102:X102" si="50">SUM(W89:W101)</f>
        <v>336.4</v>
      </c>
      <c r="X102" s="66">
        <f t="shared" si="50"/>
        <v>335.2</v>
      </c>
      <c r="Y102" s="66">
        <f t="shared" ref="Y102:Z102" si="51">SUM(Y89:Y101)</f>
        <v>332.59999999999997</v>
      </c>
      <c r="Z102" s="66">
        <f t="shared" si="51"/>
        <v>332.4</v>
      </c>
      <c r="AA102" s="66">
        <f t="shared" ref="AA102" si="52">SUM(AA89:AA101)</f>
        <v>332.4</v>
      </c>
      <c r="AB102" s="66">
        <f t="shared" si="45"/>
        <v>362.49999999999994</v>
      </c>
      <c r="AC102" s="66">
        <f t="shared" si="45"/>
        <v>362.49999999999994</v>
      </c>
      <c r="AD102" s="66">
        <f t="shared" si="45"/>
        <v>362.49999999999994</v>
      </c>
      <c r="AE102" s="66">
        <f t="shared" si="45"/>
        <v>362.49999999999994</v>
      </c>
      <c r="AF102" s="66">
        <f t="shared" si="45"/>
        <v>362.49999999999994</v>
      </c>
      <c r="AG102" s="75">
        <f t="shared" si="45"/>
        <v>489.91</v>
      </c>
      <c r="AH102" s="45">
        <f t="shared" si="29"/>
        <v>369.09999999999997</v>
      </c>
      <c r="AI102" s="46">
        <f t="shared" si="30"/>
        <v>314.09999999999997</v>
      </c>
      <c r="AK102" s="47"/>
      <c r="AY102" s="77"/>
    </row>
    <row r="103" spans="1:75" x14ac:dyDescent="0.25">
      <c r="A103" s="42" t="s">
        <v>55</v>
      </c>
      <c r="B103" s="44">
        <v>22</v>
      </c>
      <c r="C103" s="44">
        <v>22</v>
      </c>
      <c r="D103" s="44">
        <v>22</v>
      </c>
      <c r="E103" s="44">
        <v>22</v>
      </c>
      <c r="F103" s="44">
        <v>22</v>
      </c>
      <c r="G103" s="44">
        <v>22</v>
      </c>
      <c r="H103" s="44">
        <v>22</v>
      </c>
      <c r="I103" s="44">
        <v>22</v>
      </c>
      <c r="J103" s="44">
        <v>22</v>
      </c>
      <c r="K103" s="44">
        <v>22</v>
      </c>
      <c r="L103" s="44">
        <v>22</v>
      </c>
      <c r="M103" s="44">
        <v>22.2</v>
      </c>
      <c r="N103" s="44">
        <v>22.2</v>
      </c>
      <c r="O103" s="44">
        <v>22.2</v>
      </c>
      <c r="P103" s="44">
        <v>30</v>
      </c>
      <c r="Q103" s="44">
        <v>30</v>
      </c>
      <c r="R103" s="44">
        <v>20</v>
      </c>
      <c r="S103" s="44">
        <v>21.6</v>
      </c>
      <c r="T103" s="44">
        <v>21.6</v>
      </c>
      <c r="U103" s="44">
        <v>21.6</v>
      </c>
      <c r="V103" s="44">
        <v>21.6</v>
      </c>
      <c r="W103" s="44">
        <v>14</v>
      </c>
      <c r="X103" s="44">
        <v>14</v>
      </c>
      <c r="Y103" s="44">
        <v>14</v>
      </c>
      <c r="Z103" s="295">
        <v>30</v>
      </c>
      <c r="AA103" s="295">
        <v>30</v>
      </c>
      <c r="AB103" s="295">
        <v>30</v>
      </c>
      <c r="AC103" s="295">
        <v>30</v>
      </c>
      <c r="AD103" s="295">
        <v>30</v>
      </c>
      <c r="AE103" s="295">
        <v>30</v>
      </c>
      <c r="AF103" s="295">
        <v>30</v>
      </c>
      <c r="AG103" s="59">
        <v>60</v>
      </c>
      <c r="AH103" s="45">
        <f t="shared" si="29"/>
        <v>30</v>
      </c>
      <c r="AI103" s="46">
        <f t="shared" si="30"/>
        <v>14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11</v>
      </c>
      <c r="C104" s="43">
        <v>11</v>
      </c>
      <c r="D104" s="43">
        <v>11</v>
      </c>
      <c r="E104" s="43">
        <v>11</v>
      </c>
      <c r="F104" s="43">
        <v>11</v>
      </c>
      <c r="G104" s="43">
        <v>11</v>
      </c>
      <c r="H104" s="43">
        <v>11</v>
      </c>
      <c r="I104" s="43">
        <v>11</v>
      </c>
      <c r="J104" s="43">
        <v>11</v>
      </c>
      <c r="K104" s="43">
        <v>11</v>
      </c>
      <c r="L104" s="43">
        <v>11</v>
      </c>
      <c r="M104" s="43">
        <v>11.2</v>
      </c>
      <c r="N104" s="43">
        <v>11.2</v>
      </c>
      <c r="O104" s="43">
        <v>11.2</v>
      </c>
      <c r="P104" s="43">
        <v>15</v>
      </c>
      <c r="Q104" s="43">
        <v>15</v>
      </c>
      <c r="R104" s="43">
        <v>10</v>
      </c>
      <c r="S104" s="43">
        <v>10</v>
      </c>
      <c r="T104" s="43">
        <v>10</v>
      </c>
      <c r="U104" s="43">
        <v>10</v>
      </c>
      <c r="V104" s="43">
        <v>10</v>
      </c>
      <c r="W104" s="43">
        <v>7</v>
      </c>
      <c r="X104" s="43">
        <v>7</v>
      </c>
      <c r="Y104" s="43">
        <v>7</v>
      </c>
      <c r="Z104" s="296">
        <v>14</v>
      </c>
      <c r="AA104" s="296">
        <v>14</v>
      </c>
      <c r="AB104" s="296">
        <v>14</v>
      </c>
      <c r="AC104" s="296">
        <v>14</v>
      </c>
      <c r="AD104" s="296">
        <v>14</v>
      </c>
      <c r="AE104" s="296">
        <v>14</v>
      </c>
      <c r="AF104" s="296">
        <v>14</v>
      </c>
      <c r="AG104" s="61">
        <v>32</v>
      </c>
      <c r="AH104" s="45">
        <f t="shared" si="29"/>
        <v>15</v>
      </c>
      <c r="AI104" s="46">
        <f t="shared" si="30"/>
        <v>7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5.6</v>
      </c>
      <c r="C105" s="292">
        <v>5.6</v>
      </c>
      <c r="D105" s="292">
        <v>5.6</v>
      </c>
      <c r="E105" s="292">
        <v>5.6</v>
      </c>
      <c r="F105" s="292">
        <v>5.6</v>
      </c>
      <c r="G105" s="292">
        <v>5.6</v>
      </c>
      <c r="H105" s="292">
        <v>5.6</v>
      </c>
      <c r="I105" s="292">
        <v>5.6</v>
      </c>
      <c r="J105" s="292">
        <v>5.6</v>
      </c>
      <c r="K105" s="292">
        <v>5.6</v>
      </c>
      <c r="L105" s="292">
        <v>5.6</v>
      </c>
      <c r="M105" s="292">
        <v>5.5</v>
      </c>
      <c r="N105" s="292">
        <v>5.5</v>
      </c>
      <c r="O105" s="292">
        <v>5.5</v>
      </c>
      <c r="P105" s="292">
        <v>7</v>
      </c>
      <c r="Q105" s="292">
        <v>7</v>
      </c>
      <c r="R105" s="292">
        <v>5</v>
      </c>
      <c r="S105" s="292">
        <v>5</v>
      </c>
      <c r="T105" s="292">
        <v>5</v>
      </c>
      <c r="U105" s="292">
        <v>5</v>
      </c>
      <c r="V105" s="292">
        <v>5</v>
      </c>
      <c r="W105" s="292">
        <v>4</v>
      </c>
      <c r="X105" s="292">
        <v>4</v>
      </c>
      <c r="Y105" s="292">
        <v>4</v>
      </c>
      <c r="Z105" s="297">
        <v>9</v>
      </c>
      <c r="AA105" s="297">
        <v>9</v>
      </c>
      <c r="AB105" s="297">
        <v>9</v>
      </c>
      <c r="AC105" s="297">
        <v>9</v>
      </c>
      <c r="AD105" s="297">
        <v>9</v>
      </c>
      <c r="AE105" s="297">
        <v>9</v>
      </c>
      <c r="AF105" s="297">
        <v>9</v>
      </c>
      <c r="AG105" s="73">
        <v>14</v>
      </c>
      <c r="AH105" s="45">
        <f t="shared" si="29"/>
        <v>9</v>
      </c>
      <c r="AI105" s="46">
        <f t="shared" si="30"/>
        <v>4</v>
      </c>
      <c r="AK105" s="47"/>
      <c r="AY105" s="77"/>
      <c r="BF105" s="76"/>
      <c r="BG105" s="77">
        <f t="array" ref="BG105:BL128">TRANSPOSE(AZ89:BW94)</f>
        <v>-668</v>
      </c>
      <c r="BH105" s="77">
        <v>-193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" si="53">B103+B104+B105</f>
        <v>38.6</v>
      </c>
      <c r="C106" s="66">
        <f t="shared" ref="C106:AF106" si="54">C103+C104+C105</f>
        <v>38.6</v>
      </c>
      <c r="D106" s="66">
        <f t="shared" si="54"/>
        <v>38.6</v>
      </c>
      <c r="E106" s="66">
        <f t="shared" si="54"/>
        <v>38.6</v>
      </c>
      <c r="F106" s="66">
        <f t="shared" si="54"/>
        <v>38.6</v>
      </c>
      <c r="G106" s="66">
        <f t="shared" si="54"/>
        <v>38.6</v>
      </c>
      <c r="H106" s="66">
        <f t="shared" si="54"/>
        <v>38.6</v>
      </c>
      <c r="I106" s="66">
        <f t="shared" si="54"/>
        <v>38.6</v>
      </c>
      <c r="J106" s="66">
        <f t="shared" si="54"/>
        <v>38.6</v>
      </c>
      <c r="K106" s="66">
        <f t="shared" si="54"/>
        <v>38.6</v>
      </c>
      <c r="L106" s="66">
        <f t="shared" si="54"/>
        <v>38.6</v>
      </c>
      <c r="M106" s="66">
        <f t="shared" si="54"/>
        <v>38.9</v>
      </c>
      <c r="N106" s="66">
        <f t="shared" ref="N106:O106" si="55">N103+N104+N105</f>
        <v>38.9</v>
      </c>
      <c r="O106" s="66">
        <f t="shared" si="55"/>
        <v>38.9</v>
      </c>
      <c r="P106" s="66">
        <f t="shared" ref="P106:Q106" si="56">P103+P104+P105</f>
        <v>52</v>
      </c>
      <c r="Q106" s="66">
        <f t="shared" si="56"/>
        <v>52</v>
      </c>
      <c r="R106" s="66">
        <f t="shared" ref="R106" si="57">R103+R104+R105</f>
        <v>35</v>
      </c>
      <c r="S106" s="66">
        <f t="shared" si="54"/>
        <v>36.6</v>
      </c>
      <c r="T106" s="66">
        <f t="shared" si="54"/>
        <v>36.6</v>
      </c>
      <c r="U106" s="66">
        <f t="shared" ref="U106:V106" si="58">U103+U104+U105</f>
        <v>36.6</v>
      </c>
      <c r="V106" s="66">
        <f t="shared" si="58"/>
        <v>36.6</v>
      </c>
      <c r="W106" s="66">
        <f t="shared" ref="W106:X106" si="59">W103+W104+W105</f>
        <v>25</v>
      </c>
      <c r="X106" s="66">
        <f t="shared" si="59"/>
        <v>25</v>
      </c>
      <c r="Y106" s="66">
        <f t="shared" ref="Y106:Z106" si="60">Y103+Y104+Y105</f>
        <v>25</v>
      </c>
      <c r="Z106" s="66">
        <f t="shared" si="60"/>
        <v>53</v>
      </c>
      <c r="AA106" s="66">
        <f t="shared" ref="AA106" si="61">AA103+AA104+AA105</f>
        <v>53</v>
      </c>
      <c r="AB106" s="66">
        <f t="shared" si="54"/>
        <v>53</v>
      </c>
      <c r="AC106" s="66">
        <f t="shared" si="54"/>
        <v>53</v>
      </c>
      <c r="AD106" s="66">
        <f t="shared" si="54"/>
        <v>53</v>
      </c>
      <c r="AE106" s="66">
        <f t="shared" si="54"/>
        <v>53</v>
      </c>
      <c r="AF106" s="66">
        <f t="shared" si="54"/>
        <v>53</v>
      </c>
      <c r="AG106" s="75">
        <f>SUM(AG103:AG105)</f>
        <v>106</v>
      </c>
      <c r="AH106" s="45">
        <f t="shared" si="29"/>
        <v>53</v>
      </c>
      <c r="AI106" s="46">
        <f t="shared" si="30"/>
        <v>25</v>
      </c>
      <c r="AK106" s="47"/>
      <c r="AY106" s="77"/>
      <c r="BF106" s="76"/>
      <c r="BG106" s="77">
        <v>-684</v>
      </c>
      <c r="BH106" s="77">
        <v>-200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-627.1</v>
      </c>
      <c r="C107" s="44">
        <v>-668.3</v>
      </c>
      <c r="D107" s="44">
        <v>-684</v>
      </c>
      <c r="E107" s="44">
        <v>-692</v>
      </c>
      <c r="F107" s="44">
        <v>-680</v>
      </c>
      <c r="G107" s="44">
        <v>-700</v>
      </c>
      <c r="H107" s="44">
        <v>-692</v>
      </c>
      <c r="I107" s="44">
        <v>-740</v>
      </c>
      <c r="J107" s="44">
        <v>-730</v>
      </c>
      <c r="K107" s="44">
        <v>-730</v>
      </c>
      <c r="L107" s="44">
        <v>-750</v>
      </c>
      <c r="M107" s="44">
        <v>-786</v>
      </c>
      <c r="N107" s="44">
        <v>-706</v>
      </c>
      <c r="O107" s="44">
        <v>-715</v>
      </c>
      <c r="P107" s="44">
        <v>-732</v>
      </c>
      <c r="Q107" s="44">
        <v>-732</v>
      </c>
      <c r="R107" s="44">
        <v>-750</v>
      </c>
      <c r="S107" s="44">
        <v>-733.1</v>
      </c>
      <c r="T107" s="44">
        <v>-713.8</v>
      </c>
      <c r="U107" s="44">
        <v>-683</v>
      </c>
      <c r="V107" s="44">
        <v>-700</v>
      </c>
      <c r="W107" s="44">
        <v>-712</v>
      </c>
      <c r="X107" s="44">
        <v>-737</v>
      </c>
      <c r="Y107" s="44">
        <v>-669</v>
      </c>
      <c r="Z107" s="44">
        <v>-585</v>
      </c>
      <c r="AA107" s="44">
        <v>-602</v>
      </c>
      <c r="AB107" s="44">
        <v>-622</v>
      </c>
      <c r="AC107" s="44">
        <v>-627</v>
      </c>
      <c r="AD107" s="44">
        <v>-606</v>
      </c>
      <c r="AE107" s="44">
        <v>-612</v>
      </c>
      <c r="AF107" s="44">
        <v>-607</v>
      </c>
      <c r="AG107" s="59"/>
      <c r="AH107" s="45">
        <f t="shared" si="29"/>
        <v>-585</v>
      </c>
      <c r="AI107" s="46">
        <f t="shared" si="30"/>
        <v>-786</v>
      </c>
      <c r="AK107" s="47"/>
      <c r="AY107" s="77"/>
      <c r="BF107" s="76"/>
      <c r="BG107" s="77">
        <v>-692</v>
      </c>
      <c r="BH107" s="77">
        <v>-190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-189.2</v>
      </c>
      <c r="C108" s="43">
        <v>-193.2</v>
      </c>
      <c r="D108" s="43">
        <v>-200</v>
      </c>
      <c r="E108" s="43">
        <v>-190</v>
      </c>
      <c r="F108" s="43">
        <v>-190</v>
      </c>
      <c r="G108" s="43">
        <v>-190</v>
      </c>
      <c r="H108" s="43">
        <v>-190</v>
      </c>
      <c r="I108" s="43">
        <v>-170</v>
      </c>
      <c r="J108" s="43">
        <v>-190</v>
      </c>
      <c r="K108" s="43">
        <v>-190</v>
      </c>
      <c r="L108" s="43">
        <v>-190</v>
      </c>
      <c r="M108" s="43">
        <v>-192.3</v>
      </c>
      <c r="N108" s="43">
        <v>-200</v>
      </c>
      <c r="O108" s="43">
        <v>-190</v>
      </c>
      <c r="P108" s="43">
        <v>-192</v>
      </c>
      <c r="Q108" s="43">
        <v>-192</v>
      </c>
      <c r="R108" s="43">
        <v>-192</v>
      </c>
      <c r="S108" s="43">
        <v>-180.9</v>
      </c>
      <c r="T108" s="43">
        <v>-200.5</v>
      </c>
      <c r="U108" s="43">
        <v>-195</v>
      </c>
      <c r="V108" s="43">
        <v>-184</v>
      </c>
      <c r="W108" s="43">
        <v>-186</v>
      </c>
      <c r="X108" s="43">
        <v>-185</v>
      </c>
      <c r="Y108" s="43">
        <v>-196</v>
      </c>
      <c r="Z108" s="43">
        <v>-182</v>
      </c>
      <c r="AA108" s="43">
        <v>-188</v>
      </c>
      <c r="AB108" s="43">
        <v>-198</v>
      </c>
      <c r="AC108" s="43">
        <v>-199</v>
      </c>
      <c r="AD108" s="43">
        <v>-202</v>
      </c>
      <c r="AE108" s="43">
        <v>-200</v>
      </c>
      <c r="AF108" s="43">
        <v>-198</v>
      </c>
      <c r="AG108" s="61"/>
      <c r="AH108" s="45">
        <f t="shared" si="29"/>
        <v>-170</v>
      </c>
      <c r="AI108" s="46">
        <f t="shared" si="30"/>
        <v>-202</v>
      </c>
      <c r="AK108" s="47"/>
      <c r="AL108" s="83" t="s">
        <v>61</v>
      </c>
      <c r="AM108" s="83"/>
      <c r="AY108" s="77"/>
      <c r="BF108" s="77"/>
      <c r="BG108" s="77">
        <v>-680</v>
      </c>
      <c r="BH108" s="77">
        <v>-190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29"/>
        <v>0</v>
      </c>
      <c r="AI109" s="46">
        <f t="shared" si="30"/>
        <v>0</v>
      </c>
      <c r="AK109" s="85"/>
      <c r="AL109" s="86"/>
      <c r="AM109" s="86"/>
      <c r="AN109" s="87"/>
      <c r="AY109" s="77"/>
      <c r="BF109" s="77"/>
      <c r="BG109" s="77">
        <v>-700</v>
      </c>
      <c r="BH109" s="77">
        <v>-190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29"/>
        <v>0</v>
      </c>
      <c r="AI110" s="46">
        <f t="shared" si="30"/>
        <v>0</v>
      </c>
      <c r="AK110" s="89" t="s">
        <v>64</v>
      </c>
      <c r="AL110" s="43"/>
      <c r="AM110" s="88"/>
      <c r="AN110" s="90"/>
      <c r="AY110" s="77"/>
      <c r="BF110" s="77"/>
      <c r="BG110" s="77">
        <v>-740</v>
      </c>
      <c r="BH110" s="77">
        <v>-170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29"/>
        <v>0</v>
      </c>
      <c r="AI111" s="46">
        <f t="shared" si="30"/>
        <v>0</v>
      </c>
      <c r="AK111" s="89" t="s">
        <v>66</v>
      </c>
      <c r="AL111" s="88"/>
      <c r="AM111" s="88"/>
      <c r="AN111" s="90"/>
      <c r="AY111" s="77"/>
      <c r="BF111" s="77"/>
      <c r="BG111" s="77">
        <v>-730</v>
      </c>
      <c r="BH111" s="77">
        <v>-190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-15.5</v>
      </c>
      <c r="C112" s="92">
        <v>-11.4</v>
      </c>
      <c r="D112" s="92">
        <v>-27.6</v>
      </c>
      <c r="E112" s="92">
        <v>-20</v>
      </c>
      <c r="F112" s="92">
        <v>-20</v>
      </c>
      <c r="G112" s="92">
        <v>-20</v>
      </c>
      <c r="H112" s="92">
        <v>-20</v>
      </c>
      <c r="I112" s="92">
        <v>-42</v>
      </c>
      <c r="J112" s="92">
        <v>-38</v>
      </c>
      <c r="K112" s="92">
        <v>-38</v>
      </c>
      <c r="L112" s="92">
        <v>-43</v>
      </c>
      <c r="M112" s="92">
        <v>-41</v>
      </c>
      <c r="N112" s="92">
        <v>-42</v>
      </c>
      <c r="O112" s="92">
        <v>-35</v>
      </c>
      <c r="P112" s="92">
        <v>-37</v>
      </c>
      <c r="Q112" s="92">
        <v>-37</v>
      </c>
      <c r="R112" s="92">
        <v>-32</v>
      </c>
      <c r="S112" s="92">
        <v>-49.6</v>
      </c>
      <c r="T112" s="92">
        <v>-53</v>
      </c>
      <c r="U112" s="92">
        <v>-44.1</v>
      </c>
      <c r="V112" s="92">
        <v>-39.9</v>
      </c>
      <c r="W112" s="92">
        <v>-41</v>
      </c>
      <c r="X112" s="92">
        <v>-38.200000000000003</v>
      </c>
      <c r="Y112" s="92">
        <v>-58</v>
      </c>
      <c r="Z112" s="92">
        <v>-13</v>
      </c>
      <c r="AA112" s="92">
        <v>-36</v>
      </c>
      <c r="AB112" s="92">
        <v>-25.5</v>
      </c>
      <c r="AC112" s="92">
        <v>-25</v>
      </c>
      <c r="AD112" s="92">
        <v>-22</v>
      </c>
      <c r="AE112" s="92">
        <v>-25</v>
      </c>
      <c r="AF112" s="92">
        <v>-31</v>
      </c>
      <c r="AG112" s="84"/>
      <c r="AH112" s="45">
        <f t="shared" si="29"/>
        <v>-11.4</v>
      </c>
      <c r="AI112" s="46">
        <f t="shared" si="30"/>
        <v>-58</v>
      </c>
      <c r="AK112" s="89"/>
      <c r="AL112" s="44"/>
      <c r="AM112" s="44"/>
      <c r="AN112" s="93"/>
      <c r="AY112" s="77"/>
      <c r="BF112" s="77"/>
      <c r="BG112" s="77">
        <v>-786</v>
      </c>
      <c r="BH112" s="77">
        <v>-192.3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29"/>
        <v>0</v>
      </c>
      <c r="AI113" s="46">
        <f t="shared" si="30"/>
        <v>0</v>
      </c>
      <c r="AK113" s="89"/>
      <c r="AL113" s="92"/>
      <c r="AM113" s="94"/>
      <c r="AN113" s="360"/>
      <c r="AY113" s="77"/>
      <c r="BF113" s="77"/>
      <c r="BG113" s="77">
        <v>-706</v>
      </c>
      <c r="BH113" s="77">
        <v>-200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29"/>
        <v>0</v>
      </c>
      <c r="AI114" s="46">
        <f t="shared" si="30"/>
        <v>0</v>
      </c>
      <c r="AK114" s="89"/>
      <c r="AL114" s="92"/>
      <c r="AM114" s="92"/>
      <c r="AN114" s="361"/>
      <c r="BF114" s="77"/>
      <c r="BG114" s="77">
        <v>-715</v>
      </c>
      <c r="BH114" s="77">
        <v>-190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29"/>
        <v>0</v>
      </c>
      <c r="AI115" s="46">
        <f t="shared" si="30"/>
        <v>0</v>
      </c>
      <c r="AK115" s="95"/>
      <c r="AL115" s="96"/>
      <c r="AM115" s="96"/>
      <c r="AN115" s="97"/>
      <c r="BF115" s="77"/>
      <c r="BG115" s="77">
        <v>-732</v>
      </c>
      <c r="BH115" s="77">
        <v>-192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29"/>
        <v>0</v>
      </c>
      <c r="AI116" s="46">
        <f t="shared" si="30"/>
        <v>0</v>
      </c>
      <c r="BF116" s="77"/>
      <c r="BG116" s="77">
        <v>-732</v>
      </c>
      <c r="BH116" s="77">
        <v>-192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29"/>
        <v>0</v>
      </c>
      <c r="AI117" s="46">
        <f t="shared" si="30"/>
        <v>0</v>
      </c>
      <c r="BF117" s="77"/>
      <c r="BG117" s="77">
        <v>-750</v>
      </c>
      <c r="BH117" s="77">
        <v>-192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62">SUMIF(B107:B117,"&gt;0")</f>
        <v>0</v>
      </c>
      <c r="C118" s="66">
        <f t="shared" ref="C118:AF118" si="63">SUMIF(C107:C117,"&gt;0")</f>
        <v>0</v>
      </c>
      <c r="D118" s="66">
        <f t="shared" si="63"/>
        <v>0</v>
      </c>
      <c r="E118" s="66">
        <f t="shared" si="63"/>
        <v>0</v>
      </c>
      <c r="F118" s="66">
        <f t="shared" si="63"/>
        <v>0</v>
      </c>
      <c r="G118" s="66">
        <f t="shared" si="63"/>
        <v>0</v>
      </c>
      <c r="H118" s="66">
        <f t="shared" si="63"/>
        <v>0</v>
      </c>
      <c r="I118" s="66">
        <f t="shared" si="63"/>
        <v>0</v>
      </c>
      <c r="J118" s="66">
        <f t="shared" si="63"/>
        <v>0</v>
      </c>
      <c r="K118" s="66">
        <f t="shared" si="63"/>
        <v>0</v>
      </c>
      <c r="L118" s="66">
        <f t="shared" si="63"/>
        <v>0</v>
      </c>
      <c r="M118" s="66">
        <f t="shared" si="63"/>
        <v>0</v>
      </c>
      <c r="N118" s="66">
        <f t="shared" ref="N118:O118" si="64">SUMIF(N107:N117,"&gt;0")</f>
        <v>0</v>
      </c>
      <c r="O118" s="66">
        <f t="shared" si="64"/>
        <v>0</v>
      </c>
      <c r="P118" s="66">
        <f t="shared" ref="P118:Q118" si="65">SUMIF(P107:P117,"&gt;0")</f>
        <v>0</v>
      </c>
      <c r="Q118" s="66">
        <f t="shared" si="65"/>
        <v>0</v>
      </c>
      <c r="R118" s="66">
        <f t="shared" ref="R118" si="66">SUMIF(R107:R117,"&gt;0")</f>
        <v>0</v>
      </c>
      <c r="S118" s="66">
        <f t="shared" si="63"/>
        <v>0</v>
      </c>
      <c r="T118" s="66">
        <f t="shared" si="63"/>
        <v>0</v>
      </c>
      <c r="U118" s="66">
        <f t="shared" si="63"/>
        <v>0</v>
      </c>
      <c r="V118" s="66">
        <f t="shared" ref="V118:X118" si="67">SUMIF(V107:V117,"&gt;0")</f>
        <v>0</v>
      </c>
      <c r="W118" s="66">
        <f t="shared" si="67"/>
        <v>0</v>
      </c>
      <c r="X118" s="66">
        <f t="shared" si="67"/>
        <v>0</v>
      </c>
      <c r="Y118" s="66">
        <f t="shared" si="63"/>
        <v>0</v>
      </c>
      <c r="Z118" s="66">
        <f t="shared" si="63"/>
        <v>0</v>
      </c>
      <c r="AA118" s="66">
        <f t="shared" si="63"/>
        <v>0</v>
      </c>
      <c r="AB118" s="66">
        <f t="shared" si="63"/>
        <v>0</v>
      </c>
      <c r="AC118" s="66">
        <f t="shared" si="63"/>
        <v>0</v>
      </c>
      <c r="AD118" s="66">
        <f t="shared" si="63"/>
        <v>0</v>
      </c>
      <c r="AE118" s="66">
        <f t="shared" si="63"/>
        <v>0</v>
      </c>
      <c r="AF118" s="66">
        <f t="shared" si="63"/>
        <v>0</v>
      </c>
      <c r="AG118" s="99">
        <f>SUM(AG107:AG117)</f>
        <v>0</v>
      </c>
      <c r="AH118" s="45">
        <f t="shared" si="29"/>
        <v>0</v>
      </c>
      <c r="AI118" s="46">
        <f t="shared" si="30"/>
        <v>0</v>
      </c>
      <c r="AJ118" s="100">
        <f t="array" ref="AJ118">MIN(IF(B118:AF118&lt;&gt;0,B118:AF118))</f>
        <v>0</v>
      </c>
      <c r="BF118" s="77"/>
      <c r="BG118" s="77">
        <v>-733.1</v>
      </c>
      <c r="BH118" s="77">
        <v>-180.9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29"/>
        <v>0</v>
      </c>
      <c r="AI119" s="46">
        <f t="shared" si="30"/>
        <v>0</v>
      </c>
      <c r="BF119" s="77"/>
      <c r="BG119" s="77">
        <v>-713.8</v>
      </c>
      <c r="BH119" s="77">
        <v>-200.5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29"/>
        <v>0</v>
      </c>
      <c r="AI120" s="46">
        <f t="shared" si="30"/>
        <v>0</v>
      </c>
      <c r="BF120" s="77"/>
      <c r="BG120" s="77">
        <v>-683</v>
      </c>
      <c r="BH120" s="77">
        <v>-195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29"/>
        <v>0</v>
      </c>
      <c r="AI121" s="46">
        <f t="shared" si="30"/>
        <v>0</v>
      </c>
      <c r="BF121" s="77"/>
      <c r="BG121" s="77">
        <v>-700</v>
      </c>
      <c r="BH121" s="77">
        <v>-184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29"/>
        <v>0</v>
      </c>
      <c r="AI122" s="46">
        <f t="shared" si="30"/>
        <v>0</v>
      </c>
      <c r="BF122" s="76"/>
      <c r="BG122" s="77">
        <v>-737</v>
      </c>
      <c r="BH122" s="77">
        <v>-185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68">B80+B88+B106+B102+B118+B122</f>
        <v>2732.7000000000003</v>
      </c>
      <c r="C123" s="102">
        <f t="shared" ref="C123:AG123" si="69">C80+C88+C106+C102+C118+C122</f>
        <v>2718.3999999999996</v>
      </c>
      <c r="D123" s="102">
        <f t="shared" si="69"/>
        <v>2684.4</v>
      </c>
      <c r="E123" s="102">
        <f t="shared" si="69"/>
        <v>2676.6</v>
      </c>
      <c r="F123" s="102">
        <f t="shared" si="69"/>
        <v>2676.6</v>
      </c>
      <c r="G123" s="102">
        <f t="shared" si="69"/>
        <v>2676.6</v>
      </c>
      <c r="H123" s="102">
        <f t="shared" si="69"/>
        <v>2676.6</v>
      </c>
      <c r="I123" s="102">
        <f t="shared" si="69"/>
        <v>2676.6</v>
      </c>
      <c r="J123" s="102">
        <f t="shared" si="69"/>
        <v>2732.1</v>
      </c>
      <c r="K123" s="102">
        <f t="shared" si="69"/>
        <v>2732.1</v>
      </c>
      <c r="L123" s="102">
        <f t="shared" si="69"/>
        <v>2723.1</v>
      </c>
      <c r="M123" s="102">
        <f t="shared" si="69"/>
        <v>2914.2</v>
      </c>
      <c r="N123" s="102">
        <f t="shared" ref="N123:O123" si="70">N80+N88+N106+N102+N118+N122</f>
        <v>2929.7</v>
      </c>
      <c r="O123" s="102">
        <f t="shared" si="70"/>
        <v>2934.8999999999996</v>
      </c>
      <c r="P123" s="102">
        <f t="shared" ref="P123:Q123" si="71">P80+P88+P106+P102+P118+P122</f>
        <v>2982.4999999999995</v>
      </c>
      <c r="Q123" s="102">
        <f t="shared" si="71"/>
        <v>2985.8999999999996</v>
      </c>
      <c r="R123" s="102">
        <f t="shared" ref="R123" si="72">R80+R88+R106+R102+R118+R122</f>
        <v>2961.3999999999996</v>
      </c>
      <c r="S123" s="102">
        <f t="shared" si="69"/>
        <v>2960.2999999999993</v>
      </c>
      <c r="T123" s="102">
        <f t="shared" si="69"/>
        <v>2957.9999999999995</v>
      </c>
      <c r="U123" s="102">
        <f t="shared" si="69"/>
        <v>2873.8999999999996</v>
      </c>
      <c r="V123" s="102">
        <f t="shared" ref="V123:X123" si="73">V80+V88+V106+V102+V118+V122</f>
        <v>2907.1</v>
      </c>
      <c r="W123" s="102">
        <f t="shared" si="73"/>
        <v>2835.1</v>
      </c>
      <c r="X123" s="102">
        <f t="shared" si="73"/>
        <v>2833.8999999999996</v>
      </c>
      <c r="Y123" s="102">
        <f t="shared" si="69"/>
        <v>2795.2999999999997</v>
      </c>
      <c r="Z123" s="102">
        <f t="shared" si="69"/>
        <v>2823.1</v>
      </c>
      <c r="AA123" s="102">
        <f t="shared" si="69"/>
        <v>2985.9999999999995</v>
      </c>
      <c r="AB123" s="102">
        <f t="shared" si="69"/>
        <v>3012.7</v>
      </c>
      <c r="AC123" s="102">
        <f t="shared" si="69"/>
        <v>3012.7</v>
      </c>
      <c r="AD123" s="102">
        <f t="shared" si="69"/>
        <v>3012.7</v>
      </c>
      <c r="AE123" s="102">
        <f t="shared" si="69"/>
        <v>2938.6</v>
      </c>
      <c r="AF123" s="102">
        <f t="shared" si="69"/>
        <v>2912.6</v>
      </c>
      <c r="AG123" s="75">
        <f t="shared" si="69"/>
        <v>4132.0374000000002</v>
      </c>
      <c r="AH123" s="45">
        <f t="shared" si="29"/>
        <v>3012.7</v>
      </c>
      <c r="AI123" s="46">
        <f t="shared" si="30"/>
        <v>2676.6</v>
      </c>
      <c r="BF123" s="76"/>
      <c r="BG123" s="77">
        <v>-585</v>
      </c>
      <c r="BH123" s="77">
        <v>-182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29"/>
        <v>0</v>
      </c>
      <c r="AI124" s="46">
        <f t="shared" si="30"/>
        <v>0</v>
      </c>
      <c r="BF124" s="76"/>
      <c r="BG124" s="77">
        <v>-622</v>
      </c>
      <c r="BH124" s="77">
        <v>-198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74">B123+B124</f>
        <v>2732.7000000000003</v>
      </c>
      <c r="C125" s="102">
        <f t="shared" ref="C125:AF125" si="75">C123+C124</f>
        <v>2718.3999999999996</v>
      </c>
      <c r="D125" s="102">
        <f t="shared" si="75"/>
        <v>2684.4</v>
      </c>
      <c r="E125" s="102">
        <f t="shared" si="75"/>
        <v>2676.6</v>
      </c>
      <c r="F125" s="102">
        <f t="shared" si="75"/>
        <v>2676.6</v>
      </c>
      <c r="G125" s="102">
        <f t="shared" si="75"/>
        <v>2676.6</v>
      </c>
      <c r="H125" s="102">
        <f t="shared" si="75"/>
        <v>2676.6</v>
      </c>
      <c r="I125" s="102">
        <f t="shared" si="75"/>
        <v>2676.6</v>
      </c>
      <c r="J125" s="102">
        <f t="shared" si="75"/>
        <v>2732.1</v>
      </c>
      <c r="K125" s="102">
        <f t="shared" si="75"/>
        <v>2732.1</v>
      </c>
      <c r="L125" s="102">
        <f t="shared" si="75"/>
        <v>2723.1</v>
      </c>
      <c r="M125" s="102">
        <f t="shared" si="75"/>
        <v>2914.2</v>
      </c>
      <c r="N125" s="102">
        <f t="shared" ref="N125:O125" si="76">N123+N124</f>
        <v>2929.7</v>
      </c>
      <c r="O125" s="102">
        <f t="shared" si="76"/>
        <v>2934.8999999999996</v>
      </c>
      <c r="P125" s="102">
        <f t="shared" ref="P125:Q125" si="77">P123+P124</f>
        <v>2982.4999999999995</v>
      </c>
      <c r="Q125" s="102">
        <f t="shared" si="77"/>
        <v>2985.8999999999996</v>
      </c>
      <c r="R125" s="102">
        <f t="shared" ref="R125" si="78">R123+R124</f>
        <v>2961.3999999999996</v>
      </c>
      <c r="S125" s="102">
        <f t="shared" si="75"/>
        <v>2960.2999999999993</v>
      </c>
      <c r="T125" s="102">
        <f t="shared" si="75"/>
        <v>2957.9999999999995</v>
      </c>
      <c r="U125" s="102">
        <f t="shared" si="75"/>
        <v>2873.8999999999996</v>
      </c>
      <c r="V125" s="102">
        <f t="shared" ref="V125:X125" si="79">V123+V124</f>
        <v>2907.1</v>
      </c>
      <c r="W125" s="102">
        <f t="shared" si="79"/>
        <v>2835.1</v>
      </c>
      <c r="X125" s="102">
        <f t="shared" si="79"/>
        <v>2833.8999999999996</v>
      </c>
      <c r="Y125" s="102">
        <f t="shared" si="75"/>
        <v>2795.2999999999997</v>
      </c>
      <c r="Z125" s="102">
        <f t="shared" si="75"/>
        <v>2823.1</v>
      </c>
      <c r="AA125" s="102">
        <f t="shared" si="75"/>
        <v>2985.9999999999995</v>
      </c>
      <c r="AB125" s="102">
        <f t="shared" si="75"/>
        <v>3012.7</v>
      </c>
      <c r="AC125" s="102">
        <f t="shared" si="75"/>
        <v>3012.7</v>
      </c>
      <c r="AD125" s="102">
        <f t="shared" si="75"/>
        <v>3012.7</v>
      </c>
      <c r="AE125" s="102">
        <f t="shared" si="75"/>
        <v>2938.6</v>
      </c>
      <c r="AF125" s="102">
        <f t="shared" si="75"/>
        <v>2912.6</v>
      </c>
      <c r="AG125" s="99">
        <f>AG122+AG118+AG106+AG102+AG80+AG124</f>
        <v>3323.6374000000001</v>
      </c>
      <c r="AH125" s="45">
        <f t="shared" si="29"/>
        <v>3012.7</v>
      </c>
      <c r="AI125" s="46">
        <f t="shared" si="30"/>
        <v>2676.6</v>
      </c>
      <c r="BF125" s="76"/>
      <c r="BG125" s="77">
        <v>-606</v>
      </c>
      <c r="BH125" s="77">
        <v>-202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80">B125-(B133)</f>
        <v>1900.9000000000003</v>
      </c>
      <c r="C126" s="102">
        <f t="shared" ref="C126:AF126" si="81">C125-(C133)</f>
        <v>1845.4999999999995</v>
      </c>
      <c r="D126" s="102">
        <f t="shared" si="81"/>
        <v>1772.8000000000002</v>
      </c>
      <c r="E126" s="102">
        <f t="shared" si="81"/>
        <v>1774.6</v>
      </c>
      <c r="F126" s="102">
        <f t="shared" si="81"/>
        <v>1786.6</v>
      </c>
      <c r="G126" s="102">
        <f t="shared" si="81"/>
        <v>1766.6</v>
      </c>
      <c r="H126" s="102">
        <f t="shared" si="81"/>
        <v>1774.6</v>
      </c>
      <c r="I126" s="102">
        <f t="shared" si="81"/>
        <v>1724.6</v>
      </c>
      <c r="J126" s="102">
        <f t="shared" si="81"/>
        <v>1774.1</v>
      </c>
      <c r="K126" s="102">
        <f t="shared" si="81"/>
        <v>1774.1</v>
      </c>
      <c r="L126" s="102">
        <f t="shared" si="81"/>
        <v>1740.1</v>
      </c>
      <c r="M126" s="102">
        <f t="shared" si="81"/>
        <v>1894.8999999999999</v>
      </c>
      <c r="N126" s="102">
        <f t="shared" ref="N126:O126" si="82">N125-(N133)</f>
        <v>1981.6999999999998</v>
      </c>
      <c r="O126" s="102">
        <f t="shared" si="82"/>
        <v>1994.8999999999996</v>
      </c>
      <c r="P126" s="102">
        <f t="shared" ref="P126:Q126" si="83">P125-(P133)</f>
        <v>2021.4999999999995</v>
      </c>
      <c r="Q126" s="102">
        <f t="shared" si="83"/>
        <v>2024.8999999999996</v>
      </c>
      <c r="R126" s="102">
        <f t="shared" ref="R126" si="84">R125-(R133)</f>
        <v>1987.3999999999996</v>
      </c>
      <c r="S126" s="102">
        <f t="shared" si="81"/>
        <v>1996.6999999999994</v>
      </c>
      <c r="T126" s="102">
        <f t="shared" si="81"/>
        <v>1990.6999999999996</v>
      </c>
      <c r="U126" s="102">
        <f t="shared" si="81"/>
        <v>1951.7999999999997</v>
      </c>
      <c r="V126" s="102">
        <f t="shared" ref="V126:X126" si="85">V125-(V133)</f>
        <v>1983.1999999999998</v>
      </c>
      <c r="W126" s="102">
        <f t="shared" si="85"/>
        <v>1896.1</v>
      </c>
      <c r="X126" s="102">
        <f t="shared" si="85"/>
        <v>1873.6999999999996</v>
      </c>
      <c r="Y126" s="102">
        <f t="shared" si="81"/>
        <v>1872.2999999999997</v>
      </c>
      <c r="Z126" s="102">
        <f t="shared" si="81"/>
        <v>2043.1</v>
      </c>
      <c r="AA126" s="102">
        <f t="shared" si="81"/>
        <v>2159.9999999999995</v>
      </c>
      <c r="AB126" s="102">
        <f t="shared" si="81"/>
        <v>2167.1999999999998</v>
      </c>
      <c r="AC126" s="102">
        <f t="shared" si="81"/>
        <v>2161.6999999999998</v>
      </c>
      <c r="AD126" s="102">
        <f t="shared" si="81"/>
        <v>2182.6999999999998</v>
      </c>
      <c r="AE126" s="102">
        <f t="shared" si="81"/>
        <v>2101.6</v>
      </c>
      <c r="AF126" s="102">
        <f t="shared" si="81"/>
        <v>2076.6</v>
      </c>
      <c r="AG126" s="99"/>
      <c r="AH126" s="45">
        <f t="shared" si="29"/>
        <v>2182.6999999999998</v>
      </c>
      <c r="AI126" s="46">
        <f t="shared" si="30"/>
        <v>1724.6</v>
      </c>
      <c r="BF126" s="76"/>
      <c r="BG126" s="77">
        <v>-612</v>
      </c>
      <c r="BH126" s="77">
        <v>-200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86">IF(B107&lt;0,B107*-1,0)</f>
        <v>627.1</v>
      </c>
      <c r="C127" s="88">
        <f t="shared" ref="C127:AF132" si="87">IF(C107&lt;0,C107*-1,0)</f>
        <v>668.3</v>
      </c>
      <c r="D127" s="88">
        <f t="shared" si="87"/>
        <v>684</v>
      </c>
      <c r="E127" s="88">
        <f t="shared" si="87"/>
        <v>692</v>
      </c>
      <c r="F127" s="88">
        <f t="shared" si="87"/>
        <v>680</v>
      </c>
      <c r="G127" s="88">
        <f t="shared" si="87"/>
        <v>700</v>
      </c>
      <c r="H127" s="88">
        <f t="shared" si="87"/>
        <v>692</v>
      </c>
      <c r="I127" s="88">
        <f t="shared" si="87"/>
        <v>740</v>
      </c>
      <c r="J127" s="88">
        <f t="shared" si="87"/>
        <v>730</v>
      </c>
      <c r="K127" s="88">
        <f t="shared" si="87"/>
        <v>730</v>
      </c>
      <c r="L127" s="88">
        <f t="shared" si="87"/>
        <v>750</v>
      </c>
      <c r="M127" s="88">
        <f t="shared" si="87"/>
        <v>786</v>
      </c>
      <c r="N127" s="88">
        <f t="shared" ref="N127:O127" si="88">IF(N107&lt;0,N107*-1,0)</f>
        <v>706</v>
      </c>
      <c r="O127" s="88">
        <f t="shared" si="88"/>
        <v>715</v>
      </c>
      <c r="P127" s="88">
        <f t="shared" ref="P127:Q127" si="89">IF(P107&lt;0,P107*-1,0)</f>
        <v>732</v>
      </c>
      <c r="Q127" s="88">
        <f t="shared" si="89"/>
        <v>732</v>
      </c>
      <c r="R127" s="88">
        <f t="shared" ref="R127" si="90">IF(R107&lt;0,R107*-1,0)</f>
        <v>750</v>
      </c>
      <c r="S127" s="88">
        <f t="shared" si="87"/>
        <v>733.1</v>
      </c>
      <c r="T127" s="88">
        <f t="shared" si="87"/>
        <v>713.8</v>
      </c>
      <c r="U127" s="88">
        <f t="shared" si="87"/>
        <v>683</v>
      </c>
      <c r="V127" s="88">
        <f t="shared" ref="V127:X127" si="91">IF(V107&lt;0,V107*-1,0)</f>
        <v>700</v>
      </c>
      <c r="W127" s="88">
        <f t="shared" si="91"/>
        <v>712</v>
      </c>
      <c r="X127" s="88">
        <f t="shared" si="91"/>
        <v>737</v>
      </c>
      <c r="Y127" s="88">
        <f t="shared" si="87"/>
        <v>669</v>
      </c>
      <c r="Z127" s="88">
        <f t="shared" si="87"/>
        <v>585</v>
      </c>
      <c r="AA127" s="88">
        <f t="shared" si="87"/>
        <v>602</v>
      </c>
      <c r="AB127" s="88">
        <f t="shared" si="87"/>
        <v>622</v>
      </c>
      <c r="AC127" s="88">
        <f t="shared" si="87"/>
        <v>627</v>
      </c>
      <c r="AD127" s="88">
        <f t="shared" si="87"/>
        <v>606</v>
      </c>
      <c r="AE127" s="88">
        <f t="shared" si="87"/>
        <v>612</v>
      </c>
      <c r="AF127" s="88">
        <f t="shared" si="87"/>
        <v>607</v>
      </c>
      <c r="AG127" s="59"/>
      <c r="AH127" s="45">
        <f t="shared" si="29"/>
        <v>786</v>
      </c>
      <c r="AI127" s="46">
        <f t="shared" si="30"/>
        <v>585</v>
      </c>
      <c r="BG127" s="77">
        <v>-607</v>
      </c>
      <c r="BH127" s="77">
        <v>-198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86"/>
        <v>189.2</v>
      </c>
      <c r="C128" s="88">
        <f t="shared" si="87"/>
        <v>193.2</v>
      </c>
      <c r="D128" s="88">
        <f t="shared" si="87"/>
        <v>200</v>
      </c>
      <c r="E128" s="88">
        <f t="shared" si="87"/>
        <v>190</v>
      </c>
      <c r="F128" s="88">
        <f t="shared" si="87"/>
        <v>190</v>
      </c>
      <c r="G128" s="88">
        <f t="shared" si="87"/>
        <v>190</v>
      </c>
      <c r="H128" s="88">
        <f t="shared" si="87"/>
        <v>190</v>
      </c>
      <c r="I128" s="88">
        <f t="shared" si="87"/>
        <v>170</v>
      </c>
      <c r="J128" s="88">
        <f t="shared" si="87"/>
        <v>190</v>
      </c>
      <c r="K128" s="88">
        <f t="shared" si="87"/>
        <v>190</v>
      </c>
      <c r="L128" s="88">
        <f t="shared" si="87"/>
        <v>190</v>
      </c>
      <c r="M128" s="88">
        <f t="shared" si="87"/>
        <v>192.3</v>
      </c>
      <c r="N128" s="88">
        <f t="shared" ref="N128:O128" si="92">IF(N108&lt;0,N108*-1,0)</f>
        <v>200</v>
      </c>
      <c r="O128" s="88">
        <f t="shared" si="92"/>
        <v>190</v>
      </c>
      <c r="P128" s="88">
        <f t="shared" ref="P128:Q128" si="93">IF(P108&lt;0,P108*-1,0)</f>
        <v>192</v>
      </c>
      <c r="Q128" s="88">
        <f t="shared" si="93"/>
        <v>192</v>
      </c>
      <c r="R128" s="88">
        <f t="shared" ref="R128" si="94">IF(R108&lt;0,R108*-1,0)</f>
        <v>192</v>
      </c>
      <c r="S128" s="88">
        <f t="shared" si="87"/>
        <v>180.9</v>
      </c>
      <c r="T128" s="88">
        <f t="shared" si="87"/>
        <v>200.5</v>
      </c>
      <c r="U128" s="88">
        <f t="shared" si="87"/>
        <v>195</v>
      </c>
      <c r="V128" s="88">
        <f t="shared" ref="V128:X128" si="95">IF(V108&lt;0,V108*-1,0)</f>
        <v>184</v>
      </c>
      <c r="W128" s="88">
        <f t="shared" si="95"/>
        <v>186</v>
      </c>
      <c r="X128" s="88">
        <f t="shared" si="95"/>
        <v>185</v>
      </c>
      <c r="Y128" s="88">
        <f t="shared" si="87"/>
        <v>196</v>
      </c>
      <c r="Z128" s="88">
        <f t="shared" si="87"/>
        <v>182</v>
      </c>
      <c r="AA128" s="88">
        <f t="shared" si="87"/>
        <v>188</v>
      </c>
      <c r="AB128" s="88">
        <f t="shared" si="87"/>
        <v>198</v>
      </c>
      <c r="AC128" s="88">
        <f t="shared" si="87"/>
        <v>199</v>
      </c>
      <c r="AD128" s="88">
        <f t="shared" si="87"/>
        <v>202</v>
      </c>
      <c r="AE128" s="88">
        <f t="shared" si="87"/>
        <v>200</v>
      </c>
      <c r="AF128" s="88">
        <f t="shared" si="87"/>
        <v>198</v>
      </c>
      <c r="AG128" s="61"/>
      <c r="AH128" s="45">
        <f t="shared" si="29"/>
        <v>202</v>
      </c>
      <c r="AI128" s="46">
        <f t="shared" si="30"/>
        <v>170</v>
      </c>
      <c r="AK128" s="47"/>
      <c r="BG128" s="77">
        <v>-627.1</v>
      </c>
      <c r="BH128" s="77">
        <v>-189.2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86"/>
        <v>0</v>
      </c>
      <c r="C129" s="88">
        <f t="shared" si="87"/>
        <v>0</v>
      </c>
      <c r="D129" s="88">
        <f t="shared" si="87"/>
        <v>0</v>
      </c>
      <c r="E129" s="88">
        <f t="shared" si="87"/>
        <v>0</v>
      </c>
      <c r="F129" s="88">
        <f t="shared" si="87"/>
        <v>0</v>
      </c>
      <c r="G129" s="88">
        <f t="shared" si="87"/>
        <v>0</v>
      </c>
      <c r="H129" s="88">
        <f t="shared" si="87"/>
        <v>0</v>
      </c>
      <c r="I129" s="88">
        <f t="shared" si="87"/>
        <v>0</v>
      </c>
      <c r="J129" s="88">
        <f t="shared" si="87"/>
        <v>0</v>
      </c>
      <c r="K129" s="88">
        <f t="shared" si="87"/>
        <v>0</v>
      </c>
      <c r="L129" s="88">
        <f t="shared" si="87"/>
        <v>0</v>
      </c>
      <c r="M129" s="88">
        <f t="shared" si="87"/>
        <v>0</v>
      </c>
      <c r="N129" s="88">
        <f t="shared" ref="N129:O129" si="96">IF(N109&lt;0,N109*-1,0)</f>
        <v>0</v>
      </c>
      <c r="O129" s="88">
        <f t="shared" si="96"/>
        <v>0</v>
      </c>
      <c r="P129" s="88">
        <f t="shared" ref="P129:Q129" si="97">IF(P109&lt;0,P109*-1,0)</f>
        <v>0</v>
      </c>
      <c r="Q129" s="88">
        <f t="shared" si="97"/>
        <v>0</v>
      </c>
      <c r="R129" s="88">
        <f t="shared" ref="R129" si="98">IF(R109&lt;0,R109*-1,0)</f>
        <v>0</v>
      </c>
      <c r="S129" s="88">
        <f t="shared" si="87"/>
        <v>0</v>
      </c>
      <c r="T129" s="88">
        <f t="shared" si="87"/>
        <v>0</v>
      </c>
      <c r="U129" s="88">
        <f t="shared" si="87"/>
        <v>0</v>
      </c>
      <c r="V129" s="88">
        <f t="shared" ref="V129:X129" si="99">IF(V109&lt;0,V109*-1,0)</f>
        <v>0</v>
      </c>
      <c r="W129" s="88">
        <f t="shared" si="99"/>
        <v>0</v>
      </c>
      <c r="X129" s="88">
        <f t="shared" si="99"/>
        <v>0</v>
      </c>
      <c r="Y129" s="88">
        <f t="shared" si="87"/>
        <v>0</v>
      </c>
      <c r="Z129" s="88">
        <f t="shared" si="87"/>
        <v>0</v>
      </c>
      <c r="AA129" s="88">
        <f t="shared" si="87"/>
        <v>0</v>
      </c>
      <c r="AB129" s="88">
        <f t="shared" si="87"/>
        <v>0</v>
      </c>
      <c r="AC129" s="88">
        <f t="shared" si="87"/>
        <v>0</v>
      </c>
      <c r="AD129" s="88">
        <f t="shared" si="87"/>
        <v>0</v>
      </c>
      <c r="AE129" s="88">
        <f t="shared" si="87"/>
        <v>0</v>
      </c>
      <c r="AF129" s="88">
        <f t="shared" si="87"/>
        <v>0</v>
      </c>
      <c r="AG129" s="105"/>
      <c r="AH129" s="45">
        <f t="shared" si="29"/>
        <v>0</v>
      </c>
      <c r="AI129" s="46">
        <f t="shared" si="30"/>
        <v>0</v>
      </c>
    </row>
    <row r="130" spans="1:41" x14ac:dyDescent="0.25">
      <c r="A130" s="91" t="s">
        <v>63</v>
      </c>
      <c r="B130" s="88">
        <f t="shared" si="86"/>
        <v>0</v>
      </c>
      <c r="C130" s="88">
        <f t="shared" si="87"/>
        <v>0</v>
      </c>
      <c r="D130" s="88">
        <f t="shared" si="87"/>
        <v>0</v>
      </c>
      <c r="E130" s="88">
        <f t="shared" si="87"/>
        <v>0</v>
      </c>
      <c r="F130" s="88">
        <f t="shared" si="87"/>
        <v>0</v>
      </c>
      <c r="G130" s="88">
        <f t="shared" si="87"/>
        <v>0</v>
      </c>
      <c r="H130" s="88">
        <f t="shared" si="87"/>
        <v>0</v>
      </c>
      <c r="I130" s="88">
        <f t="shared" si="87"/>
        <v>0</v>
      </c>
      <c r="J130" s="88">
        <f t="shared" si="87"/>
        <v>0</v>
      </c>
      <c r="K130" s="88">
        <f t="shared" si="87"/>
        <v>0</v>
      </c>
      <c r="L130" s="88">
        <f t="shared" si="87"/>
        <v>0</v>
      </c>
      <c r="M130" s="88">
        <f t="shared" si="87"/>
        <v>0</v>
      </c>
      <c r="N130" s="88">
        <f t="shared" ref="N130:O130" si="100">IF(N110&lt;0,N110*-1,0)</f>
        <v>0</v>
      </c>
      <c r="O130" s="88">
        <f t="shared" si="100"/>
        <v>0</v>
      </c>
      <c r="P130" s="88">
        <f t="shared" ref="P130:Q130" si="101">IF(P110&lt;0,P110*-1,0)</f>
        <v>0</v>
      </c>
      <c r="Q130" s="88">
        <f t="shared" si="101"/>
        <v>0</v>
      </c>
      <c r="R130" s="88">
        <f t="shared" ref="R130" si="102">IF(R110&lt;0,R110*-1,0)</f>
        <v>0</v>
      </c>
      <c r="S130" s="88">
        <f t="shared" si="87"/>
        <v>0</v>
      </c>
      <c r="T130" s="88">
        <f t="shared" si="87"/>
        <v>0</v>
      </c>
      <c r="U130" s="88">
        <f t="shared" si="87"/>
        <v>0</v>
      </c>
      <c r="V130" s="88">
        <f t="shared" ref="V130:X130" si="103">IF(V110&lt;0,V110*-1,0)</f>
        <v>0</v>
      </c>
      <c r="W130" s="88">
        <f t="shared" si="103"/>
        <v>0</v>
      </c>
      <c r="X130" s="88">
        <f t="shared" si="103"/>
        <v>0</v>
      </c>
      <c r="Y130" s="88">
        <f t="shared" si="87"/>
        <v>0</v>
      </c>
      <c r="Z130" s="88">
        <f t="shared" si="87"/>
        <v>0</v>
      </c>
      <c r="AA130" s="88">
        <f t="shared" si="87"/>
        <v>0</v>
      </c>
      <c r="AB130" s="88">
        <f t="shared" si="87"/>
        <v>0</v>
      </c>
      <c r="AC130" s="88">
        <f t="shared" si="87"/>
        <v>0</v>
      </c>
      <c r="AD130" s="88">
        <f t="shared" si="87"/>
        <v>0</v>
      </c>
      <c r="AE130" s="88">
        <f t="shared" si="87"/>
        <v>0</v>
      </c>
      <c r="AF130" s="88">
        <f t="shared" si="87"/>
        <v>0</v>
      </c>
      <c r="AG130" s="105"/>
      <c r="AH130" s="45">
        <f t="shared" si="29"/>
        <v>0</v>
      </c>
      <c r="AI130" s="46">
        <f t="shared" si="30"/>
        <v>0</v>
      </c>
    </row>
    <row r="131" spans="1:41" x14ac:dyDescent="0.25">
      <c r="A131" s="91" t="s">
        <v>65</v>
      </c>
      <c r="B131" s="88">
        <f t="shared" si="86"/>
        <v>0</v>
      </c>
      <c r="C131" s="88">
        <f t="shared" si="87"/>
        <v>0</v>
      </c>
      <c r="D131" s="88">
        <f t="shared" si="87"/>
        <v>0</v>
      </c>
      <c r="E131" s="88">
        <f t="shared" si="87"/>
        <v>0</v>
      </c>
      <c r="F131" s="88">
        <f t="shared" si="87"/>
        <v>0</v>
      </c>
      <c r="G131" s="88">
        <f t="shared" si="87"/>
        <v>0</v>
      </c>
      <c r="H131" s="88">
        <f t="shared" si="87"/>
        <v>0</v>
      </c>
      <c r="I131" s="88">
        <f t="shared" si="87"/>
        <v>0</v>
      </c>
      <c r="J131" s="88">
        <f t="shared" si="87"/>
        <v>0</v>
      </c>
      <c r="K131" s="88">
        <f t="shared" si="87"/>
        <v>0</v>
      </c>
      <c r="L131" s="88">
        <f t="shared" si="87"/>
        <v>0</v>
      </c>
      <c r="M131" s="88">
        <f t="shared" si="87"/>
        <v>0</v>
      </c>
      <c r="N131" s="88">
        <f t="shared" ref="N131:O131" si="104">IF(N111&lt;0,N111*-1,0)</f>
        <v>0</v>
      </c>
      <c r="O131" s="88">
        <f t="shared" si="104"/>
        <v>0</v>
      </c>
      <c r="P131" s="88">
        <f t="shared" ref="P131:Q131" si="105">IF(P111&lt;0,P111*-1,0)</f>
        <v>0</v>
      </c>
      <c r="Q131" s="88">
        <f t="shared" si="105"/>
        <v>0</v>
      </c>
      <c r="R131" s="88">
        <f t="shared" ref="R131" si="106">IF(R111&lt;0,R111*-1,0)</f>
        <v>0</v>
      </c>
      <c r="S131" s="88">
        <f t="shared" si="87"/>
        <v>0</v>
      </c>
      <c r="T131" s="88">
        <f t="shared" si="87"/>
        <v>0</v>
      </c>
      <c r="U131" s="88">
        <f t="shared" si="87"/>
        <v>0</v>
      </c>
      <c r="V131" s="88">
        <f t="shared" ref="V131:X131" si="107">IF(V111&lt;0,V111*-1,0)</f>
        <v>0</v>
      </c>
      <c r="W131" s="88">
        <f t="shared" si="107"/>
        <v>0</v>
      </c>
      <c r="X131" s="88">
        <f t="shared" si="107"/>
        <v>0</v>
      </c>
      <c r="Y131" s="88">
        <f t="shared" si="87"/>
        <v>0</v>
      </c>
      <c r="Z131" s="88">
        <f t="shared" si="87"/>
        <v>0</v>
      </c>
      <c r="AA131" s="88">
        <f t="shared" si="87"/>
        <v>0</v>
      </c>
      <c r="AB131" s="88">
        <f t="shared" si="87"/>
        <v>0</v>
      </c>
      <c r="AC131" s="88">
        <f t="shared" si="87"/>
        <v>0</v>
      </c>
      <c r="AD131" s="88">
        <f t="shared" si="87"/>
        <v>0</v>
      </c>
      <c r="AE131" s="88">
        <f t="shared" si="87"/>
        <v>0</v>
      </c>
      <c r="AF131" s="88">
        <f t="shared" si="87"/>
        <v>0</v>
      </c>
      <c r="AG131" s="105"/>
      <c r="AH131" s="45">
        <f t="shared" si="29"/>
        <v>0</v>
      </c>
      <c r="AI131" s="46">
        <f t="shared" si="30"/>
        <v>0</v>
      </c>
    </row>
    <row r="132" spans="1:41" ht="15.75" thickBot="1" x14ac:dyDescent="0.3">
      <c r="A132" s="91" t="s">
        <v>67</v>
      </c>
      <c r="B132" s="88">
        <f t="shared" si="86"/>
        <v>15.5</v>
      </c>
      <c r="C132" s="88">
        <f t="shared" si="87"/>
        <v>11.4</v>
      </c>
      <c r="D132" s="88">
        <f t="shared" si="87"/>
        <v>27.6</v>
      </c>
      <c r="E132" s="88">
        <f t="shared" si="87"/>
        <v>20</v>
      </c>
      <c r="F132" s="88">
        <f t="shared" si="87"/>
        <v>20</v>
      </c>
      <c r="G132" s="88">
        <f t="shared" si="87"/>
        <v>20</v>
      </c>
      <c r="H132" s="88">
        <f t="shared" si="87"/>
        <v>20</v>
      </c>
      <c r="I132" s="88">
        <f t="shared" si="87"/>
        <v>42</v>
      </c>
      <c r="J132" s="88">
        <f t="shared" si="87"/>
        <v>38</v>
      </c>
      <c r="K132" s="88">
        <f t="shared" si="87"/>
        <v>38</v>
      </c>
      <c r="L132" s="88">
        <f t="shared" si="87"/>
        <v>43</v>
      </c>
      <c r="M132" s="88">
        <f t="shared" si="87"/>
        <v>41</v>
      </c>
      <c r="N132" s="88">
        <f t="shared" ref="N132:O132" si="108">IF(N112&lt;0,N112*-1,0)</f>
        <v>42</v>
      </c>
      <c r="O132" s="88">
        <f t="shared" si="108"/>
        <v>35</v>
      </c>
      <c r="P132" s="88">
        <f t="shared" ref="P132:Q132" si="109">IF(P112&lt;0,P112*-1,0)</f>
        <v>37</v>
      </c>
      <c r="Q132" s="88">
        <f t="shared" si="109"/>
        <v>37</v>
      </c>
      <c r="R132" s="88">
        <f t="shared" ref="R132" si="110">IF(R112&lt;0,R112*-1,0)</f>
        <v>32</v>
      </c>
      <c r="S132" s="88">
        <f t="shared" si="87"/>
        <v>49.6</v>
      </c>
      <c r="T132" s="88">
        <f t="shared" si="87"/>
        <v>53</v>
      </c>
      <c r="U132" s="88">
        <f t="shared" si="87"/>
        <v>44.1</v>
      </c>
      <c r="V132" s="88">
        <f t="shared" ref="V132:X132" si="111">IF(V112&lt;0,V112*-1,0)</f>
        <v>39.9</v>
      </c>
      <c r="W132" s="88">
        <f t="shared" si="111"/>
        <v>41</v>
      </c>
      <c r="X132" s="88">
        <f t="shared" si="111"/>
        <v>38.200000000000003</v>
      </c>
      <c r="Y132" s="88">
        <f t="shared" si="87"/>
        <v>58</v>
      </c>
      <c r="Z132" s="88">
        <f t="shared" si="87"/>
        <v>13</v>
      </c>
      <c r="AA132" s="88">
        <f t="shared" si="87"/>
        <v>36</v>
      </c>
      <c r="AB132" s="88">
        <f t="shared" si="87"/>
        <v>25.5</v>
      </c>
      <c r="AC132" s="88">
        <f t="shared" si="87"/>
        <v>25</v>
      </c>
      <c r="AD132" s="88">
        <f t="shared" si="87"/>
        <v>22</v>
      </c>
      <c r="AE132" s="88">
        <f t="shared" si="87"/>
        <v>25</v>
      </c>
      <c r="AF132" s="88">
        <f t="shared" si="87"/>
        <v>31</v>
      </c>
      <c r="AG132" s="98"/>
      <c r="AH132" s="45">
        <f t="shared" si="29"/>
        <v>58</v>
      </c>
      <c r="AI132" s="46">
        <f t="shared" si="30"/>
        <v>11.4</v>
      </c>
    </row>
    <row r="133" spans="1:41" ht="15.75" thickBot="1" x14ac:dyDescent="0.3">
      <c r="A133" s="106" t="s">
        <v>82</v>
      </c>
      <c r="B133" s="66">
        <f t="shared" ref="B133" si="112">SUM(B127:B132)</f>
        <v>831.8</v>
      </c>
      <c r="C133" s="66">
        <f t="shared" ref="C133:AF133" si="113">SUM(C127:C132)</f>
        <v>872.9</v>
      </c>
      <c r="D133" s="66">
        <f t="shared" si="113"/>
        <v>911.6</v>
      </c>
      <c r="E133" s="66">
        <f t="shared" si="113"/>
        <v>902</v>
      </c>
      <c r="F133" s="66">
        <f t="shared" si="113"/>
        <v>890</v>
      </c>
      <c r="G133" s="66">
        <f t="shared" si="113"/>
        <v>910</v>
      </c>
      <c r="H133" s="66">
        <f t="shared" si="113"/>
        <v>902</v>
      </c>
      <c r="I133" s="66">
        <f t="shared" si="113"/>
        <v>952</v>
      </c>
      <c r="J133" s="66">
        <f t="shared" si="113"/>
        <v>958</v>
      </c>
      <c r="K133" s="66">
        <f t="shared" si="113"/>
        <v>958</v>
      </c>
      <c r="L133" s="66">
        <f t="shared" si="113"/>
        <v>983</v>
      </c>
      <c r="M133" s="66">
        <f t="shared" si="113"/>
        <v>1019.3</v>
      </c>
      <c r="N133" s="66">
        <f t="shared" ref="N133:O133" si="114">SUM(N127:N132)</f>
        <v>948</v>
      </c>
      <c r="O133" s="66">
        <f t="shared" si="114"/>
        <v>940</v>
      </c>
      <c r="P133" s="66">
        <f t="shared" ref="P133:Q133" si="115">SUM(P127:P132)</f>
        <v>961</v>
      </c>
      <c r="Q133" s="66">
        <f t="shared" si="115"/>
        <v>961</v>
      </c>
      <c r="R133" s="66">
        <f t="shared" ref="R133" si="116">SUM(R127:R132)</f>
        <v>974</v>
      </c>
      <c r="S133" s="66">
        <f t="shared" ref="S133:U133" si="117">SUM(S127:S132)</f>
        <v>963.6</v>
      </c>
      <c r="T133" s="66">
        <f t="shared" si="117"/>
        <v>967.3</v>
      </c>
      <c r="U133" s="66">
        <f t="shared" si="117"/>
        <v>922.1</v>
      </c>
      <c r="V133" s="66">
        <f t="shared" ref="V133:X133" si="118">SUM(V127:V132)</f>
        <v>923.9</v>
      </c>
      <c r="W133" s="66">
        <f t="shared" si="118"/>
        <v>939</v>
      </c>
      <c r="X133" s="66">
        <f t="shared" si="118"/>
        <v>960.2</v>
      </c>
      <c r="Y133" s="66">
        <f t="shared" si="113"/>
        <v>923</v>
      </c>
      <c r="Z133" s="66">
        <f t="shared" si="113"/>
        <v>780</v>
      </c>
      <c r="AA133" s="66">
        <f t="shared" si="113"/>
        <v>826</v>
      </c>
      <c r="AB133" s="66">
        <f t="shared" si="113"/>
        <v>845.5</v>
      </c>
      <c r="AC133" s="66">
        <f t="shared" si="113"/>
        <v>851</v>
      </c>
      <c r="AD133" s="66">
        <f t="shared" si="113"/>
        <v>830</v>
      </c>
      <c r="AE133" s="66">
        <f t="shared" si="113"/>
        <v>837</v>
      </c>
      <c r="AF133" s="66">
        <f t="shared" si="113"/>
        <v>836</v>
      </c>
      <c r="AG133" s="99"/>
      <c r="AH133" s="45">
        <f t="shared" si="29"/>
        <v>1019.3</v>
      </c>
      <c r="AI133" s="46">
        <f t="shared" si="30"/>
        <v>780</v>
      </c>
      <c r="AJ133" s="100">
        <f t="array" ref="AJ133">MIN(IF(B133:AF133&lt;&gt;0,B133:AF133))</f>
        <v>780</v>
      </c>
    </row>
    <row r="134" spans="1:41" ht="15.75" thickBot="1" x14ac:dyDescent="0.3">
      <c r="A134" s="82" t="s">
        <v>83</v>
      </c>
      <c r="B134" s="66">
        <f t="shared" ref="B134" si="119">B118-B133</f>
        <v>-831.8</v>
      </c>
      <c r="C134" s="66">
        <f t="shared" ref="C134:AF134" si="120">C118-C133</f>
        <v>-872.9</v>
      </c>
      <c r="D134" s="66">
        <f t="shared" si="120"/>
        <v>-911.6</v>
      </c>
      <c r="E134" s="66">
        <f t="shared" si="120"/>
        <v>-902</v>
      </c>
      <c r="F134" s="66">
        <f t="shared" si="120"/>
        <v>-890</v>
      </c>
      <c r="G134" s="66">
        <f t="shared" si="120"/>
        <v>-910</v>
      </c>
      <c r="H134" s="66">
        <f t="shared" si="120"/>
        <v>-902</v>
      </c>
      <c r="I134" s="66">
        <f t="shared" si="120"/>
        <v>-952</v>
      </c>
      <c r="J134" s="66">
        <f t="shared" si="120"/>
        <v>-958</v>
      </c>
      <c r="K134" s="66">
        <f t="shared" si="120"/>
        <v>-958</v>
      </c>
      <c r="L134" s="66">
        <f t="shared" si="120"/>
        <v>-983</v>
      </c>
      <c r="M134" s="66">
        <f t="shared" si="120"/>
        <v>-1019.3</v>
      </c>
      <c r="N134" s="66">
        <f t="shared" ref="N134:O134" si="121">N118-N133</f>
        <v>-948</v>
      </c>
      <c r="O134" s="66">
        <f t="shared" si="121"/>
        <v>-940</v>
      </c>
      <c r="P134" s="66">
        <f t="shared" ref="P134:Q134" si="122">P118-P133</f>
        <v>-961</v>
      </c>
      <c r="Q134" s="66">
        <f t="shared" si="122"/>
        <v>-961</v>
      </c>
      <c r="R134" s="66">
        <f t="shared" ref="R134" si="123">R118-R133</f>
        <v>-974</v>
      </c>
      <c r="S134" s="66">
        <f t="shared" si="120"/>
        <v>-963.6</v>
      </c>
      <c r="T134" s="66">
        <f t="shared" si="120"/>
        <v>-967.3</v>
      </c>
      <c r="U134" s="66">
        <f t="shared" si="120"/>
        <v>-922.1</v>
      </c>
      <c r="V134" s="66">
        <f t="shared" ref="V134:X134" si="124">V118-V133</f>
        <v>-923.9</v>
      </c>
      <c r="W134" s="66">
        <f t="shared" si="124"/>
        <v>-939</v>
      </c>
      <c r="X134" s="66">
        <f t="shared" si="124"/>
        <v>-960.2</v>
      </c>
      <c r="Y134" s="66">
        <f t="shared" si="120"/>
        <v>-923</v>
      </c>
      <c r="Z134" s="66">
        <f t="shared" si="120"/>
        <v>-780</v>
      </c>
      <c r="AA134" s="66">
        <f t="shared" si="120"/>
        <v>-826</v>
      </c>
      <c r="AB134" s="66">
        <f t="shared" si="120"/>
        <v>-845.5</v>
      </c>
      <c r="AC134" s="66">
        <f t="shared" si="120"/>
        <v>-851</v>
      </c>
      <c r="AD134" s="66">
        <f t="shared" si="120"/>
        <v>-830</v>
      </c>
      <c r="AE134" s="66">
        <f t="shared" si="120"/>
        <v>-837</v>
      </c>
      <c r="AF134" s="66">
        <f t="shared" si="120"/>
        <v>-836</v>
      </c>
      <c r="AG134" s="99"/>
      <c r="AH134" s="45">
        <f t="shared" si="29"/>
        <v>-780</v>
      </c>
      <c r="AI134" s="46">
        <f t="shared" si="30"/>
        <v>-1019.3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29"/>
        <v>0</v>
      </c>
      <c r="AI135" s="46">
        <f t="shared" si="30"/>
        <v>0</v>
      </c>
    </row>
    <row r="136" spans="1:41" x14ac:dyDescent="0.25">
      <c r="A136" s="110" t="s">
        <v>85</v>
      </c>
      <c r="B136" s="111">
        <v>50.018999999999998</v>
      </c>
      <c r="C136" s="111">
        <v>49.981000000000002</v>
      </c>
      <c r="D136" s="111">
        <v>49.981000000000002</v>
      </c>
      <c r="E136" s="111">
        <v>49.98</v>
      </c>
      <c r="F136" s="111">
        <v>49.98</v>
      </c>
      <c r="G136" s="111">
        <v>49.98</v>
      </c>
      <c r="H136" s="111">
        <v>49.98</v>
      </c>
      <c r="I136" s="111">
        <v>50.03</v>
      </c>
      <c r="J136" s="111">
        <v>49.966000000000001</v>
      </c>
      <c r="K136" s="111">
        <v>49.966000000000001</v>
      </c>
      <c r="L136" s="111">
        <v>50.04</v>
      </c>
      <c r="M136" s="111">
        <v>50.036999999999999</v>
      </c>
      <c r="N136" s="111">
        <v>50.082000000000001</v>
      </c>
      <c r="O136" s="111">
        <v>50.082000000000001</v>
      </c>
      <c r="P136" s="111">
        <v>50.046999999999997</v>
      </c>
      <c r="Q136" s="111">
        <v>50.046999999999997</v>
      </c>
      <c r="R136" s="111">
        <v>50.046999999999997</v>
      </c>
      <c r="S136" s="111">
        <v>49.962000000000003</v>
      </c>
      <c r="T136" s="111">
        <v>49.948999999999998</v>
      </c>
      <c r="U136" s="111">
        <v>49.895000000000003</v>
      </c>
      <c r="V136" s="111">
        <v>49.7</v>
      </c>
      <c r="W136" s="111">
        <v>49.895000000000003</v>
      </c>
      <c r="X136" s="111">
        <v>49.895000000000003</v>
      </c>
      <c r="Y136" s="111">
        <v>49.895000000000003</v>
      </c>
      <c r="Z136" s="111">
        <v>49.895000000000003</v>
      </c>
      <c r="AA136" s="111">
        <v>49.895000000000003</v>
      </c>
      <c r="AB136" s="111">
        <v>49.895000000000003</v>
      </c>
      <c r="AC136" s="111">
        <v>49.895000000000003</v>
      </c>
      <c r="AD136" s="111">
        <v>49.895000000000003</v>
      </c>
      <c r="AE136" s="111">
        <v>49.895000000000003</v>
      </c>
      <c r="AF136" s="111">
        <v>49.895000000000003</v>
      </c>
      <c r="AG136" s="112"/>
      <c r="AH136" s="45">
        <f t="shared" si="29"/>
        <v>50.082000000000001</v>
      </c>
      <c r="AI136" s="46">
        <f t="shared" si="30"/>
        <v>49.7</v>
      </c>
    </row>
    <row r="137" spans="1:41" x14ac:dyDescent="0.25">
      <c r="A137" s="113" t="s">
        <v>86</v>
      </c>
      <c r="B137" s="43">
        <v>136.9</v>
      </c>
      <c r="C137" s="43">
        <v>132.80000000000001</v>
      </c>
      <c r="D137" s="43">
        <v>132.80000000000001</v>
      </c>
      <c r="E137" s="43">
        <v>133.4</v>
      </c>
      <c r="F137" s="43">
        <v>133.4</v>
      </c>
      <c r="G137" s="43">
        <v>133.4</v>
      </c>
      <c r="H137" s="43">
        <v>133.4</v>
      </c>
      <c r="I137" s="43">
        <v>134.1</v>
      </c>
      <c r="J137" s="43">
        <v>132</v>
      </c>
      <c r="K137" s="43">
        <v>132</v>
      </c>
      <c r="L137" s="43">
        <v>132.5</v>
      </c>
      <c r="M137" s="43">
        <v>131</v>
      </c>
      <c r="N137" s="43">
        <v>131</v>
      </c>
      <c r="O137" s="43">
        <v>131</v>
      </c>
      <c r="P137" s="43">
        <v>132.6</v>
      </c>
      <c r="Q137" s="43">
        <v>132.6</v>
      </c>
      <c r="R137" s="43">
        <v>132.6</v>
      </c>
      <c r="S137" s="43">
        <v>132.4</v>
      </c>
      <c r="T137" s="43">
        <v>130.6</v>
      </c>
      <c r="U137" s="43">
        <v>130.4</v>
      </c>
      <c r="V137" s="43">
        <v>130.4</v>
      </c>
      <c r="W137" s="43">
        <v>130.4</v>
      </c>
      <c r="X137" s="43">
        <v>130.4</v>
      </c>
      <c r="Y137" s="43">
        <v>130.4</v>
      </c>
      <c r="Z137" s="43">
        <v>130.4</v>
      </c>
      <c r="AA137" s="43">
        <v>130.4</v>
      </c>
      <c r="AB137" s="43">
        <v>130.4</v>
      </c>
      <c r="AC137" s="43">
        <v>130.4</v>
      </c>
      <c r="AD137" s="43">
        <v>130.4</v>
      </c>
      <c r="AE137" s="43">
        <v>130.4</v>
      </c>
      <c r="AF137" s="43">
        <v>130.4</v>
      </c>
      <c r="AG137" s="114"/>
      <c r="AH137" s="45">
        <f t="shared" si="29"/>
        <v>136.9</v>
      </c>
      <c r="AI137" s="46">
        <f t="shared" si="30"/>
        <v>130.4</v>
      </c>
    </row>
    <row r="138" spans="1:41" x14ac:dyDescent="0.25">
      <c r="A138" s="113" t="s">
        <v>87</v>
      </c>
      <c r="B138" s="43">
        <v>132.5</v>
      </c>
      <c r="C138" s="43">
        <v>129.80000000000001</v>
      </c>
      <c r="D138" s="43">
        <v>129.80000000000001</v>
      </c>
      <c r="E138" s="43">
        <v>131.30000000000001</v>
      </c>
      <c r="F138" s="43">
        <v>131.30000000000001</v>
      </c>
      <c r="G138" s="43">
        <v>131.30000000000001</v>
      </c>
      <c r="H138" s="43">
        <v>131.30000000000001</v>
      </c>
      <c r="I138" s="43">
        <v>133.19999999999999</v>
      </c>
      <c r="J138" s="43">
        <v>130</v>
      </c>
      <c r="K138" s="43">
        <v>130</v>
      </c>
      <c r="L138" s="43">
        <v>129.6</v>
      </c>
      <c r="M138" s="43">
        <v>129.30000000000001</v>
      </c>
      <c r="N138" s="43">
        <v>129.30000000000001</v>
      </c>
      <c r="O138" s="43">
        <v>129.30000000000001</v>
      </c>
      <c r="P138" s="43">
        <v>131</v>
      </c>
      <c r="Q138" s="43">
        <v>131</v>
      </c>
      <c r="R138" s="43">
        <v>131</v>
      </c>
      <c r="S138" s="43">
        <v>130.9</v>
      </c>
      <c r="T138" s="43">
        <v>129.6</v>
      </c>
      <c r="U138" s="43">
        <v>129.19999999999999</v>
      </c>
      <c r="V138" s="43">
        <v>129.19999999999999</v>
      </c>
      <c r="W138" s="43">
        <v>129.19999999999999</v>
      </c>
      <c r="X138" s="43">
        <v>129.19999999999999</v>
      </c>
      <c r="Y138" s="43">
        <v>129.19999999999999</v>
      </c>
      <c r="Z138" s="43">
        <v>129.19999999999999</v>
      </c>
      <c r="AA138" s="43">
        <v>129.19999999999999</v>
      </c>
      <c r="AB138" s="43">
        <v>129.19999999999999</v>
      </c>
      <c r="AC138" s="43">
        <v>129.19999999999999</v>
      </c>
      <c r="AD138" s="43">
        <v>129.19999999999999</v>
      </c>
      <c r="AE138" s="43">
        <v>129.19999999999999</v>
      </c>
      <c r="AF138" s="43">
        <v>129.19999999999999</v>
      </c>
      <c r="AG138" s="114"/>
      <c r="AH138" s="45">
        <f t="shared" si="29"/>
        <v>133.19999999999999</v>
      </c>
      <c r="AI138" s="46">
        <f t="shared" si="30"/>
        <v>129.19999999999999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29"/>
        <v>0</v>
      </c>
      <c r="AI139" s="46">
        <f t="shared" si="30"/>
        <v>0</v>
      </c>
    </row>
    <row r="140" spans="1:41" x14ac:dyDescent="0.25">
      <c r="A140" s="113" t="s">
        <v>89</v>
      </c>
      <c r="B140" s="43">
        <v>136.30000000000001</v>
      </c>
      <c r="C140" s="43">
        <v>137</v>
      </c>
      <c r="D140" s="43">
        <v>137</v>
      </c>
      <c r="E140" s="43">
        <v>136.19999999999999</v>
      </c>
      <c r="F140" s="43">
        <v>136.19999999999999</v>
      </c>
      <c r="G140" s="43">
        <v>136.19999999999999</v>
      </c>
      <c r="H140" s="43">
        <v>136.19999999999999</v>
      </c>
      <c r="I140" s="43">
        <v>134.30000000000001</v>
      </c>
      <c r="J140" s="43">
        <v>133</v>
      </c>
      <c r="K140" s="43">
        <v>133</v>
      </c>
      <c r="L140" s="43">
        <v>130.4</v>
      </c>
      <c r="M140" s="43">
        <v>131.1</v>
      </c>
      <c r="N140" s="43">
        <v>131.1</v>
      </c>
      <c r="O140" s="43">
        <v>131.1</v>
      </c>
      <c r="P140" s="43">
        <v>130.69999999999999</v>
      </c>
      <c r="Q140" s="43">
        <v>130.69999999999999</v>
      </c>
      <c r="R140" s="43">
        <v>130.69999999999999</v>
      </c>
      <c r="S140" s="43">
        <v>131.30000000000001</v>
      </c>
      <c r="T140" s="43">
        <v>130.5</v>
      </c>
      <c r="U140" s="43">
        <v>131.9</v>
      </c>
      <c r="V140" s="43">
        <v>131.9</v>
      </c>
      <c r="W140" s="43">
        <v>131.9</v>
      </c>
      <c r="X140" s="43">
        <v>131.9</v>
      </c>
      <c r="Y140" s="43">
        <v>131.9</v>
      </c>
      <c r="Z140" s="43">
        <v>131.9</v>
      </c>
      <c r="AA140" s="43">
        <v>131.9</v>
      </c>
      <c r="AB140" s="43">
        <v>131.9</v>
      </c>
      <c r="AC140" s="43">
        <v>131.9</v>
      </c>
      <c r="AD140" s="43">
        <v>131.9</v>
      </c>
      <c r="AE140" s="43">
        <v>131.9</v>
      </c>
      <c r="AF140" s="43">
        <v>131.9</v>
      </c>
      <c r="AG140" s="114"/>
      <c r="AH140" s="45">
        <f t="shared" si="29"/>
        <v>137</v>
      </c>
      <c r="AI140" s="46">
        <f t="shared" si="30"/>
        <v>130.4</v>
      </c>
    </row>
    <row r="141" spans="1:41" x14ac:dyDescent="0.25">
      <c r="A141" s="115" t="s">
        <v>90</v>
      </c>
      <c r="B141" s="116">
        <v>133.69999999999999</v>
      </c>
      <c r="C141" s="116">
        <v>135.19999999999999</v>
      </c>
      <c r="D141" s="116">
        <v>135.19999999999999</v>
      </c>
      <c r="E141" s="116">
        <v>133.80000000000001</v>
      </c>
      <c r="F141" s="116">
        <v>133.80000000000001</v>
      </c>
      <c r="G141" s="116">
        <v>133.80000000000001</v>
      </c>
      <c r="H141" s="116">
        <v>133.80000000000001</v>
      </c>
      <c r="I141" s="116">
        <v>134.30000000000001</v>
      </c>
      <c r="J141" s="116">
        <v>1133.3</v>
      </c>
      <c r="K141" s="116">
        <v>1133.3</v>
      </c>
      <c r="L141" s="116">
        <v>134.5</v>
      </c>
      <c r="M141" s="116">
        <v>133.19999999999999</v>
      </c>
      <c r="N141" s="116">
        <v>133.19999999999999</v>
      </c>
      <c r="O141" s="116">
        <v>133.19999999999999</v>
      </c>
      <c r="P141" s="116">
        <v>132.4</v>
      </c>
      <c r="Q141" s="116">
        <v>132.4</v>
      </c>
      <c r="R141" s="116">
        <v>132.4</v>
      </c>
      <c r="S141" s="116">
        <v>135</v>
      </c>
      <c r="T141" s="116">
        <v>132.19999999999999</v>
      </c>
      <c r="U141" s="116">
        <v>131.4</v>
      </c>
      <c r="V141" s="116">
        <v>131.4</v>
      </c>
      <c r="W141" s="116">
        <v>131.4</v>
      </c>
      <c r="X141" s="116">
        <v>131.4</v>
      </c>
      <c r="Y141" s="116">
        <v>131.4</v>
      </c>
      <c r="Z141" s="116">
        <v>131.4</v>
      </c>
      <c r="AA141" s="116">
        <v>131.4</v>
      </c>
      <c r="AB141" s="116">
        <v>131.4</v>
      </c>
      <c r="AC141" s="116">
        <v>131.4</v>
      </c>
      <c r="AD141" s="116">
        <v>131.4</v>
      </c>
      <c r="AE141" s="116">
        <v>131.4</v>
      </c>
      <c r="AF141" s="116">
        <v>131.4</v>
      </c>
      <c r="AG141" s="117"/>
      <c r="AH141" s="45">
        <f t="shared" si="29"/>
        <v>1133.3</v>
      </c>
      <c r="AI141" s="46">
        <f t="shared" si="30"/>
        <v>131.4</v>
      </c>
    </row>
    <row r="142" spans="1:41" x14ac:dyDescent="0.25">
      <c r="A142" s="113" t="s">
        <v>91</v>
      </c>
      <c r="B142" s="43">
        <v>134.30000000000001</v>
      </c>
      <c r="C142" s="43">
        <v>135.80000000000001</v>
      </c>
      <c r="D142" s="43">
        <v>135.80000000000001</v>
      </c>
      <c r="E142" s="43">
        <v>128.69999999999999</v>
      </c>
      <c r="F142" s="43">
        <v>128.69999999999999</v>
      </c>
      <c r="G142" s="43">
        <v>128.69999999999999</v>
      </c>
      <c r="H142" s="43">
        <v>128.69999999999999</v>
      </c>
      <c r="I142" s="43">
        <v>125.3</v>
      </c>
      <c r="J142" s="43">
        <v>123.4</v>
      </c>
      <c r="K142" s="43">
        <v>123.4</v>
      </c>
      <c r="L142" s="43">
        <v>128.4</v>
      </c>
      <c r="M142" s="43">
        <v>131.30000000000001</v>
      </c>
      <c r="N142" s="43">
        <v>131.30000000000001</v>
      </c>
      <c r="O142" s="43">
        <v>131.30000000000001</v>
      </c>
      <c r="P142" s="43">
        <v>130.5</v>
      </c>
      <c r="Q142" s="43">
        <v>130.5</v>
      </c>
      <c r="R142" s="43">
        <v>130.5</v>
      </c>
      <c r="S142" s="43">
        <v>129.9</v>
      </c>
      <c r="T142" s="43">
        <v>125.9</v>
      </c>
      <c r="U142" s="43">
        <v>124</v>
      </c>
      <c r="V142" s="43">
        <v>124</v>
      </c>
      <c r="W142" s="43">
        <v>124</v>
      </c>
      <c r="X142" s="43">
        <v>124</v>
      </c>
      <c r="Y142" s="43">
        <v>124</v>
      </c>
      <c r="Z142" s="43">
        <v>124</v>
      </c>
      <c r="AA142" s="43">
        <v>124</v>
      </c>
      <c r="AB142" s="43">
        <v>124</v>
      </c>
      <c r="AC142" s="43">
        <v>124</v>
      </c>
      <c r="AD142" s="43">
        <v>124</v>
      </c>
      <c r="AE142" s="43">
        <v>124</v>
      </c>
      <c r="AF142" s="43">
        <v>124</v>
      </c>
      <c r="AG142" s="114"/>
      <c r="AH142" s="45">
        <f t="shared" si="29"/>
        <v>135.80000000000001</v>
      </c>
      <c r="AI142" s="46">
        <f t="shared" si="30"/>
        <v>123.4</v>
      </c>
    </row>
    <row r="143" spans="1:41" ht="15.75" thickBot="1" x14ac:dyDescent="0.3">
      <c r="A143" s="113" t="s">
        <v>92</v>
      </c>
      <c r="B143" s="96">
        <v>67.8</v>
      </c>
      <c r="C143" s="96">
        <v>68.099999999999994</v>
      </c>
      <c r="D143" s="96">
        <v>68.099999999999994</v>
      </c>
      <c r="E143" s="96">
        <v>68.2</v>
      </c>
      <c r="F143" s="96">
        <v>68.2</v>
      </c>
      <c r="G143" s="96">
        <v>68.2</v>
      </c>
      <c r="H143" s="96">
        <v>68.2</v>
      </c>
      <c r="I143" s="96">
        <v>66.599999999999994</v>
      </c>
      <c r="J143" s="96">
        <v>66.599999999999994</v>
      </c>
      <c r="K143" s="96">
        <v>66.599999999999994</v>
      </c>
      <c r="L143" s="96">
        <v>64.900000000000006</v>
      </c>
      <c r="M143" s="96">
        <v>64.900000000000006</v>
      </c>
      <c r="N143" s="96">
        <v>64.900000000000006</v>
      </c>
      <c r="O143" s="96">
        <v>64.900000000000006</v>
      </c>
      <c r="P143" s="96">
        <v>64.900000000000006</v>
      </c>
      <c r="Q143" s="96">
        <v>64.900000000000006</v>
      </c>
      <c r="R143" s="96">
        <v>64.900000000000006</v>
      </c>
      <c r="S143" s="96">
        <v>64.900000000000006</v>
      </c>
      <c r="T143" s="96">
        <v>64.900000000000006</v>
      </c>
      <c r="U143" s="96">
        <v>65.2</v>
      </c>
      <c r="V143" s="96">
        <v>65.2</v>
      </c>
      <c r="W143" s="96">
        <v>65.2</v>
      </c>
      <c r="X143" s="96">
        <v>65.2</v>
      </c>
      <c r="Y143" s="96">
        <v>65.2</v>
      </c>
      <c r="Z143" s="96">
        <v>65.2</v>
      </c>
      <c r="AA143" s="96">
        <v>65.2</v>
      </c>
      <c r="AB143" s="96">
        <v>65.2</v>
      </c>
      <c r="AC143" s="96">
        <v>65.2</v>
      </c>
      <c r="AD143" s="96">
        <v>65.2</v>
      </c>
      <c r="AE143" s="96">
        <v>65.2</v>
      </c>
      <c r="AF143" s="96">
        <v>65.2</v>
      </c>
      <c r="AG143" s="118"/>
      <c r="AH143" s="45">
        <f t="shared" si="29"/>
        <v>68.2</v>
      </c>
      <c r="AI143" s="46">
        <f t="shared" si="30"/>
        <v>64.900000000000006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29"/>
        <v>0</v>
      </c>
      <c r="AI144" s="46">
        <f t="shared" si="30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" si="125">SUM(B25,B31,B54:B55,B92,B94:B95,B97,B99,B147:B152,B188,B194,B226,B235,B237,B249,B256,B259:B260,B267,B269,B271,B275:B277,B279:B281,B286,B292:B293,B295:B297,B172,B177)</f>
        <v>50.940000000000026</v>
      </c>
      <c r="C145" s="108">
        <f t="shared" ref="C145:T145" si="126">SUM(C25,C31,C54:C55,C92,C94:C95,C97,C99,C147:C152,C188,C194,C226,C235,C237,C249,C256,C259:C260,C267,C269,C271,C275:C277,C279:C281,C286,C292:C293,C295:C297,C172,C177)</f>
        <v>36.539999999999978</v>
      </c>
      <c r="D145" s="108">
        <f t="shared" si="126"/>
        <v>36.539999999999978</v>
      </c>
      <c r="E145" s="108">
        <f t="shared" si="126"/>
        <v>-106.36000000000004</v>
      </c>
      <c r="F145" s="108">
        <f t="shared" si="126"/>
        <v>-106.36000000000004</v>
      </c>
      <c r="G145" s="108">
        <f t="shared" si="126"/>
        <v>-106.36000000000004</v>
      </c>
      <c r="H145" s="108">
        <f t="shared" si="126"/>
        <v>-106.36000000000004</v>
      </c>
      <c r="I145" s="108">
        <f t="shared" si="126"/>
        <v>109.33999999999997</v>
      </c>
      <c r="J145" s="108">
        <f t="shared" si="126"/>
        <v>109.44</v>
      </c>
      <c r="K145" s="108">
        <f t="shared" si="126"/>
        <v>109.44</v>
      </c>
      <c r="L145" s="108">
        <f t="shared" si="126"/>
        <v>133.63999999999999</v>
      </c>
      <c r="M145" s="108">
        <f t="shared" si="126"/>
        <v>175.24</v>
      </c>
      <c r="N145" s="108">
        <f t="shared" ref="N145:O145" si="127">SUM(N25,N31,N54:N55,N92,N94:N95,N97,N99,N147:N152,N188,N194,N226,N235,N237,N249,N256,N259:N260,N267,N269,N271,N275:N277,N279:N281,N286,N292:N293,N295:N297,N172,N177)</f>
        <v>175.04000000000002</v>
      </c>
      <c r="O145" s="108">
        <f t="shared" si="127"/>
        <v>180.24</v>
      </c>
      <c r="P145" s="108">
        <f t="shared" ref="P145:Q145" si="128">SUM(P25,P31,P54:P55,P92,P94:P95,P97,P99,P147:P152,P188,P194,P226,P235,P237,P249,P256,P259:P260,P267,P269,P271,P275:P277,P279:P281,P286,P292:P293,P295:P297,P172,P177)</f>
        <v>169.54000000000002</v>
      </c>
      <c r="Q145" s="108">
        <f t="shared" si="128"/>
        <v>175.34000000000003</v>
      </c>
      <c r="R145" s="108">
        <f t="shared" ref="R145" si="129">SUM(R25,R31,R54:R55,R92,R94:R95,R97,R99,R147:R152,R188,R194,R226,R235,R237,R249,R256,R259:R260,R267,R269,R271,R275:R277,R279:R281,R286,R292:R293,R295:R297,R172,R177)</f>
        <v>174.84000000000003</v>
      </c>
      <c r="S145" s="108">
        <f t="shared" si="126"/>
        <v>230.33999999999997</v>
      </c>
      <c r="T145" s="108">
        <f t="shared" si="126"/>
        <v>177.03999999999996</v>
      </c>
      <c r="U145" s="108">
        <f t="shared" ref="U145:V145" si="130">SUM(U25,U31,U54:U55,U92,U94:U95,U97,U99,U147:U152,U188,U194,U226,U235,U237,U249,U256,U259:U260,U267,U269,U271,U275:U277,U279:U281,U286,U292:U293,U295:U297,U172,U177)</f>
        <v>112.54000000000002</v>
      </c>
      <c r="V145" s="108">
        <f t="shared" si="130"/>
        <v>125.74000000000001</v>
      </c>
      <c r="W145" s="108">
        <f t="shared" ref="W145:X145" si="131">SUM(W25,W31,W54:W55,W92,W94:W95,W97,W99,W147:W152,W188,W194,W226,W235,W237,W249,W256,W259:W260,W267,W269,W271,W275:W277,W279:W281,W286,W292:W293,W295:W297,W172,W177)</f>
        <v>123.74000000000001</v>
      </c>
      <c r="X145" s="108">
        <f t="shared" si="131"/>
        <v>122.54000000000002</v>
      </c>
      <c r="Y145" s="108">
        <f t="shared" ref="Y145:AA145" si="132">SUM(Y25,Y31,Y54:Y55,Y92,Y94:Y95,Y97,Y99,Y147:Y152,Y188,Y194,Y226,Y235,Y237,Y249,Y256,Y259:Y260,Y267,Y269,Y271,Y275:Y277,Y279:Y281,Y286,Y292:Y293,Y295:Y297,Y172,Y177)</f>
        <v>119.94</v>
      </c>
      <c r="Z145" s="108">
        <f t="shared" si="132"/>
        <v>119.74000000000001</v>
      </c>
      <c r="AA145" s="108">
        <f t="shared" si="132"/>
        <v>154.74</v>
      </c>
      <c r="AB145" s="108">
        <f t="shared" ref="AB145:AF145" si="133">SUM(AB25,AB31,AB54:AB55,AB92,AB94:AB95,AB97,AB99,AB147:AB152,AB188,AB194,AB226,AB235,AB237,AB249,AB256,AB259:AB260,AB267,AB269,AB271,AB275:AB277,AB279:AB281,AB286,AB292:AB293,AB295:AB297,AB172,AB177)</f>
        <v>181.34</v>
      </c>
      <c r="AC145" s="108">
        <f t="shared" si="133"/>
        <v>181.34</v>
      </c>
      <c r="AD145" s="108">
        <f t="shared" si="133"/>
        <v>181.34</v>
      </c>
      <c r="AE145" s="108">
        <f t="shared" si="133"/>
        <v>177.34</v>
      </c>
      <c r="AF145" s="108">
        <f t="shared" si="133"/>
        <v>177.34</v>
      </c>
      <c r="AG145" s="125"/>
      <c r="AH145" s="45">
        <f t="shared" si="29"/>
        <v>230.33999999999997</v>
      </c>
      <c r="AI145" s="46">
        <f t="shared" si="30"/>
        <v>-106.36000000000004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34">MAX(B146:AF146)</f>
        <v>0</v>
      </c>
      <c r="AI146" s="46">
        <f t="shared" ref="AI146:AI148" si="135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43.5</v>
      </c>
      <c r="C147" s="138">
        <v>41.9</v>
      </c>
      <c r="D147" s="138">
        <v>41.9</v>
      </c>
      <c r="E147" s="139">
        <v>43</v>
      </c>
      <c r="F147" s="139">
        <v>43</v>
      </c>
      <c r="G147" s="139">
        <v>43</v>
      </c>
      <c r="H147" s="139">
        <v>43</v>
      </c>
      <c r="I147" s="139">
        <v>46</v>
      </c>
      <c r="J147" s="139">
        <v>52.7</v>
      </c>
      <c r="K147" s="139">
        <v>52.7</v>
      </c>
      <c r="L147" s="139">
        <v>60.3</v>
      </c>
      <c r="M147" s="139">
        <v>64.3</v>
      </c>
      <c r="N147" s="139">
        <v>64.3</v>
      </c>
      <c r="O147" s="139">
        <v>64.3</v>
      </c>
      <c r="P147" s="139">
        <v>60.3</v>
      </c>
      <c r="Q147" s="139">
        <v>60.3</v>
      </c>
      <c r="R147" s="139">
        <v>60.3</v>
      </c>
      <c r="S147" s="139">
        <v>70.3</v>
      </c>
      <c r="T147" s="139">
        <v>65</v>
      </c>
      <c r="U147" s="139">
        <v>56</v>
      </c>
      <c r="V147" s="139">
        <v>56</v>
      </c>
      <c r="W147" s="139">
        <v>56</v>
      </c>
      <c r="X147" s="139">
        <v>56</v>
      </c>
      <c r="Y147" s="139">
        <v>56</v>
      </c>
      <c r="Z147" s="139">
        <v>56</v>
      </c>
      <c r="AA147" s="139">
        <v>56</v>
      </c>
      <c r="AB147" s="139">
        <v>56</v>
      </c>
      <c r="AC147" s="139">
        <v>56</v>
      </c>
      <c r="AD147" s="139">
        <v>56</v>
      </c>
      <c r="AE147" s="139">
        <v>56</v>
      </c>
      <c r="AF147" s="139">
        <v>56</v>
      </c>
      <c r="AG147" s="140">
        <v>75</v>
      </c>
      <c r="AH147" s="45">
        <f t="shared" si="134"/>
        <v>70.3</v>
      </c>
      <c r="AI147" s="46">
        <f t="shared" si="135"/>
        <v>41.9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-21</v>
      </c>
      <c r="C148" s="138">
        <v>-20.6</v>
      </c>
      <c r="D148" s="138">
        <v>-20.6</v>
      </c>
      <c r="E148" s="142">
        <v>-155.30000000000001</v>
      </c>
      <c r="F148" s="142">
        <v>-155.30000000000001</v>
      </c>
      <c r="G148" s="142">
        <v>-155.30000000000001</v>
      </c>
      <c r="H148" s="142">
        <v>-155.30000000000001</v>
      </c>
      <c r="I148" s="142">
        <v>-8.4</v>
      </c>
      <c r="J148" s="142">
        <v>-7.4</v>
      </c>
      <c r="K148" s="142">
        <v>-7.4</v>
      </c>
      <c r="L148" s="142">
        <v>-6</v>
      </c>
      <c r="M148" s="142">
        <v>-3.5</v>
      </c>
      <c r="N148" s="142">
        <v>-3.5</v>
      </c>
      <c r="O148" s="142">
        <v>-3.5</v>
      </c>
      <c r="P148" s="142">
        <v>-6.9</v>
      </c>
      <c r="Q148" s="142">
        <v>-6.9</v>
      </c>
      <c r="R148" s="142">
        <v>-6.9</v>
      </c>
      <c r="S148" s="142">
        <v>26.7</v>
      </c>
      <c r="T148" s="142">
        <v>8.1999999999999993</v>
      </c>
      <c r="U148" s="142">
        <v>-9</v>
      </c>
      <c r="V148" s="142">
        <v>-9</v>
      </c>
      <c r="W148" s="142">
        <v>-9</v>
      </c>
      <c r="X148" s="142">
        <v>-9</v>
      </c>
      <c r="Y148" s="142">
        <v>-9</v>
      </c>
      <c r="Z148" s="142">
        <v>-9</v>
      </c>
      <c r="AA148" s="142">
        <v>-9</v>
      </c>
      <c r="AB148" s="142">
        <v>-9</v>
      </c>
      <c r="AC148" s="142">
        <v>-9</v>
      </c>
      <c r="AD148" s="142">
        <v>-9</v>
      </c>
      <c r="AE148" s="142">
        <v>-9</v>
      </c>
      <c r="AF148" s="142">
        <v>-9</v>
      </c>
      <c r="AG148" s="140">
        <v>240</v>
      </c>
      <c r="AH148" s="45">
        <f t="shared" si="134"/>
        <v>26.7</v>
      </c>
      <c r="AI148" s="46">
        <f t="shared" si="135"/>
        <v>-155.30000000000001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-62.7</v>
      </c>
      <c r="C149" s="138">
        <v>-63.9</v>
      </c>
      <c r="D149" s="138">
        <v>-63.9</v>
      </c>
      <c r="E149" s="142">
        <v>-64.400000000000006</v>
      </c>
      <c r="F149" s="142">
        <v>-64.400000000000006</v>
      </c>
      <c r="G149" s="142">
        <v>-64.400000000000006</v>
      </c>
      <c r="H149" s="142">
        <v>-64.400000000000006</v>
      </c>
      <c r="I149" s="142">
        <v>-51.1</v>
      </c>
      <c r="J149" s="142">
        <v>-53</v>
      </c>
      <c r="K149" s="142">
        <v>-53</v>
      </c>
      <c r="L149" s="142">
        <v>-54</v>
      </c>
      <c r="M149" s="142">
        <v>-56</v>
      </c>
      <c r="N149" s="142">
        <v>-56</v>
      </c>
      <c r="O149" s="142">
        <v>-56</v>
      </c>
      <c r="P149" s="142">
        <v>-48.3</v>
      </c>
      <c r="Q149" s="142">
        <v>-48.3</v>
      </c>
      <c r="R149" s="142">
        <v>-48.3</v>
      </c>
      <c r="S149" s="142">
        <v>-42</v>
      </c>
      <c r="T149" s="142">
        <v>-48.3</v>
      </c>
      <c r="U149" s="142">
        <v>-42</v>
      </c>
      <c r="V149" s="142">
        <v>-42</v>
      </c>
      <c r="W149" s="142">
        <v>-42</v>
      </c>
      <c r="X149" s="142">
        <v>-42</v>
      </c>
      <c r="Y149" s="142">
        <v>-42</v>
      </c>
      <c r="Z149" s="142">
        <v>-42</v>
      </c>
      <c r="AA149" s="142">
        <v>-42</v>
      </c>
      <c r="AB149" s="142">
        <v>-42</v>
      </c>
      <c r="AC149" s="142">
        <v>-42</v>
      </c>
      <c r="AD149" s="142">
        <v>-42</v>
      </c>
      <c r="AE149" s="142">
        <v>-42</v>
      </c>
      <c r="AF149" s="142">
        <v>-42</v>
      </c>
      <c r="AG149" s="140">
        <v>240</v>
      </c>
      <c r="AH149" s="45">
        <f t="shared" ref="AH149:AH155" si="136">MAX(B149:AF149)</f>
        <v>-42</v>
      </c>
      <c r="AI149" s="46">
        <f t="shared" ref="AI149:AI155" si="137">MIN(B149:AF149)</f>
        <v>-64.400000000000006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43</v>
      </c>
      <c r="C150" s="138">
        <v>44.1</v>
      </c>
      <c r="D150" s="138">
        <v>44.1</v>
      </c>
      <c r="E150" s="146">
        <v>44</v>
      </c>
      <c r="F150" s="146">
        <v>44</v>
      </c>
      <c r="G150" s="146">
        <v>44</v>
      </c>
      <c r="H150" s="146">
        <v>44</v>
      </c>
      <c r="I150" s="146">
        <v>37</v>
      </c>
      <c r="J150" s="146">
        <v>38</v>
      </c>
      <c r="K150" s="146">
        <v>38</v>
      </c>
      <c r="L150" s="146">
        <v>38</v>
      </c>
      <c r="M150" s="146">
        <v>49.6</v>
      </c>
      <c r="N150" s="146">
        <v>49.6</v>
      </c>
      <c r="O150" s="146">
        <v>49.6</v>
      </c>
      <c r="P150" s="146">
        <v>37</v>
      </c>
      <c r="Q150" s="146">
        <v>37</v>
      </c>
      <c r="R150" s="146">
        <v>37</v>
      </c>
      <c r="S150" s="146">
        <v>30.1</v>
      </c>
      <c r="T150" s="146">
        <v>35</v>
      </c>
      <c r="U150" s="146">
        <v>40</v>
      </c>
      <c r="V150" s="146">
        <v>40</v>
      </c>
      <c r="W150" s="146">
        <v>40</v>
      </c>
      <c r="X150" s="146">
        <v>40</v>
      </c>
      <c r="Y150" s="146">
        <v>40</v>
      </c>
      <c r="Z150" s="146">
        <v>40</v>
      </c>
      <c r="AA150" s="146">
        <v>40</v>
      </c>
      <c r="AB150" s="146">
        <v>40</v>
      </c>
      <c r="AC150" s="146">
        <v>40</v>
      </c>
      <c r="AD150" s="146">
        <v>40</v>
      </c>
      <c r="AE150" s="146">
        <v>40</v>
      </c>
      <c r="AF150" s="146">
        <v>40</v>
      </c>
      <c r="AG150" s="140"/>
      <c r="AH150" s="45">
        <f t="shared" si="136"/>
        <v>49.6</v>
      </c>
      <c r="AI150" s="46">
        <f t="shared" si="137"/>
        <v>30.1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5</v>
      </c>
      <c r="C151" s="138">
        <v>4.3</v>
      </c>
      <c r="D151" s="138">
        <v>4.3</v>
      </c>
      <c r="E151" s="142">
        <v>1.6</v>
      </c>
      <c r="F151" s="142">
        <v>1.6</v>
      </c>
      <c r="G151" s="142">
        <v>1.6</v>
      </c>
      <c r="H151" s="142">
        <v>1.6</v>
      </c>
      <c r="I151" s="142">
        <v>12</v>
      </c>
      <c r="J151" s="142">
        <v>12.8</v>
      </c>
      <c r="K151" s="142">
        <v>12.8</v>
      </c>
      <c r="L151" s="142">
        <v>18</v>
      </c>
      <c r="M151" s="142">
        <v>15.3</v>
      </c>
      <c r="N151" s="142">
        <v>15.3</v>
      </c>
      <c r="O151" s="142">
        <v>15.3</v>
      </c>
      <c r="P151" s="142">
        <v>25.1</v>
      </c>
      <c r="Q151" s="142">
        <v>25.1</v>
      </c>
      <c r="R151" s="142">
        <v>25.1</v>
      </c>
      <c r="S151" s="142">
        <v>24.8</v>
      </c>
      <c r="T151" s="142">
        <v>26</v>
      </c>
      <c r="U151" s="142">
        <v>36</v>
      </c>
      <c r="V151" s="142">
        <v>36</v>
      </c>
      <c r="W151" s="142">
        <v>36</v>
      </c>
      <c r="X151" s="142">
        <v>36</v>
      </c>
      <c r="Y151" s="142">
        <v>36</v>
      </c>
      <c r="Z151" s="142">
        <v>36</v>
      </c>
      <c r="AA151" s="142">
        <v>36</v>
      </c>
      <c r="AB151" s="142">
        <v>36</v>
      </c>
      <c r="AC151" s="142">
        <v>36</v>
      </c>
      <c r="AD151" s="142">
        <v>36</v>
      </c>
      <c r="AE151" s="142">
        <v>36</v>
      </c>
      <c r="AF151" s="142">
        <v>36</v>
      </c>
      <c r="AG151" s="140">
        <v>60</v>
      </c>
      <c r="AH151" s="45">
        <f t="shared" si="136"/>
        <v>36</v>
      </c>
      <c r="AI151" s="46">
        <f t="shared" si="137"/>
        <v>1.6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-79.099999999999994</v>
      </c>
      <c r="C152" s="138">
        <v>-85.6</v>
      </c>
      <c r="D152" s="138">
        <v>-85.6</v>
      </c>
      <c r="E152" s="146">
        <v>-91.6</v>
      </c>
      <c r="F152" s="146">
        <v>-91.6</v>
      </c>
      <c r="G152" s="146">
        <v>-91.6</v>
      </c>
      <c r="H152" s="146">
        <v>-91.6</v>
      </c>
      <c r="I152" s="146">
        <v>-42.5</v>
      </c>
      <c r="J152" s="146">
        <v>-50</v>
      </c>
      <c r="K152" s="146">
        <v>-50</v>
      </c>
      <c r="L152" s="146">
        <v>-39</v>
      </c>
      <c r="M152" s="146">
        <v>-39.6</v>
      </c>
      <c r="N152" s="146">
        <v>-39.6</v>
      </c>
      <c r="O152" s="146">
        <v>-39.6</v>
      </c>
      <c r="P152" s="146">
        <v>-53.1</v>
      </c>
      <c r="Q152" s="146">
        <v>-53.1</v>
      </c>
      <c r="R152" s="146">
        <v>-53.1</v>
      </c>
      <c r="S152" s="146">
        <v>-42.7</v>
      </c>
      <c r="T152" s="146">
        <v>-34.799999999999997</v>
      </c>
      <c r="U152" s="146">
        <v>-42</v>
      </c>
      <c r="V152" s="146">
        <v>-42</v>
      </c>
      <c r="W152" s="146">
        <v>-42</v>
      </c>
      <c r="X152" s="146">
        <v>-42</v>
      </c>
      <c r="Y152" s="146">
        <v>-42</v>
      </c>
      <c r="Z152" s="146">
        <v>-42</v>
      </c>
      <c r="AA152" s="146">
        <v>-42</v>
      </c>
      <c r="AB152" s="146">
        <v>-42</v>
      </c>
      <c r="AC152" s="146">
        <v>-42</v>
      </c>
      <c r="AD152" s="146">
        <v>-42</v>
      </c>
      <c r="AE152" s="146">
        <v>-42</v>
      </c>
      <c r="AF152" s="146">
        <v>-42</v>
      </c>
      <c r="AG152" s="151">
        <v>120</v>
      </c>
      <c r="AH152" s="45">
        <f t="shared" si="136"/>
        <v>-34.799999999999997</v>
      </c>
      <c r="AI152" s="46">
        <f t="shared" si="137"/>
        <v>-91.6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32.700000000000003</v>
      </c>
      <c r="C153" s="138">
        <v>29.2</v>
      </c>
      <c r="D153" s="138">
        <v>29.2</v>
      </c>
      <c r="E153" s="146">
        <v>25</v>
      </c>
      <c r="F153" s="146">
        <v>25</v>
      </c>
      <c r="G153" s="146">
        <v>25</v>
      </c>
      <c r="H153" s="146">
        <v>25</v>
      </c>
      <c r="I153" s="146">
        <v>53</v>
      </c>
      <c r="J153" s="146">
        <v>65</v>
      </c>
      <c r="K153" s="146">
        <v>65</v>
      </c>
      <c r="L153" s="146">
        <v>78</v>
      </c>
      <c r="M153" s="146">
        <v>77.3</v>
      </c>
      <c r="N153" s="146">
        <v>77.3</v>
      </c>
      <c r="O153" s="146">
        <v>77.3</v>
      </c>
      <c r="P153" s="146">
        <v>67.8</v>
      </c>
      <c r="Q153" s="146">
        <v>67.8</v>
      </c>
      <c r="R153" s="146">
        <v>67.8</v>
      </c>
      <c r="S153" s="146">
        <v>72.400000000000006</v>
      </c>
      <c r="T153" s="146">
        <v>73.2</v>
      </c>
      <c r="U153" s="146">
        <v>70</v>
      </c>
      <c r="V153" s="146">
        <v>70</v>
      </c>
      <c r="W153" s="146">
        <v>70</v>
      </c>
      <c r="X153" s="146">
        <v>70</v>
      </c>
      <c r="Y153" s="146">
        <v>70</v>
      </c>
      <c r="Z153" s="146">
        <v>70</v>
      </c>
      <c r="AA153" s="146">
        <v>70</v>
      </c>
      <c r="AB153" s="146">
        <v>70</v>
      </c>
      <c r="AC153" s="146">
        <v>70</v>
      </c>
      <c r="AD153" s="146">
        <v>70</v>
      </c>
      <c r="AE153" s="146">
        <v>70</v>
      </c>
      <c r="AF153" s="146">
        <v>70</v>
      </c>
      <c r="AG153" s="151"/>
      <c r="AH153" s="45">
        <f t="shared" si="136"/>
        <v>78</v>
      </c>
      <c r="AI153" s="46">
        <f t="shared" si="137"/>
        <v>25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-27.5</v>
      </c>
      <c r="C154" s="138">
        <v>-25.2</v>
      </c>
      <c r="D154" s="138">
        <v>-25.2</v>
      </c>
      <c r="E154" s="146">
        <v>-22</v>
      </c>
      <c r="F154" s="146">
        <v>-22</v>
      </c>
      <c r="G154" s="146">
        <v>-22</v>
      </c>
      <c r="H154" s="146">
        <v>-22</v>
      </c>
      <c r="I154" s="146">
        <v>-37</v>
      </c>
      <c r="J154" s="146">
        <v>-44</v>
      </c>
      <c r="K154" s="146">
        <v>-44</v>
      </c>
      <c r="L154" s="146">
        <v>-54</v>
      </c>
      <c r="M154" s="146">
        <v>-53.6</v>
      </c>
      <c r="N154" s="146">
        <v>-53.6</v>
      </c>
      <c r="O154" s="146">
        <v>-53.6</v>
      </c>
      <c r="P154" s="146">
        <v>-51.1</v>
      </c>
      <c r="Q154" s="146">
        <v>-51.1</v>
      </c>
      <c r="R154" s="146">
        <v>-51.1</v>
      </c>
      <c r="S154" s="146">
        <v>-49.8</v>
      </c>
      <c r="T154" s="146">
        <v>-48.1</v>
      </c>
      <c r="U154" s="146">
        <v>-8.5</v>
      </c>
      <c r="V154" s="146">
        <v>-8.5</v>
      </c>
      <c r="W154" s="146">
        <v>-8.5</v>
      </c>
      <c r="X154" s="146">
        <v>-8.5</v>
      </c>
      <c r="Y154" s="146">
        <v>-8.5</v>
      </c>
      <c r="Z154" s="146">
        <v>-8.5</v>
      </c>
      <c r="AA154" s="146">
        <v>-8.5</v>
      </c>
      <c r="AB154" s="146">
        <v>-8.5</v>
      </c>
      <c r="AC154" s="146">
        <v>-8.5</v>
      </c>
      <c r="AD154" s="146">
        <v>-8.5</v>
      </c>
      <c r="AE154" s="146">
        <v>-8.5</v>
      </c>
      <c r="AF154" s="146">
        <v>-8.5</v>
      </c>
      <c r="AG154" s="151"/>
      <c r="AH154" s="45">
        <f t="shared" si="136"/>
        <v>-8.5</v>
      </c>
      <c r="AI154" s="46">
        <f t="shared" si="137"/>
        <v>-54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31.3</v>
      </c>
      <c r="C155" s="138">
        <v>31.1</v>
      </c>
      <c r="D155" s="138">
        <v>31.1</v>
      </c>
      <c r="E155" s="146">
        <v>24</v>
      </c>
      <c r="F155" s="146">
        <v>24</v>
      </c>
      <c r="G155" s="146">
        <v>24</v>
      </c>
      <c r="H155" s="146">
        <v>24</v>
      </c>
      <c r="I155" s="146">
        <v>14</v>
      </c>
      <c r="J155" s="146">
        <v>24</v>
      </c>
      <c r="K155" s="146">
        <v>24</v>
      </c>
      <c r="L155" s="146">
        <v>32</v>
      </c>
      <c r="M155" s="146">
        <v>37.9</v>
      </c>
      <c r="N155" s="146">
        <v>37.9</v>
      </c>
      <c r="O155" s="146">
        <v>37.9</v>
      </c>
      <c r="P155" s="146">
        <v>12.4</v>
      </c>
      <c r="Q155" s="146">
        <v>12.4</v>
      </c>
      <c r="R155" s="146">
        <v>12.4</v>
      </c>
      <c r="S155" s="146">
        <v>42.4</v>
      </c>
      <c r="T155" s="146">
        <v>59.2</v>
      </c>
      <c r="U155" s="146">
        <v>21</v>
      </c>
      <c r="V155" s="146">
        <v>21</v>
      </c>
      <c r="W155" s="146">
        <v>21</v>
      </c>
      <c r="X155" s="146">
        <v>21</v>
      </c>
      <c r="Y155" s="146">
        <v>21</v>
      </c>
      <c r="Z155" s="146">
        <v>21</v>
      </c>
      <c r="AA155" s="146">
        <v>21</v>
      </c>
      <c r="AB155" s="146">
        <v>21</v>
      </c>
      <c r="AC155" s="146">
        <v>21</v>
      </c>
      <c r="AD155" s="146">
        <v>21</v>
      </c>
      <c r="AE155" s="146">
        <v>21</v>
      </c>
      <c r="AF155" s="146">
        <v>21</v>
      </c>
      <c r="AG155" s="151"/>
      <c r="AH155" s="45">
        <f t="shared" si="136"/>
        <v>59.2</v>
      </c>
      <c r="AI155" s="46">
        <f t="shared" si="137"/>
        <v>12.4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-418</v>
      </c>
      <c r="C156" s="138">
        <v>-418.5</v>
      </c>
      <c r="D156" s="138">
        <v>-418.5</v>
      </c>
      <c r="E156" s="146">
        <v>-416.5</v>
      </c>
      <c r="F156" s="146">
        <v>-416.5</v>
      </c>
      <c r="G156" s="146">
        <v>-416.5</v>
      </c>
      <c r="H156" s="146">
        <v>-416.5</v>
      </c>
      <c r="I156" s="146">
        <v>-393</v>
      </c>
      <c r="J156" s="146">
        <v>-403</v>
      </c>
      <c r="K156" s="146">
        <v>-403</v>
      </c>
      <c r="L156" s="146">
        <v>-418</v>
      </c>
      <c r="M156" s="146">
        <v>-416.3</v>
      </c>
      <c r="N156" s="146">
        <v>-416.3</v>
      </c>
      <c r="O156" s="146">
        <v>-416.3</v>
      </c>
      <c r="P156" s="146">
        <v>-146</v>
      </c>
      <c r="Q156" s="146">
        <v>-146</v>
      </c>
      <c r="R156" s="146">
        <v>-146</v>
      </c>
      <c r="S156" s="146">
        <v>-410.8</v>
      </c>
      <c r="T156" s="146">
        <v>-402</v>
      </c>
      <c r="U156" s="146">
        <v>-419</v>
      </c>
      <c r="V156" s="146">
        <v>-419</v>
      </c>
      <c r="W156" s="146">
        <v>-419</v>
      </c>
      <c r="X156" s="146">
        <v>-419</v>
      </c>
      <c r="Y156" s="146">
        <v>-419</v>
      </c>
      <c r="Z156" s="146">
        <v>-419</v>
      </c>
      <c r="AA156" s="146">
        <v>-419</v>
      </c>
      <c r="AB156" s="146">
        <v>-419</v>
      </c>
      <c r="AC156" s="146">
        <v>-419</v>
      </c>
      <c r="AD156" s="146">
        <v>-419</v>
      </c>
      <c r="AE156" s="146">
        <v>-419</v>
      </c>
      <c r="AF156" s="146">
        <v>-419</v>
      </c>
      <c r="AG156" s="151"/>
      <c r="AH156" s="45">
        <f t="shared" ref="AH156:AH168" si="138">MAX(B156:AF156)</f>
        <v>-146</v>
      </c>
      <c r="AI156" s="46">
        <f t="shared" ref="AI156:AI168" si="139">MIN(B156:AF156)</f>
        <v>-419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87.7</v>
      </c>
      <c r="C157" s="138">
        <v>88.9</v>
      </c>
      <c r="D157" s="138">
        <v>88.9</v>
      </c>
      <c r="E157" s="146">
        <v>98.77</v>
      </c>
      <c r="F157" s="146">
        <v>98.77</v>
      </c>
      <c r="G157" s="146">
        <v>98.77</v>
      </c>
      <c r="H157" s="146">
        <v>98.77</v>
      </c>
      <c r="I157" s="146">
        <v>95.5</v>
      </c>
      <c r="J157" s="146">
        <v>96</v>
      </c>
      <c r="K157" s="146">
        <v>96</v>
      </c>
      <c r="L157" s="146">
        <v>82</v>
      </c>
      <c r="M157" s="146">
        <v>78.8</v>
      </c>
      <c r="N157" s="146">
        <v>78.8</v>
      </c>
      <c r="O157" s="146">
        <v>78.8</v>
      </c>
      <c r="P157" s="146">
        <v>85</v>
      </c>
      <c r="Q157" s="146">
        <v>85</v>
      </c>
      <c r="R157" s="146">
        <v>85</v>
      </c>
      <c r="S157" s="146">
        <v>87.3</v>
      </c>
      <c r="T157" s="146">
        <v>83.7</v>
      </c>
      <c r="U157" s="146">
        <v>82</v>
      </c>
      <c r="V157" s="146">
        <v>82</v>
      </c>
      <c r="W157" s="146">
        <v>82</v>
      </c>
      <c r="X157" s="146">
        <v>82</v>
      </c>
      <c r="Y157" s="146">
        <v>82</v>
      </c>
      <c r="Z157" s="146">
        <v>82</v>
      </c>
      <c r="AA157" s="146">
        <v>82</v>
      </c>
      <c r="AB157" s="146">
        <v>82</v>
      </c>
      <c r="AC157" s="146">
        <v>82</v>
      </c>
      <c r="AD157" s="146">
        <v>82</v>
      </c>
      <c r="AE157" s="146">
        <v>82</v>
      </c>
      <c r="AF157" s="146">
        <v>82</v>
      </c>
      <c r="AG157" s="151"/>
      <c r="AH157" s="45">
        <f t="shared" si="138"/>
        <v>98.77</v>
      </c>
      <c r="AI157" s="46">
        <f t="shared" si="139"/>
        <v>78.8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-1.2</v>
      </c>
      <c r="C158" s="138">
        <v>-0.4</v>
      </c>
      <c r="D158" s="138">
        <v>-0.4</v>
      </c>
      <c r="E158" s="146">
        <v>-11</v>
      </c>
      <c r="F158" s="146">
        <v>-11</v>
      </c>
      <c r="G158" s="146">
        <v>-11</v>
      </c>
      <c r="H158" s="146">
        <v>-11</v>
      </c>
      <c r="I158" s="146">
        <v>-32</v>
      </c>
      <c r="J158" s="146">
        <v>-41.3</v>
      </c>
      <c r="K158" s="146">
        <v>-41.3</v>
      </c>
      <c r="L158" s="146">
        <v>-35</v>
      </c>
      <c r="M158" s="146">
        <v>-19.600000000000001</v>
      </c>
      <c r="N158" s="146">
        <v>-19.600000000000001</v>
      </c>
      <c r="O158" s="146">
        <v>-19.600000000000001</v>
      </c>
      <c r="P158" s="146">
        <v>-28.1</v>
      </c>
      <c r="Q158" s="146">
        <v>-28.1</v>
      </c>
      <c r="R158" s="146">
        <v>-28.1</v>
      </c>
      <c r="S158" s="146">
        <v>10.6</v>
      </c>
      <c r="T158" s="146">
        <v>6.8</v>
      </c>
      <c r="U158" s="146">
        <v>11</v>
      </c>
      <c r="V158" s="146">
        <v>11</v>
      </c>
      <c r="W158" s="146">
        <v>11</v>
      </c>
      <c r="X158" s="146">
        <v>11</v>
      </c>
      <c r="Y158" s="146">
        <v>11</v>
      </c>
      <c r="Z158" s="146">
        <v>11</v>
      </c>
      <c r="AA158" s="146">
        <v>11</v>
      </c>
      <c r="AB158" s="146">
        <v>11</v>
      </c>
      <c r="AC158" s="146">
        <v>11</v>
      </c>
      <c r="AD158" s="146">
        <v>11</v>
      </c>
      <c r="AE158" s="146">
        <v>11</v>
      </c>
      <c r="AF158" s="146">
        <v>11</v>
      </c>
      <c r="AG158" s="140"/>
      <c r="AH158" s="45">
        <f t="shared" si="138"/>
        <v>11</v>
      </c>
      <c r="AI158" s="46">
        <f t="shared" si="139"/>
        <v>-41.3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230.5</v>
      </c>
      <c r="C159" s="138">
        <v>222.2</v>
      </c>
      <c r="D159" s="138">
        <v>222.2</v>
      </c>
      <c r="E159" s="116">
        <v>202.6</v>
      </c>
      <c r="F159" s="116">
        <v>202.6</v>
      </c>
      <c r="G159" s="116">
        <v>202.6</v>
      </c>
      <c r="H159" s="116">
        <v>202.6</v>
      </c>
      <c r="I159" s="116">
        <v>204</v>
      </c>
      <c r="J159" s="116">
        <v>230</v>
      </c>
      <c r="K159" s="116">
        <v>230</v>
      </c>
      <c r="L159" s="116">
        <v>250</v>
      </c>
      <c r="M159" s="116">
        <v>123.6</v>
      </c>
      <c r="N159" s="116">
        <v>123.6</v>
      </c>
      <c r="O159" s="116">
        <v>123.6</v>
      </c>
      <c r="P159" s="116">
        <v>124.7</v>
      </c>
      <c r="Q159" s="116">
        <v>124.7</v>
      </c>
      <c r="R159" s="116">
        <v>124.7</v>
      </c>
      <c r="S159" s="116">
        <v>85</v>
      </c>
      <c r="T159" s="116">
        <v>111.1</v>
      </c>
      <c r="U159" s="116">
        <v>119</v>
      </c>
      <c r="V159" s="116">
        <v>119</v>
      </c>
      <c r="W159" s="116">
        <v>119</v>
      </c>
      <c r="X159" s="116">
        <v>119</v>
      </c>
      <c r="Y159" s="116">
        <v>119</v>
      </c>
      <c r="Z159" s="116">
        <v>119</v>
      </c>
      <c r="AA159" s="116">
        <v>119</v>
      </c>
      <c r="AB159" s="116">
        <v>119</v>
      </c>
      <c r="AC159" s="116">
        <v>119</v>
      </c>
      <c r="AD159" s="116">
        <v>119</v>
      </c>
      <c r="AE159" s="116">
        <v>119</v>
      </c>
      <c r="AF159" s="116">
        <v>119</v>
      </c>
      <c r="AG159" s="140"/>
      <c r="AH159" s="45">
        <f t="shared" si="138"/>
        <v>250</v>
      </c>
      <c r="AI159" s="46">
        <f t="shared" si="139"/>
        <v>85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28.4</v>
      </c>
      <c r="C160" s="138">
        <v>28.4</v>
      </c>
      <c r="D160" s="138">
        <v>28.4</v>
      </c>
      <c r="E160" s="116">
        <v>29.4</v>
      </c>
      <c r="F160" s="116">
        <v>29.4</v>
      </c>
      <c r="G160" s="116">
        <v>29.4</v>
      </c>
      <c r="H160" s="116">
        <v>29.4</v>
      </c>
      <c r="I160" s="116">
        <v>29.6</v>
      </c>
      <c r="J160" s="116">
        <v>30</v>
      </c>
      <c r="K160" s="116">
        <v>30</v>
      </c>
      <c r="L160" s="116">
        <v>28.6</v>
      </c>
      <c r="M160" s="116">
        <v>14.2</v>
      </c>
      <c r="N160" s="116">
        <v>14.2</v>
      </c>
      <c r="O160" s="116">
        <v>14.2</v>
      </c>
      <c r="P160" s="116">
        <v>14.5</v>
      </c>
      <c r="Q160" s="116">
        <v>14.5</v>
      </c>
      <c r="R160" s="116">
        <v>14.5</v>
      </c>
      <c r="S160" s="116">
        <v>11.5</v>
      </c>
      <c r="T160" s="116">
        <v>13.5</v>
      </c>
      <c r="U160" s="116">
        <v>36</v>
      </c>
      <c r="V160" s="116">
        <v>36</v>
      </c>
      <c r="W160" s="116">
        <v>36</v>
      </c>
      <c r="X160" s="116">
        <v>36</v>
      </c>
      <c r="Y160" s="116">
        <v>36</v>
      </c>
      <c r="Z160" s="116">
        <v>36</v>
      </c>
      <c r="AA160" s="116">
        <v>36</v>
      </c>
      <c r="AB160" s="116">
        <v>36</v>
      </c>
      <c r="AC160" s="116">
        <v>36</v>
      </c>
      <c r="AD160" s="116">
        <v>36</v>
      </c>
      <c r="AE160" s="116">
        <v>36</v>
      </c>
      <c r="AF160" s="116">
        <v>36</v>
      </c>
      <c r="AG160" s="140"/>
      <c r="AH160" s="45">
        <f t="shared" si="138"/>
        <v>36</v>
      </c>
      <c r="AI160" s="46">
        <f t="shared" si="139"/>
        <v>11.5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12.3</v>
      </c>
      <c r="C161" s="138">
        <v>12.8</v>
      </c>
      <c r="D161" s="138">
        <v>12.8</v>
      </c>
      <c r="E161" s="116">
        <v>13.2</v>
      </c>
      <c r="F161" s="116">
        <v>13.2</v>
      </c>
      <c r="G161" s="116">
        <v>13.2</v>
      </c>
      <c r="H161" s="116">
        <v>13.2</v>
      </c>
      <c r="I161" s="116">
        <v>5.8</v>
      </c>
      <c r="J161" s="116">
        <v>5.5</v>
      </c>
      <c r="K161" s="116">
        <v>5.5</v>
      </c>
      <c r="L161" s="116">
        <v>8.3000000000000007</v>
      </c>
      <c r="M161" s="116">
        <v>10</v>
      </c>
      <c r="N161" s="116">
        <v>10</v>
      </c>
      <c r="O161" s="116">
        <v>10</v>
      </c>
      <c r="P161" s="116">
        <v>22.4</v>
      </c>
      <c r="Q161" s="116">
        <v>22.4</v>
      </c>
      <c r="R161" s="116">
        <v>22.4</v>
      </c>
      <c r="S161" s="116">
        <v>8</v>
      </c>
      <c r="T161" s="116">
        <v>11.1</v>
      </c>
      <c r="U161" s="116">
        <v>11.4</v>
      </c>
      <c r="V161" s="116">
        <v>11.4</v>
      </c>
      <c r="W161" s="116">
        <v>11.4</v>
      </c>
      <c r="X161" s="116">
        <v>11.4</v>
      </c>
      <c r="Y161" s="116">
        <v>11.4</v>
      </c>
      <c r="Z161" s="116">
        <v>11.4</v>
      </c>
      <c r="AA161" s="116">
        <v>11.4</v>
      </c>
      <c r="AB161" s="116">
        <v>11.4</v>
      </c>
      <c r="AC161" s="116">
        <v>11.4</v>
      </c>
      <c r="AD161" s="116">
        <v>11.4</v>
      </c>
      <c r="AE161" s="116">
        <v>11.4</v>
      </c>
      <c r="AF161" s="116">
        <v>11.4</v>
      </c>
      <c r="AG161" s="140"/>
      <c r="AH161" s="45">
        <f t="shared" si="138"/>
        <v>22.4</v>
      </c>
      <c r="AI161" s="46">
        <f t="shared" si="139"/>
        <v>5.5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138"/>
        <v>0</v>
      </c>
      <c r="AI162" s="46">
        <f t="shared" si="139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38"/>
        <v>0</v>
      </c>
      <c r="AI163" s="46">
        <f t="shared" si="139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38"/>
        <v>0</v>
      </c>
      <c r="AI164" s="46">
        <f t="shared" si="139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38"/>
        <v>0</v>
      </c>
      <c r="AI165" s="46">
        <f t="shared" si="139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38"/>
        <v>0</v>
      </c>
      <c r="AI166" s="46">
        <f t="shared" si="139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38"/>
        <v>0</v>
      </c>
      <c r="AI167" s="46">
        <f t="shared" si="139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38"/>
        <v>0</v>
      </c>
      <c r="AI168" s="46">
        <f t="shared" si="139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" si="140">(SUMPRODUCT((B11:B77&lt;&gt;0)*(B11:B77&lt;$AG$11:$AG$77)*($AG$11:$AG$77-B11:B77)))*0.8</f>
        <v>376.25199999999995</v>
      </c>
      <c r="C169" s="171">
        <f t="shared" ref="C169:AF169" si="141">(SUMPRODUCT((C11:C77&lt;&gt;0)*(C11:C77&lt;$AG$11:$AG$77)*($AG$11:$AG$77-C11:C77)))*0.8</f>
        <v>417.39600000000002</v>
      </c>
      <c r="D169" s="171">
        <f t="shared" si="141"/>
        <v>417.39600000000002</v>
      </c>
      <c r="E169" s="171">
        <f t="shared" si="141"/>
        <v>417.39600000000002</v>
      </c>
      <c r="F169" s="171">
        <f t="shared" si="141"/>
        <v>417.39600000000002</v>
      </c>
      <c r="G169" s="171">
        <f t="shared" si="141"/>
        <v>417.39600000000002</v>
      </c>
      <c r="H169" s="171">
        <f t="shared" si="141"/>
        <v>417.39600000000002</v>
      </c>
      <c r="I169" s="171">
        <f t="shared" si="141"/>
        <v>417.39600000000002</v>
      </c>
      <c r="J169" s="171">
        <f t="shared" si="141"/>
        <v>417.39600000000002</v>
      </c>
      <c r="K169" s="171">
        <f t="shared" si="141"/>
        <v>417.39600000000002</v>
      </c>
      <c r="L169" s="171">
        <f t="shared" si="141"/>
        <v>417.39600000000002</v>
      </c>
      <c r="M169" s="171">
        <f t="shared" si="141"/>
        <v>283.23599999999999</v>
      </c>
      <c r="N169" s="171">
        <f t="shared" ref="N169:O169" si="142">(SUMPRODUCT((N11:N77&lt;&gt;0)*(N11:N77&lt;$AG$11:$AG$77)*($AG$11:$AG$77-N11:N77)))*0.8</f>
        <v>283.23599999999999</v>
      </c>
      <c r="O169" s="171">
        <f t="shared" si="142"/>
        <v>283.23599999999999</v>
      </c>
      <c r="P169" s="171">
        <f t="shared" ref="P169:Q169" si="143">(SUMPRODUCT((P11:P77&lt;&gt;0)*(P11:P77&lt;$AG$11:$AG$77)*($AG$11:$AG$77-P11:P77)))*0.8</f>
        <v>217.61599999999996</v>
      </c>
      <c r="Q169" s="171">
        <f t="shared" si="143"/>
        <v>202.65599999999998</v>
      </c>
      <c r="R169" s="171">
        <f t="shared" ref="R169" si="144">(SUMPRODUCT((R11:R77&lt;&gt;0)*(R11:R77&lt;$AG$11:$AG$77)*($AG$11:$AG$77-R11:R77)))*0.8</f>
        <v>150.816</v>
      </c>
      <c r="S169" s="171">
        <f t="shared" si="141"/>
        <v>184.548</v>
      </c>
      <c r="T169" s="171">
        <f t="shared" si="141"/>
        <v>217.98799999999997</v>
      </c>
      <c r="U169" s="171">
        <f t="shared" si="141"/>
        <v>116.98000000000002</v>
      </c>
      <c r="V169" s="171">
        <f t="shared" ref="V169:X169" si="145">(SUMPRODUCT((V11:V77&lt;&gt;0)*(V11:V77&lt;$AG$11:$AG$77)*($AG$11:$AG$77-V11:V77)))*0.8</f>
        <v>103.80800000000002</v>
      </c>
      <c r="W169" s="171">
        <f t="shared" si="145"/>
        <v>142.33599999999998</v>
      </c>
      <c r="X169" s="171">
        <f t="shared" si="145"/>
        <v>142.33599999999998</v>
      </c>
      <c r="Y169" s="171">
        <f t="shared" si="141"/>
        <v>142.33599999999998</v>
      </c>
      <c r="Z169" s="171">
        <f t="shared" si="141"/>
        <v>142.33599999999998</v>
      </c>
      <c r="AA169" s="171">
        <f t="shared" si="141"/>
        <v>158.81599999999997</v>
      </c>
      <c r="AB169" s="171">
        <f t="shared" si="141"/>
        <v>185.14</v>
      </c>
      <c r="AC169" s="171">
        <f t="shared" si="141"/>
        <v>185.14</v>
      </c>
      <c r="AD169" s="171">
        <f t="shared" si="141"/>
        <v>185.14</v>
      </c>
      <c r="AE169" s="171">
        <f t="shared" si="141"/>
        <v>236.89999999999998</v>
      </c>
      <c r="AF169" s="171">
        <f t="shared" si="141"/>
        <v>236.09999999999997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46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865.76499999999999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882.39499999999987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916.39499999999987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923.29499999999996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923.29499999999996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923.29499999999996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923.29499999999996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923.29499999999996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869.79499999999996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869.79499999999996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878.79499999999996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697.79499999999996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689.89499999999998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684.69499999999994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642.27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638.86999999999989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666.57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655.13499999999999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647.43499999999995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741.13499999999988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711.63999999999987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773.4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774.6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813.2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785.40000000000009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626.19999999999993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593.90499999999997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593.90499999999997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593.90499999999997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666.30500000000006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692.30500000000006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46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46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147">B172</f>
        <v>0.3</v>
      </c>
      <c r="D172" s="181">
        <f t="shared" si="147"/>
        <v>0.3</v>
      </c>
      <c r="E172" s="181">
        <f t="shared" si="147"/>
        <v>0.3</v>
      </c>
      <c r="F172" s="181">
        <f t="shared" si="147"/>
        <v>0.3</v>
      </c>
      <c r="G172" s="181">
        <f t="shared" si="147"/>
        <v>0.3</v>
      </c>
      <c r="H172" s="181">
        <f t="shared" si="147"/>
        <v>0.3</v>
      </c>
      <c r="I172" s="181">
        <f t="shared" si="147"/>
        <v>0.3</v>
      </c>
      <c r="J172" s="181">
        <f t="shared" si="147"/>
        <v>0.3</v>
      </c>
      <c r="K172" s="181">
        <f t="shared" si="147"/>
        <v>0.3</v>
      </c>
      <c r="L172" s="181">
        <f t="shared" si="147"/>
        <v>0.3</v>
      </c>
      <c r="M172" s="181">
        <f t="shared" si="147"/>
        <v>0.3</v>
      </c>
      <c r="N172" s="181">
        <f t="shared" si="147"/>
        <v>0.3</v>
      </c>
      <c r="O172" s="181">
        <f t="shared" si="147"/>
        <v>0.3</v>
      </c>
      <c r="P172" s="181">
        <f t="shared" si="147"/>
        <v>0.3</v>
      </c>
      <c r="Q172" s="181">
        <f t="shared" si="147"/>
        <v>0.3</v>
      </c>
      <c r="R172" s="181">
        <f t="shared" si="147"/>
        <v>0.3</v>
      </c>
      <c r="S172" s="181">
        <f t="shared" ref="S172:AF177" si="148">R172</f>
        <v>0.3</v>
      </c>
      <c r="T172" s="181">
        <f t="shared" si="148"/>
        <v>0.3</v>
      </c>
      <c r="U172" s="181">
        <f t="shared" si="148"/>
        <v>0.3</v>
      </c>
      <c r="V172" s="181">
        <f t="shared" si="148"/>
        <v>0.3</v>
      </c>
      <c r="W172" s="181">
        <f t="shared" si="148"/>
        <v>0.3</v>
      </c>
      <c r="X172" s="181">
        <f t="shared" si="148"/>
        <v>0.3</v>
      </c>
      <c r="Y172" s="181">
        <f t="shared" si="148"/>
        <v>0.3</v>
      </c>
      <c r="Z172" s="181">
        <f t="shared" si="148"/>
        <v>0.3</v>
      </c>
      <c r="AA172" s="181">
        <f t="shared" si="148"/>
        <v>0.3</v>
      </c>
      <c r="AB172" s="181">
        <f t="shared" si="148"/>
        <v>0.3</v>
      </c>
      <c r="AC172" s="181">
        <f t="shared" si="148"/>
        <v>0.3</v>
      </c>
      <c r="AD172" s="181">
        <f t="shared" si="148"/>
        <v>0.3</v>
      </c>
      <c r="AE172" s="181">
        <f t="shared" si="148"/>
        <v>0.3</v>
      </c>
      <c r="AF172" s="181">
        <f t="shared" si="148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49">AN$168*AM172</f>
        <v>28</v>
      </c>
      <c r="AO172" s="134">
        <f t="shared" si="146"/>
        <v>0</v>
      </c>
    </row>
    <row r="173" spans="1:41" x14ac:dyDescent="0.25">
      <c r="A173" s="113" t="s">
        <v>141</v>
      </c>
      <c r="B173" s="183">
        <v>0.4</v>
      </c>
      <c r="C173" s="183">
        <f t="shared" si="147"/>
        <v>0.4</v>
      </c>
      <c r="D173" s="183">
        <f t="shared" si="147"/>
        <v>0.4</v>
      </c>
      <c r="E173" s="183">
        <f t="shared" si="147"/>
        <v>0.4</v>
      </c>
      <c r="F173" s="183">
        <f t="shared" si="147"/>
        <v>0.4</v>
      </c>
      <c r="G173" s="183">
        <f t="shared" si="147"/>
        <v>0.4</v>
      </c>
      <c r="H173" s="183">
        <f t="shared" si="147"/>
        <v>0.4</v>
      </c>
      <c r="I173" s="183">
        <f t="shared" si="147"/>
        <v>0.4</v>
      </c>
      <c r="J173" s="183">
        <f t="shared" si="147"/>
        <v>0.4</v>
      </c>
      <c r="K173" s="183">
        <f t="shared" si="147"/>
        <v>0.4</v>
      </c>
      <c r="L173" s="183">
        <f t="shared" si="147"/>
        <v>0.4</v>
      </c>
      <c r="M173" s="183">
        <f t="shared" si="147"/>
        <v>0.4</v>
      </c>
      <c r="N173" s="183">
        <f t="shared" si="147"/>
        <v>0.4</v>
      </c>
      <c r="O173" s="183">
        <f t="shared" si="147"/>
        <v>0.4</v>
      </c>
      <c r="P173" s="183">
        <f t="shared" si="147"/>
        <v>0.4</v>
      </c>
      <c r="Q173" s="183">
        <f t="shared" si="147"/>
        <v>0.4</v>
      </c>
      <c r="R173" s="183">
        <f t="shared" si="147"/>
        <v>0.4</v>
      </c>
      <c r="S173" s="183">
        <f t="shared" si="148"/>
        <v>0.4</v>
      </c>
      <c r="T173" s="183">
        <f t="shared" si="148"/>
        <v>0.4</v>
      </c>
      <c r="U173" s="183">
        <f t="shared" si="148"/>
        <v>0.4</v>
      </c>
      <c r="V173" s="183">
        <f t="shared" si="148"/>
        <v>0.4</v>
      </c>
      <c r="W173" s="183">
        <f t="shared" si="148"/>
        <v>0.4</v>
      </c>
      <c r="X173" s="183">
        <f t="shared" si="148"/>
        <v>0.4</v>
      </c>
      <c r="Y173" s="183">
        <f t="shared" si="148"/>
        <v>0.4</v>
      </c>
      <c r="Z173" s="183">
        <f t="shared" si="148"/>
        <v>0.4</v>
      </c>
      <c r="AA173" s="183">
        <f t="shared" si="148"/>
        <v>0.4</v>
      </c>
      <c r="AB173" s="183">
        <f t="shared" si="148"/>
        <v>0.4</v>
      </c>
      <c r="AC173" s="183">
        <f t="shared" si="148"/>
        <v>0.4</v>
      </c>
      <c r="AD173" s="183">
        <f t="shared" si="148"/>
        <v>0.4</v>
      </c>
      <c r="AE173" s="183">
        <f t="shared" si="148"/>
        <v>0.4</v>
      </c>
      <c r="AF173" s="183">
        <f t="shared" si="148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49"/>
        <v>60</v>
      </c>
      <c r="AO173" s="136">
        <f t="shared" si="146"/>
        <v>0</v>
      </c>
    </row>
    <row r="174" spans="1:41" x14ac:dyDescent="0.25">
      <c r="A174" s="113" t="s">
        <v>143</v>
      </c>
      <c r="B174" s="183">
        <v>1.5</v>
      </c>
      <c r="C174" s="183">
        <f t="shared" si="147"/>
        <v>1.5</v>
      </c>
      <c r="D174" s="183">
        <f t="shared" si="147"/>
        <v>1.5</v>
      </c>
      <c r="E174" s="183">
        <f t="shared" si="147"/>
        <v>1.5</v>
      </c>
      <c r="F174" s="183">
        <f t="shared" si="147"/>
        <v>1.5</v>
      </c>
      <c r="G174" s="183">
        <f t="shared" si="147"/>
        <v>1.5</v>
      </c>
      <c r="H174" s="183">
        <f t="shared" si="147"/>
        <v>1.5</v>
      </c>
      <c r="I174" s="183">
        <f t="shared" si="147"/>
        <v>1.5</v>
      </c>
      <c r="J174" s="183">
        <f t="shared" si="147"/>
        <v>1.5</v>
      </c>
      <c r="K174" s="183">
        <f t="shared" si="147"/>
        <v>1.5</v>
      </c>
      <c r="L174" s="183">
        <f t="shared" si="147"/>
        <v>1.5</v>
      </c>
      <c r="M174" s="183">
        <f t="shared" si="147"/>
        <v>1.5</v>
      </c>
      <c r="N174" s="183">
        <f t="shared" si="147"/>
        <v>1.5</v>
      </c>
      <c r="O174" s="183">
        <f t="shared" si="147"/>
        <v>1.5</v>
      </c>
      <c r="P174" s="183">
        <f t="shared" si="147"/>
        <v>1.5</v>
      </c>
      <c r="Q174" s="183">
        <f t="shared" si="147"/>
        <v>1.5</v>
      </c>
      <c r="R174" s="183">
        <f t="shared" si="147"/>
        <v>1.5</v>
      </c>
      <c r="S174" s="183">
        <f t="shared" si="148"/>
        <v>1.5</v>
      </c>
      <c r="T174" s="183">
        <f t="shared" si="148"/>
        <v>1.5</v>
      </c>
      <c r="U174" s="183">
        <f t="shared" si="148"/>
        <v>1.5</v>
      </c>
      <c r="V174" s="183">
        <f t="shared" si="148"/>
        <v>1.5</v>
      </c>
      <c r="W174" s="183">
        <f t="shared" si="148"/>
        <v>1.5</v>
      </c>
      <c r="X174" s="183">
        <f t="shared" si="148"/>
        <v>1.5</v>
      </c>
      <c r="Y174" s="183">
        <f t="shared" si="148"/>
        <v>1.5</v>
      </c>
      <c r="Z174" s="183">
        <f t="shared" si="148"/>
        <v>1.5</v>
      </c>
      <c r="AA174" s="183">
        <f t="shared" si="148"/>
        <v>1.5</v>
      </c>
      <c r="AB174" s="183">
        <f t="shared" si="148"/>
        <v>1.5</v>
      </c>
      <c r="AC174" s="183">
        <f t="shared" si="148"/>
        <v>1.5</v>
      </c>
      <c r="AD174" s="183">
        <f t="shared" si="148"/>
        <v>1.5</v>
      </c>
      <c r="AE174" s="183">
        <f t="shared" si="148"/>
        <v>1.5</v>
      </c>
      <c r="AF174" s="183">
        <f t="shared" si="148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49"/>
        <v>12</v>
      </c>
      <c r="AO174" s="136">
        <f t="shared" si="146"/>
        <v>0</v>
      </c>
    </row>
    <row r="175" spans="1:41" x14ac:dyDescent="0.25">
      <c r="A175" s="113" t="s">
        <v>145</v>
      </c>
      <c r="B175" s="183">
        <v>0.3</v>
      </c>
      <c r="C175" s="183">
        <f t="shared" si="147"/>
        <v>0.3</v>
      </c>
      <c r="D175" s="183">
        <f t="shared" si="147"/>
        <v>0.3</v>
      </c>
      <c r="E175" s="183">
        <f t="shared" si="147"/>
        <v>0.3</v>
      </c>
      <c r="F175" s="183">
        <f t="shared" si="147"/>
        <v>0.3</v>
      </c>
      <c r="G175" s="183">
        <f t="shared" si="147"/>
        <v>0.3</v>
      </c>
      <c r="H175" s="183">
        <f t="shared" si="147"/>
        <v>0.3</v>
      </c>
      <c r="I175" s="183">
        <f t="shared" si="147"/>
        <v>0.3</v>
      </c>
      <c r="J175" s="183">
        <f t="shared" si="147"/>
        <v>0.3</v>
      </c>
      <c r="K175" s="183">
        <f t="shared" si="147"/>
        <v>0.3</v>
      </c>
      <c r="L175" s="183">
        <f t="shared" si="147"/>
        <v>0.3</v>
      </c>
      <c r="M175" s="183">
        <f t="shared" si="147"/>
        <v>0.3</v>
      </c>
      <c r="N175" s="183">
        <f t="shared" si="147"/>
        <v>0.3</v>
      </c>
      <c r="O175" s="183">
        <f t="shared" si="147"/>
        <v>0.3</v>
      </c>
      <c r="P175" s="183">
        <f t="shared" si="147"/>
        <v>0.3</v>
      </c>
      <c r="Q175" s="183">
        <f t="shared" si="147"/>
        <v>0.3</v>
      </c>
      <c r="R175" s="183">
        <f t="shared" si="147"/>
        <v>0.3</v>
      </c>
      <c r="S175" s="183">
        <f t="shared" si="148"/>
        <v>0.3</v>
      </c>
      <c r="T175" s="183">
        <f t="shared" si="148"/>
        <v>0.3</v>
      </c>
      <c r="U175" s="183">
        <f t="shared" si="148"/>
        <v>0.3</v>
      </c>
      <c r="V175" s="183">
        <f t="shared" si="148"/>
        <v>0.3</v>
      </c>
      <c r="W175" s="183">
        <f t="shared" si="148"/>
        <v>0.3</v>
      </c>
      <c r="X175" s="183">
        <f t="shared" si="148"/>
        <v>0.3</v>
      </c>
      <c r="Y175" s="183">
        <f t="shared" si="148"/>
        <v>0.3</v>
      </c>
      <c r="Z175" s="183">
        <f t="shared" si="148"/>
        <v>0.3</v>
      </c>
      <c r="AA175" s="183">
        <f t="shared" si="148"/>
        <v>0.3</v>
      </c>
      <c r="AB175" s="183">
        <f t="shared" si="148"/>
        <v>0.3</v>
      </c>
      <c r="AC175" s="183">
        <f t="shared" si="148"/>
        <v>0.3</v>
      </c>
      <c r="AD175" s="183">
        <f t="shared" si="148"/>
        <v>0.3</v>
      </c>
      <c r="AE175" s="183">
        <f t="shared" si="148"/>
        <v>0.3</v>
      </c>
      <c r="AF175" s="183">
        <f t="shared" si="148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49"/>
        <v>11</v>
      </c>
      <c r="AO175" s="136">
        <f t="shared" si="146"/>
        <v>0</v>
      </c>
    </row>
    <row r="176" spans="1:41" x14ac:dyDescent="0.25">
      <c r="A176" s="113" t="s">
        <v>147</v>
      </c>
      <c r="B176" s="183">
        <v>0.4</v>
      </c>
      <c r="C176" s="183">
        <f t="shared" si="147"/>
        <v>0.4</v>
      </c>
      <c r="D176" s="183">
        <f t="shared" si="147"/>
        <v>0.4</v>
      </c>
      <c r="E176" s="183">
        <f t="shared" si="147"/>
        <v>0.4</v>
      </c>
      <c r="F176" s="183">
        <f t="shared" si="147"/>
        <v>0.4</v>
      </c>
      <c r="G176" s="183">
        <f t="shared" si="147"/>
        <v>0.4</v>
      </c>
      <c r="H176" s="183">
        <f t="shared" si="147"/>
        <v>0.4</v>
      </c>
      <c r="I176" s="183">
        <f t="shared" si="147"/>
        <v>0.4</v>
      </c>
      <c r="J176" s="183">
        <f t="shared" si="147"/>
        <v>0.4</v>
      </c>
      <c r="K176" s="183">
        <f t="shared" si="147"/>
        <v>0.4</v>
      </c>
      <c r="L176" s="183">
        <f t="shared" si="147"/>
        <v>0.4</v>
      </c>
      <c r="M176" s="183">
        <f t="shared" si="147"/>
        <v>0.4</v>
      </c>
      <c r="N176" s="183">
        <f t="shared" si="147"/>
        <v>0.4</v>
      </c>
      <c r="O176" s="183">
        <f t="shared" si="147"/>
        <v>0.4</v>
      </c>
      <c r="P176" s="183">
        <f t="shared" si="147"/>
        <v>0.4</v>
      </c>
      <c r="Q176" s="183">
        <f t="shared" si="147"/>
        <v>0.4</v>
      </c>
      <c r="R176" s="183">
        <f t="shared" si="147"/>
        <v>0.4</v>
      </c>
      <c r="S176" s="183">
        <f t="shared" si="148"/>
        <v>0.4</v>
      </c>
      <c r="T176" s="183">
        <f t="shared" si="148"/>
        <v>0.4</v>
      </c>
      <c r="U176" s="183">
        <f t="shared" si="148"/>
        <v>0.4</v>
      </c>
      <c r="V176" s="183">
        <f t="shared" si="148"/>
        <v>0.4</v>
      </c>
      <c r="W176" s="183">
        <f t="shared" si="148"/>
        <v>0.4</v>
      </c>
      <c r="X176" s="183">
        <f t="shared" si="148"/>
        <v>0.4</v>
      </c>
      <c r="Y176" s="183">
        <f t="shared" si="148"/>
        <v>0.4</v>
      </c>
      <c r="Z176" s="183">
        <f t="shared" si="148"/>
        <v>0.4</v>
      </c>
      <c r="AA176" s="183">
        <f t="shared" si="148"/>
        <v>0.4</v>
      </c>
      <c r="AB176" s="183">
        <f t="shared" si="148"/>
        <v>0.4</v>
      </c>
      <c r="AC176" s="183">
        <f t="shared" si="148"/>
        <v>0.4</v>
      </c>
      <c r="AD176" s="183">
        <f t="shared" si="148"/>
        <v>0.4</v>
      </c>
      <c r="AE176" s="183">
        <f t="shared" si="148"/>
        <v>0.4</v>
      </c>
      <c r="AF176" s="183">
        <f t="shared" si="148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49"/>
        <v>36</v>
      </c>
      <c r="AO176" s="136">
        <f t="shared" si="146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147"/>
        <v>0.64</v>
      </c>
      <c r="D177" s="186">
        <f t="shared" si="147"/>
        <v>0.64</v>
      </c>
      <c r="E177" s="186">
        <f t="shared" si="147"/>
        <v>0.64</v>
      </c>
      <c r="F177" s="186">
        <f t="shared" si="147"/>
        <v>0.64</v>
      </c>
      <c r="G177" s="186">
        <f t="shared" si="147"/>
        <v>0.64</v>
      </c>
      <c r="H177" s="186">
        <f t="shared" si="147"/>
        <v>0.64</v>
      </c>
      <c r="I177" s="186">
        <f t="shared" si="147"/>
        <v>0.64</v>
      </c>
      <c r="J177" s="186">
        <f t="shared" si="147"/>
        <v>0.64</v>
      </c>
      <c r="K177" s="186">
        <f t="shared" si="147"/>
        <v>0.64</v>
      </c>
      <c r="L177" s="186">
        <f t="shared" si="147"/>
        <v>0.64</v>
      </c>
      <c r="M177" s="186">
        <f t="shared" si="147"/>
        <v>0.64</v>
      </c>
      <c r="N177" s="186">
        <f t="shared" si="147"/>
        <v>0.64</v>
      </c>
      <c r="O177" s="186">
        <f t="shared" si="147"/>
        <v>0.64</v>
      </c>
      <c r="P177" s="186">
        <f t="shared" si="147"/>
        <v>0.64</v>
      </c>
      <c r="Q177" s="186">
        <f t="shared" si="147"/>
        <v>0.64</v>
      </c>
      <c r="R177" s="186">
        <f t="shared" si="147"/>
        <v>0.64</v>
      </c>
      <c r="S177" s="186">
        <f t="shared" si="148"/>
        <v>0.64</v>
      </c>
      <c r="T177" s="186">
        <f t="shared" si="148"/>
        <v>0.64</v>
      </c>
      <c r="U177" s="186">
        <f t="shared" si="148"/>
        <v>0.64</v>
      </c>
      <c r="V177" s="186">
        <f t="shared" si="148"/>
        <v>0.64</v>
      </c>
      <c r="W177" s="186">
        <f t="shared" si="148"/>
        <v>0.64</v>
      </c>
      <c r="X177" s="186">
        <f t="shared" si="148"/>
        <v>0.64</v>
      </c>
      <c r="Y177" s="186">
        <f t="shared" si="148"/>
        <v>0.64</v>
      </c>
      <c r="Z177" s="186">
        <f t="shared" si="148"/>
        <v>0.64</v>
      </c>
      <c r="AA177" s="186">
        <f t="shared" si="148"/>
        <v>0.64</v>
      </c>
      <c r="AB177" s="186">
        <f t="shared" si="148"/>
        <v>0.64</v>
      </c>
      <c r="AC177" s="186">
        <f t="shared" si="148"/>
        <v>0.64</v>
      </c>
      <c r="AD177" s="186">
        <f t="shared" si="148"/>
        <v>0.64</v>
      </c>
      <c r="AE177" s="186">
        <f t="shared" si="148"/>
        <v>0.64</v>
      </c>
      <c r="AF177" s="186">
        <f t="shared" si="148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49"/>
        <v>45</v>
      </c>
      <c r="AO177" s="136">
        <f t="shared" si="146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150">SUM(C172:C177)</f>
        <v>3.54</v>
      </c>
      <c r="D178" s="189">
        <f t="shared" si="150"/>
        <v>3.54</v>
      </c>
      <c r="E178" s="189">
        <f t="shared" si="150"/>
        <v>3.54</v>
      </c>
      <c r="F178" s="189">
        <f t="shared" si="150"/>
        <v>3.54</v>
      </c>
      <c r="G178" s="189">
        <f t="shared" si="150"/>
        <v>3.54</v>
      </c>
      <c r="H178" s="189">
        <f t="shared" si="150"/>
        <v>3.54</v>
      </c>
      <c r="I178" s="189">
        <f t="shared" si="150"/>
        <v>3.54</v>
      </c>
      <c r="J178" s="189">
        <f t="shared" si="150"/>
        <v>3.54</v>
      </c>
      <c r="K178" s="189">
        <f t="shared" si="150"/>
        <v>3.54</v>
      </c>
      <c r="L178" s="189">
        <f t="shared" si="150"/>
        <v>3.54</v>
      </c>
      <c r="M178" s="189">
        <f t="shared" si="150"/>
        <v>3.54</v>
      </c>
      <c r="N178" s="189">
        <f t="shared" si="150"/>
        <v>3.54</v>
      </c>
      <c r="O178" s="189">
        <f t="shared" ref="O178:P178" si="151">SUM(O172:O177)</f>
        <v>3.54</v>
      </c>
      <c r="P178" s="189">
        <f t="shared" si="151"/>
        <v>3.54</v>
      </c>
      <c r="Q178" s="189">
        <f t="shared" ref="Q178" si="152">SUM(Q172:Q177)</f>
        <v>3.54</v>
      </c>
      <c r="R178" s="189">
        <f t="shared" si="150"/>
        <v>3.54</v>
      </c>
      <c r="S178" s="189">
        <f t="shared" si="150"/>
        <v>3.54</v>
      </c>
      <c r="T178" s="189">
        <f t="shared" si="150"/>
        <v>3.54</v>
      </c>
      <c r="U178" s="189">
        <f t="shared" si="150"/>
        <v>3.54</v>
      </c>
      <c r="V178" s="189">
        <f t="shared" ref="V178:X178" si="153">SUM(V172:V177)</f>
        <v>3.54</v>
      </c>
      <c r="W178" s="189">
        <f t="shared" si="153"/>
        <v>3.54</v>
      </c>
      <c r="X178" s="189">
        <f t="shared" si="153"/>
        <v>3.54</v>
      </c>
      <c r="Y178" s="189">
        <f t="shared" si="150"/>
        <v>3.54</v>
      </c>
      <c r="Z178" s="189">
        <f t="shared" si="150"/>
        <v>3.54</v>
      </c>
      <c r="AA178" s="189">
        <f t="shared" si="150"/>
        <v>3.54</v>
      </c>
      <c r="AB178" s="189">
        <f t="shared" si="150"/>
        <v>3.54</v>
      </c>
      <c r="AC178" s="189">
        <f t="shared" si="150"/>
        <v>3.54</v>
      </c>
      <c r="AD178" s="189">
        <f t="shared" si="150"/>
        <v>3.54</v>
      </c>
      <c r="AE178" s="189">
        <f t="shared" si="150"/>
        <v>3.54</v>
      </c>
      <c r="AF178" s="189">
        <f t="shared" si="150"/>
        <v>3.54</v>
      </c>
      <c r="AG178" s="190">
        <f t="shared" si="150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154">B180</f>
        <v>0</v>
      </c>
      <c r="D180" s="181">
        <f t="shared" si="154"/>
        <v>0</v>
      </c>
      <c r="E180" s="181">
        <f t="shared" si="154"/>
        <v>0</v>
      </c>
      <c r="F180" s="181">
        <f t="shared" si="154"/>
        <v>0</v>
      </c>
      <c r="G180" s="181">
        <f t="shared" si="154"/>
        <v>0</v>
      </c>
      <c r="H180" s="181">
        <f t="shared" si="154"/>
        <v>0</v>
      </c>
      <c r="I180" s="181">
        <f t="shared" si="154"/>
        <v>0</v>
      </c>
      <c r="J180" s="181">
        <f t="shared" si="154"/>
        <v>0</v>
      </c>
      <c r="K180" s="181">
        <f t="shared" si="154"/>
        <v>0</v>
      </c>
      <c r="L180" s="181">
        <f t="shared" si="154"/>
        <v>0</v>
      </c>
      <c r="M180" s="181">
        <f t="shared" si="154"/>
        <v>0</v>
      </c>
      <c r="N180" s="181">
        <f t="shared" si="154"/>
        <v>0</v>
      </c>
      <c r="O180" s="181">
        <f t="shared" si="154"/>
        <v>0</v>
      </c>
      <c r="P180" s="181">
        <f t="shared" si="154"/>
        <v>0</v>
      </c>
      <c r="Q180" s="181">
        <f t="shared" si="154"/>
        <v>0</v>
      </c>
      <c r="R180" s="181">
        <f t="shared" si="154"/>
        <v>0</v>
      </c>
      <c r="S180" s="181">
        <f t="shared" ref="S180:AF195" si="155">R180</f>
        <v>0</v>
      </c>
      <c r="T180" s="181">
        <f t="shared" si="155"/>
        <v>0</v>
      </c>
      <c r="U180" s="181">
        <f t="shared" si="155"/>
        <v>0</v>
      </c>
      <c r="V180" s="181">
        <f t="shared" si="155"/>
        <v>0</v>
      </c>
      <c r="W180" s="181">
        <f t="shared" si="155"/>
        <v>0</v>
      </c>
      <c r="X180" s="181">
        <f t="shared" si="155"/>
        <v>0</v>
      </c>
      <c r="Y180" s="181">
        <f t="shared" si="155"/>
        <v>0</v>
      </c>
      <c r="Z180" s="181">
        <f t="shared" si="155"/>
        <v>0</v>
      </c>
      <c r="AA180" s="181">
        <f t="shared" si="155"/>
        <v>0</v>
      </c>
      <c r="AB180" s="181">
        <f t="shared" si="155"/>
        <v>0</v>
      </c>
      <c r="AC180" s="181">
        <f t="shared" si="155"/>
        <v>0</v>
      </c>
      <c r="AD180" s="181">
        <f t="shared" si="155"/>
        <v>0</v>
      </c>
      <c r="AE180" s="181">
        <f t="shared" si="155"/>
        <v>0</v>
      </c>
      <c r="AF180" s="194">
        <f t="shared" si="155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154"/>
        <v>0</v>
      </c>
      <c r="D181" s="183">
        <f t="shared" si="154"/>
        <v>0</v>
      </c>
      <c r="E181" s="183">
        <f t="shared" si="154"/>
        <v>0</v>
      </c>
      <c r="F181" s="183">
        <f t="shared" si="154"/>
        <v>0</v>
      </c>
      <c r="G181" s="183">
        <f t="shared" si="154"/>
        <v>0</v>
      </c>
      <c r="H181" s="183">
        <f t="shared" si="154"/>
        <v>0</v>
      </c>
      <c r="I181" s="183">
        <f t="shared" si="154"/>
        <v>0</v>
      </c>
      <c r="J181" s="183">
        <f t="shared" si="154"/>
        <v>0</v>
      </c>
      <c r="K181" s="183">
        <f t="shared" si="154"/>
        <v>0</v>
      </c>
      <c r="L181" s="183">
        <f t="shared" si="154"/>
        <v>0</v>
      </c>
      <c r="M181" s="183">
        <f t="shared" si="154"/>
        <v>0</v>
      </c>
      <c r="N181" s="183">
        <f t="shared" si="154"/>
        <v>0</v>
      </c>
      <c r="O181" s="183">
        <f t="shared" si="154"/>
        <v>0</v>
      </c>
      <c r="P181" s="183">
        <f t="shared" si="154"/>
        <v>0</v>
      </c>
      <c r="Q181" s="183">
        <f t="shared" si="154"/>
        <v>0</v>
      </c>
      <c r="R181" s="183">
        <f t="shared" si="154"/>
        <v>0</v>
      </c>
      <c r="S181" s="183">
        <f t="shared" si="155"/>
        <v>0</v>
      </c>
      <c r="T181" s="183">
        <f t="shared" si="155"/>
        <v>0</v>
      </c>
      <c r="U181" s="183">
        <f t="shared" si="155"/>
        <v>0</v>
      </c>
      <c r="V181" s="183">
        <f t="shared" si="155"/>
        <v>0</v>
      </c>
      <c r="W181" s="183">
        <f t="shared" si="155"/>
        <v>0</v>
      </c>
      <c r="X181" s="183">
        <f t="shared" si="155"/>
        <v>0</v>
      </c>
      <c r="Y181" s="183">
        <f t="shared" si="155"/>
        <v>0</v>
      </c>
      <c r="Z181" s="183">
        <f t="shared" si="155"/>
        <v>0</v>
      </c>
      <c r="AA181" s="183">
        <f t="shared" si="155"/>
        <v>0</v>
      </c>
      <c r="AB181" s="183">
        <f t="shared" si="155"/>
        <v>0</v>
      </c>
      <c r="AC181" s="183">
        <f t="shared" si="155"/>
        <v>0</v>
      </c>
      <c r="AD181" s="183">
        <f t="shared" si="155"/>
        <v>0</v>
      </c>
      <c r="AE181" s="183">
        <f t="shared" si="155"/>
        <v>0</v>
      </c>
      <c r="AF181" s="196">
        <f t="shared" si="155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154"/>
        <v>0</v>
      </c>
      <c r="D182" s="183">
        <f t="shared" si="154"/>
        <v>0</v>
      </c>
      <c r="E182" s="183">
        <f t="shared" si="154"/>
        <v>0</v>
      </c>
      <c r="F182" s="183">
        <f t="shared" si="154"/>
        <v>0</v>
      </c>
      <c r="G182" s="183">
        <f t="shared" si="154"/>
        <v>0</v>
      </c>
      <c r="H182" s="183">
        <f t="shared" si="154"/>
        <v>0</v>
      </c>
      <c r="I182" s="183">
        <f t="shared" si="154"/>
        <v>0</v>
      </c>
      <c r="J182" s="183">
        <f t="shared" si="154"/>
        <v>0</v>
      </c>
      <c r="K182" s="183">
        <f t="shared" si="154"/>
        <v>0</v>
      </c>
      <c r="L182" s="183">
        <f t="shared" si="154"/>
        <v>0</v>
      </c>
      <c r="M182" s="183">
        <f t="shared" si="154"/>
        <v>0</v>
      </c>
      <c r="N182" s="183">
        <f t="shared" si="154"/>
        <v>0</v>
      </c>
      <c r="O182" s="183">
        <f t="shared" si="154"/>
        <v>0</v>
      </c>
      <c r="P182" s="183">
        <f t="shared" si="154"/>
        <v>0</v>
      </c>
      <c r="Q182" s="183">
        <f t="shared" si="154"/>
        <v>0</v>
      </c>
      <c r="R182" s="183">
        <f t="shared" si="154"/>
        <v>0</v>
      </c>
      <c r="S182" s="183">
        <f t="shared" si="155"/>
        <v>0</v>
      </c>
      <c r="T182" s="183">
        <f t="shared" si="155"/>
        <v>0</v>
      </c>
      <c r="U182" s="183">
        <f t="shared" si="155"/>
        <v>0</v>
      </c>
      <c r="V182" s="183">
        <f t="shared" si="155"/>
        <v>0</v>
      </c>
      <c r="W182" s="183">
        <f t="shared" si="155"/>
        <v>0</v>
      </c>
      <c r="X182" s="183">
        <f t="shared" si="155"/>
        <v>0</v>
      </c>
      <c r="Y182" s="183">
        <f t="shared" si="155"/>
        <v>0</v>
      </c>
      <c r="Z182" s="183">
        <f t="shared" si="155"/>
        <v>0</v>
      </c>
      <c r="AA182" s="183">
        <f t="shared" si="155"/>
        <v>0</v>
      </c>
      <c r="AB182" s="183">
        <f t="shared" si="155"/>
        <v>0</v>
      </c>
      <c r="AC182" s="183">
        <f t="shared" si="155"/>
        <v>0</v>
      </c>
      <c r="AD182" s="183">
        <f t="shared" si="155"/>
        <v>0</v>
      </c>
      <c r="AE182" s="183">
        <f t="shared" si="155"/>
        <v>0</v>
      </c>
      <c r="AF182" s="196">
        <f t="shared" si="155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154"/>
        <v>0</v>
      </c>
      <c r="D183" s="183">
        <f t="shared" si="154"/>
        <v>0</v>
      </c>
      <c r="E183" s="183">
        <f t="shared" si="154"/>
        <v>0</v>
      </c>
      <c r="F183" s="183">
        <f t="shared" si="154"/>
        <v>0</v>
      </c>
      <c r="G183" s="183">
        <f t="shared" si="154"/>
        <v>0</v>
      </c>
      <c r="H183" s="183">
        <f t="shared" si="154"/>
        <v>0</v>
      </c>
      <c r="I183" s="183">
        <f t="shared" si="154"/>
        <v>0</v>
      </c>
      <c r="J183" s="183">
        <f t="shared" si="154"/>
        <v>0</v>
      </c>
      <c r="K183" s="183">
        <f t="shared" si="154"/>
        <v>0</v>
      </c>
      <c r="L183" s="183">
        <f t="shared" si="154"/>
        <v>0</v>
      </c>
      <c r="M183" s="183">
        <f t="shared" si="154"/>
        <v>0</v>
      </c>
      <c r="N183" s="183">
        <f t="shared" si="154"/>
        <v>0</v>
      </c>
      <c r="O183" s="183">
        <f t="shared" si="154"/>
        <v>0</v>
      </c>
      <c r="P183" s="183">
        <f t="shared" si="154"/>
        <v>0</v>
      </c>
      <c r="Q183" s="183">
        <f t="shared" si="154"/>
        <v>0</v>
      </c>
      <c r="R183" s="183">
        <f t="shared" si="154"/>
        <v>0</v>
      </c>
      <c r="S183" s="183">
        <f t="shared" si="155"/>
        <v>0</v>
      </c>
      <c r="T183" s="183">
        <f t="shared" si="155"/>
        <v>0</v>
      </c>
      <c r="U183" s="183">
        <f t="shared" si="155"/>
        <v>0</v>
      </c>
      <c r="V183" s="183">
        <f t="shared" si="155"/>
        <v>0</v>
      </c>
      <c r="W183" s="183">
        <f t="shared" si="155"/>
        <v>0</v>
      </c>
      <c r="X183" s="183">
        <f t="shared" si="155"/>
        <v>0</v>
      </c>
      <c r="Y183" s="183">
        <f t="shared" si="155"/>
        <v>0</v>
      </c>
      <c r="Z183" s="183">
        <f t="shared" si="155"/>
        <v>0</v>
      </c>
      <c r="AA183" s="183">
        <f t="shared" si="155"/>
        <v>0</v>
      </c>
      <c r="AB183" s="183">
        <f t="shared" si="155"/>
        <v>0</v>
      </c>
      <c r="AC183" s="183">
        <f t="shared" si="155"/>
        <v>0</v>
      </c>
      <c r="AD183" s="183">
        <f t="shared" si="155"/>
        <v>0</v>
      </c>
      <c r="AE183" s="183">
        <f t="shared" si="155"/>
        <v>0</v>
      </c>
      <c r="AF183" s="196">
        <f t="shared" si="155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154"/>
        <v>0</v>
      </c>
      <c r="D184" s="183">
        <f t="shared" si="154"/>
        <v>0</v>
      </c>
      <c r="E184" s="183">
        <f t="shared" si="154"/>
        <v>0</v>
      </c>
      <c r="F184" s="183">
        <f t="shared" si="154"/>
        <v>0</v>
      </c>
      <c r="G184" s="183">
        <f t="shared" si="154"/>
        <v>0</v>
      </c>
      <c r="H184" s="183">
        <f t="shared" si="154"/>
        <v>0</v>
      </c>
      <c r="I184" s="183">
        <f t="shared" si="154"/>
        <v>0</v>
      </c>
      <c r="J184" s="183">
        <f t="shared" si="154"/>
        <v>0</v>
      </c>
      <c r="K184" s="183">
        <f t="shared" si="154"/>
        <v>0</v>
      </c>
      <c r="L184" s="183">
        <f t="shared" si="154"/>
        <v>0</v>
      </c>
      <c r="M184" s="183">
        <f t="shared" si="154"/>
        <v>0</v>
      </c>
      <c r="N184" s="183">
        <f t="shared" si="154"/>
        <v>0</v>
      </c>
      <c r="O184" s="183">
        <f t="shared" si="154"/>
        <v>0</v>
      </c>
      <c r="P184" s="183">
        <f t="shared" si="154"/>
        <v>0</v>
      </c>
      <c r="Q184" s="183">
        <f t="shared" si="154"/>
        <v>0</v>
      </c>
      <c r="R184" s="183">
        <f t="shared" si="154"/>
        <v>0</v>
      </c>
      <c r="S184" s="183">
        <f t="shared" si="155"/>
        <v>0</v>
      </c>
      <c r="T184" s="183">
        <f t="shared" si="155"/>
        <v>0</v>
      </c>
      <c r="U184" s="183">
        <f t="shared" si="155"/>
        <v>0</v>
      </c>
      <c r="V184" s="183">
        <f t="shared" si="155"/>
        <v>0</v>
      </c>
      <c r="W184" s="183">
        <f t="shared" si="155"/>
        <v>0</v>
      </c>
      <c r="X184" s="183">
        <f t="shared" si="155"/>
        <v>0</v>
      </c>
      <c r="Y184" s="183">
        <f t="shared" si="155"/>
        <v>0</v>
      </c>
      <c r="Z184" s="183">
        <f t="shared" si="155"/>
        <v>0</v>
      </c>
      <c r="AA184" s="183">
        <f t="shared" si="155"/>
        <v>0</v>
      </c>
      <c r="AB184" s="183">
        <f t="shared" si="155"/>
        <v>0</v>
      </c>
      <c r="AC184" s="183">
        <f t="shared" si="155"/>
        <v>0</v>
      </c>
      <c r="AD184" s="183">
        <f t="shared" si="155"/>
        <v>0</v>
      </c>
      <c r="AE184" s="183">
        <f t="shared" si="155"/>
        <v>0</v>
      </c>
      <c r="AF184" s="196">
        <f t="shared" si="155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154"/>
        <v>0</v>
      </c>
      <c r="D185" s="183">
        <f t="shared" si="154"/>
        <v>0</v>
      </c>
      <c r="E185" s="183">
        <f t="shared" si="154"/>
        <v>0</v>
      </c>
      <c r="F185" s="183">
        <f t="shared" si="154"/>
        <v>0</v>
      </c>
      <c r="G185" s="183">
        <f t="shared" si="154"/>
        <v>0</v>
      </c>
      <c r="H185" s="183">
        <f t="shared" si="154"/>
        <v>0</v>
      </c>
      <c r="I185" s="183">
        <f t="shared" si="154"/>
        <v>0</v>
      </c>
      <c r="J185" s="183">
        <f t="shared" si="154"/>
        <v>0</v>
      </c>
      <c r="K185" s="183">
        <f t="shared" si="154"/>
        <v>0</v>
      </c>
      <c r="L185" s="183">
        <f t="shared" si="154"/>
        <v>0</v>
      </c>
      <c r="M185" s="183">
        <f t="shared" si="154"/>
        <v>0</v>
      </c>
      <c r="N185" s="183">
        <f t="shared" si="154"/>
        <v>0</v>
      </c>
      <c r="O185" s="183">
        <f t="shared" si="154"/>
        <v>0</v>
      </c>
      <c r="P185" s="183">
        <f t="shared" si="154"/>
        <v>0</v>
      </c>
      <c r="Q185" s="183">
        <f t="shared" si="154"/>
        <v>0</v>
      </c>
      <c r="R185" s="183">
        <f t="shared" si="154"/>
        <v>0</v>
      </c>
      <c r="S185" s="183">
        <f t="shared" si="155"/>
        <v>0</v>
      </c>
      <c r="T185" s="183">
        <f t="shared" si="155"/>
        <v>0</v>
      </c>
      <c r="U185" s="183">
        <f t="shared" si="155"/>
        <v>0</v>
      </c>
      <c r="V185" s="183">
        <f t="shared" si="155"/>
        <v>0</v>
      </c>
      <c r="W185" s="183">
        <f t="shared" si="155"/>
        <v>0</v>
      </c>
      <c r="X185" s="183">
        <f t="shared" si="155"/>
        <v>0</v>
      </c>
      <c r="Y185" s="183">
        <f t="shared" si="155"/>
        <v>0</v>
      </c>
      <c r="Z185" s="183">
        <f t="shared" si="155"/>
        <v>0</v>
      </c>
      <c r="AA185" s="183">
        <f t="shared" si="155"/>
        <v>0</v>
      </c>
      <c r="AB185" s="183">
        <f t="shared" si="155"/>
        <v>0</v>
      </c>
      <c r="AC185" s="183">
        <f t="shared" si="155"/>
        <v>0</v>
      </c>
      <c r="AD185" s="183">
        <f t="shared" si="155"/>
        <v>0</v>
      </c>
      <c r="AE185" s="183">
        <f t="shared" si="155"/>
        <v>0</v>
      </c>
      <c r="AF185" s="196">
        <f t="shared" si="155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154"/>
        <v>0</v>
      </c>
      <c r="D186" s="183">
        <f t="shared" si="154"/>
        <v>0</v>
      </c>
      <c r="E186" s="183">
        <f t="shared" si="154"/>
        <v>0</v>
      </c>
      <c r="F186" s="183">
        <f t="shared" si="154"/>
        <v>0</v>
      </c>
      <c r="G186" s="183">
        <f t="shared" si="154"/>
        <v>0</v>
      </c>
      <c r="H186" s="183">
        <f t="shared" si="154"/>
        <v>0</v>
      </c>
      <c r="I186" s="183">
        <f t="shared" si="154"/>
        <v>0</v>
      </c>
      <c r="J186" s="183">
        <f t="shared" si="154"/>
        <v>0</v>
      </c>
      <c r="K186" s="183">
        <f t="shared" si="154"/>
        <v>0</v>
      </c>
      <c r="L186" s="183">
        <f t="shared" si="154"/>
        <v>0</v>
      </c>
      <c r="M186" s="183">
        <f t="shared" si="154"/>
        <v>0</v>
      </c>
      <c r="N186" s="183">
        <f t="shared" si="154"/>
        <v>0</v>
      </c>
      <c r="O186" s="183">
        <f t="shared" si="154"/>
        <v>0</v>
      </c>
      <c r="P186" s="183">
        <f t="shared" si="154"/>
        <v>0</v>
      </c>
      <c r="Q186" s="183">
        <f t="shared" si="154"/>
        <v>0</v>
      </c>
      <c r="R186" s="183">
        <f t="shared" si="154"/>
        <v>0</v>
      </c>
      <c r="S186" s="183">
        <f t="shared" si="155"/>
        <v>0</v>
      </c>
      <c r="T186" s="183">
        <f t="shared" si="155"/>
        <v>0</v>
      </c>
      <c r="U186" s="183">
        <f t="shared" si="155"/>
        <v>0</v>
      </c>
      <c r="V186" s="183">
        <f t="shared" si="155"/>
        <v>0</v>
      </c>
      <c r="W186" s="183">
        <f t="shared" si="155"/>
        <v>0</v>
      </c>
      <c r="X186" s="183">
        <f t="shared" si="155"/>
        <v>0</v>
      </c>
      <c r="Y186" s="183">
        <f t="shared" si="155"/>
        <v>0</v>
      </c>
      <c r="Z186" s="183">
        <f t="shared" si="155"/>
        <v>0</v>
      </c>
      <c r="AA186" s="183">
        <f t="shared" si="155"/>
        <v>0</v>
      </c>
      <c r="AB186" s="183">
        <f t="shared" si="155"/>
        <v>0</v>
      </c>
      <c r="AC186" s="183">
        <f t="shared" si="155"/>
        <v>0</v>
      </c>
      <c r="AD186" s="183">
        <f t="shared" si="155"/>
        <v>0</v>
      </c>
      <c r="AE186" s="183">
        <f t="shared" si="155"/>
        <v>0</v>
      </c>
      <c r="AF186" s="196">
        <f t="shared" si="155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154"/>
        <v>0</v>
      </c>
      <c r="D187" s="183">
        <f t="shared" si="154"/>
        <v>0</v>
      </c>
      <c r="E187" s="183">
        <f t="shared" si="154"/>
        <v>0</v>
      </c>
      <c r="F187" s="183">
        <f t="shared" si="154"/>
        <v>0</v>
      </c>
      <c r="G187" s="183">
        <f t="shared" si="154"/>
        <v>0</v>
      </c>
      <c r="H187" s="183">
        <f t="shared" si="154"/>
        <v>0</v>
      </c>
      <c r="I187" s="183">
        <f t="shared" si="154"/>
        <v>0</v>
      </c>
      <c r="J187" s="183">
        <f t="shared" si="154"/>
        <v>0</v>
      </c>
      <c r="K187" s="183">
        <f t="shared" si="154"/>
        <v>0</v>
      </c>
      <c r="L187" s="183">
        <f t="shared" si="154"/>
        <v>0</v>
      </c>
      <c r="M187" s="183">
        <f t="shared" si="154"/>
        <v>0</v>
      </c>
      <c r="N187" s="183">
        <f t="shared" si="154"/>
        <v>0</v>
      </c>
      <c r="O187" s="183">
        <f t="shared" si="154"/>
        <v>0</v>
      </c>
      <c r="P187" s="183">
        <f t="shared" si="154"/>
        <v>0</v>
      </c>
      <c r="Q187" s="183">
        <f t="shared" si="154"/>
        <v>0</v>
      </c>
      <c r="R187" s="183">
        <f t="shared" si="154"/>
        <v>0</v>
      </c>
      <c r="S187" s="183">
        <f t="shared" si="155"/>
        <v>0</v>
      </c>
      <c r="T187" s="183">
        <f t="shared" si="155"/>
        <v>0</v>
      </c>
      <c r="U187" s="183">
        <f t="shared" si="155"/>
        <v>0</v>
      </c>
      <c r="V187" s="183">
        <f t="shared" si="155"/>
        <v>0</v>
      </c>
      <c r="W187" s="183">
        <f t="shared" si="155"/>
        <v>0</v>
      </c>
      <c r="X187" s="183">
        <f t="shared" si="155"/>
        <v>0</v>
      </c>
      <c r="Y187" s="183">
        <f t="shared" si="155"/>
        <v>0</v>
      </c>
      <c r="Z187" s="183">
        <f t="shared" si="155"/>
        <v>0</v>
      </c>
      <c r="AA187" s="183">
        <f t="shared" si="155"/>
        <v>0</v>
      </c>
      <c r="AB187" s="183">
        <f t="shared" si="155"/>
        <v>0</v>
      </c>
      <c r="AC187" s="183">
        <f t="shared" si="155"/>
        <v>0</v>
      </c>
      <c r="AD187" s="183">
        <f t="shared" si="155"/>
        <v>0</v>
      </c>
      <c r="AE187" s="183">
        <f t="shared" si="155"/>
        <v>0</v>
      </c>
      <c r="AF187" s="196">
        <f t="shared" si="155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154"/>
        <v>0</v>
      </c>
      <c r="D188" s="183">
        <f t="shared" si="154"/>
        <v>0</v>
      </c>
      <c r="E188" s="183">
        <f t="shared" si="154"/>
        <v>0</v>
      </c>
      <c r="F188" s="183">
        <f t="shared" si="154"/>
        <v>0</v>
      </c>
      <c r="G188" s="183">
        <f t="shared" si="154"/>
        <v>0</v>
      </c>
      <c r="H188" s="183">
        <f t="shared" si="154"/>
        <v>0</v>
      </c>
      <c r="I188" s="183">
        <f t="shared" si="154"/>
        <v>0</v>
      </c>
      <c r="J188" s="183">
        <f t="shared" si="154"/>
        <v>0</v>
      </c>
      <c r="K188" s="183">
        <f t="shared" si="154"/>
        <v>0</v>
      </c>
      <c r="L188" s="183">
        <f t="shared" si="154"/>
        <v>0</v>
      </c>
      <c r="M188" s="183">
        <f t="shared" si="154"/>
        <v>0</v>
      </c>
      <c r="N188" s="183">
        <f t="shared" si="154"/>
        <v>0</v>
      </c>
      <c r="O188" s="183">
        <f t="shared" si="154"/>
        <v>0</v>
      </c>
      <c r="P188" s="183">
        <f t="shared" si="154"/>
        <v>0</v>
      </c>
      <c r="Q188" s="183">
        <f t="shared" si="154"/>
        <v>0</v>
      </c>
      <c r="R188" s="183">
        <f t="shared" si="154"/>
        <v>0</v>
      </c>
      <c r="S188" s="183">
        <f t="shared" si="155"/>
        <v>0</v>
      </c>
      <c r="T188" s="183">
        <f t="shared" si="155"/>
        <v>0</v>
      </c>
      <c r="U188" s="183">
        <f t="shared" si="155"/>
        <v>0</v>
      </c>
      <c r="V188" s="183">
        <f t="shared" si="155"/>
        <v>0</v>
      </c>
      <c r="W188" s="183">
        <f t="shared" si="155"/>
        <v>0</v>
      </c>
      <c r="X188" s="183">
        <f t="shared" si="155"/>
        <v>0</v>
      </c>
      <c r="Y188" s="183">
        <f t="shared" si="155"/>
        <v>0</v>
      </c>
      <c r="Z188" s="183">
        <f t="shared" si="155"/>
        <v>0</v>
      </c>
      <c r="AA188" s="183">
        <f t="shared" si="155"/>
        <v>0</v>
      </c>
      <c r="AB188" s="183">
        <f t="shared" si="155"/>
        <v>0</v>
      </c>
      <c r="AC188" s="183">
        <f t="shared" si="155"/>
        <v>0</v>
      </c>
      <c r="AD188" s="183">
        <f t="shared" si="155"/>
        <v>0</v>
      </c>
      <c r="AE188" s="183">
        <f t="shared" si="155"/>
        <v>0</v>
      </c>
      <c r="AF188" s="196">
        <f t="shared" si="155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154"/>
        <v>0</v>
      </c>
      <c r="D189" s="183">
        <f t="shared" si="154"/>
        <v>0</v>
      </c>
      <c r="E189" s="183">
        <f t="shared" si="154"/>
        <v>0</v>
      </c>
      <c r="F189" s="183">
        <f t="shared" si="154"/>
        <v>0</v>
      </c>
      <c r="G189" s="183">
        <f t="shared" si="154"/>
        <v>0</v>
      </c>
      <c r="H189" s="183">
        <f t="shared" si="154"/>
        <v>0</v>
      </c>
      <c r="I189" s="183">
        <f t="shared" si="154"/>
        <v>0</v>
      </c>
      <c r="J189" s="183">
        <f t="shared" si="154"/>
        <v>0</v>
      </c>
      <c r="K189" s="183">
        <f t="shared" si="154"/>
        <v>0</v>
      </c>
      <c r="L189" s="183">
        <f t="shared" si="154"/>
        <v>0</v>
      </c>
      <c r="M189" s="183">
        <f t="shared" si="154"/>
        <v>0</v>
      </c>
      <c r="N189" s="183">
        <f t="shared" si="154"/>
        <v>0</v>
      </c>
      <c r="O189" s="183">
        <f t="shared" si="154"/>
        <v>0</v>
      </c>
      <c r="P189" s="183">
        <f t="shared" si="154"/>
        <v>0</v>
      </c>
      <c r="Q189" s="183">
        <f t="shared" si="154"/>
        <v>0</v>
      </c>
      <c r="R189" s="183">
        <f t="shared" si="154"/>
        <v>0</v>
      </c>
      <c r="S189" s="183">
        <f t="shared" si="155"/>
        <v>0</v>
      </c>
      <c r="T189" s="183">
        <f t="shared" si="155"/>
        <v>0</v>
      </c>
      <c r="U189" s="183">
        <f t="shared" si="155"/>
        <v>0</v>
      </c>
      <c r="V189" s="183">
        <f t="shared" si="155"/>
        <v>0</v>
      </c>
      <c r="W189" s="183">
        <f t="shared" si="155"/>
        <v>0</v>
      </c>
      <c r="X189" s="183">
        <f t="shared" si="155"/>
        <v>0</v>
      </c>
      <c r="Y189" s="183">
        <f t="shared" si="155"/>
        <v>0</v>
      </c>
      <c r="Z189" s="183">
        <f t="shared" si="155"/>
        <v>0</v>
      </c>
      <c r="AA189" s="183">
        <f t="shared" si="155"/>
        <v>0</v>
      </c>
      <c r="AB189" s="183">
        <f t="shared" si="155"/>
        <v>0</v>
      </c>
      <c r="AC189" s="183">
        <f t="shared" si="155"/>
        <v>0</v>
      </c>
      <c r="AD189" s="183">
        <f t="shared" si="155"/>
        <v>0</v>
      </c>
      <c r="AE189" s="183">
        <f t="shared" si="155"/>
        <v>0</v>
      </c>
      <c r="AF189" s="196">
        <f t="shared" si="155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154"/>
        <v>0</v>
      </c>
      <c r="D190" s="183">
        <f t="shared" si="154"/>
        <v>0</v>
      </c>
      <c r="E190" s="183">
        <f t="shared" si="154"/>
        <v>0</v>
      </c>
      <c r="F190" s="183">
        <f t="shared" si="154"/>
        <v>0</v>
      </c>
      <c r="G190" s="183">
        <f t="shared" si="154"/>
        <v>0</v>
      </c>
      <c r="H190" s="183">
        <f t="shared" si="154"/>
        <v>0</v>
      </c>
      <c r="I190" s="183">
        <f t="shared" si="154"/>
        <v>0</v>
      </c>
      <c r="J190" s="183">
        <f t="shared" si="154"/>
        <v>0</v>
      </c>
      <c r="K190" s="183">
        <f t="shared" si="154"/>
        <v>0</v>
      </c>
      <c r="L190" s="183">
        <f t="shared" si="154"/>
        <v>0</v>
      </c>
      <c r="M190" s="183">
        <f t="shared" si="154"/>
        <v>0</v>
      </c>
      <c r="N190" s="183">
        <f t="shared" si="154"/>
        <v>0</v>
      </c>
      <c r="O190" s="183">
        <f t="shared" si="154"/>
        <v>0</v>
      </c>
      <c r="P190" s="183">
        <f t="shared" si="154"/>
        <v>0</v>
      </c>
      <c r="Q190" s="183">
        <f t="shared" si="154"/>
        <v>0</v>
      </c>
      <c r="R190" s="183">
        <f t="shared" si="154"/>
        <v>0</v>
      </c>
      <c r="S190" s="183">
        <f t="shared" si="155"/>
        <v>0</v>
      </c>
      <c r="T190" s="183">
        <f t="shared" si="155"/>
        <v>0</v>
      </c>
      <c r="U190" s="183">
        <f t="shared" si="155"/>
        <v>0</v>
      </c>
      <c r="V190" s="183">
        <f t="shared" si="155"/>
        <v>0</v>
      </c>
      <c r="W190" s="183">
        <f t="shared" si="155"/>
        <v>0</v>
      </c>
      <c r="X190" s="183">
        <f t="shared" si="155"/>
        <v>0</v>
      </c>
      <c r="Y190" s="183">
        <f t="shared" si="155"/>
        <v>0</v>
      </c>
      <c r="Z190" s="183">
        <f t="shared" si="155"/>
        <v>0</v>
      </c>
      <c r="AA190" s="183">
        <f t="shared" si="155"/>
        <v>0</v>
      </c>
      <c r="AB190" s="183">
        <f t="shared" si="155"/>
        <v>0</v>
      </c>
      <c r="AC190" s="183">
        <f t="shared" si="155"/>
        <v>0</v>
      </c>
      <c r="AD190" s="183">
        <f t="shared" si="155"/>
        <v>0</v>
      </c>
      <c r="AE190" s="183">
        <f t="shared" si="155"/>
        <v>0</v>
      </c>
      <c r="AF190" s="196">
        <f t="shared" si="155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154"/>
        <v>0</v>
      </c>
      <c r="D191" s="183">
        <f t="shared" si="154"/>
        <v>0</v>
      </c>
      <c r="E191" s="183">
        <f t="shared" si="154"/>
        <v>0</v>
      </c>
      <c r="F191" s="183">
        <f t="shared" si="154"/>
        <v>0</v>
      </c>
      <c r="G191" s="183">
        <f t="shared" si="154"/>
        <v>0</v>
      </c>
      <c r="H191" s="183">
        <f t="shared" si="154"/>
        <v>0</v>
      </c>
      <c r="I191" s="183">
        <f t="shared" si="154"/>
        <v>0</v>
      </c>
      <c r="J191" s="183">
        <f t="shared" si="154"/>
        <v>0</v>
      </c>
      <c r="K191" s="183">
        <f t="shared" si="154"/>
        <v>0</v>
      </c>
      <c r="L191" s="183">
        <f t="shared" si="154"/>
        <v>0</v>
      </c>
      <c r="M191" s="183">
        <f t="shared" si="154"/>
        <v>0</v>
      </c>
      <c r="N191" s="183">
        <f t="shared" si="154"/>
        <v>0</v>
      </c>
      <c r="O191" s="183">
        <f t="shared" si="154"/>
        <v>0</v>
      </c>
      <c r="P191" s="183">
        <f t="shared" si="154"/>
        <v>0</v>
      </c>
      <c r="Q191" s="183">
        <f t="shared" si="154"/>
        <v>0</v>
      </c>
      <c r="R191" s="183">
        <f t="shared" si="154"/>
        <v>0</v>
      </c>
      <c r="S191" s="183">
        <f t="shared" si="155"/>
        <v>0</v>
      </c>
      <c r="T191" s="183">
        <f t="shared" si="155"/>
        <v>0</v>
      </c>
      <c r="U191" s="183">
        <f t="shared" si="155"/>
        <v>0</v>
      </c>
      <c r="V191" s="183">
        <f t="shared" si="155"/>
        <v>0</v>
      </c>
      <c r="W191" s="183">
        <f t="shared" si="155"/>
        <v>0</v>
      </c>
      <c r="X191" s="183">
        <f t="shared" ref="X191:X212" si="156">W191</f>
        <v>0</v>
      </c>
      <c r="Y191" s="183">
        <f t="shared" si="155"/>
        <v>0</v>
      </c>
      <c r="Z191" s="183">
        <f t="shared" si="155"/>
        <v>0</v>
      </c>
      <c r="AA191" s="183">
        <f t="shared" si="155"/>
        <v>0</v>
      </c>
      <c r="AB191" s="183">
        <f t="shared" si="155"/>
        <v>0</v>
      </c>
      <c r="AC191" s="183">
        <f t="shared" si="155"/>
        <v>0</v>
      </c>
      <c r="AD191" s="183">
        <f t="shared" si="155"/>
        <v>0</v>
      </c>
      <c r="AE191" s="183">
        <f t="shared" si="155"/>
        <v>0</v>
      </c>
      <c r="AF191" s="196">
        <f t="shared" si="155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154"/>
        <v>0</v>
      </c>
      <c r="D192" s="183">
        <f t="shared" si="154"/>
        <v>0</v>
      </c>
      <c r="E192" s="183">
        <f t="shared" si="154"/>
        <v>0</v>
      </c>
      <c r="F192" s="183">
        <f t="shared" si="154"/>
        <v>0</v>
      </c>
      <c r="G192" s="183">
        <f t="shared" si="154"/>
        <v>0</v>
      </c>
      <c r="H192" s="183">
        <f t="shared" si="154"/>
        <v>0</v>
      </c>
      <c r="I192" s="183">
        <f t="shared" si="154"/>
        <v>0</v>
      </c>
      <c r="J192" s="183">
        <f t="shared" si="154"/>
        <v>0</v>
      </c>
      <c r="K192" s="183">
        <f t="shared" si="154"/>
        <v>0</v>
      </c>
      <c r="L192" s="183">
        <f t="shared" si="154"/>
        <v>0</v>
      </c>
      <c r="M192" s="183">
        <f t="shared" si="154"/>
        <v>0</v>
      </c>
      <c r="N192" s="183">
        <f t="shared" si="154"/>
        <v>0</v>
      </c>
      <c r="O192" s="183">
        <f t="shared" si="154"/>
        <v>0</v>
      </c>
      <c r="P192" s="183">
        <f t="shared" si="154"/>
        <v>0</v>
      </c>
      <c r="Q192" s="183">
        <f t="shared" si="154"/>
        <v>0</v>
      </c>
      <c r="R192" s="183">
        <f t="shared" si="154"/>
        <v>0</v>
      </c>
      <c r="S192" s="183">
        <f t="shared" si="155"/>
        <v>0</v>
      </c>
      <c r="T192" s="183">
        <f t="shared" si="155"/>
        <v>0</v>
      </c>
      <c r="U192" s="183">
        <f t="shared" si="155"/>
        <v>0</v>
      </c>
      <c r="V192" s="183">
        <f t="shared" si="155"/>
        <v>0</v>
      </c>
      <c r="W192" s="183">
        <f t="shared" si="155"/>
        <v>0</v>
      </c>
      <c r="X192" s="183">
        <f t="shared" si="156"/>
        <v>0</v>
      </c>
      <c r="Y192" s="183">
        <f t="shared" si="155"/>
        <v>0</v>
      </c>
      <c r="Z192" s="183">
        <f t="shared" si="155"/>
        <v>0</v>
      </c>
      <c r="AA192" s="183">
        <f t="shared" si="155"/>
        <v>0</v>
      </c>
      <c r="AB192" s="183">
        <f t="shared" si="155"/>
        <v>0</v>
      </c>
      <c r="AC192" s="183">
        <f t="shared" si="155"/>
        <v>0</v>
      </c>
      <c r="AD192" s="183">
        <f t="shared" si="155"/>
        <v>0</v>
      </c>
      <c r="AE192" s="183">
        <f t="shared" si="155"/>
        <v>0</v>
      </c>
      <c r="AF192" s="196">
        <f t="shared" si="155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154"/>
        <v>0</v>
      </c>
      <c r="D193" s="183">
        <f t="shared" si="154"/>
        <v>0</v>
      </c>
      <c r="E193" s="183">
        <f t="shared" si="154"/>
        <v>0</v>
      </c>
      <c r="F193" s="183">
        <f t="shared" si="154"/>
        <v>0</v>
      </c>
      <c r="G193" s="183">
        <f t="shared" si="154"/>
        <v>0</v>
      </c>
      <c r="H193" s="183">
        <f t="shared" si="154"/>
        <v>0</v>
      </c>
      <c r="I193" s="183">
        <f t="shared" si="154"/>
        <v>0</v>
      </c>
      <c r="J193" s="183">
        <f t="shared" si="154"/>
        <v>0</v>
      </c>
      <c r="K193" s="183">
        <f t="shared" si="154"/>
        <v>0</v>
      </c>
      <c r="L193" s="183">
        <f t="shared" si="154"/>
        <v>0</v>
      </c>
      <c r="M193" s="183">
        <f t="shared" si="154"/>
        <v>0</v>
      </c>
      <c r="N193" s="183">
        <f t="shared" si="154"/>
        <v>0</v>
      </c>
      <c r="O193" s="183">
        <f t="shared" si="154"/>
        <v>0</v>
      </c>
      <c r="P193" s="183">
        <f t="shared" si="154"/>
        <v>0</v>
      </c>
      <c r="Q193" s="183">
        <f t="shared" si="154"/>
        <v>0</v>
      </c>
      <c r="R193" s="183">
        <f t="shared" si="154"/>
        <v>0</v>
      </c>
      <c r="S193" s="183">
        <f t="shared" si="155"/>
        <v>0</v>
      </c>
      <c r="T193" s="183">
        <f t="shared" si="155"/>
        <v>0</v>
      </c>
      <c r="U193" s="183">
        <f t="shared" si="155"/>
        <v>0</v>
      </c>
      <c r="V193" s="183">
        <f t="shared" si="155"/>
        <v>0</v>
      </c>
      <c r="W193" s="183">
        <f t="shared" si="155"/>
        <v>0</v>
      </c>
      <c r="X193" s="183">
        <f t="shared" si="156"/>
        <v>0</v>
      </c>
      <c r="Y193" s="183">
        <f t="shared" si="155"/>
        <v>0</v>
      </c>
      <c r="Z193" s="183">
        <f t="shared" si="155"/>
        <v>0</v>
      </c>
      <c r="AA193" s="183">
        <f t="shared" si="155"/>
        <v>0</v>
      </c>
      <c r="AB193" s="183">
        <f t="shared" si="155"/>
        <v>0</v>
      </c>
      <c r="AC193" s="183">
        <f t="shared" si="155"/>
        <v>0</v>
      </c>
      <c r="AD193" s="183">
        <f t="shared" si="155"/>
        <v>0</v>
      </c>
      <c r="AE193" s="183">
        <f t="shared" si="155"/>
        <v>0</v>
      </c>
      <c r="AF193" s="196">
        <f t="shared" si="155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154"/>
        <v>0</v>
      </c>
      <c r="D194" s="183">
        <f t="shared" si="154"/>
        <v>0</v>
      </c>
      <c r="E194" s="183">
        <f t="shared" si="154"/>
        <v>0</v>
      </c>
      <c r="F194" s="183">
        <f t="shared" si="154"/>
        <v>0</v>
      </c>
      <c r="G194" s="183">
        <f t="shared" si="154"/>
        <v>0</v>
      </c>
      <c r="H194" s="183">
        <f t="shared" si="154"/>
        <v>0</v>
      </c>
      <c r="I194" s="183">
        <f t="shared" si="154"/>
        <v>0</v>
      </c>
      <c r="J194" s="183">
        <f t="shared" si="154"/>
        <v>0</v>
      </c>
      <c r="K194" s="183">
        <f t="shared" si="154"/>
        <v>0</v>
      </c>
      <c r="L194" s="183">
        <f t="shared" si="154"/>
        <v>0</v>
      </c>
      <c r="M194" s="183">
        <f t="shared" si="154"/>
        <v>0</v>
      </c>
      <c r="N194" s="183">
        <f t="shared" si="154"/>
        <v>0</v>
      </c>
      <c r="O194" s="183">
        <f t="shared" si="154"/>
        <v>0</v>
      </c>
      <c r="P194" s="183">
        <f t="shared" si="154"/>
        <v>0</v>
      </c>
      <c r="Q194" s="183">
        <f t="shared" si="154"/>
        <v>0</v>
      </c>
      <c r="R194" s="183">
        <f t="shared" si="154"/>
        <v>0</v>
      </c>
      <c r="S194" s="183">
        <f t="shared" si="155"/>
        <v>0</v>
      </c>
      <c r="T194" s="183">
        <f t="shared" si="155"/>
        <v>0</v>
      </c>
      <c r="U194" s="183">
        <f t="shared" si="155"/>
        <v>0</v>
      </c>
      <c r="V194" s="183">
        <f t="shared" si="155"/>
        <v>0</v>
      </c>
      <c r="W194" s="183">
        <f t="shared" si="155"/>
        <v>0</v>
      </c>
      <c r="X194" s="183">
        <f t="shared" si="156"/>
        <v>0</v>
      </c>
      <c r="Y194" s="183">
        <f t="shared" si="155"/>
        <v>0</v>
      </c>
      <c r="Z194" s="183">
        <f t="shared" si="155"/>
        <v>0</v>
      </c>
      <c r="AA194" s="183">
        <f t="shared" si="155"/>
        <v>0</v>
      </c>
      <c r="AB194" s="183">
        <f t="shared" si="155"/>
        <v>0</v>
      </c>
      <c r="AC194" s="183">
        <f t="shared" si="155"/>
        <v>0</v>
      </c>
      <c r="AD194" s="183">
        <f t="shared" si="155"/>
        <v>0</v>
      </c>
      <c r="AE194" s="183">
        <f t="shared" si="155"/>
        <v>0</v>
      </c>
      <c r="AF194" s="196">
        <f t="shared" si="155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154"/>
        <v>0</v>
      </c>
      <c r="D195" s="183">
        <f t="shared" si="154"/>
        <v>0</v>
      </c>
      <c r="E195" s="183">
        <f t="shared" si="154"/>
        <v>0</v>
      </c>
      <c r="F195" s="183">
        <f t="shared" si="154"/>
        <v>0</v>
      </c>
      <c r="G195" s="183">
        <f t="shared" si="154"/>
        <v>0</v>
      </c>
      <c r="H195" s="183">
        <f t="shared" si="154"/>
        <v>0</v>
      </c>
      <c r="I195" s="183">
        <f t="shared" si="154"/>
        <v>0</v>
      </c>
      <c r="J195" s="183">
        <f t="shared" si="154"/>
        <v>0</v>
      </c>
      <c r="K195" s="183">
        <f t="shared" si="154"/>
        <v>0</v>
      </c>
      <c r="L195" s="183">
        <f t="shared" si="154"/>
        <v>0</v>
      </c>
      <c r="M195" s="183">
        <f t="shared" si="154"/>
        <v>0</v>
      </c>
      <c r="N195" s="183">
        <f t="shared" si="154"/>
        <v>0</v>
      </c>
      <c r="O195" s="183">
        <f t="shared" si="154"/>
        <v>0</v>
      </c>
      <c r="P195" s="183">
        <f t="shared" si="154"/>
        <v>0</v>
      </c>
      <c r="Q195" s="183">
        <f t="shared" si="154"/>
        <v>0</v>
      </c>
      <c r="R195" s="183">
        <f t="shared" ref="R195:AF213" si="157">Q195</f>
        <v>0</v>
      </c>
      <c r="S195" s="183">
        <f t="shared" si="157"/>
        <v>0</v>
      </c>
      <c r="T195" s="183">
        <f t="shared" si="157"/>
        <v>0</v>
      </c>
      <c r="U195" s="183">
        <f t="shared" si="157"/>
        <v>0</v>
      </c>
      <c r="V195" s="183">
        <f t="shared" si="155"/>
        <v>0</v>
      </c>
      <c r="W195" s="183">
        <f t="shared" si="155"/>
        <v>0</v>
      </c>
      <c r="X195" s="183">
        <f t="shared" si="156"/>
        <v>0</v>
      </c>
      <c r="Y195" s="183">
        <f t="shared" si="157"/>
        <v>0</v>
      </c>
      <c r="Z195" s="183">
        <f t="shared" si="157"/>
        <v>0</v>
      </c>
      <c r="AA195" s="183">
        <f t="shared" si="157"/>
        <v>0</v>
      </c>
      <c r="AB195" s="183">
        <f t="shared" si="155"/>
        <v>0</v>
      </c>
      <c r="AC195" s="183">
        <f t="shared" si="155"/>
        <v>0</v>
      </c>
      <c r="AD195" s="183">
        <f t="shared" si="157"/>
        <v>0</v>
      </c>
      <c r="AE195" s="183">
        <f t="shared" si="157"/>
        <v>0</v>
      </c>
      <c r="AF195" s="196">
        <f t="shared" si="157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158">B196</f>
        <v>0</v>
      </c>
      <c r="D196" s="183">
        <f t="shared" si="158"/>
        <v>0</v>
      </c>
      <c r="E196" s="183">
        <f t="shared" si="158"/>
        <v>0</v>
      </c>
      <c r="F196" s="183">
        <f t="shared" si="158"/>
        <v>0</v>
      </c>
      <c r="G196" s="183">
        <f t="shared" si="158"/>
        <v>0</v>
      </c>
      <c r="H196" s="183">
        <f t="shared" si="158"/>
        <v>0</v>
      </c>
      <c r="I196" s="183">
        <f t="shared" si="158"/>
        <v>0</v>
      </c>
      <c r="J196" s="183">
        <f t="shared" si="158"/>
        <v>0</v>
      </c>
      <c r="K196" s="183">
        <f t="shared" si="158"/>
        <v>0</v>
      </c>
      <c r="L196" s="183">
        <f t="shared" si="158"/>
        <v>0</v>
      </c>
      <c r="M196" s="183">
        <f t="shared" si="158"/>
        <v>0</v>
      </c>
      <c r="N196" s="183">
        <f t="shared" si="158"/>
        <v>0</v>
      </c>
      <c r="O196" s="183">
        <f t="shared" si="158"/>
        <v>0</v>
      </c>
      <c r="P196" s="183">
        <f t="shared" si="158"/>
        <v>0</v>
      </c>
      <c r="Q196" s="183">
        <f t="shared" si="158"/>
        <v>0</v>
      </c>
      <c r="R196" s="183">
        <f t="shared" si="158"/>
        <v>0</v>
      </c>
      <c r="S196" s="183">
        <f t="shared" si="157"/>
        <v>0</v>
      </c>
      <c r="T196" s="183">
        <f t="shared" si="157"/>
        <v>0</v>
      </c>
      <c r="U196" s="183">
        <f t="shared" si="157"/>
        <v>0</v>
      </c>
      <c r="V196" s="183">
        <f t="shared" ref="V196:W212" si="159">U196</f>
        <v>0</v>
      </c>
      <c r="W196" s="183">
        <f t="shared" si="159"/>
        <v>0</v>
      </c>
      <c r="X196" s="183">
        <f t="shared" si="156"/>
        <v>0</v>
      </c>
      <c r="Y196" s="183">
        <f t="shared" si="157"/>
        <v>0</v>
      </c>
      <c r="Z196" s="183">
        <f t="shared" si="157"/>
        <v>0</v>
      </c>
      <c r="AA196" s="183">
        <f t="shared" si="157"/>
        <v>0</v>
      </c>
      <c r="AB196" s="183">
        <f t="shared" si="157"/>
        <v>0</v>
      </c>
      <c r="AC196" s="183">
        <f t="shared" si="157"/>
        <v>0</v>
      </c>
      <c r="AD196" s="183">
        <f t="shared" si="157"/>
        <v>0</v>
      </c>
      <c r="AE196" s="183">
        <f t="shared" si="157"/>
        <v>0</v>
      </c>
      <c r="AF196" s="196">
        <f t="shared" si="157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158"/>
        <v>0</v>
      </c>
      <c r="D197" s="183">
        <f t="shared" si="158"/>
        <v>0</v>
      </c>
      <c r="E197" s="183">
        <f t="shared" si="158"/>
        <v>0</v>
      </c>
      <c r="F197" s="183">
        <f t="shared" si="158"/>
        <v>0</v>
      </c>
      <c r="G197" s="183">
        <f t="shared" si="158"/>
        <v>0</v>
      </c>
      <c r="H197" s="183">
        <f t="shared" si="158"/>
        <v>0</v>
      </c>
      <c r="I197" s="183">
        <f t="shared" si="158"/>
        <v>0</v>
      </c>
      <c r="J197" s="183">
        <f t="shared" si="158"/>
        <v>0</v>
      </c>
      <c r="K197" s="183">
        <f t="shared" si="158"/>
        <v>0</v>
      </c>
      <c r="L197" s="183">
        <f t="shared" si="158"/>
        <v>0</v>
      </c>
      <c r="M197" s="183">
        <f t="shared" si="158"/>
        <v>0</v>
      </c>
      <c r="N197" s="183">
        <f t="shared" si="158"/>
        <v>0</v>
      </c>
      <c r="O197" s="183">
        <f t="shared" si="158"/>
        <v>0</v>
      </c>
      <c r="P197" s="183">
        <f t="shared" si="158"/>
        <v>0</v>
      </c>
      <c r="Q197" s="183">
        <f t="shared" si="158"/>
        <v>0</v>
      </c>
      <c r="R197" s="183">
        <f t="shared" si="158"/>
        <v>0</v>
      </c>
      <c r="S197" s="183">
        <f t="shared" si="157"/>
        <v>0</v>
      </c>
      <c r="T197" s="183">
        <f t="shared" si="157"/>
        <v>0</v>
      </c>
      <c r="U197" s="183">
        <f t="shared" si="157"/>
        <v>0</v>
      </c>
      <c r="V197" s="183">
        <f t="shared" si="159"/>
        <v>0</v>
      </c>
      <c r="W197" s="183">
        <f t="shared" si="159"/>
        <v>0</v>
      </c>
      <c r="X197" s="183">
        <f t="shared" si="156"/>
        <v>0</v>
      </c>
      <c r="Y197" s="183">
        <f t="shared" si="157"/>
        <v>0</v>
      </c>
      <c r="Z197" s="183">
        <f t="shared" si="157"/>
        <v>0</v>
      </c>
      <c r="AA197" s="183">
        <f t="shared" si="157"/>
        <v>0</v>
      </c>
      <c r="AB197" s="183">
        <f t="shared" si="157"/>
        <v>0</v>
      </c>
      <c r="AC197" s="183">
        <f t="shared" si="157"/>
        <v>0</v>
      </c>
      <c r="AD197" s="183">
        <f t="shared" si="157"/>
        <v>0</v>
      </c>
      <c r="AE197" s="183">
        <f t="shared" si="157"/>
        <v>0</v>
      </c>
      <c r="AF197" s="196">
        <f t="shared" si="157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158"/>
        <v>0</v>
      </c>
      <c r="D198" s="183">
        <f t="shared" si="158"/>
        <v>0</v>
      </c>
      <c r="E198" s="183">
        <f t="shared" si="158"/>
        <v>0</v>
      </c>
      <c r="F198" s="183">
        <f t="shared" si="158"/>
        <v>0</v>
      </c>
      <c r="G198" s="183">
        <f t="shared" si="158"/>
        <v>0</v>
      </c>
      <c r="H198" s="183">
        <f t="shared" si="158"/>
        <v>0</v>
      </c>
      <c r="I198" s="183">
        <f t="shared" si="158"/>
        <v>0</v>
      </c>
      <c r="J198" s="183">
        <f t="shared" si="158"/>
        <v>0</v>
      </c>
      <c r="K198" s="183">
        <f t="shared" si="158"/>
        <v>0</v>
      </c>
      <c r="L198" s="183">
        <f t="shared" si="158"/>
        <v>0</v>
      </c>
      <c r="M198" s="183">
        <f t="shared" si="158"/>
        <v>0</v>
      </c>
      <c r="N198" s="183">
        <f t="shared" si="158"/>
        <v>0</v>
      </c>
      <c r="O198" s="183">
        <f t="shared" si="158"/>
        <v>0</v>
      </c>
      <c r="P198" s="183">
        <f t="shared" si="158"/>
        <v>0</v>
      </c>
      <c r="Q198" s="183">
        <f t="shared" si="158"/>
        <v>0</v>
      </c>
      <c r="R198" s="183">
        <f t="shared" si="158"/>
        <v>0</v>
      </c>
      <c r="S198" s="183">
        <f t="shared" si="157"/>
        <v>0</v>
      </c>
      <c r="T198" s="183">
        <f t="shared" si="157"/>
        <v>0</v>
      </c>
      <c r="U198" s="183">
        <f t="shared" si="157"/>
        <v>0</v>
      </c>
      <c r="V198" s="183">
        <f t="shared" si="159"/>
        <v>0</v>
      </c>
      <c r="W198" s="183">
        <f t="shared" si="159"/>
        <v>0</v>
      </c>
      <c r="X198" s="183">
        <f t="shared" si="156"/>
        <v>0</v>
      </c>
      <c r="Y198" s="183">
        <f t="shared" si="157"/>
        <v>0</v>
      </c>
      <c r="Z198" s="183">
        <f t="shared" si="157"/>
        <v>0</v>
      </c>
      <c r="AA198" s="183">
        <f t="shared" si="157"/>
        <v>0</v>
      </c>
      <c r="AB198" s="183">
        <f t="shared" si="157"/>
        <v>0</v>
      </c>
      <c r="AC198" s="183">
        <f t="shared" si="157"/>
        <v>0</v>
      </c>
      <c r="AD198" s="183">
        <f t="shared" si="157"/>
        <v>0</v>
      </c>
      <c r="AE198" s="183">
        <f t="shared" si="157"/>
        <v>0</v>
      </c>
      <c r="AF198" s="196">
        <f t="shared" si="157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158"/>
        <v>0</v>
      </c>
      <c r="D199" s="183">
        <f t="shared" si="158"/>
        <v>0</v>
      </c>
      <c r="E199" s="183">
        <f t="shared" si="158"/>
        <v>0</v>
      </c>
      <c r="F199" s="183">
        <f t="shared" si="158"/>
        <v>0</v>
      </c>
      <c r="G199" s="183">
        <f t="shared" si="158"/>
        <v>0</v>
      </c>
      <c r="H199" s="183">
        <f t="shared" si="158"/>
        <v>0</v>
      </c>
      <c r="I199" s="183">
        <f t="shared" si="158"/>
        <v>0</v>
      </c>
      <c r="J199" s="183">
        <f t="shared" si="158"/>
        <v>0</v>
      </c>
      <c r="K199" s="183">
        <f t="shared" si="158"/>
        <v>0</v>
      </c>
      <c r="L199" s="183">
        <f t="shared" si="158"/>
        <v>0</v>
      </c>
      <c r="M199" s="183">
        <f t="shared" si="158"/>
        <v>0</v>
      </c>
      <c r="N199" s="183">
        <f t="shared" si="158"/>
        <v>0</v>
      </c>
      <c r="O199" s="183">
        <f t="shared" si="158"/>
        <v>0</v>
      </c>
      <c r="P199" s="183">
        <f t="shared" si="158"/>
        <v>0</v>
      </c>
      <c r="Q199" s="183">
        <f t="shared" si="158"/>
        <v>0</v>
      </c>
      <c r="R199" s="183">
        <f t="shared" si="158"/>
        <v>0</v>
      </c>
      <c r="S199" s="183">
        <f t="shared" si="157"/>
        <v>0</v>
      </c>
      <c r="T199" s="183">
        <f t="shared" si="157"/>
        <v>0</v>
      </c>
      <c r="U199" s="183">
        <f t="shared" si="157"/>
        <v>0</v>
      </c>
      <c r="V199" s="183">
        <f t="shared" si="159"/>
        <v>0</v>
      </c>
      <c r="W199" s="183">
        <f t="shared" si="159"/>
        <v>0</v>
      </c>
      <c r="X199" s="183">
        <f t="shared" si="156"/>
        <v>0</v>
      </c>
      <c r="Y199" s="183">
        <f t="shared" si="157"/>
        <v>0</v>
      </c>
      <c r="Z199" s="183">
        <f t="shared" si="157"/>
        <v>0</v>
      </c>
      <c r="AA199" s="183">
        <f t="shared" si="157"/>
        <v>0</v>
      </c>
      <c r="AB199" s="183">
        <f t="shared" si="157"/>
        <v>0</v>
      </c>
      <c r="AC199" s="183">
        <f t="shared" si="157"/>
        <v>0</v>
      </c>
      <c r="AD199" s="183">
        <f t="shared" si="157"/>
        <v>0</v>
      </c>
      <c r="AE199" s="183">
        <f t="shared" si="157"/>
        <v>0</v>
      </c>
      <c r="AF199" s="196">
        <f t="shared" si="157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158"/>
        <v>0</v>
      </c>
      <c r="D200" s="183">
        <f t="shared" si="158"/>
        <v>0</v>
      </c>
      <c r="E200" s="183">
        <f t="shared" si="158"/>
        <v>0</v>
      </c>
      <c r="F200" s="183">
        <f t="shared" si="158"/>
        <v>0</v>
      </c>
      <c r="G200" s="183">
        <f t="shared" si="158"/>
        <v>0</v>
      </c>
      <c r="H200" s="183">
        <f t="shared" si="158"/>
        <v>0</v>
      </c>
      <c r="I200" s="183">
        <f t="shared" si="158"/>
        <v>0</v>
      </c>
      <c r="J200" s="183">
        <f t="shared" si="158"/>
        <v>0</v>
      </c>
      <c r="K200" s="183">
        <f t="shared" si="158"/>
        <v>0</v>
      </c>
      <c r="L200" s="183">
        <f t="shared" si="158"/>
        <v>0</v>
      </c>
      <c r="M200" s="183">
        <f t="shared" si="158"/>
        <v>0</v>
      </c>
      <c r="N200" s="183">
        <f t="shared" si="158"/>
        <v>0</v>
      </c>
      <c r="O200" s="183">
        <f t="shared" si="158"/>
        <v>0</v>
      </c>
      <c r="P200" s="183">
        <f t="shared" si="158"/>
        <v>0</v>
      </c>
      <c r="Q200" s="183">
        <f t="shared" si="158"/>
        <v>0</v>
      </c>
      <c r="R200" s="183">
        <f t="shared" si="158"/>
        <v>0</v>
      </c>
      <c r="S200" s="183">
        <f t="shared" si="157"/>
        <v>0</v>
      </c>
      <c r="T200" s="183">
        <f t="shared" si="157"/>
        <v>0</v>
      </c>
      <c r="U200" s="183">
        <f t="shared" si="157"/>
        <v>0</v>
      </c>
      <c r="V200" s="183">
        <f t="shared" si="159"/>
        <v>0</v>
      </c>
      <c r="W200" s="183">
        <f t="shared" si="159"/>
        <v>0</v>
      </c>
      <c r="X200" s="183">
        <f t="shared" si="156"/>
        <v>0</v>
      </c>
      <c r="Y200" s="183">
        <f t="shared" si="157"/>
        <v>0</v>
      </c>
      <c r="Z200" s="183">
        <f t="shared" si="157"/>
        <v>0</v>
      </c>
      <c r="AA200" s="183">
        <f t="shared" si="157"/>
        <v>0</v>
      </c>
      <c r="AB200" s="183">
        <f t="shared" si="157"/>
        <v>0</v>
      </c>
      <c r="AC200" s="183">
        <f t="shared" si="157"/>
        <v>0</v>
      </c>
      <c r="AD200" s="183">
        <f t="shared" si="157"/>
        <v>0</v>
      </c>
      <c r="AE200" s="183">
        <f t="shared" si="157"/>
        <v>0</v>
      </c>
      <c r="AF200" s="196">
        <f t="shared" si="157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58"/>
        <v>0</v>
      </c>
      <c r="D201" s="183">
        <f t="shared" si="158"/>
        <v>0</v>
      </c>
      <c r="E201" s="183">
        <f t="shared" si="158"/>
        <v>0</v>
      </c>
      <c r="F201" s="183">
        <f t="shared" si="158"/>
        <v>0</v>
      </c>
      <c r="G201" s="183">
        <f t="shared" si="158"/>
        <v>0</v>
      </c>
      <c r="H201" s="183">
        <f t="shared" si="158"/>
        <v>0</v>
      </c>
      <c r="I201" s="183">
        <f t="shared" si="158"/>
        <v>0</v>
      </c>
      <c r="J201" s="183">
        <f t="shared" si="158"/>
        <v>0</v>
      </c>
      <c r="K201" s="183">
        <f t="shared" si="158"/>
        <v>0</v>
      </c>
      <c r="L201" s="183">
        <f t="shared" si="158"/>
        <v>0</v>
      </c>
      <c r="M201" s="183">
        <f t="shared" si="158"/>
        <v>0</v>
      </c>
      <c r="N201" s="183">
        <f t="shared" si="158"/>
        <v>0</v>
      </c>
      <c r="O201" s="183">
        <f t="shared" si="158"/>
        <v>0</v>
      </c>
      <c r="P201" s="183">
        <f t="shared" si="158"/>
        <v>0</v>
      </c>
      <c r="Q201" s="183">
        <f t="shared" si="158"/>
        <v>0</v>
      </c>
      <c r="R201" s="183">
        <f t="shared" si="158"/>
        <v>0</v>
      </c>
      <c r="S201" s="183">
        <f t="shared" si="157"/>
        <v>0</v>
      </c>
      <c r="T201" s="183">
        <f t="shared" si="157"/>
        <v>0</v>
      </c>
      <c r="U201" s="183">
        <f t="shared" si="157"/>
        <v>0</v>
      </c>
      <c r="V201" s="183">
        <f t="shared" si="159"/>
        <v>0</v>
      </c>
      <c r="W201" s="183">
        <f t="shared" si="159"/>
        <v>0</v>
      </c>
      <c r="X201" s="183">
        <f t="shared" si="156"/>
        <v>0</v>
      </c>
      <c r="Y201" s="183">
        <f t="shared" si="157"/>
        <v>0</v>
      </c>
      <c r="Z201" s="183">
        <f t="shared" si="157"/>
        <v>0</v>
      </c>
      <c r="AA201" s="183">
        <f t="shared" si="157"/>
        <v>0</v>
      </c>
      <c r="AB201" s="183">
        <f t="shared" si="157"/>
        <v>0</v>
      </c>
      <c r="AC201" s="183">
        <f t="shared" si="157"/>
        <v>0</v>
      </c>
      <c r="AD201" s="183">
        <f t="shared" si="157"/>
        <v>0</v>
      </c>
      <c r="AE201" s="183">
        <f t="shared" si="157"/>
        <v>0</v>
      </c>
      <c r="AF201" s="196">
        <f t="shared" si="157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58"/>
        <v>0</v>
      </c>
      <c r="D202" s="183">
        <f t="shared" si="158"/>
        <v>0</v>
      </c>
      <c r="E202" s="183">
        <f t="shared" si="158"/>
        <v>0</v>
      </c>
      <c r="F202" s="183">
        <f t="shared" si="158"/>
        <v>0</v>
      </c>
      <c r="G202" s="183">
        <f t="shared" si="158"/>
        <v>0</v>
      </c>
      <c r="H202" s="183">
        <f t="shared" si="158"/>
        <v>0</v>
      </c>
      <c r="I202" s="183">
        <f t="shared" si="158"/>
        <v>0</v>
      </c>
      <c r="J202" s="183">
        <f t="shared" si="158"/>
        <v>0</v>
      </c>
      <c r="K202" s="183">
        <f t="shared" si="158"/>
        <v>0</v>
      </c>
      <c r="L202" s="183">
        <f t="shared" si="158"/>
        <v>0</v>
      </c>
      <c r="M202" s="183">
        <f t="shared" si="158"/>
        <v>0</v>
      </c>
      <c r="N202" s="183">
        <f t="shared" si="158"/>
        <v>0</v>
      </c>
      <c r="O202" s="183">
        <f t="shared" si="158"/>
        <v>0</v>
      </c>
      <c r="P202" s="183">
        <f t="shared" si="158"/>
        <v>0</v>
      </c>
      <c r="Q202" s="183">
        <f t="shared" si="158"/>
        <v>0</v>
      </c>
      <c r="R202" s="183">
        <f t="shared" si="158"/>
        <v>0</v>
      </c>
      <c r="S202" s="183">
        <f t="shared" si="157"/>
        <v>0</v>
      </c>
      <c r="T202" s="183">
        <f t="shared" si="157"/>
        <v>0</v>
      </c>
      <c r="U202" s="183">
        <f t="shared" si="157"/>
        <v>0</v>
      </c>
      <c r="V202" s="183">
        <f t="shared" si="159"/>
        <v>0</v>
      </c>
      <c r="W202" s="183">
        <f t="shared" si="159"/>
        <v>0</v>
      </c>
      <c r="X202" s="183">
        <f t="shared" si="156"/>
        <v>0</v>
      </c>
      <c r="Y202" s="183">
        <f t="shared" si="157"/>
        <v>0</v>
      </c>
      <c r="Z202" s="183">
        <f t="shared" si="157"/>
        <v>0</v>
      </c>
      <c r="AA202" s="183">
        <f t="shared" si="157"/>
        <v>0</v>
      </c>
      <c r="AB202" s="183">
        <f t="shared" si="157"/>
        <v>0</v>
      </c>
      <c r="AC202" s="183">
        <f t="shared" si="157"/>
        <v>0</v>
      </c>
      <c r="AD202" s="183">
        <f t="shared" si="157"/>
        <v>0</v>
      </c>
      <c r="AE202" s="183">
        <f t="shared" si="157"/>
        <v>0</v>
      </c>
      <c r="AF202" s="196">
        <f t="shared" si="157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58"/>
        <v>0</v>
      </c>
      <c r="D203" s="183">
        <f t="shared" si="158"/>
        <v>0</v>
      </c>
      <c r="E203" s="183">
        <f t="shared" si="158"/>
        <v>0</v>
      </c>
      <c r="F203" s="183">
        <f t="shared" si="158"/>
        <v>0</v>
      </c>
      <c r="G203" s="183">
        <f t="shared" si="158"/>
        <v>0</v>
      </c>
      <c r="H203" s="183">
        <f t="shared" si="158"/>
        <v>0</v>
      </c>
      <c r="I203" s="183">
        <f t="shared" si="158"/>
        <v>0</v>
      </c>
      <c r="J203" s="183">
        <f t="shared" si="158"/>
        <v>0</v>
      </c>
      <c r="K203" s="183">
        <f t="shared" si="158"/>
        <v>0</v>
      </c>
      <c r="L203" s="183">
        <f t="shared" si="158"/>
        <v>0</v>
      </c>
      <c r="M203" s="183">
        <f t="shared" si="158"/>
        <v>0</v>
      </c>
      <c r="N203" s="183">
        <f t="shared" si="158"/>
        <v>0</v>
      </c>
      <c r="O203" s="183">
        <f t="shared" si="158"/>
        <v>0</v>
      </c>
      <c r="P203" s="183">
        <f t="shared" si="158"/>
        <v>0</v>
      </c>
      <c r="Q203" s="183">
        <f t="shared" si="158"/>
        <v>0</v>
      </c>
      <c r="R203" s="183">
        <f t="shared" si="158"/>
        <v>0</v>
      </c>
      <c r="S203" s="183">
        <f t="shared" si="157"/>
        <v>0</v>
      </c>
      <c r="T203" s="183">
        <f t="shared" si="157"/>
        <v>0</v>
      </c>
      <c r="U203" s="183">
        <f t="shared" si="157"/>
        <v>0</v>
      </c>
      <c r="V203" s="183">
        <f t="shared" si="159"/>
        <v>0</v>
      </c>
      <c r="W203" s="183">
        <f t="shared" si="159"/>
        <v>0</v>
      </c>
      <c r="X203" s="183">
        <f t="shared" si="156"/>
        <v>0</v>
      </c>
      <c r="Y203" s="183">
        <f t="shared" si="157"/>
        <v>0</v>
      </c>
      <c r="Z203" s="183">
        <f t="shared" si="157"/>
        <v>0</v>
      </c>
      <c r="AA203" s="183">
        <f t="shared" si="157"/>
        <v>0</v>
      </c>
      <c r="AB203" s="183">
        <f t="shared" si="157"/>
        <v>0</v>
      </c>
      <c r="AC203" s="183">
        <f t="shared" si="157"/>
        <v>0</v>
      </c>
      <c r="AD203" s="183">
        <f t="shared" si="157"/>
        <v>0</v>
      </c>
      <c r="AE203" s="183">
        <f t="shared" si="157"/>
        <v>0</v>
      </c>
      <c r="AF203" s="196">
        <f t="shared" si="157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58"/>
        <v>0</v>
      </c>
      <c r="D204" s="183">
        <f t="shared" si="158"/>
        <v>0</v>
      </c>
      <c r="E204" s="183">
        <f t="shared" si="158"/>
        <v>0</v>
      </c>
      <c r="F204" s="183">
        <f t="shared" si="158"/>
        <v>0</v>
      </c>
      <c r="G204" s="183">
        <f t="shared" si="158"/>
        <v>0</v>
      </c>
      <c r="H204" s="183">
        <f t="shared" si="158"/>
        <v>0</v>
      </c>
      <c r="I204" s="183">
        <f t="shared" si="158"/>
        <v>0</v>
      </c>
      <c r="J204" s="183">
        <f t="shared" si="158"/>
        <v>0</v>
      </c>
      <c r="K204" s="183">
        <f t="shared" si="158"/>
        <v>0</v>
      </c>
      <c r="L204" s="183">
        <f t="shared" si="158"/>
        <v>0</v>
      </c>
      <c r="M204" s="183">
        <f t="shared" si="158"/>
        <v>0</v>
      </c>
      <c r="N204" s="183">
        <f t="shared" si="158"/>
        <v>0</v>
      </c>
      <c r="O204" s="183">
        <f t="shared" si="158"/>
        <v>0</v>
      </c>
      <c r="P204" s="183">
        <f t="shared" si="158"/>
        <v>0</v>
      </c>
      <c r="Q204" s="183">
        <f t="shared" si="158"/>
        <v>0</v>
      </c>
      <c r="R204" s="183">
        <f t="shared" si="158"/>
        <v>0</v>
      </c>
      <c r="S204" s="183">
        <f t="shared" si="157"/>
        <v>0</v>
      </c>
      <c r="T204" s="183">
        <f t="shared" si="157"/>
        <v>0</v>
      </c>
      <c r="U204" s="183">
        <f t="shared" si="157"/>
        <v>0</v>
      </c>
      <c r="V204" s="183">
        <f t="shared" si="159"/>
        <v>0</v>
      </c>
      <c r="W204" s="183">
        <f t="shared" si="159"/>
        <v>0</v>
      </c>
      <c r="X204" s="183">
        <f t="shared" si="156"/>
        <v>0</v>
      </c>
      <c r="Y204" s="183">
        <f t="shared" si="157"/>
        <v>0</v>
      </c>
      <c r="Z204" s="183">
        <f t="shared" si="157"/>
        <v>0</v>
      </c>
      <c r="AA204" s="183">
        <f t="shared" si="157"/>
        <v>0</v>
      </c>
      <c r="AB204" s="183">
        <f t="shared" si="157"/>
        <v>0</v>
      </c>
      <c r="AC204" s="183">
        <f t="shared" si="157"/>
        <v>0</v>
      </c>
      <c r="AD204" s="183">
        <f t="shared" si="157"/>
        <v>0</v>
      </c>
      <c r="AE204" s="183">
        <f t="shared" si="157"/>
        <v>0</v>
      </c>
      <c r="AF204" s="196">
        <f t="shared" si="157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58"/>
        <v>0</v>
      </c>
      <c r="D205" s="183">
        <f t="shared" si="158"/>
        <v>0</v>
      </c>
      <c r="E205" s="183">
        <f t="shared" si="158"/>
        <v>0</v>
      </c>
      <c r="F205" s="183">
        <f t="shared" si="158"/>
        <v>0</v>
      </c>
      <c r="G205" s="183">
        <f t="shared" si="158"/>
        <v>0</v>
      </c>
      <c r="H205" s="183">
        <f t="shared" si="158"/>
        <v>0</v>
      </c>
      <c r="I205" s="183">
        <f t="shared" si="158"/>
        <v>0</v>
      </c>
      <c r="J205" s="183">
        <f t="shared" si="158"/>
        <v>0</v>
      </c>
      <c r="K205" s="183">
        <f t="shared" si="158"/>
        <v>0</v>
      </c>
      <c r="L205" s="183">
        <f t="shared" si="158"/>
        <v>0</v>
      </c>
      <c r="M205" s="183">
        <f t="shared" si="158"/>
        <v>0</v>
      </c>
      <c r="N205" s="183">
        <f t="shared" si="158"/>
        <v>0</v>
      </c>
      <c r="O205" s="183">
        <f t="shared" si="158"/>
        <v>0</v>
      </c>
      <c r="P205" s="183">
        <f t="shared" si="158"/>
        <v>0</v>
      </c>
      <c r="Q205" s="183">
        <f t="shared" si="158"/>
        <v>0</v>
      </c>
      <c r="R205" s="183">
        <f t="shared" si="158"/>
        <v>0</v>
      </c>
      <c r="S205" s="183">
        <f t="shared" si="157"/>
        <v>0</v>
      </c>
      <c r="T205" s="183">
        <f t="shared" si="157"/>
        <v>0</v>
      </c>
      <c r="U205" s="183">
        <f t="shared" si="157"/>
        <v>0</v>
      </c>
      <c r="V205" s="183">
        <f t="shared" si="159"/>
        <v>0</v>
      </c>
      <c r="W205" s="183">
        <f t="shared" si="159"/>
        <v>0</v>
      </c>
      <c r="X205" s="183">
        <f t="shared" si="156"/>
        <v>0</v>
      </c>
      <c r="Y205" s="183">
        <f t="shared" si="157"/>
        <v>0</v>
      </c>
      <c r="Z205" s="183">
        <f t="shared" si="157"/>
        <v>0</v>
      </c>
      <c r="AA205" s="183">
        <f t="shared" si="157"/>
        <v>0</v>
      </c>
      <c r="AB205" s="183">
        <f t="shared" si="157"/>
        <v>0</v>
      </c>
      <c r="AC205" s="183">
        <f t="shared" si="157"/>
        <v>0</v>
      </c>
      <c r="AD205" s="183">
        <f t="shared" si="157"/>
        <v>0</v>
      </c>
      <c r="AE205" s="183">
        <f t="shared" si="157"/>
        <v>0</v>
      </c>
      <c r="AF205" s="196">
        <f t="shared" si="157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58"/>
        <v>0</v>
      </c>
      <c r="D206" s="183">
        <f t="shared" si="158"/>
        <v>0</v>
      </c>
      <c r="E206" s="183">
        <f t="shared" si="158"/>
        <v>0</v>
      </c>
      <c r="F206" s="183">
        <f t="shared" si="158"/>
        <v>0</v>
      </c>
      <c r="G206" s="183">
        <f t="shared" si="158"/>
        <v>0</v>
      </c>
      <c r="H206" s="183">
        <f t="shared" si="158"/>
        <v>0</v>
      </c>
      <c r="I206" s="183">
        <f t="shared" si="158"/>
        <v>0</v>
      </c>
      <c r="J206" s="183">
        <f t="shared" si="158"/>
        <v>0</v>
      </c>
      <c r="K206" s="183">
        <f t="shared" si="158"/>
        <v>0</v>
      </c>
      <c r="L206" s="183">
        <f t="shared" si="158"/>
        <v>0</v>
      </c>
      <c r="M206" s="183">
        <f t="shared" si="158"/>
        <v>0</v>
      </c>
      <c r="N206" s="183">
        <f t="shared" si="158"/>
        <v>0</v>
      </c>
      <c r="O206" s="183">
        <f t="shared" si="158"/>
        <v>0</v>
      </c>
      <c r="P206" s="183">
        <f t="shared" si="158"/>
        <v>0</v>
      </c>
      <c r="Q206" s="183">
        <f t="shared" si="158"/>
        <v>0</v>
      </c>
      <c r="R206" s="183">
        <f t="shared" si="158"/>
        <v>0</v>
      </c>
      <c r="S206" s="183">
        <f t="shared" si="157"/>
        <v>0</v>
      </c>
      <c r="T206" s="183">
        <f t="shared" si="157"/>
        <v>0</v>
      </c>
      <c r="U206" s="183">
        <f t="shared" si="157"/>
        <v>0</v>
      </c>
      <c r="V206" s="183">
        <f t="shared" si="159"/>
        <v>0</v>
      </c>
      <c r="W206" s="183">
        <f t="shared" si="159"/>
        <v>0</v>
      </c>
      <c r="X206" s="183">
        <f t="shared" si="156"/>
        <v>0</v>
      </c>
      <c r="Y206" s="183">
        <f t="shared" si="157"/>
        <v>0</v>
      </c>
      <c r="Z206" s="183">
        <f t="shared" si="157"/>
        <v>0</v>
      </c>
      <c r="AA206" s="183">
        <f t="shared" si="157"/>
        <v>0</v>
      </c>
      <c r="AB206" s="183">
        <f t="shared" si="157"/>
        <v>0</v>
      </c>
      <c r="AC206" s="183">
        <f t="shared" si="157"/>
        <v>0</v>
      </c>
      <c r="AD206" s="183">
        <f t="shared" si="157"/>
        <v>0</v>
      </c>
      <c r="AE206" s="183">
        <f t="shared" si="157"/>
        <v>0</v>
      </c>
      <c r="AF206" s="196">
        <f t="shared" si="157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58"/>
        <v>0</v>
      </c>
      <c r="D207" s="183">
        <f t="shared" si="158"/>
        <v>0</v>
      </c>
      <c r="E207" s="183">
        <f t="shared" si="158"/>
        <v>0</v>
      </c>
      <c r="F207" s="183">
        <f t="shared" si="158"/>
        <v>0</v>
      </c>
      <c r="G207" s="183">
        <f t="shared" si="158"/>
        <v>0</v>
      </c>
      <c r="H207" s="183">
        <f t="shared" si="158"/>
        <v>0</v>
      </c>
      <c r="I207" s="183">
        <f t="shared" si="158"/>
        <v>0</v>
      </c>
      <c r="J207" s="183">
        <f t="shared" si="158"/>
        <v>0</v>
      </c>
      <c r="K207" s="183">
        <f t="shared" si="158"/>
        <v>0</v>
      </c>
      <c r="L207" s="183">
        <f t="shared" si="158"/>
        <v>0</v>
      </c>
      <c r="M207" s="183">
        <f t="shared" si="158"/>
        <v>0</v>
      </c>
      <c r="N207" s="183">
        <f t="shared" si="158"/>
        <v>0</v>
      </c>
      <c r="O207" s="183">
        <f t="shared" si="158"/>
        <v>0</v>
      </c>
      <c r="P207" s="183">
        <f t="shared" si="158"/>
        <v>0</v>
      </c>
      <c r="Q207" s="183">
        <f t="shared" si="158"/>
        <v>0</v>
      </c>
      <c r="R207" s="183">
        <f t="shared" si="158"/>
        <v>0</v>
      </c>
      <c r="S207" s="183">
        <f t="shared" si="157"/>
        <v>0</v>
      </c>
      <c r="T207" s="183">
        <f t="shared" si="157"/>
        <v>0</v>
      </c>
      <c r="U207" s="183">
        <f t="shared" si="157"/>
        <v>0</v>
      </c>
      <c r="V207" s="183">
        <f t="shared" si="159"/>
        <v>0</v>
      </c>
      <c r="W207" s="183">
        <f t="shared" si="159"/>
        <v>0</v>
      </c>
      <c r="X207" s="183">
        <f t="shared" si="156"/>
        <v>0</v>
      </c>
      <c r="Y207" s="183">
        <f t="shared" si="157"/>
        <v>0</v>
      </c>
      <c r="Z207" s="183">
        <f t="shared" si="157"/>
        <v>0</v>
      </c>
      <c r="AA207" s="183">
        <f t="shared" si="157"/>
        <v>0</v>
      </c>
      <c r="AB207" s="183">
        <f t="shared" si="157"/>
        <v>0</v>
      </c>
      <c r="AC207" s="183">
        <f t="shared" si="157"/>
        <v>0</v>
      </c>
      <c r="AD207" s="183">
        <f t="shared" si="157"/>
        <v>0</v>
      </c>
      <c r="AE207" s="183">
        <f t="shared" si="157"/>
        <v>0</v>
      </c>
      <c r="AF207" s="196">
        <f t="shared" si="157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58"/>
        <v>0</v>
      </c>
      <c r="D208" s="183">
        <f t="shared" si="158"/>
        <v>0</v>
      </c>
      <c r="E208" s="183">
        <f t="shared" si="158"/>
        <v>0</v>
      </c>
      <c r="F208" s="183">
        <f t="shared" si="158"/>
        <v>0</v>
      </c>
      <c r="G208" s="183">
        <f t="shared" si="158"/>
        <v>0</v>
      </c>
      <c r="H208" s="183">
        <f t="shared" si="158"/>
        <v>0</v>
      </c>
      <c r="I208" s="183">
        <f t="shared" si="158"/>
        <v>0</v>
      </c>
      <c r="J208" s="183">
        <f t="shared" si="158"/>
        <v>0</v>
      </c>
      <c r="K208" s="183">
        <f t="shared" si="158"/>
        <v>0</v>
      </c>
      <c r="L208" s="183">
        <f t="shared" si="158"/>
        <v>0</v>
      </c>
      <c r="M208" s="183">
        <f t="shared" si="158"/>
        <v>0</v>
      </c>
      <c r="N208" s="183">
        <f t="shared" si="158"/>
        <v>0</v>
      </c>
      <c r="O208" s="183">
        <f t="shared" si="158"/>
        <v>0</v>
      </c>
      <c r="P208" s="183">
        <f t="shared" si="158"/>
        <v>0</v>
      </c>
      <c r="Q208" s="183">
        <f t="shared" si="158"/>
        <v>0</v>
      </c>
      <c r="R208" s="183">
        <f t="shared" si="158"/>
        <v>0</v>
      </c>
      <c r="S208" s="183">
        <f t="shared" si="157"/>
        <v>0</v>
      </c>
      <c r="T208" s="183">
        <f t="shared" si="157"/>
        <v>0</v>
      </c>
      <c r="U208" s="183">
        <f t="shared" si="157"/>
        <v>0</v>
      </c>
      <c r="V208" s="183">
        <f t="shared" si="159"/>
        <v>0</v>
      </c>
      <c r="W208" s="183">
        <f t="shared" si="159"/>
        <v>0</v>
      </c>
      <c r="X208" s="183">
        <f t="shared" si="156"/>
        <v>0</v>
      </c>
      <c r="Y208" s="183">
        <f t="shared" si="157"/>
        <v>0</v>
      </c>
      <c r="Z208" s="183">
        <f t="shared" si="157"/>
        <v>0</v>
      </c>
      <c r="AA208" s="183">
        <f t="shared" si="157"/>
        <v>0</v>
      </c>
      <c r="AB208" s="183">
        <f t="shared" si="157"/>
        <v>0</v>
      </c>
      <c r="AC208" s="183">
        <f t="shared" si="157"/>
        <v>0</v>
      </c>
      <c r="AD208" s="183">
        <f t="shared" si="157"/>
        <v>0</v>
      </c>
      <c r="AE208" s="183">
        <f t="shared" si="157"/>
        <v>0</v>
      </c>
      <c r="AF208" s="196">
        <f t="shared" si="157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58"/>
        <v>0</v>
      </c>
      <c r="D209" s="183">
        <f t="shared" si="158"/>
        <v>0</v>
      </c>
      <c r="E209" s="183">
        <f t="shared" si="158"/>
        <v>0</v>
      </c>
      <c r="F209" s="183">
        <f t="shared" si="158"/>
        <v>0</v>
      </c>
      <c r="G209" s="183">
        <f t="shared" si="158"/>
        <v>0</v>
      </c>
      <c r="H209" s="183">
        <f t="shared" si="158"/>
        <v>0</v>
      </c>
      <c r="I209" s="183">
        <f t="shared" si="158"/>
        <v>0</v>
      </c>
      <c r="J209" s="183">
        <f t="shared" si="158"/>
        <v>0</v>
      </c>
      <c r="K209" s="183">
        <f t="shared" si="158"/>
        <v>0</v>
      </c>
      <c r="L209" s="183">
        <f t="shared" si="158"/>
        <v>0</v>
      </c>
      <c r="M209" s="183">
        <f t="shared" si="158"/>
        <v>0</v>
      </c>
      <c r="N209" s="183">
        <f t="shared" si="158"/>
        <v>0</v>
      </c>
      <c r="O209" s="183">
        <f t="shared" si="158"/>
        <v>0</v>
      </c>
      <c r="P209" s="183">
        <f t="shared" si="158"/>
        <v>0</v>
      </c>
      <c r="Q209" s="183">
        <f t="shared" si="158"/>
        <v>0</v>
      </c>
      <c r="R209" s="183">
        <f t="shared" si="158"/>
        <v>0</v>
      </c>
      <c r="S209" s="183">
        <f t="shared" si="157"/>
        <v>0</v>
      </c>
      <c r="T209" s="183">
        <f t="shared" si="157"/>
        <v>0</v>
      </c>
      <c r="U209" s="183">
        <f t="shared" si="157"/>
        <v>0</v>
      </c>
      <c r="V209" s="183">
        <f t="shared" si="159"/>
        <v>0</v>
      </c>
      <c r="W209" s="183">
        <f t="shared" si="159"/>
        <v>0</v>
      </c>
      <c r="X209" s="183">
        <f t="shared" si="156"/>
        <v>0</v>
      </c>
      <c r="Y209" s="183">
        <f t="shared" si="157"/>
        <v>0</v>
      </c>
      <c r="Z209" s="183">
        <f t="shared" si="157"/>
        <v>0</v>
      </c>
      <c r="AA209" s="183">
        <f t="shared" si="157"/>
        <v>0</v>
      </c>
      <c r="AB209" s="183">
        <f t="shared" si="157"/>
        <v>0</v>
      </c>
      <c r="AC209" s="183">
        <f t="shared" si="157"/>
        <v>0</v>
      </c>
      <c r="AD209" s="183">
        <f t="shared" si="157"/>
        <v>0</v>
      </c>
      <c r="AE209" s="183">
        <f t="shared" si="157"/>
        <v>0</v>
      </c>
      <c r="AF209" s="196">
        <f t="shared" si="157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58"/>
        <v>0</v>
      </c>
      <c r="D210" s="183">
        <f t="shared" si="158"/>
        <v>0</v>
      </c>
      <c r="E210" s="183">
        <f t="shared" si="158"/>
        <v>0</v>
      </c>
      <c r="F210" s="183">
        <f t="shared" si="158"/>
        <v>0</v>
      </c>
      <c r="G210" s="183">
        <f t="shared" si="158"/>
        <v>0</v>
      </c>
      <c r="H210" s="183">
        <f t="shared" si="158"/>
        <v>0</v>
      </c>
      <c r="I210" s="183">
        <f t="shared" si="158"/>
        <v>0</v>
      </c>
      <c r="J210" s="183">
        <f t="shared" si="158"/>
        <v>0</v>
      </c>
      <c r="K210" s="183">
        <f t="shared" si="158"/>
        <v>0</v>
      </c>
      <c r="L210" s="183">
        <f t="shared" si="158"/>
        <v>0</v>
      </c>
      <c r="M210" s="183">
        <f t="shared" si="158"/>
        <v>0</v>
      </c>
      <c r="N210" s="183">
        <f t="shared" si="158"/>
        <v>0</v>
      </c>
      <c r="O210" s="183">
        <f t="shared" si="158"/>
        <v>0</v>
      </c>
      <c r="P210" s="183">
        <f t="shared" si="158"/>
        <v>0</v>
      </c>
      <c r="Q210" s="183">
        <f t="shared" si="158"/>
        <v>0</v>
      </c>
      <c r="R210" s="183">
        <f t="shared" si="158"/>
        <v>0</v>
      </c>
      <c r="S210" s="183">
        <f t="shared" si="157"/>
        <v>0</v>
      </c>
      <c r="T210" s="183">
        <f t="shared" si="157"/>
        <v>0</v>
      </c>
      <c r="U210" s="183">
        <f t="shared" si="157"/>
        <v>0</v>
      </c>
      <c r="V210" s="183">
        <f t="shared" si="159"/>
        <v>0</v>
      </c>
      <c r="W210" s="183">
        <f t="shared" si="159"/>
        <v>0</v>
      </c>
      <c r="X210" s="183">
        <f t="shared" si="156"/>
        <v>0</v>
      </c>
      <c r="Y210" s="183">
        <f t="shared" si="157"/>
        <v>0</v>
      </c>
      <c r="Z210" s="183">
        <f t="shared" si="157"/>
        <v>0</v>
      </c>
      <c r="AA210" s="183">
        <f t="shared" si="157"/>
        <v>0</v>
      </c>
      <c r="AB210" s="183">
        <f t="shared" si="157"/>
        <v>0</v>
      </c>
      <c r="AC210" s="183">
        <f t="shared" si="157"/>
        <v>0</v>
      </c>
      <c r="AD210" s="183">
        <f t="shared" si="157"/>
        <v>0</v>
      </c>
      <c r="AE210" s="183">
        <f t="shared" si="157"/>
        <v>0</v>
      </c>
      <c r="AF210" s="196">
        <f t="shared" si="157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58"/>
        <v>0</v>
      </c>
      <c r="D211" s="183">
        <f t="shared" si="158"/>
        <v>0</v>
      </c>
      <c r="E211" s="183">
        <f t="shared" si="158"/>
        <v>0</v>
      </c>
      <c r="F211" s="183">
        <f t="shared" si="158"/>
        <v>0</v>
      </c>
      <c r="G211" s="183">
        <f t="shared" si="158"/>
        <v>0</v>
      </c>
      <c r="H211" s="183">
        <f t="shared" si="158"/>
        <v>0</v>
      </c>
      <c r="I211" s="183">
        <f t="shared" si="158"/>
        <v>0</v>
      </c>
      <c r="J211" s="183">
        <f t="shared" si="158"/>
        <v>0</v>
      </c>
      <c r="K211" s="183">
        <f t="shared" si="158"/>
        <v>0</v>
      </c>
      <c r="L211" s="183">
        <f t="shared" si="158"/>
        <v>0</v>
      </c>
      <c r="M211" s="183">
        <f t="shared" si="158"/>
        <v>0</v>
      </c>
      <c r="N211" s="183">
        <f t="shared" si="158"/>
        <v>0</v>
      </c>
      <c r="O211" s="183">
        <f t="shared" si="158"/>
        <v>0</v>
      </c>
      <c r="P211" s="183">
        <f t="shared" si="158"/>
        <v>0</v>
      </c>
      <c r="Q211" s="183">
        <f t="shared" si="158"/>
        <v>0</v>
      </c>
      <c r="R211" s="183">
        <f t="shared" ref="C211:R226" si="160">Q211</f>
        <v>0</v>
      </c>
      <c r="S211" s="183">
        <f t="shared" si="157"/>
        <v>0</v>
      </c>
      <c r="T211" s="183">
        <f t="shared" si="157"/>
        <v>0</v>
      </c>
      <c r="U211" s="183">
        <f t="shared" si="157"/>
        <v>0</v>
      </c>
      <c r="V211" s="183">
        <f t="shared" si="159"/>
        <v>0</v>
      </c>
      <c r="W211" s="183">
        <f t="shared" si="159"/>
        <v>0</v>
      </c>
      <c r="X211" s="183">
        <f t="shared" si="156"/>
        <v>0</v>
      </c>
      <c r="Y211" s="183">
        <f t="shared" si="157"/>
        <v>0</v>
      </c>
      <c r="Z211" s="183">
        <f t="shared" si="157"/>
        <v>0</v>
      </c>
      <c r="AA211" s="183">
        <f t="shared" si="157"/>
        <v>0</v>
      </c>
      <c r="AB211" s="183">
        <f t="shared" si="157"/>
        <v>0</v>
      </c>
      <c r="AC211" s="183">
        <f t="shared" si="157"/>
        <v>0</v>
      </c>
      <c r="AD211" s="183">
        <f t="shared" si="157"/>
        <v>0</v>
      </c>
      <c r="AE211" s="183">
        <f t="shared" si="157"/>
        <v>0</v>
      </c>
      <c r="AF211" s="196">
        <f t="shared" si="157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60"/>
        <v>0</v>
      </c>
      <c r="D212" s="183">
        <f t="shared" si="160"/>
        <v>0</v>
      </c>
      <c r="E212" s="183">
        <f t="shared" si="160"/>
        <v>0</v>
      </c>
      <c r="F212" s="183">
        <f t="shared" si="160"/>
        <v>0</v>
      </c>
      <c r="G212" s="183">
        <f t="shared" si="160"/>
        <v>0</v>
      </c>
      <c r="H212" s="183">
        <f t="shared" si="160"/>
        <v>0</v>
      </c>
      <c r="I212" s="183">
        <f t="shared" si="160"/>
        <v>0</v>
      </c>
      <c r="J212" s="183">
        <f t="shared" si="160"/>
        <v>0</v>
      </c>
      <c r="K212" s="183">
        <f t="shared" si="160"/>
        <v>0</v>
      </c>
      <c r="L212" s="183">
        <f t="shared" si="160"/>
        <v>0</v>
      </c>
      <c r="M212" s="183">
        <f t="shared" si="160"/>
        <v>0</v>
      </c>
      <c r="N212" s="183">
        <f t="shared" si="160"/>
        <v>0</v>
      </c>
      <c r="O212" s="183">
        <f t="shared" si="160"/>
        <v>0</v>
      </c>
      <c r="P212" s="183">
        <f t="shared" si="160"/>
        <v>0</v>
      </c>
      <c r="Q212" s="183">
        <f t="shared" si="160"/>
        <v>0</v>
      </c>
      <c r="R212" s="183">
        <f t="shared" si="160"/>
        <v>0</v>
      </c>
      <c r="S212" s="183">
        <f t="shared" si="157"/>
        <v>0</v>
      </c>
      <c r="T212" s="183">
        <f t="shared" si="157"/>
        <v>0</v>
      </c>
      <c r="U212" s="183">
        <f t="shared" si="157"/>
        <v>0</v>
      </c>
      <c r="V212" s="183">
        <f t="shared" si="159"/>
        <v>0</v>
      </c>
      <c r="W212" s="183">
        <f t="shared" si="159"/>
        <v>0</v>
      </c>
      <c r="X212" s="183">
        <f t="shared" si="156"/>
        <v>0</v>
      </c>
      <c r="Y212" s="183">
        <f t="shared" si="157"/>
        <v>0</v>
      </c>
      <c r="Z212" s="183">
        <f t="shared" si="157"/>
        <v>0</v>
      </c>
      <c r="AA212" s="183">
        <f t="shared" si="157"/>
        <v>0</v>
      </c>
      <c r="AB212" s="183">
        <f t="shared" si="157"/>
        <v>0</v>
      </c>
      <c r="AC212" s="183">
        <f t="shared" si="157"/>
        <v>0</v>
      </c>
      <c r="AD212" s="183">
        <f t="shared" si="157"/>
        <v>0</v>
      </c>
      <c r="AE212" s="183">
        <f t="shared" si="157"/>
        <v>0</v>
      </c>
      <c r="AF212" s="196">
        <f t="shared" si="157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60"/>
        <v>0</v>
      </c>
      <c r="D213" s="183">
        <f t="shared" si="160"/>
        <v>0</v>
      </c>
      <c r="E213" s="183">
        <f t="shared" si="160"/>
        <v>0</v>
      </c>
      <c r="F213" s="183">
        <f t="shared" si="160"/>
        <v>0</v>
      </c>
      <c r="G213" s="183">
        <f t="shared" si="160"/>
        <v>0</v>
      </c>
      <c r="H213" s="183">
        <f t="shared" si="160"/>
        <v>0</v>
      </c>
      <c r="I213" s="183">
        <f t="shared" si="160"/>
        <v>0</v>
      </c>
      <c r="J213" s="183">
        <f t="shared" si="160"/>
        <v>0</v>
      </c>
      <c r="K213" s="183">
        <f t="shared" si="160"/>
        <v>0</v>
      </c>
      <c r="L213" s="183">
        <f t="shared" si="160"/>
        <v>0</v>
      </c>
      <c r="M213" s="183">
        <f t="shared" si="160"/>
        <v>0</v>
      </c>
      <c r="N213" s="183">
        <f t="shared" si="160"/>
        <v>0</v>
      </c>
      <c r="O213" s="183">
        <f t="shared" si="160"/>
        <v>0</v>
      </c>
      <c r="P213" s="183">
        <f t="shared" si="160"/>
        <v>0</v>
      </c>
      <c r="Q213" s="183">
        <f t="shared" si="160"/>
        <v>0</v>
      </c>
      <c r="R213" s="183">
        <f t="shared" si="160"/>
        <v>0</v>
      </c>
      <c r="S213" s="183">
        <f t="shared" si="157"/>
        <v>0</v>
      </c>
      <c r="T213" s="183">
        <f t="shared" si="157"/>
        <v>0</v>
      </c>
      <c r="U213" s="183">
        <f t="shared" si="157"/>
        <v>0</v>
      </c>
      <c r="V213" s="183">
        <f t="shared" si="157"/>
        <v>0</v>
      </c>
      <c r="W213" s="183">
        <f t="shared" ref="W213:AF225" si="161">V213</f>
        <v>0</v>
      </c>
      <c r="X213" s="183">
        <f t="shared" si="161"/>
        <v>0</v>
      </c>
      <c r="Y213" s="183">
        <f t="shared" si="161"/>
        <v>0</v>
      </c>
      <c r="Z213" s="183">
        <f t="shared" si="161"/>
        <v>0</v>
      </c>
      <c r="AA213" s="183">
        <f t="shared" si="161"/>
        <v>0</v>
      </c>
      <c r="AB213" s="183">
        <f t="shared" si="161"/>
        <v>0</v>
      </c>
      <c r="AC213" s="183">
        <f t="shared" si="161"/>
        <v>0</v>
      </c>
      <c r="AD213" s="183">
        <f t="shared" si="161"/>
        <v>0</v>
      </c>
      <c r="AE213" s="183">
        <f t="shared" si="161"/>
        <v>0</v>
      </c>
      <c r="AF213" s="196">
        <f t="shared" si="161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60"/>
        <v>0</v>
      </c>
      <c r="D214" s="183">
        <f t="shared" si="160"/>
        <v>0</v>
      </c>
      <c r="E214" s="183">
        <f t="shared" si="160"/>
        <v>0</v>
      </c>
      <c r="F214" s="183">
        <f t="shared" si="160"/>
        <v>0</v>
      </c>
      <c r="G214" s="183">
        <f t="shared" si="160"/>
        <v>0</v>
      </c>
      <c r="H214" s="183">
        <f t="shared" si="160"/>
        <v>0</v>
      </c>
      <c r="I214" s="183">
        <f t="shared" si="160"/>
        <v>0</v>
      </c>
      <c r="J214" s="183">
        <f t="shared" si="160"/>
        <v>0</v>
      </c>
      <c r="K214" s="183">
        <f t="shared" si="160"/>
        <v>0</v>
      </c>
      <c r="L214" s="183">
        <f t="shared" si="160"/>
        <v>0</v>
      </c>
      <c r="M214" s="183">
        <f t="shared" si="160"/>
        <v>0</v>
      </c>
      <c r="N214" s="183">
        <f t="shared" si="160"/>
        <v>0</v>
      </c>
      <c r="O214" s="183">
        <f t="shared" si="160"/>
        <v>0</v>
      </c>
      <c r="P214" s="183">
        <f t="shared" si="160"/>
        <v>0</v>
      </c>
      <c r="Q214" s="183">
        <f t="shared" si="160"/>
        <v>0</v>
      </c>
      <c r="R214" s="183">
        <f t="shared" si="160"/>
        <v>0</v>
      </c>
      <c r="S214" s="183">
        <f t="shared" ref="S214:AF239" si="162">R214</f>
        <v>0</v>
      </c>
      <c r="T214" s="183">
        <f t="shared" si="162"/>
        <v>0</v>
      </c>
      <c r="U214" s="183">
        <f t="shared" si="162"/>
        <v>0</v>
      </c>
      <c r="V214" s="183">
        <f t="shared" si="162"/>
        <v>0</v>
      </c>
      <c r="W214" s="183">
        <f t="shared" si="161"/>
        <v>0</v>
      </c>
      <c r="X214" s="183">
        <f t="shared" si="161"/>
        <v>0</v>
      </c>
      <c r="Y214" s="183">
        <f t="shared" si="161"/>
        <v>0</v>
      </c>
      <c r="Z214" s="183">
        <f t="shared" si="161"/>
        <v>0</v>
      </c>
      <c r="AA214" s="183">
        <f t="shared" si="161"/>
        <v>0</v>
      </c>
      <c r="AB214" s="183">
        <f t="shared" si="161"/>
        <v>0</v>
      </c>
      <c r="AC214" s="183">
        <f t="shared" si="161"/>
        <v>0</v>
      </c>
      <c r="AD214" s="183">
        <f t="shared" si="161"/>
        <v>0</v>
      </c>
      <c r="AE214" s="183">
        <f t="shared" si="161"/>
        <v>0</v>
      </c>
      <c r="AF214" s="196">
        <f t="shared" si="161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60"/>
        <v>0</v>
      </c>
      <c r="D215" s="183">
        <f t="shared" si="160"/>
        <v>0</v>
      </c>
      <c r="E215" s="183">
        <f t="shared" si="160"/>
        <v>0</v>
      </c>
      <c r="F215" s="183">
        <f t="shared" si="160"/>
        <v>0</v>
      </c>
      <c r="G215" s="183">
        <f t="shared" si="160"/>
        <v>0</v>
      </c>
      <c r="H215" s="183">
        <f t="shared" si="160"/>
        <v>0</v>
      </c>
      <c r="I215" s="183">
        <f t="shared" si="160"/>
        <v>0</v>
      </c>
      <c r="J215" s="183">
        <f t="shared" si="160"/>
        <v>0</v>
      </c>
      <c r="K215" s="183">
        <f t="shared" si="160"/>
        <v>0</v>
      </c>
      <c r="L215" s="183">
        <f t="shared" si="160"/>
        <v>0</v>
      </c>
      <c r="M215" s="183">
        <f t="shared" si="160"/>
        <v>0</v>
      </c>
      <c r="N215" s="183">
        <f t="shared" si="160"/>
        <v>0</v>
      </c>
      <c r="O215" s="183">
        <f t="shared" si="160"/>
        <v>0</v>
      </c>
      <c r="P215" s="183">
        <f t="shared" si="160"/>
        <v>0</v>
      </c>
      <c r="Q215" s="183">
        <f t="shared" si="160"/>
        <v>0</v>
      </c>
      <c r="R215" s="183">
        <f t="shared" si="160"/>
        <v>0</v>
      </c>
      <c r="S215" s="183">
        <f t="shared" si="162"/>
        <v>0</v>
      </c>
      <c r="T215" s="183">
        <f t="shared" si="162"/>
        <v>0</v>
      </c>
      <c r="U215" s="183">
        <f t="shared" si="162"/>
        <v>0</v>
      </c>
      <c r="V215" s="183">
        <f t="shared" si="162"/>
        <v>0</v>
      </c>
      <c r="W215" s="183">
        <f t="shared" si="161"/>
        <v>0</v>
      </c>
      <c r="X215" s="183">
        <f t="shared" si="161"/>
        <v>0</v>
      </c>
      <c r="Y215" s="183">
        <f t="shared" si="161"/>
        <v>0</v>
      </c>
      <c r="Z215" s="183">
        <f t="shared" si="161"/>
        <v>0</v>
      </c>
      <c r="AA215" s="183">
        <f t="shared" si="161"/>
        <v>0</v>
      </c>
      <c r="AB215" s="183">
        <f t="shared" si="161"/>
        <v>0</v>
      </c>
      <c r="AC215" s="183">
        <f t="shared" si="161"/>
        <v>0</v>
      </c>
      <c r="AD215" s="183">
        <f t="shared" si="161"/>
        <v>0</v>
      </c>
      <c r="AE215" s="183">
        <f t="shared" si="161"/>
        <v>0</v>
      </c>
      <c r="AF215" s="196">
        <f t="shared" si="161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60"/>
        <v>0</v>
      </c>
      <c r="D216" s="183">
        <f t="shared" si="160"/>
        <v>0</v>
      </c>
      <c r="E216" s="183">
        <f t="shared" si="160"/>
        <v>0</v>
      </c>
      <c r="F216" s="183">
        <f t="shared" si="160"/>
        <v>0</v>
      </c>
      <c r="G216" s="183">
        <f t="shared" si="160"/>
        <v>0</v>
      </c>
      <c r="H216" s="183">
        <f t="shared" si="160"/>
        <v>0</v>
      </c>
      <c r="I216" s="183">
        <f t="shared" si="160"/>
        <v>0</v>
      </c>
      <c r="J216" s="183">
        <f t="shared" si="160"/>
        <v>0</v>
      </c>
      <c r="K216" s="183">
        <f t="shared" si="160"/>
        <v>0</v>
      </c>
      <c r="L216" s="183">
        <f t="shared" si="160"/>
        <v>0</v>
      </c>
      <c r="M216" s="183">
        <f t="shared" si="160"/>
        <v>0</v>
      </c>
      <c r="N216" s="183">
        <f t="shared" si="160"/>
        <v>0</v>
      </c>
      <c r="O216" s="183">
        <f t="shared" si="160"/>
        <v>0</v>
      </c>
      <c r="P216" s="183">
        <f t="shared" si="160"/>
        <v>0</v>
      </c>
      <c r="Q216" s="183">
        <f t="shared" si="160"/>
        <v>0</v>
      </c>
      <c r="R216" s="183">
        <f t="shared" si="160"/>
        <v>0</v>
      </c>
      <c r="S216" s="183">
        <f t="shared" si="162"/>
        <v>0</v>
      </c>
      <c r="T216" s="183">
        <f t="shared" si="162"/>
        <v>0</v>
      </c>
      <c r="U216" s="183">
        <f t="shared" si="162"/>
        <v>0</v>
      </c>
      <c r="V216" s="183">
        <f t="shared" si="162"/>
        <v>0</v>
      </c>
      <c r="W216" s="183">
        <f t="shared" si="161"/>
        <v>0</v>
      </c>
      <c r="X216" s="183">
        <f t="shared" si="161"/>
        <v>0</v>
      </c>
      <c r="Y216" s="183">
        <f t="shared" si="161"/>
        <v>0</v>
      </c>
      <c r="Z216" s="183">
        <f t="shared" si="161"/>
        <v>0</v>
      </c>
      <c r="AA216" s="183">
        <f t="shared" si="161"/>
        <v>0</v>
      </c>
      <c r="AB216" s="183">
        <f t="shared" si="161"/>
        <v>0</v>
      </c>
      <c r="AC216" s="183">
        <f t="shared" si="161"/>
        <v>0</v>
      </c>
      <c r="AD216" s="183">
        <f t="shared" si="161"/>
        <v>0</v>
      </c>
      <c r="AE216" s="183">
        <f t="shared" si="161"/>
        <v>0</v>
      </c>
      <c r="AF216" s="196">
        <f t="shared" si="161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60"/>
        <v>0</v>
      </c>
      <c r="D217" s="183">
        <f t="shared" si="160"/>
        <v>0</v>
      </c>
      <c r="E217" s="183">
        <f t="shared" si="160"/>
        <v>0</v>
      </c>
      <c r="F217" s="183">
        <f t="shared" si="160"/>
        <v>0</v>
      </c>
      <c r="G217" s="183">
        <f t="shared" si="160"/>
        <v>0</v>
      </c>
      <c r="H217" s="183">
        <f t="shared" si="160"/>
        <v>0</v>
      </c>
      <c r="I217" s="183">
        <f t="shared" si="160"/>
        <v>0</v>
      </c>
      <c r="J217" s="183">
        <f t="shared" si="160"/>
        <v>0</v>
      </c>
      <c r="K217" s="183">
        <f t="shared" si="160"/>
        <v>0</v>
      </c>
      <c r="L217" s="183">
        <f t="shared" si="160"/>
        <v>0</v>
      </c>
      <c r="M217" s="183">
        <f t="shared" si="160"/>
        <v>0</v>
      </c>
      <c r="N217" s="183">
        <f t="shared" si="160"/>
        <v>0</v>
      </c>
      <c r="O217" s="183">
        <f t="shared" si="160"/>
        <v>0</v>
      </c>
      <c r="P217" s="183">
        <f t="shared" si="160"/>
        <v>0</v>
      </c>
      <c r="Q217" s="183">
        <f t="shared" si="160"/>
        <v>0</v>
      </c>
      <c r="R217" s="183">
        <f t="shared" si="160"/>
        <v>0</v>
      </c>
      <c r="S217" s="183">
        <f t="shared" si="162"/>
        <v>0</v>
      </c>
      <c r="T217" s="183">
        <f t="shared" si="162"/>
        <v>0</v>
      </c>
      <c r="U217" s="183">
        <f t="shared" si="162"/>
        <v>0</v>
      </c>
      <c r="V217" s="183">
        <f t="shared" si="162"/>
        <v>0</v>
      </c>
      <c r="W217" s="183">
        <f t="shared" si="161"/>
        <v>0</v>
      </c>
      <c r="X217" s="183">
        <f t="shared" si="161"/>
        <v>0</v>
      </c>
      <c r="Y217" s="183">
        <f t="shared" si="161"/>
        <v>0</v>
      </c>
      <c r="Z217" s="183">
        <f t="shared" si="161"/>
        <v>0</v>
      </c>
      <c r="AA217" s="183">
        <f t="shared" si="161"/>
        <v>0</v>
      </c>
      <c r="AB217" s="183">
        <f t="shared" si="161"/>
        <v>0</v>
      </c>
      <c r="AC217" s="183">
        <f t="shared" si="161"/>
        <v>0</v>
      </c>
      <c r="AD217" s="183">
        <f t="shared" si="161"/>
        <v>0</v>
      </c>
      <c r="AE217" s="183">
        <f t="shared" si="161"/>
        <v>0</v>
      </c>
      <c r="AF217" s="196">
        <f t="shared" si="161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60"/>
        <v>0</v>
      </c>
      <c r="D218" s="183">
        <f t="shared" si="160"/>
        <v>0</v>
      </c>
      <c r="E218" s="183">
        <f t="shared" si="160"/>
        <v>0</v>
      </c>
      <c r="F218" s="183">
        <f t="shared" si="160"/>
        <v>0</v>
      </c>
      <c r="G218" s="183">
        <f t="shared" si="160"/>
        <v>0</v>
      </c>
      <c r="H218" s="183">
        <f t="shared" si="160"/>
        <v>0</v>
      </c>
      <c r="I218" s="183">
        <f t="shared" si="160"/>
        <v>0</v>
      </c>
      <c r="J218" s="183">
        <f t="shared" si="160"/>
        <v>0</v>
      </c>
      <c r="K218" s="183">
        <f t="shared" si="160"/>
        <v>0</v>
      </c>
      <c r="L218" s="183">
        <f t="shared" si="160"/>
        <v>0</v>
      </c>
      <c r="M218" s="183">
        <f t="shared" si="160"/>
        <v>0</v>
      </c>
      <c r="N218" s="183">
        <f t="shared" si="160"/>
        <v>0</v>
      </c>
      <c r="O218" s="183">
        <f t="shared" si="160"/>
        <v>0</v>
      </c>
      <c r="P218" s="183">
        <f t="shared" si="160"/>
        <v>0</v>
      </c>
      <c r="Q218" s="183">
        <f t="shared" si="160"/>
        <v>0</v>
      </c>
      <c r="R218" s="183">
        <f t="shared" si="160"/>
        <v>0</v>
      </c>
      <c r="S218" s="183">
        <f t="shared" si="162"/>
        <v>0</v>
      </c>
      <c r="T218" s="183">
        <f t="shared" si="162"/>
        <v>0</v>
      </c>
      <c r="U218" s="183">
        <f t="shared" si="162"/>
        <v>0</v>
      </c>
      <c r="V218" s="183">
        <f t="shared" si="162"/>
        <v>0</v>
      </c>
      <c r="W218" s="183">
        <f t="shared" si="161"/>
        <v>0</v>
      </c>
      <c r="X218" s="183">
        <f t="shared" si="161"/>
        <v>0</v>
      </c>
      <c r="Y218" s="183">
        <f t="shared" si="161"/>
        <v>0</v>
      </c>
      <c r="Z218" s="183">
        <f t="shared" si="161"/>
        <v>0</v>
      </c>
      <c r="AA218" s="183">
        <f t="shared" si="161"/>
        <v>0</v>
      </c>
      <c r="AB218" s="183">
        <f t="shared" si="161"/>
        <v>0</v>
      </c>
      <c r="AC218" s="183">
        <f t="shared" si="161"/>
        <v>0</v>
      </c>
      <c r="AD218" s="183">
        <f t="shared" si="161"/>
        <v>0</v>
      </c>
      <c r="AE218" s="183">
        <f t="shared" si="161"/>
        <v>0</v>
      </c>
      <c r="AF218" s="196">
        <f t="shared" si="161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60"/>
        <v>0</v>
      </c>
      <c r="D219" s="183">
        <f t="shared" si="160"/>
        <v>0</v>
      </c>
      <c r="E219" s="183">
        <f t="shared" si="160"/>
        <v>0</v>
      </c>
      <c r="F219" s="183">
        <f t="shared" si="160"/>
        <v>0</v>
      </c>
      <c r="G219" s="183">
        <f t="shared" si="160"/>
        <v>0</v>
      </c>
      <c r="H219" s="183">
        <f t="shared" si="160"/>
        <v>0</v>
      </c>
      <c r="I219" s="183">
        <f t="shared" si="160"/>
        <v>0</v>
      </c>
      <c r="J219" s="183">
        <f t="shared" si="160"/>
        <v>0</v>
      </c>
      <c r="K219" s="183">
        <f t="shared" si="160"/>
        <v>0</v>
      </c>
      <c r="L219" s="183">
        <f t="shared" si="160"/>
        <v>0</v>
      </c>
      <c r="M219" s="183">
        <f t="shared" si="160"/>
        <v>0</v>
      </c>
      <c r="N219" s="183">
        <f t="shared" si="160"/>
        <v>0</v>
      </c>
      <c r="O219" s="183">
        <f t="shared" si="160"/>
        <v>0</v>
      </c>
      <c r="P219" s="183">
        <f t="shared" si="160"/>
        <v>0</v>
      </c>
      <c r="Q219" s="183">
        <f t="shared" si="160"/>
        <v>0</v>
      </c>
      <c r="R219" s="183">
        <f t="shared" si="160"/>
        <v>0</v>
      </c>
      <c r="S219" s="183">
        <f t="shared" si="162"/>
        <v>0</v>
      </c>
      <c r="T219" s="183">
        <f t="shared" si="162"/>
        <v>0</v>
      </c>
      <c r="U219" s="183">
        <f t="shared" si="162"/>
        <v>0</v>
      </c>
      <c r="V219" s="183">
        <f t="shared" si="162"/>
        <v>0</v>
      </c>
      <c r="W219" s="183">
        <f t="shared" si="161"/>
        <v>0</v>
      </c>
      <c r="X219" s="183">
        <f t="shared" si="161"/>
        <v>0</v>
      </c>
      <c r="Y219" s="183">
        <f t="shared" si="161"/>
        <v>0</v>
      </c>
      <c r="Z219" s="183">
        <f t="shared" si="161"/>
        <v>0</v>
      </c>
      <c r="AA219" s="183">
        <f t="shared" si="161"/>
        <v>0</v>
      </c>
      <c r="AB219" s="183">
        <f t="shared" si="161"/>
        <v>0</v>
      </c>
      <c r="AC219" s="183">
        <f t="shared" si="161"/>
        <v>0</v>
      </c>
      <c r="AD219" s="183">
        <f t="shared" si="161"/>
        <v>0</v>
      </c>
      <c r="AE219" s="183">
        <f t="shared" si="161"/>
        <v>0</v>
      </c>
      <c r="AF219" s="196">
        <f t="shared" si="161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60"/>
        <v>0</v>
      </c>
      <c r="D220" s="183">
        <f t="shared" si="160"/>
        <v>0</v>
      </c>
      <c r="E220" s="183">
        <f t="shared" si="160"/>
        <v>0</v>
      </c>
      <c r="F220" s="183">
        <f t="shared" si="160"/>
        <v>0</v>
      </c>
      <c r="G220" s="183">
        <f t="shared" si="160"/>
        <v>0</v>
      </c>
      <c r="H220" s="183">
        <f t="shared" si="160"/>
        <v>0</v>
      </c>
      <c r="I220" s="183">
        <f t="shared" si="160"/>
        <v>0</v>
      </c>
      <c r="J220" s="183">
        <f t="shared" si="160"/>
        <v>0</v>
      </c>
      <c r="K220" s="183">
        <f t="shared" si="160"/>
        <v>0</v>
      </c>
      <c r="L220" s="183">
        <f t="shared" si="160"/>
        <v>0</v>
      </c>
      <c r="M220" s="183">
        <f t="shared" si="160"/>
        <v>0</v>
      </c>
      <c r="N220" s="183">
        <f t="shared" si="160"/>
        <v>0</v>
      </c>
      <c r="O220" s="183">
        <f t="shared" si="160"/>
        <v>0</v>
      </c>
      <c r="P220" s="183">
        <f t="shared" si="160"/>
        <v>0</v>
      </c>
      <c r="Q220" s="183">
        <f t="shared" si="160"/>
        <v>0</v>
      </c>
      <c r="R220" s="183">
        <f t="shared" si="160"/>
        <v>0</v>
      </c>
      <c r="S220" s="183">
        <f t="shared" si="162"/>
        <v>0</v>
      </c>
      <c r="T220" s="183">
        <f t="shared" si="162"/>
        <v>0</v>
      </c>
      <c r="U220" s="183">
        <f t="shared" si="162"/>
        <v>0</v>
      </c>
      <c r="V220" s="183">
        <f t="shared" si="162"/>
        <v>0</v>
      </c>
      <c r="W220" s="183">
        <f t="shared" si="161"/>
        <v>0</v>
      </c>
      <c r="X220" s="183">
        <f t="shared" si="161"/>
        <v>0</v>
      </c>
      <c r="Y220" s="183">
        <f t="shared" si="161"/>
        <v>0</v>
      </c>
      <c r="Z220" s="183">
        <f t="shared" si="161"/>
        <v>0</v>
      </c>
      <c r="AA220" s="183">
        <f t="shared" si="161"/>
        <v>0</v>
      </c>
      <c r="AB220" s="183">
        <f t="shared" si="161"/>
        <v>0</v>
      </c>
      <c r="AC220" s="183">
        <f t="shared" si="161"/>
        <v>0</v>
      </c>
      <c r="AD220" s="183">
        <f t="shared" si="161"/>
        <v>0</v>
      </c>
      <c r="AE220" s="183">
        <f t="shared" si="161"/>
        <v>0</v>
      </c>
      <c r="AF220" s="196">
        <f t="shared" si="161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60"/>
        <v>0</v>
      </c>
      <c r="D221" s="183">
        <f t="shared" si="160"/>
        <v>0</v>
      </c>
      <c r="E221" s="183">
        <f t="shared" si="160"/>
        <v>0</v>
      </c>
      <c r="F221" s="183">
        <f t="shared" si="160"/>
        <v>0</v>
      </c>
      <c r="G221" s="183">
        <f t="shared" si="160"/>
        <v>0</v>
      </c>
      <c r="H221" s="183">
        <f t="shared" si="160"/>
        <v>0</v>
      </c>
      <c r="I221" s="183">
        <f t="shared" si="160"/>
        <v>0</v>
      </c>
      <c r="J221" s="183">
        <f t="shared" si="160"/>
        <v>0</v>
      </c>
      <c r="K221" s="183">
        <f t="shared" si="160"/>
        <v>0</v>
      </c>
      <c r="L221" s="183">
        <f t="shared" si="160"/>
        <v>0</v>
      </c>
      <c r="M221" s="183">
        <f t="shared" si="160"/>
        <v>0</v>
      </c>
      <c r="N221" s="183">
        <f t="shared" si="160"/>
        <v>0</v>
      </c>
      <c r="O221" s="183">
        <f t="shared" si="160"/>
        <v>0</v>
      </c>
      <c r="P221" s="183">
        <f t="shared" si="160"/>
        <v>0</v>
      </c>
      <c r="Q221" s="183">
        <f t="shared" si="160"/>
        <v>0</v>
      </c>
      <c r="R221" s="183">
        <f t="shared" si="160"/>
        <v>0</v>
      </c>
      <c r="S221" s="183">
        <f t="shared" si="162"/>
        <v>0</v>
      </c>
      <c r="T221" s="183">
        <f t="shared" si="162"/>
        <v>0</v>
      </c>
      <c r="U221" s="183">
        <f t="shared" si="162"/>
        <v>0</v>
      </c>
      <c r="V221" s="183">
        <f t="shared" si="162"/>
        <v>0</v>
      </c>
      <c r="W221" s="183">
        <f t="shared" si="161"/>
        <v>0</v>
      </c>
      <c r="X221" s="183">
        <f t="shared" si="161"/>
        <v>0</v>
      </c>
      <c r="Y221" s="183">
        <f t="shared" si="161"/>
        <v>0</v>
      </c>
      <c r="Z221" s="183">
        <f t="shared" si="161"/>
        <v>0</v>
      </c>
      <c r="AA221" s="183">
        <f t="shared" si="161"/>
        <v>0</v>
      </c>
      <c r="AB221" s="183">
        <f t="shared" si="161"/>
        <v>0</v>
      </c>
      <c r="AC221" s="183">
        <f t="shared" si="161"/>
        <v>0</v>
      </c>
      <c r="AD221" s="183">
        <f t="shared" si="161"/>
        <v>0</v>
      </c>
      <c r="AE221" s="183">
        <f t="shared" si="161"/>
        <v>0</v>
      </c>
      <c r="AF221" s="196">
        <f t="shared" si="161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60"/>
        <v>0</v>
      </c>
      <c r="D222" s="183">
        <f t="shared" si="160"/>
        <v>0</v>
      </c>
      <c r="E222" s="183">
        <f t="shared" si="160"/>
        <v>0</v>
      </c>
      <c r="F222" s="183">
        <f t="shared" si="160"/>
        <v>0</v>
      </c>
      <c r="G222" s="183">
        <f t="shared" si="160"/>
        <v>0</v>
      </c>
      <c r="H222" s="183">
        <f t="shared" si="160"/>
        <v>0</v>
      </c>
      <c r="I222" s="183">
        <f t="shared" si="160"/>
        <v>0</v>
      </c>
      <c r="J222" s="183">
        <f t="shared" si="160"/>
        <v>0</v>
      </c>
      <c r="K222" s="183">
        <f t="shared" si="160"/>
        <v>0</v>
      </c>
      <c r="L222" s="183">
        <f t="shared" si="160"/>
        <v>0</v>
      </c>
      <c r="M222" s="183">
        <f t="shared" si="160"/>
        <v>0</v>
      </c>
      <c r="N222" s="183">
        <f t="shared" si="160"/>
        <v>0</v>
      </c>
      <c r="O222" s="183">
        <f t="shared" si="160"/>
        <v>0</v>
      </c>
      <c r="P222" s="183">
        <f t="shared" si="160"/>
        <v>0</v>
      </c>
      <c r="Q222" s="183">
        <f t="shared" si="160"/>
        <v>0</v>
      </c>
      <c r="R222" s="183">
        <f t="shared" si="160"/>
        <v>0</v>
      </c>
      <c r="S222" s="183">
        <f t="shared" si="162"/>
        <v>0</v>
      </c>
      <c r="T222" s="183">
        <f t="shared" si="162"/>
        <v>0</v>
      </c>
      <c r="U222" s="183">
        <f t="shared" si="162"/>
        <v>0</v>
      </c>
      <c r="V222" s="183">
        <f t="shared" si="162"/>
        <v>0</v>
      </c>
      <c r="W222" s="183">
        <f t="shared" si="161"/>
        <v>0</v>
      </c>
      <c r="X222" s="183">
        <f t="shared" si="161"/>
        <v>0</v>
      </c>
      <c r="Y222" s="183">
        <f t="shared" si="161"/>
        <v>0</v>
      </c>
      <c r="Z222" s="183">
        <f t="shared" si="161"/>
        <v>0</v>
      </c>
      <c r="AA222" s="183">
        <f t="shared" si="161"/>
        <v>0</v>
      </c>
      <c r="AB222" s="183">
        <f t="shared" si="161"/>
        <v>0</v>
      </c>
      <c r="AC222" s="183">
        <f t="shared" si="161"/>
        <v>0</v>
      </c>
      <c r="AD222" s="183">
        <f t="shared" si="161"/>
        <v>0</v>
      </c>
      <c r="AE222" s="183">
        <f t="shared" si="161"/>
        <v>0</v>
      </c>
      <c r="AF222" s="196">
        <f t="shared" si="161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60"/>
        <v>0</v>
      </c>
      <c r="D223" s="183">
        <f t="shared" si="160"/>
        <v>0</v>
      </c>
      <c r="E223" s="183">
        <f t="shared" si="160"/>
        <v>0</v>
      </c>
      <c r="F223" s="183">
        <f t="shared" si="160"/>
        <v>0</v>
      </c>
      <c r="G223" s="183">
        <f t="shared" si="160"/>
        <v>0</v>
      </c>
      <c r="H223" s="183">
        <f t="shared" si="160"/>
        <v>0</v>
      </c>
      <c r="I223" s="183">
        <f t="shared" si="160"/>
        <v>0</v>
      </c>
      <c r="J223" s="183">
        <f t="shared" si="160"/>
        <v>0</v>
      </c>
      <c r="K223" s="183">
        <f t="shared" si="160"/>
        <v>0</v>
      </c>
      <c r="L223" s="183">
        <f t="shared" si="160"/>
        <v>0</v>
      </c>
      <c r="M223" s="183">
        <f t="shared" si="160"/>
        <v>0</v>
      </c>
      <c r="N223" s="183">
        <f t="shared" si="160"/>
        <v>0</v>
      </c>
      <c r="O223" s="183">
        <f t="shared" si="160"/>
        <v>0</v>
      </c>
      <c r="P223" s="183">
        <f t="shared" si="160"/>
        <v>0</v>
      </c>
      <c r="Q223" s="183">
        <f t="shared" si="160"/>
        <v>0</v>
      </c>
      <c r="R223" s="183">
        <f t="shared" si="160"/>
        <v>0</v>
      </c>
      <c r="S223" s="183">
        <f t="shared" si="162"/>
        <v>0</v>
      </c>
      <c r="T223" s="183">
        <f t="shared" si="162"/>
        <v>0</v>
      </c>
      <c r="U223" s="183">
        <f t="shared" si="162"/>
        <v>0</v>
      </c>
      <c r="V223" s="183">
        <f t="shared" si="162"/>
        <v>0</v>
      </c>
      <c r="W223" s="183">
        <f t="shared" si="161"/>
        <v>0</v>
      </c>
      <c r="X223" s="183">
        <f t="shared" si="161"/>
        <v>0</v>
      </c>
      <c r="Y223" s="183">
        <f t="shared" si="161"/>
        <v>0</v>
      </c>
      <c r="Z223" s="183">
        <f t="shared" si="161"/>
        <v>0</v>
      </c>
      <c r="AA223" s="183">
        <f t="shared" si="161"/>
        <v>0</v>
      </c>
      <c r="AB223" s="183">
        <f t="shared" si="161"/>
        <v>0</v>
      </c>
      <c r="AC223" s="183">
        <f t="shared" si="161"/>
        <v>0</v>
      </c>
      <c r="AD223" s="183">
        <f t="shared" si="161"/>
        <v>0</v>
      </c>
      <c r="AE223" s="183">
        <f t="shared" si="161"/>
        <v>0</v>
      </c>
      <c r="AF223" s="196">
        <f t="shared" si="161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60"/>
        <v>0</v>
      </c>
      <c r="D224" s="183">
        <f t="shared" si="160"/>
        <v>0</v>
      </c>
      <c r="E224" s="183">
        <f t="shared" si="160"/>
        <v>0</v>
      </c>
      <c r="F224" s="183">
        <f t="shared" si="160"/>
        <v>0</v>
      </c>
      <c r="G224" s="183">
        <f t="shared" si="160"/>
        <v>0</v>
      </c>
      <c r="H224" s="183">
        <f t="shared" si="160"/>
        <v>0</v>
      </c>
      <c r="I224" s="183">
        <f t="shared" si="160"/>
        <v>0</v>
      </c>
      <c r="J224" s="183">
        <f t="shared" si="160"/>
        <v>0</v>
      </c>
      <c r="K224" s="183">
        <f t="shared" si="160"/>
        <v>0</v>
      </c>
      <c r="L224" s="183">
        <f t="shared" si="160"/>
        <v>0</v>
      </c>
      <c r="M224" s="183">
        <f t="shared" si="160"/>
        <v>0</v>
      </c>
      <c r="N224" s="183">
        <f t="shared" si="160"/>
        <v>0</v>
      </c>
      <c r="O224" s="183">
        <f t="shared" si="160"/>
        <v>0</v>
      </c>
      <c r="P224" s="183">
        <f t="shared" si="160"/>
        <v>0</v>
      </c>
      <c r="Q224" s="183">
        <f t="shared" si="160"/>
        <v>0</v>
      </c>
      <c r="R224" s="183">
        <f t="shared" si="160"/>
        <v>0</v>
      </c>
      <c r="S224" s="183">
        <f t="shared" si="162"/>
        <v>0</v>
      </c>
      <c r="T224" s="183">
        <f t="shared" si="162"/>
        <v>0</v>
      </c>
      <c r="U224" s="183">
        <f t="shared" si="162"/>
        <v>0</v>
      </c>
      <c r="V224" s="183">
        <f t="shared" si="162"/>
        <v>0</v>
      </c>
      <c r="W224" s="183">
        <f t="shared" si="161"/>
        <v>0</v>
      </c>
      <c r="X224" s="183">
        <f t="shared" si="161"/>
        <v>0</v>
      </c>
      <c r="Y224" s="183">
        <f t="shared" si="161"/>
        <v>0</v>
      </c>
      <c r="Z224" s="183">
        <f t="shared" si="161"/>
        <v>0</v>
      </c>
      <c r="AA224" s="183">
        <f t="shared" si="161"/>
        <v>0</v>
      </c>
      <c r="AB224" s="183">
        <f t="shared" si="161"/>
        <v>0</v>
      </c>
      <c r="AC224" s="183">
        <f t="shared" si="161"/>
        <v>0</v>
      </c>
      <c r="AD224" s="183">
        <f t="shared" si="161"/>
        <v>0</v>
      </c>
      <c r="AE224" s="183">
        <f t="shared" si="161"/>
        <v>0</v>
      </c>
      <c r="AF224" s="196">
        <f t="shared" si="161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60"/>
        <v>0</v>
      </c>
      <c r="D225" s="183">
        <f t="shared" si="160"/>
        <v>0</v>
      </c>
      <c r="E225" s="183">
        <f t="shared" si="160"/>
        <v>0</v>
      </c>
      <c r="F225" s="183">
        <f t="shared" si="160"/>
        <v>0</v>
      </c>
      <c r="G225" s="183">
        <f t="shared" si="160"/>
        <v>0</v>
      </c>
      <c r="H225" s="183">
        <f t="shared" si="160"/>
        <v>0</v>
      </c>
      <c r="I225" s="183">
        <f t="shared" si="160"/>
        <v>0</v>
      </c>
      <c r="J225" s="183">
        <f t="shared" si="160"/>
        <v>0</v>
      </c>
      <c r="K225" s="183">
        <f t="shared" si="160"/>
        <v>0</v>
      </c>
      <c r="L225" s="183">
        <f t="shared" si="160"/>
        <v>0</v>
      </c>
      <c r="M225" s="183">
        <f t="shared" si="160"/>
        <v>0</v>
      </c>
      <c r="N225" s="183">
        <f t="shared" si="160"/>
        <v>0</v>
      </c>
      <c r="O225" s="183">
        <f t="shared" si="160"/>
        <v>0</v>
      </c>
      <c r="P225" s="183">
        <f t="shared" si="160"/>
        <v>0</v>
      </c>
      <c r="Q225" s="183">
        <f t="shared" si="160"/>
        <v>0</v>
      </c>
      <c r="R225" s="183">
        <f t="shared" si="160"/>
        <v>0</v>
      </c>
      <c r="S225" s="183">
        <f t="shared" si="162"/>
        <v>0</v>
      </c>
      <c r="T225" s="183">
        <f t="shared" si="162"/>
        <v>0</v>
      </c>
      <c r="U225" s="183">
        <f t="shared" si="162"/>
        <v>0</v>
      </c>
      <c r="V225" s="183">
        <f t="shared" si="162"/>
        <v>0</v>
      </c>
      <c r="W225" s="183">
        <f t="shared" si="161"/>
        <v>0</v>
      </c>
      <c r="X225" s="183">
        <f t="shared" si="161"/>
        <v>0</v>
      </c>
      <c r="Y225" s="183">
        <f t="shared" si="161"/>
        <v>0</v>
      </c>
      <c r="Z225" s="183">
        <f t="shared" si="161"/>
        <v>0</v>
      </c>
      <c r="AA225" s="183">
        <f t="shared" si="161"/>
        <v>0</v>
      </c>
      <c r="AB225" s="183">
        <f t="shared" si="161"/>
        <v>0</v>
      </c>
      <c r="AC225" s="183">
        <f t="shared" si="161"/>
        <v>0</v>
      </c>
      <c r="AD225" s="183">
        <f t="shared" si="161"/>
        <v>0</v>
      </c>
      <c r="AE225" s="183">
        <f t="shared" si="161"/>
        <v>0</v>
      </c>
      <c r="AF225" s="196">
        <f t="shared" si="161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60"/>
        <v>0</v>
      </c>
      <c r="D226" s="183">
        <f t="shared" si="160"/>
        <v>0</v>
      </c>
      <c r="E226" s="183">
        <f t="shared" si="160"/>
        <v>0</v>
      </c>
      <c r="F226" s="183">
        <f t="shared" si="160"/>
        <v>0</v>
      </c>
      <c r="G226" s="183">
        <f t="shared" si="160"/>
        <v>0</v>
      </c>
      <c r="H226" s="183">
        <f t="shared" si="160"/>
        <v>0</v>
      </c>
      <c r="I226" s="183">
        <f t="shared" si="160"/>
        <v>0</v>
      </c>
      <c r="J226" s="183">
        <f t="shared" si="160"/>
        <v>0</v>
      </c>
      <c r="K226" s="183">
        <f t="shared" si="160"/>
        <v>0</v>
      </c>
      <c r="L226" s="183">
        <f t="shared" si="160"/>
        <v>0</v>
      </c>
      <c r="M226" s="183">
        <f t="shared" si="160"/>
        <v>0</v>
      </c>
      <c r="N226" s="183">
        <f t="shared" si="160"/>
        <v>0</v>
      </c>
      <c r="O226" s="183">
        <f t="shared" si="160"/>
        <v>0</v>
      </c>
      <c r="P226" s="183">
        <f t="shared" si="160"/>
        <v>0</v>
      </c>
      <c r="Q226" s="183">
        <f t="shared" si="160"/>
        <v>0</v>
      </c>
      <c r="R226" s="183">
        <f t="shared" si="160"/>
        <v>0</v>
      </c>
      <c r="S226" s="183">
        <f t="shared" si="162"/>
        <v>0</v>
      </c>
      <c r="T226" s="183">
        <f t="shared" si="162"/>
        <v>0</v>
      </c>
      <c r="U226" s="183">
        <f t="shared" si="162"/>
        <v>0</v>
      </c>
      <c r="V226" s="183">
        <f t="shared" si="162"/>
        <v>0</v>
      </c>
      <c r="W226" s="183">
        <f t="shared" si="162"/>
        <v>0</v>
      </c>
      <c r="X226" s="183">
        <f t="shared" si="162"/>
        <v>0</v>
      </c>
      <c r="Y226" s="183">
        <f t="shared" si="162"/>
        <v>0</v>
      </c>
      <c r="Z226" s="183">
        <f t="shared" si="162"/>
        <v>0</v>
      </c>
      <c r="AA226" s="183">
        <f t="shared" si="162"/>
        <v>0</v>
      </c>
      <c r="AB226" s="183">
        <f t="shared" si="162"/>
        <v>0</v>
      </c>
      <c r="AC226" s="183">
        <f t="shared" si="162"/>
        <v>0</v>
      </c>
      <c r="AD226" s="183">
        <f t="shared" si="162"/>
        <v>0</v>
      </c>
      <c r="AE226" s="183">
        <f t="shared" si="162"/>
        <v>0</v>
      </c>
      <c r="AF226" s="196">
        <f t="shared" si="162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163">B227</f>
        <v>0</v>
      </c>
      <c r="D227" s="183">
        <f t="shared" si="163"/>
        <v>0</v>
      </c>
      <c r="E227" s="183">
        <f t="shared" si="163"/>
        <v>0</v>
      </c>
      <c r="F227" s="183">
        <f t="shared" si="163"/>
        <v>0</v>
      </c>
      <c r="G227" s="183">
        <f t="shared" si="163"/>
        <v>0</v>
      </c>
      <c r="H227" s="183">
        <f t="shared" si="163"/>
        <v>0</v>
      </c>
      <c r="I227" s="183">
        <f t="shared" si="163"/>
        <v>0</v>
      </c>
      <c r="J227" s="183">
        <f t="shared" si="163"/>
        <v>0</v>
      </c>
      <c r="K227" s="183">
        <f t="shared" si="163"/>
        <v>0</v>
      </c>
      <c r="L227" s="183">
        <f t="shared" si="163"/>
        <v>0</v>
      </c>
      <c r="M227" s="183">
        <f t="shared" si="163"/>
        <v>0</v>
      </c>
      <c r="N227" s="183">
        <f t="shared" si="163"/>
        <v>0</v>
      </c>
      <c r="O227" s="183">
        <f t="shared" si="163"/>
        <v>0</v>
      </c>
      <c r="P227" s="183">
        <f t="shared" si="163"/>
        <v>0</v>
      </c>
      <c r="Q227" s="183">
        <f t="shared" si="163"/>
        <v>0</v>
      </c>
      <c r="R227" s="183">
        <f t="shared" si="163"/>
        <v>0</v>
      </c>
      <c r="S227" s="183">
        <f t="shared" si="162"/>
        <v>0</v>
      </c>
      <c r="T227" s="183">
        <f t="shared" si="162"/>
        <v>0</v>
      </c>
      <c r="U227" s="183">
        <f t="shared" si="162"/>
        <v>0</v>
      </c>
      <c r="V227" s="183">
        <f t="shared" si="162"/>
        <v>0</v>
      </c>
      <c r="W227" s="183">
        <f t="shared" si="162"/>
        <v>0</v>
      </c>
      <c r="X227" s="183">
        <f t="shared" si="162"/>
        <v>0</v>
      </c>
      <c r="Y227" s="183">
        <f t="shared" si="162"/>
        <v>0</v>
      </c>
      <c r="Z227" s="183">
        <f t="shared" si="162"/>
        <v>0</v>
      </c>
      <c r="AA227" s="183">
        <f t="shared" si="162"/>
        <v>0</v>
      </c>
      <c r="AB227" s="183">
        <f t="shared" si="162"/>
        <v>0</v>
      </c>
      <c r="AC227" s="183">
        <f t="shared" si="162"/>
        <v>0</v>
      </c>
      <c r="AD227" s="183">
        <f t="shared" si="162"/>
        <v>0</v>
      </c>
      <c r="AE227" s="183">
        <f t="shared" si="162"/>
        <v>0</v>
      </c>
      <c r="AF227" s="196">
        <f t="shared" si="162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63"/>
        <v>0</v>
      </c>
      <c r="D228" s="183">
        <f t="shared" si="163"/>
        <v>0</v>
      </c>
      <c r="E228" s="183">
        <f t="shared" si="163"/>
        <v>0</v>
      </c>
      <c r="F228" s="183">
        <f t="shared" si="163"/>
        <v>0</v>
      </c>
      <c r="G228" s="183">
        <f t="shared" si="163"/>
        <v>0</v>
      </c>
      <c r="H228" s="183">
        <f t="shared" si="163"/>
        <v>0</v>
      </c>
      <c r="I228" s="183">
        <f t="shared" si="163"/>
        <v>0</v>
      </c>
      <c r="J228" s="183">
        <f t="shared" si="163"/>
        <v>0</v>
      </c>
      <c r="K228" s="183">
        <f t="shared" si="163"/>
        <v>0</v>
      </c>
      <c r="L228" s="183">
        <f t="shared" si="163"/>
        <v>0</v>
      </c>
      <c r="M228" s="183">
        <f t="shared" si="163"/>
        <v>0</v>
      </c>
      <c r="N228" s="183">
        <f t="shared" si="163"/>
        <v>0</v>
      </c>
      <c r="O228" s="183">
        <f t="shared" si="163"/>
        <v>0</v>
      </c>
      <c r="P228" s="183">
        <f t="shared" si="163"/>
        <v>0</v>
      </c>
      <c r="Q228" s="183">
        <f t="shared" si="163"/>
        <v>0</v>
      </c>
      <c r="R228" s="183">
        <f t="shared" si="163"/>
        <v>0</v>
      </c>
      <c r="S228" s="183">
        <f t="shared" si="162"/>
        <v>0</v>
      </c>
      <c r="T228" s="183">
        <f t="shared" si="162"/>
        <v>0</v>
      </c>
      <c r="U228" s="183">
        <f t="shared" si="162"/>
        <v>0</v>
      </c>
      <c r="V228" s="183">
        <f t="shared" si="162"/>
        <v>0</v>
      </c>
      <c r="W228" s="183">
        <f t="shared" si="162"/>
        <v>0</v>
      </c>
      <c r="X228" s="183">
        <f t="shared" si="162"/>
        <v>0</v>
      </c>
      <c r="Y228" s="183">
        <f t="shared" si="162"/>
        <v>0</v>
      </c>
      <c r="Z228" s="183">
        <f t="shared" si="162"/>
        <v>0</v>
      </c>
      <c r="AA228" s="183">
        <f t="shared" si="162"/>
        <v>0</v>
      </c>
      <c r="AB228" s="183">
        <f t="shared" si="162"/>
        <v>0</v>
      </c>
      <c r="AC228" s="183">
        <f t="shared" si="162"/>
        <v>0</v>
      </c>
      <c r="AD228" s="183">
        <f t="shared" si="162"/>
        <v>0</v>
      </c>
      <c r="AE228" s="183">
        <f t="shared" si="162"/>
        <v>0</v>
      </c>
      <c r="AF228" s="196">
        <f t="shared" si="162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63"/>
        <v>0</v>
      </c>
      <c r="D229" s="183">
        <f t="shared" si="163"/>
        <v>0</v>
      </c>
      <c r="E229" s="183">
        <f t="shared" si="163"/>
        <v>0</v>
      </c>
      <c r="F229" s="183">
        <f t="shared" si="163"/>
        <v>0</v>
      </c>
      <c r="G229" s="183">
        <f t="shared" si="163"/>
        <v>0</v>
      </c>
      <c r="H229" s="183">
        <f t="shared" si="163"/>
        <v>0</v>
      </c>
      <c r="I229" s="183">
        <f t="shared" si="163"/>
        <v>0</v>
      </c>
      <c r="J229" s="183">
        <f t="shared" si="163"/>
        <v>0</v>
      </c>
      <c r="K229" s="183">
        <f t="shared" si="163"/>
        <v>0</v>
      </c>
      <c r="L229" s="183">
        <f t="shared" si="163"/>
        <v>0</v>
      </c>
      <c r="M229" s="183">
        <f t="shared" si="163"/>
        <v>0</v>
      </c>
      <c r="N229" s="183">
        <f t="shared" si="163"/>
        <v>0</v>
      </c>
      <c r="O229" s="183">
        <f t="shared" si="163"/>
        <v>0</v>
      </c>
      <c r="P229" s="183">
        <f t="shared" si="163"/>
        <v>0</v>
      </c>
      <c r="Q229" s="183">
        <f t="shared" si="163"/>
        <v>0</v>
      </c>
      <c r="R229" s="183">
        <f t="shared" si="163"/>
        <v>0</v>
      </c>
      <c r="S229" s="183">
        <f t="shared" si="162"/>
        <v>0</v>
      </c>
      <c r="T229" s="183">
        <f t="shared" si="162"/>
        <v>0</v>
      </c>
      <c r="U229" s="183">
        <f t="shared" si="162"/>
        <v>0</v>
      </c>
      <c r="V229" s="183">
        <f t="shared" si="162"/>
        <v>0</v>
      </c>
      <c r="W229" s="183">
        <f t="shared" si="162"/>
        <v>0</v>
      </c>
      <c r="X229" s="183">
        <f t="shared" si="162"/>
        <v>0</v>
      </c>
      <c r="Y229" s="183">
        <f t="shared" si="162"/>
        <v>0</v>
      </c>
      <c r="Z229" s="183">
        <f t="shared" si="162"/>
        <v>0</v>
      </c>
      <c r="AA229" s="183">
        <f t="shared" si="162"/>
        <v>0</v>
      </c>
      <c r="AB229" s="183">
        <f t="shared" si="162"/>
        <v>0</v>
      </c>
      <c r="AC229" s="183">
        <f t="shared" si="162"/>
        <v>0</v>
      </c>
      <c r="AD229" s="183">
        <f t="shared" si="162"/>
        <v>0</v>
      </c>
      <c r="AE229" s="183">
        <f t="shared" si="162"/>
        <v>0</v>
      </c>
      <c r="AF229" s="196">
        <f t="shared" si="162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63"/>
        <v>0</v>
      </c>
      <c r="D230" s="183">
        <f t="shared" si="163"/>
        <v>0</v>
      </c>
      <c r="E230" s="183">
        <f t="shared" si="163"/>
        <v>0</v>
      </c>
      <c r="F230" s="183">
        <f t="shared" si="163"/>
        <v>0</v>
      </c>
      <c r="G230" s="183">
        <f t="shared" si="163"/>
        <v>0</v>
      </c>
      <c r="H230" s="183">
        <f t="shared" si="163"/>
        <v>0</v>
      </c>
      <c r="I230" s="183">
        <f t="shared" si="163"/>
        <v>0</v>
      </c>
      <c r="J230" s="183">
        <f t="shared" si="163"/>
        <v>0</v>
      </c>
      <c r="K230" s="183">
        <f t="shared" si="163"/>
        <v>0</v>
      </c>
      <c r="L230" s="183">
        <f t="shared" si="163"/>
        <v>0</v>
      </c>
      <c r="M230" s="183">
        <f t="shared" si="163"/>
        <v>0</v>
      </c>
      <c r="N230" s="183">
        <f t="shared" si="163"/>
        <v>0</v>
      </c>
      <c r="O230" s="183">
        <f t="shared" si="163"/>
        <v>0</v>
      </c>
      <c r="P230" s="183">
        <f t="shared" si="163"/>
        <v>0</v>
      </c>
      <c r="Q230" s="183">
        <f t="shared" si="163"/>
        <v>0</v>
      </c>
      <c r="R230" s="183">
        <f t="shared" si="163"/>
        <v>0</v>
      </c>
      <c r="S230" s="183">
        <f t="shared" si="162"/>
        <v>0</v>
      </c>
      <c r="T230" s="183">
        <f t="shared" si="162"/>
        <v>0</v>
      </c>
      <c r="U230" s="183">
        <f t="shared" si="162"/>
        <v>0</v>
      </c>
      <c r="V230" s="183">
        <f t="shared" si="162"/>
        <v>0</v>
      </c>
      <c r="W230" s="183">
        <f t="shared" si="162"/>
        <v>0</v>
      </c>
      <c r="X230" s="183">
        <f t="shared" si="162"/>
        <v>0</v>
      </c>
      <c r="Y230" s="183">
        <f t="shared" si="162"/>
        <v>0</v>
      </c>
      <c r="Z230" s="183">
        <f t="shared" si="162"/>
        <v>0</v>
      </c>
      <c r="AA230" s="183">
        <f t="shared" si="162"/>
        <v>0</v>
      </c>
      <c r="AB230" s="183">
        <f t="shared" si="162"/>
        <v>0</v>
      </c>
      <c r="AC230" s="183">
        <f t="shared" si="162"/>
        <v>0</v>
      </c>
      <c r="AD230" s="183">
        <f t="shared" si="162"/>
        <v>0</v>
      </c>
      <c r="AE230" s="183">
        <f t="shared" si="162"/>
        <v>0</v>
      </c>
      <c r="AF230" s="196">
        <f t="shared" si="162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63"/>
        <v>0</v>
      </c>
      <c r="D231" s="183">
        <f t="shared" si="163"/>
        <v>0</v>
      </c>
      <c r="E231" s="183">
        <f t="shared" si="163"/>
        <v>0</v>
      </c>
      <c r="F231" s="183">
        <f t="shared" si="163"/>
        <v>0</v>
      </c>
      <c r="G231" s="183">
        <f t="shared" si="163"/>
        <v>0</v>
      </c>
      <c r="H231" s="183">
        <f t="shared" si="163"/>
        <v>0</v>
      </c>
      <c r="I231" s="183">
        <f t="shared" si="163"/>
        <v>0</v>
      </c>
      <c r="J231" s="183">
        <f t="shared" si="163"/>
        <v>0</v>
      </c>
      <c r="K231" s="183">
        <f t="shared" si="163"/>
        <v>0</v>
      </c>
      <c r="L231" s="183">
        <f t="shared" si="163"/>
        <v>0</v>
      </c>
      <c r="M231" s="183">
        <f t="shared" si="163"/>
        <v>0</v>
      </c>
      <c r="N231" s="183">
        <f t="shared" si="163"/>
        <v>0</v>
      </c>
      <c r="O231" s="183">
        <f t="shared" si="163"/>
        <v>0</v>
      </c>
      <c r="P231" s="183">
        <f t="shared" si="163"/>
        <v>0</v>
      </c>
      <c r="Q231" s="183">
        <f t="shared" si="163"/>
        <v>0</v>
      </c>
      <c r="R231" s="183">
        <f t="shared" si="163"/>
        <v>0</v>
      </c>
      <c r="S231" s="183">
        <f t="shared" si="162"/>
        <v>0</v>
      </c>
      <c r="T231" s="183">
        <f t="shared" si="162"/>
        <v>0</v>
      </c>
      <c r="U231" s="183">
        <f t="shared" si="162"/>
        <v>0</v>
      </c>
      <c r="V231" s="183">
        <f t="shared" si="162"/>
        <v>0</v>
      </c>
      <c r="W231" s="183">
        <f t="shared" si="162"/>
        <v>0</v>
      </c>
      <c r="X231" s="183">
        <f t="shared" si="162"/>
        <v>0</v>
      </c>
      <c r="Y231" s="183">
        <f t="shared" si="162"/>
        <v>0</v>
      </c>
      <c r="Z231" s="183">
        <f t="shared" si="162"/>
        <v>0</v>
      </c>
      <c r="AA231" s="183">
        <f t="shared" si="162"/>
        <v>0</v>
      </c>
      <c r="AB231" s="183">
        <f t="shared" si="162"/>
        <v>0</v>
      </c>
      <c r="AC231" s="183">
        <f t="shared" si="162"/>
        <v>0</v>
      </c>
      <c r="AD231" s="183">
        <f t="shared" si="162"/>
        <v>0</v>
      </c>
      <c r="AE231" s="183">
        <f t="shared" si="162"/>
        <v>0</v>
      </c>
      <c r="AF231" s="196">
        <f t="shared" si="162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63"/>
        <v>0</v>
      </c>
      <c r="D232" s="183">
        <f t="shared" si="163"/>
        <v>0</v>
      </c>
      <c r="E232" s="183">
        <f t="shared" si="163"/>
        <v>0</v>
      </c>
      <c r="F232" s="183">
        <f t="shared" si="163"/>
        <v>0</v>
      </c>
      <c r="G232" s="183">
        <f t="shared" si="163"/>
        <v>0</v>
      </c>
      <c r="H232" s="183">
        <f t="shared" si="163"/>
        <v>0</v>
      </c>
      <c r="I232" s="183">
        <f t="shared" si="163"/>
        <v>0</v>
      </c>
      <c r="J232" s="183">
        <f t="shared" si="163"/>
        <v>0</v>
      </c>
      <c r="K232" s="183">
        <f t="shared" si="163"/>
        <v>0</v>
      </c>
      <c r="L232" s="183">
        <f t="shared" si="163"/>
        <v>0</v>
      </c>
      <c r="M232" s="183">
        <f t="shared" si="163"/>
        <v>0</v>
      </c>
      <c r="N232" s="183">
        <f t="shared" si="163"/>
        <v>0</v>
      </c>
      <c r="O232" s="183">
        <f t="shared" si="163"/>
        <v>0</v>
      </c>
      <c r="P232" s="183">
        <f t="shared" si="163"/>
        <v>0</v>
      </c>
      <c r="Q232" s="183">
        <f t="shared" si="163"/>
        <v>0</v>
      </c>
      <c r="R232" s="183">
        <f t="shared" si="163"/>
        <v>0</v>
      </c>
      <c r="S232" s="183">
        <f t="shared" si="162"/>
        <v>0</v>
      </c>
      <c r="T232" s="183">
        <f t="shared" si="162"/>
        <v>0</v>
      </c>
      <c r="U232" s="183">
        <f t="shared" si="162"/>
        <v>0</v>
      </c>
      <c r="V232" s="183">
        <f t="shared" si="162"/>
        <v>0</v>
      </c>
      <c r="W232" s="183">
        <f t="shared" si="162"/>
        <v>0</v>
      </c>
      <c r="X232" s="183">
        <f t="shared" si="162"/>
        <v>0</v>
      </c>
      <c r="Y232" s="183">
        <f t="shared" si="162"/>
        <v>0</v>
      </c>
      <c r="Z232" s="183">
        <f t="shared" si="162"/>
        <v>0</v>
      </c>
      <c r="AA232" s="183">
        <f t="shared" si="162"/>
        <v>0</v>
      </c>
      <c r="AB232" s="183">
        <f t="shared" si="162"/>
        <v>0</v>
      </c>
      <c r="AC232" s="183">
        <f t="shared" si="162"/>
        <v>0</v>
      </c>
      <c r="AD232" s="183">
        <f t="shared" si="162"/>
        <v>0</v>
      </c>
      <c r="AE232" s="183">
        <f t="shared" si="162"/>
        <v>0</v>
      </c>
      <c r="AF232" s="196">
        <f t="shared" si="162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63"/>
        <v>0</v>
      </c>
      <c r="D233" s="183">
        <f t="shared" si="163"/>
        <v>0</v>
      </c>
      <c r="E233" s="183">
        <f t="shared" si="163"/>
        <v>0</v>
      </c>
      <c r="F233" s="183">
        <f t="shared" si="163"/>
        <v>0</v>
      </c>
      <c r="G233" s="183">
        <f t="shared" si="163"/>
        <v>0</v>
      </c>
      <c r="H233" s="183">
        <f t="shared" si="163"/>
        <v>0</v>
      </c>
      <c r="I233" s="183">
        <f t="shared" si="163"/>
        <v>0</v>
      </c>
      <c r="J233" s="183">
        <f t="shared" si="163"/>
        <v>0</v>
      </c>
      <c r="K233" s="183">
        <f t="shared" si="163"/>
        <v>0</v>
      </c>
      <c r="L233" s="183">
        <f t="shared" si="163"/>
        <v>0</v>
      </c>
      <c r="M233" s="183">
        <f t="shared" si="163"/>
        <v>0</v>
      </c>
      <c r="N233" s="183">
        <f t="shared" si="163"/>
        <v>0</v>
      </c>
      <c r="O233" s="183">
        <f t="shared" si="163"/>
        <v>0</v>
      </c>
      <c r="P233" s="183">
        <f t="shared" si="163"/>
        <v>0</v>
      </c>
      <c r="Q233" s="183">
        <f t="shared" si="163"/>
        <v>0</v>
      </c>
      <c r="R233" s="183">
        <f t="shared" si="163"/>
        <v>0</v>
      </c>
      <c r="S233" s="183">
        <f t="shared" si="162"/>
        <v>0</v>
      </c>
      <c r="T233" s="183">
        <f t="shared" si="162"/>
        <v>0</v>
      </c>
      <c r="U233" s="183">
        <f t="shared" si="162"/>
        <v>0</v>
      </c>
      <c r="V233" s="183">
        <f t="shared" si="162"/>
        <v>0</v>
      </c>
      <c r="W233" s="183">
        <f t="shared" si="162"/>
        <v>0</v>
      </c>
      <c r="X233" s="183">
        <f t="shared" si="162"/>
        <v>0</v>
      </c>
      <c r="Y233" s="183">
        <f t="shared" si="162"/>
        <v>0</v>
      </c>
      <c r="Z233" s="183">
        <f t="shared" si="162"/>
        <v>0</v>
      </c>
      <c r="AA233" s="183">
        <f t="shared" si="162"/>
        <v>0</v>
      </c>
      <c r="AB233" s="183">
        <f t="shared" si="162"/>
        <v>0</v>
      </c>
      <c r="AC233" s="183">
        <f t="shared" si="162"/>
        <v>0</v>
      </c>
      <c r="AD233" s="183">
        <f t="shared" si="162"/>
        <v>0</v>
      </c>
      <c r="AE233" s="183">
        <f t="shared" si="162"/>
        <v>0</v>
      </c>
      <c r="AF233" s="196">
        <f t="shared" si="162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63"/>
        <v>0</v>
      </c>
      <c r="D234" s="183">
        <f t="shared" si="163"/>
        <v>0</v>
      </c>
      <c r="E234" s="183">
        <f t="shared" si="163"/>
        <v>0</v>
      </c>
      <c r="F234" s="183">
        <f t="shared" si="163"/>
        <v>0</v>
      </c>
      <c r="G234" s="183">
        <f t="shared" si="163"/>
        <v>0</v>
      </c>
      <c r="H234" s="183">
        <f t="shared" si="163"/>
        <v>0</v>
      </c>
      <c r="I234" s="183">
        <f t="shared" si="163"/>
        <v>0</v>
      </c>
      <c r="J234" s="183">
        <f t="shared" si="163"/>
        <v>0</v>
      </c>
      <c r="K234" s="183">
        <f t="shared" si="163"/>
        <v>0</v>
      </c>
      <c r="L234" s="183">
        <f t="shared" si="163"/>
        <v>0</v>
      </c>
      <c r="M234" s="183">
        <f t="shared" si="163"/>
        <v>0</v>
      </c>
      <c r="N234" s="183">
        <f t="shared" si="163"/>
        <v>0</v>
      </c>
      <c r="O234" s="183">
        <f t="shared" si="163"/>
        <v>0</v>
      </c>
      <c r="P234" s="183">
        <f t="shared" si="163"/>
        <v>0</v>
      </c>
      <c r="Q234" s="183">
        <f t="shared" si="163"/>
        <v>0</v>
      </c>
      <c r="R234" s="183">
        <f t="shared" si="163"/>
        <v>0</v>
      </c>
      <c r="S234" s="183">
        <f t="shared" si="162"/>
        <v>0</v>
      </c>
      <c r="T234" s="183">
        <f t="shared" si="162"/>
        <v>0</v>
      </c>
      <c r="U234" s="183">
        <f t="shared" si="162"/>
        <v>0</v>
      </c>
      <c r="V234" s="183">
        <f t="shared" si="162"/>
        <v>0</v>
      </c>
      <c r="W234" s="183">
        <f t="shared" si="162"/>
        <v>0</v>
      </c>
      <c r="X234" s="183">
        <f t="shared" si="162"/>
        <v>0</v>
      </c>
      <c r="Y234" s="183">
        <f t="shared" si="162"/>
        <v>0</v>
      </c>
      <c r="Z234" s="183">
        <f t="shared" si="162"/>
        <v>0</v>
      </c>
      <c r="AA234" s="183">
        <f t="shared" si="162"/>
        <v>0</v>
      </c>
      <c r="AB234" s="183">
        <f t="shared" si="162"/>
        <v>0</v>
      </c>
      <c r="AC234" s="183">
        <f t="shared" si="162"/>
        <v>0</v>
      </c>
      <c r="AD234" s="183">
        <f t="shared" si="162"/>
        <v>0</v>
      </c>
      <c r="AE234" s="183">
        <f t="shared" si="162"/>
        <v>0</v>
      </c>
      <c r="AF234" s="196">
        <f t="shared" si="162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63"/>
        <v>0</v>
      </c>
      <c r="D235" s="183">
        <f t="shared" si="163"/>
        <v>0</v>
      </c>
      <c r="E235" s="183">
        <f t="shared" si="163"/>
        <v>0</v>
      </c>
      <c r="F235" s="183">
        <f t="shared" si="163"/>
        <v>0</v>
      </c>
      <c r="G235" s="183">
        <f t="shared" si="163"/>
        <v>0</v>
      </c>
      <c r="H235" s="183">
        <f t="shared" si="163"/>
        <v>0</v>
      </c>
      <c r="I235" s="183">
        <f t="shared" si="163"/>
        <v>0</v>
      </c>
      <c r="J235" s="183">
        <f t="shared" si="163"/>
        <v>0</v>
      </c>
      <c r="K235" s="183">
        <f t="shared" si="163"/>
        <v>0</v>
      </c>
      <c r="L235" s="183">
        <f t="shared" si="163"/>
        <v>0</v>
      </c>
      <c r="M235" s="183">
        <f t="shared" si="163"/>
        <v>0</v>
      </c>
      <c r="N235" s="183">
        <f t="shared" si="163"/>
        <v>0</v>
      </c>
      <c r="O235" s="183">
        <f t="shared" si="163"/>
        <v>0</v>
      </c>
      <c r="P235" s="183">
        <f t="shared" si="163"/>
        <v>0</v>
      </c>
      <c r="Q235" s="183">
        <f t="shared" si="163"/>
        <v>0</v>
      </c>
      <c r="R235" s="183">
        <f t="shared" si="163"/>
        <v>0</v>
      </c>
      <c r="S235" s="183">
        <f t="shared" si="162"/>
        <v>0</v>
      </c>
      <c r="T235" s="183">
        <f t="shared" si="162"/>
        <v>0</v>
      </c>
      <c r="U235" s="183">
        <f t="shared" si="162"/>
        <v>0</v>
      </c>
      <c r="V235" s="183">
        <f t="shared" si="162"/>
        <v>0</v>
      </c>
      <c r="W235" s="183">
        <f t="shared" si="162"/>
        <v>0</v>
      </c>
      <c r="X235" s="183">
        <f t="shared" si="162"/>
        <v>0</v>
      </c>
      <c r="Y235" s="183">
        <f t="shared" si="162"/>
        <v>0</v>
      </c>
      <c r="Z235" s="183">
        <f t="shared" si="162"/>
        <v>0</v>
      </c>
      <c r="AA235" s="183">
        <f t="shared" si="162"/>
        <v>0</v>
      </c>
      <c r="AB235" s="183">
        <f t="shared" si="162"/>
        <v>0</v>
      </c>
      <c r="AC235" s="183">
        <f t="shared" si="162"/>
        <v>0</v>
      </c>
      <c r="AD235" s="183">
        <f t="shared" si="162"/>
        <v>0</v>
      </c>
      <c r="AE235" s="183">
        <f t="shared" si="162"/>
        <v>0</v>
      </c>
      <c r="AF235" s="196">
        <f t="shared" si="162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63"/>
        <v>0</v>
      </c>
      <c r="D236" s="183">
        <f t="shared" si="163"/>
        <v>0</v>
      </c>
      <c r="E236" s="183">
        <f t="shared" si="163"/>
        <v>0</v>
      </c>
      <c r="F236" s="183">
        <f t="shared" si="163"/>
        <v>0</v>
      </c>
      <c r="G236" s="183">
        <f t="shared" si="163"/>
        <v>0</v>
      </c>
      <c r="H236" s="183">
        <f t="shared" si="163"/>
        <v>0</v>
      </c>
      <c r="I236" s="183">
        <f t="shared" si="163"/>
        <v>0</v>
      </c>
      <c r="J236" s="183">
        <f t="shared" si="163"/>
        <v>0</v>
      </c>
      <c r="K236" s="183">
        <f t="shared" si="163"/>
        <v>0</v>
      </c>
      <c r="L236" s="183">
        <f t="shared" si="163"/>
        <v>0</v>
      </c>
      <c r="M236" s="183">
        <f t="shared" si="163"/>
        <v>0</v>
      </c>
      <c r="N236" s="183">
        <f t="shared" si="163"/>
        <v>0</v>
      </c>
      <c r="O236" s="183">
        <f t="shared" si="163"/>
        <v>0</v>
      </c>
      <c r="P236" s="183">
        <f t="shared" si="163"/>
        <v>0</v>
      </c>
      <c r="Q236" s="183">
        <f t="shared" si="163"/>
        <v>0</v>
      </c>
      <c r="R236" s="183">
        <f t="shared" si="163"/>
        <v>0</v>
      </c>
      <c r="S236" s="183">
        <f t="shared" si="162"/>
        <v>0</v>
      </c>
      <c r="T236" s="183">
        <f t="shared" si="162"/>
        <v>0</v>
      </c>
      <c r="U236" s="183">
        <f t="shared" si="162"/>
        <v>0</v>
      </c>
      <c r="V236" s="183">
        <f t="shared" si="162"/>
        <v>0</v>
      </c>
      <c r="W236" s="183">
        <f t="shared" si="162"/>
        <v>0</v>
      </c>
      <c r="X236" s="183">
        <f t="shared" si="162"/>
        <v>0</v>
      </c>
      <c r="Y236" s="183">
        <f t="shared" si="162"/>
        <v>0</v>
      </c>
      <c r="Z236" s="183">
        <f t="shared" si="162"/>
        <v>0</v>
      </c>
      <c r="AA236" s="183">
        <f t="shared" si="162"/>
        <v>0</v>
      </c>
      <c r="AB236" s="183">
        <f t="shared" si="162"/>
        <v>0</v>
      </c>
      <c r="AC236" s="183">
        <f t="shared" si="162"/>
        <v>0</v>
      </c>
      <c r="AD236" s="183">
        <f t="shared" si="162"/>
        <v>0</v>
      </c>
      <c r="AE236" s="183">
        <f t="shared" si="162"/>
        <v>0</v>
      </c>
      <c r="AF236" s="196">
        <f t="shared" si="162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63"/>
        <v>0</v>
      </c>
      <c r="D237" s="183">
        <f t="shared" si="163"/>
        <v>0</v>
      </c>
      <c r="E237" s="183">
        <f t="shared" si="163"/>
        <v>0</v>
      </c>
      <c r="F237" s="183">
        <f t="shared" si="163"/>
        <v>0</v>
      </c>
      <c r="G237" s="183">
        <f t="shared" si="163"/>
        <v>0</v>
      </c>
      <c r="H237" s="183">
        <f t="shared" si="163"/>
        <v>0</v>
      </c>
      <c r="I237" s="183">
        <f t="shared" si="163"/>
        <v>0</v>
      </c>
      <c r="J237" s="183">
        <f t="shared" si="163"/>
        <v>0</v>
      </c>
      <c r="K237" s="183">
        <f t="shared" si="163"/>
        <v>0</v>
      </c>
      <c r="L237" s="183">
        <f t="shared" si="163"/>
        <v>0</v>
      </c>
      <c r="M237" s="183">
        <f t="shared" si="163"/>
        <v>0</v>
      </c>
      <c r="N237" s="183">
        <f t="shared" si="163"/>
        <v>0</v>
      </c>
      <c r="O237" s="183">
        <f t="shared" si="163"/>
        <v>0</v>
      </c>
      <c r="P237" s="183">
        <f t="shared" si="163"/>
        <v>0</v>
      </c>
      <c r="Q237" s="183">
        <f t="shared" si="163"/>
        <v>0</v>
      </c>
      <c r="R237" s="183">
        <f t="shared" si="163"/>
        <v>0</v>
      </c>
      <c r="S237" s="183">
        <f t="shared" si="162"/>
        <v>0</v>
      </c>
      <c r="T237" s="183">
        <f t="shared" si="162"/>
        <v>0</v>
      </c>
      <c r="U237" s="183">
        <f t="shared" si="162"/>
        <v>0</v>
      </c>
      <c r="V237" s="183">
        <f t="shared" si="162"/>
        <v>0</v>
      </c>
      <c r="W237" s="183">
        <f t="shared" si="162"/>
        <v>0</v>
      </c>
      <c r="X237" s="183">
        <f t="shared" si="162"/>
        <v>0</v>
      </c>
      <c r="Y237" s="183">
        <f t="shared" si="162"/>
        <v>0</v>
      </c>
      <c r="Z237" s="183">
        <f t="shared" si="162"/>
        <v>0</v>
      </c>
      <c r="AA237" s="183">
        <f t="shared" si="162"/>
        <v>0</v>
      </c>
      <c r="AB237" s="183">
        <f t="shared" si="162"/>
        <v>0</v>
      </c>
      <c r="AC237" s="183">
        <f t="shared" si="162"/>
        <v>0</v>
      </c>
      <c r="AD237" s="183">
        <f t="shared" si="162"/>
        <v>0</v>
      </c>
      <c r="AE237" s="183">
        <f t="shared" si="162"/>
        <v>0</v>
      </c>
      <c r="AF237" s="196">
        <f t="shared" si="162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63"/>
        <v>0</v>
      </c>
      <c r="D238" s="183">
        <f t="shared" si="163"/>
        <v>0</v>
      </c>
      <c r="E238" s="183">
        <f t="shared" si="163"/>
        <v>0</v>
      </c>
      <c r="F238" s="183">
        <f t="shared" si="163"/>
        <v>0</v>
      </c>
      <c r="G238" s="183">
        <f t="shared" si="163"/>
        <v>0</v>
      </c>
      <c r="H238" s="183">
        <f t="shared" si="163"/>
        <v>0</v>
      </c>
      <c r="I238" s="183">
        <f t="shared" si="163"/>
        <v>0</v>
      </c>
      <c r="J238" s="183">
        <f t="shared" si="163"/>
        <v>0</v>
      </c>
      <c r="K238" s="183">
        <f t="shared" si="163"/>
        <v>0</v>
      </c>
      <c r="L238" s="183">
        <f t="shared" si="163"/>
        <v>0</v>
      </c>
      <c r="M238" s="183">
        <f t="shared" si="163"/>
        <v>0</v>
      </c>
      <c r="N238" s="183">
        <f t="shared" si="163"/>
        <v>0</v>
      </c>
      <c r="O238" s="183">
        <f t="shared" si="163"/>
        <v>0</v>
      </c>
      <c r="P238" s="183">
        <f t="shared" si="163"/>
        <v>0</v>
      </c>
      <c r="Q238" s="183">
        <f t="shared" si="163"/>
        <v>0</v>
      </c>
      <c r="R238" s="183">
        <f t="shared" si="163"/>
        <v>0</v>
      </c>
      <c r="S238" s="183">
        <f t="shared" si="162"/>
        <v>0</v>
      </c>
      <c r="T238" s="183">
        <f t="shared" si="162"/>
        <v>0</v>
      </c>
      <c r="U238" s="183">
        <f t="shared" si="162"/>
        <v>0</v>
      </c>
      <c r="V238" s="183">
        <f t="shared" si="162"/>
        <v>0</v>
      </c>
      <c r="W238" s="183">
        <f t="shared" si="162"/>
        <v>0</v>
      </c>
      <c r="X238" s="183">
        <f t="shared" si="162"/>
        <v>0</v>
      </c>
      <c r="Y238" s="183">
        <f t="shared" si="162"/>
        <v>0</v>
      </c>
      <c r="Z238" s="183">
        <f t="shared" si="162"/>
        <v>0</v>
      </c>
      <c r="AA238" s="183">
        <f t="shared" si="162"/>
        <v>0</v>
      </c>
      <c r="AB238" s="183">
        <f t="shared" si="162"/>
        <v>0</v>
      </c>
      <c r="AC238" s="183">
        <f t="shared" si="162"/>
        <v>0</v>
      </c>
      <c r="AD238" s="183">
        <f t="shared" si="162"/>
        <v>0</v>
      </c>
      <c r="AE238" s="183">
        <f t="shared" si="162"/>
        <v>0</v>
      </c>
      <c r="AF238" s="196">
        <f t="shared" si="162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63"/>
        <v>0</v>
      </c>
      <c r="D239" s="183">
        <f t="shared" si="163"/>
        <v>0</v>
      </c>
      <c r="E239" s="183">
        <f t="shared" si="163"/>
        <v>0</v>
      </c>
      <c r="F239" s="183">
        <f t="shared" si="163"/>
        <v>0</v>
      </c>
      <c r="G239" s="183">
        <f t="shared" si="163"/>
        <v>0</v>
      </c>
      <c r="H239" s="183">
        <f t="shared" si="163"/>
        <v>0</v>
      </c>
      <c r="I239" s="183">
        <f t="shared" si="163"/>
        <v>0</v>
      </c>
      <c r="J239" s="183">
        <f t="shared" si="163"/>
        <v>0</v>
      </c>
      <c r="K239" s="183">
        <f t="shared" si="163"/>
        <v>0</v>
      </c>
      <c r="L239" s="183">
        <f t="shared" si="163"/>
        <v>0</v>
      </c>
      <c r="M239" s="183">
        <f t="shared" si="163"/>
        <v>0</v>
      </c>
      <c r="N239" s="183">
        <f t="shared" si="163"/>
        <v>0</v>
      </c>
      <c r="O239" s="183">
        <f t="shared" si="163"/>
        <v>0</v>
      </c>
      <c r="P239" s="183">
        <f t="shared" si="163"/>
        <v>0</v>
      </c>
      <c r="Q239" s="183">
        <f t="shared" si="163"/>
        <v>0</v>
      </c>
      <c r="R239" s="183">
        <f t="shared" si="163"/>
        <v>0</v>
      </c>
      <c r="S239" s="183">
        <f t="shared" si="162"/>
        <v>0</v>
      </c>
      <c r="T239" s="183">
        <f t="shared" si="162"/>
        <v>0</v>
      </c>
      <c r="U239" s="183">
        <f t="shared" si="162"/>
        <v>0</v>
      </c>
      <c r="V239" s="183">
        <f t="shared" si="162"/>
        <v>0</v>
      </c>
      <c r="W239" s="183">
        <f t="shared" si="162"/>
        <v>0</v>
      </c>
      <c r="X239" s="183">
        <f t="shared" si="162"/>
        <v>0</v>
      </c>
      <c r="Y239" s="183">
        <f t="shared" si="162"/>
        <v>0</v>
      </c>
      <c r="Z239" s="183">
        <f t="shared" si="162"/>
        <v>0</v>
      </c>
      <c r="AA239" s="183">
        <f t="shared" si="162"/>
        <v>0</v>
      </c>
      <c r="AB239" s="183">
        <f t="shared" si="162"/>
        <v>0</v>
      </c>
      <c r="AC239" s="183">
        <f t="shared" si="162"/>
        <v>0</v>
      </c>
      <c r="AD239" s="183">
        <f t="shared" si="162"/>
        <v>0</v>
      </c>
      <c r="AE239" s="183">
        <f t="shared" si="162"/>
        <v>0</v>
      </c>
      <c r="AF239" s="196">
        <f t="shared" si="162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63"/>
        <v>0</v>
      </c>
      <c r="D240" s="183">
        <f t="shared" si="163"/>
        <v>0</v>
      </c>
      <c r="E240" s="183">
        <f t="shared" si="163"/>
        <v>0</v>
      </c>
      <c r="F240" s="183">
        <f t="shared" si="163"/>
        <v>0</v>
      </c>
      <c r="G240" s="183">
        <f t="shared" si="163"/>
        <v>0</v>
      </c>
      <c r="H240" s="183">
        <f t="shared" si="163"/>
        <v>0</v>
      </c>
      <c r="I240" s="183">
        <f t="shared" si="163"/>
        <v>0</v>
      </c>
      <c r="J240" s="183">
        <f t="shared" si="163"/>
        <v>0</v>
      </c>
      <c r="K240" s="183">
        <f t="shared" si="163"/>
        <v>0</v>
      </c>
      <c r="L240" s="183">
        <f t="shared" si="163"/>
        <v>0</v>
      </c>
      <c r="M240" s="183">
        <f t="shared" si="163"/>
        <v>0</v>
      </c>
      <c r="N240" s="183">
        <f t="shared" si="163"/>
        <v>0</v>
      </c>
      <c r="O240" s="183">
        <f t="shared" si="163"/>
        <v>0</v>
      </c>
      <c r="P240" s="183">
        <f t="shared" si="163"/>
        <v>0</v>
      </c>
      <c r="Q240" s="183">
        <f t="shared" si="163"/>
        <v>0</v>
      </c>
      <c r="R240" s="183">
        <f t="shared" si="163"/>
        <v>0</v>
      </c>
      <c r="S240" s="183">
        <f t="shared" ref="S240:AF255" si="164">R240</f>
        <v>0</v>
      </c>
      <c r="T240" s="183">
        <f t="shared" si="164"/>
        <v>0</v>
      </c>
      <c r="U240" s="183">
        <f t="shared" si="164"/>
        <v>0</v>
      </c>
      <c r="V240" s="183">
        <f t="shared" si="164"/>
        <v>0</v>
      </c>
      <c r="W240" s="183">
        <f t="shared" si="164"/>
        <v>0</v>
      </c>
      <c r="X240" s="183">
        <f t="shared" si="164"/>
        <v>0</v>
      </c>
      <c r="Y240" s="183">
        <f t="shared" si="164"/>
        <v>0</v>
      </c>
      <c r="Z240" s="183">
        <f t="shared" si="164"/>
        <v>0</v>
      </c>
      <c r="AA240" s="183">
        <f t="shared" si="164"/>
        <v>0</v>
      </c>
      <c r="AB240" s="183">
        <f t="shared" si="164"/>
        <v>0</v>
      </c>
      <c r="AC240" s="183">
        <f t="shared" si="164"/>
        <v>0</v>
      </c>
      <c r="AD240" s="183">
        <f t="shared" si="164"/>
        <v>0</v>
      </c>
      <c r="AE240" s="183">
        <f t="shared" si="164"/>
        <v>0</v>
      </c>
      <c r="AF240" s="196">
        <f t="shared" si="164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63"/>
        <v>0</v>
      </c>
      <c r="D241" s="183">
        <f t="shared" si="163"/>
        <v>0</v>
      </c>
      <c r="E241" s="183">
        <f t="shared" si="163"/>
        <v>0</v>
      </c>
      <c r="F241" s="183">
        <f t="shared" si="163"/>
        <v>0</v>
      </c>
      <c r="G241" s="183">
        <f t="shared" si="163"/>
        <v>0</v>
      </c>
      <c r="H241" s="183">
        <f t="shared" si="163"/>
        <v>0</v>
      </c>
      <c r="I241" s="183">
        <f t="shared" si="163"/>
        <v>0</v>
      </c>
      <c r="J241" s="183">
        <f t="shared" si="163"/>
        <v>0</v>
      </c>
      <c r="K241" s="183">
        <f t="shared" si="163"/>
        <v>0</v>
      </c>
      <c r="L241" s="183">
        <f t="shared" si="163"/>
        <v>0</v>
      </c>
      <c r="M241" s="183">
        <f t="shared" si="163"/>
        <v>0</v>
      </c>
      <c r="N241" s="183">
        <f t="shared" si="163"/>
        <v>0</v>
      </c>
      <c r="O241" s="183">
        <f t="shared" si="163"/>
        <v>0</v>
      </c>
      <c r="P241" s="183">
        <f t="shared" si="163"/>
        <v>0</v>
      </c>
      <c r="Q241" s="183">
        <f t="shared" si="163"/>
        <v>0</v>
      </c>
      <c r="R241" s="183">
        <f t="shared" si="163"/>
        <v>0</v>
      </c>
      <c r="S241" s="183">
        <f t="shared" si="164"/>
        <v>0</v>
      </c>
      <c r="T241" s="183">
        <f t="shared" si="164"/>
        <v>0</v>
      </c>
      <c r="U241" s="183">
        <f t="shared" si="164"/>
        <v>0</v>
      </c>
      <c r="V241" s="183">
        <f t="shared" si="164"/>
        <v>0</v>
      </c>
      <c r="W241" s="183">
        <f t="shared" si="164"/>
        <v>0</v>
      </c>
      <c r="X241" s="183">
        <f t="shared" si="164"/>
        <v>0</v>
      </c>
      <c r="Y241" s="183">
        <f t="shared" si="164"/>
        <v>0</v>
      </c>
      <c r="Z241" s="183">
        <f t="shared" si="164"/>
        <v>0</v>
      </c>
      <c r="AA241" s="183">
        <f t="shared" si="164"/>
        <v>0</v>
      </c>
      <c r="AB241" s="183">
        <f t="shared" si="164"/>
        <v>0</v>
      </c>
      <c r="AC241" s="183">
        <f t="shared" si="164"/>
        <v>0</v>
      </c>
      <c r="AD241" s="183">
        <f t="shared" si="164"/>
        <v>0</v>
      </c>
      <c r="AE241" s="183">
        <f t="shared" si="164"/>
        <v>0</v>
      </c>
      <c r="AF241" s="196">
        <f t="shared" si="164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63"/>
        <v>0</v>
      </c>
      <c r="D242" s="183">
        <f t="shared" si="163"/>
        <v>0</v>
      </c>
      <c r="E242" s="183">
        <f t="shared" si="163"/>
        <v>0</v>
      </c>
      <c r="F242" s="183">
        <f t="shared" si="163"/>
        <v>0</v>
      </c>
      <c r="G242" s="183">
        <f t="shared" si="163"/>
        <v>0</v>
      </c>
      <c r="H242" s="183">
        <f t="shared" si="163"/>
        <v>0</v>
      </c>
      <c r="I242" s="183">
        <f t="shared" si="163"/>
        <v>0</v>
      </c>
      <c r="J242" s="183">
        <f t="shared" si="163"/>
        <v>0</v>
      </c>
      <c r="K242" s="183">
        <f t="shared" si="163"/>
        <v>0</v>
      </c>
      <c r="L242" s="183">
        <f t="shared" si="163"/>
        <v>0</v>
      </c>
      <c r="M242" s="183">
        <f t="shared" si="163"/>
        <v>0</v>
      </c>
      <c r="N242" s="183">
        <f t="shared" si="163"/>
        <v>0</v>
      </c>
      <c r="O242" s="183">
        <f t="shared" si="163"/>
        <v>0</v>
      </c>
      <c r="P242" s="183">
        <f t="shared" si="163"/>
        <v>0</v>
      </c>
      <c r="Q242" s="183">
        <f t="shared" si="163"/>
        <v>0</v>
      </c>
      <c r="R242" s="183">
        <f t="shared" ref="C242:R257" si="165">Q242</f>
        <v>0</v>
      </c>
      <c r="S242" s="183">
        <f t="shared" si="164"/>
        <v>0</v>
      </c>
      <c r="T242" s="183">
        <f t="shared" si="164"/>
        <v>0</v>
      </c>
      <c r="U242" s="183">
        <f t="shared" si="164"/>
        <v>0</v>
      </c>
      <c r="V242" s="183">
        <f t="shared" si="164"/>
        <v>0</v>
      </c>
      <c r="W242" s="183">
        <f t="shared" si="164"/>
        <v>0</v>
      </c>
      <c r="X242" s="183">
        <f t="shared" si="164"/>
        <v>0</v>
      </c>
      <c r="Y242" s="183">
        <f t="shared" si="164"/>
        <v>0</v>
      </c>
      <c r="Z242" s="183">
        <f t="shared" si="164"/>
        <v>0</v>
      </c>
      <c r="AA242" s="183">
        <f t="shared" si="164"/>
        <v>0</v>
      </c>
      <c r="AB242" s="183">
        <f t="shared" si="164"/>
        <v>0</v>
      </c>
      <c r="AC242" s="183">
        <f t="shared" si="164"/>
        <v>0</v>
      </c>
      <c r="AD242" s="183">
        <f t="shared" si="164"/>
        <v>0</v>
      </c>
      <c r="AE242" s="183">
        <f t="shared" si="164"/>
        <v>0</v>
      </c>
      <c r="AF242" s="196">
        <f t="shared" si="164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65"/>
        <v>0</v>
      </c>
      <c r="D243" s="183">
        <f t="shared" si="165"/>
        <v>0</v>
      </c>
      <c r="E243" s="183">
        <f t="shared" si="165"/>
        <v>0</v>
      </c>
      <c r="F243" s="183">
        <f t="shared" si="165"/>
        <v>0</v>
      </c>
      <c r="G243" s="183">
        <f t="shared" si="165"/>
        <v>0</v>
      </c>
      <c r="H243" s="183">
        <f t="shared" si="165"/>
        <v>0</v>
      </c>
      <c r="I243" s="183">
        <f t="shared" si="165"/>
        <v>0</v>
      </c>
      <c r="J243" s="183">
        <f t="shared" si="165"/>
        <v>0</v>
      </c>
      <c r="K243" s="183">
        <f t="shared" si="165"/>
        <v>0</v>
      </c>
      <c r="L243" s="183">
        <f t="shared" si="165"/>
        <v>0</v>
      </c>
      <c r="M243" s="183">
        <f t="shared" si="165"/>
        <v>0</v>
      </c>
      <c r="N243" s="183">
        <f t="shared" si="165"/>
        <v>0</v>
      </c>
      <c r="O243" s="183">
        <f t="shared" si="165"/>
        <v>0</v>
      </c>
      <c r="P243" s="183">
        <f t="shared" si="165"/>
        <v>0</v>
      </c>
      <c r="Q243" s="183">
        <f t="shared" si="165"/>
        <v>0</v>
      </c>
      <c r="R243" s="183">
        <f t="shared" si="165"/>
        <v>0</v>
      </c>
      <c r="S243" s="183">
        <f t="shared" si="164"/>
        <v>0</v>
      </c>
      <c r="T243" s="183">
        <f t="shared" si="164"/>
        <v>0</v>
      </c>
      <c r="U243" s="183">
        <f t="shared" si="164"/>
        <v>0</v>
      </c>
      <c r="V243" s="183">
        <f t="shared" si="164"/>
        <v>0</v>
      </c>
      <c r="W243" s="183">
        <f t="shared" si="164"/>
        <v>0</v>
      </c>
      <c r="X243" s="183">
        <f t="shared" si="164"/>
        <v>0</v>
      </c>
      <c r="Y243" s="183">
        <f t="shared" si="164"/>
        <v>0</v>
      </c>
      <c r="Z243" s="183">
        <f t="shared" si="164"/>
        <v>0</v>
      </c>
      <c r="AA243" s="183">
        <f t="shared" si="164"/>
        <v>0</v>
      </c>
      <c r="AB243" s="183">
        <f t="shared" si="164"/>
        <v>0</v>
      </c>
      <c r="AC243" s="183">
        <f t="shared" si="164"/>
        <v>0</v>
      </c>
      <c r="AD243" s="183">
        <f t="shared" si="164"/>
        <v>0</v>
      </c>
      <c r="AE243" s="183">
        <f t="shared" si="164"/>
        <v>0</v>
      </c>
      <c r="AF243" s="196">
        <f t="shared" si="164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65"/>
        <v>0</v>
      </c>
      <c r="D244" s="183">
        <f t="shared" si="165"/>
        <v>0</v>
      </c>
      <c r="E244" s="183">
        <f t="shared" si="165"/>
        <v>0</v>
      </c>
      <c r="F244" s="183">
        <f t="shared" si="165"/>
        <v>0</v>
      </c>
      <c r="G244" s="183">
        <f t="shared" si="165"/>
        <v>0</v>
      </c>
      <c r="H244" s="183">
        <f t="shared" si="165"/>
        <v>0</v>
      </c>
      <c r="I244" s="183">
        <f t="shared" si="165"/>
        <v>0</v>
      </c>
      <c r="J244" s="183">
        <f t="shared" si="165"/>
        <v>0</v>
      </c>
      <c r="K244" s="183">
        <f t="shared" si="165"/>
        <v>0</v>
      </c>
      <c r="L244" s="183">
        <f t="shared" si="165"/>
        <v>0</v>
      </c>
      <c r="M244" s="183">
        <f t="shared" si="165"/>
        <v>0</v>
      </c>
      <c r="N244" s="183">
        <f t="shared" si="165"/>
        <v>0</v>
      </c>
      <c r="O244" s="183">
        <f t="shared" si="165"/>
        <v>0</v>
      </c>
      <c r="P244" s="183">
        <f t="shared" si="165"/>
        <v>0</v>
      </c>
      <c r="Q244" s="183">
        <f t="shared" si="165"/>
        <v>0</v>
      </c>
      <c r="R244" s="183">
        <f t="shared" si="165"/>
        <v>0</v>
      </c>
      <c r="S244" s="183">
        <f t="shared" si="164"/>
        <v>0</v>
      </c>
      <c r="T244" s="183">
        <f t="shared" si="164"/>
        <v>0</v>
      </c>
      <c r="U244" s="183">
        <f t="shared" si="164"/>
        <v>0</v>
      </c>
      <c r="V244" s="183">
        <f t="shared" si="164"/>
        <v>0</v>
      </c>
      <c r="W244" s="183">
        <f t="shared" si="164"/>
        <v>0</v>
      </c>
      <c r="X244" s="183">
        <f t="shared" si="164"/>
        <v>0</v>
      </c>
      <c r="Y244" s="183">
        <f t="shared" si="164"/>
        <v>0</v>
      </c>
      <c r="Z244" s="183">
        <f t="shared" si="164"/>
        <v>0</v>
      </c>
      <c r="AA244" s="183">
        <f t="shared" si="164"/>
        <v>0</v>
      </c>
      <c r="AB244" s="183">
        <f t="shared" si="164"/>
        <v>0</v>
      </c>
      <c r="AC244" s="183">
        <f t="shared" si="164"/>
        <v>0</v>
      </c>
      <c r="AD244" s="183">
        <f t="shared" si="164"/>
        <v>0</v>
      </c>
      <c r="AE244" s="183">
        <f t="shared" si="164"/>
        <v>0</v>
      </c>
      <c r="AF244" s="196">
        <f t="shared" si="164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65"/>
        <v>0</v>
      </c>
      <c r="D245" s="183">
        <f t="shared" si="165"/>
        <v>0</v>
      </c>
      <c r="E245" s="183">
        <f t="shared" si="165"/>
        <v>0</v>
      </c>
      <c r="F245" s="183">
        <f t="shared" si="165"/>
        <v>0</v>
      </c>
      <c r="G245" s="183">
        <f t="shared" si="165"/>
        <v>0</v>
      </c>
      <c r="H245" s="183">
        <f t="shared" si="165"/>
        <v>0</v>
      </c>
      <c r="I245" s="183">
        <f t="shared" si="165"/>
        <v>0</v>
      </c>
      <c r="J245" s="183">
        <f t="shared" si="165"/>
        <v>0</v>
      </c>
      <c r="K245" s="183">
        <f t="shared" si="165"/>
        <v>0</v>
      </c>
      <c r="L245" s="183">
        <f t="shared" si="165"/>
        <v>0</v>
      </c>
      <c r="M245" s="183">
        <f t="shared" si="165"/>
        <v>0</v>
      </c>
      <c r="N245" s="183">
        <f t="shared" si="165"/>
        <v>0</v>
      </c>
      <c r="O245" s="183">
        <f t="shared" si="165"/>
        <v>0</v>
      </c>
      <c r="P245" s="183">
        <f t="shared" si="165"/>
        <v>0</v>
      </c>
      <c r="Q245" s="183">
        <f t="shared" si="165"/>
        <v>0</v>
      </c>
      <c r="R245" s="183">
        <f t="shared" si="165"/>
        <v>0</v>
      </c>
      <c r="S245" s="183">
        <f t="shared" si="164"/>
        <v>0</v>
      </c>
      <c r="T245" s="183">
        <f t="shared" si="164"/>
        <v>0</v>
      </c>
      <c r="U245" s="183">
        <f t="shared" si="164"/>
        <v>0</v>
      </c>
      <c r="V245" s="183">
        <f t="shared" si="164"/>
        <v>0</v>
      </c>
      <c r="W245" s="183">
        <f t="shared" si="164"/>
        <v>0</v>
      </c>
      <c r="X245" s="183">
        <f t="shared" si="164"/>
        <v>0</v>
      </c>
      <c r="Y245" s="183">
        <f t="shared" si="164"/>
        <v>0</v>
      </c>
      <c r="Z245" s="183">
        <f t="shared" si="164"/>
        <v>0</v>
      </c>
      <c r="AA245" s="183">
        <f t="shared" si="164"/>
        <v>0</v>
      </c>
      <c r="AB245" s="183">
        <f t="shared" si="164"/>
        <v>0</v>
      </c>
      <c r="AC245" s="183">
        <f t="shared" si="164"/>
        <v>0</v>
      </c>
      <c r="AD245" s="183">
        <f t="shared" si="164"/>
        <v>0</v>
      </c>
      <c r="AE245" s="183">
        <f t="shared" si="164"/>
        <v>0</v>
      </c>
      <c r="AF245" s="196">
        <f t="shared" si="164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65"/>
        <v>0</v>
      </c>
      <c r="D246" s="183">
        <f t="shared" si="165"/>
        <v>0</v>
      </c>
      <c r="E246" s="183">
        <f t="shared" si="165"/>
        <v>0</v>
      </c>
      <c r="F246" s="183">
        <f t="shared" si="165"/>
        <v>0</v>
      </c>
      <c r="G246" s="183">
        <f t="shared" si="165"/>
        <v>0</v>
      </c>
      <c r="H246" s="183">
        <f t="shared" si="165"/>
        <v>0</v>
      </c>
      <c r="I246" s="183">
        <f t="shared" si="165"/>
        <v>0</v>
      </c>
      <c r="J246" s="183">
        <f t="shared" si="165"/>
        <v>0</v>
      </c>
      <c r="K246" s="183">
        <f t="shared" si="165"/>
        <v>0</v>
      </c>
      <c r="L246" s="183">
        <f t="shared" si="165"/>
        <v>0</v>
      </c>
      <c r="M246" s="183">
        <f t="shared" si="165"/>
        <v>0</v>
      </c>
      <c r="N246" s="183">
        <f t="shared" si="165"/>
        <v>0</v>
      </c>
      <c r="O246" s="183">
        <f t="shared" si="165"/>
        <v>0</v>
      </c>
      <c r="P246" s="183">
        <f t="shared" si="165"/>
        <v>0</v>
      </c>
      <c r="Q246" s="183">
        <f t="shared" si="165"/>
        <v>0</v>
      </c>
      <c r="R246" s="183">
        <f t="shared" si="165"/>
        <v>0</v>
      </c>
      <c r="S246" s="183">
        <f t="shared" si="164"/>
        <v>0</v>
      </c>
      <c r="T246" s="183">
        <f t="shared" si="164"/>
        <v>0</v>
      </c>
      <c r="U246" s="183">
        <f t="shared" si="164"/>
        <v>0</v>
      </c>
      <c r="V246" s="183">
        <f t="shared" si="164"/>
        <v>0</v>
      </c>
      <c r="W246" s="183">
        <f t="shared" si="164"/>
        <v>0</v>
      </c>
      <c r="X246" s="183">
        <f t="shared" si="164"/>
        <v>0</v>
      </c>
      <c r="Y246" s="183">
        <f t="shared" si="164"/>
        <v>0</v>
      </c>
      <c r="Z246" s="183">
        <f t="shared" si="164"/>
        <v>0</v>
      </c>
      <c r="AA246" s="183">
        <f t="shared" si="164"/>
        <v>0</v>
      </c>
      <c r="AB246" s="183">
        <f t="shared" si="164"/>
        <v>0</v>
      </c>
      <c r="AC246" s="183">
        <f t="shared" si="164"/>
        <v>0</v>
      </c>
      <c r="AD246" s="183">
        <f t="shared" si="164"/>
        <v>0</v>
      </c>
      <c r="AE246" s="183">
        <f t="shared" si="164"/>
        <v>0</v>
      </c>
      <c r="AF246" s="196">
        <f t="shared" si="164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65"/>
        <v>0</v>
      </c>
      <c r="D247" s="183">
        <f t="shared" si="165"/>
        <v>0</v>
      </c>
      <c r="E247" s="183">
        <f t="shared" si="165"/>
        <v>0</v>
      </c>
      <c r="F247" s="183">
        <f t="shared" si="165"/>
        <v>0</v>
      </c>
      <c r="G247" s="183">
        <f t="shared" si="165"/>
        <v>0</v>
      </c>
      <c r="H247" s="183">
        <f t="shared" si="165"/>
        <v>0</v>
      </c>
      <c r="I247" s="183">
        <f t="shared" si="165"/>
        <v>0</v>
      </c>
      <c r="J247" s="183">
        <f t="shared" si="165"/>
        <v>0</v>
      </c>
      <c r="K247" s="183">
        <f t="shared" si="165"/>
        <v>0</v>
      </c>
      <c r="L247" s="183">
        <f t="shared" si="165"/>
        <v>0</v>
      </c>
      <c r="M247" s="183">
        <f t="shared" si="165"/>
        <v>0</v>
      </c>
      <c r="N247" s="183">
        <f t="shared" si="165"/>
        <v>0</v>
      </c>
      <c r="O247" s="183">
        <f t="shared" si="165"/>
        <v>0</v>
      </c>
      <c r="P247" s="183">
        <f t="shared" si="165"/>
        <v>0</v>
      </c>
      <c r="Q247" s="183">
        <f t="shared" si="165"/>
        <v>0</v>
      </c>
      <c r="R247" s="183">
        <f t="shared" si="165"/>
        <v>0</v>
      </c>
      <c r="S247" s="183">
        <f t="shared" si="164"/>
        <v>0</v>
      </c>
      <c r="T247" s="183">
        <f t="shared" si="164"/>
        <v>0</v>
      </c>
      <c r="U247" s="183">
        <f t="shared" si="164"/>
        <v>0</v>
      </c>
      <c r="V247" s="183">
        <f t="shared" si="164"/>
        <v>0</v>
      </c>
      <c r="W247" s="183">
        <f t="shared" si="164"/>
        <v>0</v>
      </c>
      <c r="X247" s="183">
        <f t="shared" si="164"/>
        <v>0</v>
      </c>
      <c r="Y247" s="183">
        <f t="shared" si="164"/>
        <v>0</v>
      </c>
      <c r="Z247" s="183">
        <f t="shared" si="164"/>
        <v>0</v>
      </c>
      <c r="AA247" s="183">
        <f t="shared" si="164"/>
        <v>0</v>
      </c>
      <c r="AB247" s="183">
        <f t="shared" si="164"/>
        <v>0</v>
      </c>
      <c r="AC247" s="183">
        <f t="shared" si="164"/>
        <v>0</v>
      </c>
      <c r="AD247" s="183">
        <f t="shared" si="164"/>
        <v>0</v>
      </c>
      <c r="AE247" s="183">
        <f t="shared" si="164"/>
        <v>0</v>
      </c>
      <c r="AF247" s="196">
        <f t="shared" si="164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65"/>
        <v>0</v>
      </c>
      <c r="D248" s="183">
        <f t="shared" si="165"/>
        <v>0</v>
      </c>
      <c r="E248" s="183">
        <f t="shared" si="165"/>
        <v>0</v>
      </c>
      <c r="F248" s="183">
        <f t="shared" si="165"/>
        <v>0</v>
      </c>
      <c r="G248" s="183">
        <f t="shared" si="165"/>
        <v>0</v>
      </c>
      <c r="H248" s="183">
        <f t="shared" si="165"/>
        <v>0</v>
      </c>
      <c r="I248" s="183">
        <f t="shared" si="165"/>
        <v>0</v>
      </c>
      <c r="J248" s="183">
        <f t="shared" si="165"/>
        <v>0</v>
      </c>
      <c r="K248" s="183">
        <f t="shared" si="165"/>
        <v>0</v>
      </c>
      <c r="L248" s="183">
        <f t="shared" si="165"/>
        <v>0</v>
      </c>
      <c r="M248" s="183">
        <f t="shared" si="165"/>
        <v>0</v>
      </c>
      <c r="N248" s="183">
        <f t="shared" si="165"/>
        <v>0</v>
      </c>
      <c r="O248" s="183">
        <f t="shared" si="165"/>
        <v>0</v>
      </c>
      <c r="P248" s="183">
        <f t="shared" si="165"/>
        <v>0</v>
      </c>
      <c r="Q248" s="183">
        <f t="shared" si="165"/>
        <v>0</v>
      </c>
      <c r="R248" s="183">
        <f t="shared" si="165"/>
        <v>0</v>
      </c>
      <c r="S248" s="183">
        <f t="shared" si="164"/>
        <v>0</v>
      </c>
      <c r="T248" s="183">
        <f t="shared" si="164"/>
        <v>0</v>
      </c>
      <c r="U248" s="183">
        <f t="shared" si="164"/>
        <v>0</v>
      </c>
      <c r="V248" s="183">
        <f t="shared" si="164"/>
        <v>0</v>
      </c>
      <c r="W248" s="183">
        <f t="shared" si="164"/>
        <v>0</v>
      </c>
      <c r="X248" s="183">
        <f t="shared" si="164"/>
        <v>0</v>
      </c>
      <c r="Y248" s="183">
        <f t="shared" si="164"/>
        <v>0</v>
      </c>
      <c r="Z248" s="183">
        <f t="shared" si="164"/>
        <v>0</v>
      </c>
      <c r="AA248" s="183">
        <f t="shared" si="164"/>
        <v>0</v>
      </c>
      <c r="AB248" s="183">
        <f t="shared" si="164"/>
        <v>0</v>
      </c>
      <c r="AC248" s="183">
        <f t="shared" si="164"/>
        <v>0</v>
      </c>
      <c r="AD248" s="183">
        <f t="shared" si="164"/>
        <v>0</v>
      </c>
      <c r="AE248" s="183">
        <f t="shared" si="164"/>
        <v>0</v>
      </c>
      <c r="AF248" s="196">
        <f t="shared" si="164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65"/>
        <v>0</v>
      </c>
      <c r="D249" s="183">
        <f t="shared" si="165"/>
        <v>0</v>
      </c>
      <c r="E249" s="183">
        <f t="shared" si="165"/>
        <v>0</v>
      </c>
      <c r="F249" s="183">
        <f t="shared" si="165"/>
        <v>0</v>
      </c>
      <c r="G249" s="183">
        <f t="shared" si="165"/>
        <v>0</v>
      </c>
      <c r="H249" s="183">
        <f t="shared" si="165"/>
        <v>0</v>
      </c>
      <c r="I249" s="183">
        <f t="shared" si="165"/>
        <v>0</v>
      </c>
      <c r="J249" s="183">
        <f t="shared" si="165"/>
        <v>0</v>
      </c>
      <c r="K249" s="183">
        <f t="shared" si="165"/>
        <v>0</v>
      </c>
      <c r="L249" s="183">
        <f t="shared" si="165"/>
        <v>0</v>
      </c>
      <c r="M249" s="183">
        <f t="shared" si="165"/>
        <v>0</v>
      </c>
      <c r="N249" s="183">
        <f t="shared" si="165"/>
        <v>0</v>
      </c>
      <c r="O249" s="183">
        <f t="shared" si="165"/>
        <v>0</v>
      </c>
      <c r="P249" s="183">
        <f t="shared" si="165"/>
        <v>0</v>
      </c>
      <c r="Q249" s="183">
        <f t="shared" si="165"/>
        <v>0</v>
      </c>
      <c r="R249" s="183">
        <f t="shared" si="165"/>
        <v>0</v>
      </c>
      <c r="S249" s="183">
        <f t="shared" si="164"/>
        <v>0</v>
      </c>
      <c r="T249" s="183">
        <f t="shared" si="164"/>
        <v>0</v>
      </c>
      <c r="U249" s="183">
        <f t="shared" si="164"/>
        <v>0</v>
      </c>
      <c r="V249" s="183">
        <f t="shared" si="164"/>
        <v>0</v>
      </c>
      <c r="W249" s="183">
        <f t="shared" si="164"/>
        <v>0</v>
      </c>
      <c r="X249" s="183">
        <f t="shared" si="164"/>
        <v>0</v>
      </c>
      <c r="Y249" s="183">
        <f t="shared" si="164"/>
        <v>0</v>
      </c>
      <c r="Z249" s="183">
        <f t="shared" si="164"/>
        <v>0</v>
      </c>
      <c r="AA249" s="183">
        <f t="shared" si="164"/>
        <v>0</v>
      </c>
      <c r="AB249" s="183">
        <f t="shared" si="164"/>
        <v>0</v>
      </c>
      <c r="AC249" s="183">
        <f t="shared" si="164"/>
        <v>0</v>
      </c>
      <c r="AD249" s="183">
        <f t="shared" si="164"/>
        <v>0</v>
      </c>
      <c r="AE249" s="183">
        <f t="shared" si="164"/>
        <v>0</v>
      </c>
      <c r="AF249" s="196">
        <f t="shared" si="164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65"/>
        <v>0</v>
      </c>
      <c r="D250" s="183">
        <f t="shared" si="165"/>
        <v>0</v>
      </c>
      <c r="E250" s="183">
        <f t="shared" si="165"/>
        <v>0</v>
      </c>
      <c r="F250" s="183">
        <f t="shared" si="165"/>
        <v>0</v>
      </c>
      <c r="G250" s="183">
        <f t="shared" si="165"/>
        <v>0</v>
      </c>
      <c r="H250" s="183">
        <f t="shared" si="165"/>
        <v>0</v>
      </c>
      <c r="I250" s="183">
        <f t="shared" si="165"/>
        <v>0</v>
      </c>
      <c r="J250" s="183">
        <f t="shared" si="165"/>
        <v>0</v>
      </c>
      <c r="K250" s="183">
        <f t="shared" si="165"/>
        <v>0</v>
      </c>
      <c r="L250" s="183">
        <f t="shared" si="165"/>
        <v>0</v>
      </c>
      <c r="M250" s="183">
        <f t="shared" si="165"/>
        <v>0</v>
      </c>
      <c r="N250" s="183">
        <f t="shared" si="165"/>
        <v>0</v>
      </c>
      <c r="O250" s="183">
        <f t="shared" si="165"/>
        <v>0</v>
      </c>
      <c r="P250" s="183">
        <f t="shared" si="165"/>
        <v>0</v>
      </c>
      <c r="Q250" s="183">
        <f t="shared" si="165"/>
        <v>0</v>
      </c>
      <c r="R250" s="183">
        <f t="shared" si="165"/>
        <v>0</v>
      </c>
      <c r="S250" s="183">
        <f t="shared" si="164"/>
        <v>0</v>
      </c>
      <c r="T250" s="183">
        <f t="shared" si="164"/>
        <v>0</v>
      </c>
      <c r="U250" s="183">
        <f t="shared" si="164"/>
        <v>0</v>
      </c>
      <c r="V250" s="183">
        <f t="shared" si="164"/>
        <v>0</v>
      </c>
      <c r="W250" s="183">
        <f t="shared" si="164"/>
        <v>0</v>
      </c>
      <c r="X250" s="183">
        <f t="shared" si="164"/>
        <v>0</v>
      </c>
      <c r="Y250" s="183">
        <f t="shared" si="164"/>
        <v>0</v>
      </c>
      <c r="Z250" s="183">
        <f t="shared" si="164"/>
        <v>0</v>
      </c>
      <c r="AA250" s="183">
        <f t="shared" si="164"/>
        <v>0</v>
      </c>
      <c r="AB250" s="183">
        <f t="shared" si="164"/>
        <v>0</v>
      </c>
      <c r="AC250" s="183">
        <f t="shared" si="164"/>
        <v>0</v>
      </c>
      <c r="AD250" s="183">
        <f t="shared" si="164"/>
        <v>0</v>
      </c>
      <c r="AE250" s="183">
        <f t="shared" si="164"/>
        <v>0</v>
      </c>
      <c r="AF250" s="196">
        <f t="shared" si="164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65"/>
        <v>0</v>
      </c>
      <c r="D251" s="183">
        <f t="shared" si="165"/>
        <v>0</v>
      </c>
      <c r="E251" s="183">
        <f t="shared" si="165"/>
        <v>0</v>
      </c>
      <c r="F251" s="183">
        <f t="shared" si="165"/>
        <v>0</v>
      </c>
      <c r="G251" s="183">
        <f t="shared" si="165"/>
        <v>0</v>
      </c>
      <c r="H251" s="183">
        <f t="shared" si="165"/>
        <v>0</v>
      </c>
      <c r="I251" s="183">
        <f t="shared" si="165"/>
        <v>0</v>
      </c>
      <c r="J251" s="183">
        <f t="shared" si="165"/>
        <v>0</v>
      </c>
      <c r="K251" s="183">
        <f t="shared" si="165"/>
        <v>0</v>
      </c>
      <c r="L251" s="183">
        <f t="shared" si="165"/>
        <v>0</v>
      </c>
      <c r="M251" s="183">
        <f t="shared" si="165"/>
        <v>0</v>
      </c>
      <c r="N251" s="183">
        <f t="shared" si="165"/>
        <v>0</v>
      </c>
      <c r="O251" s="183">
        <f t="shared" si="165"/>
        <v>0</v>
      </c>
      <c r="P251" s="183">
        <f t="shared" si="165"/>
        <v>0</v>
      </c>
      <c r="Q251" s="183">
        <f t="shared" si="165"/>
        <v>0</v>
      </c>
      <c r="R251" s="183">
        <f t="shared" si="165"/>
        <v>0</v>
      </c>
      <c r="S251" s="183">
        <f t="shared" si="164"/>
        <v>0</v>
      </c>
      <c r="T251" s="183">
        <f t="shared" si="164"/>
        <v>0</v>
      </c>
      <c r="U251" s="183">
        <f t="shared" si="164"/>
        <v>0</v>
      </c>
      <c r="V251" s="183">
        <f t="shared" si="164"/>
        <v>0</v>
      </c>
      <c r="W251" s="183">
        <f t="shared" si="164"/>
        <v>0</v>
      </c>
      <c r="X251" s="183">
        <f t="shared" si="164"/>
        <v>0</v>
      </c>
      <c r="Y251" s="183">
        <f t="shared" si="164"/>
        <v>0</v>
      </c>
      <c r="Z251" s="183">
        <f t="shared" si="164"/>
        <v>0</v>
      </c>
      <c r="AA251" s="183">
        <f t="shared" si="164"/>
        <v>0</v>
      </c>
      <c r="AB251" s="183">
        <f t="shared" si="164"/>
        <v>0</v>
      </c>
      <c r="AC251" s="183">
        <f t="shared" si="164"/>
        <v>0</v>
      </c>
      <c r="AD251" s="183">
        <f t="shared" si="164"/>
        <v>0</v>
      </c>
      <c r="AE251" s="183">
        <f t="shared" si="164"/>
        <v>0</v>
      </c>
      <c r="AF251" s="196">
        <f t="shared" si="164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65"/>
        <v>0</v>
      </c>
      <c r="D252" s="183">
        <f t="shared" si="165"/>
        <v>0</v>
      </c>
      <c r="E252" s="183">
        <f t="shared" si="165"/>
        <v>0</v>
      </c>
      <c r="F252" s="183">
        <f t="shared" si="165"/>
        <v>0</v>
      </c>
      <c r="G252" s="183">
        <f t="shared" si="165"/>
        <v>0</v>
      </c>
      <c r="H252" s="183">
        <f t="shared" si="165"/>
        <v>0</v>
      </c>
      <c r="I252" s="183">
        <f t="shared" si="165"/>
        <v>0</v>
      </c>
      <c r="J252" s="183">
        <f t="shared" si="165"/>
        <v>0</v>
      </c>
      <c r="K252" s="183">
        <f t="shared" si="165"/>
        <v>0</v>
      </c>
      <c r="L252" s="183">
        <f t="shared" si="165"/>
        <v>0</v>
      </c>
      <c r="M252" s="183">
        <f t="shared" si="165"/>
        <v>0</v>
      </c>
      <c r="N252" s="183">
        <f t="shared" si="165"/>
        <v>0</v>
      </c>
      <c r="O252" s="183">
        <f t="shared" si="165"/>
        <v>0</v>
      </c>
      <c r="P252" s="183">
        <f t="shared" si="165"/>
        <v>0</v>
      </c>
      <c r="Q252" s="183">
        <f t="shared" si="165"/>
        <v>0</v>
      </c>
      <c r="R252" s="183">
        <f t="shared" si="165"/>
        <v>0</v>
      </c>
      <c r="S252" s="183">
        <f t="shared" si="164"/>
        <v>0</v>
      </c>
      <c r="T252" s="183">
        <f t="shared" si="164"/>
        <v>0</v>
      </c>
      <c r="U252" s="183">
        <f t="shared" si="164"/>
        <v>0</v>
      </c>
      <c r="V252" s="183">
        <f t="shared" si="164"/>
        <v>0</v>
      </c>
      <c r="W252" s="183">
        <f t="shared" si="164"/>
        <v>0</v>
      </c>
      <c r="X252" s="183">
        <f t="shared" si="164"/>
        <v>0</v>
      </c>
      <c r="Y252" s="183">
        <f t="shared" si="164"/>
        <v>0</v>
      </c>
      <c r="Z252" s="183">
        <f t="shared" si="164"/>
        <v>0</v>
      </c>
      <c r="AA252" s="183">
        <f t="shared" si="164"/>
        <v>0</v>
      </c>
      <c r="AB252" s="183">
        <f t="shared" si="164"/>
        <v>0</v>
      </c>
      <c r="AC252" s="183">
        <f t="shared" si="164"/>
        <v>0</v>
      </c>
      <c r="AD252" s="183">
        <f t="shared" si="164"/>
        <v>0</v>
      </c>
      <c r="AE252" s="183">
        <f t="shared" si="164"/>
        <v>0</v>
      </c>
      <c r="AF252" s="196">
        <f t="shared" si="164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65"/>
        <v>0</v>
      </c>
      <c r="D253" s="183">
        <f t="shared" si="165"/>
        <v>0</v>
      </c>
      <c r="E253" s="183">
        <f t="shared" si="165"/>
        <v>0</v>
      </c>
      <c r="F253" s="183">
        <f t="shared" si="165"/>
        <v>0</v>
      </c>
      <c r="G253" s="183">
        <f t="shared" si="165"/>
        <v>0</v>
      </c>
      <c r="H253" s="183">
        <f t="shared" si="165"/>
        <v>0</v>
      </c>
      <c r="I253" s="183">
        <f t="shared" si="165"/>
        <v>0</v>
      </c>
      <c r="J253" s="183">
        <f t="shared" si="165"/>
        <v>0</v>
      </c>
      <c r="K253" s="183">
        <f t="shared" si="165"/>
        <v>0</v>
      </c>
      <c r="L253" s="183">
        <f t="shared" si="165"/>
        <v>0</v>
      </c>
      <c r="M253" s="183">
        <f t="shared" si="165"/>
        <v>0</v>
      </c>
      <c r="N253" s="183">
        <f t="shared" si="165"/>
        <v>0</v>
      </c>
      <c r="O253" s="183">
        <f t="shared" si="165"/>
        <v>0</v>
      </c>
      <c r="P253" s="183">
        <f t="shared" si="165"/>
        <v>0</v>
      </c>
      <c r="Q253" s="183">
        <f t="shared" si="165"/>
        <v>0</v>
      </c>
      <c r="R253" s="183">
        <f t="shared" si="165"/>
        <v>0</v>
      </c>
      <c r="S253" s="183">
        <f t="shared" si="164"/>
        <v>0</v>
      </c>
      <c r="T253" s="183">
        <f t="shared" si="164"/>
        <v>0</v>
      </c>
      <c r="U253" s="183">
        <f t="shared" si="164"/>
        <v>0</v>
      </c>
      <c r="V253" s="183">
        <f t="shared" si="164"/>
        <v>0</v>
      </c>
      <c r="W253" s="183">
        <f t="shared" si="164"/>
        <v>0</v>
      </c>
      <c r="X253" s="183">
        <f t="shared" si="164"/>
        <v>0</v>
      </c>
      <c r="Y253" s="183">
        <f t="shared" si="164"/>
        <v>0</v>
      </c>
      <c r="Z253" s="183">
        <f t="shared" si="164"/>
        <v>0</v>
      </c>
      <c r="AA253" s="183">
        <f t="shared" si="164"/>
        <v>0</v>
      </c>
      <c r="AB253" s="183">
        <f t="shared" si="164"/>
        <v>0</v>
      </c>
      <c r="AC253" s="183">
        <f t="shared" si="164"/>
        <v>0</v>
      </c>
      <c r="AD253" s="183">
        <f t="shared" si="164"/>
        <v>0</v>
      </c>
      <c r="AE253" s="183">
        <f t="shared" si="164"/>
        <v>0</v>
      </c>
      <c r="AF253" s="196">
        <f t="shared" si="164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65"/>
        <v>0</v>
      </c>
      <c r="D254" s="183">
        <f t="shared" si="165"/>
        <v>0</v>
      </c>
      <c r="E254" s="183">
        <f t="shared" si="165"/>
        <v>0</v>
      </c>
      <c r="F254" s="183">
        <f t="shared" si="165"/>
        <v>0</v>
      </c>
      <c r="G254" s="183">
        <f t="shared" si="165"/>
        <v>0</v>
      </c>
      <c r="H254" s="183">
        <f t="shared" si="165"/>
        <v>0</v>
      </c>
      <c r="I254" s="183">
        <f t="shared" si="165"/>
        <v>0</v>
      </c>
      <c r="J254" s="183">
        <f t="shared" si="165"/>
        <v>0</v>
      </c>
      <c r="K254" s="183">
        <f t="shared" si="165"/>
        <v>0</v>
      </c>
      <c r="L254" s="183">
        <f t="shared" si="165"/>
        <v>0</v>
      </c>
      <c r="M254" s="183">
        <f t="shared" si="165"/>
        <v>0</v>
      </c>
      <c r="N254" s="183">
        <f t="shared" si="165"/>
        <v>0</v>
      </c>
      <c r="O254" s="183">
        <f t="shared" si="165"/>
        <v>0</v>
      </c>
      <c r="P254" s="183">
        <f t="shared" si="165"/>
        <v>0</v>
      </c>
      <c r="Q254" s="183">
        <f t="shared" si="165"/>
        <v>0</v>
      </c>
      <c r="R254" s="183">
        <f t="shared" si="165"/>
        <v>0</v>
      </c>
      <c r="S254" s="183">
        <f t="shared" si="164"/>
        <v>0</v>
      </c>
      <c r="T254" s="183">
        <f t="shared" si="164"/>
        <v>0</v>
      </c>
      <c r="U254" s="183">
        <f t="shared" si="164"/>
        <v>0</v>
      </c>
      <c r="V254" s="183">
        <f t="shared" si="164"/>
        <v>0</v>
      </c>
      <c r="W254" s="183">
        <f t="shared" si="164"/>
        <v>0</v>
      </c>
      <c r="X254" s="183">
        <f t="shared" si="164"/>
        <v>0</v>
      </c>
      <c r="Y254" s="183">
        <f t="shared" si="164"/>
        <v>0</v>
      </c>
      <c r="Z254" s="183">
        <f t="shared" si="164"/>
        <v>0</v>
      </c>
      <c r="AA254" s="183">
        <f t="shared" si="164"/>
        <v>0</v>
      </c>
      <c r="AB254" s="183">
        <f t="shared" si="164"/>
        <v>0</v>
      </c>
      <c r="AC254" s="183">
        <f t="shared" si="164"/>
        <v>0</v>
      </c>
      <c r="AD254" s="183">
        <f t="shared" si="164"/>
        <v>0</v>
      </c>
      <c r="AE254" s="183">
        <f t="shared" si="164"/>
        <v>0</v>
      </c>
      <c r="AF254" s="196">
        <f t="shared" si="164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65"/>
        <v>0</v>
      </c>
      <c r="D255" s="183">
        <f t="shared" si="165"/>
        <v>0</v>
      </c>
      <c r="E255" s="183">
        <f t="shared" si="165"/>
        <v>0</v>
      </c>
      <c r="F255" s="183">
        <f t="shared" si="165"/>
        <v>0</v>
      </c>
      <c r="G255" s="183">
        <f t="shared" si="165"/>
        <v>0</v>
      </c>
      <c r="H255" s="183">
        <f t="shared" si="165"/>
        <v>0</v>
      </c>
      <c r="I255" s="183">
        <f t="shared" si="165"/>
        <v>0</v>
      </c>
      <c r="J255" s="183">
        <f t="shared" si="165"/>
        <v>0</v>
      </c>
      <c r="K255" s="183">
        <f t="shared" si="165"/>
        <v>0</v>
      </c>
      <c r="L255" s="183">
        <f t="shared" si="165"/>
        <v>0</v>
      </c>
      <c r="M255" s="183">
        <f t="shared" si="165"/>
        <v>0</v>
      </c>
      <c r="N255" s="183">
        <f t="shared" si="165"/>
        <v>0</v>
      </c>
      <c r="O255" s="183">
        <f t="shared" si="165"/>
        <v>0</v>
      </c>
      <c r="P255" s="183">
        <f t="shared" si="165"/>
        <v>0</v>
      </c>
      <c r="Q255" s="183">
        <f t="shared" si="165"/>
        <v>0</v>
      </c>
      <c r="R255" s="183">
        <f t="shared" si="165"/>
        <v>0</v>
      </c>
      <c r="S255" s="183">
        <f t="shared" si="164"/>
        <v>0</v>
      </c>
      <c r="T255" s="183">
        <f t="shared" si="164"/>
        <v>0</v>
      </c>
      <c r="U255" s="183">
        <f t="shared" si="164"/>
        <v>0</v>
      </c>
      <c r="V255" s="183">
        <f t="shared" si="164"/>
        <v>0</v>
      </c>
      <c r="W255" s="183">
        <f t="shared" si="164"/>
        <v>0</v>
      </c>
      <c r="X255" s="183">
        <f t="shared" si="164"/>
        <v>0</v>
      </c>
      <c r="Y255" s="183">
        <f t="shared" si="164"/>
        <v>0</v>
      </c>
      <c r="Z255" s="183">
        <f t="shared" si="164"/>
        <v>0</v>
      </c>
      <c r="AA255" s="183">
        <f t="shared" si="164"/>
        <v>0</v>
      </c>
      <c r="AB255" s="183">
        <f t="shared" si="164"/>
        <v>0</v>
      </c>
      <c r="AC255" s="183">
        <f t="shared" si="164"/>
        <v>0</v>
      </c>
      <c r="AD255" s="183">
        <f t="shared" si="164"/>
        <v>0</v>
      </c>
      <c r="AE255" s="183">
        <f t="shared" si="164"/>
        <v>0</v>
      </c>
      <c r="AF255" s="196">
        <f t="shared" si="164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65"/>
        <v>0</v>
      </c>
      <c r="D256" s="183">
        <f t="shared" si="165"/>
        <v>0</v>
      </c>
      <c r="E256" s="183">
        <f t="shared" si="165"/>
        <v>0</v>
      </c>
      <c r="F256" s="183">
        <f t="shared" si="165"/>
        <v>0</v>
      </c>
      <c r="G256" s="183">
        <f t="shared" si="165"/>
        <v>0</v>
      </c>
      <c r="H256" s="183">
        <f t="shared" si="165"/>
        <v>0</v>
      </c>
      <c r="I256" s="183">
        <f t="shared" si="165"/>
        <v>0</v>
      </c>
      <c r="J256" s="183">
        <f t="shared" si="165"/>
        <v>0</v>
      </c>
      <c r="K256" s="183">
        <f t="shared" si="165"/>
        <v>0</v>
      </c>
      <c r="L256" s="183">
        <f t="shared" si="165"/>
        <v>0</v>
      </c>
      <c r="M256" s="183">
        <f t="shared" si="165"/>
        <v>0</v>
      </c>
      <c r="N256" s="183">
        <f t="shared" si="165"/>
        <v>0</v>
      </c>
      <c r="O256" s="183">
        <f t="shared" si="165"/>
        <v>0</v>
      </c>
      <c r="P256" s="183">
        <f t="shared" si="165"/>
        <v>0</v>
      </c>
      <c r="Q256" s="183">
        <f t="shared" si="165"/>
        <v>0</v>
      </c>
      <c r="R256" s="183">
        <f t="shared" si="165"/>
        <v>0</v>
      </c>
      <c r="S256" s="183">
        <f t="shared" ref="S256:AF271" si="166">R256</f>
        <v>0</v>
      </c>
      <c r="T256" s="183">
        <f t="shared" si="166"/>
        <v>0</v>
      </c>
      <c r="U256" s="183">
        <f t="shared" si="166"/>
        <v>0</v>
      </c>
      <c r="V256" s="183">
        <f t="shared" si="166"/>
        <v>0</v>
      </c>
      <c r="W256" s="183">
        <f t="shared" si="166"/>
        <v>0</v>
      </c>
      <c r="X256" s="183">
        <f t="shared" si="166"/>
        <v>0</v>
      </c>
      <c r="Y256" s="183">
        <f t="shared" si="166"/>
        <v>0</v>
      </c>
      <c r="Z256" s="183">
        <f t="shared" si="166"/>
        <v>0</v>
      </c>
      <c r="AA256" s="183">
        <f t="shared" si="166"/>
        <v>0</v>
      </c>
      <c r="AB256" s="183">
        <f t="shared" si="166"/>
        <v>0</v>
      </c>
      <c r="AC256" s="183">
        <f t="shared" si="166"/>
        <v>0</v>
      </c>
      <c r="AD256" s="183">
        <f t="shared" si="166"/>
        <v>0</v>
      </c>
      <c r="AE256" s="183">
        <f t="shared" si="166"/>
        <v>0</v>
      </c>
      <c r="AF256" s="196">
        <f t="shared" si="166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65"/>
        <v>0</v>
      </c>
      <c r="D257" s="183">
        <f t="shared" si="165"/>
        <v>0</v>
      </c>
      <c r="E257" s="183">
        <f t="shared" si="165"/>
        <v>0</v>
      </c>
      <c r="F257" s="183">
        <f t="shared" si="165"/>
        <v>0</v>
      </c>
      <c r="G257" s="183">
        <f t="shared" si="165"/>
        <v>0</v>
      </c>
      <c r="H257" s="183">
        <f t="shared" si="165"/>
        <v>0</v>
      </c>
      <c r="I257" s="183">
        <f t="shared" si="165"/>
        <v>0</v>
      </c>
      <c r="J257" s="183">
        <f t="shared" si="165"/>
        <v>0</v>
      </c>
      <c r="K257" s="183">
        <f t="shared" si="165"/>
        <v>0</v>
      </c>
      <c r="L257" s="183">
        <f t="shared" si="165"/>
        <v>0</v>
      </c>
      <c r="M257" s="183">
        <f t="shared" si="165"/>
        <v>0</v>
      </c>
      <c r="N257" s="183">
        <f t="shared" si="165"/>
        <v>0</v>
      </c>
      <c r="O257" s="183">
        <f t="shared" si="165"/>
        <v>0</v>
      </c>
      <c r="P257" s="183">
        <f t="shared" si="165"/>
        <v>0</v>
      </c>
      <c r="Q257" s="183">
        <f t="shared" si="165"/>
        <v>0</v>
      </c>
      <c r="R257" s="183">
        <f t="shared" si="165"/>
        <v>0</v>
      </c>
      <c r="S257" s="183">
        <f t="shared" si="166"/>
        <v>0</v>
      </c>
      <c r="T257" s="183">
        <f t="shared" si="166"/>
        <v>0</v>
      </c>
      <c r="U257" s="183">
        <f t="shared" si="166"/>
        <v>0</v>
      </c>
      <c r="V257" s="183">
        <f t="shared" si="166"/>
        <v>0</v>
      </c>
      <c r="W257" s="183">
        <f t="shared" si="166"/>
        <v>0</v>
      </c>
      <c r="X257" s="183">
        <f t="shared" si="166"/>
        <v>0</v>
      </c>
      <c r="Y257" s="183">
        <f t="shared" si="166"/>
        <v>0</v>
      </c>
      <c r="Z257" s="183">
        <f t="shared" si="166"/>
        <v>0</v>
      </c>
      <c r="AA257" s="183">
        <f t="shared" si="166"/>
        <v>0</v>
      </c>
      <c r="AB257" s="183">
        <f t="shared" si="166"/>
        <v>0</v>
      </c>
      <c r="AC257" s="183">
        <f t="shared" si="166"/>
        <v>0</v>
      </c>
      <c r="AD257" s="183">
        <f t="shared" si="166"/>
        <v>0</v>
      </c>
      <c r="AE257" s="183">
        <f t="shared" si="166"/>
        <v>0</v>
      </c>
      <c r="AF257" s="196">
        <f t="shared" si="166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67">B258</f>
        <v>0</v>
      </c>
      <c r="D258" s="183">
        <f t="shared" si="167"/>
        <v>0</v>
      </c>
      <c r="E258" s="183">
        <f t="shared" si="167"/>
        <v>0</v>
      </c>
      <c r="F258" s="183">
        <f t="shared" si="167"/>
        <v>0</v>
      </c>
      <c r="G258" s="183">
        <f t="shared" si="167"/>
        <v>0</v>
      </c>
      <c r="H258" s="183">
        <f t="shared" si="167"/>
        <v>0</v>
      </c>
      <c r="I258" s="183">
        <f t="shared" si="167"/>
        <v>0</v>
      </c>
      <c r="J258" s="183">
        <f t="shared" si="167"/>
        <v>0</v>
      </c>
      <c r="K258" s="183">
        <f t="shared" si="167"/>
        <v>0</v>
      </c>
      <c r="L258" s="183">
        <f t="shared" si="167"/>
        <v>0</v>
      </c>
      <c r="M258" s="183">
        <f t="shared" si="167"/>
        <v>0</v>
      </c>
      <c r="N258" s="183">
        <f t="shared" si="167"/>
        <v>0</v>
      </c>
      <c r="O258" s="183">
        <f t="shared" si="167"/>
        <v>0</v>
      </c>
      <c r="P258" s="183">
        <f t="shared" si="167"/>
        <v>0</v>
      </c>
      <c r="Q258" s="183">
        <f t="shared" si="167"/>
        <v>0</v>
      </c>
      <c r="R258" s="183">
        <f t="shared" si="167"/>
        <v>0</v>
      </c>
      <c r="S258" s="183">
        <f t="shared" si="166"/>
        <v>0</v>
      </c>
      <c r="T258" s="183">
        <f t="shared" si="166"/>
        <v>0</v>
      </c>
      <c r="U258" s="183">
        <f t="shared" si="166"/>
        <v>0</v>
      </c>
      <c r="V258" s="183">
        <f t="shared" si="166"/>
        <v>0</v>
      </c>
      <c r="W258" s="183">
        <f t="shared" si="166"/>
        <v>0</v>
      </c>
      <c r="X258" s="183">
        <f t="shared" si="166"/>
        <v>0</v>
      </c>
      <c r="Y258" s="183">
        <f t="shared" si="166"/>
        <v>0</v>
      </c>
      <c r="Z258" s="183">
        <f t="shared" si="166"/>
        <v>0</v>
      </c>
      <c r="AA258" s="183">
        <f t="shared" si="166"/>
        <v>0</v>
      </c>
      <c r="AB258" s="183">
        <f t="shared" si="166"/>
        <v>0</v>
      </c>
      <c r="AC258" s="183">
        <f t="shared" si="166"/>
        <v>0</v>
      </c>
      <c r="AD258" s="183">
        <f t="shared" si="166"/>
        <v>0</v>
      </c>
      <c r="AE258" s="183">
        <f t="shared" si="166"/>
        <v>0</v>
      </c>
      <c r="AF258" s="196">
        <f t="shared" si="166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67"/>
        <v>0</v>
      </c>
      <c r="D259" s="183">
        <f t="shared" si="167"/>
        <v>0</v>
      </c>
      <c r="E259" s="183">
        <f t="shared" si="167"/>
        <v>0</v>
      </c>
      <c r="F259" s="183">
        <f t="shared" si="167"/>
        <v>0</v>
      </c>
      <c r="G259" s="183">
        <f t="shared" si="167"/>
        <v>0</v>
      </c>
      <c r="H259" s="183">
        <f t="shared" si="167"/>
        <v>0</v>
      </c>
      <c r="I259" s="183">
        <f t="shared" si="167"/>
        <v>0</v>
      </c>
      <c r="J259" s="183">
        <f t="shared" si="167"/>
        <v>0</v>
      </c>
      <c r="K259" s="183">
        <f t="shared" si="167"/>
        <v>0</v>
      </c>
      <c r="L259" s="183">
        <f t="shared" si="167"/>
        <v>0</v>
      </c>
      <c r="M259" s="183">
        <f t="shared" si="167"/>
        <v>0</v>
      </c>
      <c r="N259" s="183">
        <f t="shared" si="167"/>
        <v>0</v>
      </c>
      <c r="O259" s="183">
        <f t="shared" si="167"/>
        <v>0</v>
      </c>
      <c r="P259" s="183">
        <f t="shared" si="167"/>
        <v>0</v>
      </c>
      <c r="Q259" s="183">
        <f t="shared" si="167"/>
        <v>0</v>
      </c>
      <c r="R259" s="183">
        <f t="shared" si="167"/>
        <v>0</v>
      </c>
      <c r="S259" s="183">
        <f t="shared" si="166"/>
        <v>0</v>
      </c>
      <c r="T259" s="183">
        <f t="shared" si="166"/>
        <v>0</v>
      </c>
      <c r="U259" s="183">
        <f t="shared" si="166"/>
        <v>0</v>
      </c>
      <c r="V259" s="183">
        <f t="shared" si="166"/>
        <v>0</v>
      </c>
      <c r="W259" s="183">
        <f t="shared" si="166"/>
        <v>0</v>
      </c>
      <c r="X259" s="183">
        <f t="shared" si="166"/>
        <v>0</v>
      </c>
      <c r="Y259" s="183">
        <f t="shared" si="166"/>
        <v>0</v>
      </c>
      <c r="Z259" s="183">
        <f t="shared" si="166"/>
        <v>0</v>
      </c>
      <c r="AA259" s="183">
        <f t="shared" si="166"/>
        <v>0</v>
      </c>
      <c r="AB259" s="183">
        <f t="shared" si="166"/>
        <v>0</v>
      </c>
      <c r="AC259" s="183">
        <f t="shared" si="166"/>
        <v>0</v>
      </c>
      <c r="AD259" s="183">
        <f t="shared" si="166"/>
        <v>0</v>
      </c>
      <c r="AE259" s="183">
        <f t="shared" si="166"/>
        <v>0</v>
      </c>
      <c r="AF259" s="196">
        <f t="shared" si="166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67"/>
        <v>0</v>
      </c>
      <c r="D260" s="183">
        <f t="shared" si="167"/>
        <v>0</v>
      </c>
      <c r="E260" s="183">
        <f t="shared" si="167"/>
        <v>0</v>
      </c>
      <c r="F260" s="183">
        <f t="shared" si="167"/>
        <v>0</v>
      </c>
      <c r="G260" s="183">
        <f t="shared" si="167"/>
        <v>0</v>
      </c>
      <c r="H260" s="183">
        <f t="shared" si="167"/>
        <v>0</v>
      </c>
      <c r="I260" s="183">
        <f t="shared" si="167"/>
        <v>0</v>
      </c>
      <c r="J260" s="183">
        <f t="shared" si="167"/>
        <v>0</v>
      </c>
      <c r="K260" s="183">
        <f t="shared" si="167"/>
        <v>0</v>
      </c>
      <c r="L260" s="183">
        <f t="shared" si="167"/>
        <v>0</v>
      </c>
      <c r="M260" s="183">
        <f t="shared" si="167"/>
        <v>0</v>
      </c>
      <c r="N260" s="183">
        <f t="shared" si="167"/>
        <v>0</v>
      </c>
      <c r="O260" s="183">
        <f t="shared" si="167"/>
        <v>0</v>
      </c>
      <c r="P260" s="183">
        <f t="shared" si="167"/>
        <v>0</v>
      </c>
      <c r="Q260" s="183">
        <f t="shared" si="167"/>
        <v>0</v>
      </c>
      <c r="R260" s="183">
        <f t="shared" si="167"/>
        <v>0</v>
      </c>
      <c r="S260" s="183">
        <f t="shared" si="166"/>
        <v>0</v>
      </c>
      <c r="T260" s="183">
        <f t="shared" si="166"/>
        <v>0</v>
      </c>
      <c r="U260" s="183">
        <f t="shared" si="166"/>
        <v>0</v>
      </c>
      <c r="V260" s="183">
        <f t="shared" si="166"/>
        <v>0</v>
      </c>
      <c r="W260" s="183">
        <f t="shared" si="166"/>
        <v>0</v>
      </c>
      <c r="X260" s="183">
        <f t="shared" si="166"/>
        <v>0</v>
      </c>
      <c r="Y260" s="183">
        <f t="shared" si="166"/>
        <v>0</v>
      </c>
      <c r="Z260" s="183">
        <f t="shared" si="166"/>
        <v>0</v>
      </c>
      <c r="AA260" s="183">
        <f t="shared" si="166"/>
        <v>0</v>
      </c>
      <c r="AB260" s="183">
        <f t="shared" si="166"/>
        <v>0</v>
      </c>
      <c r="AC260" s="183">
        <f t="shared" si="166"/>
        <v>0</v>
      </c>
      <c r="AD260" s="183">
        <f t="shared" si="166"/>
        <v>0</v>
      </c>
      <c r="AE260" s="183">
        <f t="shared" si="166"/>
        <v>0</v>
      </c>
      <c r="AF260" s="196">
        <f t="shared" si="166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67"/>
        <v>0</v>
      </c>
      <c r="D261" s="183">
        <f t="shared" si="167"/>
        <v>0</v>
      </c>
      <c r="E261" s="183">
        <f t="shared" si="167"/>
        <v>0</v>
      </c>
      <c r="F261" s="183">
        <f t="shared" si="167"/>
        <v>0</v>
      </c>
      <c r="G261" s="183">
        <f t="shared" si="167"/>
        <v>0</v>
      </c>
      <c r="H261" s="183">
        <f t="shared" si="167"/>
        <v>0</v>
      </c>
      <c r="I261" s="183">
        <f t="shared" si="167"/>
        <v>0</v>
      </c>
      <c r="J261" s="183">
        <f t="shared" si="167"/>
        <v>0</v>
      </c>
      <c r="K261" s="183">
        <f t="shared" si="167"/>
        <v>0</v>
      </c>
      <c r="L261" s="183">
        <f t="shared" si="167"/>
        <v>0</v>
      </c>
      <c r="M261" s="183">
        <f t="shared" si="167"/>
        <v>0</v>
      </c>
      <c r="N261" s="183">
        <f t="shared" si="167"/>
        <v>0</v>
      </c>
      <c r="O261" s="183">
        <f t="shared" si="167"/>
        <v>0</v>
      </c>
      <c r="P261" s="183">
        <f t="shared" si="167"/>
        <v>0</v>
      </c>
      <c r="Q261" s="183">
        <f t="shared" si="167"/>
        <v>0</v>
      </c>
      <c r="R261" s="183">
        <f t="shared" si="167"/>
        <v>0</v>
      </c>
      <c r="S261" s="183">
        <f t="shared" si="166"/>
        <v>0</v>
      </c>
      <c r="T261" s="183">
        <f t="shared" si="166"/>
        <v>0</v>
      </c>
      <c r="U261" s="183">
        <f t="shared" si="166"/>
        <v>0</v>
      </c>
      <c r="V261" s="183">
        <f t="shared" si="166"/>
        <v>0</v>
      </c>
      <c r="W261" s="183">
        <f t="shared" si="166"/>
        <v>0</v>
      </c>
      <c r="X261" s="183">
        <f t="shared" si="166"/>
        <v>0</v>
      </c>
      <c r="Y261" s="183">
        <f t="shared" si="166"/>
        <v>0</v>
      </c>
      <c r="Z261" s="183">
        <f t="shared" si="166"/>
        <v>0</v>
      </c>
      <c r="AA261" s="183">
        <f t="shared" si="166"/>
        <v>0</v>
      </c>
      <c r="AB261" s="183">
        <f t="shared" si="166"/>
        <v>0</v>
      </c>
      <c r="AC261" s="183">
        <f t="shared" si="166"/>
        <v>0</v>
      </c>
      <c r="AD261" s="183">
        <f t="shared" si="166"/>
        <v>0</v>
      </c>
      <c r="AE261" s="183">
        <f t="shared" si="166"/>
        <v>0</v>
      </c>
      <c r="AF261" s="196">
        <f t="shared" si="166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67"/>
        <v>0</v>
      </c>
      <c r="D262" s="183">
        <f t="shared" si="167"/>
        <v>0</v>
      </c>
      <c r="E262" s="183">
        <f t="shared" si="167"/>
        <v>0</v>
      </c>
      <c r="F262" s="183">
        <f t="shared" si="167"/>
        <v>0</v>
      </c>
      <c r="G262" s="183">
        <f t="shared" si="167"/>
        <v>0</v>
      </c>
      <c r="H262" s="183">
        <f t="shared" si="167"/>
        <v>0</v>
      </c>
      <c r="I262" s="183">
        <f t="shared" si="167"/>
        <v>0</v>
      </c>
      <c r="J262" s="183">
        <f t="shared" si="167"/>
        <v>0</v>
      </c>
      <c r="K262" s="183">
        <f t="shared" si="167"/>
        <v>0</v>
      </c>
      <c r="L262" s="183">
        <f t="shared" si="167"/>
        <v>0</v>
      </c>
      <c r="M262" s="183">
        <f t="shared" si="167"/>
        <v>0</v>
      </c>
      <c r="N262" s="183">
        <f t="shared" si="167"/>
        <v>0</v>
      </c>
      <c r="O262" s="183">
        <f t="shared" si="167"/>
        <v>0</v>
      </c>
      <c r="P262" s="183">
        <f t="shared" si="167"/>
        <v>0</v>
      </c>
      <c r="Q262" s="183">
        <f t="shared" si="167"/>
        <v>0</v>
      </c>
      <c r="R262" s="183">
        <f t="shared" si="167"/>
        <v>0</v>
      </c>
      <c r="S262" s="183">
        <f t="shared" si="166"/>
        <v>0</v>
      </c>
      <c r="T262" s="183">
        <f t="shared" si="166"/>
        <v>0</v>
      </c>
      <c r="U262" s="183">
        <f t="shared" si="166"/>
        <v>0</v>
      </c>
      <c r="V262" s="183">
        <f t="shared" si="166"/>
        <v>0</v>
      </c>
      <c r="W262" s="183">
        <f t="shared" si="166"/>
        <v>0</v>
      </c>
      <c r="X262" s="183">
        <f t="shared" si="166"/>
        <v>0</v>
      </c>
      <c r="Y262" s="183">
        <f t="shared" si="166"/>
        <v>0</v>
      </c>
      <c r="Z262" s="183">
        <f t="shared" si="166"/>
        <v>0</v>
      </c>
      <c r="AA262" s="183">
        <f t="shared" si="166"/>
        <v>0</v>
      </c>
      <c r="AB262" s="183">
        <f t="shared" si="166"/>
        <v>0</v>
      </c>
      <c r="AC262" s="183">
        <f t="shared" si="166"/>
        <v>0</v>
      </c>
      <c r="AD262" s="183">
        <f t="shared" si="166"/>
        <v>0</v>
      </c>
      <c r="AE262" s="183">
        <f t="shared" si="166"/>
        <v>0</v>
      </c>
      <c r="AF262" s="196">
        <f t="shared" si="166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67"/>
        <v>0</v>
      </c>
      <c r="D263" s="183">
        <f t="shared" si="167"/>
        <v>0</v>
      </c>
      <c r="E263" s="183">
        <f t="shared" si="167"/>
        <v>0</v>
      </c>
      <c r="F263" s="183">
        <f t="shared" si="167"/>
        <v>0</v>
      </c>
      <c r="G263" s="183">
        <f t="shared" si="167"/>
        <v>0</v>
      </c>
      <c r="H263" s="183">
        <f t="shared" si="167"/>
        <v>0</v>
      </c>
      <c r="I263" s="183">
        <f t="shared" si="167"/>
        <v>0</v>
      </c>
      <c r="J263" s="183">
        <f t="shared" si="167"/>
        <v>0</v>
      </c>
      <c r="K263" s="183">
        <f t="shared" si="167"/>
        <v>0</v>
      </c>
      <c r="L263" s="183">
        <f t="shared" si="167"/>
        <v>0</v>
      </c>
      <c r="M263" s="183">
        <f t="shared" si="167"/>
        <v>0</v>
      </c>
      <c r="N263" s="183">
        <f t="shared" si="167"/>
        <v>0</v>
      </c>
      <c r="O263" s="183">
        <f t="shared" si="167"/>
        <v>0</v>
      </c>
      <c r="P263" s="183">
        <f t="shared" si="167"/>
        <v>0</v>
      </c>
      <c r="Q263" s="183">
        <f t="shared" si="167"/>
        <v>0</v>
      </c>
      <c r="R263" s="183">
        <f t="shared" si="167"/>
        <v>0</v>
      </c>
      <c r="S263" s="183">
        <f t="shared" si="166"/>
        <v>0</v>
      </c>
      <c r="T263" s="183">
        <f t="shared" si="166"/>
        <v>0</v>
      </c>
      <c r="U263" s="183">
        <f t="shared" si="166"/>
        <v>0</v>
      </c>
      <c r="V263" s="183">
        <f t="shared" si="166"/>
        <v>0</v>
      </c>
      <c r="W263" s="183">
        <f t="shared" si="166"/>
        <v>0</v>
      </c>
      <c r="X263" s="183">
        <f t="shared" si="166"/>
        <v>0</v>
      </c>
      <c r="Y263" s="183">
        <f t="shared" si="166"/>
        <v>0</v>
      </c>
      <c r="Z263" s="183">
        <f t="shared" si="166"/>
        <v>0</v>
      </c>
      <c r="AA263" s="183">
        <f t="shared" si="166"/>
        <v>0</v>
      </c>
      <c r="AB263" s="183">
        <f t="shared" si="166"/>
        <v>0</v>
      </c>
      <c r="AC263" s="183">
        <f t="shared" si="166"/>
        <v>0</v>
      </c>
      <c r="AD263" s="183">
        <f t="shared" si="166"/>
        <v>0</v>
      </c>
      <c r="AE263" s="183">
        <f t="shared" si="166"/>
        <v>0</v>
      </c>
      <c r="AF263" s="196">
        <f t="shared" si="166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67"/>
        <v>0</v>
      </c>
      <c r="D264" s="183">
        <f t="shared" si="167"/>
        <v>0</v>
      </c>
      <c r="E264" s="183">
        <f t="shared" si="167"/>
        <v>0</v>
      </c>
      <c r="F264" s="183">
        <f t="shared" si="167"/>
        <v>0</v>
      </c>
      <c r="G264" s="183">
        <f t="shared" si="167"/>
        <v>0</v>
      </c>
      <c r="H264" s="183">
        <f t="shared" si="167"/>
        <v>0</v>
      </c>
      <c r="I264" s="183">
        <f t="shared" si="167"/>
        <v>0</v>
      </c>
      <c r="J264" s="183">
        <f t="shared" si="167"/>
        <v>0</v>
      </c>
      <c r="K264" s="183">
        <f t="shared" si="167"/>
        <v>0</v>
      </c>
      <c r="L264" s="183">
        <f t="shared" si="167"/>
        <v>0</v>
      </c>
      <c r="M264" s="183">
        <f t="shared" si="167"/>
        <v>0</v>
      </c>
      <c r="N264" s="183">
        <f t="shared" si="167"/>
        <v>0</v>
      </c>
      <c r="O264" s="183">
        <f t="shared" si="167"/>
        <v>0</v>
      </c>
      <c r="P264" s="183">
        <f t="shared" si="167"/>
        <v>0</v>
      </c>
      <c r="Q264" s="183">
        <f t="shared" si="167"/>
        <v>0</v>
      </c>
      <c r="R264" s="183">
        <f t="shared" si="167"/>
        <v>0</v>
      </c>
      <c r="S264" s="183">
        <f t="shared" si="166"/>
        <v>0</v>
      </c>
      <c r="T264" s="183">
        <f t="shared" si="166"/>
        <v>0</v>
      </c>
      <c r="U264" s="183">
        <f t="shared" si="166"/>
        <v>0</v>
      </c>
      <c r="V264" s="183">
        <f t="shared" si="166"/>
        <v>0</v>
      </c>
      <c r="W264" s="183">
        <f t="shared" si="166"/>
        <v>0</v>
      </c>
      <c r="X264" s="183">
        <f t="shared" si="166"/>
        <v>0</v>
      </c>
      <c r="Y264" s="183">
        <f t="shared" si="166"/>
        <v>0</v>
      </c>
      <c r="Z264" s="183">
        <f t="shared" si="166"/>
        <v>0</v>
      </c>
      <c r="AA264" s="183">
        <f t="shared" si="166"/>
        <v>0</v>
      </c>
      <c r="AB264" s="183">
        <f t="shared" si="166"/>
        <v>0</v>
      </c>
      <c r="AC264" s="183">
        <f t="shared" si="166"/>
        <v>0</v>
      </c>
      <c r="AD264" s="183">
        <f t="shared" si="166"/>
        <v>0</v>
      </c>
      <c r="AE264" s="183">
        <f t="shared" si="166"/>
        <v>0</v>
      </c>
      <c r="AF264" s="196">
        <f t="shared" si="166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67"/>
        <v>0</v>
      </c>
      <c r="D265" s="183">
        <f t="shared" si="167"/>
        <v>0</v>
      </c>
      <c r="E265" s="183">
        <f t="shared" si="167"/>
        <v>0</v>
      </c>
      <c r="F265" s="183">
        <f t="shared" si="167"/>
        <v>0</v>
      </c>
      <c r="G265" s="183">
        <f t="shared" si="167"/>
        <v>0</v>
      </c>
      <c r="H265" s="183">
        <f t="shared" si="167"/>
        <v>0</v>
      </c>
      <c r="I265" s="183">
        <f t="shared" si="167"/>
        <v>0</v>
      </c>
      <c r="J265" s="183">
        <f t="shared" si="167"/>
        <v>0</v>
      </c>
      <c r="K265" s="183">
        <f t="shared" si="167"/>
        <v>0</v>
      </c>
      <c r="L265" s="183">
        <f t="shared" si="167"/>
        <v>0</v>
      </c>
      <c r="M265" s="183">
        <f t="shared" si="167"/>
        <v>0</v>
      </c>
      <c r="N265" s="183">
        <f t="shared" si="167"/>
        <v>0</v>
      </c>
      <c r="O265" s="183">
        <f t="shared" si="167"/>
        <v>0</v>
      </c>
      <c r="P265" s="183">
        <f t="shared" si="167"/>
        <v>0</v>
      </c>
      <c r="Q265" s="183">
        <f t="shared" si="167"/>
        <v>0</v>
      </c>
      <c r="R265" s="183">
        <f t="shared" si="167"/>
        <v>0</v>
      </c>
      <c r="S265" s="183">
        <f t="shared" si="166"/>
        <v>0</v>
      </c>
      <c r="T265" s="183">
        <f t="shared" si="166"/>
        <v>0</v>
      </c>
      <c r="U265" s="183">
        <f t="shared" si="166"/>
        <v>0</v>
      </c>
      <c r="V265" s="183">
        <f t="shared" si="166"/>
        <v>0</v>
      </c>
      <c r="W265" s="183">
        <f t="shared" si="166"/>
        <v>0</v>
      </c>
      <c r="X265" s="183">
        <f t="shared" si="166"/>
        <v>0</v>
      </c>
      <c r="Y265" s="183">
        <f t="shared" si="166"/>
        <v>0</v>
      </c>
      <c r="Z265" s="183">
        <f t="shared" si="166"/>
        <v>0</v>
      </c>
      <c r="AA265" s="183">
        <f t="shared" si="166"/>
        <v>0</v>
      </c>
      <c r="AB265" s="183">
        <f t="shared" si="166"/>
        <v>0</v>
      </c>
      <c r="AC265" s="183">
        <f t="shared" si="166"/>
        <v>0</v>
      </c>
      <c r="AD265" s="183">
        <f t="shared" si="166"/>
        <v>0</v>
      </c>
      <c r="AE265" s="183">
        <f t="shared" si="166"/>
        <v>0</v>
      </c>
      <c r="AF265" s="196">
        <f t="shared" si="166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67"/>
        <v>0</v>
      </c>
      <c r="D266" s="183">
        <f t="shared" si="167"/>
        <v>0</v>
      </c>
      <c r="E266" s="183">
        <f t="shared" si="167"/>
        <v>0</v>
      </c>
      <c r="F266" s="183">
        <f t="shared" si="167"/>
        <v>0</v>
      </c>
      <c r="G266" s="183">
        <f t="shared" si="167"/>
        <v>0</v>
      </c>
      <c r="H266" s="183">
        <f t="shared" si="167"/>
        <v>0</v>
      </c>
      <c r="I266" s="183">
        <f t="shared" si="167"/>
        <v>0</v>
      </c>
      <c r="J266" s="183">
        <f t="shared" si="167"/>
        <v>0</v>
      </c>
      <c r="K266" s="183">
        <f t="shared" si="167"/>
        <v>0</v>
      </c>
      <c r="L266" s="183">
        <f t="shared" si="167"/>
        <v>0</v>
      </c>
      <c r="M266" s="183">
        <f t="shared" si="167"/>
        <v>0</v>
      </c>
      <c r="N266" s="183">
        <f t="shared" si="167"/>
        <v>0</v>
      </c>
      <c r="O266" s="183">
        <f t="shared" si="167"/>
        <v>0</v>
      </c>
      <c r="P266" s="183">
        <f t="shared" si="167"/>
        <v>0</v>
      </c>
      <c r="Q266" s="183">
        <f t="shared" si="167"/>
        <v>0</v>
      </c>
      <c r="R266" s="183">
        <f t="shared" si="167"/>
        <v>0</v>
      </c>
      <c r="S266" s="183">
        <f t="shared" si="166"/>
        <v>0</v>
      </c>
      <c r="T266" s="183">
        <f t="shared" si="166"/>
        <v>0</v>
      </c>
      <c r="U266" s="183">
        <f t="shared" si="166"/>
        <v>0</v>
      </c>
      <c r="V266" s="183">
        <f t="shared" si="166"/>
        <v>0</v>
      </c>
      <c r="W266" s="183">
        <f t="shared" si="166"/>
        <v>0</v>
      </c>
      <c r="X266" s="183">
        <f t="shared" si="166"/>
        <v>0</v>
      </c>
      <c r="Y266" s="183">
        <f t="shared" si="166"/>
        <v>0</v>
      </c>
      <c r="Z266" s="183">
        <f t="shared" si="166"/>
        <v>0</v>
      </c>
      <c r="AA266" s="183">
        <f t="shared" si="166"/>
        <v>0</v>
      </c>
      <c r="AB266" s="183">
        <f t="shared" si="166"/>
        <v>0</v>
      </c>
      <c r="AC266" s="183">
        <f t="shared" si="166"/>
        <v>0</v>
      </c>
      <c r="AD266" s="183">
        <f t="shared" si="166"/>
        <v>0</v>
      </c>
      <c r="AE266" s="183">
        <f t="shared" si="166"/>
        <v>0</v>
      </c>
      <c r="AF266" s="196">
        <f t="shared" si="166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67"/>
        <v>0</v>
      </c>
      <c r="D267" s="183">
        <f t="shared" si="167"/>
        <v>0</v>
      </c>
      <c r="E267" s="183">
        <f t="shared" si="167"/>
        <v>0</v>
      </c>
      <c r="F267" s="183">
        <f t="shared" si="167"/>
        <v>0</v>
      </c>
      <c r="G267" s="183">
        <f t="shared" si="167"/>
        <v>0</v>
      </c>
      <c r="H267" s="183">
        <f t="shared" si="167"/>
        <v>0</v>
      </c>
      <c r="I267" s="183">
        <f t="shared" si="167"/>
        <v>0</v>
      </c>
      <c r="J267" s="183">
        <f t="shared" si="167"/>
        <v>0</v>
      </c>
      <c r="K267" s="183">
        <f t="shared" si="167"/>
        <v>0</v>
      </c>
      <c r="L267" s="183">
        <f t="shared" si="167"/>
        <v>0</v>
      </c>
      <c r="M267" s="183">
        <f t="shared" si="167"/>
        <v>0</v>
      </c>
      <c r="N267" s="183">
        <f t="shared" si="167"/>
        <v>0</v>
      </c>
      <c r="O267" s="183">
        <f t="shared" si="167"/>
        <v>0</v>
      </c>
      <c r="P267" s="183">
        <f t="shared" si="167"/>
        <v>0</v>
      </c>
      <c r="Q267" s="183">
        <f t="shared" si="167"/>
        <v>0</v>
      </c>
      <c r="R267" s="183">
        <f t="shared" si="167"/>
        <v>0</v>
      </c>
      <c r="S267" s="183">
        <f t="shared" si="166"/>
        <v>0</v>
      </c>
      <c r="T267" s="183">
        <f t="shared" si="166"/>
        <v>0</v>
      </c>
      <c r="U267" s="183">
        <f t="shared" si="166"/>
        <v>0</v>
      </c>
      <c r="V267" s="183">
        <f t="shared" si="166"/>
        <v>0</v>
      </c>
      <c r="W267" s="183">
        <f t="shared" si="166"/>
        <v>0</v>
      </c>
      <c r="X267" s="183">
        <f t="shared" si="166"/>
        <v>0</v>
      </c>
      <c r="Y267" s="183">
        <f t="shared" si="166"/>
        <v>0</v>
      </c>
      <c r="Z267" s="183">
        <f t="shared" si="166"/>
        <v>0</v>
      </c>
      <c r="AA267" s="183">
        <f t="shared" si="166"/>
        <v>0</v>
      </c>
      <c r="AB267" s="183">
        <f t="shared" si="166"/>
        <v>0</v>
      </c>
      <c r="AC267" s="183">
        <f t="shared" si="166"/>
        <v>0</v>
      </c>
      <c r="AD267" s="183">
        <f t="shared" si="166"/>
        <v>0</v>
      </c>
      <c r="AE267" s="183">
        <f t="shared" si="166"/>
        <v>0</v>
      </c>
      <c r="AF267" s="196">
        <f t="shared" si="166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67"/>
        <v>0</v>
      </c>
      <c r="D268" s="183">
        <f t="shared" si="167"/>
        <v>0</v>
      </c>
      <c r="E268" s="183">
        <f t="shared" si="167"/>
        <v>0</v>
      </c>
      <c r="F268" s="183">
        <f t="shared" si="167"/>
        <v>0</v>
      </c>
      <c r="G268" s="183">
        <f t="shared" si="167"/>
        <v>0</v>
      </c>
      <c r="H268" s="183">
        <f t="shared" si="167"/>
        <v>0</v>
      </c>
      <c r="I268" s="183">
        <f t="shared" si="167"/>
        <v>0</v>
      </c>
      <c r="J268" s="183">
        <f t="shared" si="167"/>
        <v>0</v>
      </c>
      <c r="K268" s="183">
        <f t="shared" si="167"/>
        <v>0</v>
      </c>
      <c r="L268" s="183">
        <f t="shared" si="167"/>
        <v>0</v>
      </c>
      <c r="M268" s="183">
        <f t="shared" si="167"/>
        <v>0</v>
      </c>
      <c r="N268" s="183">
        <f t="shared" si="167"/>
        <v>0</v>
      </c>
      <c r="O268" s="183">
        <f t="shared" si="167"/>
        <v>0</v>
      </c>
      <c r="P268" s="183">
        <f t="shared" si="167"/>
        <v>0</v>
      </c>
      <c r="Q268" s="183">
        <f t="shared" si="167"/>
        <v>0</v>
      </c>
      <c r="R268" s="183">
        <f t="shared" si="167"/>
        <v>0</v>
      </c>
      <c r="S268" s="183">
        <f t="shared" si="166"/>
        <v>0</v>
      </c>
      <c r="T268" s="183">
        <f t="shared" si="166"/>
        <v>0</v>
      </c>
      <c r="U268" s="183">
        <f t="shared" si="166"/>
        <v>0</v>
      </c>
      <c r="V268" s="183">
        <f t="shared" si="166"/>
        <v>0</v>
      </c>
      <c r="W268" s="183">
        <f t="shared" si="166"/>
        <v>0</v>
      </c>
      <c r="X268" s="183">
        <f t="shared" si="166"/>
        <v>0</v>
      </c>
      <c r="Y268" s="183">
        <f t="shared" si="166"/>
        <v>0</v>
      </c>
      <c r="Z268" s="183">
        <f t="shared" si="166"/>
        <v>0</v>
      </c>
      <c r="AA268" s="183">
        <f t="shared" si="166"/>
        <v>0</v>
      </c>
      <c r="AB268" s="183">
        <f t="shared" si="166"/>
        <v>0</v>
      </c>
      <c r="AC268" s="183">
        <f t="shared" si="166"/>
        <v>0</v>
      </c>
      <c r="AD268" s="183">
        <f t="shared" si="166"/>
        <v>0</v>
      </c>
      <c r="AE268" s="183">
        <f t="shared" si="166"/>
        <v>0</v>
      </c>
      <c r="AF268" s="196">
        <f t="shared" si="166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67"/>
        <v>0</v>
      </c>
      <c r="D269" s="183">
        <f t="shared" si="167"/>
        <v>0</v>
      </c>
      <c r="E269" s="183">
        <f t="shared" si="167"/>
        <v>0</v>
      </c>
      <c r="F269" s="183">
        <f t="shared" si="167"/>
        <v>0</v>
      </c>
      <c r="G269" s="183">
        <f t="shared" si="167"/>
        <v>0</v>
      </c>
      <c r="H269" s="183">
        <f t="shared" si="167"/>
        <v>0</v>
      </c>
      <c r="I269" s="183">
        <f t="shared" si="167"/>
        <v>0</v>
      </c>
      <c r="J269" s="183">
        <f t="shared" si="167"/>
        <v>0</v>
      </c>
      <c r="K269" s="183">
        <f t="shared" si="167"/>
        <v>0</v>
      </c>
      <c r="L269" s="183">
        <f t="shared" si="167"/>
        <v>0</v>
      </c>
      <c r="M269" s="183">
        <f t="shared" si="167"/>
        <v>0</v>
      </c>
      <c r="N269" s="183">
        <f t="shared" si="167"/>
        <v>0</v>
      </c>
      <c r="O269" s="183">
        <f t="shared" si="167"/>
        <v>0</v>
      </c>
      <c r="P269" s="183">
        <f t="shared" si="167"/>
        <v>0</v>
      </c>
      <c r="Q269" s="183">
        <f t="shared" si="167"/>
        <v>0</v>
      </c>
      <c r="R269" s="183">
        <f t="shared" si="167"/>
        <v>0</v>
      </c>
      <c r="S269" s="183">
        <f t="shared" si="166"/>
        <v>0</v>
      </c>
      <c r="T269" s="183">
        <f t="shared" si="166"/>
        <v>0</v>
      </c>
      <c r="U269" s="183">
        <f t="shared" si="166"/>
        <v>0</v>
      </c>
      <c r="V269" s="183">
        <f t="shared" si="166"/>
        <v>0</v>
      </c>
      <c r="W269" s="183">
        <f t="shared" si="166"/>
        <v>0</v>
      </c>
      <c r="X269" s="183">
        <f t="shared" si="166"/>
        <v>0</v>
      </c>
      <c r="Y269" s="183">
        <f t="shared" si="166"/>
        <v>0</v>
      </c>
      <c r="Z269" s="183">
        <f t="shared" si="166"/>
        <v>0</v>
      </c>
      <c r="AA269" s="183">
        <f t="shared" si="166"/>
        <v>0</v>
      </c>
      <c r="AB269" s="183">
        <f t="shared" si="166"/>
        <v>0</v>
      </c>
      <c r="AC269" s="183">
        <f t="shared" si="166"/>
        <v>0</v>
      </c>
      <c r="AD269" s="183">
        <f t="shared" si="166"/>
        <v>0</v>
      </c>
      <c r="AE269" s="183">
        <f t="shared" si="166"/>
        <v>0</v>
      </c>
      <c r="AF269" s="196">
        <f t="shared" si="166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67"/>
        <v>0</v>
      </c>
      <c r="D270" s="183">
        <f t="shared" si="167"/>
        <v>0</v>
      </c>
      <c r="E270" s="183">
        <f t="shared" si="167"/>
        <v>0</v>
      </c>
      <c r="F270" s="183">
        <f t="shared" si="167"/>
        <v>0</v>
      </c>
      <c r="G270" s="183">
        <f t="shared" si="167"/>
        <v>0</v>
      </c>
      <c r="H270" s="183">
        <f t="shared" si="167"/>
        <v>0</v>
      </c>
      <c r="I270" s="183">
        <f t="shared" si="167"/>
        <v>0</v>
      </c>
      <c r="J270" s="183">
        <f t="shared" si="167"/>
        <v>0</v>
      </c>
      <c r="K270" s="183">
        <f t="shared" si="167"/>
        <v>0</v>
      </c>
      <c r="L270" s="183">
        <f t="shared" si="167"/>
        <v>0</v>
      </c>
      <c r="M270" s="183">
        <f t="shared" si="167"/>
        <v>0</v>
      </c>
      <c r="N270" s="183">
        <f t="shared" si="167"/>
        <v>0</v>
      </c>
      <c r="O270" s="183">
        <f t="shared" si="167"/>
        <v>0</v>
      </c>
      <c r="P270" s="183">
        <f t="shared" si="167"/>
        <v>0</v>
      </c>
      <c r="Q270" s="183">
        <f t="shared" si="167"/>
        <v>0</v>
      </c>
      <c r="R270" s="183">
        <f t="shared" si="167"/>
        <v>0</v>
      </c>
      <c r="S270" s="183">
        <f t="shared" si="166"/>
        <v>0</v>
      </c>
      <c r="T270" s="183">
        <f t="shared" si="166"/>
        <v>0</v>
      </c>
      <c r="U270" s="183">
        <f t="shared" si="166"/>
        <v>0</v>
      </c>
      <c r="V270" s="183">
        <f t="shared" si="166"/>
        <v>0</v>
      </c>
      <c r="W270" s="183">
        <f t="shared" si="166"/>
        <v>0</v>
      </c>
      <c r="X270" s="183">
        <f t="shared" si="166"/>
        <v>0</v>
      </c>
      <c r="Y270" s="183">
        <f t="shared" si="166"/>
        <v>0</v>
      </c>
      <c r="Z270" s="183">
        <f t="shared" si="166"/>
        <v>0</v>
      </c>
      <c r="AA270" s="183">
        <f t="shared" si="166"/>
        <v>0</v>
      </c>
      <c r="AB270" s="183">
        <f t="shared" si="166"/>
        <v>0</v>
      </c>
      <c r="AC270" s="183">
        <f t="shared" si="166"/>
        <v>0</v>
      </c>
      <c r="AD270" s="183">
        <f t="shared" si="166"/>
        <v>0</v>
      </c>
      <c r="AE270" s="183">
        <f t="shared" si="166"/>
        <v>0</v>
      </c>
      <c r="AF270" s="196">
        <f t="shared" si="166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67"/>
        <v>0</v>
      </c>
      <c r="D271" s="183">
        <f t="shared" si="167"/>
        <v>0</v>
      </c>
      <c r="E271" s="183">
        <f t="shared" si="167"/>
        <v>0</v>
      </c>
      <c r="F271" s="183">
        <f t="shared" si="167"/>
        <v>0</v>
      </c>
      <c r="G271" s="183">
        <f t="shared" si="167"/>
        <v>0</v>
      </c>
      <c r="H271" s="183">
        <f t="shared" si="167"/>
        <v>0</v>
      </c>
      <c r="I271" s="183">
        <f t="shared" si="167"/>
        <v>0</v>
      </c>
      <c r="J271" s="183">
        <f t="shared" si="167"/>
        <v>0</v>
      </c>
      <c r="K271" s="183">
        <f t="shared" si="167"/>
        <v>0</v>
      </c>
      <c r="L271" s="183">
        <f t="shared" si="167"/>
        <v>0</v>
      </c>
      <c r="M271" s="183">
        <f t="shared" si="167"/>
        <v>0</v>
      </c>
      <c r="N271" s="183">
        <f t="shared" si="167"/>
        <v>0</v>
      </c>
      <c r="O271" s="183">
        <f t="shared" si="167"/>
        <v>0</v>
      </c>
      <c r="P271" s="183">
        <f t="shared" si="167"/>
        <v>0</v>
      </c>
      <c r="Q271" s="183">
        <f t="shared" si="167"/>
        <v>0</v>
      </c>
      <c r="R271" s="183">
        <f t="shared" si="167"/>
        <v>0</v>
      </c>
      <c r="S271" s="183">
        <f t="shared" si="166"/>
        <v>0</v>
      </c>
      <c r="T271" s="183">
        <f t="shared" si="166"/>
        <v>0</v>
      </c>
      <c r="U271" s="183">
        <f t="shared" si="166"/>
        <v>0</v>
      </c>
      <c r="V271" s="183">
        <f t="shared" si="166"/>
        <v>0</v>
      </c>
      <c r="W271" s="183">
        <f t="shared" si="166"/>
        <v>0</v>
      </c>
      <c r="X271" s="183">
        <f t="shared" si="166"/>
        <v>0</v>
      </c>
      <c r="Y271" s="183">
        <f t="shared" si="166"/>
        <v>0</v>
      </c>
      <c r="Z271" s="183">
        <f t="shared" si="166"/>
        <v>0</v>
      </c>
      <c r="AA271" s="183">
        <f t="shared" si="166"/>
        <v>0</v>
      </c>
      <c r="AB271" s="183">
        <f t="shared" si="166"/>
        <v>0</v>
      </c>
      <c r="AC271" s="183">
        <f t="shared" si="166"/>
        <v>0</v>
      </c>
      <c r="AD271" s="183">
        <f t="shared" si="166"/>
        <v>0</v>
      </c>
      <c r="AE271" s="183">
        <f t="shared" si="166"/>
        <v>0</v>
      </c>
      <c r="AF271" s="196">
        <f t="shared" si="166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67"/>
        <v>0</v>
      </c>
      <c r="D272" s="183">
        <f t="shared" si="167"/>
        <v>0</v>
      </c>
      <c r="E272" s="183">
        <f t="shared" si="167"/>
        <v>0</v>
      </c>
      <c r="F272" s="183">
        <f t="shared" si="167"/>
        <v>0</v>
      </c>
      <c r="G272" s="183">
        <f t="shared" si="167"/>
        <v>0</v>
      </c>
      <c r="H272" s="183">
        <f t="shared" si="167"/>
        <v>0</v>
      </c>
      <c r="I272" s="183">
        <f t="shared" si="167"/>
        <v>0</v>
      </c>
      <c r="J272" s="183">
        <f t="shared" si="167"/>
        <v>0</v>
      </c>
      <c r="K272" s="183">
        <f t="shared" si="167"/>
        <v>0</v>
      </c>
      <c r="L272" s="183">
        <f t="shared" si="167"/>
        <v>0</v>
      </c>
      <c r="M272" s="183">
        <f t="shared" si="167"/>
        <v>0</v>
      </c>
      <c r="N272" s="183">
        <f t="shared" si="167"/>
        <v>0</v>
      </c>
      <c r="O272" s="183">
        <f t="shared" si="167"/>
        <v>0</v>
      </c>
      <c r="P272" s="183">
        <f t="shared" si="167"/>
        <v>0</v>
      </c>
      <c r="Q272" s="183">
        <f t="shared" si="167"/>
        <v>0</v>
      </c>
      <c r="R272" s="183">
        <f t="shared" si="167"/>
        <v>0</v>
      </c>
      <c r="S272" s="183">
        <f t="shared" ref="R272:AF287" si="168">R272</f>
        <v>0</v>
      </c>
      <c r="T272" s="183">
        <f t="shared" si="168"/>
        <v>0</v>
      </c>
      <c r="U272" s="183">
        <f t="shared" si="168"/>
        <v>0</v>
      </c>
      <c r="V272" s="183">
        <f t="shared" si="168"/>
        <v>0</v>
      </c>
      <c r="W272" s="183">
        <f t="shared" si="168"/>
        <v>0</v>
      </c>
      <c r="X272" s="183">
        <f t="shared" si="168"/>
        <v>0</v>
      </c>
      <c r="Y272" s="183">
        <f t="shared" si="168"/>
        <v>0</v>
      </c>
      <c r="Z272" s="183">
        <f t="shared" si="168"/>
        <v>0</v>
      </c>
      <c r="AA272" s="183">
        <f t="shared" si="168"/>
        <v>0</v>
      </c>
      <c r="AB272" s="183">
        <f t="shared" si="168"/>
        <v>0</v>
      </c>
      <c r="AC272" s="183">
        <f t="shared" si="168"/>
        <v>0</v>
      </c>
      <c r="AD272" s="183">
        <f t="shared" si="168"/>
        <v>0</v>
      </c>
      <c r="AE272" s="183">
        <f t="shared" si="168"/>
        <v>0</v>
      </c>
      <c r="AF272" s="196">
        <f t="shared" si="168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67"/>
        <v>0</v>
      </c>
      <c r="D273" s="183">
        <f t="shared" si="167"/>
        <v>0</v>
      </c>
      <c r="E273" s="183">
        <f t="shared" si="167"/>
        <v>0</v>
      </c>
      <c r="F273" s="183">
        <f t="shared" si="167"/>
        <v>0</v>
      </c>
      <c r="G273" s="183">
        <f t="shared" si="167"/>
        <v>0</v>
      </c>
      <c r="H273" s="183">
        <f t="shared" si="167"/>
        <v>0</v>
      </c>
      <c r="I273" s="183">
        <f t="shared" si="167"/>
        <v>0</v>
      </c>
      <c r="J273" s="183">
        <f t="shared" si="167"/>
        <v>0</v>
      </c>
      <c r="K273" s="183">
        <f t="shared" si="167"/>
        <v>0</v>
      </c>
      <c r="L273" s="183">
        <f t="shared" si="167"/>
        <v>0</v>
      </c>
      <c r="M273" s="183">
        <f t="shared" si="167"/>
        <v>0</v>
      </c>
      <c r="N273" s="183">
        <f t="shared" si="167"/>
        <v>0</v>
      </c>
      <c r="O273" s="183">
        <f t="shared" si="167"/>
        <v>0</v>
      </c>
      <c r="P273" s="183">
        <f t="shared" si="167"/>
        <v>0</v>
      </c>
      <c r="Q273" s="183">
        <f t="shared" si="167"/>
        <v>0</v>
      </c>
      <c r="R273" s="183">
        <f t="shared" ref="C273:R288" si="169">Q273</f>
        <v>0</v>
      </c>
      <c r="S273" s="183">
        <f t="shared" si="168"/>
        <v>0</v>
      </c>
      <c r="T273" s="183">
        <f t="shared" si="168"/>
        <v>0</v>
      </c>
      <c r="U273" s="183">
        <f t="shared" si="168"/>
        <v>0</v>
      </c>
      <c r="V273" s="183">
        <f t="shared" si="168"/>
        <v>0</v>
      </c>
      <c r="W273" s="183">
        <f t="shared" si="168"/>
        <v>0</v>
      </c>
      <c r="X273" s="183">
        <f t="shared" si="168"/>
        <v>0</v>
      </c>
      <c r="Y273" s="183">
        <f t="shared" si="168"/>
        <v>0</v>
      </c>
      <c r="Z273" s="183">
        <f t="shared" si="168"/>
        <v>0</v>
      </c>
      <c r="AA273" s="183">
        <f t="shared" si="168"/>
        <v>0</v>
      </c>
      <c r="AB273" s="183">
        <f t="shared" si="168"/>
        <v>0</v>
      </c>
      <c r="AC273" s="183">
        <f t="shared" si="168"/>
        <v>0</v>
      </c>
      <c r="AD273" s="183">
        <f t="shared" si="168"/>
        <v>0</v>
      </c>
      <c r="AE273" s="183">
        <f t="shared" si="168"/>
        <v>0</v>
      </c>
      <c r="AF273" s="196">
        <f t="shared" si="168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169"/>
        <v>0</v>
      </c>
      <c r="D274" s="183">
        <f t="shared" si="169"/>
        <v>0</v>
      </c>
      <c r="E274" s="183">
        <f t="shared" si="169"/>
        <v>0</v>
      </c>
      <c r="F274" s="183">
        <f t="shared" si="169"/>
        <v>0</v>
      </c>
      <c r="G274" s="183">
        <f t="shared" si="169"/>
        <v>0</v>
      </c>
      <c r="H274" s="183">
        <f t="shared" si="169"/>
        <v>0</v>
      </c>
      <c r="I274" s="183">
        <f t="shared" si="169"/>
        <v>0</v>
      </c>
      <c r="J274" s="183">
        <f t="shared" si="169"/>
        <v>0</v>
      </c>
      <c r="K274" s="183">
        <f t="shared" si="169"/>
        <v>0</v>
      </c>
      <c r="L274" s="183">
        <f t="shared" si="169"/>
        <v>0</v>
      </c>
      <c r="M274" s="183">
        <f t="shared" si="169"/>
        <v>0</v>
      </c>
      <c r="N274" s="183">
        <f t="shared" si="169"/>
        <v>0</v>
      </c>
      <c r="O274" s="183">
        <f t="shared" si="169"/>
        <v>0</v>
      </c>
      <c r="P274" s="183">
        <f t="shared" si="169"/>
        <v>0</v>
      </c>
      <c r="Q274" s="183">
        <f t="shared" si="169"/>
        <v>0</v>
      </c>
      <c r="R274" s="183">
        <f t="shared" si="169"/>
        <v>0</v>
      </c>
      <c r="S274" s="183">
        <f t="shared" si="168"/>
        <v>0</v>
      </c>
      <c r="T274" s="183">
        <f t="shared" si="168"/>
        <v>0</v>
      </c>
      <c r="U274" s="183">
        <f t="shared" si="168"/>
        <v>0</v>
      </c>
      <c r="V274" s="183">
        <f t="shared" si="168"/>
        <v>0</v>
      </c>
      <c r="W274" s="183">
        <f t="shared" si="168"/>
        <v>0</v>
      </c>
      <c r="X274" s="183">
        <f t="shared" si="168"/>
        <v>0</v>
      </c>
      <c r="Y274" s="183">
        <f t="shared" si="168"/>
        <v>0</v>
      </c>
      <c r="Z274" s="183">
        <f t="shared" si="168"/>
        <v>0</v>
      </c>
      <c r="AA274" s="183">
        <f t="shared" si="168"/>
        <v>0</v>
      </c>
      <c r="AB274" s="183">
        <f t="shared" si="168"/>
        <v>0</v>
      </c>
      <c r="AC274" s="183">
        <f t="shared" si="168"/>
        <v>0</v>
      </c>
      <c r="AD274" s="183">
        <f t="shared" si="168"/>
        <v>0</v>
      </c>
      <c r="AE274" s="183">
        <f t="shared" si="168"/>
        <v>0</v>
      </c>
      <c r="AF274" s="196">
        <f t="shared" si="168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169"/>
        <v>0</v>
      </c>
      <c r="D275" s="183">
        <f t="shared" si="169"/>
        <v>0</v>
      </c>
      <c r="E275" s="183">
        <f t="shared" si="169"/>
        <v>0</v>
      </c>
      <c r="F275" s="183">
        <f t="shared" si="169"/>
        <v>0</v>
      </c>
      <c r="G275" s="183">
        <f t="shared" si="169"/>
        <v>0</v>
      </c>
      <c r="H275" s="183">
        <f t="shared" si="169"/>
        <v>0</v>
      </c>
      <c r="I275" s="183">
        <f t="shared" si="169"/>
        <v>0</v>
      </c>
      <c r="J275" s="183">
        <f t="shared" si="169"/>
        <v>0</v>
      </c>
      <c r="K275" s="183">
        <f t="shared" si="169"/>
        <v>0</v>
      </c>
      <c r="L275" s="183">
        <f t="shared" si="169"/>
        <v>0</v>
      </c>
      <c r="M275" s="183">
        <f t="shared" si="169"/>
        <v>0</v>
      </c>
      <c r="N275" s="183">
        <f t="shared" si="169"/>
        <v>0</v>
      </c>
      <c r="O275" s="183">
        <f t="shared" si="169"/>
        <v>0</v>
      </c>
      <c r="P275" s="183">
        <f t="shared" si="169"/>
        <v>0</v>
      </c>
      <c r="Q275" s="183">
        <f t="shared" si="169"/>
        <v>0</v>
      </c>
      <c r="R275" s="183">
        <f t="shared" si="169"/>
        <v>0</v>
      </c>
      <c r="S275" s="183">
        <f t="shared" si="168"/>
        <v>0</v>
      </c>
      <c r="T275" s="183">
        <f t="shared" si="168"/>
        <v>0</v>
      </c>
      <c r="U275" s="183">
        <f t="shared" si="168"/>
        <v>0</v>
      </c>
      <c r="V275" s="183">
        <f t="shared" si="168"/>
        <v>0</v>
      </c>
      <c r="W275" s="183">
        <f t="shared" si="168"/>
        <v>0</v>
      </c>
      <c r="X275" s="183">
        <f t="shared" si="168"/>
        <v>0</v>
      </c>
      <c r="Y275" s="183">
        <f t="shared" si="168"/>
        <v>0</v>
      </c>
      <c r="Z275" s="183">
        <f t="shared" si="168"/>
        <v>0</v>
      </c>
      <c r="AA275" s="183">
        <f t="shared" si="168"/>
        <v>0</v>
      </c>
      <c r="AB275" s="183">
        <f t="shared" si="168"/>
        <v>0</v>
      </c>
      <c r="AC275" s="183">
        <f t="shared" si="168"/>
        <v>0</v>
      </c>
      <c r="AD275" s="183">
        <f t="shared" si="168"/>
        <v>0</v>
      </c>
      <c r="AE275" s="183">
        <f t="shared" si="168"/>
        <v>0</v>
      </c>
      <c r="AF275" s="196">
        <f t="shared" si="168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169"/>
        <v>0</v>
      </c>
      <c r="D276" s="183">
        <f t="shared" si="169"/>
        <v>0</v>
      </c>
      <c r="E276" s="183">
        <f t="shared" si="169"/>
        <v>0</v>
      </c>
      <c r="F276" s="183">
        <f t="shared" si="169"/>
        <v>0</v>
      </c>
      <c r="G276" s="183">
        <f t="shared" si="169"/>
        <v>0</v>
      </c>
      <c r="H276" s="183">
        <f t="shared" si="169"/>
        <v>0</v>
      </c>
      <c r="I276" s="183">
        <f t="shared" si="169"/>
        <v>0</v>
      </c>
      <c r="J276" s="183">
        <f t="shared" si="169"/>
        <v>0</v>
      </c>
      <c r="K276" s="183">
        <f t="shared" si="169"/>
        <v>0</v>
      </c>
      <c r="L276" s="183">
        <f t="shared" si="169"/>
        <v>0</v>
      </c>
      <c r="M276" s="183">
        <f t="shared" si="169"/>
        <v>0</v>
      </c>
      <c r="N276" s="183">
        <f t="shared" si="169"/>
        <v>0</v>
      </c>
      <c r="O276" s="183">
        <f t="shared" si="169"/>
        <v>0</v>
      </c>
      <c r="P276" s="183">
        <f t="shared" si="169"/>
        <v>0</v>
      </c>
      <c r="Q276" s="183">
        <f t="shared" si="169"/>
        <v>0</v>
      </c>
      <c r="R276" s="183">
        <f t="shared" si="169"/>
        <v>0</v>
      </c>
      <c r="S276" s="183">
        <f t="shared" si="168"/>
        <v>0</v>
      </c>
      <c r="T276" s="183">
        <f t="shared" si="168"/>
        <v>0</v>
      </c>
      <c r="U276" s="183">
        <f t="shared" si="168"/>
        <v>0</v>
      </c>
      <c r="V276" s="183">
        <f t="shared" si="168"/>
        <v>0</v>
      </c>
      <c r="W276" s="183">
        <f t="shared" si="168"/>
        <v>0</v>
      </c>
      <c r="X276" s="183">
        <f t="shared" si="168"/>
        <v>0</v>
      </c>
      <c r="Y276" s="183">
        <f t="shared" si="168"/>
        <v>0</v>
      </c>
      <c r="Z276" s="183">
        <f t="shared" si="168"/>
        <v>0</v>
      </c>
      <c r="AA276" s="183">
        <f t="shared" si="168"/>
        <v>0</v>
      </c>
      <c r="AB276" s="183">
        <f t="shared" si="168"/>
        <v>0</v>
      </c>
      <c r="AC276" s="183">
        <f t="shared" si="168"/>
        <v>0</v>
      </c>
      <c r="AD276" s="183">
        <f t="shared" si="168"/>
        <v>0</v>
      </c>
      <c r="AE276" s="183">
        <f t="shared" si="168"/>
        <v>0</v>
      </c>
      <c r="AF276" s="196">
        <f t="shared" si="168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169"/>
        <v>0</v>
      </c>
      <c r="D277" s="183">
        <f t="shared" si="169"/>
        <v>0</v>
      </c>
      <c r="E277" s="183">
        <f t="shared" si="169"/>
        <v>0</v>
      </c>
      <c r="F277" s="183">
        <f t="shared" si="169"/>
        <v>0</v>
      </c>
      <c r="G277" s="183">
        <f t="shared" si="169"/>
        <v>0</v>
      </c>
      <c r="H277" s="183">
        <f t="shared" si="169"/>
        <v>0</v>
      </c>
      <c r="I277" s="183">
        <f t="shared" si="169"/>
        <v>0</v>
      </c>
      <c r="J277" s="183">
        <f t="shared" si="169"/>
        <v>0</v>
      </c>
      <c r="K277" s="183">
        <f t="shared" si="169"/>
        <v>0</v>
      </c>
      <c r="L277" s="183">
        <f t="shared" si="169"/>
        <v>0</v>
      </c>
      <c r="M277" s="183">
        <f t="shared" si="169"/>
        <v>0</v>
      </c>
      <c r="N277" s="183">
        <f t="shared" si="169"/>
        <v>0</v>
      </c>
      <c r="O277" s="183">
        <f t="shared" si="169"/>
        <v>0</v>
      </c>
      <c r="P277" s="183">
        <f t="shared" si="169"/>
        <v>0</v>
      </c>
      <c r="Q277" s="183">
        <f t="shared" si="169"/>
        <v>0</v>
      </c>
      <c r="R277" s="183">
        <f t="shared" si="169"/>
        <v>0</v>
      </c>
      <c r="S277" s="183">
        <f t="shared" si="168"/>
        <v>0</v>
      </c>
      <c r="T277" s="183">
        <f t="shared" si="168"/>
        <v>0</v>
      </c>
      <c r="U277" s="183">
        <f t="shared" si="168"/>
        <v>0</v>
      </c>
      <c r="V277" s="183">
        <f t="shared" si="168"/>
        <v>0</v>
      </c>
      <c r="W277" s="183">
        <f t="shared" si="168"/>
        <v>0</v>
      </c>
      <c r="X277" s="183">
        <f t="shared" si="168"/>
        <v>0</v>
      </c>
      <c r="Y277" s="183">
        <f t="shared" si="168"/>
        <v>0</v>
      </c>
      <c r="Z277" s="183">
        <f t="shared" si="168"/>
        <v>0</v>
      </c>
      <c r="AA277" s="183">
        <f t="shared" si="168"/>
        <v>0</v>
      </c>
      <c r="AB277" s="183">
        <f t="shared" si="168"/>
        <v>0</v>
      </c>
      <c r="AC277" s="183">
        <f t="shared" si="168"/>
        <v>0</v>
      </c>
      <c r="AD277" s="183">
        <f t="shared" si="168"/>
        <v>0</v>
      </c>
      <c r="AE277" s="183">
        <f t="shared" si="168"/>
        <v>0</v>
      </c>
      <c r="AF277" s="196">
        <f t="shared" si="168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169"/>
        <v>0</v>
      </c>
      <c r="D278" s="183">
        <f t="shared" si="169"/>
        <v>0</v>
      </c>
      <c r="E278" s="183">
        <f t="shared" si="169"/>
        <v>0</v>
      </c>
      <c r="F278" s="183">
        <f t="shared" si="169"/>
        <v>0</v>
      </c>
      <c r="G278" s="183">
        <f t="shared" si="169"/>
        <v>0</v>
      </c>
      <c r="H278" s="183">
        <f t="shared" si="169"/>
        <v>0</v>
      </c>
      <c r="I278" s="183">
        <f t="shared" si="169"/>
        <v>0</v>
      </c>
      <c r="J278" s="183">
        <f t="shared" si="169"/>
        <v>0</v>
      </c>
      <c r="K278" s="183">
        <f t="shared" si="169"/>
        <v>0</v>
      </c>
      <c r="L278" s="183">
        <f t="shared" si="169"/>
        <v>0</v>
      </c>
      <c r="M278" s="183">
        <f t="shared" si="169"/>
        <v>0</v>
      </c>
      <c r="N278" s="183">
        <f t="shared" si="169"/>
        <v>0</v>
      </c>
      <c r="O278" s="183">
        <f t="shared" si="169"/>
        <v>0</v>
      </c>
      <c r="P278" s="183">
        <f t="shared" si="169"/>
        <v>0</v>
      </c>
      <c r="Q278" s="183">
        <f t="shared" si="169"/>
        <v>0</v>
      </c>
      <c r="R278" s="183">
        <f t="shared" si="169"/>
        <v>0</v>
      </c>
      <c r="S278" s="183">
        <f t="shared" si="168"/>
        <v>0</v>
      </c>
      <c r="T278" s="183">
        <f t="shared" si="168"/>
        <v>0</v>
      </c>
      <c r="U278" s="183">
        <f t="shared" si="168"/>
        <v>0</v>
      </c>
      <c r="V278" s="183">
        <f t="shared" si="168"/>
        <v>0</v>
      </c>
      <c r="W278" s="183">
        <f t="shared" si="168"/>
        <v>0</v>
      </c>
      <c r="X278" s="183">
        <f t="shared" si="168"/>
        <v>0</v>
      </c>
      <c r="Y278" s="183">
        <f t="shared" si="168"/>
        <v>0</v>
      </c>
      <c r="Z278" s="183">
        <f t="shared" si="168"/>
        <v>0</v>
      </c>
      <c r="AA278" s="183">
        <f t="shared" si="168"/>
        <v>0</v>
      </c>
      <c r="AB278" s="183">
        <f t="shared" si="168"/>
        <v>0</v>
      </c>
      <c r="AC278" s="183">
        <f t="shared" si="168"/>
        <v>0</v>
      </c>
      <c r="AD278" s="183">
        <f t="shared" si="168"/>
        <v>0</v>
      </c>
      <c r="AE278" s="183">
        <f t="shared" si="168"/>
        <v>0</v>
      </c>
      <c r="AF278" s="196">
        <f t="shared" si="168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169"/>
        <v>0</v>
      </c>
      <c r="D279" s="183">
        <f t="shared" si="169"/>
        <v>0</v>
      </c>
      <c r="E279" s="183">
        <f t="shared" si="169"/>
        <v>0</v>
      </c>
      <c r="F279" s="183">
        <f t="shared" si="169"/>
        <v>0</v>
      </c>
      <c r="G279" s="183">
        <f t="shared" si="169"/>
        <v>0</v>
      </c>
      <c r="H279" s="183">
        <f t="shared" si="169"/>
        <v>0</v>
      </c>
      <c r="I279" s="183">
        <f t="shared" si="169"/>
        <v>0</v>
      </c>
      <c r="J279" s="183">
        <f t="shared" si="169"/>
        <v>0</v>
      </c>
      <c r="K279" s="183">
        <f t="shared" si="169"/>
        <v>0</v>
      </c>
      <c r="L279" s="183">
        <f t="shared" si="169"/>
        <v>0</v>
      </c>
      <c r="M279" s="183">
        <f t="shared" si="169"/>
        <v>0</v>
      </c>
      <c r="N279" s="183">
        <f t="shared" si="169"/>
        <v>0</v>
      </c>
      <c r="O279" s="183">
        <f t="shared" si="169"/>
        <v>0</v>
      </c>
      <c r="P279" s="183">
        <f t="shared" si="169"/>
        <v>0</v>
      </c>
      <c r="Q279" s="183">
        <f t="shared" si="169"/>
        <v>0</v>
      </c>
      <c r="R279" s="183">
        <f t="shared" si="169"/>
        <v>0</v>
      </c>
      <c r="S279" s="183">
        <f t="shared" si="168"/>
        <v>0</v>
      </c>
      <c r="T279" s="183">
        <f t="shared" si="168"/>
        <v>0</v>
      </c>
      <c r="U279" s="183">
        <f t="shared" si="168"/>
        <v>0</v>
      </c>
      <c r="V279" s="183">
        <f t="shared" si="168"/>
        <v>0</v>
      </c>
      <c r="W279" s="183">
        <f t="shared" si="168"/>
        <v>0</v>
      </c>
      <c r="X279" s="183">
        <f t="shared" si="168"/>
        <v>0</v>
      </c>
      <c r="Y279" s="183">
        <f t="shared" si="168"/>
        <v>0</v>
      </c>
      <c r="Z279" s="183">
        <f t="shared" si="168"/>
        <v>0</v>
      </c>
      <c r="AA279" s="183">
        <f t="shared" si="168"/>
        <v>0</v>
      </c>
      <c r="AB279" s="183">
        <f t="shared" si="168"/>
        <v>0</v>
      </c>
      <c r="AC279" s="183">
        <f t="shared" si="168"/>
        <v>0</v>
      </c>
      <c r="AD279" s="183">
        <f t="shared" si="168"/>
        <v>0</v>
      </c>
      <c r="AE279" s="183">
        <f t="shared" si="168"/>
        <v>0</v>
      </c>
      <c r="AF279" s="196">
        <f t="shared" si="168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169"/>
        <v>0</v>
      </c>
      <c r="D280" s="183">
        <f t="shared" si="169"/>
        <v>0</v>
      </c>
      <c r="E280" s="183">
        <f t="shared" si="169"/>
        <v>0</v>
      </c>
      <c r="F280" s="183">
        <f t="shared" si="169"/>
        <v>0</v>
      </c>
      <c r="G280" s="183">
        <f t="shared" si="169"/>
        <v>0</v>
      </c>
      <c r="H280" s="183">
        <f t="shared" si="169"/>
        <v>0</v>
      </c>
      <c r="I280" s="183">
        <f t="shared" si="169"/>
        <v>0</v>
      </c>
      <c r="J280" s="183">
        <f t="shared" si="169"/>
        <v>0</v>
      </c>
      <c r="K280" s="183">
        <f t="shared" si="169"/>
        <v>0</v>
      </c>
      <c r="L280" s="183">
        <f t="shared" si="169"/>
        <v>0</v>
      </c>
      <c r="M280" s="183">
        <f t="shared" si="169"/>
        <v>0</v>
      </c>
      <c r="N280" s="183">
        <f t="shared" si="169"/>
        <v>0</v>
      </c>
      <c r="O280" s="183">
        <f t="shared" si="169"/>
        <v>0</v>
      </c>
      <c r="P280" s="183">
        <f t="shared" si="169"/>
        <v>0</v>
      </c>
      <c r="Q280" s="183">
        <f t="shared" si="169"/>
        <v>0</v>
      </c>
      <c r="R280" s="183">
        <f t="shared" si="169"/>
        <v>0</v>
      </c>
      <c r="S280" s="183">
        <f t="shared" si="168"/>
        <v>0</v>
      </c>
      <c r="T280" s="183">
        <f t="shared" si="168"/>
        <v>0</v>
      </c>
      <c r="U280" s="183">
        <f t="shared" si="168"/>
        <v>0</v>
      </c>
      <c r="V280" s="183">
        <f t="shared" si="168"/>
        <v>0</v>
      </c>
      <c r="W280" s="183">
        <f t="shared" si="168"/>
        <v>0</v>
      </c>
      <c r="X280" s="183">
        <f t="shared" si="168"/>
        <v>0</v>
      </c>
      <c r="Y280" s="183">
        <f t="shared" si="168"/>
        <v>0</v>
      </c>
      <c r="Z280" s="183">
        <f t="shared" si="168"/>
        <v>0</v>
      </c>
      <c r="AA280" s="183">
        <f t="shared" si="168"/>
        <v>0</v>
      </c>
      <c r="AB280" s="183">
        <f t="shared" si="168"/>
        <v>0</v>
      </c>
      <c r="AC280" s="183">
        <f t="shared" si="168"/>
        <v>0</v>
      </c>
      <c r="AD280" s="183">
        <f t="shared" si="168"/>
        <v>0</v>
      </c>
      <c r="AE280" s="183">
        <f t="shared" si="168"/>
        <v>0</v>
      </c>
      <c r="AF280" s="196">
        <f t="shared" si="168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169"/>
        <v>0</v>
      </c>
      <c r="D281" s="183">
        <f t="shared" si="169"/>
        <v>0</v>
      </c>
      <c r="E281" s="183">
        <f t="shared" si="169"/>
        <v>0</v>
      </c>
      <c r="F281" s="183">
        <f t="shared" si="169"/>
        <v>0</v>
      </c>
      <c r="G281" s="183">
        <f t="shared" si="169"/>
        <v>0</v>
      </c>
      <c r="H281" s="183">
        <f t="shared" si="169"/>
        <v>0</v>
      </c>
      <c r="I281" s="183">
        <f t="shared" si="169"/>
        <v>0</v>
      </c>
      <c r="J281" s="183">
        <f t="shared" si="169"/>
        <v>0</v>
      </c>
      <c r="K281" s="183">
        <f t="shared" si="169"/>
        <v>0</v>
      </c>
      <c r="L281" s="183">
        <f t="shared" si="169"/>
        <v>0</v>
      </c>
      <c r="M281" s="183">
        <f t="shared" si="169"/>
        <v>0</v>
      </c>
      <c r="N281" s="183">
        <f t="shared" si="169"/>
        <v>0</v>
      </c>
      <c r="O281" s="183">
        <f t="shared" si="169"/>
        <v>0</v>
      </c>
      <c r="P281" s="183">
        <f t="shared" si="169"/>
        <v>0</v>
      </c>
      <c r="Q281" s="183">
        <f t="shared" si="169"/>
        <v>0</v>
      </c>
      <c r="R281" s="183">
        <f t="shared" si="169"/>
        <v>0</v>
      </c>
      <c r="S281" s="183">
        <f t="shared" si="168"/>
        <v>0</v>
      </c>
      <c r="T281" s="183">
        <f t="shared" si="168"/>
        <v>0</v>
      </c>
      <c r="U281" s="183">
        <f t="shared" si="168"/>
        <v>0</v>
      </c>
      <c r="V281" s="183">
        <f t="shared" si="168"/>
        <v>0</v>
      </c>
      <c r="W281" s="183">
        <f t="shared" si="168"/>
        <v>0</v>
      </c>
      <c r="X281" s="183">
        <f t="shared" si="168"/>
        <v>0</v>
      </c>
      <c r="Y281" s="183">
        <f t="shared" si="168"/>
        <v>0</v>
      </c>
      <c r="Z281" s="183">
        <f t="shared" si="168"/>
        <v>0</v>
      </c>
      <c r="AA281" s="183">
        <f t="shared" si="168"/>
        <v>0</v>
      </c>
      <c r="AB281" s="183">
        <f t="shared" si="168"/>
        <v>0</v>
      </c>
      <c r="AC281" s="183">
        <f t="shared" si="168"/>
        <v>0</v>
      </c>
      <c r="AD281" s="183">
        <f t="shared" si="168"/>
        <v>0</v>
      </c>
      <c r="AE281" s="183">
        <f t="shared" si="168"/>
        <v>0</v>
      </c>
      <c r="AF281" s="196">
        <f t="shared" si="168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169"/>
        <v>0</v>
      </c>
      <c r="D282" s="183">
        <f t="shared" si="169"/>
        <v>0</v>
      </c>
      <c r="E282" s="183">
        <f t="shared" si="169"/>
        <v>0</v>
      </c>
      <c r="F282" s="183">
        <f t="shared" si="169"/>
        <v>0</v>
      </c>
      <c r="G282" s="183">
        <f t="shared" si="169"/>
        <v>0</v>
      </c>
      <c r="H282" s="183">
        <f t="shared" si="169"/>
        <v>0</v>
      </c>
      <c r="I282" s="183">
        <f t="shared" si="169"/>
        <v>0</v>
      </c>
      <c r="J282" s="183">
        <f t="shared" si="169"/>
        <v>0</v>
      </c>
      <c r="K282" s="183">
        <f t="shared" si="169"/>
        <v>0</v>
      </c>
      <c r="L282" s="183">
        <f t="shared" si="169"/>
        <v>0</v>
      </c>
      <c r="M282" s="183">
        <f t="shared" si="169"/>
        <v>0</v>
      </c>
      <c r="N282" s="183">
        <f t="shared" si="169"/>
        <v>0</v>
      </c>
      <c r="O282" s="183">
        <f t="shared" si="169"/>
        <v>0</v>
      </c>
      <c r="P282" s="183">
        <f t="shared" si="169"/>
        <v>0</v>
      </c>
      <c r="Q282" s="183">
        <f t="shared" si="169"/>
        <v>0</v>
      </c>
      <c r="R282" s="183">
        <f t="shared" si="169"/>
        <v>0</v>
      </c>
      <c r="S282" s="183">
        <f t="shared" si="168"/>
        <v>0</v>
      </c>
      <c r="T282" s="183">
        <f t="shared" si="168"/>
        <v>0</v>
      </c>
      <c r="U282" s="183">
        <f t="shared" si="168"/>
        <v>0</v>
      </c>
      <c r="V282" s="183">
        <f t="shared" si="168"/>
        <v>0</v>
      </c>
      <c r="W282" s="183">
        <f t="shared" si="168"/>
        <v>0</v>
      </c>
      <c r="X282" s="183">
        <f t="shared" si="168"/>
        <v>0</v>
      </c>
      <c r="Y282" s="183">
        <f t="shared" si="168"/>
        <v>0</v>
      </c>
      <c r="Z282" s="183">
        <f t="shared" si="168"/>
        <v>0</v>
      </c>
      <c r="AA282" s="183">
        <f t="shared" si="168"/>
        <v>0</v>
      </c>
      <c r="AB282" s="183">
        <f t="shared" si="168"/>
        <v>0</v>
      </c>
      <c r="AC282" s="183">
        <f t="shared" si="168"/>
        <v>0</v>
      </c>
      <c r="AD282" s="183">
        <f t="shared" si="168"/>
        <v>0</v>
      </c>
      <c r="AE282" s="183">
        <f t="shared" si="168"/>
        <v>0</v>
      </c>
      <c r="AF282" s="196">
        <f t="shared" si="168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169"/>
        <v>0</v>
      </c>
      <c r="D283" s="183">
        <f t="shared" si="169"/>
        <v>0</v>
      </c>
      <c r="E283" s="183">
        <f t="shared" si="169"/>
        <v>0</v>
      </c>
      <c r="F283" s="183">
        <f t="shared" si="169"/>
        <v>0</v>
      </c>
      <c r="G283" s="183">
        <f t="shared" si="169"/>
        <v>0</v>
      </c>
      <c r="H283" s="183">
        <f t="shared" si="169"/>
        <v>0</v>
      </c>
      <c r="I283" s="183">
        <f t="shared" si="169"/>
        <v>0</v>
      </c>
      <c r="J283" s="183">
        <f t="shared" si="169"/>
        <v>0</v>
      </c>
      <c r="K283" s="183">
        <f t="shared" si="169"/>
        <v>0</v>
      </c>
      <c r="L283" s="183">
        <f t="shared" si="169"/>
        <v>0</v>
      </c>
      <c r="M283" s="183">
        <f t="shared" si="169"/>
        <v>0</v>
      </c>
      <c r="N283" s="183">
        <f t="shared" si="169"/>
        <v>0</v>
      </c>
      <c r="O283" s="183">
        <f t="shared" si="169"/>
        <v>0</v>
      </c>
      <c r="P283" s="183">
        <f t="shared" si="169"/>
        <v>0</v>
      </c>
      <c r="Q283" s="183">
        <f t="shared" si="169"/>
        <v>0</v>
      </c>
      <c r="R283" s="183">
        <f t="shared" si="169"/>
        <v>0</v>
      </c>
      <c r="S283" s="183">
        <f t="shared" si="168"/>
        <v>0</v>
      </c>
      <c r="T283" s="183">
        <f t="shared" si="168"/>
        <v>0</v>
      </c>
      <c r="U283" s="183">
        <f t="shared" si="168"/>
        <v>0</v>
      </c>
      <c r="V283" s="183">
        <f t="shared" si="168"/>
        <v>0</v>
      </c>
      <c r="W283" s="183">
        <f t="shared" si="168"/>
        <v>0</v>
      </c>
      <c r="X283" s="183">
        <f t="shared" si="168"/>
        <v>0</v>
      </c>
      <c r="Y283" s="183">
        <f t="shared" si="168"/>
        <v>0</v>
      </c>
      <c r="Z283" s="183">
        <f t="shared" si="168"/>
        <v>0</v>
      </c>
      <c r="AA283" s="183">
        <f t="shared" si="168"/>
        <v>0</v>
      </c>
      <c r="AB283" s="183">
        <f t="shared" si="168"/>
        <v>0</v>
      </c>
      <c r="AC283" s="183">
        <f t="shared" si="168"/>
        <v>0</v>
      </c>
      <c r="AD283" s="183">
        <f t="shared" si="168"/>
        <v>0</v>
      </c>
      <c r="AE283" s="183">
        <f t="shared" si="168"/>
        <v>0</v>
      </c>
      <c r="AF283" s="196">
        <f t="shared" si="168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169"/>
        <v>0</v>
      </c>
      <c r="D284" s="183">
        <f t="shared" si="169"/>
        <v>0</v>
      </c>
      <c r="E284" s="183">
        <f t="shared" si="169"/>
        <v>0</v>
      </c>
      <c r="F284" s="183">
        <f t="shared" si="169"/>
        <v>0</v>
      </c>
      <c r="G284" s="183">
        <f t="shared" si="169"/>
        <v>0</v>
      </c>
      <c r="H284" s="183">
        <f t="shared" si="169"/>
        <v>0</v>
      </c>
      <c r="I284" s="183">
        <f t="shared" si="169"/>
        <v>0</v>
      </c>
      <c r="J284" s="183">
        <f t="shared" si="169"/>
        <v>0</v>
      </c>
      <c r="K284" s="183">
        <f t="shared" si="169"/>
        <v>0</v>
      </c>
      <c r="L284" s="183">
        <f t="shared" si="169"/>
        <v>0</v>
      </c>
      <c r="M284" s="183">
        <f t="shared" si="169"/>
        <v>0</v>
      </c>
      <c r="N284" s="183">
        <f t="shared" si="169"/>
        <v>0</v>
      </c>
      <c r="O284" s="183">
        <f t="shared" si="169"/>
        <v>0</v>
      </c>
      <c r="P284" s="183">
        <f t="shared" si="169"/>
        <v>0</v>
      </c>
      <c r="Q284" s="183">
        <f t="shared" si="169"/>
        <v>0</v>
      </c>
      <c r="R284" s="183">
        <f t="shared" si="169"/>
        <v>0</v>
      </c>
      <c r="S284" s="183">
        <f t="shared" si="168"/>
        <v>0</v>
      </c>
      <c r="T284" s="183">
        <f t="shared" si="168"/>
        <v>0</v>
      </c>
      <c r="U284" s="183">
        <f t="shared" si="168"/>
        <v>0</v>
      </c>
      <c r="V284" s="183">
        <f t="shared" si="168"/>
        <v>0</v>
      </c>
      <c r="W284" s="183">
        <f t="shared" si="168"/>
        <v>0</v>
      </c>
      <c r="X284" s="183">
        <f t="shared" si="168"/>
        <v>0</v>
      </c>
      <c r="Y284" s="183">
        <f t="shared" si="168"/>
        <v>0</v>
      </c>
      <c r="Z284" s="183">
        <f t="shared" si="168"/>
        <v>0</v>
      </c>
      <c r="AA284" s="183">
        <f t="shared" si="168"/>
        <v>0</v>
      </c>
      <c r="AB284" s="183">
        <f t="shared" si="168"/>
        <v>0</v>
      </c>
      <c r="AC284" s="183">
        <f t="shared" si="168"/>
        <v>0</v>
      </c>
      <c r="AD284" s="183">
        <f t="shared" si="168"/>
        <v>0</v>
      </c>
      <c r="AE284" s="183">
        <f t="shared" si="168"/>
        <v>0</v>
      </c>
      <c r="AF284" s="196">
        <f t="shared" si="168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169"/>
        <v>0</v>
      </c>
      <c r="D285" s="183">
        <f t="shared" si="169"/>
        <v>0</v>
      </c>
      <c r="E285" s="183">
        <f t="shared" si="169"/>
        <v>0</v>
      </c>
      <c r="F285" s="183">
        <f t="shared" si="169"/>
        <v>0</v>
      </c>
      <c r="G285" s="183">
        <f t="shared" si="169"/>
        <v>0</v>
      </c>
      <c r="H285" s="183">
        <f t="shared" si="169"/>
        <v>0</v>
      </c>
      <c r="I285" s="183">
        <f t="shared" si="169"/>
        <v>0</v>
      </c>
      <c r="J285" s="183">
        <f t="shared" si="169"/>
        <v>0</v>
      </c>
      <c r="K285" s="183">
        <f t="shared" si="169"/>
        <v>0</v>
      </c>
      <c r="L285" s="183">
        <f t="shared" si="169"/>
        <v>0</v>
      </c>
      <c r="M285" s="183">
        <f t="shared" si="169"/>
        <v>0</v>
      </c>
      <c r="N285" s="183">
        <f t="shared" si="169"/>
        <v>0</v>
      </c>
      <c r="O285" s="183">
        <f t="shared" si="169"/>
        <v>0</v>
      </c>
      <c r="P285" s="183">
        <f t="shared" si="169"/>
        <v>0</v>
      </c>
      <c r="Q285" s="183">
        <f t="shared" si="169"/>
        <v>0</v>
      </c>
      <c r="R285" s="183">
        <f t="shared" si="169"/>
        <v>0</v>
      </c>
      <c r="S285" s="183">
        <f t="shared" si="168"/>
        <v>0</v>
      </c>
      <c r="T285" s="183">
        <f t="shared" si="168"/>
        <v>0</v>
      </c>
      <c r="U285" s="183">
        <f t="shared" si="168"/>
        <v>0</v>
      </c>
      <c r="V285" s="183">
        <f t="shared" si="168"/>
        <v>0</v>
      </c>
      <c r="W285" s="183">
        <f t="shared" si="168"/>
        <v>0</v>
      </c>
      <c r="X285" s="183">
        <f t="shared" si="168"/>
        <v>0</v>
      </c>
      <c r="Y285" s="183">
        <f t="shared" si="168"/>
        <v>0</v>
      </c>
      <c r="Z285" s="183">
        <f t="shared" si="168"/>
        <v>0</v>
      </c>
      <c r="AA285" s="183">
        <f t="shared" si="168"/>
        <v>0</v>
      </c>
      <c r="AB285" s="183">
        <f t="shared" si="168"/>
        <v>0</v>
      </c>
      <c r="AC285" s="183">
        <f t="shared" si="168"/>
        <v>0</v>
      </c>
      <c r="AD285" s="183">
        <f t="shared" si="168"/>
        <v>0</v>
      </c>
      <c r="AE285" s="183">
        <f t="shared" si="168"/>
        <v>0</v>
      </c>
      <c r="AF285" s="196">
        <f t="shared" si="168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169"/>
        <v>0</v>
      </c>
      <c r="D286" s="183">
        <f t="shared" si="169"/>
        <v>0</v>
      </c>
      <c r="E286" s="183">
        <f t="shared" si="169"/>
        <v>0</v>
      </c>
      <c r="F286" s="183">
        <f t="shared" si="169"/>
        <v>0</v>
      </c>
      <c r="G286" s="183">
        <f t="shared" si="169"/>
        <v>0</v>
      </c>
      <c r="H286" s="183">
        <f t="shared" si="169"/>
        <v>0</v>
      </c>
      <c r="I286" s="183">
        <f t="shared" si="169"/>
        <v>0</v>
      </c>
      <c r="J286" s="183">
        <f t="shared" si="169"/>
        <v>0</v>
      </c>
      <c r="K286" s="183">
        <f t="shared" si="169"/>
        <v>0</v>
      </c>
      <c r="L286" s="183">
        <f t="shared" si="169"/>
        <v>0</v>
      </c>
      <c r="M286" s="183">
        <f t="shared" si="169"/>
        <v>0</v>
      </c>
      <c r="N286" s="183">
        <f t="shared" si="169"/>
        <v>0</v>
      </c>
      <c r="O286" s="183">
        <f t="shared" si="169"/>
        <v>0</v>
      </c>
      <c r="P286" s="183">
        <f t="shared" si="169"/>
        <v>0</v>
      </c>
      <c r="Q286" s="183">
        <f t="shared" si="169"/>
        <v>0</v>
      </c>
      <c r="R286" s="183">
        <f t="shared" si="168"/>
        <v>0</v>
      </c>
      <c r="S286" s="183">
        <f t="shared" si="168"/>
        <v>0</v>
      </c>
      <c r="T286" s="183">
        <f t="shared" si="168"/>
        <v>0</v>
      </c>
      <c r="U286" s="183">
        <f t="shared" si="168"/>
        <v>0</v>
      </c>
      <c r="V286" s="183">
        <f t="shared" si="168"/>
        <v>0</v>
      </c>
      <c r="W286" s="183">
        <f t="shared" si="168"/>
        <v>0</v>
      </c>
      <c r="X286" s="183">
        <f t="shared" si="168"/>
        <v>0</v>
      </c>
      <c r="Y286" s="183">
        <f t="shared" si="168"/>
        <v>0</v>
      </c>
      <c r="Z286" s="183">
        <f t="shared" si="168"/>
        <v>0</v>
      </c>
      <c r="AA286" s="183">
        <f t="shared" si="168"/>
        <v>0</v>
      </c>
      <c r="AB286" s="183">
        <f t="shared" si="168"/>
        <v>0</v>
      </c>
      <c r="AC286" s="183">
        <f t="shared" si="168"/>
        <v>0</v>
      </c>
      <c r="AD286" s="183">
        <f t="shared" si="168"/>
        <v>0</v>
      </c>
      <c r="AE286" s="183">
        <f t="shared" si="168"/>
        <v>0</v>
      </c>
      <c r="AF286" s="196">
        <f t="shared" si="168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169"/>
        <v>0</v>
      </c>
      <c r="D287" s="183">
        <f t="shared" si="169"/>
        <v>0</v>
      </c>
      <c r="E287" s="183">
        <f t="shared" si="169"/>
        <v>0</v>
      </c>
      <c r="F287" s="183">
        <f t="shared" si="169"/>
        <v>0</v>
      </c>
      <c r="G287" s="183">
        <f t="shared" si="169"/>
        <v>0</v>
      </c>
      <c r="H287" s="183">
        <f t="shared" si="169"/>
        <v>0</v>
      </c>
      <c r="I287" s="183">
        <f t="shared" si="169"/>
        <v>0</v>
      </c>
      <c r="J287" s="183">
        <f t="shared" si="169"/>
        <v>0</v>
      </c>
      <c r="K287" s="183">
        <f t="shared" si="169"/>
        <v>0</v>
      </c>
      <c r="L287" s="183">
        <f t="shared" si="169"/>
        <v>0</v>
      </c>
      <c r="M287" s="183">
        <f t="shared" si="169"/>
        <v>0</v>
      </c>
      <c r="N287" s="183">
        <f t="shared" si="169"/>
        <v>0</v>
      </c>
      <c r="O287" s="183">
        <f t="shared" si="169"/>
        <v>0</v>
      </c>
      <c r="P287" s="183">
        <f t="shared" si="169"/>
        <v>0</v>
      </c>
      <c r="Q287" s="183">
        <f t="shared" si="169"/>
        <v>0</v>
      </c>
      <c r="R287" s="183">
        <f t="shared" si="169"/>
        <v>0</v>
      </c>
      <c r="S287" s="183">
        <f t="shared" si="168"/>
        <v>0</v>
      </c>
      <c r="T287" s="183">
        <f t="shared" si="168"/>
        <v>0</v>
      </c>
      <c r="U287" s="183">
        <f t="shared" si="168"/>
        <v>0</v>
      </c>
      <c r="V287" s="183">
        <f t="shared" si="168"/>
        <v>0</v>
      </c>
      <c r="W287" s="183">
        <f t="shared" si="168"/>
        <v>0</v>
      </c>
      <c r="X287" s="183">
        <f t="shared" si="168"/>
        <v>0</v>
      </c>
      <c r="Y287" s="183">
        <f t="shared" si="168"/>
        <v>0</v>
      </c>
      <c r="Z287" s="183">
        <f t="shared" si="168"/>
        <v>0</v>
      </c>
      <c r="AA287" s="183">
        <f t="shared" si="168"/>
        <v>0</v>
      </c>
      <c r="AB287" s="183">
        <f t="shared" si="168"/>
        <v>0</v>
      </c>
      <c r="AC287" s="183">
        <f t="shared" si="168"/>
        <v>0</v>
      </c>
      <c r="AD287" s="183">
        <f t="shared" si="168"/>
        <v>0</v>
      </c>
      <c r="AE287" s="183">
        <f t="shared" si="168"/>
        <v>0</v>
      </c>
      <c r="AF287" s="196">
        <f t="shared" si="168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169"/>
        <v>0</v>
      </c>
      <c r="D288" s="183">
        <f t="shared" si="169"/>
        <v>0</v>
      </c>
      <c r="E288" s="183">
        <f t="shared" si="169"/>
        <v>0</v>
      </c>
      <c r="F288" s="183">
        <f t="shared" si="169"/>
        <v>0</v>
      </c>
      <c r="G288" s="183">
        <f t="shared" si="169"/>
        <v>0</v>
      </c>
      <c r="H288" s="183">
        <f t="shared" si="169"/>
        <v>0</v>
      </c>
      <c r="I288" s="183">
        <f t="shared" si="169"/>
        <v>0</v>
      </c>
      <c r="J288" s="183">
        <f t="shared" si="169"/>
        <v>0</v>
      </c>
      <c r="K288" s="183">
        <f t="shared" si="169"/>
        <v>0</v>
      </c>
      <c r="L288" s="183">
        <f t="shared" si="169"/>
        <v>0</v>
      </c>
      <c r="M288" s="183">
        <f t="shared" si="169"/>
        <v>0</v>
      </c>
      <c r="N288" s="183">
        <f t="shared" si="169"/>
        <v>0</v>
      </c>
      <c r="O288" s="183">
        <f t="shared" si="169"/>
        <v>0</v>
      </c>
      <c r="P288" s="183">
        <f t="shared" si="169"/>
        <v>0</v>
      </c>
      <c r="Q288" s="183">
        <f t="shared" si="169"/>
        <v>0</v>
      </c>
      <c r="R288" s="183">
        <f t="shared" si="169"/>
        <v>0</v>
      </c>
      <c r="S288" s="183">
        <f t="shared" ref="S288:AF303" si="170">R288</f>
        <v>0</v>
      </c>
      <c r="T288" s="183">
        <f t="shared" si="170"/>
        <v>0</v>
      </c>
      <c r="U288" s="183">
        <f t="shared" si="170"/>
        <v>0</v>
      </c>
      <c r="V288" s="183">
        <f t="shared" si="170"/>
        <v>0</v>
      </c>
      <c r="W288" s="183">
        <f t="shared" si="170"/>
        <v>0</v>
      </c>
      <c r="X288" s="183">
        <f t="shared" si="170"/>
        <v>0</v>
      </c>
      <c r="Y288" s="183">
        <f t="shared" si="170"/>
        <v>0</v>
      </c>
      <c r="Z288" s="183">
        <f t="shared" si="170"/>
        <v>0</v>
      </c>
      <c r="AA288" s="183">
        <f t="shared" si="170"/>
        <v>0</v>
      </c>
      <c r="AB288" s="183">
        <f t="shared" si="170"/>
        <v>0</v>
      </c>
      <c r="AC288" s="183">
        <f t="shared" si="170"/>
        <v>0</v>
      </c>
      <c r="AD288" s="183">
        <f t="shared" si="170"/>
        <v>0</v>
      </c>
      <c r="AE288" s="183">
        <f t="shared" si="170"/>
        <v>0</v>
      </c>
      <c r="AF288" s="196">
        <f t="shared" si="170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171">B289</f>
        <v>0</v>
      </c>
      <c r="D289" s="183">
        <f t="shared" si="171"/>
        <v>0</v>
      </c>
      <c r="E289" s="183">
        <f t="shared" si="171"/>
        <v>0</v>
      </c>
      <c r="F289" s="183">
        <f t="shared" si="171"/>
        <v>0</v>
      </c>
      <c r="G289" s="183">
        <f t="shared" si="171"/>
        <v>0</v>
      </c>
      <c r="H289" s="183">
        <f t="shared" si="171"/>
        <v>0</v>
      </c>
      <c r="I289" s="183">
        <f t="shared" si="171"/>
        <v>0</v>
      </c>
      <c r="J289" s="183">
        <f t="shared" si="171"/>
        <v>0</v>
      </c>
      <c r="K289" s="183">
        <f t="shared" si="171"/>
        <v>0</v>
      </c>
      <c r="L289" s="183">
        <f t="shared" si="171"/>
        <v>0</v>
      </c>
      <c r="M289" s="183">
        <f t="shared" si="171"/>
        <v>0</v>
      </c>
      <c r="N289" s="183">
        <f t="shared" si="171"/>
        <v>0</v>
      </c>
      <c r="O289" s="183">
        <f t="shared" si="171"/>
        <v>0</v>
      </c>
      <c r="P289" s="183">
        <f t="shared" si="171"/>
        <v>0</v>
      </c>
      <c r="Q289" s="183">
        <f t="shared" si="171"/>
        <v>0</v>
      </c>
      <c r="R289" s="183">
        <f t="shared" si="171"/>
        <v>0</v>
      </c>
      <c r="S289" s="183">
        <f t="shared" si="170"/>
        <v>0</v>
      </c>
      <c r="T289" s="183">
        <f t="shared" si="170"/>
        <v>0</v>
      </c>
      <c r="U289" s="183">
        <f t="shared" si="170"/>
        <v>0</v>
      </c>
      <c r="V289" s="183">
        <f t="shared" si="170"/>
        <v>0</v>
      </c>
      <c r="W289" s="183">
        <f t="shared" si="170"/>
        <v>0</v>
      </c>
      <c r="X289" s="183">
        <f t="shared" si="170"/>
        <v>0</v>
      </c>
      <c r="Y289" s="183">
        <f t="shared" si="170"/>
        <v>0</v>
      </c>
      <c r="Z289" s="183">
        <f t="shared" si="170"/>
        <v>0</v>
      </c>
      <c r="AA289" s="183">
        <f t="shared" si="170"/>
        <v>0</v>
      </c>
      <c r="AB289" s="183">
        <f t="shared" si="170"/>
        <v>0</v>
      </c>
      <c r="AC289" s="183">
        <f t="shared" si="170"/>
        <v>0</v>
      </c>
      <c r="AD289" s="183">
        <f t="shared" si="170"/>
        <v>0</v>
      </c>
      <c r="AE289" s="183">
        <f t="shared" si="170"/>
        <v>0</v>
      </c>
      <c r="AF289" s="196">
        <f t="shared" si="170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171"/>
        <v>0</v>
      </c>
      <c r="D290" s="183">
        <f t="shared" si="171"/>
        <v>0</v>
      </c>
      <c r="E290" s="183">
        <f t="shared" si="171"/>
        <v>0</v>
      </c>
      <c r="F290" s="183">
        <f t="shared" si="171"/>
        <v>0</v>
      </c>
      <c r="G290" s="183">
        <f t="shared" si="171"/>
        <v>0</v>
      </c>
      <c r="H290" s="183">
        <f t="shared" si="171"/>
        <v>0</v>
      </c>
      <c r="I290" s="183">
        <f t="shared" si="171"/>
        <v>0</v>
      </c>
      <c r="J290" s="183">
        <f t="shared" si="171"/>
        <v>0</v>
      </c>
      <c r="K290" s="183">
        <f t="shared" si="171"/>
        <v>0</v>
      </c>
      <c r="L290" s="183">
        <f t="shared" si="171"/>
        <v>0</v>
      </c>
      <c r="M290" s="183">
        <f t="shared" si="171"/>
        <v>0</v>
      </c>
      <c r="N290" s="183">
        <f t="shared" si="171"/>
        <v>0</v>
      </c>
      <c r="O290" s="183">
        <f t="shared" si="171"/>
        <v>0</v>
      </c>
      <c r="P290" s="183">
        <f t="shared" si="171"/>
        <v>0</v>
      </c>
      <c r="Q290" s="183">
        <f t="shared" si="171"/>
        <v>0</v>
      </c>
      <c r="R290" s="183">
        <f t="shared" si="171"/>
        <v>0</v>
      </c>
      <c r="S290" s="183">
        <f t="shared" si="170"/>
        <v>0</v>
      </c>
      <c r="T290" s="183">
        <f t="shared" si="170"/>
        <v>0</v>
      </c>
      <c r="U290" s="183">
        <f t="shared" si="170"/>
        <v>0</v>
      </c>
      <c r="V290" s="183">
        <f t="shared" si="170"/>
        <v>0</v>
      </c>
      <c r="W290" s="183">
        <f t="shared" si="170"/>
        <v>0</v>
      </c>
      <c r="X290" s="183">
        <f t="shared" si="170"/>
        <v>0</v>
      </c>
      <c r="Y290" s="183">
        <f t="shared" si="170"/>
        <v>0</v>
      </c>
      <c r="Z290" s="183">
        <f t="shared" si="170"/>
        <v>0</v>
      </c>
      <c r="AA290" s="183">
        <f t="shared" si="170"/>
        <v>0</v>
      </c>
      <c r="AB290" s="183">
        <f t="shared" si="170"/>
        <v>0</v>
      </c>
      <c r="AC290" s="183">
        <f t="shared" si="170"/>
        <v>0</v>
      </c>
      <c r="AD290" s="183">
        <f t="shared" si="170"/>
        <v>0</v>
      </c>
      <c r="AE290" s="183">
        <f t="shared" si="170"/>
        <v>0</v>
      </c>
      <c r="AF290" s="196">
        <f t="shared" si="170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171"/>
        <v>0</v>
      </c>
      <c r="D291" s="183">
        <f t="shared" si="171"/>
        <v>0</v>
      </c>
      <c r="E291" s="183">
        <f t="shared" si="171"/>
        <v>0</v>
      </c>
      <c r="F291" s="183">
        <f t="shared" si="171"/>
        <v>0</v>
      </c>
      <c r="G291" s="183">
        <f t="shared" si="171"/>
        <v>0</v>
      </c>
      <c r="H291" s="183">
        <f t="shared" si="171"/>
        <v>0</v>
      </c>
      <c r="I291" s="183">
        <f t="shared" si="171"/>
        <v>0</v>
      </c>
      <c r="J291" s="183">
        <f t="shared" si="171"/>
        <v>0</v>
      </c>
      <c r="K291" s="183">
        <f t="shared" si="171"/>
        <v>0</v>
      </c>
      <c r="L291" s="183">
        <f t="shared" si="171"/>
        <v>0</v>
      </c>
      <c r="M291" s="183">
        <f t="shared" si="171"/>
        <v>0</v>
      </c>
      <c r="N291" s="183">
        <f t="shared" si="171"/>
        <v>0</v>
      </c>
      <c r="O291" s="183">
        <f t="shared" si="171"/>
        <v>0</v>
      </c>
      <c r="P291" s="183">
        <f t="shared" si="171"/>
        <v>0</v>
      </c>
      <c r="Q291" s="183">
        <f t="shared" si="171"/>
        <v>0</v>
      </c>
      <c r="R291" s="183">
        <f t="shared" si="171"/>
        <v>0</v>
      </c>
      <c r="S291" s="183">
        <f t="shared" si="170"/>
        <v>0</v>
      </c>
      <c r="T291" s="183">
        <f t="shared" si="170"/>
        <v>0</v>
      </c>
      <c r="U291" s="183">
        <f t="shared" si="170"/>
        <v>0</v>
      </c>
      <c r="V291" s="183">
        <f t="shared" si="170"/>
        <v>0</v>
      </c>
      <c r="W291" s="183">
        <f t="shared" si="170"/>
        <v>0</v>
      </c>
      <c r="X291" s="183">
        <f t="shared" si="170"/>
        <v>0</v>
      </c>
      <c r="Y291" s="183">
        <f t="shared" si="170"/>
        <v>0</v>
      </c>
      <c r="Z291" s="183">
        <f t="shared" si="170"/>
        <v>0</v>
      </c>
      <c r="AA291" s="183">
        <f t="shared" si="170"/>
        <v>0</v>
      </c>
      <c r="AB291" s="183">
        <f t="shared" si="170"/>
        <v>0</v>
      </c>
      <c r="AC291" s="183">
        <f t="shared" si="170"/>
        <v>0</v>
      </c>
      <c r="AD291" s="183">
        <f t="shared" si="170"/>
        <v>0</v>
      </c>
      <c r="AE291" s="183">
        <f t="shared" si="170"/>
        <v>0</v>
      </c>
      <c r="AF291" s="196">
        <f t="shared" si="170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171"/>
        <v>0</v>
      </c>
      <c r="D292" s="183">
        <f t="shared" si="171"/>
        <v>0</v>
      </c>
      <c r="E292" s="183">
        <f t="shared" si="171"/>
        <v>0</v>
      </c>
      <c r="F292" s="183">
        <f t="shared" si="171"/>
        <v>0</v>
      </c>
      <c r="G292" s="183">
        <f t="shared" si="171"/>
        <v>0</v>
      </c>
      <c r="H292" s="183">
        <f t="shared" si="171"/>
        <v>0</v>
      </c>
      <c r="I292" s="183">
        <f t="shared" si="171"/>
        <v>0</v>
      </c>
      <c r="J292" s="183">
        <f t="shared" si="171"/>
        <v>0</v>
      </c>
      <c r="K292" s="183">
        <f t="shared" si="171"/>
        <v>0</v>
      </c>
      <c r="L292" s="183">
        <f t="shared" si="171"/>
        <v>0</v>
      </c>
      <c r="M292" s="183">
        <f t="shared" si="171"/>
        <v>0</v>
      </c>
      <c r="N292" s="183">
        <f t="shared" si="171"/>
        <v>0</v>
      </c>
      <c r="O292" s="183">
        <f t="shared" si="171"/>
        <v>0</v>
      </c>
      <c r="P292" s="183">
        <f t="shared" si="171"/>
        <v>0</v>
      </c>
      <c r="Q292" s="183">
        <f t="shared" si="171"/>
        <v>0</v>
      </c>
      <c r="R292" s="183">
        <f t="shared" si="171"/>
        <v>0</v>
      </c>
      <c r="S292" s="183">
        <f t="shared" si="170"/>
        <v>0</v>
      </c>
      <c r="T292" s="183">
        <f t="shared" si="170"/>
        <v>0</v>
      </c>
      <c r="U292" s="183">
        <f t="shared" si="170"/>
        <v>0</v>
      </c>
      <c r="V292" s="183">
        <f t="shared" si="170"/>
        <v>0</v>
      </c>
      <c r="W292" s="183">
        <f t="shared" si="170"/>
        <v>0</v>
      </c>
      <c r="X292" s="183">
        <f t="shared" si="170"/>
        <v>0</v>
      </c>
      <c r="Y292" s="183">
        <f t="shared" si="170"/>
        <v>0</v>
      </c>
      <c r="Z292" s="183">
        <f t="shared" si="170"/>
        <v>0</v>
      </c>
      <c r="AA292" s="183">
        <f t="shared" si="170"/>
        <v>0</v>
      </c>
      <c r="AB292" s="183">
        <f t="shared" si="170"/>
        <v>0</v>
      </c>
      <c r="AC292" s="183">
        <f t="shared" si="170"/>
        <v>0</v>
      </c>
      <c r="AD292" s="183">
        <f t="shared" si="170"/>
        <v>0</v>
      </c>
      <c r="AE292" s="183">
        <f t="shared" si="170"/>
        <v>0</v>
      </c>
      <c r="AF292" s="196">
        <f t="shared" si="170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171"/>
        <v>0</v>
      </c>
      <c r="D293" s="183">
        <f t="shared" si="171"/>
        <v>0</v>
      </c>
      <c r="E293" s="183">
        <f t="shared" si="171"/>
        <v>0</v>
      </c>
      <c r="F293" s="183">
        <f t="shared" si="171"/>
        <v>0</v>
      </c>
      <c r="G293" s="183">
        <f t="shared" si="171"/>
        <v>0</v>
      </c>
      <c r="H293" s="183">
        <f t="shared" si="171"/>
        <v>0</v>
      </c>
      <c r="I293" s="183">
        <f t="shared" si="171"/>
        <v>0</v>
      </c>
      <c r="J293" s="183">
        <f t="shared" si="171"/>
        <v>0</v>
      </c>
      <c r="K293" s="183">
        <f t="shared" si="171"/>
        <v>0</v>
      </c>
      <c r="L293" s="183">
        <f t="shared" si="171"/>
        <v>0</v>
      </c>
      <c r="M293" s="183">
        <f t="shared" si="171"/>
        <v>0</v>
      </c>
      <c r="N293" s="183">
        <f t="shared" si="171"/>
        <v>0</v>
      </c>
      <c r="O293" s="183">
        <f t="shared" si="171"/>
        <v>0</v>
      </c>
      <c r="P293" s="183">
        <f t="shared" si="171"/>
        <v>0</v>
      </c>
      <c r="Q293" s="183">
        <f t="shared" si="171"/>
        <v>0</v>
      </c>
      <c r="R293" s="183">
        <f t="shared" si="171"/>
        <v>0</v>
      </c>
      <c r="S293" s="183">
        <f t="shared" si="170"/>
        <v>0</v>
      </c>
      <c r="T293" s="183">
        <f t="shared" si="170"/>
        <v>0</v>
      </c>
      <c r="U293" s="183">
        <f t="shared" si="170"/>
        <v>0</v>
      </c>
      <c r="V293" s="183">
        <f t="shared" si="170"/>
        <v>0</v>
      </c>
      <c r="W293" s="183">
        <f t="shared" si="170"/>
        <v>0</v>
      </c>
      <c r="X293" s="183">
        <f t="shared" si="170"/>
        <v>0</v>
      </c>
      <c r="Y293" s="183">
        <f t="shared" si="170"/>
        <v>0</v>
      </c>
      <c r="Z293" s="183">
        <f t="shared" si="170"/>
        <v>0</v>
      </c>
      <c r="AA293" s="183">
        <f t="shared" si="170"/>
        <v>0</v>
      </c>
      <c r="AB293" s="183">
        <f t="shared" si="170"/>
        <v>0</v>
      </c>
      <c r="AC293" s="183">
        <f t="shared" si="170"/>
        <v>0</v>
      </c>
      <c r="AD293" s="183">
        <f t="shared" si="170"/>
        <v>0</v>
      </c>
      <c r="AE293" s="183">
        <f t="shared" si="170"/>
        <v>0</v>
      </c>
      <c r="AF293" s="196">
        <f t="shared" si="170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171"/>
        <v>0</v>
      </c>
      <c r="D294" s="183">
        <f t="shared" si="171"/>
        <v>0</v>
      </c>
      <c r="E294" s="183">
        <f t="shared" si="171"/>
        <v>0</v>
      </c>
      <c r="F294" s="183">
        <f t="shared" si="171"/>
        <v>0</v>
      </c>
      <c r="G294" s="183">
        <f t="shared" si="171"/>
        <v>0</v>
      </c>
      <c r="H294" s="183">
        <f t="shared" si="171"/>
        <v>0</v>
      </c>
      <c r="I294" s="183">
        <f t="shared" si="171"/>
        <v>0</v>
      </c>
      <c r="J294" s="183">
        <f t="shared" si="171"/>
        <v>0</v>
      </c>
      <c r="K294" s="183">
        <f t="shared" si="171"/>
        <v>0</v>
      </c>
      <c r="L294" s="183">
        <f t="shared" si="171"/>
        <v>0</v>
      </c>
      <c r="M294" s="183">
        <f t="shared" si="171"/>
        <v>0</v>
      </c>
      <c r="N294" s="183">
        <f t="shared" si="171"/>
        <v>0</v>
      </c>
      <c r="O294" s="183">
        <f t="shared" si="171"/>
        <v>0</v>
      </c>
      <c r="P294" s="183">
        <f t="shared" si="171"/>
        <v>0</v>
      </c>
      <c r="Q294" s="183">
        <f t="shared" si="171"/>
        <v>0</v>
      </c>
      <c r="R294" s="183">
        <f t="shared" si="171"/>
        <v>0</v>
      </c>
      <c r="S294" s="183">
        <f t="shared" si="170"/>
        <v>0</v>
      </c>
      <c r="T294" s="183">
        <f t="shared" si="170"/>
        <v>0</v>
      </c>
      <c r="U294" s="183">
        <f t="shared" si="170"/>
        <v>0</v>
      </c>
      <c r="V294" s="183">
        <f t="shared" si="170"/>
        <v>0</v>
      </c>
      <c r="W294" s="183">
        <f t="shared" si="170"/>
        <v>0</v>
      </c>
      <c r="X294" s="183">
        <f t="shared" si="170"/>
        <v>0</v>
      </c>
      <c r="Y294" s="183">
        <f t="shared" si="170"/>
        <v>0</v>
      </c>
      <c r="Z294" s="183">
        <f t="shared" si="170"/>
        <v>0</v>
      </c>
      <c r="AA294" s="183">
        <f t="shared" si="170"/>
        <v>0</v>
      </c>
      <c r="AB294" s="183">
        <f t="shared" si="170"/>
        <v>0</v>
      </c>
      <c r="AC294" s="183">
        <f t="shared" si="170"/>
        <v>0</v>
      </c>
      <c r="AD294" s="183">
        <f t="shared" si="170"/>
        <v>0</v>
      </c>
      <c r="AE294" s="183">
        <f t="shared" si="170"/>
        <v>0</v>
      </c>
      <c r="AF294" s="196">
        <f t="shared" si="170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171"/>
        <v>0</v>
      </c>
      <c r="D295" s="183">
        <f t="shared" si="171"/>
        <v>0</v>
      </c>
      <c r="E295" s="183">
        <f t="shared" si="171"/>
        <v>0</v>
      </c>
      <c r="F295" s="183">
        <f t="shared" si="171"/>
        <v>0</v>
      </c>
      <c r="G295" s="183">
        <f t="shared" si="171"/>
        <v>0</v>
      </c>
      <c r="H295" s="183">
        <f t="shared" si="171"/>
        <v>0</v>
      </c>
      <c r="I295" s="183">
        <f t="shared" si="171"/>
        <v>0</v>
      </c>
      <c r="J295" s="183">
        <f t="shared" si="171"/>
        <v>0</v>
      </c>
      <c r="K295" s="183">
        <f t="shared" si="171"/>
        <v>0</v>
      </c>
      <c r="L295" s="183">
        <f t="shared" si="171"/>
        <v>0</v>
      </c>
      <c r="M295" s="183">
        <f t="shared" si="171"/>
        <v>0</v>
      </c>
      <c r="N295" s="183">
        <f t="shared" si="171"/>
        <v>0</v>
      </c>
      <c r="O295" s="183">
        <f t="shared" si="171"/>
        <v>0</v>
      </c>
      <c r="P295" s="183">
        <f t="shared" si="171"/>
        <v>0</v>
      </c>
      <c r="Q295" s="183">
        <f t="shared" si="171"/>
        <v>0</v>
      </c>
      <c r="R295" s="183">
        <f t="shared" si="171"/>
        <v>0</v>
      </c>
      <c r="S295" s="183">
        <f t="shared" si="170"/>
        <v>0</v>
      </c>
      <c r="T295" s="183">
        <f t="shared" si="170"/>
        <v>0</v>
      </c>
      <c r="U295" s="183">
        <f t="shared" si="170"/>
        <v>0</v>
      </c>
      <c r="V295" s="183">
        <f t="shared" si="170"/>
        <v>0</v>
      </c>
      <c r="W295" s="183">
        <f t="shared" si="170"/>
        <v>0</v>
      </c>
      <c r="X295" s="183">
        <f t="shared" si="170"/>
        <v>0</v>
      </c>
      <c r="Y295" s="183">
        <f t="shared" si="170"/>
        <v>0</v>
      </c>
      <c r="Z295" s="183">
        <f t="shared" si="170"/>
        <v>0</v>
      </c>
      <c r="AA295" s="183">
        <f t="shared" si="170"/>
        <v>0</v>
      </c>
      <c r="AB295" s="183">
        <f t="shared" si="170"/>
        <v>0</v>
      </c>
      <c r="AC295" s="183">
        <f t="shared" si="170"/>
        <v>0</v>
      </c>
      <c r="AD295" s="183">
        <f t="shared" si="170"/>
        <v>0</v>
      </c>
      <c r="AE295" s="183">
        <f t="shared" si="170"/>
        <v>0</v>
      </c>
      <c r="AF295" s="196">
        <f t="shared" si="170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171"/>
        <v>0</v>
      </c>
      <c r="D296" s="183">
        <f t="shared" si="171"/>
        <v>0</v>
      </c>
      <c r="E296" s="183">
        <f t="shared" si="171"/>
        <v>0</v>
      </c>
      <c r="F296" s="183">
        <f t="shared" si="171"/>
        <v>0</v>
      </c>
      <c r="G296" s="183">
        <f t="shared" si="171"/>
        <v>0</v>
      </c>
      <c r="H296" s="183">
        <f t="shared" si="171"/>
        <v>0</v>
      </c>
      <c r="I296" s="183">
        <f t="shared" si="171"/>
        <v>0</v>
      </c>
      <c r="J296" s="183">
        <f t="shared" si="171"/>
        <v>0</v>
      </c>
      <c r="K296" s="183">
        <f t="shared" si="171"/>
        <v>0</v>
      </c>
      <c r="L296" s="183">
        <f t="shared" si="171"/>
        <v>0</v>
      </c>
      <c r="M296" s="183">
        <f t="shared" si="171"/>
        <v>0</v>
      </c>
      <c r="N296" s="183">
        <f t="shared" si="171"/>
        <v>0</v>
      </c>
      <c r="O296" s="183">
        <f t="shared" si="171"/>
        <v>0</v>
      </c>
      <c r="P296" s="183">
        <f t="shared" si="171"/>
        <v>0</v>
      </c>
      <c r="Q296" s="183">
        <f t="shared" si="171"/>
        <v>0</v>
      </c>
      <c r="R296" s="183">
        <f t="shared" si="171"/>
        <v>0</v>
      </c>
      <c r="S296" s="183">
        <f t="shared" si="170"/>
        <v>0</v>
      </c>
      <c r="T296" s="183">
        <f t="shared" si="170"/>
        <v>0</v>
      </c>
      <c r="U296" s="183">
        <f t="shared" si="170"/>
        <v>0</v>
      </c>
      <c r="V296" s="183">
        <f t="shared" si="170"/>
        <v>0</v>
      </c>
      <c r="W296" s="183">
        <f t="shared" si="170"/>
        <v>0</v>
      </c>
      <c r="X296" s="183">
        <f t="shared" si="170"/>
        <v>0</v>
      </c>
      <c r="Y296" s="183">
        <f t="shared" si="170"/>
        <v>0</v>
      </c>
      <c r="Z296" s="183">
        <f t="shared" si="170"/>
        <v>0</v>
      </c>
      <c r="AA296" s="183">
        <f t="shared" si="170"/>
        <v>0</v>
      </c>
      <c r="AB296" s="183">
        <f t="shared" si="170"/>
        <v>0</v>
      </c>
      <c r="AC296" s="183">
        <f t="shared" si="170"/>
        <v>0</v>
      </c>
      <c r="AD296" s="183">
        <f t="shared" si="170"/>
        <v>0</v>
      </c>
      <c r="AE296" s="183">
        <f t="shared" si="170"/>
        <v>0</v>
      </c>
      <c r="AF296" s="196">
        <f t="shared" si="170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171"/>
        <v>0</v>
      </c>
      <c r="D297" s="183">
        <f t="shared" si="171"/>
        <v>0</v>
      </c>
      <c r="E297" s="183">
        <f t="shared" si="171"/>
        <v>0</v>
      </c>
      <c r="F297" s="183">
        <f t="shared" si="171"/>
        <v>0</v>
      </c>
      <c r="G297" s="183">
        <f t="shared" si="171"/>
        <v>0</v>
      </c>
      <c r="H297" s="183">
        <f t="shared" si="171"/>
        <v>0</v>
      </c>
      <c r="I297" s="183">
        <f t="shared" si="171"/>
        <v>0</v>
      </c>
      <c r="J297" s="183">
        <f t="shared" si="171"/>
        <v>0</v>
      </c>
      <c r="K297" s="183">
        <f t="shared" si="171"/>
        <v>0</v>
      </c>
      <c r="L297" s="183">
        <f t="shared" si="171"/>
        <v>0</v>
      </c>
      <c r="M297" s="183">
        <f t="shared" si="171"/>
        <v>0</v>
      </c>
      <c r="N297" s="183">
        <f t="shared" si="171"/>
        <v>0</v>
      </c>
      <c r="O297" s="183">
        <f t="shared" si="171"/>
        <v>0</v>
      </c>
      <c r="P297" s="183">
        <f t="shared" si="171"/>
        <v>0</v>
      </c>
      <c r="Q297" s="183">
        <f t="shared" si="171"/>
        <v>0</v>
      </c>
      <c r="R297" s="183">
        <f t="shared" si="171"/>
        <v>0</v>
      </c>
      <c r="S297" s="183">
        <f t="shared" si="170"/>
        <v>0</v>
      </c>
      <c r="T297" s="183">
        <f t="shared" si="170"/>
        <v>0</v>
      </c>
      <c r="U297" s="183">
        <f t="shared" si="170"/>
        <v>0</v>
      </c>
      <c r="V297" s="183">
        <f t="shared" si="170"/>
        <v>0</v>
      </c>
      <c r="W297" s="183">
        <f t="shared" si="170"/>
        <v>0</v>
      </c>
      <c r="X297" s="183">
        <f t="shared" si="170"/>
        <v>0</v>
      </c>
      <c r="Y297" s="183">
        <f t="shared" si="170"/>
        <v>0</v>
      </c>
      <c r="Z297" s="183">
        <f t="shared" si="170"/>
        <v>0</v>
      </c>
      <c r="AA297" s="183">
        <f t="shared" si="170"/>
        <v>0</v>
      </c>
      <c r="AB297" s="183">
        <f t="shared" si="170"/>
        <v>0</v>
      </c>
      <c r="AC297" s="183">
        <f t="shared" si="170"/>
        <v>0</v>
      </c>
      <c r="AD297" s="183">
        <f t="shared" si="170"/>
        <v>0</v>
      </c>
      <c r="AE297" s="183">
        <f t="shared" si="170"/>
        <v>0</v>
      </c>
      <c r="AF297" s="196">
        <f t="shared" si="170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171"/>
        <v>0</v>
      </c>
      <c r="D298" s="183">
        <f t="shared" si="171"/>
        <v>0</v>
      </c>
      <c r="E298" s="183">
        <f t="shared" si="171"/>
        <v>0</v>
      </c>
      <c r="F298" s="183">
        <f t="shared" si="171"/>
        <v>0</v>
      </c>
      <c r="G298" s="183">
        <f t="shared" si="171"/>
        <v>0</v>
      </c>
      <c r="H298" s="183">
        <f t="shared" si="171"/>
        <v>0</v>
      </c>
      <c r="I298" s="183">
        <f t="shared" si="171"/>
        <v>0</v>
      </c>
      <c r="J298" s="183">
        <f t="shared" si="171"/>
        <v>0</v>
      </c>
      <c r="K298" s="183">
        <f t="shared" si="171"/>
        <v>0</v>
      </c>
      <c r="L298" s="183">
        <f t="shared" si="171"/>
        <v>0</v>
      </c>
      <c r="M298" s="183">
        <f t="shared" si="171"/>
        <v>0</v>
      </c>
      <c r="N298" s="183">
        <f t="shared" si="171"/>
        <v>0</v>
      </c>
      <c r="O298" s="183">
        <f t="shared" si="171"/>
        <v>0</v>
      </c>
      <c r="P298" s="183">
        <f t="shared" si="171"/>
        <v>0</v>
      </c>
      <c r="Q298" s="183">
        <f t="shared" si="171"/>
        <v>0</v>
      </c>
      <c r="R298" s="183">
        <f t="shared" si="171"/>
        <v>0</v>
      </c>
      <c r="S298" s="183">
        <f t="shared" si="170"/>
        <v>0</v>
      </c>
      <c r="T298" s="183">
        <f t="shared" si="170"/>
        <v>0</v>
      </c>
      <c r="U298" s="183">
        <f t="shared" si="170"/>
        <v>0</v>
      </c>
      <c r="V298" s="183">
        <f t="shared" si="170"/>
        <v>0</v>
      </c>
      <c r="W298" s="183">
        <f t="shared" si="170"/>
        <v>0</v>
      </c>
      <c r="X298" s="183">
        <f t="shared" si="170"/>
        <v>0</v>
      </c>
      <c r="Y298" s="183">
        <f t="shared" si="170"/>
        <v>0</v>
      </c>
      <c r="Z298" s="183">
        <f t="shared" si="170"/>
        <v>0</v>
      </c>
      <c r="AA298" s="183">
        <f t="shared" si="170"/>
        <v>0</v>
      </c>
      <c r="AB298" s="183">
        <f t="shared" si="170"/>
        <v>0</v>
      </c>
      <c r="AC298" s="183">
        <f t="shared" si="170"/>
        <v>0</v>
      </c>
      <c r="AD298" s="183">
        <f t="shared" si="170"/>
        <v>0</v>
      </c>
      <c r="AE298" s="183">
        <f t="shared" si="170"/>
        <v>0</v>
      </c>
      <c r="AF298" s="196">
        <f t="shared" si="170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171"/>
        <v>0</v>
      </c>
      <c r="D299" s="183">
        <f t="shared" si="171"/>
        <v>0</v>
      </c>
      <c r="E299" s="183">
        <f t="shared" si="171"/>
        <v>0</v>
      </c>
      <c r="F299" s="183">
        <f t="shared" si="171"/>
        <v>0</v>
      </c>
      <c r="G299" s="183">
        <f t="shared" si="171"/>
        <v>0</v>
      </c>
      <c r="H299" s="183">
        <f t="shared" si="171"/>
        <v>0</v>
      </c>
      <c r="I299" s="183">
        <f t="shared" si="171"/>
        <v>0</v>
      </c>
      <c r="J299" s="183">
        <f t="shared" si="171"/>
        <v>0</v>
      </c>
      <c r="K299" s="183">
        <f t="shared" si="171"/>
        <v>0</v>
      </c>
      <c r="L299" s="183">
        <f t="shared" si="171"/>
        <v>0</v>
      </c>
      <c r="M299" s="183">
        <f t="shared" si="171"/>
        <v>0</v>
      </c>
      <c r="N299" s="183">
        <f t="shared" si="171"/>
        <v>0</v>
      </c>
      <c r="O299" s="183">
        <f t="shared" si="171"/>
        <v>0</v>
      </c>
      <c r="P299" s="183">
        <f t="shared" si="171"/>
        <v>0</v>
      </c>
      <c r="Q299" s="183">
        <f t="shared" si="171"/>
        <v>0</v>
      </c>
      <c r="R299" s="183">
        <f t="shared" si="171"/>
        <v>0</v>
      </c>
      <c r="S299" s="183">
        <f t="shared" si="170"/>
        <v>0</v>
      </c>
      <c r="T299" s="183">
        <f t="shared" si="170"/>
        <v>0</v>
      </c>
      <c r="U299" s="183">
        <f t="shared" si="170"/>
        <v>0</v>
      </c>
      <c r="V299" s="183">
        <f t="shared" si="170"/>
        <v>0</v>
      </c>
      <c r="W299" s="183">
        <f t="shared" si="170"/>
        <v>0</v>
      </c>
      <c r="X299" s="183">
        <f t="shared" si="170"/>
        <v>0</v>
      </c>
      <c r="Y299" s="183">
        <f t="shared" si="170"/>
        <v>0</v>
      </c>
      <c r="Z299" s="183">
        <f t="shared" si="170"/>
        <v>0</v>
      </c>
      <c r="AA299" s="183">
        <f t="shared" si="170"/>
        <v>0</v>
      </c>
      <c r="AB299" s="183">
        <f t="shared" si="170"/>
        <v>0</v>
      </c>
      <c r="AC299" s="183">
        <f t="shared" si="170"/>
        <v>0</v>
      </c>
      <c r="AD299" s="183">
        <f t="shared" si="170"/>
        <v>0</v>
      </c>
      <c r="AE299" s="183">
        <f t="shared" si="170"/>
        <v>0</v>
      </c>
      <c r="AF299" s="196">
        <f t="shared" si="170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171"/>
        <v>0</v>
      </c>
      <c r="D300" s="183">
        <f t="shared" si="171"/>
        <v>0</v>
      </c>
      <c r="E300" s="183">
        <f t="shared" si="171"/>
        <v>0</v>
      </c>
      <c r="F300" s="183">
        <f t="shared" si="171"/>
        <v>0</v>
      </c>
      <c r="G300" s="183">
        <f t="shared" si="171"/>
        <v>0</v>
      </c>
      <c r="H300" s="183">
        <f t="shared" si="171"/>
        <v>0</v>
      </c>
      <c r="I300" s="183">
        <f t="shared" si="171"/>
        <v>0</v>
      </c>
      <c r="J300" s="183">
        <f t="shared" si="171"/>
        <v>0</v>
      </c>
      <c r="K300" s="183">
        <f t="shared" si="171"/>
        <v>0</v>
      </c>
      <c r="L300" s="183">
        <f t="shared" si="171"/>
        <v>0</v>
      </c>
      <c r="M300" s="183">
        <f t="shared" si="171"/>
        <v>0</v>
      </c>
      <c r="N300" s="183">
        <f t="shared" si="171"/>
        <v>0</v>
      </c>
      <c r="O300" s="183">
        <f t="shared" si="171"/>
        <v>0</v>
      </c>
      <c r="P300" s="183">
        <f t="shared" si="171"/>
        <v>0</v>
      </c>
      <c r="Q300" s="183">
        <f t="shared" si="171"/>
        <v>0</v>
      </c>
      <c r="R300" s="183">
        <f t="shared" si="171"/>
        <v>0</v>
      </c>
      <c r="S300" s="183">
        <f t="shared" si="170"/>
        <v>0</v>
      </c>
      <c r="T300" s="183">
        <f t="shared" si="170"/>
        <v>0</v>
      </c>
      <c r="U300" s="183">
        <f t="shared" si="170"/>
        <v>0</v>
      </c>
      <c r="V300" s="183">
        <f t="shared" si="170"/>
        <v>0</v>
      </c>
      <c r="W300" s="183">
        <f t="shared" si="170"/>
        <v>0</v>
      </c>
      <c r="X300" s="183">
        <f t="shared" si="170"/>
        <v>0</v>
      </c>
      <c r="Y300" s="183">
        <f t="shared" si="170"/>
        <v>0</v>
      </c>
      <c r="Z300" s="183">
        <f t="shared" si="170"/>
        <v>0</v>
      </c>
      <c r="AA300" s="183">
        <f t="shared" si="170"/>
        <v>0</v>
      </c>
      <c r="AB300" s="183">
        <f t="shared" si="170"/>
        <v>0</v>
      </c>
      <c r="AC300" s="183">
        <f t="shared" si="170"/>
        <v>0</v>
      </c>
      <c r="AD300" s="183">
        <f t="shared" si="170"/>
        <v>0</v>
      </c>
      <c r="AE300" s="183">
        <f t="shared" si="170"/>
        <v>0</v>
      </c>
      <c r="AF300" s="196">
        <f t="shared" si="170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171"/>
        <v>0</v>
      </c>
      <c r="D301" s="183">
        <f t="shared" si="171"/>
        <v>0</v>
      </c>
      <c r="E301" s="183">
        <f t="shared" si="171"/>
        <v>0</v>
      </c>
      <c r="F301" s="183">
        <f t="shared" si="171"/>
        <v>0</v>
      </c>
      <c r="G301" s="183">
        <f t="shared" si="171"/>
        <v>0</v>
      </c>
      <c r="H301" s="183">
        <f t="shared" si="171"/>
        <v>0</v>
      </c>
      <c r="I301" s="183">
        <f t="shared" si="171"/>
        <v>0</v>
      </c>
      <c r="J301" s="183">
        <f t="shared" si="171"/>
        <v>0</v>
      </c>
      <c r="K301" s="183">
        <f t="shared" si="171"/>
        <v>0</v>
      </c>
      <c r="L301" s="183">
        <f t="shared" si="171"/>
        <v>0</v>
      </c>
      <c r="M301" s="183">
        <f t="shared" si="171"/>
        <v>0</v>
      </c>
      <c r="N301" s="183">
        <f t="shared" si="171"/>
        <v>0</v>
      </c>
      <c r="O301" s="183">
        <f t="shared" si="171"/>
        <v>0</v>
      </c>
      <c r="P301" s="183">
        <f t="shared" si="171"/>
        <v>0</v>
      </c>
      <c r="Q301" s="183">
        <f t="shared" si="171"/>
        <v>0</v>
      </c>
      <c r="R301" s="183">
        <f t="shared" si="171"/>
        <v>0</v>
      </c>
      <c r="S301" s="183">
        <f t="shared" si="170"/>
        <v>0</v>
      </c>
      <c r="T301" s="183">
        <f t="shared" si="170"/>
        <v>0</v>
      </c>
      <c r="U301" s="183">
        <f t="shared" si="170"/>
        <v>0</v>
      </c>
      <c r="V301" s="183">
        <f t="shared" si="170"/>
        <v>0</v>
      </c>
      <c r="W301" s="183">
        <f t="shared" si="170"/>
        <v>0</v>
      </c>
      <c r="X301" s="183">
        <f t="shared" si="170"/>
        <v>0</v>
      </c>
      <c r="Y301" s="183">
        <f t="shared" si="170"/>
        <v>0</v>
      </c>
      <c r="Z301" s="183">
        <f t="shared" si="170"/>
        <v>0</v>
      </c>
      <c r="AA301" s="183">
        <f t="shared" si="170"/>
        <v>0</v>
      </c>
      <c r="AB301" s="183">
        <f t="shared" si="170"/>
        <v>0</v>
      </c>
      <c r="AC301" s="183">
        <f t="shared" si="170"/>
        <v>0</v>
      </c>
      <c r="AD301" s="183">
        <f t="shared" si="170"/>
        <v>0</v>
      </c>
      <c r="AE301" s="183">
        <f t="shared" si="170"/>
        <v>0</v>
      </c>
      <c r="AF301" s="196">
        <f t="shared" si="170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171"/>
        <v>0</v>
      </c>
      <c r="D302" s="183">
        <f t="shared" si="171"/>
        <v>0</v>
      </c>
      <c r="E302" s="183">
        <f t="shared" si="171"/>
        <v>0</v>
      </c>
      <c r="F302" s="183">
        <f t="shared" si="171"/>
        <v>0</v>
      </c>
      <c r="G302" s="183">
        <f t="shared" si="171"/>
        <v>0</v>
      </c>
      <c r="H302" s="183">
        <f t="shared" si="171"/>
        <v>0</v>
      </c>
      <c r="I302" s="183">
        <f t="shared" si="171"/>
        <v>0</v>
      </c>
      <c r="J302" s="183">
        <f t="shared" si="171"/>
        <v>0</v>
      </c>
      <c r="K302" s="183">
        <f t="shared" si="171"/>
        <v>0</v>
      </c>
      <c r="L302" s="183">
        <f t="shared" si="171"/>
        <v>0</v>
      </c>
      <c r="M302" s="183">
        <f t="shared" si="171"/>
        <v>0</v>
      </c>
      <c r="N302" s="183">
        <f t="shared" si="171"/>
        <v>0</v>
      </c>
      <c r="O302" s="183">
        <f t="shared" si="171"/>
        <v>0</v>
      </c>
      <c r="P302" s="183">
        <f t="shared" si="171"/>
        <v>0</v>
      </c>
      <c r="Q302" s="183">
        <f t="shared" si="171"/>
        <v>0</v>
      </c>
      <c r="R302" s="183">
        <f t="shared" si="171"/>
        <v>0</v>
      </c>
      <c r="S302" s="183">
        <f t="shared" si="170"/>
        <v>0</v>
      </c>
      <c r="T302" s="183">
        <f t="shared" si="170"/>
        <v>0</v>
      </c>
      <c r="U302" s="183">
        <f t="shared" si="170"/>
        <v>0</v>
      </c>
      <c r="V302" s="183">
        <f t="shared" si="170"/>
        <v>0</v>
      </c>
      <c r="W302" s="183">
        <f t="shared" si="170"/>
        <v>0</v>
      </c>
      <c r="X302" s="183">
        <f t="shared" si="170"/>
        <v>0</v>
      </c>
      <c r="Y302" s="183">
        <f t="shared" si="170"/>
        <v>0</v>
      </c>
      <c r="Z302" s="183">
        <f t="shared" si="170"/>
        <v>0</v>
      </c>
      <c r="AA302" s="183">
        <f t="shared" si="170"/>
        <v>0</v>
      </c>
      <c r="AB302" s="183">
        <f t="shared" si="170"/>
        <v>0</v>
      </c>
      <c r="AC302" s="183">
        <f t="shared" si="170"/>
        <v>0</v>
      </c>
      <c r="AD302" s="183">
        <f t="shared" si="170"/>
        <v>0</v>
      </c>
      <c r="AE302" s="183">
        <f t="shared" si="170"/>
        <v>0</v>
      </c>
      <c r="AF302" s="196">
        <f t="shared" si="170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171"/>
        <v>0</v>
      </c>
      <c r="D303" s="183">
        <f t="shared" si="171"/>
        <v>0</v>
      </c>
      <c r="E303" s="183">
        <f t="shared" si="171"/>
        <v>0</v>
      </c>
      <c r="F303" s="183">
        <f t="shared" si="171"/>
        <v>0</v>
      </c>
      <c r="G303" s="183">
        <f t="shared" si="171"/>
        <v>0</v>
      </c>
      <c r="H303" s="183">
        <f t="shared" si="171"/>
        <v>0</v>
      </c>
      <c r="I303" s="183">
        <f t="shared" si="171"/>
        <v>0</v>
      </c>
      <c r="J303" s="183">
        <f t="shared" si="171"/>
        <v>0</v>
      </c>
      <c r="K303" s="183">
        <f t="shared" si="171"/>
        <v>0</v>
      </c>
      <c r="L303" s="183">
        <f t="shared" si="171"/>
        <v>0</v>
      </c>
      <c r="M303" s="183">
        <f t="shared" si="171"/>
        <v>0</v>
      </c>
      <c r="N303" s="183">
        <f t="shared" si="171"/>
        <v>0</v>
      </c>
      <c r="O303" s="183">
        <f t="shared" si="171"/>
        <v>0</v>
      </c>
      <c r="P303" s="183">
        <f t="shared" si="171"/>
        <v>0</v>
      </c>
      <c r="Q303" s="183">
        <f t="shared" si="171"/>
        <v>0</v>
      </c>
      <c r="R303" s="183">
        <f t="shared" si="171"/>
        <v>0</v>
      </c>
      <c r="S303" s="183">
        <f t="shared" si="170"/>
        <v>0</v>
      </c>
      <c r="T303" s="183">
        <f t="shared" si="170"/>
        <v>0</v>
      </c>
      <c r="U303" s="183">
        <f t="shared" si="170"/>
        <v>0</v>
      </c>
      <c r="V303" s="183">
        <f t="shared" si="170"/>
        <v>0</v>
      </c>
      <c r="W303" s="183">
        <f t="shared" si="170"/>
        <v>0</v>
      </c>
      <c r="X303" s="183">
        <f t="shared" si="170"/>
        <v>0</v>
      </c>
      <c r="Y303" s="183">
        <f t="shared" si="170"/>
        <v>0</v>
      </c>
      <c r="Z303" s="183">
        <f t="shared" si="170"/>
        <v>0</v>
      </c>
      <c r="AA303" s="183">
        <f t="shared" si="170"/>
        <v>0</v>
      </c>
      <c r="AB303" s="183">
        <f t="shared" si="170"/>
        <v>0</v>
      </c>
      <c r="AC303" s="183">
        <f t="shared" si="170"/>
        <v>0</v>
      </c>
      <c r="AD303" s="183">
        <f t="shared" si="170"/>
        <v>0</v>
      </c>
      <c r="AE303" s="183">
        <f t="shared" si="170"/>
        <v>0</v>
      </c>
      <c r="AF303" s="196">
        <f t="shared" si="170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171"/>
        <v>0</v>
      </c>
      <c r="D304" s="183">
        <f t="shared" si="171"/>
        <v>0</v>
      </c>
      <c r="E304" s="183">
        <f t="shared" si="171"/>
        <v>0</v>
      </c>
      <c r="F304" s="183">
        <f t="shared" si="171"/>
        <v>0</v>
      </c>
      <c r="G304" s="183">
        <f t="shared" si="171"/>
        <v>0</v>
      </c>
      <c r="H304" s="183">
        <f t="shared" si="171"/>
        <v>0</v>
      </c>
      <c r="I304" s="183">
        <f t="shared" si="171"/>
        <v>0</v>
      </c>
      <c r="J304" s="183">
        <f t="shared" si="171"/>
        <v>0</v>
      </c>
      <c r="K304" s="183">
        <f t="shared" si="171"/>
        <v>0</v>
      </c>
      <c r="L304" s="183">
        <f t="shared" si="171"/>
        <v>0</v>
      </c>
      <c r="M304" s="183">
        <f t="shared" si="171"/>
        <v>0</v>
      </c>
      <c r="N304" s="183">
        <f t="shared" si="171"/>
        <v>0</v>
      </c>
      <c r="O304" s="183">
        <f t="shared" si="171"/>
        <v>0</v>
      </c>
      <c r="P304" s="183">
        <f t="shared" si="171"/>
        <v>0</v>
      </c>
      <c r="Q304" s="183">
        <f t="shared" si="171"/>
        <v>0</v>
      </c>
      <c r="R304" s="183">
        <f t="shared" ref="R304:AF310" si="172">Q304</f>
        <v>0</v>
      </c>
      <c r="S304" s="183">
        <f t="shared" si="172"/>
        <v>0</v>
      </c>
      <c r="T304" s="183">
        <f t="shared" si="172"/>
        <v>0</v>
      </c>
      <c r="U304" s="183">
        <f t="shared" si="172"/>
        <v>0</v>
      </c>
      <c r="V304" s="183">
        <f t="shared" si="172"/>
        <v>0</v>
      </c>
      <c r="W304" s="183">
        <f t="shared" si="172"/>
        <v>0</v>
      </c>
      <c r="X304" s="183">
        <f t="shared" si="172"/>
        <v>0</v>
      </c>
      <c r="Y304" s="183">
        <f t="shared" si="172"/>
        <v>0</v>
      </c>
      <c r="Z304" s="183">
        <f t="shared" si="172"/>
        <v>0</v>
      </c>
      <c r="AA304" s="183">
        <f t="shared" si="172"/>
        <v>0</v>
      </c>
      <c r="AB304" s="183">
        <f t="shared" si="172"/>
        <v>0</v>
      </c>
      <c r="AC304" s="183">
        <f t="shared" si="172"/>
        <v>0</v>
      </c>
      <c r="AD304" s="183">
        <f t="shared" si="172"/>
        <v>0</v>
      </c>
      <c r="AE304" s="183">
        <f t="shared" si="172"/>
        <v>0</v>
      </c>
      <c r="AF304" s="196">
        <f t="shared" si="172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173">B305</f>
        <v>0</v>
      </c>
      <c r="D305" s="183">
        <f t="shared" si="173"/>
        <v>0</v>
      </c>
      <c r="E305" s="183">
        <f t="shared" si="173"/>
        <v>0</v>
      </c>
      <c r="F305" s="183">
        <f t="shared" si="173"/>
        <v>0</v>
      </c>
      <c r="G305" s="183">
        <f t="shared" si="173"/>
        <v>0</v>
      </c>
      <c r="H305" s="183">
        <f t="shared" si="173"/>
        <v>0</v>
      </c>
      <c r="I305" s="183">
        <f t="shared" si="173"/>
        <v>0</v>
      </c>
      <c r="J305" s="183">
        <f t="shared" si="173"/>
        <v>0</v>
      </c>
      <c r="K305" s="183">
        <f t="shared" si="173"/>
        <v>0</v>
      </c>
      <c r="L305" s="183">
        <f t="shared" si="173"/>
        <v>0</v>
      </c>
      <c r="M305" s="183">
        <f t="shared" si="173"/>
        <v>0</v>
      </c>
      <c r="N305" s="183">
        <f t="shared" si="173"/>
        <v>0</v>
      </c>
      <c r="O305" s="183">
        <f t="shared" si="173"/>
        <v>0</v>
      </c>
      <c r="P305" s="183">
        <f t="shared" si="173"/>
        <v>0</v>
      </c>
      <c r="Q305" s="183">
        <f t="shared" si="173"/>
        <v>0</v>
      </c>
      <c r="R305" s="183">
        <f t="shared" si="173"/>
        <v>0</v>
      </c>
      <c r="S305" s="183">
        <f t="shared" si="172"/>
        <v>0</v>
      </c>
      <c r="T305" s="183">
        <f t="shared" si="172"/>
        <v>0</v>
      </c>
      <c r="U305" s="183">
        <f t="shared" si="172"/>
        <v>0</v>
      </c>
      <c r="V305" s="183">
        <f t="shared" si="172"/>
        <v>0</v>
      </c>
      <c r="W305" s="183">
        <f t="shared" si="172"/>
        <v>0</v>
      </c>
      <c r="X305" s="183">
        <f t="shared" si="172"/>
        <v>0</v>
      </c>
      <c r="Y305" s="183">
        <f t="shared" si="172"/>
        <v>0</v>
      </c>
      <c r="Z305" s="183">
        <f t="shared" si="172"/>
        <v>0</v>
      </c>
      <c r="AA305" s="183">
        <f t="shared" si="172"/>
        <v>0</v>
      </c>
      <c r="AB305" s="183">
        <f t="shared" si="172"/>
        <v>0</v>
      </c>
      <c r="AC305" s="183">
        <f t="shared" si="172"/>
        <v>0</v>
      </c>
      <c r="AD305" s="183">
        <f t="shared" si="172"/>
        <v>0</v>
      </c>
      <c r="AE305" s="183">
        <f t="shared" si="172"/>
        <v>0</v>
      </c>
      <c r="AF305" s="196">
        <f t="shared" si="172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173"/>
        <v>0</v>
      </c>
      <c r="D306" s="183">
        <f t="shared" si="173"/>
        <v>0</v>
      </c>
      <c r="E306" s="183">
        <f t="shared" si="173"/>
        <v>0</v>
      </c>
      <c r="F306" s="183">
        <f t="shared" si="173"/>
        <v>0</v>
      </c>
      <c r="G306" s="183">
        <f t="shared" si="173"/>
        <v>0</v>
      </c>
      <c r="H306" s="183">
        <f t="shared" si="173"/>
        <v>0</v>
      </c>
      <c r="I306" s="183">
        <f t="shared" si="173"/>
        <v>0</v>
      </c>
      <c r="J306" s="183">
        <f t="shared" si="173"/>
        <v>0</v>
      </c>
      <c r="K306" s="183">
        <f t="shared" si="173"/>
        <v>0</v>
      </c>
      <c r="L306" s="183">
        <f t="shared" si="173"/>
        <v>0</v>
      </c>
      <c r="M306" s="183">
        <f t="shared" si="173"/>
        <v>0</v>
      </c>
      <c r="N306" s="183">
        <f t="shared" si="173"/>
        <v>0</v>
      </c>
      <c r="O306" s="183">
        <f t="shared" si="173"/>
        <v>0</v>
      </c>
      <c r="P306" s="183">
        <f t="shared" si="173"/>
        <v>0</v>
      </c>
      <c r="Q306" s="183">
        <f t="shared" si="173"/>
        <v>0</v>
      </c>
      <c r="R306" s="183">
        <f t="shared" si="173"/>
        <v>0</v>
      </c>
      <c r="S306" s="183">
        <f t="shared" si="172"/>
        <v>0</v>
      </c>
      <c r="T306" s="183">
        <f t="shared" si="172"/>
        <v>0</v>
      </c>
      <c r="U306" s="183">
        <f t="shared" si="172"/>
        <v>0</v>
      </c>
      <c r="V306" s="183">
        <f t="shared" si="172"/>
        <v>0</v>
      </c>
      <c r="W306" s="183">
        <f t="shared" si="172"/>
        <v>0</v>
      </c>
      <c r="X306" s="183">
        <f t="shared" si="172"/>
        <v>0</v>
      </c>
      <c r="Y306" s="183">
        <f t="shared" si="172"/>
        <v>0</v>
      </c>
      <c r="Z306" s="183">
        <f t="shared" si="172"/>
        <v>0</v>
      </c>
      <c r="AA306" s="183">
        <f t="shared" si="172"/>
        <v>0</v>
      </c>
      <c r="AB306" s="183">
        <f t="shared" si="172"/>
        <v>0</v>
      </c>
      <c r="AC306" s="183">
        <f t="shared" si="172"/>
        <v>0</v>
      </c>
      <c r="AD306" s="183">
        <f t="shared" si="172"/>
        <v>0</v>
      </c>
      <c r="AE306" s="183">
        <f t="shared" si="172"/>
        <v>0</v>
      </c>
      <c r="AF306" s="196">
        <f t="shared" si="172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173"/>
        <v>0</v>
      </c>
      <c r="D307" s="183">
        <f t="shared" si="173"/>
        <v>0</v>
      </c>
      <c r="E307" s="183">
        <f t="shared" si="173"/>
        <v>0</v>
      </c>
      <c r="F307" s="183">
        <f t="shared" si="173"/>
        <v>0</v>
      </c>
      <c r="G307" s="183">
        <f t="shared" si="173"/>
        <v>0</v>
      </c>
      <c r="H307" s="183">
        <f t="shared" si="173"/>
        <v>0</v>
      </c>
      <c r="I307" s="183">
        <f t="shared" si="173"/>
        <v>0</v>
      </c>
      <c r="J307" s="183">
        <f t="shared" si="173"/>
        <v>0</v>
      </c>
      <c r="K307" s="183">
        <f t="shared" si="173"/>
        <v>0</v>
      </c>
      <c r="L307" s="183">
        <f t="shared" si="173"/>
        <v>0</v>
      </c>
      <c r="M307" s="183">
        <f t="shared" si="173"/>
        <v>0</v>
      </c>
      <c r="N307" s="183">
        <f t="shared" si="173"/>
        <v>0</v>
      </c>
      <c r="O307" s="183">
        <f t="shared" si="173"/>
        <v>0</v>
      </c>
      <c r="P307" s="183">
        <f t="shared" si="173"/>
        <v>0</v>
      </c>
      <c r="Q307" s="183">
        <f t="shared" si="173"/>
        <v>0</v>
      </c>
      <c r="R307" s="183">
        <f t="shared" si="173"/>
        <v>0</v>
      </c>
      <c r="S307" s="183">
        <f t="shared" si="172"/>
        <v>0</v>
      </c>
      <c r="T307" s="183">
        <f t="shared" si="172"/>
        <v>0</v>
      </c>
      <c r="U307" s="183">
        <f t="shared" si="172"/>
        <v>0</v>
      </c>
      <c r="V307" s="183">
        <f t="shared" si="172"/>
        <v>0</v>
      </c>
      <c r="W307" s="183">
        <f t="shared" si="172"/>
        <v>0</v>
      </c>
      <c r="X307" s="183">
        <f t="shared" si="172"/>
        <v>0</v>
      </c>
      <c r="Y307" s="183">
        <f t="shared" si="172"/>
        <v>0</v>
      </c>
      <c r="Z307" s="183">
        <f t="shared" si="172"/>
        <v>0</v>
      </c>
      <c r="AA307" s="183">
        <f t="shared" si="172"/>
        <v>0</v>
      </c>
      <c r="AB307" s="183">
        <f t="shared" si="172"/>
        <v>0</v>
      </c>
      <c r="AC307" s="183">
        <f t="shared" si="172"/>
        <v>0</v>
      </c>
      <c r="AD307" s="183">
        <f t="shared" si="172"/>
        <v>0</v>
      </c>
      <c r="AE307" s="183">
        <f t="shared" si="172"/>
        <v>0</v>
      </c>
      <c r="AF307" s="196">
        <f t="shared" si="172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173"/>
        <v>0</v>
      </c>
      <c r="D308" s="183">
        <f t="shared" si="173"/>
        <v>0</v>
      </c>
      <c r="E308" s="183">
        <f t="shared" si="173"/>
        <v>0</v>
      </c>
      <c r="F308" s="183">
        <f t="shared" si="173"/>
        <v>0</v>
      </c>
      <c r="G308" s="183">
        <f t="shared" si="173"/>
        <v>0</v>
      </c>
      <c r="H308" s="183">
        <f t="shared" si="173"/>
        <v>0</v>
      </c>
      <c r="I308" s="183">
        <f t="shared" si="173"/>
        <v>0</v>
      </c>
      <c r="J308" s="183">
        <f t="shared" si="173"/>
        <v>0</v>
      </c>
      <c r="K308" s="183">
        <f t="shared" si="173"/>
        <v>0</v>
      </c>
      <c r="L308" s="183">
        <f t="shared" si="173"/>
        <v>0</v>
      </c>
      <c r="M308" s="183">
        <f t="shared" si="173"/>
        <v>0</v>
      </c>
      <c r="N308" s="183">
        <f t="shared" si="173"/>
        <v>0</v>
      </c>
      <c r="O308" s="183">
        <f t="shared" si="173"/>
        <v>0</v>
      </c>
      <c r="P308" s="183">
        <f t="shared" si="173"/>
        <v>0</v>
      </c>
      <c r="Q308" s="183">
        <f t="shared" si="173"/>
        <v>0</v>
      </c>
      <c r="R308" s="183">
        <f t="shared" si="173"/>
        <v>0</v>
      </c>
      <c r="S308" s="183">
        <f t="shared" si="172"/>
        <v>0</v>
      </c>
      <c r="T308" s="183">
        <f t="shared" si="172"/>
        <v>0</v>
      </c>
      <c r="U308" s="183">
        <f t="shared" si="172"/>
        <v>0</v>
      </c>
      <c r="V308" s="183">
        <f t="shared" si="172"/>
        <v>0</v>
      </c>
      <c r="W308" s="183">
        <f t="shared" si="172"/>
        <v>0</v>
      </c>
      <c r="X308" s="183">
        <f t="shared" si="172"/>
        <v>0</v>
      </c>
      <c r="Y308" s="183">
        <f t="shared" si="172"/>
        <v>0</v>
      </c>
      <c r="Z308" s="183">
        <f t="shared" si="172"/>
        <v>0</v>
      </c>
      <c r="AA308" s="183">
        <f t="shared" si="172"/>
        <v>0</v>
      </c>
      <c r="AB308" s="183">
        <f t="shared" si="172"/>
        <v>0</v>
      </c>
      <c r="AC308" s="183">
        <f t="shared" si="172"/>
        <v>0</v>
      </c>
      <c r="AD308" s="183">
        <f t="shared" si="172"/>
        <v>0</v>
      </c>
      <c r="AE308" s="183">
        <f t="shared" si="172"/>
        <v>0</v>
      </c>
      <c r="AF308" s="196">
        <f t="shared" si="172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173"/>
        <v>0</v>
      </c>
      <c r="D309" s="183">
        <f t="shared" si="173"/>
        <v>0</v>
      </c>
      <c r="E309" s="183">
        <f t="shared" si="173"/>
        <v>0</v>
      </c>
      <c r="F309" s="183">
        <f t="shared" si="173"/>
        <v>0</v>
      </c>
      <c r="G309" s="183">
        <f t="shared" si="173"/>
        <v>0</v>
      </c>
      <c r="H309" s="183">
        <f t="shared" si="173"/>
        <v>0</v>
      </c>
      <c r="I309" s="183">
        <f t="shared" si="173"/>
        <v>0</v>
      </c>
      <c r="J309" s="183">
        <f t="shared" si="173"/>
        <v>0</v>
      </c>
      <c r="K309" s="183">
        <f t="shared" si="173"/>
        <v>0</v>
      </c>
      <c r="L309" s="183">
        <f t="shared" si="173"/>
        <v>0</v>
      </c>
      <c r="M309" s="183">
        <f t="shared" si="173"/>
        <v>0</v>
      </c>
      <c r="N309" s="183">
        <f t="shared" si="173"/>
        <v>0</v>
      </c>
      <c r="O309" s="183">
        <f t="shared" si="173"/>
        <v>0</v>
      </c>
      <c r="P309" s="183">
        <f t="shared" si="173"/>
        <v>0</v>
      </c>
      <c r="Q309" s="183">
        <f t="shared" si="173"/>
        <v>0</v>
      </c>
      <c r="R309" s="183">
        <f t="shared" si="173"/>
        <v>0</v>
      </c>
      <c r="S309" s="183">
        <f t="shared" si="172"/>
        <v>0</v>
      </c>
      <c r="T309" s="183">
        <f t="shared" si="172"/>
        <v>0</v>
      </c>
      <c r="U309" s="183">
        <f t="shared" si="172"/>
        <v>0</v>
      </c>
      <c r="V309" s="183">
        <f t="shared" si="172"/>
        <v>0</v>
      </c>
      <c r="W309" s="183">
        <f t="shared" si="172"/>
        <v>0</v>
      </c>
      <c r="X309" s="183">
        <f t="shared" si="172"/>
        <v>0</v>
      </c>
      <c r="Y309" s="183">
        <f t="shared" si="172"/>
        <v>0</v>
      </c>
      <c r="Z309" s="183">
        <f t="shared" si="172"/>
        <v>0</v>
      </c>
      <c r="AA309" s="183">
        <f t="shared" si="172"/>
        <v>0</v>
      </c>
      <c r="AB309" s="183">
        <f t="shared" si="172"/>
        <v>0</v>
      </c>
      <c r="AC309" s="183">
        <f t="shared" si="172"/>
        <v>0</v>
      </c>
      <c r="AD309" s="183">
        <f t="shared" si="172"/>
        <v>0</v>
      </c>
      <c r="AE309" s="183">
        <f t="shared" si="172"/>
        <v>0</v>
      </c>
      <c r="AF309" s="196">
        <f t="shared" si="172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173"/>
        <v>0</v>
      </c>
      <c r="D310" s="209">
        <f t="shared" si="173"/>
        <v>0</v>
      </c>
      <c r="E310" s="209">
        <f t="shared" si="173"/>
        <v>0</v>
      </c>
      <c r="F310" s="209">
        <f t="shared" si="173"/>
        <v>0</v>
      </c>
      <c r="G310" s="209">
        <f t="shared" si="173"/>
        <v>0</v>
      </c>
      <c r="H310" s="209">
        <f t="shared" si="173"/>
        <v>0</v>
      </c>
      <c r="I310" s="209">
        <f t="shared" si="173"/>
        <v>0</v>
      </c>
      <c r="J310" s="209">
        <f t="shared" si="173"/>
        <v>0</v>
      </c>
      <c r="K310" s="209">
        <f t="shared" si="173"/>
        <v>0</v>
      </c>
      <c r="L310" s="209">
        <f t="shared" si="173"/>
        <v>0</v>
      </c>
      <c r="M310" s="209">
        <f t="shared" si="173"/>
        <v>0</v>
      </c>
      <c r="N310" s="209">
        <f t="shared" si="173"/>
        <v>0</v>
      </c>
      <c r="O310" s="209">
        <f t="shared" si="173"/>
        <v>0</v>
      </c>
      <c r="P310" s="209">
        <f t="shared" si="173"/>
        <v>0</v>
      </c>
      <c r="Q310" s="209">
        <f t="shared" si="173"/>
        <v>0</v>
      </c>
      <c r="R310" s="209">
        <f t="shared" si="173"/>
        <v>0</v>
      </c>
      <c r="S310" s="209">
        <f t="shared" si="172"/>
        <v>0</v>
      </c>
      <c r="T310" s="209">
        <f t="shared" si="172"/>
        <v>0</v>
      </c>
      <c r="U310" s="209">
        <f t="shared" si="172"/>
        <v>0</v>
      </c>
      <c r="V310" s="209">
        <f t="shared" si="172"/>
        <v>0</v>
      </c>
      <c r="W310" s="209">
        <f t="shared" si="172"/>
        <v>0</v>
      </c>
      <c r="X310" s="209">
        <f t="shared" si="172"/>
        <v>0</v>
      </c>
      <c r="Y310" s="209">
        <f t="shared" si="172"/>
        <v>0</v>
      </c>
      <c r="Z310" s="209">
        <f t="shared" si="172"/>
        <v>0</v>
      </c>
      <c r="AA310" s="209">
        <f t="shared" si="172"/>
        <v>0</v>
      </c>
      <c r="AB310" s="209">
        <f t="shared" si="172"/>
        <v>0</v>
      </c>
      <c r="AC310" s="209">
        <f t="shared" si="172"/>
        <v>0</v>
      </c>
      <c r="AD310" s="209">
        <f t="shared" si="172"/>
        <v>0</v>
      </c>
      <c r="AE310" s="209">
        <f t="shared" si="172"/>
        <v>0</v>
      </c>
      <c r="AF310" s="210">
        <f t="shared" si="172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v>0</v>
      </c>
      <c r="C311" s="212">
        <f t="shared" ref="C311:AG311" si="174">SUM(C180:C310)</f>
        <v>0</v>
      </c>
      <c r="D311" s="212">
        <f t="shared" si="174"/>
        <v>0</v>
      </c>
      <c r="E311" s="212">
        <f t="shared" si="174"/>
        <v>0</v>
      </c>
      <c r="F311" s="212">
        <f t="shared" si="174"/>
        <v>0</v>
      </c>
      <c r="G311" s="212">
        <f t="shared" si="174"/>
        <v>0</v>
      </c>
      <c r="H311" s="212">
        <f t="shared" si="174"/>
        <v>0</v>
      </c>
      <c r="I311" s="212">
        <f t="shared" si="174"/>
        <v>0</v>
      </c>
      <c r="J311" s="212">
        <f t="shared" si="174"/>
        <v>0</v>
      </c>
      <c r="K311" s="212">
        <f t="shared" si="174"/>
        <v>0</v>
      </c>
      <c r="L311" s="212">
        <f t="shared" si="174"/>
        <v>0</v>
      </c>
      <c r="M311" s="212">
        <f t="shared" si="174"/>
        <v>0</v>
      </c>
      <c r="N311" s="212">
        <f t="shared" si="174"/>
        <v>0</v>
      </c>
      <c r="O311" s="212">
        <f t="shared" si="174"/>
        <v>0</v>
      </c>
      <c r="P311" s="212">
        <f t="shared" si="174"/>
        <v>0</v>
      </c>
      <c r="Q311" s="212">
        <f t="shared" si="174"/>
        <v>0</v>
      </c>
      <c r="R311" s="212">
        <f t="shared" si="174"/>
        <v>0</v>
      </c>
      <c r="S311" s="212">
        <f t="shared" si="174"/>
        <v>0</v>
      </c>
      <c r="T311" s="212">
        <f t="shared" si="174"/>
        <v>0</v>
      </c>
      <c r="U311" s="212">
        <f t="shared" si="174"/>
        <v>0</v>
      </c>
      <c r="V311" s="212">
        <f t="shared" si="174"/>
        <v>0</v>
      </c>
      <c r="W311" s="212">
        <f t="shared" si="174"/>
        <v>0</v>
      </c>
      <c r="X311" s="212">
        <f t="shared" si="174"/>
        <v>0</v>
      </c>
      <c r="Y311" s="212">
        <f t="shared" si="174"/>
        <v>0</v>
      </c>
      <c r="Z311" s="212">
        <f t="shared" si="174"/>
        <v>0</v>
      </c>
      <c r="AA311" s="212">
        <f t="shared" si="174"/>
        <v>0</v>
      </c>
      <c r="AB311" s="212">
        <f t="shared" si="174"/>
        <v>0</v>
      </c>
      <c r="AC311" s="212">
        <f t="shared" si="174"/>
        <v>0</v>
      </c>
      <c r="AD311" s="212">
        <f t="shared" si="174"/>
        <v>0</v>
      </c>
      <c r="AE311" s="212">
        <f t="shared" si="174"/>
        <v>0</v>
      </c>
      <c r="AF311" s="213">
        <f t="shared" si="174"/>
        <v>0</v>
      </c>
      <c r="AG311" s="214">
        <f t="shared" si="174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175">B313</f>
        <v>0</v>
      </c>
      <c r="D313" s="181">
        <f t="shared" si="175"/>
        <v>0</v>
      </c>
      <c r="E313" s="181">
        <f t="shared" si="175"/>
        <v>0</v>
      </c>
      <c r="F313" s="181">
        <f t="shared" si="175"/>
        <v>0</v>
      </c>
      <c r="G313" s="181">
        <f t="shared" si="175"/>
        <v>0</v>
      </c>
      <c r="H313" s="181">
        <f t="shared" si="175"/>
        <v>0</v>
      </c>
      <c r="I313" s="181">
        <f t="shared" si="175"/>
        <v>0</v>
      </c>
      <c r="J313" s="181">
        <f t="shared" si="175"/>
        <v>0</v>
      </c>
      <c r="K313" s="181">
        <f t="shared" si="175"/>
        <v>0</v>
      </c>
      <c r="L313" s="181">
        <f t="shared" si="175"/>
        <v>0</v>
      </c>
      <c r="M313" s="181">
        <f t="shared" si="175"/>
        <v>0</v>
      </c>
      <c r="N313" s="181">
        <f t="shared" si="175"/>
        <v>0</v>
      </c>
      <c r="O313" s="181">
        <f t="shared" si="175"/>
        <v>0</v>
      </c>
      <c r="P313" s="181">
        <f t="shared" si="175"/>
        <v>0</v>
      </c>
      <c r="Q313" s="181">
        <f t="shared" si="175"/>
        <v>0</v>
      </c>
      <c r="R313" s="181">
        <f t="shared" si="175"/>
        <v>0</v>
      </c>
      <c r="S313" s="181">
        <f t="shared" ref="S313:AF331" si="176">R313</f>
        <v>0</v>
      </c>
      <c r="T313" s="181">
        <f t="shared" si="176"/>
        <v>0</v>
      </c>
      <c r="U313" s="181">
        <f t="shared" si="176"/>
        <v>0</v>
      </c>
      <c r="V313" s="181">
        <f t="shared" si="176"/>
        <v>0</v>
      </c>
      <c r="W313" s="181">
        <f t="shared" si="176"/>
        <v>0</v>
      </c>
      <c r="X313" s="181">
        <f t="shared" si="176"/>
        <v>0</v>
      </c>
      <c r="Y313" s="181">
        <f t="shared" si="176"/>
        <v>0</v>
      </c>
      <c r="Z313" s="181">
        <f t="shared" si="176"/>
        <v>0</v>
      </c>
      <c r="AA313" s="181">
        <f t="shared" si="176"/>
        <v>0</v>
      </c>
      <c r="AB313" s="181">
        <f t="shared" si="176"/>
        <v>0</v>
      </c>
      <c r="AC313" s="181">
        <f t="shared" si="176"/>
        <v>0</v>
      </c>
      <c r="AD313" s="181">
        <f t="shared" si="176"/>
        <v>0</v>
      </c>
      <c r="AE313" s="181">
        <f t="shared" si="176"/>
        <v>0</v>
      </c>
      <c r="AF313" s="194">
        <f t="shared" si="176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175"/>
        <v>0</v>
      </c>
      <c r="D314" s="183">
        <f t="shared" si="175"/>
        <v>0</v>
      </c>
      <c r="E314" s="183">
        <f t="shared" si="175"/>
        <v>0</v>
      </c>
      <c r="F314" s="183">
        <f t="shared" si="175"/>
        <v>0</v>
      </c>
      <c r="G314" s="183">
        <f t="shared" si="175"/>
        <v>0</v>
      </c>
      <c r="H314" s="183">
        <f t="shared" si="175"/>
        <v>0</v>
      </c>
      <c r="I314" s="183">
        <f t="shared" si="175"/>
        <v>0</v>
      </c>
      <c r="J314" s="183">
        <f t="shared" si="175"/>
        <v>0</v>
      </c>
      <c r="K314" s="183">
        <f t="shared" si="175"/>
        <v>0</v>
      </c>
      <c r="L314" s="183">
        <f t="shared" si="175"/>
        <v>0</v>
      </c>
      <c r="M314" s="183">
        <f t="shared" si="175"/>
        <v>0</v>
      </c>
      <c r="N314" s="183">
        <f t="shared" si="175"/>
        <v>0</v>
      </c>
      <c r="O314" s="183">
        <f t="shared" si="175"/>
        <v>0</v>
      </c>
      <c r="P314" s="183">
        <f t="shared" si="175"/>
        <v>0</v>
      </c>
      <c r="Q314" s="183">
        <f t="shared" si="175"/>
        <v>0</v>
      </c>
      <c r="R314" s="183">
        <f t="shared" si="175"/>
        <v>0</v>
      </c>
      <c r="S314" s="183">
        <f t="shared" si="176"/>
        <v>0</v>
      </c>
      <c r="T314" s="183">
        <f t="shared" si="176"/>
        <v>0</v>
      </c>
      <c r="U314" s="183">
        <f t="shared" si="176"/>
        <v>0</v>
      </c>
      <c r="V314" s="183">
        <f t="shared" si="176"/>
        <v>0</v>
      </c>
      <c r="W314" s="183">
        <f t="shared" si="176"/>
        <v>0</v>
      </c>
      <c r="X314" s="183">
        <f t="shared" si="176"/>
        <v>0</v>
      </c>
      <c r="Y314" s="183">
        <f t="shared" si="176"/>
        <v>0</v>
      </c>
      <c r="Z314" s="183">
        <f t="shared" si="176"/>
        <v>0</v>
      </c>
      <c r="AA314" s="183">
        <f t="shared" si="176"/>
        <v>0</v>
      </c>
      <c r="AB314" s="183">
        <f t="shared" si="176"/>
        <v>0</v>
      </c>
      <c r="AC314" s="183">
        <f t="shared" si="176"/>
        <v>0</v>
      </c>
      <c r="AD314" s="183">
        <f t="shared" si="176"/>
        <v>0</v>
      </c>
      <c r="AE314" s="183">
        <f t="shared" si="176"/>
        <v>0</v>
      </c>
      <c r="AF314" s="196">
        <f t="shared" si="176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175"/>
        <v>0</v>
      </c>
      <c r="D315" s="183">
        <f t="shared" si="175"/>
        <v>0</v>
      </c>
      <c r="E315" s="183">
        <f t="shared" si="175"/>
        <v>0</v>
      </c>
      <c r="F315" s="183">
        <f t="shared" si="175"/>
        <v>0</v>
      </c>
      <c r="G315" s="183">
        <f t="shared" si="175"/>
        <v>0</v>
      </c>
      <c r="H315" s="183">
        <f t="shared" si="175"/>
        <v>0</v>
      </c>
      <c r="I315" s="183">
        <f t="shared" si="175"/>
        <v>0</v>
      </c>
      <c r="J315" s="183">
        <f t="shared" si="175"/>
        <v>0</v>
      </c>
      <c r="K315" s="183">
        <f t="shared" si="175"/>
        <v>0</v>
      </c>
      <c r="L315" s="183">
        <f t="shared" si="175"/>
        <v>0</v>
      </c>
      <c r="M315" s="183">
        <f t="shared" si="175"/>
        <v>0</v>
      </c>
      <c r="N315" s="183">
        <f t="shared" si="175"/>
        <v>0</v>
      </c>
      <c r="O315" s="183">
        <f t="shared" si="175"/>
        <v>0</v>
      </c>
      <c r="P315" s="183">
        <f t="shared" si="175"/>
        <v>0</v>
      </c>
      <c r="Q315" s="183">
        <f t="shared" si="175"/>
        <v>0</v>
      </c>
      <c r="R315" s="183">
        <f t="shared" si="175"/>
        <v>0</v>
      </c>
      <c r="S315" s="183">
        <f t="shared" si="176"/>
        <v>0</v>
      </c>
      <c r="T315" s="183">
        <f t="shared" si="176"/>
        <v>0</v>
      </c>
      <c r="U315" s="183">
        <f t="shared" si="176"/>
        <v>0</v>
      </c>
      <c r="V315" s="183">
        <f t="shared" si="176"/>
        <v>0</v>
      </c>
      <c r="W315" s="183">
        <f t="shared" si="176"/>
        <v>0</v>
      </c>
      <c r="X315" s="183">
        <f t="shared" si="176"/>
        <v>0</v>
      </c>
      <c r="Y315" s="183">
        <f t="shared" si="176"/>
        <v>0</v>
      </c>
      <c r="Z315" s="183">
        <f t="shared" si="176"/>
        <v>0</v>
      </c>
      <c r="AA315" s="183">
        <f t="shared" si="176"/>
        <v>0</v>
      </c>
      <c r="AB315" s="183">
        <f t="shared" si="176"/>
        <v>0</v>
      </c>
      <c r="AC315" s="183">
        <f t="shared" si="176"/>
        <v>0</v>
      </c>
      <c r="AD315" s="183">
        <f t="shared" si="176"/>
        <v>0</v>
      </c>
      <c r="AE315" s="183">
        <f t="shared" si="176"/>
        <v>0</v>
      </c>
      <c r="AF315" s="196">
        <f t="shared" si="176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175"/>
        <v>0</v>
      </c>
      <c r="D316" s="183">
        <f t="shared" si="175"/>
        <v>0</v>
      </c>
      <c r="E316" s="183">
        <f t="shared" si="175"/>
        <v>0</v>
      </c>
      <c r="F316" s="183">
        <f t="shared" si="175"/>
        <v>0</v>
      </c>
      <c r="G316" s="183">
        <f t="shared" si="175"/>
        <v>0</v>
      </c>
      <c r="H316" s="183">
        <f t="shared" si="175"/>
        <v>0</v>
      </c>
      <c r="I316" s="183">
        <f t="shared" si="175"/>
        <v>0</v>
      </c>
      <c r="J316" s="183">
        <f t="shared" si="175"/>
        <v>0</v>
      </c>
      <c r="K316" s="183">
        <f t="shared" si="175"/>
        <v>0</v>
      </c>
      <c r="L316" s="183">
        <f t="shared" si="175"/>
        <v>0</v>
      </c>
      <c r="M316" s="183">
        <f t="shared" si="175"/>
        <v>0</v>
      </c>
      <c r="N316" s="183">
        <f t="shared" si="175"/>
        <v>0</v>
      </c>
      <c r="O316" s="183">
        <f t="shared" si="175"/>
        <v>0</v>
      </c>
      <c r="P316" s="183">
        <f t="shared" si="175"/>
        <v>0</v>
      </c>
      <c r="Q316" s="183">
        <f t="shared" si="175"/>
        <v>0</v>
      </c>
      <c r="R316" s="183">
        <f t="shared" si="175"/>
        <v>0</v>
      </c>
      <c r="S316" s="183">
        <f t="shared" si="176"/>
        <v>0</v>
      </c>
      <c r="T316" s="183">
        <f t="shared" si="176"/>
        <v>0</v>
      </c>
      <c r="U316" s="183">
        <f t="shared" si="176"/>
        <v>0</v>
      </c>
      <c r="V316" s="183">
        <f t="shared" si="176"/>
        <v>0</v>
      </c>
      <c r="W316" s="183">
        <f t="shared" si="176"/>
        <v>0</v>
      </c>
      <c r="X316" s="183">
        <f t="shared" si="176"/>
        <v>0</v>
      </c>
      <c r="Y316" s="183">
        <f t="shared" si="176"/>
        <v>0</v>
      </c>
      <c r="Z316" s="183">
        <f t="shared" si="176"/>
        <v>0</v>
      </c>
      <c r="AA316" s="183">
        <f t="shared" si="176"/>
        <v>0</v>
      </c>
      <c r="AB316" s="183">
        <f t="shared" si="176"/>
        <v>0</v>
      </c>
      <c r="AC316" s="183">
        <f t="shared" si="176"/>
        <v>0</v>
      </c>
      <c r="AD316" s="183">
        <f t="shared" si="176"/>
        <v>0</v>
      </c>
      <c r="AE316" s="183">
        <f t="shared" si="176"/>
        <v>0</v>
      </c>
      <c r="AF316" s="196">
        <f t="shared" si="176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175"/>
        <v>0</v>
      </c>
      <c r="D317" s="183">
        <f t="shared" si="175"/>
        <v>0</v>
      </c>
      <c r="E317" s="183">
        <f t="shared" si="175"/>
        <v>0</v>
      </c>
      <c r="F317" s="183">
        <f t="shared" si="175"/>
        <v>0</v>
      </c>
      <c r="G317" s="183">
        <f t="shared" si="175"/>
        <v>0</v>
      </c>
      <c r="H317" s="183">
        <f t="shared" si="175"/>
        <v>0</v>
      </c>
      <c r="I317" s="183">
        <f t="shared" si="175"/>
        <v>0</v>
      </c>
      <c r="J317" s="183">
        <f t="shared" si="175"/>
        <v>0</v>
      </c>
      <c r="K317" s="183">
        <f t="shared" si="175"/>
        <v>0</v>
      </c>
      <c r="L317" s="183">
        <f t="shared" si="175"/>
        <v>0</v>
      </c>
      <c r="M317" s="183">
        <f t="shared" si="175"/>
        <v>0</v>
      </c>
      <c r="N317" s="183">
        <f t="shared" si="175"/>
        <v>0</v>
      </c>
      <c r="O317" s="183">
        <f t="shared" si="175"/>
        <v>0</v>
      </c>
      <c r="P317" s="183">
        <f t="shared" si="175"/>
        <v>0</v>
      </c>
      <c r="Q317" s="183">
        <f t="shared" si="175"/>
        <v>0</v>
      </c>
      <c r="R317" s="183">
        <f t="shared" si="175"/>
        <v>0</v>
      </c>
      <c r="S317" s="183">
        <f t="shared" si="176"/>
        <v>0</v>
      </c>
      <c r="T317" s="183">
        <f t="shared" si="176"/>
        <v>0</v>
      </c>
      <c r="U317" s="183">
        <f t="shared" si="176"/>
        <v>0</v>
      </c>
      <c r="V317" s="183">
        <f t="shared" si="176"/>
        <v>0</v>
      </c>
      <c r="W317" s="183">
        <f t="shared" si="176"/>
        <v>0</v>
      </c>
      <c r="X317" s="183">
        <f t="shared" si="176"/>
        <v>0</v>
      </c>
      <c r="Y317" s="183">
        <f t="shared" si="176"/>
        <v>0</v>
      </c>
      <c r="Z317" s="183">
        <f t="shared" si="176"/>
        <v>0</v>
      </c>
      <c r="AA317" s="183">
        <f t="shared" si="176"/>
        <v>0</v>
      </c>
      <c r="AB317" s="183">
        <f t="shared" si="176"/>
        <v>0</v>
      </c>
      <c r="AC317" s="183">
        <f t="shared" si="176"/>
        <v>0</v>
      </c>
      <c r="AD317" s="183">
        <f t="shared" si="176"/>
        <v>0</v>
      </c>
      <c r="AE317" s="183">
        <f t="shared" si="176"/>
        <v>0</v>
      </c>
      <c r="AF317" s="196">
        <f t="shared" si="176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175"/>
        <v>0</v>
      </c>
      <c r="D318" s="183">
        <f t="shared" si="175"/>
        <v>0</v>
      </c>
      <c r="E318" s="183">
        <f t="shared" si="175"/>
        <v>0</v>
      </c>
      <c r="F318" s="183">
        <f t="shared" si="175"/>
        <v>0</v>
      </c>
      <c r="G318" s="183">
        <f t="shared" si="175"/>
        <v>0</v>
      </c>
      <c r="H318" s="183">
        <f t="shared" si="175"/>
        <v>0</v>
      </c>
      <c r="I318" s="183">
        <f t="shared" si="175"/>
        <v>0</v>
      </c>
      <c r="J318" s="183">
        <f t="shared" si="175"/>
        <v>0</v>
      </c>
      <c r="K318" s="183">
        <f t="shared" si="175"/>
        <v>0</v>
      </c>
      <c r="L318" s="183">
        <f t="shared" si="175"/>
        <v>0</v>
      </c>
      <c r="M318" s="183">
        <f t="shared" si="175"/>
        <v>0</v>
      </c>
      <c r="N318" s="183">
        <f t="shared" si="175"/>
        <v>0</v>
      </c>
      <c r="O318" s="183">
        <f t="shared" si="175"/>
        <v>0</v>
      </c>
      <c r="P318" s="183">
        <f t="shared" si="175"/>
        <v>0</v>
      </c>
      <c r="Q318" s="183">
        <f t="shared" si="175"/>
        <v>0</v>
      </c>
      <c r="R318" s="183">
        <f t="shared" si="175"/>
        <v>0</v>
      </c>
      <c r="S318" s="183">
        <f t="shared" si="176"/>
        <v>0</v>
      </c>
      <c r="T318" s="183">
        <f t="shared" si="176"/>
        <v>0</v>
      </c>
      <c r="U318" s="183">
        <f t="shared" si="176"/>
        <v>0</v>
      </c>
      <c r="V318" s="183">
        <f t="shared" si="176"/>
        <v>0</v>
      </c>
      <c r="W318" s="183">
        <f t="shared" si="176"/>
        <v>0</v>
      </c>
      <c r="X318" s="183">
        <f t="shared" si="176"/>
        <v>0</v>
      </c>
      <c r="Y318" s="183">
        <f t="shared" si="176"/>
        <v>0</v>
      </c>
      <c r="Z318" s="183">
        <f t="shared" si="176"/>
        <v>0</v>
      </c>
      <c r="AA318" s="183">
        <f t="shared" si="176"/>
        <v>0</v>
      </c>
      <c r="AB318" s="183">
        <f t="shared" si="176"/>
        <v>0</v>
      </c>
      <c r="AC318" s="183">
        <f t="shared" si="176"/>
        <v>0</v>
      </c>
      <c r="AD318" s="183">
        <f t="shared" si="176"/>
        <v>0</v>
      </c>
      <c r="AE318" s="183">
        <f t="shared" si="176"/>
        <v>0</v>
      </c>
      <c r="AF318" s="196">
        <f t="shared" si="176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175"/>
        <v>0</v>
      </c>
      <c r="D319" s="183">
        <f t="shared" si="175"/>
        <v>0</v>
      </c>
      <c r="E319" s="183">
        <f t="shared" si="175"/>
        <v>0</v>
      </c>
      <c r="F319" s="183">
        <f t="shared" si="175"/>
        <v>0</v>
      </c>
      <c r="G319" s="183">
        <f t="shared" si="175"/>
        <v>0</v>
      </c>
      <c r="H319" s="183">
        <f t="shared" si="175"/>
        <v>0</v>
      </c>
      <c r="I319" s="183">
        <f t="shared" si="175"/>
        <v>0</v>
      </c>
      <c r="J319" s="183">
        <f t="shared" si="175"/>
        <v>0</v>
      </c>
      <c r="K319" s="183">
        <f t="shared" si="175"/>
        <v>0</v>
      </c>
      <c r="L319" s="183">
        <f t="shared" si="175"/>
        <v>0</v>
      </c>
      <c r="M319" s="183">
        <f t="shared" si="175"/>
        <v>0</v>
      </c>
      <c r="N319" s="183">
        <f t="shared" si="175"/>
        <v>0</v>
      </c>
      <c r="O319" s="183">
        <f t="shared" si="175"/>
        <v>0</v>
      </c>
      <c r="P319" s="183">
        <f t="shared" si="175"/>
        <v>0</v>
      </c>
      <c r="Q319" s="183">
        <f t="shared" si="175"/>
        <v>0</v>
      </c>
      <c r="R319" s="183">
        <f t="shared" si="175"/>
        <v>0</v>
      </c>
      <c r="S319" s="183">
        <f t="shared" si="176"/>
        <v>0</v>
      </c>
      <c r="T319" s="183">
        <f t="shared" si="176"/>
        <v>0</v>
      </c>
      <c r="U319" s="183">
        <f t="shared" si="176"/>
        <v>0</v>
      </c>
      <c r="V319" s="183">
        <f t="shared" si="176"/>
        <v>0</v>
      </c>
      <c r="W319" s="183">
        <f t="shared" si="176"/>
        <v>0</v>
      </c>
      <c r="X319" s="183">
        <f t="shared" si="176"/>
        <v>0</v>
      </c>
      <c r="Y319" s="183">
        <f t="shared" si="176"/>
        <v>0</v>
      </c>
      <c r="Z319" s="183">
        <f t="shared" si="176"/>
        <v>0</v>
      </c>
      <c r="AA319" s="183">
        <f t="shared" si="176"/>
        <v>0</v>
      </c>
      <c r="AB319" s="183">
        <f t="shared" si="176"/>
        <v>0</v>
      </c>
      <c r="AC319" s="183">
        <f t="shared" si="176"/>
        <v>0</v>
      </c>
      <c r="AD319" s="183">
        <f t="shared" si="176"/>
        <v>0</v>
      </c>
      <c r="AE319" s="183">
        <f t="shared" si="176"/>
        <v>0</v>
      </c>
      <c r="AF319" s="196">
        <f t="shared" si="176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175"/>
        <v>0</v>
      </c>
      <c r="D320" s="183">
        <f t="shared" si="175"/>
        <v>0</v>
      </c>
      <c r="E320" s="183">
        <f t="shared" si="175"/>
        <v>0</v>
      </c>
      <c r="F320" s="183">
        <f t="shared" si="175"/>
        <v>0</v>
      </c>
      <c r="G320" s="183">
        <f t="shared" si="175"/>
        <v>0</v>
      </c>
      <c r="H320" s="183">
        <f t="shared" si="175"/>
        <v>0</v>
      </c>
      <c r="I320" s="183">
        <f t="shared" si="175"/>
        <v>0</v>
      </c>
      <c r="J320" s="183">
        <f t="shared" si="175"/>
        <v>0</v>
      </c>
      <c r="K320" s="183">
        <f t="shared" si="175"/>
        <v>0</v>
      </c>
      <c r="L320" s="183">
        <f t="shared" si="175"/>
        <v>0</v>
      </c>
      <c r="M320" s="183">
        <f t="shared" si="175"/>
        <v>0</v>
      </c>
      <c r="N320" s="183">
        <f t="shared" si="175"/>
        <v>0</v>
      </c>
      <c r="O320" s="183">
        <f t="shared" si="175"/>
        <v>0</v>
      </c>
      <c r="P320" s="183">
        <f t="shared" si="175"/>
        <v>0</v>
      </c>
      <c r="Q320" s="183">
        <f t="shared" si="175"/>
        <v>0</v>
      </c>
      <c r="R320" s="183">
        <f t="shared" si="175"/>
        <v>0</v>
      </c>
      <c r="S320" s="183">
        <f t="shared" si="176"/>
        <v>0</v>
      </c>
      <c r="T320" s="183">
        <f t="shared" si="176"/>
        <v>0</v>
      </c>
      <c r="U320" s="183">
        <f t="shared" si="176"/>
        <v>0</v>
      </c>
      <c r="V320" s="183">
        <f t="shared" si="176"/>
        <v>0</v>
      </c>
      <c r="W320" s="183">
        <f t="shared" si="176"/>
        <v>0</v>
      </c>
      <c r="X320" s="183">
        <f t="shared" si="176"/>
        <v>0</v>
      </c>
      <c r="Y320" s="183">
        <f t="shared" si="176"/>
        <v>0</v>
      </c>
      <c r="Z320" s="183">
        <f t="shared" si="176"/>
        <v>0</v>
      </c>
      <c r="AA320" s="183">
        <f t="shared" si="176"/>
        <v>0</v>
      </c>
      <c r="AB320" s="183">
        <f t="shared" si="176"/>
        <v>0</v>
      </c>
      <c r="AC320" s="183">
        <f t="shared" si="176"/>
        <v>0</v>
      </c>
      <c r="AD320" s="183">
        <f t="shared" si="176"/>
        <v>0</v>
      </c>
      <c r="AE320" s="183">
        <f t="shared" si="176"/>
        <v>0</v>
      </c>
      <c r="AF320" s="196">
        <f t="shared" si="176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175"/>
        <v>0</v>
      </c>
      <c r="D321" s="183">
        <f t="shared" si="175"/>
        <v>0</v>
      </c>
      <c r="E321" s="183">
        <f t="shared" si="175"/>
        <v>0</v>
      </c>
      <c r="F321" s="183">
        <f t="shared" si="175"/>
        <v>0</v>
      </c>
      <c r="G321" s="183">
        <f t="shared" si="175"/>
        <v>0</v>
      </c>
      <c r="H321" s="183">
        <f t="shared" si="175"/>
        <v>0</v>
      </c>
      <c r="I321" s="183">
        <f t="shared" si="175"/>
        <v>0</v>
      </c>
      <c r="J321" s="183">
        <f t="shared" si="175"/>
        <v>0</v>
      </c>
      <c r="K321" s="183">
        <f t="shared" si="175"/>
        <v>0</v>
      </c>
      <c r="L321" s="183">
        <f t="shared" si="175"/>
        <v>0</v>
      </c>
      <c r="M321" s="183">
        <f t="shared" si="175"/>
        <v>0</v>
      </c>
      <c r="N321" s="183">
        <f t="shared" si="175"/>
        <v>0</v>
      </c>
      <c r="O321" s="183">
        <f t="shared" si="175"/>
        <v>0</v>
      </c>
      <c r="P321" s="183">
        <f t="shared" si="175"/>
        <v>0</v>
      </c>
      <c r="Q321" s="183">
        <f t="shared" si="175"/>
        <v>0</v>
      </c>
      <c r="R321" s="183">
        <f t="shared" si="175"/>
        <v>0</v>
      </c>
      <c r="S321" s="183">
        <f t="shared" si="176"/>
        <v>0</v>
      </c>
      <c r="T321" s="183">
        <f t="shared" si="176"/>
        <v>0</v>
      </c>
      <c r="U321" s="183">
        <f t="shared" si="176"/>
        <v>0</v>
      </c>
      <c r="V321" s="183">
        <f t="shared" si="176"/>
        <v>0</v>
      </c>
      <c r="W321" s="183">
        <f t="shared" si="176"/>
        <v>0</v>
      </c>
      <c r="X321" s="183">
        <f t="shared" si="176"/>
        <v>0</v>
      </c>
      <c r="Y321" s="183">
        <f t="shared" si="176"/>
        <v>0</v>
      </c>
      <c r="Z321" s="183">
        <f t="shared" si="176"/>
        <v>0</v>
      </c>
      <c r="AA321" s="183">
        <f t="shared" si="176"/>
        <v>0</v>
      </c>
      <c r="AB321" s="183">
        <f t="shared" si="176"/>
        <v>0</v>
      </c>
      <c r="AC321" s="183">
        <f t="shared" si="176"/>
        <v>0</v>
      </c>
      <c r="AD321" s="183">
        <f t="shared" si="176"/>
        <v>0</v>
      </c>
      <c r="AE321" s="183">
        <f t="shared" si="176"/>
        <v>0</v>
      </c>
      <c r="AF321" s="196">
        <f t="shared" si="176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175"/>
        <v>0</v>
      </c>
      <c r="D322" s="183">
        <f t="shared" si="175"/>
        <v>0</v>
      </c>
      <c r="E322" s="183">
        <f t="shared" si="175"/>
        <v>0</v>
      </c>
      <c r="F322" s="183">
        <f t="shared" si="175"/>
        <v>0</v>
      </c>
      <c r="G322" s="183">
        <f t="shared" si="175"/>
        <v>0</v>
      </c>
      <c r="H322" s="183">
        <f t="shared" si="175"/>
        <v>0</v>
      </c>
      <c r="I322" s="183">
        <f t="shared" si="175"/>
        <v>0</v>
      </c>
      <c r="J322" s="183">
        <f t="shared" si="175"/>
        <v>0</v>
      </c>
      <c r="K322" s="183">
        <f t="shared" si="175"/>
        <v>0</v>
      </c>
      <c r="L322" s="183">
        <f t="shared" si="175"/>
        <v>0</v>
      </c>
      <c r="M322" s="183">
        <f t="shared" si="175"/>
        <v>0</v>
      </c>
      <c r="N322" s="183">
        <f t="shared" si="175"/>
        <v>0</v>
      </c>
      <c r="O322" s="183">
        <f t="shared" si="175"/>
        <v>0</v>
      </c>
      <c r="P322" s="183">
        <f t="shared" si="175"/>
        <v>0</v>
      </c>
      <c r="Q322" s="183">
        <f t="shared" si="175"/>
        <v>0</v>
      </c>
      <c r="R322" s="183">
        <f t="shared" si="175"/>
        <v>0</v>
      </c>
      <c r="S322" s="183">
        <f t="shared" si="176"/>
        <v>0</v>
      </c>
      <c r="T322" s="183">
        <f t="shared" si="176"/>
        <v>0</v>
      </c>
      <c r="U322" s="183">
        <f t="shared" si="176"/>
        <v>0</v>
      </c>
      <c r="V322" s="183">
        <f t="shared" si="176"/>
        <v>0</v>
      </c>
      <c r="W322" s="183">
        <f t="shared" si="176"/>
        <v>0</v>
      </c>
      <c r="X322" s="183">
        <f t="shared" si="176"/>
        <v>0</v>
      </c>
      <c r="Y322" s="183">
        <f t="shared" si="176"/>
        <v>0</v>
      </c>
      <c r="Z322" s="183">
        <f t="shared" si="176"/>
        <v>0</v>
      </c>
      <c r="AA322" s="183">
        <f t="shared" si="176"/>
        <v>0</v>
      </c>
      <c r="AB322" s="183">
        <f t="shared" si="176"/>
        <v>0</v>
      </c>
      <c r="AC322" s="183">
        <f t="shared" si="176"/>
        <v>0</v>
      </c>
      <c r="AD322" s="183">
        <f t="shared" si="176"/>
        <v>0</v>
      </c>
      <c r="AE322" s="183">
        <f t="shared" si="176"/>
        <v>0</v>
      </c>
      <c r="AF322" s="196">
        <f t="shared" si="176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175"/>
        <v>0</v>
      </c>
      <c r="D323" s="183">
        <f t="shared" si="175"/>
        <v>0</v>
      </c>
      <c r="E323" s="183">
        <f t="shared" si="175"/>
        <v>0</v>
      </c>
      <c r="F323" s="183">
        <f t="shared" si="175"/>
        <v>0</v>
      </c>
      <c r="G323" s="183">
        <f t="shared" si="175"/>
        <v>0</v>
      </c>
      <c r="H323" s="183">
        <f t="shared" si="175"/>
        <v>0</v>
      </c>
      <c r="I323" s="183">
        <f t="shared" si="175"/>
        <v>0</v>
      </c>
      <c r="J323" s="183">
        <f t="shared" si="175"/>
        <v>0</v>
      </c>
      <c r="K323" s="183">
        <f t="shared" si="175"/>
        <v>0</v>
      </c>
      <c r="L323" s="183">
        <f t="shared" si="175"/>
        <v>0</v>
      </c>
      <c r="M323" s="183">
        <f t="shared" si="175"/>
        <v>0</v>
      </c>
      <c r="N323" s="183">
        <f t="shared" si="175"/>
        <v>0</v>
      </c>
      <c r="O323" s="183">
        <f t="shared" si="175"/>
        <v>0</v>
      </c>
      <c r="P323" s="183">
        <f t="shared" si="175"/>
        <v>0</v>
      </c>
      <c r="Q323" s="183">
        <f t="shared" si="175"/>
        <v>0</v>
      </c>
      <c r="R323" s="183">
        <f t="shared" si="175"/>
        <v>0</v>
      </c>
      <c r="S323" s="183">
        <f t="shared" si="176"/>
        <v>0</v>
      </c>
      <c r="T323" s="183">
        <f t="shared" si="176"/>
        <v>0</v>
      </c>
      <c r="U323" s="183">
        <f t="shared" si="176"/>
        <v>0</v>
      </c>
      <c r="V323" s="183">
        <f t="shared" si="176"/>
        <v>0</v>
      </c>
      <c r="W323" s="183">
        <f t="shared" si="176"/>
        <v>0</v>
      </c>
      <c r="X323" s="183">
        <f t="shared" si="176"/>
        <v>0</v>
      </c>
      <c r="Y323" s="183">
        <f t="shared" si="176"/>
        <v>0</v>
      </c>
      <c r="Z323" s="183">
        <f t="shared" si="176"/>
        <v>0</v>
      </c>
      <c r="AA323" s="183">
        <f t="shared" si="176"/>
        <v>0</v>
      </c>
      <c r="AB323" s="183">
        <f t="shared" si="176"/>
        <v>0</v>
      </c>
      <c r="AC323" s="183">
        <f t="shared" si="176"/>
        <v>0</v>
      </c>
      <c r="AD323" s="183">
        <f t="shared" si="176"/>
        <v>0</v>
      </c>
      <c r="AE323" s="183">
        <f t="shared" si="176"/>
        <v>0</v>
      </c>
      <c r="AF323" s="196">
        <f t="shared" si="176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175"/>
        <v>0</v>
      </c>
      <c r="D324" s="183">
        <f t="shared" si="175"/>
        <v>0</v>
      </c>
      <c r="E324" s="183">
        <f t="shared" si="175"/>
        <v>0</v>
      </c>
      <c r="F324" s="183">
        <f t="shared" si="175"/>
        <v>0</v>
      </c>
      <c r="G324" s="183">
        <f t="shared" si="175"/>
        <v>0</v>
      </c>
      <c r="H324" s="183">
        <f t="shared" si="175"/>
        <v>0</v>
      </c>
      <c r="I324" s="183">
        <f t="shared" si="175"/>
        <v>0</v>
      </c>
      <c r="J324" s="183">
        <f t="shared" si="175"/>
        <v>0</v>
      </c>
      <c r="K324" s="183">
        <f t="shared" si="175"/>
        <v>0</v>
      </c>
      <c r="L324" s="183">
        <f t="shared" si="175"/>
        <v>0</v>
      </c>
      <c r="M324" s="183">
        <f t="shared" si="175"/>
        <v>0</v>
      </c>
      <c r="N324" s="183">
        <f t="shared" si="175"/>
        <v>0</v>
      </c>
      <c r="O324" s="183">
        <f t="shared" si="175"/>
        <v>0</v>
      </c>
      <c r="P324" s="183">
        <f t="shared" si="175"/>
        <v>0</v>
      </c>
      <c r="Q324" s="183">
        <f t="shared" si="175"/>
        <v>0</v>
      </c>
      <c r="R324" s="183">
        <f t="shared" si="175"/>
        <v>0</v>
      </c>
      <c r="S324" s="183">
        <f t="shared" si="176"/>
        <v>0</v>
      </c>
      <c r="T324" s="183">
        <f t="shared" si="176"/>
        <v>0</v>
      </c>
      <c r="U324" s="183">
        <f t="shared" si="176"/>
        <v>0</v>
      </c>
      <c r="V324" s="183">
        <f t="shared" si="176"/>
        <v>0</v>
      </c>
      <c r="W324" s="183">
        <f t="shared" si="176"/>
        <v>0</v>
      </c>
      <c r="X324" s="183">
        <f t="shared" si="176"/>
        <v>0</v>
      </c>
      <c r="Y324" s="183">
        <f t="shared" si="176"/>
        <v>0</v>
      </c>
      <c r="Z324" s="183">
        <f t="shared" si="176"/>
        <v>0</v>
      </c>
      <c r="AA324" s="183">
        <f t="shared" si="176"/>
        <v>0</v>
      </c>
      <c r="AB324" s="183">
        <f t="shared" si="176"/>
        <v>0</v>
      </c>
      <c r="AC324" s="183">
        <f t="shared" si="176"/>
        <v>0</v>
      </c>
      <c r="AD324" s="183">
        <f t="shared" si="176"/>
        <v>0</v>
      </c>
      <c r="AE324" s="183">
        <f t="shared" si="176"/>
        <v>0</v>
      </c>
      <c r="AF324" s="196">
        <f t="shared" si="176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175"/>
        <v>0</v>
      </c>
      <c r="D325" s="183">
        <f t="shared" si="175"/>
        <v>0</v>
      </c>
      <c r="E325" s="183">
        <f t="shared" si="175"/>
        <v>0</v>
      </c>
      <c r="F325" s="183">
        <f t="shared" si="175"/>
        <v>0</v>
      </c>
      <c r="G325" s="183">
        <f t="shared" si="175"/>
        <v>0</v>
      </c>
      <c r="H325" s="183">
        <f t="shared" si="175"/>
        <v>0</v>
      </c>
      <c r="I325" s="183">
        <f t="shared" si="175"/>
        <v>0</v>
      </c>
      <c r="J325" s="183">
        <f t="shared" si="175"/>
        <v>0</v>
      </c>
      <c r="K325" s="183">
        <f t="shared" si="175"/>
        <v>0</v>
      </c>
      <c r="L325" s="183">
        <f t="shared" si="175"/>
        <v>0</v>
      </c>
      <c r="M325" s="183">
        <f t="shared" si="175"/>
        <v>0</v>
      </c>
      <c r="N325" s="183">
        <f t="shared" si="175"/>
        <v>0</v>
      </c>
      <c r="O325" s="183">
        <f t="shared" si="175"/>
        <v>0</v>
      </c>
      <c r="P325" s="183">
        <f t="shared" si="175"/>
        <v>0</v>
      </c>
      <c r="Q325" s="183">
        <f t="shared" si="175"/>
        <v>0</v>
      </c>
      <c r="R325" s="183">
        <f t="shared" si="175"/>
        <v>0</v>
      </c>
      <c r="S325" s="183">
        <f t="shared" si="176"/>
        <v>0</v>
      </c>
      <c r="T325" s="183">
        <f t="shared" si="176"/>
        <v>0</v>
      </c>
      <c r="U325" s="183">
        <f t="shared" si="176"/>
        <v>0</v>
      </c>
      <c r="V325" s="183">
        <f t="shared" si="176"/>
        <v>0</v>
      </c>
      <c r="W325" s="183">
        <f t="shared" si="176"/>
        <v>0</v>
      </c>
      <c r="X325" s="183">
        <f t="shared" si="176"/>
        <v>0</v>
      </c>
      <c r="Y325" s="183">
        <f t="shared" si="176"/>
        <v>0</v>
      </c>
      <c r="Z325" s="183">
        <f t="shared" si="176"/>
        <v>0</v>
      </c>
      <c r="AA325" s="183">
        <f t="shared" si="176"/>
        <v>0</v>
      </c>
      <c r="AB325" s="183">
        <f t="shared" si="176"/>
        <v>0</v>
      </c>
      <c r="AC325" s="183">
        <f t="shared" si="176"/>
        <v>0</v>
      </c>
      <c r="AD325" s="183">
        <f t="shared" si="176"/>
        <v>0</v>
      </c>
      <c r="AE325" s="183">
        <f t="shared" si="176"/>
        <v>0</v>
      </c>
      <c r="AF325" s="196">
        <f t="shared" si="176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175"/>
        <v>0</v>
      </c>
      <c r="D326" s="183">
        <f t="shared" si="175"/>
        <v>0</v>
      </c>
      <c r="E326" s="183">
        <f t="shared" si="175"/>
        <v>0</v>
      </c>
      <c r="F326" s="183">
        <f t="shared" si="175"/>
        <v>0</v>
      </c>
      <c r="G326" s="183">
        <f t="shared" si="175"/>
        <v>0</v>
      </c>
      <c r="H326" s="183">
        <f t="shared" si="175"/>
        <v>0</v>
      </c>
      <c r="I326" s="183">
        <f t="shared" si="175"/>
        <v>0</v>
      </c>
      <c r="J326" s="183">
        <f t="shared" si="175"/>
        <v>0</v>
      </c>
      <c r="K326" s="183">
        <f t="shared" si="175"/>
        <v>0</v>
      </c>
      <c r="L326" s="183">
        <f t="shared" si="175"/>
        <v>0</v>
      </c>
      <c r="M326" s="183">
        <f t="shared" si="175"/>
        <v>0</v>
      </c>
      <c r="N326" s="183">
        <f t="shared" si="175"/>
        <v>0</v>
      </c>
      <c r="O326" s="183">
        <f t="shared" si="175"/>
        <v>0</v>
      </c>
      <c r="P326" s="183">
        <f t="shared" si="175"/>
        <v>0</v>
      </c>
      <c r="Q326" s="183">
        <f t="shared" si="175"/>
        <v>0</v>
      </c>
      <c r="R326" s="183">
        <f t="shared" si="175"/>
        <v>0</v>
      </c>
      <c r="S326" s="183">
        <f t="shared" si="176"/>
        <v>0</v>
      </c>
      <c r="T326" s="183">
        <f t="shared" si="176"/>
        <v>0</v>
      </c>
      <c r="U326" s="183">
        <f t="shared" si="176"/>
        <v>0</v>
      </c>
      <c r="V326" s="183">
        <f t="shared" si="176"/>
        <v>0</v>
      </c>
      <c r="W326" s="183">
        <f t="shared" si="176"/>
        <v>0</v>
      </c>
      <c r="X326" s="183">
        <f t="shared" si="176"/>
        <v>0</v>
      </c>
      <c r="Y326" s="183">
        <f t="shared" si="176"/>
        <v>0</v>
      </c>
      <c r="Z326" s="183">
        <f t="shared" si="176"/>
        <v>0</v>
      </c>
      <c r="AA326" s="183">
        <f t="shared" si="176"/>
        <v>0</v>
      </c>
      <c r="AB326" s="183">
        <f t="shared" si="176"/>
        <v>0</v>
      </c>
      <c r="AC326" s="183">
        <f t="shared" si="176"/>
        <v>0</v>
      </c>
      <c r="AD326" s="183">
        <f t="shared" si="176"/>
        <v>0</v>
      </c>
      <c r="AE326" s="183">
        <f t="shared" si="176"/>
        <v>0</v>
      </c>
      <c r="AF326" s="196">
        <f t="shared" si="176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175"/>
        <v>0</v>
      </c>
      <c r="D327" s="183">
        <f t="shared" si="175"/>
        <v>0</v>
      </c>
      <c r="E327" s="183">
        <f t="shared" si="175"/>
        <v>0</v>
      </c>
      <c r="F327" s="183">
        <f t="shared" si="175"/>
        <v>0</v>
      </c>
      <c r="G327" s="183">
        <f t="shared" si="175"/>
        <v>0</v>
      </c>
      <c r="H327" s="183">
        <f t="shared" si="175"/>
        <v>0</v>
      </c>
      <c r="I327" s="183">
        <f t="shared" si="175"/>
        <v>0</v>
      </c>
      <c r="J327" s="183">
        <f t="shared" si="175"/>
        <v>0</v>
      </c>
      <c r="K327" s="183">
        <f t="shared" si="175"/>
        <v>0</v>
      </c>
      <c r="L327" s="183">
        <f t="shared" si="175"/>
        <v>0</v>
      </c>
      <c r="M327" s="183">
        <f t="shared" si="175"/>
        <v>0</v>
      </c>
      <c r="N327" s="183">
        <f t="shared" si="175"/>
        <v>0</v>
      </c>
      <c r="O327" s="183">
        <f t="shared" si="175"/>
        <v>0</v>
      </c>
      <c r="P327" s="183">
        <f t="shared" si="175"/>
        <v>0</v>
      </c>
      <c r="Q327" s="183">
        <f t="shared" si="175"/>
        <v>0</v>
      </c>
      <c r="R327" s="183">
        <f t="shared" si="175"/>
        <v>0</v>
      </c>
      <c r="S327" s="183">
        <f t="shared" si="176"/>
        <v>0</v>
      </c>
      <c r="T327" s="183">
        <f t="shared" si="176"/>
        <v>0</v>
      </c>
      <c r="U327" s="183">
        <f t="shared" si="176"/>
        <v>0</v>
      </c>
      <c r="V327" s="183">
        <f t="shared" si="176"/>
        <v>0</v>
      </c>
      <c r="W327" s="183">
        <f t="shared" si="176"/>
        <v>0</v>
      </c>
      <c r="X327" s="183">
        <f t="shared" si="176"/>
        <v>0</v>
      </c>
      <c r="Y327" s="183">
        <f t="shared" si="176"/>
        <v>0</v>
      </c>
      <c r="Z327" s="183">
        <f t="shared" si="176"/>
        <v>0</v>
      </c>
      <c r="AA327" s="183">
        <f t="shared" si="176"/>
        <v>0</v>
      </c>
      <c r="AB327" s="183">
        <f t="shared" si="176"/>
        <v>0</v>
      </c>
      <c r="AC327" s="183">
        <f t="shared" si="176"/>
        <v>0</v>
      </c>
      <c r="AD327" s="183">
        <f t="shared" si="176"/>
        <v>0</v>
      </c>
      <c r="AE327" s="183">
        <f t="shared" si="176"/>
        <v>0</v>
      </c>
      <c r="AF327" s="196">
        <f t="shared" si="176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175"/>
        <v>0</v>
      </c>
      <c r="D328" s="183">
        <f t="shared" si="175"/>
        <v>0</v>
      </c>
      <c r="E328" s="183">
        <f t="shared" si="175"/>
        <v>0</v>
      </c>
      <c r="F328" s="183">
        <f t="shared" si="175"/>
        <v>0</v>
      </c>
      <c r="G328" s="183">
        <f t="shared" si="175"/>
        <v>0</v>
      </c>
      <c r="H328" s="183">
        <f t="shared" si="175"/>
        <v>0</v>
      </c>
      <c r="I328" s="183">
        <f t="shared" si="175"/>
        <v>0</v>
      </c>
      <c r="J328" s="183">
        <f t="shared" si="175"/>
        <v>0</v>
      </c>
      <c r="K328" s="183">
        <f t="shared" si="175"/>
        <v>0</v>
      </c>
      <c r="L328" s="183">
        <f t="shared" si="175"/>
        <v>0</v>
      </c>
      <c r="M328" s="183">
        <f t="shared" si="175"/>
        <v>0</v>
      </c>
      <c r="N328" s="183">
        <f t="shared" si="175"/>
        <v>0</v>
      </c>
      <c r="O328" s="183">
        <f t="shared" si="175"/>
        <v>0</v>
      </c>
      <c r="P328" s="183">
        <f t="shared" si="175"/>
        <v>0</v>
      </c>
      <c r="Q328" s="183">
        <f t="shared" si="175"/>
        <v>0</v>
      </c>
      <c r="R328" s="183">
        <f t="shared" ref="R328" si="177">Q328</f>
        <v>0</v>
      </c>
      <c r="S328" s="183">
        <f t="shared" si="176"/>
        <v>0</v>
      </c>
      <c r="T328" s="183">
        <f t="shared" si="176"/>
        <v>0</v>
      </c>
      <c r="U328" s="183">
        <f t="shared" si="176"/>
        <v>0</v>
      </c>
      <c r="V328" s="183">
        <f t="shared" si="176"/>
        <v>0</v>
      </c>
      <c r="W328" s="183">
        <f t="shared" si="176"/>
        <v>0</v>
      </c>
      <c r="X328" s="183">
        <f t="shared" si="176"/>
        <v>0</v>
      </c>
      <c r="Y328" s="183">
        <f t="shared" si="176"/>
        <v>0</v>
      </c>
      <c r="Z328" s="183">
        <f t="shared" si="176"/>
        <v>0</v>
      </c>
      <c r="AA328" s="183">
        <f t="shared" si="176"/>
        <v>0</v>
      </c>
      <c r="AB328" s="183">
        <f t="shared" si="176"/>
        <v>0</v>
      </c>
      <c r="AC328" s="183">
        <f t="shared" si="176"/>
        <v>0</v>
      </c>
      <c r="AD328" s="183">
        <f t="shared" si="176"/>
        <v>0</v>
      </c>
      <c r="AE328" s="183">
        <f t="shared" si="176"/>
        <v>0</v>
      </c>
      <c r="AF328" s="196">
        <f t="shared" si="176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178">B329</f>
        <v>0</v>
      </c>
      <c r="D329" s="183">
        <f t="shared" si="178"/>
        <v>0</v>
      </c>
      <c r="E329" s="183">
        <f t="shared" si="178"/>
        <v>0</v>
      </c>
      <c r="F329" s="183">
        <f t="shared" si="178"/>
        <v>0</v>
      </c>
      <c r="G329" s="183">
        <f t="shared" si="178"/>
        <v>0</v>
      </c>
      <c r="H329" s="183">
        <f t="shared" si="178"/>
        <v>0</v>
      </c>
      <c r="I329" s="183">
        <f t="shared" si="178"/>
        <v>0</v>
      </c>
      <c r="J329" s="183">
        <f t="shared" si="178"/>
        <v>0</v>
      </c>
      <c r="K329" s="183">
        <f t="shared" si="178"/>
        <v>0</v>
      </c>
      <c r="L329" s="183">
        <f t="shared" si="178"/>
        <v>0</v>
      </c>
      <c r="M329" s="183">
        <f t="shared" si="178"/>
        <v>0</v>
      </c>
      <c r="N329" s="183">
        <f t="shared" si="178"/>
        <v>0</v>
      </c>
      <c r="O329" s="183">
        <f t="shared" si="178"/>
        <v>0</v>
      </c>
      <c r="P329" s="183">
        <f t="shared" si="178"/>
        <v>0</v>
      </c>
      <c r="Q329" s="183">
        <f t="shared" si="178"/>
        <v>0</v>
      </c>
      <c r="R329" s="183">
        <f t="shared" si="178"/>
        <v>0</v>
      </c>
      <c r="S329" s="183">
        <f t="shared" si="176"/>
        <v>0</v>
      </c>
      <c r="T329" s="183">
        <f t="shared" si="176"/>
        <v>0</v>
      </c>
      <c r="U329" s="183">
        <f t="shared" si="176"/>
        <v>0</v>
      </c>
      <c r="V329" s="183">
        <f t="shared" si="176"/>
        <v>0</v>
      </c>
      <c r="W329" s="183">
        <f t="shared" si="176"/>
        <v>0</v>
      </c>
      <c r="X329" s="183">
        <f t="shared" si="176"/>
        <v>0</v>
      </c>
      <c r="Y329" s="183">
        <f t="shared" si="176"/>
        <v>0</v>
      </c>
      <c r="Z329" s="183">
        <f t="shared" si="176"/>
        <v>0</v>
      </c>
      <c r="AA329" s="183">
        <f t="shared" si="176"/>
        <v>0</v>
      </c>
      <c r="AB329" s="183">
        <f t="shared" si="176"/>
        <v>0</v>
      </c>
      <c r="AC329" s="183">
        <f t="shared" si="176"/>
        <v>0</v>
      </c>
      <c r="AD329" s="183">
        <f t="shared" si="176"/>
        <v>0</v>
      </c>
      <c r="AE329" s="183">
        <f t="shared" si="176"/>
        <v>0</v>
      </c>
      <c r="AF329" s="196">
        <f t="shared" si="176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178"/>
        <v>0</v>
      </c>
      <c r="D330" s="183">
        <f t="shared" si="178"/>
        <v>0</v>
      </c>
      <c r="E330" s="183">
        <f t="shared" si="178"/>
        <v>0</v>
      </c>
      <c r="F330" s="183">
        <f t="shared" si="178"/>
        <v>0</v>
      </c>
      <c r="G330" s="183">
        <f t="shared" si="178"/>
        <v>0</v>
      </c>
      <c r="H330" s="183">
        <f t="shared" si="178"/>
        <v>0</v>
      </c>
      <c r="I330" s="183">
        <f t="shared" si="178"/>
        <v>0</v>
      </c>
      <c r="J330" s="183">
        <f t="shared" si="178"/>
        <v>0</v>
      </c>
      <c r="K330" s="183">
        <f t="shared" si="178"/>
        <v>0</v>
      </c>
      <c r="L330" s="183">
        <f t="shared" si="178"/>
        <v>0</v>
      </c>
      <c r="M330" s="183">
        <f t="shared" si="178"/>
        <v>0</v>
      </c>
      <c r="N330" s="183">
        <f t="shared" si="178"/>
        <v>0</v>
      </c>
      <c r="O330" s="183">
        <f t="shared" si="178"/>
        <v>0</v>
      </c>
      <c r="P330" s="183">
        <f t="shared" si="178"/>
        <v>0</v>
      </c>
      <c r="Q330" s="183">
        <f t="shared" si="178"/>
        <v>0</v>
      </c>
      <c r="R330" s="183">
        <f t="shared" si="178"/>
        <v>0</v>
      </c>
      <c r="S330" s="183">
        <f t="shared" si="176"/>
        <v>0</v>
      </c>
      <c r="T330" s="183">
        <f t="shared" si="176"/>
        <v>0</v>
      </c>
      <c r="U330" s="183">
        <f t="shared" si="176"/>
        <v>0</v>
      </c>
      <c r="V330" s="183">
        <f t="shared" si="176"/>
        <v>0</v>
      </c>
      <c r="W330" s="183">
        <f t="shared" si="176"/>
        <v>0</v>
      </c>
      <c r="X330" s="183">
        <f t="shared" si="176"/>
        <v>0</v>
      </c>
      <c r="Y330" s="183">
        <f t="shared" si="176"/>
        <v>0</v>
      </c>
      <c r="Z330" s="183">
        <f t="shared" si="176"/>
        <v>0</v>
      </c>
      <c r="AA330" s="183">
        <f t="shared" si="176"/>
        <v>0</v>
      </c>
      <c r="AB330" s="183">
        <f t="shared" si="176"/>
        <v>0</v>
      </c>
      <c r="AC330" s="183">
        <f t="shared" si="176"/>
        <v>0</v>
      </c>
      <c r="AD330" s="183">
        <f t="shared" si="176"/>
        <v>0</v>
      </c>
      <c r="AE330" s="183">
        <f t="shared" si="176"/>
        <v>0</v>
      </c>
      <c r="AF330" s="196">
        <f t="shared" si="176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178"/>
        <v>0</v>
      </c>
      <c r="D331" s="183">
        <f t="shared" si="178"/>
        <v>0</v>
      </c>
      <c r="E331" s="183">
        <f t="shared" si="178"/>
        <v>0</v>
      </c>
      <c r="F331" s="183">
        <f t="shared" si="178"/>
        <v>0</v>
      </c>
      <c r="G331" s="183">
        <f t="shared" si="178"/>
        <v>0</v>
      </c>
      <c r="H331" s="183">
        <f t="shared" si="178"/>
        <v>0</v>
      </c>
      <c r="I331" s="183">
        <f t="shared" si="178"/>
        <v>0</v>
      </c>
      <c r="J331" s="183">
        <f t="shared" si="178"/>
        <v>0</v>
      </c>
      <c r="K331" s="183">
        <f t="shared" si="178"/>
        <v>0</v>
      </c>
      <c r="L331" s="183">
        <f t="shared" si="178"/>
        <v>0</v>
      </c>
      <c r="M331" s="183">
        <f t="shared" si="178"/>
        <v>0</v>
      </c>
      <c r="N331" s="183">
        <f t="shared" si="178"/>
        <v>0</v>
      </c>
      <c r="O331" s="183">
        <f t="shared" si="178"/>
        <v>0</v>
      </c>
      <c r="P331" s="183">
        <f t="shared" si="178"/>
        <v>0</v>
      </c>
      <c r="Q331" s="183">
        <f t="shared" si="178"/>
        <v>0</v>
      </c>
      <c r="R331" s="183">
        <f t="shared" si="178"/>
        <v>0</v>
      </c>
      <c r="S331" s="183">
        <f t="shared" si="176"/>
        <v>0</v>
      </c>
      <c r="T331" s="183">
        <f t="shared" si="176"/>
        <v>0</v>
      </c>
      <c r="U331" s="183">
        <f t="shared" si="176"/>
        <v>0</v>
      </c>
      <c r="V331" s="183">
        <f t="shared" ref="V331:AF334" si="179">U331</f>
        <v>0</v>
      </c>
      <c r="W331" s="183">
        <f t="shared" si="179"/>
        <v>0</v>
      </c>
      <c r="X331" s="183">
        <f t="shared" si="179"/>
        <v>0</v>
      </c>
      <c r="Y331" s="183">
        <f t="shared" si="179"/>
        <v>0</v>
      </c>
      <c r="Z331" s="183">
        <f t="shared" si="179"/>
        <v>0</v>
      </c>
      <c r="AA331" s="183">
        <f t="shared" si="179"/>
        <v>0</v>
      </c>
      <c r="AB331" s="183">
        <f t="shared" si="179"/>
        <v>0</v>
      </c>
      <c r="AC331" s="183">
        <f t="shared" si="179"/>
        <v>0</v>
      </c>
      <c r="AD331" s="183">
        <f t="shared" si="179"/>
        <v>0</v>
      </c>
      <c r="AE331" s="183">
        <f t="shared" si="179"/>
        <v>0</v>
      </c>
      <c r="AF331" s="196">
        <f t="shared" si="179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178"/>
        <v>0</v>
      </c>
      <c r="D332" s="183">
        <f t="shared" si="178"/>
        <v>0</v>
      </c>
      <c r="E332" s="183">
        <f t="shared" si="178"/>
        <v>0</v>
      </c>
      <c r="F332" s="183">
        <f t="shared" si="178"/>
        <v>0</v>
      </c>
      <c r="G332" s="183">
        <f t="shared" si="178"/>
        <v>0</v>
      </c>
      <c r="H332" s="183">
        <f t="shared" si="178"/>
        <v>0</v>
      </c>
      <c r="I332" s="183">
        <f t="shared" si="178"/>
        <v>0</v>
      </c>
      <c r="J332" s="183">
        <f t="shared" si="178"/>
        <v>0</v>
      </c>
      <c r="K332" s="183">
        <f t="shared" si="178"/>
        <v>0</v>
      </c>
      <c r="L332" s="183">
        <f t="shared" si="178"/>
        <v>0</v>
      </c>
      <c r="M332" s="183">
        <f t="shared" si="178"/>
        <v>0</v>
      </c>
      <c r="N332" s="183">
        <f t="shared" si="178"/>
        <v>0</v>
      </c>
      <c r="O332" s="183">
        <f t="shared" si="178"/>
        <v>0</v>
      </c>
      <c r="P332" s="183">
        <f t="shared" si="178"/>
        <v>0</v>
      </c>
      <c r="Q332" s="183">
        <f t="shared" si="178"/>
        <v>0</v>
      </c>
      <c r="R332" s="183">
        <f t="shared" si="178"/>
        <v>0</v>
      </c>
      <c r="S332" s="183">
        <f t="shared" ref="S332:U334" si="180">R332</f>
        <v>0</v>
      </c>
      <c r="T332" s="183">
        <f t="shared" si="180"/>
        <v>0</v>
      </c>
      <c r="U332" s="183">
        <f t="shared" si="180"/>
        <v>0</v>
      </c>
      <c r="V332" s="183">
        <f t="shared" si="179"/>
        <v>0</v>
      </c>
      <c r="W332" s="183">
        <f t="shared" si="179"/>
        <v>0</v>
      </c>
      <c r="X332" s="183">
        <f t="shared" si="179"/>
        <v>0</v>
      </c>
      <c r="Y332" s="183">
        <f t="shared" si="179"/>
        <v>0</v>
      </c>
      <c r="Z332" s="183">
        <f t="shared" si="179"/>
        <v>0</v>
      </c>
      <c r="AA332" s="183">
        <f t="shared" si="179"/>
        <v>0</v>
      </c>
      <c r="AB332" s="183">
        <f t="shared" si="179"/>
        <v>0</v>
      </c>
      <c r="AC332" s="183">
        <f t="shared" si="179"/>
        <v>0</v>
      </c>
      <c r="AD332" s="183">
        <f t="shared" si="179"/>
        <v>0</v>
      </c>
      <c r="AE332" s="183">
        <f t="shared" si="179"/>
        <v>0</v>
      </c>
      <c r="AF332" s="196">
        <f t="shared" si="179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178"/>
        <v>0</v>
      </c>
      <c r="D333" s="183">
        <f t="shared" si="178"/>
        <v>0</v>
      </c>
      <c r="E333" s="183">
        <f t="shared" si="178"/>
        <v>0</v>
      </c>
      <c r="F333" s="183">
        <f t="shared" si="178"/>
        <v>0</v>
      </c>
      <c r="G333" s="183">
        <f t="shared" si="178"/>
        <v>0</v>
      </c>
      <c r="H333" s="183">
        <f t="shared" si="178"/>
        <v>0</v>
      </c>
      <c r="I333" s="183">
        <f t="shared" si="178"/>
        <v>0</v>
      </c>
      <c r="J333" s="183">
        <f t="shared" si="178"/>
        <v>0</v>
      </c>
      <c r="K333" s="183">
        <f t="shared" si="178"/>
        <v>0</v>
      </c>
      <c r="L333" s="183">
        <f t="shared" si="178"/>
        <v>0</v>
      </c>
      <c r="M333" s="183">
        <f t="shared" si="178"/>
        <v>0</v>
      </c>
      <c r="N333" s="183">
        <f t="shared" si="178"/>
        <v>0</v>
      </c>
      <c r="O333" s="183">
        <f t="shared" si="178"/>
        <v>0</v>
      </c>
      <c r="P333" s="183">
        <f t="shared" si="178"/>
        <v>0</v>
      </c>
      <c r="Q333" s="183">
        <f t="shared" si="178"/>
        <v>0</v>
      </c>
      <c r="R333" s="183">
        <f t="shared" si="178"/>
        <v>0</v>
      </c>
      <c r="S333" s="183">
        <f t="shared" si="180"/>
        <v>0</v>
      </c>
      <c r="T333" s="183">
        <f t="shared" si="180"/>
        <v>0</v>
      </c>
      <c r="U333" s="183">
        <f t="shared" si="180"/>
        <v>0</v>
      </c>
      <c r="V333" s="183">
        <f t="shared" si="179"/>
        <v>0</v>
      </c>
      <c r="W333" s="183">
        <f t="shared" si="179"/>
        <v>0</v>
      </c>
      <c r="X333" s="183">
        <f t="shared" si="179"/>
        <v>0</v>
      </c>
      <c r="Y333" s="183">
        <f t="shared" si="179"/>
        <v>0</v>
      </c>
      <c r="Z333" s="183">
        <f t="shared" si="179"/>
        <v>0</v>
      </c>
      <c r="AA333" s="183">
        <f t="shared" si="179"/>
        <v>0</v>
      </c>
      <c r="AB333" s="183">
        <f t="shared" si="179"/>
        <v>0</v>
      </c>
      <c r="AC333" s="183">
        <f t="shared" si="179"/>
        <v>0</v>
      </c>
      <c r="AD333" s="183">
        <f t="shared" si="179"/>
        <v>0</v>
      </c>
      <c r="AE333" s="183">
        <f t="shared" si="179"/>
        <v>0</v>
      </c>
      <c r="AF333" s="196">
        <f t="shared" si="179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178"/>
        <v>0</v>
      </c>
      <c r="D334" s="186">
        <f t="shared" si="178"/>
        <v>0</v>
      </c>
      <c r="E334" s="186">
        <f t="shared" si="178"/>
        <v>0</v>
      </c>
      <c r="F334" s="186">
        <f t="shared" si="178"/>
        <v>0</v>
      </c>
      <c r="G334" s="186">
        <f t="shared" si="178"/>
        <v>0</v>
      </c>
      <c r="H334" s="186">
        <f t="shared" si="178"/>
        <v>0</v>
      </c>
      <c r="I334" s="186">
        <f t="shared" si="178"/>
        <v>0</v>
      </c>
      <c r="J334" s="186">
        <f t="shared" si="178"/>
        <v>0</v>
      </c>
      <c r="K334" s="186">
        <f t="shared" si="178"/>
        <v>0</v>
      </c>
      <c r="L334" s="186">
        <f t="shared" si="178"/>
        <v>0</v>
      </c>
      <c r="M334" s="186">
        <f t="shared" si="178"/>
        <v>0</v>
      </c>
      <c r="N334" s="186">
        <f t="shared" si="178"/>
        <v>0</v>
      </c>
      <c r="O334" s="186">
        <f t="shared" si="178"/>
        <v>0</v>
      </c>
      <c r="P334" s="186">
        <f t="shared" si="178"/>
        <v>0</v>
      </c>
      <c r="Q334" s="186">
        <f t="shared" si="178"/>
        <v>0</v>
      </c>
      <c r="R334" s="186">
        <f t="shared" si="178"/>
        <v>0</v>
      </c>
      <c r="S334" s="186">
        <f t="shared" si="180"/>
        <v>0</v>
      </c>
      <c r="T334" s="186">
        <f t="shared" si="180"/>
        <v>0</v>
      </c>
      <c r="U334" s="186">
        <f t="shared" si="180"/>
        <v>0</v>
      </c>
      <c r="V334" s="186">
        <f t="shared" si="179"/>
        <v>0</v>
      </c>
      <c r="W334" s="186">
        <f t="shared" si="179"/>
        <v>0</v>
      </c>
      <c r="X334" s="186">
        <f t="shared" si="179"/>
        <v>0</v>
      </c>
      <c r="Y334" s="186">
        <f t="shared" si="179"/>
        <v>0</v>
      </c>
      <c r="Z334" s="186">
        <f t="shared" si="179"/>
        <v>0</v>
      </c>
      <c r="AA334" s="186">
        <f t="shared" si="179"/>
        <v>0</v>
      </c>
      <c r="AB334" s="186">
        <f t="shared" si="179"/>
        <v>0</v>
      </c>
      <c r="AC334" s="186">
        <f t="shared" si="179"/>
        <v>0</v>
      </c>
      <c r="AD334" s="186">
        <f t="shared" si="179"/>
        <v>0</v>
      </c>
      <c r="AE334" s="186">
        <f t="shared" si="179"/>
        <v>0</v>
      </c>
      <c r="AF334" s="219">
        <f t="shared" si="179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v>0</v>
      </c>
      <c r="C335" s="189">
        <f t="shared" ref="C335:AF335" si="181">SUM(C204:C334)</f>
        <v>0</v>
      </c>
      <c r="D335" s="189">
        <f t="shared" si="181"/>
        <v>0</v>
      </c>
      <c r="E335" s="189">
        <f t="shared" si="181"/>
        <v>0</v>
      </c>
      <c r="F335" s="189">
        <f t="shared" si="181"/>
        <v>0</v>
      </c>
      <c r="G335" s="189">
        <f t="shared" si="181"/>
        <v>0</v>
      </c>
      <c r="H335" s="189">
        <f t="shared" si="181"/>
        <v>0</v>
      </c>
      <c r="I335" s="189">
        <f t="shared" si="181"/>
        <v>0</v>
      </c>
      <c r="J335" s="189">
        <f t="shared" si="181"/>
        <v>0</v>
      </c>
      <c r="K335" s="189">
        <f t="shared" si="181"/>
        <v>0</v>
      </c>
      <c r="L335" s="189">
        <f t="shared" si="181"/>
        <v>0</v>
      </c>
      <c r="M335" s="189">
        <f t="shared" si="181"/>
        <v>0</v>
      </c>
      <c r="N335" s="189">
        <f t="shared" si="181"/>
        <v>0</v>
      </c>
      <c r="O335" s="189">
        <f t="shared" si="181"/>
        <v>0</v>
      </c>
      <c r="P335" s="189">
        <f t="shared" si="181"/>
        <v>0</v>
      </c>
      <c r="Q335" s="189">
        <f t="shared" si="181"/>
        <v>0</v>
      </c>
      <c r="R335" s="189">
        <f t="shared" si="181"/>
        <v>0</v>
      </c>
      <c r="S335" s="189">
        <f t="shared" si="181"/>
        <v>0</v>
      </c>
      <c r="T335" s="189">
        <f t="shared" si="181"/>
        <v>0</v>
      </c>
      <c r="U335" s="189">
        <f t="shared" si="181"/>
        <v>0</v>
      </c>
      <c r="V335" s="189">
        <f t="shared" si="181"/>
        <v>0</v>
      </c>
      <c r="W335" s="189">
        <f t="shared" si="181"/>
        <v>0</v>
      </c>
      <c r="X335" s="189">
        <f t="shared" si="181"/>
        <v>0</v>
      </c>
      <c r="Y335" s="189">
        <f t="shared" si="181"/>
        <v>0</v>
      </c>
      <c r="Z335" s="189">
        <f t="shared" si="181"/>
        <v>0</v>
      </c>
      <c r="AA335" s="189">
        <f t="shared" si="181"/>
        <v>0</v>
      </c>
      <c r="AB335" s="189">
        <f t="shared" si="181"/>
        <v>0</v>
      </c>
      <c r="AC335" s="189">
        <f t="shared" si="181"/>
        <v>0</v>
      </c>
      <c r="AD335" s="189">
        <f t="shared" si="181"/>
        <v>0</v>
      </c>
      <c r="AE335" s="189">
        <f t="shared" si="181"/>
        <v>0</v>
      </c>
      <c r="AF335" s="221">
        <f t="shared" si="181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182">B337</f>
        <v>0</v>
      </c>
      <c r="D337" s="181">
        <f t="shared" si="182"/>
        <v>0</v>
      </c>
      <c r="E337" s="181">
        <f t="shared" si="182"/>
        <v>0</v>
      </c>
      <c r="F337" s="181">
        <f t="shared" si="182"/>
        <v>0</v>
      </c>
      <c r="G337" s="181">
        <f t="shared" si="182"/>
        <v>0</v>
      </c>
      <c r="H337" s="181">
        <f t="shared" si="182"/>
        <v>0</v>
      </c>
      <c r="I337" s="181">
        <f t="shared" si="182"/>
        <v>0</v>
      </c>
      <c r="J337" s="181">
        <f t="shared" si="182"/>
        <v>0</v>
      </c>
      <c r="K337" s="181">
        <f t="shared" si="182"/>
        <v>0</v>
      </c>
      <c r="L337" s="181">
        <f t="shared" si="182"/>
        <v>0</v>
      </c>
      <c r="M337" s="181">
        <f t="shared" si="182"/>
        <v>0</v>
      </c>
      <c r="N337" s="181">
        <f t="shared" si="182"/>
        <v>0</v>
      </c>
      <c r="O337" s="181">
        <f t="shared" si="182"/>
        <v>0</v>
      </c>
      <c r="P337" s="181">
        <f t="shared" si="182"/>
        <v>0</v>
      </c>
      <c r="Q337" s="181">
        <f t="shared" si="182"/>
        <v>0</v>
      </c>
      <c r="R337" s="181">
        <f t="shared" si="182"/>
        <v>0</v>
      </c>
      <c r="S337" s="181">
        <f t="shared" ref="S337:AF338" si="183">R337</f>
        <v>0</v>
      </c>
      <c r="T337" s="181">
        <f t="shared" si="183"/>
        <v>0</v>
      </c>
      <c r="U337" s="181">
        <f t="shared" si="183"/>
        <v>0</v>
      </c>
      <c r="V337" s="181">
        <f t="shared" si="183"/>
        <v>0</v>
      </c>
      <c r="W337" s="181">
        <f t="shared" si="183"/>
        <v>0</v>
      </c>
      <c r="X337" s="181">
        <f t="shared" si="183"/>
        <v>0</v>
      </c>
      <c r="Y337" s="181">
        <f t="shared" si="183"/>
        <v>0</v>
      </c>
      <c r="Z337" s="181">
        <f t="shared" si="183"/>
        <v>0</v>
      </c>
      <c r="AA337" s="181">
        <f t="shared" si="183"/>
        <v>0</v>
      </c>
      <c r="AB337" s="181">
        <f t="shared" si="183"/>
        <v>0</v>
      </c>
      <c r="AC337" s="181">
        <f t="shared" si="183"/>
        <v>0</v>
      </c>
      <c r="AD337" s="181">
        <f t="shared" si="183"/>
        <v>0</v>
      </c>
      <c r="AE337" s="181">
        <f t="shared" si="183"/>
        <v>0</v>
      </c>
      <c r="AF337" s="194">
        <f t="shared" si="183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182"/>
        <v>0</v>
      </c>
      <c r="D338" s="186">
        <f t="shared" si="182"/>
        <v>0</v>
      </c>
      <c r="E338" s="186">
        <f t="shared" si="182"/>
        <v>0</v>
      </c>
      <c r="F338" s="186">
        <f t="shared" si="182"/>
        <v>0</v>
      </c>
      <c r="G338" s="186">
        <f t="shared" si="182"/>
        <v>0</v>
      </c>
      <c r="H338" s="186">
        <f t="shared" si="182"/>
        <v>0</v>
      </c>
      <c r="I338" s="186">
        <f t="shared" si="182"/>
        <v>0</v>
      </c>
      <c r="J338" s="186">
        <f t="shared" si="182"/>
        <v>0</v>
      </c>
      <c r="K338" s="186">
        <f t="shared" si="182"/>
        <v>0</v>
      </c>
      <c r="L338" s="186">
        <f t="shared" si="182"/>
        <v>0</v>
      </c>
      <c r="M338" s="186">
        <f t="shared" si="182"/>
        <v>0</v>
      </c>
      <c r="N338" s="186">
        <f t="shared" si="182"/>
        <v>0</v>
      </c>
      <c r="O338" s="186">
        <f t="shared" si="182"/>
        <v>0</v>
      </c>
      <c r="P338" s="186">
        <f t="shared" si="182"/>
        <v>0</v>
      </c>
      <c r="Q338" s="186">
        <f t="shared" si="182"/>
        <v>0</v>
      </c>
      <c r="R338" s="186">
        <f t="shared" si="182"/>
        <v>0</v>
      </c>
      <c r="S338" s="186">
        <f t="shared" si="183"/>
        <v>0</v>
      </c>
      <c r="T338" s="186">
        <f t="shared" si="183"/>
        <v>0</v>
      </c>
      <c r="U338" s="186">
        <f t="shared" si="183"/>
        <v>0</v>
      </c>
      <c r="V338" s="186">
        <f t="shared" si="183"/>
        <v>0</v>
      </c>
      <c r="W338" s="186">
        <f t="shared" si="183"/>
        <v>0</v>
      </c>
      <c r="X338" s="186">
        <f t="shared" si="183"/>
        <v>0</v>
      </c>
      <c r="Y338" s="186">
        <f t="shared" si="183"/>
        <v>0</v>
      </c>
      <c r="Z338" s="186">
        <f t="shared" si="183"/>
        <v>0</v>
      </c>
      <c r="AA338" s="186">
        <f t="shared" si="183"/>
        <v>0</v>
      </c>
      <c r="AB338" s="186">
        <f t="shared" si="183"/>
        <v>0</v>
      </c>
      <c r="AC338" s="186">
        <f t="shared" si="183"/>
        <v>0</v>
      </c>
      <c r="AD338" s="186">
        <f t="shared" si="183"/>
        <v>0</v>
      </c>
      <c r="AE338" s="186">
        <f t="shared" si="183"/>
        <v>0</v>
      </c>
      <c r="AF338" s="219">
        <f t="shared" si="183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v>0</v>
      </c>
      <c r="C339" s="189">
        <f t="shared" ref="C339:AF339" si="184">SUM(C208:C338)</f>
        <v>0</v>
      </c>
      <c r="D339" s="189">
        <f t="shared" si="184"/>
        <v>0</v>
      </c>
      <c r="E339" s="189">
        <f t="shared" si="184"/>
        <v>0</v>
      </c>
      <c r="F339" s="189">
        <f t="shared" si="184"/>
        <v>0</v>
      </c>
      <c r="G339" s="189">
        <f t="shared" si="184"/>
        <v>0</v>
      </c>
      <c r="H339" s="189">
        <f t="shared" si="184"/>
        <v>0</v>
      </c>
      <c r="I339" s="189">
        <f t="shared" si="184"/>
        <v>0</v>
      </c>
      <c r="J339" s="189">
        <f t="shared" si="184"/>
        <v>0</v>
      </c>
      <c r="K339" s="189">
        <f t="shared" si="184"/>
        <v>0</v>
      </c>
      <c r="L339" s="189">
        <f t="shared" si="184"/>
        <v>0</v>
      </c>
      <c r="M339" s="189">
        <f t="shared" si="184"/>
        <v>0</v>
      </c>
      <c r="N339" s="189">
        <f t="shared" si="184"/>
        <v>0</v>
      </c>
      <c r="O339" s="189">
        <f t="shared" si="184"/>
        <v>0</v>
      </c>
      <c r="P339" s="189">
        <f t="shared" si="184"/>
        <v>0</v>
      </c>
      <c r="Q339" s="189">
        <f t="shared" si="184"/>
        <v>0</v>
      </c>
      <c r="R339" s="189">
        <f t="shared" si="184"/>
        <v>0</v>
      </c>
      <c r="S339" s="189">
        <f t="shared" si="184"/>
        <v>0</v>
      </c>
      <c r="T339" s="189">
        <f t="shared" si="184"/>
        <v>0</v>
      </c>
      <c r="U339" s="189">
        <f t="shared" si="184"/>
        <v>0</v>
      </c>
      <c r="V339" s="189">
        <f t="shared" si="184"/>
        <v>0</v>
      </c>
      <c r="W339" s="189">
        <f t="shared" si="184"/>
        <v>0</v>
      </c>
      <c r="X339" s="189">
        <f t="shared" si="184"/>
        <v>0</v>
      </c>
      <c r="Y339" s="189">
        <f t="shared" si="184"/>
        <v>0</v>
      </c>
      <c r="Z339" s="189">
        <f t="shared" si="184"/>
        <v>0</v>
      </c>
      <c r="AA339" s="189">
        <f t="shared" si="184"/>
        <v>0</v>
      </c>
      <c r="AB339" s="189">
        <f t="shared" si="184"/>
        <v>0</v>
      </c>
      <c r="AC339" s="189">
        <f t="shared" si="184"/>
        <v>0</v>
      </c>
      <c r="AD339" s="189">
        <f t="shared" si="184"/>
        <v>0</v>
      </c>
      <c r="AE339" s="189">
        <f t="shared" si="184"/>
        <v>0</v>
      </c>
      <c r="AF339" s="221">
        <f t="shared" si="184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v>0</v>
      </c>
      <c r="C340" s="216">
        <f t="shared" ref="C340:AF340" si="185">C311+C335+C339</f>
        <v>0</v>
      </c>
      <c r="D340" s="216">
        <f t="shared" si="185"/>
        <v>0</v>
      </c>
      <c r="E340" s="216">
        <f t="shared" si="185"/>
        <v>0</v>
      </c>
      <c r="F340" s="216">
        <f t="shared" si="185"/>
        <v>0</v>
      </c>
      <c r="G340" s="216">
        <f t="shared" si="185"/>
        <v>0</v>
      </c>
      <c r="H340" s="216">
        <f t="shared" si="185"/>
        <v>0</v>
      </c>
      <c r="I340" s="216">
        <f t="shared" si="185"/>
        <v>0</v>
      </c>
      <c r="J340" s="216">
        <f t="shared" si="185"/>
        <v>0</v>
      </c>
      <c r="K340" s="216">
        <f t="shared" si="185"/>
        <v>0</v>
      </c>
      <c r="L340" s="216">
        <f t="shared" si="185"/>
        <v>0</v>
      </c>
      <c r="M340" s="216">
        <f t="shared" si="185"/>
        <v>0</v>
      </c>
      <c r="N340" s="216">
        <f t="shared" si="185"/>
        <v>0</v>
      </c>
      <c r="O340" s="216">
        <f t="shared" si="185"/>
        <v>0</v>
      </c>
      <c r="P340" s="216">
        <f t="shared" si="185"/>
        <v>0</v>
      </c>
      <c r="Q340" s="216">
        <f t="shared" si="185"/>
        <v>0</v>
      </c>
      <c r="R340" s="216">
        <f t="shared" si="185"/>
        <v>0</v>
      </c>
      <c r="S340" s="216">
        <f t="shared" si="185"/>
        <v>0</v>
      </c>
      <c r="T340" s="216">
        <f t="shared" si="185"/>
        <v>0</v>
      </c>
      <c r="U340" s="216">
        <f t="shared" si="185"/>
        <v>0</v>
      </c>
      <c r="V340" s="216">
        <f t="shared" si="185"/>
        <v>0</v>
      </c>
      <c r="W340" s="216">
        <f t="shared" si="185"/>
        <v>0</v>
      </c>
      <c r="X340" s="216">
        <f t="shared" si="185"/>
        <v>0</v>
      </c>
      <c r="Y340" s="216">
        <f t="shared" si="185"/>
        <v>0</v>
      </c>
      <c r="Z340" s="216">
        <f t="shared" si="185"/>
        <v>0</v>
      </c>
      <c r="AA340" s="216">
        <f t="shared" si="185"/>
        <v>0</v>
      </c>
      <c r="AB340" s="216">
        <f t="shared" si="185"/>
        <v>0</v>
      </c>
      <c r="AC340" s="216">
        <f t="shared" si="185"/>
        <v>0</v>
      </c>
      <c r="AD340" s="216">
        <f t="shared" si="185"/>
        <v>0</v>
      </c>
      <c r="AE340" s="216">
        <f t="shared" si="185"/>
        <v>0</v>
      </c>
      <c r="AF340" s="216">
        <f t="shared" si="185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2948" priority="62">
      <formula>$AH11=0</formula>
    </cfRule>
  </conditionalFormatting>
  <conditionalFormatting sqref="A111:A112">
    <cfRule type="expression" dxfId="2947" priority="205">
      <formula>$AH116=0</formula>
    </cfRule>
  </conditionalFormatting>
  <conditionalFormatting sqref="A113:A117">
    <cfRule type="expression" dxfId="2946" priority="153">
      <formula>$AH112=0</formula>
    </cfRule>
  </conditionalFormatting>
  <conditionalFormatting sqref="A118:A169">
    <cfRule type="expression" dxfId="2945" priority="63">
      <formula>$AH118=0</formula>
    </cfRule>
  </conditionalFormatting>
  <conditionalFormatting sqref="A163">
    <cfRule type="expression" dxfId="2944" priority="44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2943" priority="206">
      <formula>$AH304=0</formula>
    </cfRule>
  </conditionalFormatting>
  <conditionalFormatting sqref="A179:A340">
    <cfRule type="expression" dxfId="2942" priority="80">
      <formula>$AH179=0</formula>
    </cfRule>
  </conditionalFormatting>
  <conditionalFormatting sqref="B8">
    <cfRule type="expression" dxfId="2941" priority="201">
      <formula>AND(C$9&gt;=14/24,C$9&lt;20/24)</formula>
    </cfRule>
    <cfRule type="expression" dxfId="2940" priority="202">
      <formula>AND(C$9&gt;=8/24,C$9&lt;14/24)</formula>
    </cfRule>
    <cfRule type="expression" dxfId="2939" priority="203">
      <formula>C$9&lt;8/24</formula>
    </cfRule>
    <cfRule type="expression" dxfId="2938" priority="204">
      <formula>C$9&gt;=20/24</formula>
    </cfRule>
  </conditionalFormatting>
  <conditionalFormatting sqref="B11:AF62 B81:AF88">
    <cfRule type="expression" dxfId="2937" priority="57">
      <formula>B11&gt;$AG11*1</formula>
    </cfRule>
  </conditionalFormatting>
  <conditionalFormatting sqref="E87:M88 B82:M86 J82:M87 B107:AF125 B11:AF13 N82:AF88 B127:AF144 B147:AF170">
    <cfRule type="expression" dxfId="2936" priority="58">
      <formula>B$9&gt;=20/24</formula>
    </cfRule>
    <cfRule type="expression" dxfId="2935" priority="59">
      <formula>AND(B$9&gt;=14/24,B$9&lt;20/24)</formula>
    </cfRule>
    <cfRule type="expression" dxfId="2934" priority="60">
      <formula>AND(B$9&gt;=8/24,B$9&lt;14/24)</formula>
    </cfRule>
    <cfRule type="expression" dxfId="2933" priority="61">
      <formula>B$9&lt;8/24</formula>
    </cfRule>
  </conditionalFormatting>
  <conditionalFormatting sqref="AG88 B89:AF102 B80:AG80 B103:Y105 B106:AG106 B78:AF78">
    <cfRule type="expression" dxfId="2932" priority="117">
      <formula>B78&gt;$AG78*1</formula>
    </cfRule>
  </conditionalFormatting>
  <conditionalFormatting sqref="B14:AF77 B84:AF84">
    <cfRule type="expression" dxfId="2931" priority="52">
      <formula>B$9&lt;8/24</formula>
    </cfRule>
  </conditionalFormatting>
  <conditionalFormatting sqref="B14:AF79 B84:AF84">
    <cfRule type="expression" dxfId="2930" priority="49">
      <formula>B$9&gt;=20/24</formula>
    </cfRule>
    <cfRule type="expression" dxfId="2929" priority="50">
      <formula>AND(B$9&gt;=14/24,B$9&lt;20/24)</formula>
    </cfRule>
    <cfRule type="expression" dxfId="2928" priority="51">
      <formula>AND(B$9&gt;=8/24,B$9&lt;14/24)</formula>
    </cfRule>
  </conditionalFormatting>
  <conditionalFormatting sqref="B72:AF74">
    <cfRule type="expression" dxfId="2927" priority="64">
      <formula>B72&gt;$AG72</formula>
    </cfRule>
  </conditionalFormatting>
  <conditionalFormatting sqref="B78:AF79">
    <cfRule type="expression" dxfId="2926" priority="126">
      <formula>B$9&lt;8/24</formula>
    </cfRule>
  </conditionalFormatting>
  <conditionalFormatting sqref="B81:AF81">
    <cfRule type="expression" dxfId="2925" priority="137">
      <formula>B$9&gt;=20/24</formula>
    </cfRule>
    <cfRule type="expression" dxfId="2924" priority="138">
      <formula>AND(B$9&gt;=14/24,B$9&lt;20/24)</formula>
    </cfRule>
    <cfRule type="expression" dxfId="2923" priority="139">
      <formula>AND(B$9&gt;=8/24,B$9&lt;14/24)</formula>
    </cfRule>
    <cfRule type="expression" dxfId="2922" priority="140">
      <formula>B$9&lt;8/24</formula>
    </cfRule>
  </conditionalFormatting>
  <conditionalFormatting sqref="B172:AF178">
    <cfRule type="expression" dxfId="2921" priority="53">
      <formula>B$9&gt;=20/24</formula>
    </cfRule>
    <cfRule type="expression" dxfId="2920" priority="54">
      <formula>AND(B$9&gt;=14/24,B$9&lt;20/24)</formula>
    </cfRule>
    <cfRule type="expression" dxfId="2919" priority="55">
      <formula>AND(B$9&gt;=8/24,B$9&lt;14/24)</formula>
    </cfRule>
    <cfRule type="expression" dxfId="2918" priority="56">
      <formula>B$9&lt;8/24</formula>
    </cfRule>
  </conditionalFormatting>
  <conditionalFormatting sqref="B180:AF311">
    <cfRule type="expression" dxfId="2917" priority="45">
      <formula>B$9&gt;=20/24</formula>
    </cfRule>
    <cfRule type="expression" dxfId="2916" priority="46">
      <formula>AND(B$9&gt;=14/24,B$9&lt;20/24)</formula>
    </cfRule>
    <cfRule type="expression" dxfId="2915" priority="47">
      <formula>AND(B$9&gt;=8/24,B$9&lt;14/24)</formula>
    </cfRule>
    <cfRule type="expression" dxfId="2914" priority="48">
      <formula>B$9&lt;8/24</formula>
    </cfRule>
  </conditionalFormatting>
  <conditionalFormatting sqref="B313:AF335">
    <cfRule type="expression" dxfId="2913" priority="39">
      <formula>B$9&gt;=20/24</formula>
    </cfRule>
    <cfRule type="expression" dxfId="2912" priority="40">
      <formula>AND(B$9&gt;=14/24,B$9&lt;20/24)</formula>
    </cfRule>
    <cfRule type="expression" dxfId="2911" priority="41">
      <formula>AND(B$9&gt;=8/24,B$9&lt;14/24)</formula>
    </cfRule>
    <cfRule type="expression" dxfId="2910" priority="42">
      <formula>B$9&lt;8/24</formula>
    </cfRule>
  </conditionalFormatting>
  <conditionalFormatting sqref="B337:AF340">
    <cfRule type="expression" dxfId="2909" priority="35">
      <formula>B$9&gt;=20/24</formula>
    </cfRule>
    <cfRule type="expression" dxfId="2908" priority="36">
      <formula>AND(B$9&gt;=14/24,B$9&lt;20/24)</formula>
    </cfRule>
    <cfRule type="expression" dxfId="2907" priority="37">
      <formula>AND(B$9&gt;=8/24,B$9&lt;14/24)</formula>
    </cfRule>
    <cfRule type="expression" dxfId="2906" priority="38">
      <formula>B$9&lt;8/24</formula>
    </cfRule>
  </conditionalFormatting>
  <conditionalFormatting sqref="B9:AG10">
    <cfRule type="expression" dxfId="2905" priority="31">
      <formula>B$9&gt;=20/24</formula>
    </cfRule>
    <cfRule type="expression" dxfId="2904" priority="32">
      <formula>AND(B$9&gt;=14/24,B$9&lt;20/24)</formula>
    </cfRule>
    <cfRule type="expression" dxfId="2903" priority="33">
      <formula>AND(B$9&gt;=8/24,B$9&lt;14/24)</formula>
    </cfRule>
    <cfRule type="expression" dxfId="2902" priority="34">
      <formula>B$9&lt;8/24</formula>
    </cfRule>
  </conditionalFormatting>
  <conditionalFormatting sqref="E89:AF93">
    <cfRule type="expression" dxfId="2901" priority="127">
      <formula>E$9&gt;=20/24</formula>
    </cfRule>
    <cfRule type="expression" dxfId="2900" priority="128">
      <formula>AND(E$9&gt;=14/24,E$9&lt;20/24)</formula>
    </cfRule>
    <cfRule type="expression" dxfId="2899" priority="129">
      <formula>AND(E$9&gt;=8/24,E$9&lt;14/24)</formula>
    </cfRule>
    <cfRule type="expression" dxfId="2898" priority="130">
      <formula>E$9&lt;8/24</formula>
    </cfRule>
  </conditionalFormatting>
  <conditionalFormatting sqref="E94:AF94">
    <cfRule type="expression" dxfId="2897" priority="122">
      <formula>E$9&gt;=20/24</formula>
    </cfRule>
    <cfRule type="expression" dxfId="2896" priority="123">
      <formula>AND(E$9&gt;=14/24,E$9&lt;20/24)</formula>
    </cfRule>
    <cfRule type="expression" dxfId="2895" priority="124">
      <formula>AND(E$9&gt;=8/24,E$9&lt;14/24)</formula>
    </cfRule>
    <cfRule type="expression" dxfId="2894" priority="125">
      <formula>E$9&lt;8/24</formula>
    </cfRule>
  </conditionalFormatting>
  <conditionalFormatting sqref="F89:AF91">
    <cfRule type="expression" dxfId="2893" priority="145">
      <formula>F$9&gt;=20/24</formula>
    </cfRule>
    <cfRule type="expression" dxfId="2892" priority="146">
      <formula>AND(F$9&gt;=14/24,F$9&lt;20/24)</formula>
    </cfRule>
    <cfRule type="expression" dxfId="2891" priority="147">
      <formula>AND(F$9&gt;=8/24,F$9&lt;14/24)</formula>
    </cfRule>
    <cfRule type="expression" dxfId="2890" priority="148">
      <formula>F$9&lt;8/24</formula>
    </cfRule>
  </conditionalFormatting>
  <conditionalFormatting sqref="L94:AF94">
    <cfRule type="expression" dxfId="2889" priority="141">
      <formula>L$9&gt;=20/24</formula>
    </cfRule>
    <cfRule type="expression" dxfId="2888" priority="142">
      <formula>AND(L$9&gt;=14/24,L$9&lt;20/24)</formula>
    </cfRule>
    <cfRule type="expression" dxfId="2887" priority="143">
      <formula>AND(L$9&gt;=8/24,L$9&lt;14/24)</formula>
    </cfRule>
    <cfRule type="expression" dxfId="2886" priority="144">
      <formula>L$9&lt;8/24</formula>
    </cfRule>
  </conditionalFormatting>
  <conditionalFormatting sqref="M8 S8 AB8">
    <cfRule type="expression" dxfId="2885" priority="194">
      <formula>AND(N$9&gt;=14/24,N$9&lt;20/24)</formula>
    </cfRule>
    <cfRule type="expression" dxfId="2884" priority="195">
      <formula>AND(N$9&gt;=8/24,N$9&lt;14/24)</formula>
    </cfRule>
    <cfRule type="expression" dxfId="2883" priority="196">
      <formula>N$9&lt;8/24</formula>
    </cfRule>
  </conditionalFormatting>
  <conditionalFormatting sqref="M89:AF93">
    <cfRule type="expression" dxfId="2882" priority="149">
      <formula>M$9&gt;=20/24</formula>
    </cfRule>
    <cfRule type="expression" dxfId="2881" priority="150">
      <formula>AND(M$9&gt;=14/24,M$9&lt;20/24)</formula>
    </cfRule>
    <cfRule type="expression" dxfId="2880" priority="151">
      <formula>AND(M$9&gt;=8/24,M$9&lt;14/24)</formula>
    </cfRule>
    <cfRule type="expression" dxfId="2879" priority="152">
      <formula>M$9&lt;8/24</formula>
    </cfRule>
  </conditionalFormatting>
  <conditionalFormatting sqref="O3:P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78" priority="193">
      <formula>N$9&gt;=20/24</formula>
    </cfRule>
  </conditionalFormatting>
  <conditionalFormatting sqref="S8">
    <cfRule type="expression" dxfId="2877" priority="184">
      <formula>U$9&gt;=20/24</formula>
    </cfRule>
    <cfRule type="expression" dxfId="2876" priority="185">
      <formula>AND(U$9&gt;=14/24,U$9&lt;20/24)</formula>
    </cfRule>
    <cfRule type="expression" dxfId="2875" priority="186">
      <formula>AND(U$9&gt;=8/24,U$9&lt;14/24)</formula>
    </cfRule>
    <cfRule type="expression" dxfId="2874" priority="187">
      <formula>U$9&lt;8/24</formula>
    </cfRule>
  </conditionalFormatting>
  <conditionalFormatting sqref="T89:AF94">
    <cfRule type="expression" dxfId="2873" priority="75">
      <formula>T$9&gt;=20/24</formula>
    </cfRule>
    <cfRule type="expression" dxfId="2872" priority="76">
      <formula>AND(T$9&gt;=14/24,T$9&lt;20/24)</formula>
    </cfRule>
    <cfRule type="expression" dxfId="2871" priority="77">
      <formula>AND(T$9&gt;=8/24,T$9&lt;14/24)</formula>
    </cfRule>
    <cfRule type="expression" dxfId="2870" priority="78">
      <formula>T$9&lt;8/24</formula>
    </cfRule>
  </conditionalFormatting>
  <conditionalFormatting sqref="V3 AB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B63:AF71 B75:AF79">
    <cfRule type="expression" dxfId="2869" priority="131">
      <formula>B63&gt;$AG63</formula>
    </cfRule>
  </conditionalFormatting>
  <conditionalFormatting sqref="AB8">
    <cfRule type="expression" dxfId="2868" priority="180">
      <formula>AD$9&gt;=20/24</formula>
    </cfRule>
    <cfRule type="expression" dxfId="2867" priority="181">
      <formula>AND(AD$9&gt;=14/24,AD$9&lt;20/24)</formula>
    </cfRule>
    <cfRule type="expression" dxfId="2866" priority="182">
      <formula>AND(AD$9&gt;=8/24,AD$9&lt;14/24)</formula>
    </cfRule>
    <cfRule type="expression" dxfId="2865" priority="183">
      <formula>AD$9&lt;8/24</formula>
    </cfRule>
  </conditionalFormatting>
  <conditionalFormatting sqref="B87:D100 D92:G100 B106:AF106 B103:Y105 B81:AF81 D87:AF87 E89:AF100">
    <cfRule type="expression" dxfId="2864" priority="118">
      <formula>B$9&gt;=20/24</formula>
    </cfRule>
  </conditionalFormatting>
  <conditionalFormatting sqref="B87:D100 D92:G100 B106:AF106 B103:Y105 B81:AF81 D87:AF87 E89:AF100">
    <cfRule type="expression" dxfId="2863" priority="119">
      <formula>AND(B$9&gt;=14/24,B$9&lt;20/24)</formula>
    </cfRule>
    <cfRule type="expression" dxfId="2862" priority="120">
      <formula>AND(B$9&gt;=8/24,B$9&lt;14/24)</formula>
    </cfRule>
    <cfRule type="expression" dxfId="2861" priority="121">
      <formula>B$9&lt;8/24</formula>
    </cfRule>
  </conditionalFormatting>
  <conditionalFormatting sqref="AG88">
    <cfRule type="expression" dxfId="2860" priority="159">
      <formula>AG$9&gt;=20/24</formula>
    </cfRule>
    <cfRule type="expression" dxfId="2859" priority="160">
      <formula>AND(AG$9&gt;=14/24,AG$9&lt;20/24)</formula>
    </cfRule>
    <cfRule type="expression" dxfId="2858" priority="161">
      <formula>AND(AG$9&gt;=8/24,AG$9&lt;14/24)</formula>
    </cfRule>
    <cfRule type="expression" dxfId="2857" priority="162">
      <formula>AG$9&lt;8/24</formula>
    </cfRule>
  </conditionalFormatting>
  <conditionalFormatting sqref="AG101:AG102">
    <cfRule type="expression" dxfId="2856" priority="154">
      <formula>AG101&gt;$AG101</formula>
    </cfRule>
  </conditionalFormatting>
  <conditionalFormatting sqref="AG106">
    <cfRule type="expression" dxfId="2855" priority="155">
      <formula>AG$9&gt;=20/24</formula>
    </cfRule>
    <cfRule type="expression" dxfId="2854" priority="156">
      <formula>AND(AG$9&gt;=14/24,AG$9&lt;20/24)</formula>
    </cfRule>
    <cfRule type="expression" dxfId="2853" priority="157">
      <formula>AND(AG$9&gt;=8/24,AG$9&lt;14/24)</formula>
    </cfRule>
    <cfRule type="expression" dxfId="2852" priority="158">
      <formula>AG$9&lt;8/24</formula>
    </cfRule>
  </conditionalFormatting>
  <conditionalFormatting sqref="AG123">
    <cfRule type="expression" dxfId="2851" priority="176">
      <formula>AG$9&gt;=20/24</formula>
    </cfRule>
    <cfRule type="expression" dxfId="2850" priority="177">
      <formula>AND(AG$9&gt;=14/24,AG$9&lt;20/24)</formula>
    </cfRule>
    <cfRule type="expression" dxfId="2849" priority="178">
      <formula>AND(AG$9&gt;=8/24,AG$9&lt;14/24)</formula>
    </cfRule>
    <cfRule type="expression" dxfId="2848" priority="179">
      <formula>AG$9&lt;8/24</formula>
    </cfRule>
  </conditionalFormatting>
  <conditionalFormatting sqref="AH8:AI10">
    <cfRule type="expression" dxfId="2847" priority="71">
      <formula>AH$9&gt;=20/24</formula>
    </cfRule>
    <cfRule type="expression" dxfId="2846" priority="72">
      <formula>AND(AH$9&gt;=14/24,AH$9&lt;20/24)</formula>
    </cfRule>
    <cfRule type="expression" dxfId="2845" priority="73">
      <formula>AND(AH$9&gt;=8/24,AH$9&lt;14/24)</formula>
    </cfRule>
    <cfRule type="expression" dxfId="2844" priority="74">
      <formula>AH$9&lt;8/24</formula>
    </cfRule>
  </conditionalFormatting>
  <conditionalFormatting sqref="AL4:AL6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43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2843" priority="197">
      <formula>AJ$9&gt;=20/24</formula>
    </cfRule>
    <cfRule type="expression" dxfId="2842" priority="198">
      <formula>AND(AJ$9&gt;=14/24,AJ$9&lt;20/24)</formula>
    </cfRule>
    <cfRule type="expression" dxfId="2841" priority="199">
      <formula>AND(AJ$9&gt;=8/24,AJ$9&lt;14/24)</formula>
    </cfRule>
    <cfRule type="expression" dxfId="2840" priority="200">
      <formula>AJ$9&lt;8/24</formula>
    </cfRule>
  </conditionalFormatting>
  <conditionalFormatting sqref="AL109:AN109 AL115:AN115">
    <cfRule type="expression" dxfId="2839" priority="169">
      <formula>AL$9&gt;=20/24</formula>
    </cfRule>
    <cfRule type="expression" dxfId="2838" priority="170">
      <formula>AND(AL$9&gt;=14/24,AL$9&lt;20/24)</formula>
    </cfRule>
    <cfRule type="expression" dxfId="2837" priority="171">
      <formula>AND(AL$9&gt;=8/24,AL$9&lt;14/24)</formula>
    </cfRule>
    <cfRule type="expression" dxfId="2836" priority="172">
      <formula>AL$9&lt;8/24</formula>
    </cfRule>
  </conditionalFormatting>
  <conditionalFormatting sqref="AM15:AM21 AN16:AR21">
    <cfRule type="expression" dxfId="2835" priority="93">
      <formula>AX$9&gt;=20/24</formula>
    </cfRule>
    <cfRule type="expression" dxfId="2834" priority="94">
      <formula>AND(AX$9&gt;=14/24,AX$9&lt;20/24)</formula>
    </cfRule>
    <cfRule type="expression" dxfId="2833" priority="95">
      <formula>AND(AX$9&gt;=8/24,AX$9&lt;14/24)</formula>
    </cfRule>
    <cfRule type="expression" dxfId="2832" priority="96">
      <formula>AX$9&lt;8/24</formula>
    </cfRule>
  </conditionalFormatting>
  <conditionalFormatting sqref="AN110:AN113">
    <cfRule type="expression" dxfId="2831" priority="165">
      <formula>AN$9&gt;=20/24</formula>
    </cfRule>
    <cfRule type="expression" dxfId="2830" priority="166">
      <formula>AND(AN$9&gt;=14/24,AN$9&lt;20/24)</formula>
    </cfRule>
    <cfRule type="expression" dxfId="2829" priority="167">
      <formula>AND(AN$9&gt;=8/24,AN$9&lt;14/24)</formula>
    </cfRule>
    <cfRule type="expression" dxfId="2828" priority="168">
      <formula>AN$9&lt;8/24</formula>
    </cfRule>
  </conditionalFormatting>
  <conditionalFormatting sqref="AN15:AR15">
    <cfRule type="expression" dxfId="2827" priority="81">
      <formula>U$9&gt;=20/24</formula>
    </cfRule>
    <cfRule type="expression" dxfId="2826" priority="82">
      <formula>AND(U$9&gt;=14/24,U$9&lt;20/24)</formula>
    </cfRule>
    <cfRule type="expression" dxfId="2825" priority="83">
      <formula>AND(U$9&gt;=8/24,U$9&lt;14/24)</formula>
    </cfRule>
    <cfRule type="expression" dxfId="2824" priority="84">
      <formula>U$9&lt;8/24</formula>
    </cfRule>
  </conditionalFormatting>
  <conditionalFormatting sqref="AS15">
    <cfRule type="expression" dxfId="2823" priority="89">
      <formula>AA$9&gt;=20/24</formula>
    </cfRule>
    <cfRule type="expression" dxfId="2822" priority="90">
      <formula>AND(AA$9&gt;=14/24,AA$9&lt;20/24)</formula>
    </cfRule>
    <cfRule type="expression" dxfId="2821" priority="91">
      <formula>AND(AA$9&gt;=8/24,AA$9&lt;14/24)</formula>
    </cfRule>
    <cfRule type="expression" dxfId="2820" priority="92">
      <formula>AA$9&lt;8/24</formula>
    </cfRule>
  </conditionalFormatting>
  <conditionalFormatting sqref="AS16:AS21">
    <cfRule type="expression" dxfId="2819" priority="97">
      <formula>BE$9&gt;=20/24</formula>
    </cfRule>
    <cfRule type="expression" dxfId="2818" priority="98">
      <formula>AND(BE$9&gt;=14/24,BE$9&lt;20/24)</formula>
    </cfRule>
    <cfRule type="expression" dxfId="2817" priority="99">
      <formula>AND(BE$9&gt;=8/24,BE$9&lt;14/24)</formula>
    </cfRule>
    <cfRule type="expression" dxfId="2816" priority="100">
      <formula>BE$9&lt;8/24</formula>
    </cfRule>
  </conditionalFormatting>
  <conditionalFormatting sqref="AT15 AX15:BJ15">
    <cfRule type="expression" dxfId="2815" priority="101">
      <formula>AC$9&gt;=20/24</formula>
    </cfRule>
    <cfRule type="expression" dxfId="2814" priority="102">
      <formula>AND(AC$9&gt;=14/24,AC$9&lt;20/24)</formula>
    </cfRule>
    <cfRule type="expression" dxfId="2813" priority="103">
      <formula>AND(AC$9&gt;=8/24,AC$9&lt;14/24)</formula>
    </cfRule>
    <cfRule type="expression" dxfId="2812" priority="104">
      <formula>AC$9&lt;8/24</formula>
    </cfRule>
  </conditionalFormatting>
  <conditionalFormatting sqref="AT16:AT21">
    <cfRule type="expression" dxfId="2811" priority="105">
      <formula>BG$9&gt;=20/24</formula>
    </cfRule>
    <cfRule type="expression" dxfId="2810" priority="106">
      <formula>AND(BG$9&gt;=14/24,BG$9&lt;20/24)</formula>
    </cfRule>
    <cfRule type="expression" dxfId="2809" priority="107">
      <formula>AND(BG$9&gt;=8/24,BG$9&lt;14/24)</formula>
    </cfRule>
    <cfRule type="expression" dxfId="2808" priority="108">
      <formula>BG$9&lt;8/24</formula>
    </cfRule>
  </conditionalFormatting>
  <conditionalFormatting sqref="AU15:AV15">
    <cfRule type="expression" dxfId="2807" priority="109">
      <formula>AE$9&gt;=20/24</formula>
    </cfRule>
    <cfRule type="expression" dxfId="2806" priority="110">
      <formula>AND(AE$9&gt;=14/24,AE$9&lt;20/24)</formula>
    </cfRule>
    <cfRule type="expression" dxfId="2805" priority="111">
      <formula>AND(AE$9&gt;=8/24,AE$9&lt;14/24)</formula>
    </cfRule>
    <cfRule type="expression" dxfId="2804" priority="112">
      <formula>AE$9&lt;8/24</formula>
    </cfRule>
  </conditionalFormatting>
  <conditionalFormatting sqref="AU16:BJ21">
    <cfRule type="expression" dxfId="2803" priority="113">
      <formula>BI$9&gt;=20/24</formula>
    </cfRule>
    <cfRule type="expression" dxfId="2802" priority="114">
      <formula>AND(BI$9&gt;=14/24,BI$9&lt;20/24)</formula>
    </cfRule>
    <cfRule type="expression" dxfId="2801" priority="115">
      <formula>AND(BI$9&gt;=8/24,BI$9&lt;14/24)</formula>
    </cfRule>
    <cfRule type="expression" dxfId="2800" priority="116">
      <formula>BI$9&lt;8/24</formula>
    </cfRule>
  </conditionalFormatting>
  <conditionalFormatting sqref="AW15">
    <cfRule type="expression" dxfId="2799" priority="85">
      <formula>B$9&gt;=20/24</formula>
    </cfRule>
    <cfRule type="expression" dxfId="2798" priority="86">
      <formula>AND(B$9&gt;=14/24,B$9&lt;20/24)</formula>
    </cfRule>
    <cfRule type="expression" dxfId="2797" priority="87">
      <formula>AND(B$9&gt;=8/24,B$9&lt;14/24)</formula>
    </cfRule>
    <cfRule type="expression" dxfId="2796" priority="88">
      <formula>B$9&lt;8/24</formula>
    </cfRule>
  </conditionalFormatting>
  <conditionalFormatting sqref="Z103:AF105">
    <cfRule type="expression" dxfId="2795" priority="1">
      <formula>Z$9="SPEAK"</formula>
    </cfRule>
  </conditionalFormatting>
  <conditionalFormatting sqref="Z103:AF105">
    <cfRule type="expression" dxfId="2794" priority="2">
      <formula>Z$9&gt;=20/24</formula>
    </cfRule>
  </conditionalFormatting>
  <conditionalFormatting sqref="Z103:AF105">
    <cfRule type="expression" dxfId="2793" priority="3">
      <formula>Z$9&gt;=20/24</formula>
    </cfRule>
    <cfRule type="expression" dxfId="2792" priority="4">
      <formula>AND(Z$9&gt;=14/24,Z$9&lt;20/24)</formula>
    </cfRule>
    <cfRule type="expression" dxfId="2791" priority="5">
      <formula>AND(Z$9&gt;=8/24,Z$9&lt;14/24)</formula>
    </cfRule>
    <cfRule type="expression" dxfId="2790" priority="6">
      <formula>Z$9&lt;8/24</formula>
    </cfRule>
  </conditionalFormatting>
  <conditionalFormatting sqref="Z103:AF105">
    <cfRule type="expression" dxfId="2789" priority="7">
      <formula>AND(Z$9&gt;=14/24,Z$9&lt;20/24)</formula>
    </cfRule>
    <cfRule type="expression" dxfId="2788" priority="8">
      <formula>AND(Z$9&gt;=8/24,Z$9&lt;14/24)</formula>
    </cfRule>
    <cfRule type="expression" dxfId="2787" priority="9">
      <formula>Z$9&lt;8/24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CJ346"/>
  <sheetViews>
    <sheetView zoomScale="115" zoomScaleNormal="115" workbookViewId="0">
      <pane xSplit="1" ySplit="10" topLeftCell="B11" activePane="bottomRight" state="frozen"/>
      <selection activeCell="AH11" sqref="AH11:AI168"/>
      <selection pane="topRight" activeCell="AH11" sqref="AH11:AI168"/>
      <selection pane="bottomLeft" activeCell="AH11" sqref="AH11:AI168"/>
      <selection pane="bottomRight" activeCell="D22" sqref="D22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2080/10/3</v>
      </c>
      <c r="C4" s="343"/>
      <c r="D4" s="343"/>
      <c r="E4" s="344" t="str">
        <f ca="1">"2080/"&amp;"10/"&amp;INT(MID(CELL("filename",G6),FIND("]",CELL("filename",G6))+1,200))</f>
        <v>2080/10/3</v>
      </c>
      <c r="F4" s="344"/>
      <c r="G4" s="344"/>
      <c r="H4" s="344" t="str">
        <f ca="1">TEXT(E4,"dddd")</f>
        <v>Thursday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7.8</v>
      </c>
      <c r="U5" s="30">
        <f t="shared" si="0"/>
        <v>1.7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13.7</v>
      </c>
      <c r="Z5" s="30">
        <f t="shared" si="0"/>
        <v>35.299999999999997</v>
      </c>
      <c r="AA5" s="30">
        <f t="shared" si="0"/>
        <v>41.8</v>
      </c>
      <c r="AB5" s="30">
        <f t="shared" si="0"/>
        <v>38</v>
      </c>
      <c r="AC5" s="30">
        <f t="shared" si="0"/>
        <v>36.200000000000003</v>
      </c>
      <c r="AD5" s="30">
        <f t="shared" si="0"/>
        <v>30.1</v>
      </c>
      <c r="AE5" s="30">
        <f t="shared" si="0"/>
        <v>30.3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Load=0</v>
      </c>
      <c r="B7" s="35">
        <f t="shared" ref="B7:AF7" si="1">B126</f>
        <v>2017.1999999999998</v>
      </c>
      <c r="C7" s="35">
        <f t="shared" si="1"/>
        <v>1951.32</v>
      </c>
      <c r="D7" s="35">
        <f t="shared" si="1"/>
        <v>1857.1</v>
      </c>
      <c r="E7" s="35">
        <f t="shared" si="1"/>
        <v>1891.1</v>
      </c>
      <c r="F7" s="35">
        <f t="shared" si="1"/>
        <v>1819.2</v>
      </c>
      <c r="G7" s="35">
        <f t="shared" si="1"/>
        <v>2043.2999999999997</v>
      </c>
      <c r="H7" s="35">
        <f t="shared" si="1"/>
        <v>1776.5</v>
      </c>
      <c r="I7" s="35">
        <f t="shared" si="1"/>
        <v>1798.5</v>
      </c>
      <c r="J7" s="35">
        <f t="shared" si="1"/>
        <v>1798.5</v>
      </c>
      <c r="K7" s="35">
        <f t="shared" si="1"/>
        <v>1944.8000000000002</v>
      </c>
      <c r="L7" s="35">
        <f t="shared" si="1"/>
        <v>1942.8000000000002</v>
      </c>
      <c r="M7" s="35">
        <f t="shared" si="1"/>
        <v>1989.8999999999996</v>
      </c>
      <c r="N7" s="35">
        <f t="shared" si="1"/>
        <v>1997.3000000000002</v>
      </c>
      <c r="O7" s="35">
        <f t="shared" si="1"/>
        <v>1984.1999999999998</v>
      </c>
      <c r="P7" s="35">
        <f t="shared" si="1"/>
        <v>2007.5999999999997</v>
      </c>
      <c r="Q7" s="35">
        <f t="shared" si="1"/>
        <v>2005.6999999999998</v>
      </c>
      <c r="R7" s="35">
        <f t="shared" si="1"/>
        <v>1956.3000000000002</v>
      </c>
      <c r="S7" s="35">
        <f t="shared" si="1"/>
        <v>0</v>
      </c>
      <c r="T7" s="35">
        <f t="shared" si="1"/>
        <v>2109</v>
      </c>
      <c r="U7" s="35">
        <f t="shared" si="1"/>
        <v>2042.1700000000005</v>
      </c>
      <c r="V7" s="35">
        <f t="shared" si="1"/>
        <v>2019.27</v>
      </c>
      <c r="W7" s="35">
        <f t="shared" si="1"/>
        <v>2011.1700000000003</v>
      </c>
      <c r="X7" s="35">
        <f t="shared" si="1"/>
        <v>1961.2100000000003</v>
      </c>
      <c r="Y7" s="35">
        <f t="shared" si="1"/>
        <v>1997.1699999999996</v>
      </c>
      <c r="Z7" s="35">
        <f t="shared" si="1"/>
        <v>2170.7699999999995</v>
      </c>
      <c r="AA7" s="35">
        <f t="shared" si="1"/>
        <v>2216.6999999999998</v>
      </c>
      <c r="AB7" s="35">
        <f t="shared" si="1"/>
        <v>2156.7000000000003</v>
      </c>
      <c r="AC7" s="35">
        <f t="shared" si="1"/>
        <v>2194</v>
      </c>
      <c r="AD7" s="35">
        <f t="shared" si="1"/>
        <v>2151.6999999999998</v>
      </c>
      <c r="AE7" s="35">
        <f t="shared" si="1"/>
        <v>2112.8000000000002</v>
      </c>
      <c r="AF7" s="35">
        <f t="shared" si="1"/>
        <v>2102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3020.6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2170.77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4">
        <v>87.4</v>
      </c>
      <c r="C11" s="44">
        <v>87.4</v>
      </c>
      <c r="D11" s="44">
        <v>87.4</v>
      </c>
      <c r="E11" s="44">
        <v>87.4</v>
      </c>
      <c r="F11" s="44">
        <v>87.4</v>
      </c>
      <c r="G11" s="44">
        <v>87.4</v>
      </c>
      <c r="H11" s="44">
        <v>87.4</v>
      </c>
      <c r="I11" s="44">
        <v>87.4</v>
      </c>
      <c r="J11" s="44">
        <v>87.4</v>
      </c>
      <c r="K11" s="44">
        <v>87.4</v>
      </c>
      <c r="L11" s="44">
        <v>87.4</v>
      </c>
      <c r="M11" s="44">
        <v>87.4</v>
      </c>
      <c r="N11" s="44">
        <v>87.4</v>
      </c>
      <c r="O11" s="44">
        <v>87.4</v>
      </c>
      <c r="P11" s="44">
        <v>87.4</v>
      </c>
      <c r="Q11" s="44">
        <v>87.4</v>
      </c>
      <c r="R11" s="44">
        <v>87.4</v>
      </c>
      <c r="S11" s="44"/>
      <c r="T11" s="44">
        <v>87.4</v>
      </c>
      <c r="U11" s="44">
        <v>87.4</v>
      </c>
      <c r="V11" s="44">
        <v>87.4</v>
      </c>
      <c r="W11" s="44">
        <v>87.4</v>
      </c>
      <c r="X11" s="44">
        <v>87.4</v>
      </c>
      <c r="Y11" s="44">
        <v>87.4</v>
      </c>
      <c r="Z11" s="44">
        <v>87.4</v>
      </c>
      <c r="AA11" s="44">
        <v>87.6</v>
      </c>
      <c r="AB11" s="44">
        <v>87.6</v>
      </c>
      <c r="AC11" s="44">
        <v>87.6</v>
      </c>
      <c r="AD11" s="44">
        <v>87.6</v>
      </c>
      <c r="AE11" s="44">
        <v>87.6</v>
      </c>
      <c r="AF11" s="44">
        <v>87.6</v>
      </c>
      <c r="AG11" s="59">
        <v>86</v>
      </c>
      <c r="AH11" s="45">
        <f t="shared" ref="AH11:AH81" si="2">MAX(B11:AF11)</f>
        <v>87.6</v>
      </c>
      <c r="AI11" s="46">
        <f t="shared" ref="AI11:AI81" si="3">MIN(B11:AF11)</f>
        <v>87.4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84</v>
      </c>
      <c r="C12" s="43">
        <v>84</v>
      </c>
      <c r="D12" s="43">
        <v>84</v>
      </c>
      <c r="E12" s="43">
        <v>84</v>
      </c>
      <c r="F12" s="43">
        <v>84</v>
      </c>
      <c r="G12" s="43">
        <v>84</v>
      </c>
      <c r="H12" s="43">
        <v>84</v>
      </c>
      <c r="I12" s="43">
        <v>84</v>
      </c>
      <c r="J12" s="43">
        <v>84</v>
      </c>
      <c r="K12" s="43">
        <v>84</v>
      </c>
      <c r="L12" s="43">
        <v>84</v>
      </c>
      <c r="M12" s="43">
        <v>84</v>
      </c>
      <c r="N12" s="43">
        <v>84</v>
      </c>
      <c r="O12" s="43">
        <v>84</v>
      </c>
      <c r="P12" s="43">
        <v>84</v>
      </c>
      <c r="Q12" s="43">
        <v>84</v>
      </c>
      <c r="R12" s="43">
        <v>84</v>
      </c>
      <c r="S12" s="43"/>
      <c r="T12" s="43">
        <v>84</v>
      </c>
      <c r="U12" s="43">
        <v>84</v>
      </c>
      <c r="V12" s="43">
        <v>84</v>
      </c>
      <c r="W12" s="43">
        <v>84</v>
      </c>
      <c r="X12" s="43">
        <v>84</v>
      </c>
      <c r="Y12" s="43">
        <v>84.9</v>
      </c>
      <c r="Z12" s="43">
        <v>84.9</v>
      </c>
      <c r="AA12" s="44">
        <v>85</v>
      </c>
      <c r="AB12" s="44">
        <v>85</v>
      </c>
      <c r="AC12" s="44">
        <v>85</v>
      </c>
      <c r="AD12" s="44">
        <v>85</v>
      </c>
      <c r="AE12" s="44">
        <v>85</v>
      </c>
      <c r="AF12" s="44">
        <v>85</v>
      </c>
      <c r="AG12" s="59">
        <v>82</v>
      </c>
      <c r="AH12" s="45">
        <f t="shared" si="2"/>
        <v>85</v>
      </c>
      <c r="AI12" s="46">
        <f t="shared" si="3"/>
        <v>84</v>
      </c>
      <c r="AK12" s="47"/>
      <c r="AL12" s="48" t="str">
        <f ca="1">MID(CELL("filename",C7),FIND("]",CELL("filename",C7))+1,600)</f>
        <v>03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70.5</v>
      </c>
      <c r="C13" s="43">
        <v>62.7</v>
      </c>
      <c r="D13" s="43">
        <v>62.7</v>
      </c>
      <c r="E13" s="43">
        <v>62.7</v>
      </c>
      <c r="F13" s="43">
        <v>62.7</v>
      </c>
      <c r="G13" s="43">
        <v>62.7</v>
      </c>
      <c r="H13" s="43">
        <v>62.7</v>
      </c>
      <c r="I13" s="43">
        <v>62.7</v>
      </c>
      <c r="J13" s="43">
        <v>62.7</v>
      </c>
      <c r="K13" s="43">
        <v>70</v>
      </c>
      <c r="L13" s="43">
        <v>70</v>
      </c>
      <c r="M13" s="43">
        <v>70</v>
      </c>
      <c r="N13" s="43">
        <v>70</v>
      </c>
      <c r="O13" s="43">
        <v>78</v>
      </c>
      <c r="P13" s="43">
        <v>78</v>
      </c>
      <c r="Q13" s="43">
        <v>78</v>
      </c>
      <c r="R13" s="43">
        <v>78</v>
      </c>
      <c r="S13" s="43"/>
      <c r="T13" s="43">
        <v>78</v>
      </c>
      <c r="U13" s="43">
        <v>78</v>
      </c>
      <c r="V13" s="43">
        <v>78</v>
      </c>
      <c r="W13" s="43">
        <v>78</v>
      </c>
      <c r="X13" s="43">
        <v>78</v>
      </c>
      <c r="Y13" s="43">
        <v>70.7</v>
      </c>
      <c r="Z13" s="43">
        <v>70.7</v>
      </c>
      <c r="AA13" s="44">
        <v>70.7</v>
      </c>
      <c r="AB13" s="44">
        <v>70.7</v>
      </c>
      <c r="AC13" s="44">
        <v>68</v>
      </c>
      <c r="AD13" s="44">
        <v>47.7</v>
      </c>
      <c r="AE13" s="44">
        <v>47.7</v>
      </c>
      <c r="AF13" s="44">
        <v>47.7</v>
      </c>
      <c r="AG13" s="59">
        <v>78</v>
      </c>
      <c r="AH13" s="45">
        <f t="shared" si="2"/>
        <v>78</v>
      </c>
      <c r="AI13" s="46">
        <f t="shared" si="3"/>
        <v>47.7</v>
      </c>
      <c r="AK13" s="47"/>
      <c r="AL13" s="48" t="str">
        <f ca="1">"Daily Load Curve(Excluding of Export) of Nepal ("&amp;A4&amp;" "&amp;B4&amp;")"</f>
        <v>Daily Load Curve(Excluding of Export) of Nepal (Nepali Date: 2080/10/3)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46.1</v>
      </c>
      <c r="C14" s="43">
        <v>46.1</v>
      </c>
      <c r="D14" s="43">
        <v>46.1</v>
      </c>
      <c r="E14" s="43">
        <v>46.1</v>
      </c>
      <c r="F14" s="43">
        <v>46.1</v>
      </c>
      <c r="G14" s="43">
        <v>46.1</v>
      </c>
      <c r="H14" s="43">
        <v>46.1</v>
      </c>
      <c r="I14" s="43">
        <v>46.1</v>
      </c>
      <c r="J14" s="43">
        <v>46.1</v>
      </c>
      <c r="K14" s="43">
        <v>56</v>
      </c>
      <c r="L14" s="43">
        <v>56</v>
      </c>
      <c r="M14" s="43">
        <v>56</v>
      </c>
      <c r="N14" s="43">
        <v>56</v>
      </c>
      <c r="O14" s="43">
        <v>51</v>
      </c>
      <c r="P14" s="43">
        <v>51</v>
      </c>
      <c r="Q14" s="43">
        <v>51</v>
      </c>
      <c r="R14" s="43">
        <v>51</v>
      </c>
      <c r="S14" s="43"/>
      <c r="T14" s="43">
        <v>51</v>
      </c>
      <c r="U14" s="43">
        <v>51</v>
      </c>
      <c r="V14" s="43">
        <v>51</v>
      </c>
      <c r="W14" s="43">
        <v>51</v>
      </c>
      <c r="X14" s="43">
        <v>51</v>
      </c>
      <c r="Y14" s="43">
        <v>56</v>
      </c>
      <c r="Z14" s="43">
        <v>56</v>
      </c>
      <c r="AA14" s="44">
        <v>56.1</v>
      </c>
      <c r="AB14" s="44">
        <v>56.1</v>
      </c>
      <c r="AC14" s="44">
        <v>56.1</v>
      </c>
      <c r="AD14" s="44">
        <v>56.1</v>
      </c>
      <c r="AE14" s="44">
        <v>56.1</v>
      </c>
      <c r="AF14" s="44">
        <v>56.1</v>
      </c>
      <c r="AG14" s="59">
        <v>77</v>
      </c>
      <c r="AH14" s="45">
        <f t="shared" si="2"/>
        <v>56.1</v>
      </c>
      <c r="AI14" s="46">
        <f t="shared" si="3"/>
        <v>46.1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73.599999999999994</v>
      </c>
      <c r="C15" s="43">
        <v>73.599999999999994</v>
      </c>
      <c r="D15" s="43">
        <v>73.599999999999994</v>
      </c>
      <c r="E15" s="43">
        <v>73.599999999999994</v>
      </c>
      <c r="F15" s="43">
        <v>60.8</v>
      </c>
      <c r="G15" s="43">
        <v>60.8</v>
      </c>
      <c r="H15" s="43">
        <v>60.8</v>
      </c>
      <c r="I15" s="43">
        <v>60.8</v>
      </c>
      <c r="J15" s="43">
        <v>60.8</v>
      </c>
      <c r="K15" s="43">
        <v>70</v>
      </c>
      <c r="L15" s="43">
        <v>70</v>
      </c>
      <c r="M15" s="43">
        <v>70</v>
      </c>
      <c r="N15" s="43">
        <v>70</v>
      </c>
      <c r="O15" s="43">
        <v>73</v>
      </c>
      <c r="P15" s="43">
        <v>73</v>
      </c>
      <c r="Q15" s="43">
        <v>73</v>
      </c>
      <c r="R15" s="43">
        <v>73</v>
      </c>
      <c r="S15" s="43"/>
      <c r="T15" s="43">
        <v>73</v>
      </c>
      <c r="U15" s="43">
        <v>73</v>
      </c>
      <c r="V15" s="43">
        <v>73</v>
      </c>
      <c r="W15" s="43">
        <v>73</v>
      </c>
      <c r="X15" s="43">
        <v>73</v>
      </c>
      <c r="Y15" s="43">
        <v>74.099999999999994</v>
      </c>
      <c r="Z15" s="43">
        <v>74.099999999999994</v>
      </c>
      <c r="AA15" s="44">
        <v>69.8</v>
      </c>
      <c r="AB15" s="44">
        <v>73.400000000000006</v>
      </c>
      <c r="AC15" s="44">
        <v>55.8</v>
      </c>
      <c r="AD15" s="44">
        <v>55.8</v>
      </c>
      <c r="AE15" s="44">
        <v>55.8</v>
      </c>
      <c r="AF15" s="44">
        <v>55.8</v>
      </c>
      <c r="AG15" s="59">
        <v>73</v>
      </c>
      <c r="AH15" s="45">
        <f t="shared" si="2"/>
        <v>74.099999999999994</v>
      </c>
      <c r="AI15" s="46">
        <f t="shared" si="3"/>
        <v>55.8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58.6</v>
      </c>
      <c r="C16" s="43">
        <v>58.6</v>
      </c>
      <c r="D16" s="43">
        <v>58.6</v>
      </c>
      <c r="E16" s="43">
        <v>58.6</v>
      </c>
      <c r="F16" s="43">
        <v>58.6</v>
      </c>
      <c r="G16" s="43">
        <v>52.6</v>
      </c>
      <c r="H16" s="43">
        <v>52.6</v>
      </c>
      <c r="I16" s="43">
        <v>52.6</v>
      </c>
      <c r="J16" s="43">
        <v>52.6</v>
      </c>
      <c r="K16" s="43">
        <v>65</v>
      </c>
      <c r="L16" s="43">
        <v>65</v>
      </c>
      <c r="M16" s="43">
        <v>65</v>
      </c>
      <c r="N16" s="43">
        <v>65</v>
      </c>
      <c r="O16" s="43">
        <v>72</v>
      </c>
      <c r="P16" s="43">
        <v>72</v>
      </c>
      <c r="Q16" s="43">
        <v>72</v>
      </c>
      <c r="R16" s="43">
        <v>72</v>
      </c>
      <c r="S16" s="43"/>
      <c r="T16" s="43">
        <v>72</v>
      </c>
      <c r="U16" s="43">
        <v>72</v>
      </c>
      <c r="V16" s="43">
        <v>72</v>
      </c>
      <c r="W16" s="43">
        <v>72</v>
      </c>
      <c r="X16" s="43">
        <v>72</v>
      </c>
      <c r="Y16" s="43">
        <v>72.8</v>
      </c>
      <c r="Z16" s="43">
        <v>72.8</v>
      </c>
      <c r="AA16" s="44">
        <v>72.7</v>
      </c>
      <c r="AB16" s="44">
        <v>72.7</v>
      </c>
      <c r="AC16" s="44">
        <v>72.7</v>
      </c>
      <c r="AD16" s="44">
        <v>72.7</v>
      </c>
      <c r="AE16" s="44">
        <v>72.7</v>
      </c>
      <c r="AF16" s="44">
        <v>72.7</v>
      </c>
      <c r="AG16" s="59">
        <v>71</v>
      </c>
      <c r="AH16" s="45">
        <f t="shared" si="2"/>
        <v>72.8</v>
      </c>
      <c r="AI16" s="46">
        <f t="shared" si="3"/>
        <v>52.6</v>
      </c>
      <c r="AK16" s="47"/>
      <c r="AL16" s="50" t="s">
        <v>7</v>
      </c>
      <c r="AM16" s="55">
        <f t="shared" ref="AM16:AR16" si="4">B80</f>
        <v>1727.3</v>
      </c>
      <c r="AN16" s="55">
        <f t="shared" si="4"/>
        <v>1643.7</v>
      </c>
      <c r="AO16" s="55">
        <f t="shared" si="4"/>
        <v>1643.7</v>
      </c>
      <c r="AP16" s="55">
        <f t="shared" si="4"/>
        <v>1643.7</v>
      </c>
      <c r="AQ16" s="55">
        <f t="shared" si="4"/>
        <v>1624.7</v>
      </c>
      <c r="AR16" s="55">
        <f t="shared" si="4"/>
        <v>1853.9999999999998</v>
      </c>
      <c r="AS16" s="55">
        <f>I80</f>
        <v>1612.2</v>
      </c>
      <c r="AT16" s="55">
        <f>K80</f>
        <v>1747.5</v>
      </c>
      <c r="AU16" s="55">
        <f t="shared" ref="AU16:BD16" si="5">M80</f>
        <v>1731.0999999999997</v>
      </c>
      <c r="AV16" s="55">
        <f t="shared" si="5"/>
        <v>1700.6999999999998</v>
      </c>
      <c r="AW16" s="55">
        <f t="shared" si="5"/>
        <v>1732.1</v>
      </c>
      <c r="AX16" s="55">
        <f t="shared" si="5"/>
        <v>1775.1</v>
      </c>
      <c r="AY16" s="55">
        <f t="shared" si="5"/>
        <v>1775.1</v>
      </c>
      <c r="AZ16" s="55">
        <f t="shared" si="5"/>
        <v>1772.5</v>
      </c>
      <c r="BA16" s="55">
        <f t="shared" si="5"/>
        <v>0</v>
      </c>
      <c r="BB16" s="55">
        <f t="shared" si="5"/>
        <v>1772.5</v>
      </c>
      <c r="BC16" s="55">
        <f t="shared" si="5"/>
        <v>1772.5</v>
      </c>
      <c r="BD16" s="55">
        <f t="shared" si="5"/>
        <v>1772.5</v>
      </c>
      <c r="BE16" s="56">
        <f>X80</f>
        <v>1772.5</v>
      </c>
      <c r="BF16" s="56">
        <f>Z80</f>
        <v>1827.7</v>
      </c>
      <c r="BG16" s="56">
        <f>AB80</f>
        <v>1829.1000000000004</v>
      </c>
      <c r="BH16" s="56">
        <f>AD80</f>
        <v>1764.1000000000001</v>
      </c>
      <c r="BI16" s="56">
        <f>AE80</f>
        <v>1701.7000000000003</v>
      </c>
      <c r="BJ16" s="56">
        <f>AF80</f>
        <v>1749.6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38</v>
      </c>
      <c r="C17" s="44">
        <v>41.1</v>
      </c>
      <c r="D17" s="44">
        <v>41.1</v>
      </c>
      <c r="E17" s="44">
        <v>41.1</v>
      </c>
      <c r="F17" s="44">
        <v>41.1</v>
      </c>
      <c r="G17" s="44">
        <v>41.1</v>
      </c>
      <c r="H17" s="44">
        <v>41.1</v>
      </c>
      <c r="I17" s="44">
        <v>41.1</v>
      </c>
      <c r="J17" s="44">
        <v>41.1</v>
      </c>
      <c r="K17" s="44">
        <v>55</v>
      </c>
      <c r="L17" s="44">
        <v>55</v>
      </c>
      <c r="M17" s="44">
        <v>55</v>
      </c>
      <c r="N17" s="44">
        <v>46</v>
      </c>
      <c r="O17" s="44">
        <v>54</v>
      </c>
      <c r="P17" s="44">
        <v>54</v>
      </c>
      <c r="Q17" s="44">
        <v>54</v>
      </c>
      <c r="R17" s="44">
        <v>54</v>
      </c>
      <c r="S17" s="44"/>
      <c r="T17" s="44">
        <v>54</v>
      </c>
      <c r="U17" s="44">
        <v>54</v>
      </c>
      <c r="V17" s="44">
        <v>54</v>
      </c>
      <c r="W17" s="44">
        <v>54</v>
      </c>
      <c r="X17" s="44">
        <v>54</v>
      </c>
      <c r="Y17" s="44">
        <v>52.3</v>
      </c>
      <c r="Z17" s="44">
        <v>52.3</v>
      </c>
      <c r="AA17" s="44">
        <v>52.2</v>
      </c>
      <c r="AB17" s="44">
        <v>52.2</v>
      </c>
      <c r="AC17" s="44">
        <v>52.2</v>
      </c>
      <c r="AD17" s="44">
        <v>47</v>
      </c>
      <c r="AE17" s="44">
        <v>47</v>
      </c>
      <c r="AF17" s="44">
        <v>41.4</v>
      </c>
      <c r="AG17" s="59">
        <v>54</v>
      </c>
      <c r="AH17" s="45">
        <f t="shared" si="2"/>
        <v>55</v>
      </c>
      <c r="AI17" s="46">
        <f t="shared" si="3"/>
        <v>38</v>
      </c>
      <c r="AK17" s="47"/>
      <c r="AL17" s="50" t="s">
        <v>22</v>
      </c>
      <c r="AM17" s="55">
        <f t="shared" ref="AM17:AR17" si="6">B88</f>
        <v>742.80000000000007</v>
      </c>
      <c r="AN17" s="55">
        <f t="shared" si="6"/>
        <v>742.80000000000007</v>
      </c>
      <c r="AO17" s="55">
        <f t="shared" si="6"/>
        <v>742.80000000000007</v>
      </c>
      <c r="AP17" s="55">
        <f t="shared" si="6"/>
        <v>742.80000000000007</v>
      </c>
      <c r="AQ17" s="55">
        <f t="shared" si="6"/>
        <v>742.80000000000007</v>
      </c>
      <c r="AR17" s="55">
        <f t="shared" si="6"/>
        <v>742.80000000000007</v>
      </c>
      <c r="AS17" s="55">
        <f>I88</f>
        <v>742.80000000000007</v>
      </c>
      <c r="AT17" s="55">
        <f>K88</f>
        <v>742.80000000000007</v>
      </c>
      <c r="AU17" s="55">
        <f t="shared" ref="AU17:BD17" si="7">M88</f>
        <v>757.3</v>
      </c>
      <c r="AV17" s="55">
        <f t="shared" si="7"/>
        <v>757.3</v>
      </c>
      <c r="AW17" s="55">
        <f t="shared" si="7"/>
        <v>765.3</v>
      </c>
      <c r="AX17" s="55">
        <f t="shared" si="7"/>
        <v>765.3</v>
      </c>
      <c r="AY17" s="55">
        <f t="shared" si="7"/>
        <v>765.3</v>
      </c>
      <c r="AZ17" s="55">
        <f t="shared" si="7"/>
        <v>737.3</v>
      </c>
      <c r="BA17" s="55">
        <f t="shared" si="7"/>
        <v>0</v>
      </c>
      <c r="BB17" s="55">
        <f t="shared" si="7"/>
        <v>662.19999999999993</v>
      </c>
      <c r="BC17" s="55">
        <f t="shared" si="7"/>
        <v>752.4</v>
      </c>
      <c r="BD17" s="55">
        <f t="shared" si="7"/>
        <v>752.4</v>
      </c>
      <c r="BE17" s="56">
        <f>X88</f>
        <v>752.4</v>
      </c>
      <c r="BF17" s="56">
        <f>Z88</f>
        <v>752.4</v>
      </c>
      <c r="BG17" s="56">
        <f>AB88</f>
        <v>768.59999999999991</v>
      </c>
      <c r="BH17" s="56">
        <f>AD88</f>
        <v>763.8</v>
      </c>
      <c r="BI17" s="56">
        <f>AE88</f>
        <v>763.8</v>
      </c>
      <c r="BJ17" s="56">
        <f>AF88</f>
        <v>752.5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34</v>
      </c>
      <c r="C18" s="44">
        <v>34</v>
      </c>
      <c r="D18" s="44">
        <v>34</v>
      </c>
      <c r="E18" s="44">
        <v>34</v>
      </c>
      <c r="F18" s="44">
        <v>34</v>
      </c>
      <c r="G18" s="44">
        <v>34</v>
      </c>
      <c r="H18" s="44">
        <v>34</v>
      </c>
      <c r="I18" s="44">
        <v>34</v>
      </c>
      <c r="J18" s="44">
        <v>34</v>
      </c>
      <c r="K18" s="44">
        <v>45</v>
      </c>
      <c r="L18" s="44">
        <v>45</v>
      </c>
      <c r="M18" s="44">
        <v>45</v>
      </c>
      <c r="N18" s="44">
        <v>36</v>
      </c>
      <c r="O18" s="44">
        <v>36</v>
      </c>
      <c r="P18" s="44">
        <v>36</v>
      </c>
      <c r="Q18" s="44">
        <v>36</v>
      </c>
      <c r="R18" s="44">
        <v>31</v>
      </c>
      <c r="S18" s="44"/>
      <c r="T18" s="44">
        <v>31</v>
      </c>
      <c r="U18" s="44">
        <v>31</v>
      </c>
      <c r="V18" s="44">
        <v>31</v>
      </c>
      <c r="W18" s="44">
        <v>31</v>
      </c>
      <c r="X18" s="44">
        <v>31</v>
      </c>
      <c r="Y18" s="44">
        <v>41.1</v>
      </c>
      <c r="Z18" s="44">
        <v>50</v>
      </c>
      <c r="AA18" s="44">
        <v>50</v>
      </c>
      <c r="AB18" s="44">
        <v>30</v>
      </c>
      <c r="AC18" s="44">
        <v>30</v>
      </c>
      <c r="AD18" s="44">
        <v>30</v>
      </c>
      <c r="AE18" s="44">
        <v>30</v>
      </c>
      <c r="AF18" s="44">
        <v>30</v>
      </c>
      <c r="AG18" s="59">
        <v>52.465000000000003</v>
      </c>
      <c r="AH18" s="45">
        <f t="shared" si="2"/>
        <v>50</v>
      </c>
      <c r="AI18" s="46">
        <f t="shared" si="3"/>
        <v>30</v>
      </c>
      <c r="AK18" s="47"/>
      <c r="AL18" s="50" t="s">
        <v>23</v>
      </c>
      <c r="AM18" s="55">
        <f t="shared" ref="AM18:AR18" si="8">B102</f>
        <v>362.49999999999994</v>
      </c>
      <c r="AN18" s="55">
        <f t="shared" si="8"/>
        <v>362.49999999999994</v>
      </c>
      <c r="AO18" s="55">
        <f t="shared" si="8"/>
        <v>362.49999999999994</v>
      </c>
      <c r="AP18" s="55">
        <f t="shared" si="8"/>
        <v>362.49999999999994</v>
      </c>
      <c r="AQ18" s="55">
        <f t="shared" si="8"/>
        <v>343.49999999999994</v>
      </c>
      <c r="AR18" s="55">
        <f t="shared" si="8"/>
        <v>343.49999999999994</v>
      </c>
      <c r="AS18" s="55">
        <f>I102</f>
        <v>343.49999999999994</v>
      </c>
      <c r="AT18" s="55">
        <f>K102</f>
        <v>343.49999999999994</v>
      </c>
      <c r="AU18" s="55">
        <f t="shared" ref="AU18:BD18" si="9">M102</f>
        <v>370.49999999999994</v>
      </c>
      <c r="AV18" s="55">
        <f t="shared" si="9"/>
        <v>373.79999999999995</v>
      </c>
      <c r="AW18" s="55">
        <f t="shared" si="9"/>
        <v>373.79999999999995</v>
      </c>
      <c r="AX18" s="55">
        <f t="shared" si="9"/>
        <v>376.99999999999994</v>
      </c>
      <c r="AY18" s="55">
        <f t="shared" si="9"/>
        <v>373.29999999999995</v>
      </c>
      <c r="AZ18" s="55">
        <f t="shared" si="9"/>
        <v>378.49999999999994</v>
      </c>
      <c r="BA18" s="55">
        <f t="shared" si="9"/>
        <v>0</v>
      </c>
      <c r="BB18" s="55">
        <f t="shared" si="9"/>
        <v>335.6</v>
      </c>
      <c r="BC18" s="55">
        <f t="shared" si="9"/>
        <v>328.57</v>
      </c>
      <c r="BD18" s="55">
        <f t="shared" si="9"/>
        <v>328.57</v>
      </c>
      <c r="BE18" s="56">
        <f>X102</f>
        <v>328.57</v>
      </c>
      <c r="BF18" s="56">
        <f>Z102</f>
        <v>332.37</v>
      </c>
      <c r="BG18" s="56">
        <f>AB102</f>
        <v>356.9</v>
      </c>
      <c r="BH18" s="56">
        <f>AD102</f>
        <v>357.4</v>
      </c>
      <c r="BI18" s="56">
        <f>AE102</f>
        <v>357.4</v>
      </c>
      <c r="BJ18" s="56">
        <f>AF102</f>
        <v>357.4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54.3</v>
      </c>
      <c r="C19" s="44">
        <v>54.4</v>
      </c>
      <c r="D19" s="44">
        <v>54.4</v>
      </c>
      <c r="E19" s="44">
        <v>54.4</v>
      </c>
      <c r="F19" s="44">
        <v>48.2</v>
      </c>
      <c r="G19" s="44">
        <v>48.2</v>
      </c>
      <c r="H19" s="44">
        <v>48.2</v>
      </c>
      <c r="I19" s="44">
        <v>48.2</v>
      </c>
      <c r="J19" s="44">
        <v>48.2</v>
      </c>
      <c r="K19" s="44">
        <v>48.2</v>
      </c>
      <c r="L19" s="44">
        <v>48.2</v>
      </c>
      <c r="M19" s="44">
        <v>48.2</v>
      </c>
      <c r="N19" s="44">
        <v>52</v>
      </c>
      <c r="O19" s="44">
        <v>52</v>
      </c>
      <c r="P19" s="44">
        <v>52</v>
      </c>
      <c r="Q19" s="44">
        <v>52</v>
      </c>
      <c r="R19" s="44">
        <v>52</v>
      </c>
      <c r="S19" s="44"/>
      <c r="T19" s="44">
        <v>52</v>
      </c>
      <c r="U19" s="44">
        <v>52</v>
      </c>
      <c r="V19" s="44">
        <v>52</v>
      </c>
      <c r="W19" s="44">
        <v>52</v>
      </c>
      <c r="X19" s="44">
        <v>52</v>
      </c>
      <c r="Y19" s="44">
        <v>54.5</v>
      </c>
      <c r="Z19" s="44">
        <v>54.5</v>
      </c>
      <c r="AA19" s="44">
        <v>54.3</v>
      </c>
      <c r="AB19" s="44">
        <v>54.2</v>
      </c>
      <c r="AC19" s="44">
        <v>54.2</v>
      </c>
      <c r="AD19" s="44">
        <v>54.2</v>
      </c>
      <c r="AE19" s="44">
        <v>54.2</v>
      </c>
      <c r="AF19" s="44">
        <v>53</v>
      </c>
      <c r="AG19" s="59">
        <v>52.4</v>
      </c>
      <c r="AH19" s="45">
        <f t="shared" si="2"/>
        <v>54.5</v>
      </c>
      <c r="AI19" s="46">
        <f t="shared" si="3"/>
        <v>48.2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7.8</v>
      </c>
      <c r="BD19" s="55">
        <f t="shared" si="11"/>
        <v>1.7</v>
      </c>
      <c r="BE19" s="56">
        <f>X118</f>
        <v>0</v>
      </c>
      <c r="BF19" s="56">
        <f>Z118</f>
        <v>13.7</v>
      </c>
      <c r="BG19" s="56">
        <f>AB118</f>
        <v>41.8</v>
      </c>
      <c r="BH19" s="56">
        <f>AD118</f>
        <v>36.200000000000003</v>
      </c>
      <c r="BI19" s="56">
        <f>AE118</f>
        <v>30.1</v>
      </c>
      <c r="BJ19" s="56">
        <f>AF118</f>
        <v>30.3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15.7</v>
      </c>
      <c r="C20" s="44">
        <v>15.7</v>
      </c>
      <c r="D20" s="44">
        <v>15.7</v>
      </c>
      <c r="E20" s="44">
        <v>15.7</v>
      </c>
      <c r="F20" s="44">
        <v>15.7</v>
      </c>
      <c r="G20" s="44">
        <v>15.7</v>
      </c>
      <c r="H20" s="44">
        <v>15.7</v>
      </c>
      <c r="I20" s="44">
        <v>15.7</v>
      </c>
      <c r="J20" s="44">
        <v>15.7</v>
      </c>
      <c r="K20" s="44">
        <v>15.7</v>
      </c>
      <c r="L20" s="44">
        <v>15.7</v>
      </c>
      <c r="M20" s="44">
        <v>15.7</v>
      </c>
      <c r="N20" s="44">
        <v>15.7</v>
      </c>
      <c r="O20" s="44">
        <v>15.7</v>
      </c>
      <c r="P20" s="44">
        <v>15.7</v>
      </c>
      <c r="Q20" s="44">
        <v>15.7</v>
      </c>
      <c r="R20" s="44">
        <v>15.7</v>
      </c>
      <c r="S20" s="44"/>
      <c r="T20" s="44">
        <v>15.7</v>
      </c>
      <c r="U20" s="44">
        <v>15.7</v>
      </c>
      <c r="V20" s="44">
        <v>15.7</v>
      </c>
      <c r="W20" s="44">
        <v>15.7</v>
      </c>
      <c r="X20" s="44">
        <v>15.7</v>
      </c>
      <c r="Y20" s="44">
        <v>15.8</v>
      </c>
      <c r="Z20" s="44">
        <v>15.8</v>
      </c>
      <c r="AA20" s="44">
        <v>15.8</v>
      </c>
      <c r="AB20" s="44">
        <v>15.8</v>
      </c>
      <c r="AC20" s="44">
        <v>15.8</v>
      </c>
      <c r="AD20" s="44">
        <v>15.8</v>
      </c>
      <c r="AE20" s="44">
        <v>15.8</v>
      </c>
      <c r="AF20" s="44">
        <v>15.8</v>
      </c>
      <c r="AG20" s="59">
        <v>50</v>
      </c>
      <c r="AH20" s="45">
        <f t="shared" si="2"/>
        <v>15.8</v>
      </c>
      <c r="AI20" s="46">
        <f t="shared" si="3"/>
        <v>15.7</v>
      </c>
      <c r="AK20" s="47"/>
      <c r="AL20" s="50" t="s">
        <v>25</v>
      </c>
      <c r="AM20" s="55">
        <f t="shared" ref="AM20:AR20" si="12">B106</f>
        <v>24</v>
      </c>
      <c r="AN20" s="55">
        <f t="shared" si="12"/>
        <v>24</v>
      </c>
      <c r="AO20" s="55">
        <f t="shared" si="12"/>
        <v>24</v>
      </c>
      <c r="AP20" s="55">
        <f t="shared" si="12"/>
        <v>24</v>
      </c>
      <c r="AQ20" s="55">
        <f t="shared" si="12"/>
        <v>24</v>
      </c>
      <c r="AR20" s="55">
        <f t="shared" si="12"/>
        <v>24</v>
      </c>
      <c r="AS20" s="55">
        <f>I106</f>
        <v>24</v>
      </c>
      <c r="AT20" s="55">
        <f>K106</f>
        <v>24</v>
      </c>
      <c r="AU20" s="55">
        <f t="shared" ref="AU20:BD20" si="13">M106</f>
        <v>24</v>
      </c>
      <c r="AV20" s="55">
        <f t="shared" si="13"/>
        <v>24</v>
      </c>
      <c r="AW20" s="55">
        <f t="shared" si="13"/>
        <v>24</v>
      </c>
      <c r="AX20" s="55">
        <f t="shared" si="13"/>
        <v>24</v>
      </c>
      <c r="AY20" s="55">
        <f t="shared" si="13"/>
        <v>35</v>
      </c>
      <c r="AZ20" s="55">
        <f t="shared" si="13"/>
        <v>24</v>
      </c>
      <c r="BA20" s="55">
        <f t="shared" si="13"/>
        <v>0</v>
      </c>
      <c r="BB20" s="55">
        <f t="shared" si="13"/>
        <v>37</v>
      </c>
      <c r="BC20" s="55">
        <f t="shared" si="13"/>
        <v>37</v>
      </c>
      <c r="BD20" s="55">
        <f t="shared" si="13"/>
        <v>37</v>
      </c>
      <c r="BE20" s="56">
        <f>X106</f>
        <v>37</v>
      </c>
      <c r="BF20" s="56">
        <f>Z106</f>
        <v>40</v>
      </c>
      <c r="BG20" s="56">
        <f>AB106</f>
        <v>24.2</v>
      </c>
      <c r="BH20" s="56">
        <f>AD106</f>
        <v>24.2</v>
      </c>
      <c r="BI20" s="56">
        <f>AE106</f>
        <v>44.5</v>
      </c>
      <c r="BJ20" s="56">
        <f>AF106</f>
        <v>44.5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/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13</v>
      </c>
      <c r="C22" s="44">
        <v>13</v>
      </c>
      <c r="D22" s="44">
        <v>13</v>
      </c>
      <c r="E22" s="44">
        <v>13</v>
      </c>
      <c r="F22" s="44">
        <v>13</v>
      </c>
      <c r="G22" s="44">
        <v>13</v>
      </c>
      <c r="H22" s="44">
        <v>13</v>
      </c>
      <c r="I22" s="44">
        <v>13</v>
      </c>
      <c r="J22" s="44">
        <v>13</v>
      </c>
      <c r="K22" s="44">
        <v>20</v>
      </c>
      <c r="L22" s="44">
        <v>20</v>
      </c>
      <c r="M22" s="44">
        <v>20</v>
      </c>
      <c r="N22" s="44">
        <v>20</v>
      </c>
      <c r="O22" s="44">
        <v>30</v>
      </c>
      <c r="P22" s="44">
        <v>24.4</v>
      </c>
      <c r="Q22" s="44">
        <v>24.4</v>
      </c>
      <c r="R22" s="44">
        <v>24.4</v>
      </c>
      <c r="S22" s="44"/>
      <c r="T22" s="44">
        <v>24.4</v>
      </c>
      <c r="U22" s="44">
        <v>24.4</v>
      </c>
      <c r="V22" s="44">
        <v>24.4</v>
      </c>
      <c r="W22" s="44">
        <v>24.4</v>
      </c>
      <c r="X22" s="44">
        <v>24.4</v>
      </c>
      <c r="Y22" s="44">
        <v>21</v>
      </c>
      <c r="Z22" s="44">
        <v>29.9</v>
      </c>
      <c r="AA22" s="44">
        <v>29.9</v>
      </c>
      <c r="AB22" s="44">
        <v>29.9</v>
      </c>
      <c r="AC22" s="44">
        <v>29.9</v>
      </c>
      <c r="AD22" s="44">
        <v>29.9</v>
      </c>
      <c r="AE22" s="44">
        <v>0</v>
      </c>
      <c r="AF22" s="44">
        <v>10.5</v>
      </c>
      <c r="AG22" s="59">
        <v>48.5</v>
      </c>
      <c r="AH22" s="45">
        <f t="shared" si="2"/>
        <v>30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2856.6</v>
      </c>
      <c r="AN22" s="58">
        <f t="shared" si="16"/>
        <v>2773</v>
      </c>
      <c r="AO22" s="58">
        <f t="shared" si="16"/>
        <v>2773</v>
      </c>
      <c r="AP22" s="58">
        <f t="shared" si="16"/>
        <v>2773</v>
      </c>
      <c r="AQ22" s="58">
        <f t="shared" si="16"/>
        <v>2735</v>
      </c>
      <c r="AR22" s="58">
        <f t="shared" si="16"/>
        <v>2964.2999999999997</v>
      </c>
      <c r="AS22" s="58">
        <f t="shared" si="16"/>
        <v>2722.5</v>
      </c>
      <c r="AT22" s="58">
        <f t="shared" si="16"/>
        <v>2857.8</v>
      </c>
      <c r="AU22" s="58">
        <f t="shared" si="16"/>
        <v>2882.8999999999996</v>
      </c>
      <c r="AV22" s="58">
        <f t="shared" si="16"/>
        <v>2855.8</v>
      </c>
      <c r="AW22" s="58">
        <f t="shared" si="16"/>
        <v>2895.2</v>
      </c>
      <c r="AX22" s="58">
        <f t="shared" si="16"/>
        <v>2941.3999999999996</v>
      </c>
      <c r="AY22" s="58">
        <f t="shared" si="16"/>
        <v>2948.7</v>
      </c>
      <c r="AZ22" s="58">
        <f t="shared" si="16"/>
        <v>2912.3</v>
      </c>
      <c r="BA22" s="58">
        <f t="shared" si="16"/>
        <v>0</v>
      </c>
      <c r="BB22" s="58">
        <f t="shared" si="16"/>
        <v>2807.2999999999997</v>
      </c>
      <c r="BC22" s="58">
        <f t="shared" si="16"/>
        <v>2898.2700000000004</v>
      </c>
      <c r="BD22" s="58">
        <f t="shared" si="16"/>
        <v>2892.17</v>
      </c>
      <c r="BE22" s="58">
        <f t="shared" si="16"/>
        <v>2890.4700000000003</v>
      </c>
      <c r="BF22" s="58">
        <f t="shared" si="16"/>
        <v>2966.1699999999996</v>
      </c>
      <c r="BG22" s="58">
        <f t="shared" si="16"/>
        <v>3020.6000000000004</v>
      </c>
      <c r="BH22" s="58">
        <f t="shared" si="16"/>
        <v>2945.7</v>
      </c>
      <c r="BI22" s="58">
        <f t="shared" si="16"/>
        <v>2897.5</v>
      </c>
      <c r="BJ22" s="58">
        <f t="shared" si="16"/>
        <v>2934.3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41.4</v>
      </c>
      <c r="C23" s="44">
        <v>41.4</v>
      </c>
      <c r="D23" s="44">
        <v>41.4</v>
      </c>
      <c r="E23" s="44">
        <v>41.4</v>
      </c>
      <c r="F23" s="44">
        <v>41.4</v>
      </c>
      <c r="G23" s="44">
        <v>41.4</v>
      </c>
      <c r="H23" s="44">
        <v>41.4</v>
      </c>
      <c r="I23" s="44">
        <v>41.4</v>
      </c>
      <c r="J23" s="44">
        <v>41.4</v>
      </c>
      <c r="K23" s="44">
        <v>45</v>
      </c>
      <c r="L23" s="44">
        <v>45</v>
      </c>
      <c r="M23" s="44">
        <v>45</v>
      </c>
      <c r="N23" s="44">
        <v>45</v>
      </c>
      <c r="O23" s="44">
        <v>45</v>
      </c>
      <c r="P23" s="44">
        <v>45</v>
      </c>
      <c r="Q23" s="44">
        <v>45</v>
      </c>
      <c r="R23" s="44">
        <v>45</v>
      </c>
      <c r="S23" s="44"/>
      <c r="T23" s="44">
        <v>45</v>
      </c>
      <c r="U23" s="44">
        <v>45</v>
      </c>
      <c r="V23" s="44">
        <v>45</v>
      </c>
      <c r="W23" s="44">
        <v>45</v>
      </c>
      <c r="X23" s="44">
        <v>45</v>
      </c>
      <c r="Y23" s="44">
        <v>46.1</v>
      </c>
      <c r="Z23" s="44">
        <v>46.1</v>
      </c>
      <c r="AA23" s="44">
        <v>46</v>
      </c>
      <c r="AB23" s="44">
        <v>46</v>
      </c>
      <c r="AC23" s="44">
        <v>46</v>
      </c>
      <c r="AD23" s="44">
        <v>41.5</v>
      </c>
      <c r="AE23" s="44">
        <v>41.5</v>
      </c>
      <c r="AF23" s="44">
        <v>37.200000000000003</v>
      </c>
      <c r="AG23" s="59">
        <v>45</v>
      </c>
      <c r="AH23" s="45">
        <f t="shared" si="2"/>
        <v>46.1</v>
      </c>
      <c r="AI23" s="46">
        <f t="shared" si="3"/>
        <v>37.200000000000003</v>
      </c>
      <c r="AK23" s="47"/>
      <c r="AL23" s="57" t="s">
        <v>28</v>
      </c>
      <c r="AM23" s="58">
        <f t="shared" ref="AM23:AR23" si="17">B133*-1</f>
        <v>-839.4</v>
      </c>
      <c r="AN23" s="58">
        <f t="shared" si="17"/>
        <v>-821.68000000000006</v>
      </c>
      <c r="AO23" s="58">
        <f t="shared" si="17"/>
        <v>-915.9</v>
      </c>
      <c r="AP23" s="58">
        <f t="shared" si="17"/>
        <v>-881.9</v>
      </c>
      <c r="AQ23" s="58">
        <f t="shared" si="17"/>
        <v>-915.8</v>
      </c>
      <c r="AR23" s="58">
        <f t="shared" si="17"/>
        <v>-921</v>
      </c>
      <c r="AS23" s="58">
        <f>I133*-1</f>
        <v>-924</v>
      </c>
      <c r="AT23" s="58">
        <f>K133*-1</f>
        <v>-913</v>
      </c>
      <c r="AU23" s="58">
        <f t="shared" ref="AU23:BD23" si="18">M133*-1</f>
        <v>-893</v>
      </c>
      <c r="AV23" s="58">
        <f t="shared" si="18"/>
        <v>-858.5</v>
      </c>
      <c r="AW23" s="58">
        <f t="shared" si="18"/>
        <v>-911</v>
      </c>
      <c r="AX23" s="58">
        <f t="shared" si="18"/>
        <v>-933.8</v>
      </c>
      <c r="AY23" s="58">
        <f t="shared" si="18"/>
        <v>-943</v>
      </c>
      <c r="AZ23" s="58">
        <f t="shared" si="18"/>
        <v>-956</v>
      </c>
      <c r="BA23" s="58">
        <f t="shared" si="18"/>
        <v>0</v>
      </c>
      <c r="BB23" s="58">
        <f t="shared" si="18"/>
        <v>-698.3</v>
      </c>
      <c r="BC23" s="58">
        <f t="shared" si="18"/>
        <v>-856.1</v>
      </c>
      <c r="BD23" s="58">
        <f t="shared" si="18"/>
        <v>-872.9</v>
      </c>
      <c r="BE23" s="58">
        <f>X133*-1</f>
        <v>-929.26</v>
      </c>
      <c r="BF23" s="58">
        <f>Z133*-1</f>
        <v>-795.40000000000009</v>
      </c>
      <c r="BG23" s="58">
        <f>AB133*-1</f>
        <v>-863.90000000000009</v>
      </c>
      <c r="BH23" s="58">
        <f>AD133*-1</f>
        <v>-794</v>
      </c>
      <c r="BI23" s="58">
        <f>AE133*-1</f>
        <v>-784.7</v>
      </c>
      <c r="BJ23" s="58">
        <f>AF133*-1</f>
        <v>-832.3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44.3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/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59">
        <v>44</v>
      </c>
      <c r="AH24" s="45">
        <f t="shared" si="2"/>
        <v>44.3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34</v>
      </c>
      <c r="C25" s="44">
        <v>35</v>
      </c>
      <c r="D25" s="44">
        <v>35</v>
      </c>
      <c r="E25" s="44">
        <v>35</v>
      </c>
      <c r="F25" s="44">
        <v>35</v>
      </c>
      <c r="G25" s="44">
        <v>30</v>
      </c>
      <c r="H25" s="44">
        <v>30</v>
      </c>
      <c r="I25" s="44">
        <v>30</v>
      </c>
      <c r="J25" s="44">
        <v>30</v>
      </c>
      <c r="K25" s="44">
        <v>30</v>
      </c>
      <c r="L25" s="44">
        <v>30</v>
      </c>
      <c r="M25" s="44">
        <v>39</v>
      </c>
      <c r="N25" s="44">
        <v>39</v>
      </c>
      <c r="O25" s="44">
        <v>39</v>
      </c>
      <c r="P25" s="44">
        <v>42</v>
      </c>
      <c r="Q25" s="44">
        <v>42</v>
      </c>
      <c r="R25" s="44">
        <v>42</v>
      </c>
      <c r="S25" s="44"/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36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38</v>
      </c>
      <c r="AG25" s="59">
        <v>42</v>
      </c>
      <c r="AH25" s="45">
        <f t="shared" si="2"/>
        <v>42</v>
      </c>
      <c r="AI25" s="46">
        <f t="shared" si="3"/>
        <v>30</v>
      </c>
      <c r="AK25" s="47"/>
      <c r="AL25" s="57" t="s">
        <v>29</v>
      </c>
      <c r="AM25" s="58">
        <f t="shared" ref="AM25:BJ25" si="19">AM22+AM23</f>
        <v>2017.1999999999998</v>
      </c>
      <c r="AN25" s="58">
        <f t="shared" si="19"/>
        <v>1951.32</v>
      </c>
      <c r="AO25" s="58">
        <f t="shared" si="19"/>
        <v>1857.1</v>
      </c>
      <c r="AP25" s="58">
        <f t="shared" si="19"/>
        <v>1891.1</v>
      </c>
      <c r="AQ25" s="58">
        <f t="shared" si="19"/>
        <v>1819.2</v>
      </c>
      <c r="AR25" s="58">
        <f t="shared" si="19"/>
        <v>2043.2999999999997</v>
      </c>
      <c r="AS25" s="58">
        <f t="shared" si="19"/>
        <v>1798.5</v>
      </c>
      <c r="AT25" s="58">
        <f t="shared" si="19"/>
        <v>1944.8000000000002</v>
      </c>
      <c r="AU25" s="58">
        <f t="shared" si="19"/>
        <v>1989.8999999999996</v>
      </c>
      <c r="AV25" s="58">
        <f t="shared" si="19"/>
        <v>1997.3000000000002</v>
      </c>
      <c r="AW25" s="58">
        <f t="shared" si="19"/>
        <v>1984.1999999999998</v>
      </c>
      <c r="AX25" s="58">
        <f t="shared" si="19"/>
        <v>2007.5999999999997</v>
      </c>
      <c r="AY25" s="58">
        <f t="shared" si="19"/>
        <v>2005.6999999999998</v>
      </c>
      <c r="AZ25" s="58">
        <f t="shared" si="19"/>
        <v>1956.3000000000002</v>
      </c>
      <c r="BA25" s="58">
        <f t="shared" si="19"/>
        <v>0</v>
      </c>
      <c r="BB25" s="58">
        <f t="shared" si="19"/>
        <v>2109</v>
      </c>
      <c r="BC25" s="58">
        <f t="shared" si="19"/>
        <v>2042.1700000000005</v>
      </c>
      <c r="BD25" s="58">
        <f t="shared" si="19"/>
        <v>2019.27</v>
      </c>
      <c r="BE25" s="58">
        <f t="shared" si="19"/>
        <v>1961.2100000000003</v>
      </c>
      <c r="BF25" s="58">
        <f t="shared" si="19"/>
        <v>2170.7699999999995</v>
      </c>
      <c r="BG25" s="58">
        <f t="shared" si="19"/>
        <v>2156.7000000000003</v>
      </c>
      <c r="BH25" s="58">
        <f t="shared" si="19"/>
        <v>2151.6999999999998</v>
      </c>
      <c r="BI25" s="58">
        <f t="shared" si="19"/>
        <v>2112.8000000000002</v>
      </c>
      <c r="BJ25" s="58">
        <f t="shared" si="19"/>
        <v>2102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40.1</v>
      </c>
      <c r="C26" s="44">
        <v>40.1</v>
      </c>
      <c r="D26" s="44">
        <v>40.1</v>
      </c>
      <c r="E26" s="44">
        <v>40.1</v>
      </c>
      <c r="F26" s="44">
        <v>40.1</v>
      </c>
      <c r="G26" s="44">
        <v>40.1</v>
      </c>
      <c r="H26" s="44">
        <v>40.1</v>
      </c>
      <c r="I26" s="44">
        <v>40.1</v>
      </c>
      <c r="J26" s="44">
        <v>40.1</v>
      </c>
      <c r="K26" s="44">
        <v>40.1</v>
      </c>
      <c r="L26" s="44">
        <v>40.1</v>
      </c>
      <c r="M26" s="44">
        <v>0</v>
      </c>
      <c r="N26" s="44">
        <v>0</v>
      </c>
      <c r="O26" s="44">
        <v>0</v>
      </c>
      <c r="P26" s="44">
        <v>40</v>
      </c>
      <c r="Q26" s="44">
        <v>40</v>
      </c>
      <c r="R26" s="44">
        <v>40</v>
      </c>
      <c r="S26" s="44"/>
      <c r="T26" s="44">
        <v>40</v>
      </c>
      <c r="U26" s="44">
        <v>40</v>
      </c>
      <c r="V26" s="44">
        <v>40</v>
      </c>
      <c r="W26" s="44">
        <v>40</v>
      </c>
      <c r="X26" s="44">
        <v>40</v>
      </c>
      <c r="Y26" s="44">
        <v>40.1</v>
      </c>
      <c r="Z26" s="44">
        <v>40.1</v>
      </c>
      <c r="AA26" s="44">
        <v>40</v>
      </c>
      <c r="AB26" s="44">
        <v>40</v>
      </c>
      <c r="AC26" s="44">
        <v>40</v>
      </c>
      <c r="AD26" s="44">
        <v>40</v>
      </c>
      <c r="AE26" s="44">
        <v>40</v>
      </c>
      <c r="AF26" s="44">
        <v>40</v>
      </c>
      <c r="AG26" s="59">
        <v>40</v>
      </c>
      <c r="AH26" s="45">
        <f t="shared" si="2"/>
        <v>40.1</v>
      </c>
      <c r="AI26" s="46">
        <f t="shared" si="3"/>
        <v>0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40.5</v>
      </c>
      <c r="C27" s="44">
        <v>40.5</v>
      </c>
      <c r="D27" s="44">
        <v>40.5</v>
      </c>
      <c r="E27" s="44">
        <v>40.5</v>
      </c>
      <c r="F27" s="44">
        <v>40.5</v>
      </c>
      <c r="G27" s="44">
        <v>40.5</v>
      </c>
      <c r="H27" s="44">
        <v>40.5</v>
      </c>
      <c r="I27" s="44">
        <v>40.5</v>
      </c>
      <c r="J27" s="44">
        <v>40.5</v>
      </c>
      <c r="K27" s="44">
        <v>40.5</v>
      </c>
      <c r="L27" s="44">
        <v>40.5</v>
      </c>
      <c r="M27" s="44">
        <v>40.5</v>
      </c>
      <c r="N27" s="44">
        <v>40.5</v>
      </c>
      <c r="O27" s="44">
        <v>40.5</v>
      </c>
      <c r="P27" s="44">
        <v>40.5</v>
      </c>
      <c r="Q27" s="44">
        <v>40.5</v>
      </c>
      <c r="R27" s="44">
        <v>40.5</v>
      </c>
      <c r="S27" s="44"/>
      <c r="T27" s="44">
        <v>40.5</v>
      </c>
      <c r="U27" s="44">
        <v>40.5</v>
      </c>
      <c r="V27" s="44">
        <v>40.5</v>
      </c>
      <c r="W27" s="44">
        <v>40.5</v>
      </c>
      <c r="X27" s="44">
        <v>40.5</v>
      </c>
      <c r="Y27" s="44">
        <v>40.799999999999997</v>
      </c>
      <c r="Z27" s="44">
        <v>40.799999999999997</v>
      </c>
      <c r="AA27" s="44">
        <v>40.799999999999997</v>
      </c>
      <c r="AB27" s="44">
        <v>40.799999999999997</v>
      </c>
      <c r="AC27" s="44">
        <v>40.799999999999997</v>
      </c>
      <c r="AD27" s="44">
        <v>40.799999999999997</v>
      </c>
      <c r="AE27" s="44">
        <v>40.799999999999997</v>
      </c>
      <c r="AF27" s="44">
        <v>40.799999999999997</v>
      </c>
      <c r="AG27" s="59">
        <v>38.46</v>
      </c>
      <c r="AH27" s="45">
        <f t="shared" si="2"/>
        <v>40.799999999999997</v>
      </c>
      <c r="AI27" s="46">
        <f t="shared" si="3"/>
        <v>40.5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32</v>
      </c>
      <c r="C28" s="44">
        <v>32</v>
      </c>
      <c r="D28" s="44">
        <v>32</v>
      </c>
      <c r="E28" s="44">
        <v>32</v>
      </c>
      <c r="F28" s="44">
        <v>32</v>
      </c>
      <c r="G28" s="44">
        <v>277.39999999999998</v>
      </c>
      <c r="H28" s="44">
        <v>35.6</v>
      </c>
      <c r="I28" s="44">
        <v>35.6</v>
      </c>
      <c r="J28" s="44">
        <v>35.6</v>
      </c>
      <c r="K28" s="44">
        <v>35.6</v>
      </c>
      <c r="L28" s="44">
        <v>35.6</v>
      </c>
      <c r="M28" s="44">
        <v>35.6</v>
      </c>
      <c r="N28" s="44">
        <v>35.6</v>
      </c>
      <c r="O28" s="44">
        <v>35.6</v>
      </c>
      <c r="P28" s="44">
        <v>39</v>
      </c>
      <c r="Q28" s="44">
        <v>39</v>
      </c>
      <c r="R28" s="44">
        <v>39</v>
      </c>
      <c r="S28" s="44"/>
      <c r="T28" s="44">
        <v>39</v>
      </c>
      <c r="U28" s="44">
        <v>39</v>
      </c>
      <c r="V28" s="44">
        <v>39</v>
      </c>
      <c r="W28" s="44">
        <v>39</v>
      </c>
      <c r="X28" s="44">
        <v>39</v>
      </c>
      <c r="Y28" s="44">
        <v>39.5</v>
      </c>
      <c r="Z28" s="44">
        <v>39.5</v>
      </c>
      <c r="AA28" s="44">
        <v>39.5</v>
      </c>
      <c r="AB28" s="44">
        <v>39.5</v>
      </c>
      <c r="AC28" s="44">
        <v>39.5</v>
      </c>
      <c r="AD28" s="44">
        <v>39.5</v>
      </c>
      <c r="AE28" s="44">
        <v>39.5</v>
      </c>
      <c r="AF28" s="44">
        <v>35.5</v>
      </c>
      <c r="AG28" s="59">
        <v>38</v>
      </c>
      <c r="AH28" s="45">
        <f t="shared" si="2"/>
        <v>277.39999999999998</v>
      </c>
      <c r="AI28" s="46">
        <f t="shared" si="3"/>
        <v>32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27</v>
      </c>
      <c r="C29" s="44">
        <v>26.3</v>
      </c>
      <c r="D29" s="44">
        <v>26.3</v>
      </c>
      <c r="E29" s="44">
        <v>26.3</v>
      </c>
      <c r="F29" s="44">
        <v>26.3</v>
      </c>
      <c r="G29" s="44">
        <v>26.3</v>
      </c>
      <c r="H29" s="44">
        <v>26.3</v>
      </c>
      <c r="I29" s="44">
        <v>26.3</v>
      </c>
      <c r="J29" s="44">
        <v>26.3</v>
      </c>
      <c r="K29" s="44">
        <v>34</v>
      </c>
      <c r="L29" s="44">
        <v>34</v>
      </c>
      <c r="M29" s="44">
        <v>34</v>
      </c>
      <c r="N29" s="44">
        <v>34</v>
      </c>
      <c r="O29" s="44">
        <v>34</v>
      </c>
      <c r="P29" s="44">
        <v>37</v>
      </c>
      <c r="Q29" s="44">
        <v>37</v>
      </c>
      <c r="R29" s="44">
        <v>37</v>
      </c>
      <c r="S29" s="44"/>
      <c r="T29" s="44">
        <v>37</v>
      </c>
      <c r="U29" s="44">
        <v>37</v>
      </c>
      <c r="V29" s="44">
        <v>37</v>
      </c>
      <c r="W29" s="44">
        <v>37</v>
      </c>
      <c r="X29" s="44">
        <v>37</v>
      </c>
      <c r="Y29" s="44">
        <v>37.1</v>
      </c>
      <c r="Z29" s="44">
        <v>37.1</v>
      </c>
      <c r="AA29" s="44">
        <v>37.200000000000003</v>
      </c>
      <c r="AB29" s="44">
        <v>37.200000000000003</v>
      </c>
      <c r="AC29" s="44">
        <v>37.200000000000003</v>
      </c>
      <c r="AD29" s="44">
        <v>33.200000000000003</v>
      </c>
      <c r="AE29" s="44">
        <v>33.200000000000003</v>
      </c>
      <c r="AF29" s="44">
        <v>29.9</v>
      </c>
      <c r="AG29" s="59">
        <v>36</v>
      </c>
      <c r="AH29" s="45">
        <f t="shared" si="2"/>
        <v>37.200000000000003</v>
      </c>
      <c r="AI29" s="46">
        <f t="shared" si="3"/>
        <v>26.3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9.5</v>
      </c>
      <c r="C30" s="44">
        <v>9.5</v>
      </c>
      <c r="D30" s="44">
        <v>9.5</v>
      </c>
      <c r="E30" s="44">
        <v>9.5</v>
      </c>
      <c r="F30" s="44">
        <v>9.5</v>
      </c>
      <c r="G30" s="44">
        <v>9.5</v>
      </c>
      <c r="H30" s="44">
        <v>9.5</v>
      </c>
      <c r="I30" s="44">
        <v>9.5</v>
      </c>
      <c r="J30" s="44">
        <v>9.5</v>
      </c>
      <c r="K30" s="44">
        <v>15</v>
      </c>
      <c r="L30" s="44">
        <v>15</v>
      </c>
      <c r="M30" s="44">
        <v>15</v>
      </c>
      <c r="N30" s="44">
        <v>15</v>
      </c>
      <c r="O30" s="44">
        <v>15</v>
      </c>
      <c r="P30" s="44">
        <v>21</v>
      </c>
      <c r="Q30" s="44">
        <v>21</v>
      </c>
      <c r="R30" s="44">
        <v>21</v>
      </c>
      <c r="S30" s="44"/>
      <c r="T30" s="44">
        <v>21</v>
      </c>
      <c r="U30" s="44">
        <v>21</v>
      </c>
      <c r="V30" s="44">
        <v>21</v>
      </c>
      <c r="W30" s="44">
        <v>21</v>
      </c>
      <c r="X30" s="44">
        <v>21</v>
      </c>
      <c r="Y30" s="44">
        <v>16</v>
      </c>
      <c r="Z30" s="44">
        <v>23</v>
      </c>
      <c r="AA30" s="44">
        <v>23.1</v>
      </c>
      <c r="AB30" s="44">
        <v>23.1</v>
      </c>
      <c r="AC30" s="44">
        <v>23.1</v>
      </c>
      <c r="AD30" s="44">
        <v>23.1</v>
      </c>
      <c r="AE30" s="44">
        <v>0</v>
      </c>
      <c r="AF30" s="44">
        <v>88</v>
      </c>
      <c r="AG30" s="59">
        <v>35.5</v>
      </c>
      <c r="AH30" s="45">
        <f t="shared" si="2"/>
        <v>88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21.6</v>
      </c>
      <c r="C31" s="44">
        <v>21.6</v>
      </c>
      <c r="D31" s="44">
        <v>21.6</v>
      </c>
      <c r="E31" s="44">
        <v>21.6</v>
      </c>
      <c r="F31" s="44">
        <v>21.6</v>
      </c>
      <c r="G31" s="44">
        <v>21.6</v>
      </c>
      <c r="H31" s="44">
        <v>21.6</v>
      </c>
      <c r="I31" s="44">
        <v>21.6</v>
      </c>
      <c r="J31" s="44">
        <v>21.6</v>
      </c>
      <c r="K31" s="44">
        <v>21.6</v>
      </c>
      <c r="L31" s="44">
        <v>21.6</v>
      </c>
      <c r="M31" s="44">
        <v>18</v>
      </c>
      <c r="N31" s="44">
        <v>10</v>
      </c>
      <c r="O31" s="44">
        <v>10</v>
      </c>
      <c r="P31" s="44">
        <v>10</v>
      </c>
      <c r="Q31" s="44">
        <v>10</v>
      </c>
      <c r="R31" s="44">
        <v>10</v>
      </c>
      <c r="S31" s="44"/>
      <c r="T31" s="44">
        <v>10</v>
      </c>
      <c r="U31" s="44">
        <v>10</v>
      </c>
      <c r="V31" s="44">
        <v>10</v>
      </c>
      <c r="W31" s="44">
        <v>10</v>
      </c>
      <c r="X31" s="44">
        <v>10</v>
      </c>
      <c r="Y31" s="44">
        <v>10</v>
      </c>
      <c r="Z31" s="44">
        <v>20.6</v>
      </c>
      <c r="AA31" s="44">
        <v>20.6</v>
      </c>
      <c r="AB31" s="44">
        <v>20.6</v>
      </c>
      <c r="AC31" s="44">
        <v>20.6</v>
      </c>
      <c r="AD31" s="44">
        <v>0</v>
      </c>
      <c r="AE31" s="44">
        <v>0</v>
      </c>
      <c r="AF31" s="44">
        <v>0</v>
      </c>
      <c r="AG31" s="59">
        <v>32</v>
      </c>
      <c r="AH31" s="45">
        <f t="shared" si="2"/>
        <v>21.6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/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17.399999999999999</v>
      </c>
      <c r="C33" s="44">
        <v>17.399999999999999</v>
      </c>
      <c r="D33" s="44">
        <v>17.399999999999999</v>
      </c>
      <c r="E33" s="44">
        <v>17.399999999999999</v>
      </c>
      <c r="F33" s="44">
        <v>17.399999999999999</v>
      </c>
      <c r="G33" s="44">
        <v>17.399999999999999</v>
      </c>
      <c r="H33" s="44">
        <v>17.399999999999999</v>
      </c>
      <c r="I33" s="44">
        <v>17.399999999999999</v>
      </c>
      <c r="J33" s="44">
        <v>17.399999999999999</v>
      </c>
      <c r="K33" s="44">
        <v>23</v>
      </c>
      <c r="L33" s="44">
        <v>23</v>
      </c>
      <c r="M33" s="44">
        <v>23</v>
      </c>
      <c r="N33" s="44">
        <v>23</v>
      </c>
      <c r="O33" s="44">
        <v>29</v>
      </c>
      <c r="P33" s="44">
        <v>25</v>
      </c>
      <c r="Q33" s="44">
        <v>25</v>
      </c>
      <c r="R33" s="44">
        <v>25</v>
      </c>
      <c r="S33" s="44"/>
      <c r="T33" s="44">
        <v>25</v>
      </c>
      <c r="U33" s="44">
        <v>25</v>
      </c>
      <c r="V33" s="44">
        <v>25</v>
      </c>
      <c r="W33" s="44">
        <v>25</v>
      </c>
      <c r="X33" s="44">
        <v>25</v>
      </c>
      <c r="Y33" s="44">
        <v>26</v>
      </c>
      <c r="Z33" s="44">
        <v>29</v>
      </c>
      <c r="AA33" s="44">
        <v>29</v>
      </c>
      <c r="AB33" s="44">
        <v>29</v>
      </c>
      <c r="AC33" s="44">
        <v>29</v>
      </c>
      <c r="AD33" s="44">
        <v>20</v>
      </c>
      <c r="AE33" s="44">
        <v>20</v>
      </c>
      <c r="AF33" s="44">
        <v>22.9</v>
      </c>
      <c r="AG33" s="59">
        <v>29.04</v>
      </c>
      <c r="AH33" s="45">
        <f t="shared" si="2"/>
        <v>29</v>
      </c>
      <c r="AI33" s="46">
        <f t="shared" si="3"/>
        <v>17.399999999999999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18</v>
      </c>
      <c r="C34" s="44">
        <v>18</v>
      </c>
      <c r="D34" s="44">
        <v>18</v>
      </c>
      <c r="E34" s="44">
        <v>18</v>
      </c>
      <c r="F34" s="44">
        <v>18</v>
      </c>
      <c r="G34" s="44">
        <v>18</v>
      </c>
      <c r="H34" s="44">
        <v>18</v>
      </c>
      <c r="I34" s="44">
        <v>18</v>
      </c>
      <c r="J34" s="44">
        <v>18</v>
      </c>
      <c r="K34" s="44">
        <v>26</v>
      </c>
      <c r="L34" s="44">
        <v>26</v>
      </c>
      <c r="M34" s="44">
        <v>26</v>
      </c>
      <c r="N34" s="44">
        <v>26</v>
      </c>
      <c r="O34" s="44">
        <v>28</v>
      </c>
      <c r="P34" s="44">
        <v>25</v>
      </c>
      <c r="Q34" s="44">
        <v>25</v>
      </c>
      <c r="R34" s="44">
        <v>25</v>
      </c>
      <c r="S34" s="44"/>
      <c r="T34" s="44">
        <v>25</v>
      </c>
      <c r="U34" s="44">
        <v>25</v>
      </c>
      <c r="V34" s="44">
        <v>25</v>
      </c>
      <c r="W34" s="44">
        <v>25</v>
      </c>
      <c r="X34" s="44">
        <v>25</v>
      </c>
      <c r="Y34" s="44">
        <v>28</v>
      </c>
      <c r="Z34" s="44">
        <v>28</v>
      </c>
      <c r="AA34" s="44">
        <v>28.3</v>
      </c>
      <c r="AB34" s="44">
        <v>28.3</v>
      </c>
      <c r="AC34" s="44">
        <v>28.3</v>
      </c>
      <c r="AD34" s="44">
        <v>25.9</v>
      </c>
      <c r="AE34" s="44">
        <v>25.9</v>
      </c>
      <c r="AF34" s="44">
        <v>23.3</v>
      </c>
      <c r="AG34" s="59">
        <v>28.1</v>
      </c>
      <c r="AH34" s="45">
        <f t="shared" si="2"/>
        <v>28.3</v>
      </c>
      <c r="AI34" s="46">
        <f t="shared" si="3"/>
        <v>18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20</v>
      </c>
      <c r="C35" s="44">
        <v>20</v>
      </c>
      <c r="D35" s="44">
        <v>20</v>
      </c>
      <c r="E35" s="44">
        <v>20</v>
      </c>
      <c r="F35" s="44">
        <v>20</v>
      </c>
      <c r="G35" s="44">
        <v>20</v>
      </c>
      <c r="H35" s="44">
        <v>20</v>
      </c>
      <c r="I35" s="44">
        <v>20</v>
      </c>
      <c r="J35" s="44">
        <v>20</v>
      </c>
      <c r="K35" s="44">
        <v>26.4</v>
      </c>
      <c r="L35" s="44">
        <v>26.4</v>
      </c>
      <c r="M35" s="44">
        <v>26.4</v>
      </c>
      <c r="N35" s="44">
        <v>22</v>
      </c>
      <c r="O35" s="44">
        <v>22</v>
      </c>
      <c r="P35" s="44">
        <v>27</v>
      </c>
      <c r="Q35" s="44">
        <v>27</v>
      </c>
      <c r="R35" s="44">
        <v>27</v>
      </c>
      <c r="S35" s="44"/>
      <c r="T35" s="44">
        <v>27</v>
      </c>
      <c r="U35" s="44">
        <v>27</v>
      </c>
      <c r="V35" s="44">
        <v>27</v>
      </c>
      <c r="W35" s="44">
        <v>27</v>
      </c>
      <c r="X35" s="44">
        <v>27</v>
      </c>
      <c r="Y35" s="44">
        <v>25</v>
      </c>
      <c r="Z35" s="44">
        <v>24.9</v>
      </c>
      <c r="AA35" s="44">
        <v>25</v>
      </c>
      <c r="AB35" s="44">
        <v>25</v>
      </c>
      <c r="AC35" s="44">
        <v>25</v>
      </c>
      <c r="AD35" s="44">
        <v>22.5</v>
      </c>
      <c r="AE35" s="44">
        <v>22.5</v>
      </c>
      <c r="AF35" s="44">
        <v>19.600000000000001</v>
      </c>
      <c r="AG35" s="59">
        <v>27</v>
      </c>
      <c r="AH35" s="45">
        <f t="shared" si="2"/>
        <v>27</v>
      </c>
      <c r="AI35" s="46">
        <f t="shared" si="3"/>
        <v>19.600000000000001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13.2</v>
      </c>
      <c r="C36" s="44">
        <v>13.2</v>
      </c>
      <c r="D36" s="44">
        <v>13.2</v>
      </c>
      <c r="E36" s="44">
        <v>13.2</v>
      </c>
      <c r="F36" s="44">
        <v>13.2</v>
      </c>
      <c r="G36" s="44">
        <v>13.2</v>
      </c>
      <c r="H36" s="44">
        <v>13.2</v>
      </c>
      <c r="I36" s="44">
        <v>13.2</v>
      </c>
      <c r="J36" s="44">
        <v>13.2</v>
      </c>
      <c r="K36" s="44">
        <v>13.2</v>
      </c>
      <c r="L36" s="44">
        <v>13.2</v>
      </c>
      <c r="M36" s="44">
        <v>13.2</v>
      </c>
      <c r="N36" s="44">
        <v>13.2</v>
      </c>
      <c r="O36" s="44">
        <v>13.2</v>
      </c>
      <c r="P36" s="44">
        <v>13.2</v>
      </c>
      <c r="Q36" s="44">
        <v>13.2</v>
      </c>
      <c r="R36" s="44">
        <v>13.2</v>
      </c>
      <c r="S36" s="44"/>
      <c r="T36" s="44">
        <v>13.2</v>
      </c>
      <c r="U36" s="44">
        <v>13.2</v>
      </c>
      <c r="V36" s="44">
        <v>13.2</v>
      </c>
      <c r="W36" s="44">
        <v>13.2</v>
      </c>
      <c r="X36" s="44">
        <v>13.2</v>
      </c>
      <c r="Y36" s="44">
        <v>13.2</v>
      </c>
      <c r="Z36" s="44">
        <v>13.2</v>
      </c>
      <c r="AA36" s="44">
        <v>13.2</v>
      </c>
      <c r="AB36" s="44">
        <v>13.2</v>
      </c>
      <c r="AC36" s="44">
        <v>13.2</v>
      </c>
      <c r="AD36" s="44">
        <v>13.2</v>
      </c>
      <c r="AE36" s="44">
        <v>13.2</v>
      </c>
      <c r="AF36" s="44">
        <v>13.2</v>
      </c>
      <c r="AG36" s="59">
        <v>25</v>
      </c>
      <c r="AH36" s="45">
        <f t="shared" si="2"/>
        <v>13.2</v>
      </c>
      <c r="AI36" s="46">
        <f t="shared" si="3"/>
        <v>13.2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25.1</v>
      </c>
      <c r="C37" s="44">
        <v>25.1</v>
      </c>
      <c r="D37" s="44">
        <v>25.1</v>
      </c>
      <c r="E37" s="44">
        <v>25.1</v>
      </c>
      <c r="F37" s="44">
        <v>25.1</v>
      </c>
      <c r="G37" s="44">
        <v>20</v>
      </c>
      <c r="H37" s="44">
        <v>20</v>
      </c>
      <c r="I37" s="44">
        <v>20</v>
      </c>
      <c r="J37" s="44">
        <v>20</v>
      </c>
      <c r="K37" s="44">
        <v>20</v>
      </c>
      <c r="L37" s="44">
        <v>20</v>
      </c>
      <c r="M37" s="44">
        <v>20</v>
      </c>
      <c r="N37" s="44">
        <v>20</v>
      </c>
      <c r="O37" s="44">
        <v>20</v>
      </c>
      <c r="P37" s="44">
        <v>24</v>
      </c>
      <c r="Q37" s="44">
        <v>24</v>
      </c>
      <c r="R37" s="44">
        <v>24</v>
      </c>
      <c r="S37" s="44"/>
      <c r="T37" s="44">
        <v>24</v>
      </c>
      <c r="U37" s="44">
        <v>24</v>
      </c>
      <c r="V37" s="44">
        <v>24</v>
      </c>
      <c r="W37" s="44">
        <v>24</v>
      </c>
      <c r="X37" s="44">
        <v>24</v>
      </c>
      <c r="Y37" s="44">
        <v>25.2</v>
      </c>
      <c r="Z37" s="44">
        <v>25.2</v>
      </c>
      <c r="AA37" s="44">
        <v>25.1</v>
      </c>
      <c r="AB37" s="44">
        <v>25.1</v>
      </c>
      <c r="AC37" s="44">
        <v>25.1</v>
      </c>
      <c r="AD37" s="44">
        <v>25.1</v>
      </c>
      <c r="AE37" s="44">
        <v>25.1</v>
      </c>
      <c r="AF37" s="44">
        <v>23.9</v>
      </c>
      <c r="AG37" s="59">
        <v>25</v>
      </c>
      <c r="AH37" s="45">
        <f t="shared" si="2"/>
        <v>25.2</v>
      </c>
      <c r="AI37" s="46">
        <f t="shared" si="3"/>
        <v>20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16.5</v>
      </c>
      <c r="C38" s="44">
        <v>16.5</v>
      </c>
      <c r="D38" s="44">
        <v>16.5</v>
      </c>
      <c r="E38" s="44">
        <v>16.5</v>
      </c>
      <c r="F38" s="44">
        <v>16.5</v>
      </c>
      <c r="G38" s="44">
        <v>16.5</v>
      </c>
      <c r="H38" s="44">
        <v>16.5</v>
      </c>
      <c r="I38" s="44">
        <v>16.5</v>
      </c>
      <c r="J38" s="44">
        <v>16.5</v>
      </c>
      <c r="K38" s="44">
        <v>23</v>
      </c>
      <c r="L38" s="44">
        <v>23</v>
      </c>
      <c r="M38" s="44">
        <v>23</v>
      </c>
      <c r="N38" s="44">
        <v>23</v>
      </c>
      <c r="O38" s="44">
        <v>23</v>
      </c>
      <c r="P38" s="44">
        <v>23</v>
      </c>
      <c r="Q38" s="44">
        <v>23</v>
      </c>
      <c r="R38" s="44">
        <v>23</v>
      </c>
      <c r="S38" s="44"/>
      <c r="T38" s="44">
        <v>23</v>
      </c>
      <c r="U38" s="44">
        <v>23</v>
      </c>
      <c r="V38" s="44">
        <v>23</v>
      </c>
      <c r="W38" s="44">
        <v>23</v>
      </c>
      <c r="X38" s="44">
        <v>23</v>
      </c>
      <c r="Y38" s="44">
        <v>25.1</v>
      </c>
      <c r="Z38" s="44">
        <v>25.1</v>
      </c>
      <c r="AA38" s="44">
        <v>23</v>
      </c>
      <c r="AB38" s="44">
        <v>25</v>
      </c>
      <c r="AC38" s="44">
        <v>25</v>
      </c>
      <c r="AD38" s="44">
        <v>23</v>
      </c>
      <c r="AE38" s="44">
        <v>23</v>
      </c>
      <c r="AF38" s="44">
        <v>20.6</v>
      </c>
      <c r="AG38" s="59">
        <v>25</v>
      </c>
      <c r="AH38" s="45">
        <f t="shared" si="2"/>
        <v>25.1</v>
      </c>
      <c r="AI38" s="46">
        <f t="shared" si="3"/>
        <v>16.5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18</v>
      </c>
      <c r="C39" s="44">
        <v>18</v>
      </c>
      <c r="D39" s="44">
        <v>18</v>
      </c>
      <c r="E39" s="44">
        <v>18</v>
      </c>
      <c r="F39" s="44">
        <v>18</v>
      </c>
      <c r="G39" s="44">
        <v>18</v>
      </c>
      <c r="H39" s="44">
        <v>18</v>
      </c>
      <c r="I39" s="44">
        <v>18</v>
      </c>
      <c r="J39" s="44">
        <v>18</v>
      </c>
      <c r="K39" s="44">
        <v>25</v>
      </c>
      <c r="L39" s="44">
        <v>25</v>
      </c>
      <c r="M39" s="44">
        <v>25</v>
      </c>
      <c r="N39" s="44">
        <v>20</v>
      </c>
      <c r="O39" s="44">
        <v>20</v>
      </c>
      <c r="P39" s="44">
        <v>20</v>
      </c>
      <c r="Q39" s="44">
        <v>20</v>
      </c>
      <c r="R39" s="44">
        <v>20</v>
      </c>
      <c r="S39" s="44"/>
      <c r="T39" s="44">
        <v>20</v>
      </c>
      <c r="U39" s="44">
        <v>20</v>
      </c>
      <c r="V39" s="44">
        <v>20</v>
      </c>
      <c r="W39" s="44">
        <v>20</v>
      </c>
      <c r="X39" s="44">
        <v>20</v>
      </c>
      <c r="Y39" s="44">
        <v>22.9</v>
      </c>
      <c r="Z39" s="44">
        <v>22.9</v>
      </c>
      <c r="AA39" s="44">
        <v>25.2</v>
      </c>
      <c r="AB39" s="44">
        <v>25.2</v>
      </c>
      <c r="AC39" s="44">
        <v>25.2</v>
      </c>
      <c r="AD39" s="44">
        <v>20.399999999999999</v>
      </c>
      <c r="AE39" s="44">
        <v>20.399999999999999</v>
      </c>
      <c r="AF39" s="44">
        <v>17.8</v>
      </c>
      <c r="AG39" s="59">
        <v>25</v>
      </c>
      <c r="AH39" s="45">
        <f t="shared" si="2"/>
        <v>25.2</v>
      </c>
      <c r="AI39" s="46">
        <f t="shared" si="3"/>
        <v>17.8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20</v>
      </c>
      <c r="L40" s="44">
        <v>20</v>
      </c>
      <c r="M40" s="44">
        <v>20</v>
      </c>
      <c r="N40" s="44">
        <v>20</v>
      </c>
      <c r="O40" s="44">
        <v>20</v>
      </c>
      <c r="P40" s="44">
        <v>20</v>
      </c>
      <c r="Q40" s="44">
        <v>20</v>
      </c>
      <c r="R40" s="44">
        <v>20</v>
      </c>
      <c r="S40" s="44"/>
      <c r="T40" s="44">
        <v>20</v>
      </c>
      <c r="U40" s="44">
        <v>20</v>
      </c>
      <c r="V40" s="44">
        <v>20</v>
      </c>
      <c r="W40" s="44">
        <v>20</v>
      </c>
      <c r="X40" s="44">
        <v>20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13</v>
      </c>
      <c r="AE40" s="44">
        <v>13</v>
      </c>
      <c r="AF40" s="44">
        <v>13</v>
      </c>
      <c r="AG40" s="59">
        <v>25</v>
      </c>
      <c r="AH40" s="45">
        <f t="shared" si="2"/>
        <v>25</v>
      </c>
      <c r="AI40" s="46">
        <f t="shared" si="3"/>
        <v>0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/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24.5</v>
      </c>
      <c r="Z41" s="44">
        <v>24.5</v>
      </c>
      <c r="AA41" s="44">
        <v>24.3</v>
      </c>
      <c r="AB41" s="44">
        <v>24.3</v>
      </c>
      <c r="AC41" s="44">
        <v>24.3</v>
      </c>
      <c r="AD41" s="44">
        <v>24.3</v>
      </c>
      <c r="AE41" s="44">
        <v>24.3</v>
      </c>
      <c r="AF41" s="44">
        <v>21.9</v>
      </c>
      <c r="AG41" s="59">
        <v>24</v>
      </c>
      <c r="AH41" s="45">
        <f t="shared" si="2"/>
        <v>24.5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25.2</v>
      </c>
      <c r="C42" s="44">
        <v>25.2</v>
      </c>
      <c r="D42" s="44">
        <v>25.2</v>
      </c>
      <c r="E42" s="44">
        <v>25.2</v>
      </c>
      <c r="F42" s="44">
        <v>25.2</v>
      </c>
      <c r="G42" s="44">
        <v>25.2</v>
      </c>
      <c r="H42" s="44">
        <v>25.2</v>
      </c>
      <c r="I42" s="44">
        <v>25.2</v>
      </c>
      <c r="J42" s="44">
        <v>25.2</v>
      </c>
      <c r="K42" s="44">
        <v>25.2</v>
      </c>
      <c r="L42" s="44">
        <v>25.2</v>
      </c>
      <c r="M42" s="44">
        <v>25.2</v>
      </c>
      <c r="N42" s="44">
        <v>25.2</v>
      </c>
      <c r="O42" s="44">
        <v>25.2</v>
      </c>
      <c r="P42" s="44">
        <v>25.2</v>
      </c>
      <c r="Q42" s="44">
        <v>25.2</v>
      </c>
      <c r="R42" s="44">
        <v>25.2</v>
      </c>
      <c r="S42" s="44"/>
      <c r="T42" s="44">
        <v>25.2</v>
      </c>
      <c r="U42" s="44">
        <v>25.2</v>
      </c>
      <c r="V42" s="44">
        <v>25.2</v>
      </c>
      <c r="W42" s="44">
        <v>25.2</v>
      </c>
      <c r="X42" s="44">
        <v>25.2</v>
      </c>
      <c r="Y42" s="44">
        <v>25.3</v>
      </c>
      <c r="Z42" s="44">
        <v>25.3</v>
      </c>
      <c r="AA42" s="44">
        <v>25.4</v>
      </c>
      <c r="AB42" s="44">
        <v>25.4</v>
      </c>
      <c r="AC42" s="44">
        <v>25.4</v>
      </c>
      <c r="AD42" s="44">
        <v>25.4</v>
      </c>
      <c r="AE42" s="44">
        <v>25.4</v>
      </c>
      <c r="AF42" s="44">
        <v>25.4</v>
      </c>
      <c r="AG42" s="59">
        <v>23.5</v>
      </c>
      <c r="AH42" s="45">
        <f t="shared" si="2"/>
        <v>25.4</v>
      </c>
      <c r="AI42" s="46">
        <f t="shared" si="3"/>
        <v>25.2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13.6</v>
      </c>
      <c r="C43" s="44">
        <v>13.6</v>
      </c>
      <c r="D43" s="44">
        <v>13.6</v>
      </c>
      <c r="E43" s="44">
        <v>13.6</v>
      </c>
      <c r="F43" s="44">
        <v>13.6</v>
      </c>
      <c r="G43" s="44">
        <v>13.6</v>
      </c>
      <c r="H43" s="44">
        <v>13.6</v>
      </c>
      <c r="I43" s="44">
        <v>13.6</v>
      </c>
      <c r="J43" s="44">
        <v>13.6</v>
      </c>
      <c r="K43" s="44">
        <v>13.6</v>
      </c>
      <c r="L43" s="44">
        <v>13.6</v>
      </c>
      <c r="M43" s="44">
        <v>13.6</v>
      </c>
      <c r="N43" s="44">
        <v>13.6</v>
      </c>
      <c r="O43" s="44">
        <v>13.6</v>
      </c>
      <c r="P43" s="44">
        <v>11.5</v>
      </c>
      <c r="Q43" s="44">
        <v>11.5</v>
      </c>
      <c r="R43" s="44">
        <v>11.5</v>
      </c>
      <c r="S43" s="44"/>
      <c r="T43" s="44">
        <v>11.5</v>
      </c>
      <c r="U43" s="44">
        <v>11.5</v>
      </c>
      <c r="V43" s="44">
        <v>11.5</v>
      </c>
      <c r="W43" s="44">
        <v>11.5</v>
      </c>
      <c r="X43" s="44">
        <v>11.5</v>
      </c>
      <c r="Y43" s="44">
        <v>9.1999999999999993</v>
      </c>
      <c r="Z43" s="44">
        <v>13.7</v>
      </c>
      <c r="AA43" s="44">
        <v>13.7</v>
      </c>
      <c r="AB43" s="44">
        <v>13.7</v>
      </c>
      <c r="AC43" s="44">
        <v>13.7</v>
      </c>
      <c r="AD43" s="44">
        <v>13.7</v>
      </c>
      <c r="AE43" s="44">
        <v>0</v>
      </c>
      <c r="AF43" s="44">
        <v>4.5999999999999996</v>
      </c>
      <c r="AG43" s="59">
        <v>22.5</v>
      </c>
      <c r="AH43" s="45">
        <f t="shared" si="2"/>
        <v>13.7</v>
      </c>
      <c r="AI43" s="46">
        <f t="shared" si="3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/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10.9</v>
      </c>
      <c r="AB44" s="44">
        <v>10.9</v>
      </c>
      <c r="AC44" s="44">
        <v>10.9</v>
      </c>
      <c r="AD44" s="44">
        <v>10.9</v>
      </c>
      <c r="AE44" s="44">
        <v>10.9</v>
      </c>
      <c r="AF44" s="44">
        <v>10.9</v>
      </c>
      <c r="AG44" s="59">
        <v>22.2</v>
      </c>
      <c r="AH44" s="45">
        <f t="shared" si="2"/>
        <v>10.9</v>
      </c>
      <c r="AI44" s="46">
        <f t="shared" si="3"/>
        <v>0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20</v>
      </c>
      <c r="C45" s="44">
        <v>20</v>
      </c>
      <c r="D45" s="44">
        <v>20</v>
      </c>
      <c r="E45" s="44">
        <v>20</v>
      </c>
      <c r="F45" s="44">
        <v>20</v>
      </c>
      <c r="G45" s="44">
        <v>20</v>
      </c>
      <c r="H45" s="44">
        <v>20</v>
      </c>
      <c r="I45" s="44">
        <v>20</v>
      </c>
      <c r="J45" s="44">
        <v>20</v>
      </c>
      <c r="K45" s="44">
        <v>20</v>
      </c>
      <c r="L45" s="44">
        <v>20</v>
      </c>
      <c r="M45" s="44">
        <v>20</v>
      </c>
      <c r="N45" s="44">
        <v>20</v>
      </c>
      <c r="O45" s="44">
        <v>20</v>
      </c>
      <c r="P45" s="44">
        <v>17</v>
      </c>
      <c r="Q45" s="44">
        <v>17</v>
      </c>
      <c r="R45" s="44">
        <v>17</v>
      </c>
      <c r="S45" s="44"/>
      <c r="T45" s="44">
        <v>17</v>
      </c>
      <c r="U45" s="44">
        <v>17</v>
      </c>
      <c r="V45" s="44">
        <v>17</v>
      </c>
      <c r="W45" s="44">
        <v>17</v>
      </c>
      <c r="X45" s="44">
        <v>17</v>
      </c>
      <c r="Y45" s="44">
        <v>17</v>
      </c>
      <c r="Z45" s="44">
        <v>17</v>
      </c>
      <c r="AA45" s="44">
        <v>20</v>
      </c>
      <c r="AB45" s="44">
        <v>20</v>
      </c>
      <c r="AC45" s="44">
        <v>20</v>
      </c>
      <c r="AD45" s="44">
        <v>20</v>
      </c>
      <c r="AE45" s="44">
        <v>20</v>
      </c>
      <c r="AF45" s="44">
        <v>20</v>
      </c>
      <c r="AG45" s="59">
        <v>22.1</v>
      </c>
      <c r="AH45" s="45">
        <f t="shared" si="2"/>
        <v>20</v>
      </c>
      <c r="AI45" s="46">
        <f t="shared" si="3"/>
        <v>17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18</v>
      </c>
      <c r="C46" s="44">
        <v>18</v>
      </c>
      <c r="D46" s="44">
        <v>18</v>
      </c>
      <c r="E46" s="44">
        <v>18</v>
      </c>
      <c r="F46" s="44">
        <v>18</v>
      </c>
      <c r="G46" s="44">
        <v>18</v>
      </c>
      <c r="H46" s="44">
        <v>18</v>
      </c>
      <c r="I46" s="44">
        <v>18</v>
      </c>
      <c r="J46" s="44">
        <v>18</v>
      </c>
      <c r="K46" s="44">
        <v>18</v>
      </c>
      <c r="L46" s="44">
        <v>18</v>
      </c>
      <c r="M46" s="44">
        <v>18</v>
      </c>
      <c r="N46" s="44">
        <v>18</v>
      </c>
      <c r="O46" s="44">
        <v>18</v>
      </c>
      <c r="P46" s="44">
        <v>18</v>
      </c>
      <c r="Q46" s="44">
        <v>18</v>
      </c>
      <c r="R46" s="44">
        <v>18</v>
      </c>
      <c r="S46" s="44"/>
      <c r="T46" s="44">
        <v>18</v>
      </c>
      <c r="U46" s="44">
        <v>18</v>
      </c>
      <c r="V46" s="44">
        <v>18</v>
      </c>
      <c r="W46" s="44">
        <v>18</v>
      </c>
      <c r="X46" s="44">
        <v>18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20</v>
      </c>
      <c r="AG46" s="59">
        <v>22</v>
      </c>
      <c r="AH46" s="45">
        <f t="shared" si="2"/>
        <v>22</v>
      </c>
      <c r="AI46" s="46">
        <f t="shared" si="3"/>
        <v>18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17</v>
      </c>
      <c r="Q47" s="44">
        <v>17</v>
      </c>
      <c r="R47" s="44">
        <v>17</v>
      </c>
      <c r="S47" s="44"/>
      <c r="T47" s="44">
        <v>17</v>
      </c>
      <c r="U47" s="44">
        <v>17</v>
      </c>
      <c r="V47" s="44">
        <v>17</v>
      </c>
      <c r="W47" s="44">
        <v>17</v>
      </c>
      <c r="X47" s="44">
        <v>17</v>
      </c>
      <c r="Y47" s="44">
        <v>17</v>
      </c>
      <c r="Z47" s="44">
        <v>17</v>
      </c>
      <c r="AA47" s="44">
        <v>18</v>
      </c>
      <c r="AB47" s="44">
        <v>18</v>
      </c>
      <c r="AC47" s="44">
        <v>18</v>
      </c>
      <c r="AD47" s="44">
        <v>18</v>
      </c>
      <c r="AE47" s="44">
        <v>18</v>
      </c>
      <c r="AF47" s="44">
        <v>18</v>
      </c>
      <c r="AG47" s="59">
        <v>22</v>
      </c>
      <c r="AH47" s="45">
        <f t="shared" si="2"/>
        <v>18</v>
      </c>
      <c r="AI47" s="46">
        <f t="shared" si="3"/>
        <v>17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20</v>
      </c>
      <c r="C48" s="44">
        <v>20</v>
      </c>
      <c r="D48" s="44">
        <v>20</v>
      </c>
      <c r="E48" s="44">
        <v>20</v>
      </c>
      <c r="F48" s="44">
        <v>20</v>
      </c>
      <c r="G48" s="44">
        <v>20</v>
      </c>
      <c r="H48" s="44">
        <v>20</v>
      </c>
      <c r="I48" s="44">
        <v>20</v>
      </c>
      <c r="J48" s="44">
        <v>20</v>
      </c>
      <c r="K48" s="44">
        <v>11</v>
      </c>
      <c r="L48" s="44">
        <v>11</v>
      </c>
      <c r="M48" s="44">
        <v>11</v>
      </c>
      <c r="N48" s="44">
        <v>11</v>
      </c>
      <c r="O48" s="44">
        <v>11</v>
      </c>
      <c r="P48" s="44">
        <v>17.600000000000001</v>
      </c>
      <c r="Q48" s="44">
        <v>17.600000000000001</v>
      </c>
      <c r="R48" s="44">
        <v>20</v>
      </c>
      <c r="S48" s="44"/>
      <c r="T48" s="44">
        <v>20</v>
      </c>
      <c r="U48" s="44">
        <v>20</v>
      </c>
      <c r="V48" s="44">
        <v>20</v>
      </c>
      <c r="W48" s="44">
        <v>20</v>
      </c>
      <c r="X48" s="44">
        <v>20</v>
      </c>
      <c r="Y48" s="44">
        <v>22.6</v>
      </c>
      <c r="Z48" s="44">
        <v>22.6</v>
      </c>
      <c r="AA48" s="44">
        <v>22.5</v>
      </c>
      <c r="AB48" s="44">
        <v>22.5</v>
      </c>
      <c r="AC48" s="44">
        <v>22.5</v>
      </c>
      <c r="AD48" s="44">
        <v>22.5</v>
      </c>
      <c r="AE48" s="44">
        <v>22.5</v>
      </c>
      <c r="AF48" s="44">
        <v>17.3</v>
      </c>
      <c r="AG48" s="59">
        <v>22</v>
      </c>
      <c r="AH48" s="45">
        <f t="shared" si="2"/>
        <v>22.6</v>
      </c>
      <c r="AI48" s="46">
        <f t="shared" si="3"/>
        <v>11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16</v>
      </c>
      <c r="N49" s="44">
        <v>16</v>
      </c>
      <c r="O49" s="44">
        <v>16</v>
      </c>
      <c r="P49" s="44">
        <v>16</v>
      </c>
      <c r="Q49" s="44">
        <v>16</v>
      </c>
      <c r="R49" s="44">
        <v>16</v>
      </c>
      <c r="S49" s="44"/>
      <c r="T49" s="44">
        <v>16</v>
      </c>
      <c r="U49" s="44">
        <v>16</v>
      </c>
      <c r="V49" s="44">
        <v>16</v>
      </c>
      <c r="W49" s="44">
        <v>16</v>
      </c>
      <c r="X49" s="44">
        <v>16</v>
      </c>
      <c r="Y49" s="44">
        <v>16</v>
      </c>
      <c r="Z49" s="44">
        <v>16</v>
      </c>
      <c r="AA49" s="44">
        <v>16</v>
      </c>
      <c r="AB49" s="44">
        <v>16</v>
      </c>
      <c r="AC49" s="44">
        <v>16</v>
      </c>
      <c r="AD49" s="44">
        <v>16</v>
      </c>
      <c r="AE49" s="44">
        <v>16</v>
      </c>
      <c r="AF49" s="44">
        <v>16</v>
      </c>
      <c r="AG49" s="59">
        <v>21.93</v>
      </c>
      <c r="AH49" s="45">
        <f t="shared" si="2"/>
        <v>16</v>
      </c>
      <c r="AI49" s="46">
        <f t="shared" si="3"/>
        <v>0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5.7</v>
      </c>
      <c r="C50" s="44">
        <v>5.7</v>
      </c>
      <c r="D50" s="44">
        <v>5.7</v>
      </c>
      <c r="E50" s="44">
        <v>5.7</v>
      </c>
      <c r="F50" s="44">
        <v>5.7</v>
      </c>
      <c r="G50" s="44">
        <v>5.7</v>
      </c>
      <c r="H50" s="44">
        <v>5.7</v>
      </c>
      <c r="I50" s="44">
        <v>5.7</v>
      </c>
      <c r="J50" s="44">
        <v>5.7</v>
      </c>
      <c r="K50" s="44">
        <v>9</v>
      </c>
      <c r="L50" s="44">
        <v>9</v>
      </c>
      <c r="M50" s="44">
        <v>9</v>
      </c>
      <c r="N50" s="44">
        <v>9</v>
      </c>
      <c r="O50" s="44">
        <v>9</v>
      </c>
      <c r="P50" s="44">
        <v>11.5</v>
      </c>
      <c r="Q50" s="44">
        <v>11.5</v>
      </c>
      <c r="R50" s="44">
        <v>11.5</v>
      </c>
      <c r="S50" s="44"/>
      <c r="T50" s="44">
        <v>11.5</v>
      </c>
      <c r="U50" s="44">
        <v>11.5</v>
      </c>
      <c r="V50" s="44">
        <v>11.5</v>
      </c>
      <c r="W50" s="44">
        <v>11.5</v>
      </c>
      <c r="X50" s="44">
        <v>11.5</v>
      </c>
      <c r="Y50" s="44">
        <v>10.3</v>
      </c>
      <c r="Z50" s="44">
        <v>13</v>
      </c>
      <c r="AA50" s="44">
        <v>12.9</v>
      </c>
      <c r="AB50" s="44">
        <v>12.9</v>
      </c>
      <c r="AC50" s="44">
        <v>12.9</v>
      </c>
      <c r="AD50" s="44">
        <v>12.9</v>
      </c>
      <c r="AE50" s="44">
        <v>12.9</v>
      </c>
      <c r="AF50" s="44">
        <v>5.5</v>
      </c>
      <c r="AG50" s="59">
        <v>21.3</v>
      </c>
      <c r="AH50" s="45">
        <f t="shared" si="2"/>
        <v>13</v>
      </c>
      <c r="AI50" s="46">
        <f t="shared" si="3"/>
        <v>5.5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20.7</v>
      </c>
      <c r="C51" s="44">
        <v>20.7</v>
      </c>
      <c r="D51" s="44">
        <v>20.7</v>
      </c>
      <c r="E51" s="44">
        <v>20.7</v>
      </c>
      <c r="F51" s="44">
        <v>20.7</v>
      </c>
      <c r="G51" s="44">
        <v>20.7</v>
      </c>
      <c r="H51" s="44">
        <v>20.7</v>
      </c>
      <c r="I51" s="44">
        <v>20.7</v>
      </c>
      <c r="J51" s="44">
        <v>20.7</v>
      </c>
      <c r="K51" s="44">
        <v>20.7</v>
      </c>
      <c r="L51" s="44">
        <v>20.7</v>
      </c>
      <c r="M51" s="44">
        <v>18</v>
      </c>
      <c r="N51" s="44">
        <v>18</v>
      </c>
      <c r="O51" s="44">
        <v>18</v>
      </c>
      <c r="P51" s="44">
        <v>18</v>
      </c>
      <c r="Q51" s="44">
        <v>18</v>
      </c>
      <c r="R51" s="44">
        <v>18</v>
      </c>
      <c r="S51" s="44"/>
      <c r="T51" s="44">
        <v>18</v>
      </c>
      <c r="U51" s="44">
        <v>18</v>
      </c>
      <c r="V51" s="44">
        <v>18</v>
      </c>
      <c r="W51" s="44">
        <v>18</v>
      </c>
      <c r="X51" s="44">
        <v>18</v>
      </c>
      <c r="Y51" s="44">
        <v>11</v>
      </c>
      <c r="Z51" s="44">
        <v>11</v>
      </c>
      <c r="AA51" s="44">
        <v>11.2</v>
      </c>
      <c r="AB51" s="44">
        <v>0</v>
      </c>
      <c r="AC51" s="44">
        <v>0</v>
      </c>
      <c r="AD51" s="44">
        <v>20.8</v>
      </c>
      <c r="AE51" s="44">
        <v>20.8</v>
      </c>
      <c r="AF51" s="44">
        <v>16.3</v>
      </c>
      <c r="AG51" s="59">
        <v>20</v>
      </c>
      <c r="AH51" s="45">
        <f t="shared" si="2"/>
        <v>20.8</v>
      </c>
      <c r="AI51" s="46">
        <f t="shared" si="3"/>
        <v>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19.5</v>
      </c>
      <c r="C52" s="44">
        <v>19.5</v>
      </c>
      <c r="D52" s="44">
        <v>19.5</v>
      </c>
      <c r="E52" s="44">
        <v>19.5</v>
      </c>
      <c r="F52" s="44">
        <v>19.5</v>
      </c>
      <c r="G52" s="44">
        <v>19.5</v>
      </c>
      <c r="H52" s="44">
        <v>19.5</v>
      </c>
      <c r="I52" s="44">
        <v>19.5</v>
      </c>
      <c r="J52" s="44">
        <v>19.5</v>
      </c>
      <c r="K52" s="44">
        <v>19.5</v>
      </c>
      <c r="L52" s="44">
        <v>19.5</v>
      </c>
      <c r="M52" s="44">
        <v>19.5</v>
      </c>
      <c r="N52" s="44">
        <v>19.5</v>
      </c>
      <c r="O52" s="44">
        <v>19.5</v>
      </c>
      <c r="P52" s="44">
        <v>19.5</v>
      </c>
      <c r="Q52" s="44">
        <v>19.5</v>
      </c>
      <c r="R52" s="44">
        <v>19.5</v>
      </c>
      <c r="S52" s="44"/>
      <c r="T52" s="44">
        <v>19.5</v>
      </c>
      <c r="U52" s="44">
        <v>19.5</v>
      </c>
      <c r="V52" s="44">
        <v>19.5</v>
      </c>
      <c r="W52" s="44">
        <v>19.5</v>
      </c>
      <c r="X52" s="44">
        <v>19.5</v>
      </c>
      <c r="Y52" s="44">
        <v>21.3</v>
      </c>
      <c r="Z52" s="44">
        <v>21.3</v>
      </c>
      <c r="AA52" s="44">
        <v>21.3</v>
      </c>
      <c r="AB52" s="44">
        <v>21.3</v>
      </c>
      <c r="AC52" s="44">
        <v>21.3</v>
      </c>
      <c r="AD52" s="44">
        <v>21.3</v>
      </c>
      <c r="AE52" s="44">
        <v>18</v>
      </c>
      <c r="AF52" s="44">
        <v>18</v>
      </c>
      <c r="AG52" s="59">
        <v>20</v>
      </c>
      <c r="AH52" s="45">
        <f t="shared" si="2"/>
        <v>21.3</v>
      </c>
      <c r="AI52" s="46">
        <f t="shared" si="3"/>
        <v>18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20.100000000000001</v>
      </c>
      <c r="C53" s="44">
        <v>20.100000000000001</v>
      </c>
      <c r="D53" s="44">
        <v>20.100000000000001</v>
      </c>
      <c r="E53" s="44">
        <v>20.100000000000001</v>
      </c>
      <c r="F53" s="44">
        <v>20.100000000000001</v>
      </c>
      <c r="G53" s="44">
        <v>20.100000000000001</v>
      </c>
      <c r="H53" s="44">
        <v>20.100000000000001</v>
      </c>
      <c r="I53" s="44">
        <v>20.100000000000001</v>
      </c>
      <c r="J53" s="44">
        <v>20.100000000000001</v>
      </c>
      <c r="K53" s="44">
        <v>20.100000000000001</v>
      </c>
      <c r="L53" s="44">
        <v>20.100000000000001</v>
      </c>
      <c r="M53" s="44">
        <v>20.100000000000001</v>
      </c>
      <c r="N53" s="44">
        <v>20.100000000000001</v>
      </c>
      <c r="O53" s="44">
        <v>20.100000000000001</v>
      </c>
      <c r="P53" s="44">
        <v>20.100000000000001</v>
      </c>
      <c r="Q53" s="44">
        <v>20.100000000000001</v>
      </c>
      <c r="R53" s="44">
        <v>20.100000000000001</v>
      </c>
      <c r="S53" s="44"/>
      <c r="T53" s="44">
        <v>20.100000000000001</v>
      </c>
      <c r="U53" s="44">
        <v>20.100000000000001</v>
      </c>
      <c r="V53" s="44">
        <v>20.100000000000001</v>
      </c>
      <c r="W53" s="44">
        <v>20.100000000000001</v>
      </c>
      <c r="X53" s="44">
        <v>20.100000000000001</v>
      </c>
      <c r="Y53" s="44">
        <v>20.2</v>
      </c>
      <c r="Z53" s="44">
        <v>20.2</v>
      </c>
      <c r="AA53" s="44">
        <v>20.2</v>
      </c>
      <c r="AB53" s="44">
        <v>20.2</v>
      </c>
      <c r="AC53" s="44">
        <v>20.2</v>
      </c>
      <c r="AD53" s="44">
        <v>20.2</v>
      </c>
      <c r="AE53" s="44">
        <v>20.2</v>
      </c>
      <c r="AF53" s="44">
        <v>20.2</v>
      </c>
      <c r="AG53" s="59">
        <v>19.8</v>
      </c>
      <c r="AH53" s="45">
        <f t="shared" si="2"/>
        <v>20.2</v>
      </c>
      <c r="AI53" s="46">
        <f t="shared" si="3"/>
        <v>20.100000000000001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8.6</v>
      </c>
      <c r="C54" s="44">
        <v>8.6</v>
      </c>
      <c r="D54" s="44">
        <v>8.6</v>
      </c>
      <c r="E54" s="44">
        <v>8.6</v>
      </c>
      <c r="F54" s="44">
        <v>8.6</v>
      </c>
      <c r="G54" s="44">
        <v>8.6</v>
      </c>
      <c r="H54" s="44">
        <v>8.6</v>
      </c>
      <c r="I54" s="44">
        <v>8.6</v>
      </c>
      <c r="J54" s="44">
        <v>8.6</v>
      </c>
      <c r="K54" s="44">
        <v>8.6</v>
      </c>
      <c r="L54" s="44">
        <v>8.6</v>
      </c>
      <c r="M54" s="44">
        <v>8.6</v>
      </c>
      <c r="N54" s="44">
        <v>8.6</v>
      </c>
      <c r="O54" s="44">
        <v>8.6</v>
      </c>
      <c r="P54" s="44">
        <v>8.6</v>
      </c>
      <c r="Q54" s="44">
        <v>8.6</v>
      </c>
      <c r="R54" s="44">
        <v>8.6</v>
      </c>
      <c r="S54" s="44"/>
      <c r="T54" s="44">
        <v>8.6</v>
      </c>
      <c r="U54" s="44">
        <v>8.6</v>
      </c>
      <c r="V54" s="44">
        <v>8.6</v>
      </c>
      <c r="W54" s="44">
        <v>8.6</v>
      </c>
      <c r="X54" s="44">
        <v>8.6</v>
      </c>
      <c r="Y54" s="44">
        <v>8.6</v>
      </c>
      <c r="Z54" s="44">
        <v>8.6</v>
      </c>
      <c r="AA54" s="44">
        <v>0</v>
      </c>
      <c r="AB54" s="44">
        <v>0</v>
      </c>
      <c r="AC54" s="44">
        <v>0</v>
      </c>
      <c r="AD54" s="44">
        <v>0</v>
      </c>
      <c r="AE54" s="44">
        <v>8.6999999999999993</v>
      </c>
      <c r="AF54" s="44">
        <v>8.6999999999999993</v>
      </c>
      <c r="AG54" s="59">
        <v>18</v>
      </c>
      <c r="AH54" s="45">
        <f t="shared" si="2"/>
        <v>8.6999999999999993</v>
      </c>
      <c r="AI54" s="46">
        <f t="shared" si="3"/>
        <v>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15.5</v>
      </c>
      <c r="G55" s="44">
        <v>15.5</v>
      </c>
      <c r="H55" s="44">
        <v>15.5</v>
      </c>
      <c r="I55" s="44">
        <v>15.5</v>
      </c>
      <c r="J55" s="44">
        <v>15.5</v>
      </c>
      <c r="K55" s="44">
        <v>15.5</v>
      </c>
      <c r="L55" s="44">
        <v>15.5</v>
      </c>
      <c r="M55" s="44">
        <v>15.5</v>
      </c>
      <c r="N55" s="44">
        <v>15.5</v>
      </c>
      <c r="O55" s="44">
        <v>15.5</v>
      </c>
      <c r="P55" s="44">
        <v>15.5</v>
      </c>
      <c r="Q55" s="44">
        <v>15.5</v>
      </c>
      <c r="R55" s="44">
        <v>15.5</v>
      </c>
      <c r="S55" s="44"/>
      <c r="T55" s="44">
        <v>15.5</v>
      </c>
      <c r="U55" s="44">
        <v>15.5</v>
      </c>
      <c r="V55" s="44">
        <v>15.5</v>
      </c>
      <c r="W55" s="44">
        <v>15.5</v>
      </c>
      <c r="X55" s="44">
        <v>15.5</v>
      </c>
      <c r="Y55" s="44">
        <v>15.6</v>
      </c>
      <c r="Z55" s="44">
        <v>15.6</v>
      </c>
      <c r="AA55" s="44">
        <v>15.5</v>
      </c>
      <c r="AB55" s="44">
        <v>15.5</v>
      </c>
      <c r="AC55" s="44">
        <v>15.5</v>
      </c>
      <c r="AD55" s="44">
        <v>15.5</v>
      </c>
      <c r="AE55" s="44">
        <v>15.5</v>
      </c>
      <c r="AF55" s="44">
        <v>15.5</v>
      </c>
      <c r="AG55" s="59">
        <v>15.33</v>
      </c>
      <c r="AH55" s="45">
        <f t="shared" si="2"/>
        <v>15.6</v>
      </c>
      <c r="AI55" s="46">
        <f t="shared" si="3"/>
        <v>15.5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10</v>
      </c>
      <c r="Q56" s="44">
        <v>10</v>
      </c>
      <c r="R56" s="44">
        <v>10</v>
      </c>
      <c r="S56" s="44"/>
      <c r="T56" s="44">
        <v>10</v>
      </c>
      <c r="U56" s="44">
        <v>10</v>
      </c>
      <c r="V56" s="44">
        <v>10</v>
      </c>
      <c r="W56" s="44">
        <v>10</v>
      </c>
      <c r="X56" s="44">
        <v>10</v>
      </c>
      <c r="Y56" s="44">
        <v>10</v>
      </c>
      <c r="Z56" s="44">
        <v>10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10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12</v>
      </c>
      <c r="Q57" s="44">
        <v>12</v>
      </c>
      <c r="R57" s="44">
        <v>12</v>
      </c>
      <c r="S57" s="44"/>
      <c r="T57" s="44">
        <v>12</v>
      </c>
      <c r="U57" s="44">
        <v>12</v>
      </c>
      <c r="V57" s="44">
        <v>12</v>
      </c>
      <c r="W57" s="44">
        <v>12</v>
      </c>
      <c r="X57" s="44">
        <v>12</v>
      </c>
      <c r="Y57" s="44">
        <v>12</v>
      </c>
      <c r="Z57" s="44">
        <v>12</v>
      </c>
      <c r="AA57" s="44">
        <v>14</v>
      </c>
      <c r="AB57" s="44">
        <v>14</v>
      </c>
      <c r="AC57" s="44">
        <v>14</v>
      </c>
      <c r="AD57" s="44">
        <v>14</v>
      </c>
      <c r="AE57" s="44">
        <v>14</v>
      </c>
      <c r="AF57" s="44">
        <v>14</v>
      </c>
      <c r="AG57" s="59">
        <v>14.9</v>
      </c>
      <c r="AH57" s="45">
        <f t="shared" si="2"/>
        <v>14</v>
      </c>
      <c r="AI57" s="46">
        <f t="shared" si="3"/>
        <v>12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14.8</v>
      </c>
      <c r="C58" s="44">
        <v>14.8</v>
      </c>
      <c r="D58" s="44">
        <v>14.8</v>
      </c>
      <c r="E58" s="44">
        <v>14.8</v>
      </c>
      <c r="F58" s="44">
        <v>14.8</v>
      </c>
      <c r="G58" s="44">
        <v>14.8</v>
      </c>
      <c r="H58" s="44">
        <v>14.8</v>
      </c>
      <c r="I58" s="44">
        <v>14.8</v>
      </c>
      <c r="J58" s="44">
        <v>14.8</v>
      </c>
      <c r="K58" s="44">
        <v>14.8</v>
      </c>
      <c r="L58" s="44">
        <v>14.8</v>
      </c>
      <c r="M58" s="44">
        <v>14.8</v>
      </c>
      <c r="N58" s="44">
        <v>14.8</v>
      </c>
      <c r="O58" s="44">
        <v>14.8</v>
      </c>
      <c r="P58" s="44">
        <v>14.8</v>
      </c>
      <c r="Q58" s="44">
        <v>14.8</v>
      </c>
      <c r="R58" s="44">
        <v>14.8</v>
      </c>
      <c r="S58" s="44"/>
      <c r="T58" s="44">
        <v>14.8</v>
      </c>
      <c r="U58" s="44">
        <v>14.8</v>
      </c>
      <c r="V58" s="44">
        <v>14.8</v>
      </c>
      <c r="W58" s="44">
        <v>14.8</v>
      </c>
      <c r="X58" s="44">
        <v>14.8</v>
      </c>
      <c r="Y58" s="44">
        <v>14.8</v>
      </c>
      <c r="Z58" s="44">
        <v>14.8</v>
      </c>
      <c r="AA58" s="44">
        <v>14.8</v>
      </c>
      <c r="AB58" s="44">
        <v>14.8</v>
      </c>
      <c r="AC58" s="44">
        <v>14.8</v>
      </c>
      <c r="AD58" s="44">
        <v>14.8</v>
      </c>
      <c r="AE58" s="44">
        <v>14.8</v>
      </c>
      <c r="AF58" s="44">
        <v>14</v>
      </c>
      <c r="AG58" s="59">
        <v>14.3</v>
      </c>
      <c r="AH58" s="45">
        <f t="shared" si="2"/>
        <v>14.8</v>
      </c>
      <c r="AI58" s="46">
        <f t="shared" si="3"/>
        <v>14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/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/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11.8</v>
      </c>
      <c r="C61" s="44">
        <v>11.8</v>
      </c>
      <c r="D61" s="44">
        <v>11.8</v>
      </c>
      <c r="E61" s="44">
        <v>11.8</v>
      </c>
      <c r="F61" s="44">
        <v>11.8</v>
      </c>
      <c r="G61" s="44">
        <v>11.8</v>
      </c>
      <c r="H61" s="44">
        <v>11.8</v>
      </c>
      <c r="I61" s="44">
        <v>11.8</v>
      </c>
      <c r="J61" s="44">
        <v>11.8</v>
      </c>
      <c r="K61" s="44">
        <v>11.8</v>
      </c>
      <c r="L61" s="44">
        <v>11.8</v>
      </c>
      <c r="M61" s="44">
        <v>11.8</v>
      </c>
      <c r="N61" s="44">
        <v>11.8</v>
      </c>
      <c r="O61" s="44">
        <v>11.8</v>
      </c>
      <c r="P61" s="44">
        <v>10</v>
      </c>
      <c r="Q61" s="44">
        <v>10</v>
      </c>
      <c r="R61" s="44">
        <v>10</v>
      </c>
      <c r="S61" s="44"/>
      <c r="T61" s="44">
        <v>10</v>
      </c>
      <c r="U61" s="44">
        <v>10</v>
      </c>
      <c r="V61" s="44">
        <v>10</v>
      </c>
      <c r="W61" s="44">
        <v>10</v>
      </c>
      <c r="X61" s="44">
        <v>10</v>
      </c>
      <c r="Y61" s="44">
        <v>10.1</v>
      </c>
      <c r="Z61" s="44">
        <v>10.1</v>
      </c>
      <c r="AA61" s="44">
        <v>10</v>
      </c>
      <c r="AB61" s="44">
        <v>10</v>
      </c>
      <c r="AC61" s="44">
        <v>10</v>
      </c>
      <c r="AD61" s="44">
        <v>10</v>
      </c>
      <c r="AE61" s="44">
        <v>10</v>
      </c>
      <c r="AF61" s="44">
        <v>10</v>
      </c>
      <c r="AG61" s="59">
        <v>13.5</v>
      </c>
      <c r="AH61" s="45">
        <f t="shared" si="2"/>
        <v>11.8</v>
      </c>
      <c r="AI61" s="46">
        <f t="shared" si="3"/>
        <v>10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/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</v>
      </c>
      <c r="C63" s="44">
        <v>10</v>
      </c>
      <c r="D63" s="44">
        <v>10</v>
      </c>
      <c r="E63" s="44">
        <v>10</v>
      </c>
      <c r="F63" s="44">
        <v>10</v>
      </c>
      <c r="G63" s="44">
        <v>10</v>
      </c>
      <c r="H63" s="44">
        <v>10</v>
      </c>
      <c r="I63" s="44">
        <v>10</v>
      </c>
      <c r="J63" s="44">
        <v>10</v>
      </c>
      <c r="K63" s="44">
        <v>10</v>
      </c>
      <c r="L63" s="44">
        <v>10</v>
      </c>
      <c r="M63" s="44">
        <v>10</v>
      </c>
      <c r="N63" s="44">
        <v>10</v>
      </c>
      <c r="O63" s="44">
        <v>6</v>
      </c>
      <c r="P63" s="44">
        <v>6</v>
      </c>
      <c r="Q63" s="44">
        <v>6</v>
      </c>
      <c r="R63" s="44">
        <v>6</v>
      </c>
      <c r="S63" s="44"/>
      <c r="T63" s="44">
        <v>6</v>
      </c>
      <c r="U63" s="44">
        <v>6</v>
      </c>
      <c r="V63" s="44">
        <v>6</v>
      </c>
      <c r="W63" s="44">
        <v>6</v>
      </c>
      <c r="X63" s="44">
        <v>6</v>
      </c>
      <c r="Y63" s="44">
        <v>6</v>
      </c>
      <c r="Z63" s="44">
        <v>6</v>
      </c>
      <c r="AA63" s="44">
        <v>6</v>
      </c>
      <c r="AB63" s="44">
        <v>6</v>
      </c>
      <c r="AC63" s="44">
        <v>6</v>
      </c>
      <c r="AD63" s="44">
        <v>6</v>
      </c>
      <c r="AE63" s="44">
        <v>6</v>
      </c>
      <c r="AF63" s="44">
        <v>6</v>
      </c>
      <c r="AG63" s="59">
        <v>13</v>
      </c>
      <c r="AH63" s="45">
        <f t="shared" si="2"/>
        <v>10</v>
      </c>
      <c r="AI63" s="46">
        <f t="shared" si="3"/>
        <v>6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8.8000000000000007</v>
      </c>
      <c r="C64" s="44">
        <v>8.8000000000000007</v>
      </c>
      <c r="D64" s="44">
        <v>8.8000000000000007</v>
      </c>
      <c r="E64" s="44">
        <v>8.8000000000000007</v>
      </c>
      <c r="F64" s="44">
        <v>8.8000000000000007</v>
      </c>
      <c r="G64" s="44">
        <v>8.8000000000000007</v>
      </c>
      <c r="H64" s="44">
        <v>8.8000000000000007</v>
      </c>
      <c r="I64" s="44">
        <v>8.8000000000000007</v>
      </c>
      <c r="J64" s="44">
        <v>8.8000000000000007</v>
      </c>
      <c r="K64" s="44">
        <v>8.8000000000000007</v>
      </c>
      <c r="L64" s="44">
        <v>8.8000000000000007</v>
      </c>
      <c r="M64" s="44">
        <v>8.8000000000000007</v>
      </c>
      <c r="N64" s="44">
        <v>10</v>
      </c>
      <c r="O64" s="44">
        <v>12</v>
      </c>
      <c r="P64" s="44">
        <v>12</v>
      </c>
      <c r="Q64" s="44">
        <v>12</v>
      </c>
      <c r="R64" s="44">
        <v>12</v>
      </c>
      <c r="S64" s="44"/>
      <c r="T64" s="44">
        <v>12</v>
      </c>
      <c r="U64" s="44">
        <v>12</v>
      </c>
      <c r="V64" s="44">
        <v>12</v>
      </c>
      <c r="W64" s="44">
        <v>12</v>
      </c>
      <c r="X64" s="44">
        <v>12</v>
      </c>
      <c r="Y64" s="44">
        <v>5.4</v>
      </c>
      <c r="Z64" s="44">
        <v>5.4</v>
      </c>
      <c r="AA64" s="44">
        <v>9.1</v>
      </c>
      <c r="AB64" s="44">
        <v>11</v>
      </c>
      <c r="AC64" s="44">
        <v>11</v>
      </c>
      <c r="AD64" s="44">
        <v>9.3000000000000007</v>
      </c>
      <c r="AE64" s="44">
        <v>9.3000000000000007</v>
      </c>
      <c r="AF64" s="44">
        <v>8.6</v>
      </c>
      <c r="AG64" s="59">
        <v>12</v>
      </c>
      <c r="AH64" s="45">
        <f t="shared" si="2"/>
        <v>12</v>
      </c>
      <c r="AI64" s="46">
        <f t="shared" si="3"/>
        <v>5.4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/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7.8</v>
      </c>
      <c r="C66" s="44">
        <v>7.8</v>
      </c>
      <c r="D66" s="44">
        <v>7.8</v>
      </c>
      <c r="E66" s="44">
        <v>7.8</v>
      </c>
      <c r="F66" s="44">
        <v>7.8</v>
      </c>
      <c r="G66" s="44">
        <v>7.8</v>
      </c>
      <c r="H66" s="44">
        <v>7.8</v>
      </c>
      <c r="I66" s="44">
        <v>7.8</v>
      </c>
      <c r="J66" s="44">
        <v>7.8</v>
      </c>
      <c r="K66" s="44">
        <v>7.8</v>
      </c>
      <c r="L66" s="44">
        <v>7.8</v>
      </c>
      <c r="M66" s="44">
        <v>7.8</v>
      </c>
      <c r="N66" s="44">
        <v>7.8</v>
      </c>
      <c r="O66" s="44">
        <v>4</v>
      </c>
      <c r="P66" s="44">
        <v>0</v>
      </c>
      <c r="Q66" s="44">
        <v>0</v>
      </c>
      <c r="R66" s="44">
        <v>0</v>
      </c>
      <c r="S66" s="44"/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12</v>
      </c>
      <c r="AC66" s="44">
        <v>12</v>
      </c>
      <c r="AD66" s="44">
        <v>12</v>
      </c>
      <c r="AE66" s="44">
        <v>12</v>
      </c>
      <c r="AF66" s="44">
        <v>12</v>
      </c>
      <c r="AG66" s="59">
        <v>12</v>
      </c>
      <c r="AH66" s="45">
        <f t="shared" si="2"/>
        <v>12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10.5</v>
      </c>
      <c r="C67" s="44">
        <v>10.5</v>
      </c>
      <c r="D67" s="44">
        <v>10.5</v>
      </c>
      <c r="E67" s="44">
        <v>10.5</v>
      </c>
      <c r="F67" s="44">
        <v>10.5</v>
      </c>
      <c r="G67" s="44">
        <v>10.5</v>
      </c>
      <c r="H67" s="44">
        <v>10.5</v>
      </c>
      <c r="I67" s="44">
        <v>10.5</v>
      </c>
      <c r="J67" s="44">
        <v>10.5</v>
      </c>
      <c r="K67" s="44">
        <v>10.5</v>
      </c>
      <c r="L67" s="44">
        <v>10.5</v>
      </c>
      <c r="M67" s="44">
        <v>10.5</v>
      </c>
      <c r="N67" s="44">
        <v>10.5</v>
      </c>
      <c r="O67" s="44">
        <v>8.6999999999999993</v>
      </c>
      <c r="P67" s="44">
        <v>8.6999999999999993</v>
      </c>
      <c r="Q67" s="44">
        <v>8.6999999999999993</v>
      </c>
      <c r="R67" s="44">
        <v>8.6999999999999993</v>
      </c>
      <c r="S67" s="44"/>
      <c r="T67" s="44">
        <v>8.6999999999999993</v>
      </c>
      <c r="U67" s="44">
        <v>8.6999999999999993</v>
      </c>
      <c r="V67" s="44">
        <v>8.6999999999999993</v>
      </c>
      <c r="W67" s="44">
        <v>8.6999999999999993</v>
      </c>
      <c r="X67" s="44">
        <v>8.6999999999999993</v>
      </c>
      <c r="Y67" s="44">
        <v>8.6999999999999993</v>
      </c>
      <c r="Z67" s="44">
        <v>8.6999999999999993</v>
      </c>
      <c r="AA67" s="44">
        <v>8.6999999999999993</v>
      </c>
      <c r="AB67" s="44">
        <v>8.6999999999999993</v>
      </c>
      <c r="AC67" s="44">
        <v>8.6999999999999993</v>
      </c>
      <c r="AD67" s="44">
        <v>8.6999999999999993</v>
      </c>
      <c r="AE67" s="44">
        <v>8.6999999999999993</v>
      </c>
      <c r="AF67" s="44">
        <v>8.6999999999999993</v>
      </c>
      <c r="AG67" s="59">
        <v>12</v>
      </c>
      <c r="AH67" s="45">
        <f t="shared" si="2"/>
        <v>10.5</v>
      </c>
      <c r="AI67" s="46">
        <f t="shared" si="3"/>
        <v>8.6999999999999993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7.5</v>
      </c>
      <c r="C68" s="44">
        <v>7.5</v>
      </c>
      <c r="D68" s="44">
        <v>7.5</v>
      </c>
      <c r="E68" s="44">
        <v>7.5</v>
      </c>
      <c r="F68" s="44">
        <v>7.5</v>
      </c>
      <c r="G68" s="44">
        <v>7.5</v>
      </c>
      <c r="H68" s="44">
        <v>7.5</v>
      </c>
      <c r="I68" s="44">
        <v>7.5</v>
      </c>
      <c r="J68" s="44">
        <v>7.5</v>
      </c>
      <c r="K68" s="44">
        <v>7.5</v>
      </c>
      <c r="L68" s="44">
        <v>7.5</v>
      </c>
      <c r="M68" s="44">
        <v>12.5</v>
      </c>
      <c r="N68" s="44">
        <v>12.5</v>
      </c>
      <c r="O68" s="44">
        <v>12.5</v>
      </c>
      <c r="P68" s="44">
        <v>12.5</v>
      </c>
      <c r="Q68" s="44">
        <v>12.5</v>
      </c>
      <c r="R68" s="44">
        <v>12.5</v>
      </c>
      <c r="S68" s="44"/>
      <c r="T68" s="44">
        <v>12.5</v>
      </c>
      <c r="U68" s="44">
        <v>12.5</v>
      </c>
      <c r="V68" s="44">
        <v>12.5</v>
      </c>
      <c r="W68" s="44">
        <v>12.5</v>
      </c>
      <c r="X68" s="44">
        <v>12.5</v>
      </c>
      <c r="Y68" s="44">
        <v>12.5</v>
      </c>
      <c r="Z68" s="44">
        <v>12.5</v>
      </c>
      <c r="AA68" s="44">
        <v>12.5</v>
      </c>
      <c r="AB68" s="44">
        <v>12.5</v>
      </c>
      <c r="AC68" s="44">
        <v>12.5</v>
      </c>
      <c r="AD68" s="44">
        <v>11</v>
      </c>
      <c r="AE68" s="44">
        <v>11</v>
      </c>
      <c r="AF68" s="44">
        <v>11</v>
      </c>
      <c r="AG68" s="59">
        <v>12</v>
      </c>
      <c r="AH68" s="45">
        <f t="shared" si="2"/>
        <v>12.5</v>
      </c>
      <c r="AI68" s="46">
        <f t="shared" si="3"/>
        <v>7.5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/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  <c r="AC69" s="44">
        <v>0</v>
      </c>
      <c r="AD69" s="44">
        <v>0</v>
      </c>
      <c r="AE69" s="44">
        <v>0</v>
      </c>
      <c r="AF69" s="44">
        <v>0</v>
      </c>
      <c r="AG69" s="59">
        <v>11.88</v>
      </c>
      <c r="AH69" s="45">
        <f t="shared" si="2"/>
        <v>10</v>
      </c>
      <c r="AI69" s="46">
        <f t="shared" si="3"/>
        <v>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11.2</v>
      </c>
      <c r="C70" s="44">
        <v>11.2</v>
      </c>
      <c r="D70" s="44">
        <v>11.2</v>
      </c>
      <c r="E70" s="44">
        <v>11.2</v>
      </c>
      <c r="F70" s="44">
        <v>11.2</v>
      </c>
      <c r="G70" s="44">
        <v>11.2</v>
      </c>
      <c r="H70" s="44">
        <v>11.2</v>
      </c>
      <c r="I70" s="44">
        <v>11.2</v>
      </c>
      <c r="J70" s="44">
        <v>11.2</v>
      </c>
      <c r="K70" s="44">
        <v>11.2</v>
      </c>
      <c r="L70" s="44">
        <v>11.2</v>
      </c>
      <c r="M70" s="44">
        <v>11.2</v>
      </c>
      <c r="N70" s="44">
        <v>11.2</v>
      </c>
      <c r="O70" s="44">
        <v>11.2</v>
      </c>
      <c r="P70" s="44">
        <v>11.2</v>
      </c>
      <c r="Q70" s="44">
        <v>11.2</v>
      </c>
      <c r="R70" s="44">
        <v>11.2</v>
      </c>
      <c r="S70" s="44"/>
      <c r="T70" s="44">
        <v>11.2</v>
      </c>
      <c r="U70" s="44">
        <v>11.2</v>
      </c>
      <c r="V70" s="44">
        <v>11.2</v>
      </c>
      <c r="W70" s="44">
        <v>11.2</v>
      </c>
      <c r="X70" s="44">
        <v>11.2</v>
      </c>
      <c r="Y70" s="44">
        <v>11.1</v>
      </c>
      <c r="Z70" s="44">
        <v>11.1</v>
      </c>
      <c r="AA70" s="44">
        <v>11.1</v>
      </c>
      <c r="AB70" s="44">
        <v>11.1</v>
      </c>
      <c r="AC70" s="44">
        <v>11.1</v>
      </c>
      <c r="AD70" s="44">
        <v>11.1</v>
      </c>
      <c r="AE70" s="44">
        <v>10</v>
      </c>
      <c r="AF70" s="44">
        <v>9</v>
      </c>
      <c r="AG70" s="59">
        <v>11</v>
      </c>
      <c r="AH70" s="45">
        <f t="shared" si="2"/>
        <v>11.2</v>
      </c>
      <c r="AI70" s="46">
        <f t="shared" si="3"/>
        <v>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/>
      <c r="T71" s="44">
        <v>9.4</v>
      </c>
      <c r="U71" s="44">
        <v>9.4</v>
      </c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11.6</v>
      </c>
      <c r="C72" s="44">
        <v>11.6</v>
      </c>
      <c r="D72" s="44">
        <v>11.6</v>
      </c>
      <c r="E72" s="44">
        <v>11.6</v>
      </c>
      <c r="F72" s="44">
        <v>11.6</v>
      </c>
      <c r="G72" s="44">
        <v>11.6</v>
      </c>
      <c r="H72" s="44">
        <v>11.6</v>
      </c>
      <c r="I72" s="44">
        <v>11.6</v>
      </c>
      <c r="J72" s="44">
        <v>11.6</v>
      </c>
      <c r="K72" s="44">
        <v>11.6</v>
      </c>
      <c r="L72" s="44">
        <v>11.6</v>
      </c>
      <c r="M72" s="44">
        <v>11.6</v>
      </c>
      <c r="N72" s="44">
        <v>11.6</v>
      </c>
      <c r="O72" s="44">
        <v>11.6</v>
      </c>
      <c r="P72" s="44">
        <v>11.6</v>
      </c>
      <c r="Q72" s="44">
        <v>11.6</v>
      </c>
      <c r="R72" s="44">
        <v>11.6</v>
      </c>
      <c r="S72" s="44"/>
      <c r="T72" s="44">
        <v>11.6</v>
      </c>
      <c r="U72" s="44">
        <v>11.6</v>
      </c>
      <c r="V72" s="44">
        <v>11.6</v>
      </c>
      <c r="W72" s="44">
        <v>11.6</v>
      </c>
      <c r="X72" s="44">
        <v>11.6</v>
      </c>
      <c r="Y72" s="44">
        <v>11.7</v>
      </c>
      <c r="Z72" s="44">
        <v>11.7</v>
      </c>
      <c r="AA72" s="44">
        <v>11.7</v>
      </c>
      <c r="AB72" s="44">
        <v>11.7</v>
      </c>
      <c r="AC72" s="44">
        <v>11.7</v>
      </c>
      <c r="AD72" s="44">
        <v>11.7</v>
      </c>
      <c r="AE72" s="44">
        <v>11.7</v>
      </c>
      <c r="AF72" s="44">
        <v>11.7</v>
      </c>
      <c r="AG72" s="59">
        <v>10.7</v>
      </c>
      <c r="AH72" s="45">
        <f t="shared" si="2"/>
        <v>11.7</v>
      </c>
      <c r="AI72" s="46">
        <f t="shared" si="3"/>
        <v>11.6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9.1999999999999993</v>
      </c>
      <c r="C73" s="44">
        <v>9.1999999999999993</v>
      </c>
      <c r="D73" s="44">
        <v>9.1999999999999993</v>
      </c>
      <c r="E73" s="44">
        <v>9.1999999999999993</v>
      </c>
      <c r="F73" s="44">
        <v>9.1999999999999993</v>
      </c>
      <c r="G73" s="44">
        <v>9.1999999999999993</v>
      </c>
      <c r="H73" s="44">
        <v>9.1999999999999993</v>
      </c>
      <c r="I73" s="44">
        <v>9.1999999999999993</v>
      </c>
      <c r="J73" s="44">
        <v>9.1999999999999993</v>
      </c>
      <c r="K73" s="44">
        <v>9.1999999999999993</v>
      </c>
      <c r="L73" s="44">
        <v>9.1999999999999993</v>
      </c>
      <c r="M73" s="44">
        <v>9.1999999999999993</v>
      </c>
      <c r="N73" s="44">
        <v>9.1999999999999993</v>
      </c>
      <c r="O73" s="44">
        <v>9.1999999999999993</v>
      </c>
      <c r="P73" s="44">
        <v>9.1999999999999993</v>
      </c>
      <c r="Q73" s="44">
        <v>9.1999999999999993</v>
      </c>
      <c r="R73" s="44">
        <v>9.1999999999999993</v>
      </c>
      <c r="S73" s="44"/>
      <c r="T73" s="44">
        <v>9.1999999999999993</v>
      </c>
      <c r="U73" s="44">
        <v>9.1999999999999993</v>
      </c>
      <c r="V73" s="44">
        <v>9.1999999999999993</v>
      </c>
      <c r="W73" s="44">
        <v>9.1999999999999993</v>
      </c>
      <c r="X73" s="44">
        <v>9.1999999999999993</v>
      </c>
      <c r="Y73" s="44">
        <v>9.1999999999999993</v>
      </c>
      <c r="Z73" s="44">
        <v>9.1999999999999993</v>
      </c>
      <c r="AA73" s="44">
        <v>9.1</v>
      </c>
      <c r="AB73" s="44">
        <v>9.1</v>
      </c>
      <c r="AC73" s="44">
        <v>9.1</v>
      </c>
      <c r="AD73" s="44">
        <v>9.1</v>
      </c>
      <c r="AE73" s="44">
        <v>9.1</v>
      </c>
      <c r="AF73" s="44">
        <v>9.1</v>
      </c>
      <c r="AG73" s="59">
        <v>10.3</v>
      </c>
      <c r="AH73" s="45">
        <f>MAX(B73:AF73)</f>
        <v>9.1999999999999993</v>
      </c>
      <c r="AI73" s="46">
        <f>MIN(B73:AF73)</f>
        <v>9.1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9</v>
      </c>
      <c r="C74" s="44">
        <v>9</v>
      </c>
      <c r="D74" s="44">
        <v>9</v>
      </c>
      <c r="E74" s="44">
        <v>9</v>
      </c>
      <c r="F74" s="44">
        <v>9</v>
      </c>
      <c r="G74" s="44">
        <v>9</v>
      </c>
      <c r="H74" s="44">
        <v>9</v>
      </c>
      <c r="I74" s="44">
        <v>9</v>
      </c>
      <c r="J74" s="44">
        <v>9</v>
      </c>
      <c r="K74" s="44">
        <v>9</v>
      </c>
      <c r="L74" s="44">
        <v>9</v>
      </c>
      <c r="M74" s="44">
        <v>9</v>
      </c>
      <c r="N74" s="44">
        <v>9</v>
      </c>
      <c r="O74" s="44">
        <v>9</v>
      </c>
      <c r="P74" s="44">
        <v>9</v>
      </c>
      <c r="Q74" s="44">
        <v>9</v>
      </c>
      <c r="R74" s="44">
        <v>9</v>
      </c>
      <c r="S74" s="44"/>
      <c r="T74" s="44">
        <v>9</v>
      </c>
      <c r="U74" s="44">
        <v>9</v>
      </c>
      <c r="V74" s="44">
        <v>9</v>
      </c>
      <c r="W74" s="44">
        <v>9</v>
      </c>
      <c r="X74" s="44">
        <v>9</v>
      </c>
      <c r="Y74" s="44">
        <v>10</v>
      </c>
      <c r="Z74" s="44">
        <v>10</v>
      </c>
      <c r="AA74" s="44">
        <v>9</v>
      </c>
      <c r="AB74" s="44">
        <v>9</v>
      </c>
      <c r="AC74" s="44">
        <v>9</v>
      </c>
      <c r="AD74" s="44">
        <v>9</v>
      </c>
      <c r="AE74" s="44">
        <v>9</v>
      </c>
      <c r="AF74" s="44">
        <v>9</v>
      </c>
      <c r="AG74" s="59">
        <v>10</v>
      </c>
      <c r="AH74" s="45">
        <f t="shared" si="2"/>
        <v>10</v>
      </c>
      <c r="AI74" s="46">
        <f t="shared" si="3"/>
        <v>9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7.8</v>
      </c>
      <c r="C76" s="44">
        <v>7.8</v>
      </c>
      <c r="D76" s="44">
        <v>7.8</v>
      </c>
      <c r="E76" s="44">
        <v>7.8</v>
      </c>
      <c r="F76" s="44">
        <v>7.8</v>
      </c>
      <c r="G76" s="44">
        <v>7.8</v>
      </c>
      <c r="H76" s="44">
        <v>7.8</v>
      </c>
      <c r="I76" s="44">
        <v>7.8</v>
      </c>
      <c r="J76" s="44">
        <v>7.8</v>
      </c>
      <c r="K76" s="44">
        <v>7.8</v>
      </c>
      <c r="L76" s="44">
        <v>7.8</v>
      </c>
      <c r="M76" s="44">
        <v>7.8</v>
      </c>
      <c r="N76" s="44">
        <v>7.8</v>
      </c>
      <c r="O76" s="44">
        <v>7.8</v>
      </c>
      <c r="P76" s="44">
        <v>7.8</v>
      </c>
      <c r="Q76" s="44">
        <v>7.8</v>
      </c>
      <c r="R76" s="44">
        <v>7.8</v>
      </c>
      <c r="S76" s="44"/>
      <c r="T76" s="44">
        <v>7.8</v>
      </c>
      <c r="U76" s="44">
        <v>7.8</v>
      </c>
      <c r="V76" s="44">
        <v>7.8</v>
      </c>
      <c r="W76" s="44">
        <v>7.8</v>
      </c>
      <c r="X76" s="44">
        <v>7.8</v>
      </c>
      <c r="Y76" s="44">
        <v>6.9</v>
      </c>
      <c r="Z76" s="44">
        <v>6.9</v>
      </c>
      <c r="AA76" s="44">
        <v>9.3000000000000007</v>
      </c>
      <c r="AB76" s="44">
        <v>9.3000000000000007</v>
      </c>
      <c r="AC76" s="44">
        <v>9.3000000000000007</v>
      </c>
      <c r="AD76" s="44">
        <v>9.3000000000000007</v>
      </c>
      <c r="AE76" s="44">
        <v>9.3000000000000007</v>
      </c>
      <c r="AF76" s="44">
        <v>9.3000000000000007</v>
      </c>
      <c r="AG76" s="59">
        <v>10</v>
      </c>
      <c r="AH76" s="45">
        <f t="shared" si="2"/>
        <v>9.3000000000000007</v>
      </c>
      <c r="AI76" s="46">
        <f t="shared" si="3"/>
        <v>6.9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/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/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215">
        <v>179.5</v>
      </c>
      <c r="C79" s="215">
        <v>179.5</v>
      </c>
      <c r="D79" s="215">
        <v>179.5</v>
      </c>
      <c r="E79" s="215">
        <v>179.5</v>
      </c>
      <c r="F79" s="215">
        <v>179.5</v>
      </c>
      <c r="G79" s="215">
        <v>179.5</v>
      </c>
      <c r="H79" s="215">
        <v>179.5</v>
      </c>
      <c r="I79" s="215">
        <v>179.5</v>
      </c>
      <c r="J79" s="215">
        <v>179.5</v>
      </c>
      <c r="K79" s="215">
        <v>179.5</v>
      </c>
      <c r="L79" s="215">
        <v>179.5</v>
      </c>
      <c r="M79" s="215">
        <v>185</v>
      </c>
      <c r="N79" s="215">
        <v>185</v>
      </c>
      <c r="O79" s="215">
        <v>181</v>
      </c>
      <c r="P79" s="215">
        <v>170</v>
      </c>
      <c r="Q79" s="215">
        <v>170</v>
      </c>
      <c r="R79" s="215">
        <v>170</v>
      </c>
      <c r="S79" s="215"/>
      <c r="T79" s="215">
        <v>170</v>
      </c>
      <c r="U79" s="215">
        <v>170</v>
      </c>
      <c r="V79" s="215">
        <v>170</v>
      </c>
      <c r="W79" s="215">
        <v>170</v>
      </c>
      <c r="X79" s="215">
        <v>170</v>
      </c>
      <c r="Y79" s="215">
        <f>90.7+95.7</f>
        <v>186.4</v>
      </c>
      <c r="Z79" s="215">
        <f>90.7+95.7</f>
        <v>186.4</v>
      </c>
      <c r="AA79" s="63">
        <f>90.1+96.1</f>
        <v>186.2</v>
      </c>
      <c r="AB79" s="63">
        <f>90.9+100.3</f>
        <v>191.2</v>
      </c>
      <c r="AC79" s="63">
        <f t="shared" ref="AC79:AF79" si="20">90.9+100.3</f>
        <v>191.2</v>
      </c>
      <c r="AD79" s="63">
        <f t="shared" si="20"/>
        <v>191.2</v>
      </c>
      <c r="AE79" s="63">
        <f t="shared" si="20"/>
        <v>191.2</v>
      </c>
      <c r="AF79" s="63">
        <f t="shared" si="20"/>
        <v>191.2</v>
      </c>
      <c r="AG79" s="59">
        <v>240</v>
      </c>
      <c r="AH79" s="45">
        <f t="shared" si="2"/>
        <v>191.2</v>
      </c>
      <c r="AI79" s="46">
        <f t="shared" si="3"/>
        <v>170</v>
      </c>
      <c r="AK79" s="47"/>
    </row>
    <row r="80" spans="1:88" ht="15.75" thickBot="1" x14ac:dyDescent="0.3">
      <c r="A80" s="65" t="s">
        <v>32</v>
      </c>
      <c r="B80" s="66">
        <f t="shared" ref="B80:AG80" si="21">SUM(B11:B78)</f>
        <v>1727.3</v>
      </c>
      <c r="C80" s="66">
        <f t="shared" ref="C80:D80" si="22">SUM(C11:C78)</f>
        <v>1643.7</v>
      </c>
      <c r="D80" s="66">
        <f t="shared" si="22"/>
        <v>1643.7</v>
      </c>
      <c r="E80" s="66">
        <f t="shared" ref="E80:F80" si="23">SUM(E11:E78)</f>
        <v>1643.7</v>
      </c>
      <c r="F80" s="66">
        <f t="shared" si="23"/>
        <v>1624.7</v>
      </c>
      <c r="G80" s="66">
        <f t="shared" si="21"/>
        <v>1853.9999999999998</v>
      </c>
      <c r="H80" s="66">
        <f t="shared" si="21"/>
        <v>1612.2</v>
      </c>
      <c r="I80" s="66">
        <f t="shared" si="21"/>
        <v>1612.2</v>
      </c>
      <c r="J80" s="66">
        <f t="shared" si="21"/>
        <v>1612.2</v>
      </c>
      <c r="K80" s="66">
        <f t="shared" si="21"/>
        <v>1747.5</v>
      </c>
      <c r="L80" s="66">
        <f t="shared" si="21"/>
        <v>1747.5</v>
      </c>
      <c r="M80" s="66">
        <f t="shared" ref="M80:N80" si="24">SUM(M11:M78)</f>
        <v>1731.0999999999997</v>
      </c>
      <c r="N80" s="66">
        <f t="shared" si="24"/>
        <v>1700.6999999999998</v>
      </c>
      <c r="O80" s="66">
        <f t="shared" ref="O80:P80" si="25">SUM(O11:O78)</f>
        <v>1732.1</v>
      </c>
      <c r="P80" s="66">
        <f t="shared" si="25"/>
        <v>1775.1</v>
      </c>
      <c r="Q80" s="66">
        <f t="shared" ref="Q80:R80" si="26">SUM(Q11:Q78)</f>
        <v>1775.1</v>
      </c>
      <c r="R80" s="66">
        <f t="shared" si="26"/>
        <v>1772.5</v>
      </c>
      <c r="S80" s="66"/>
      <c r="T80" s="66">
        <f t="shared" ref="T80" si="27">SUM(T11:T78)</f>
        <v>1772.5</v>
      </c>
      <c r="U80" s="66">
        <f t="shared" ref="U80:V80" si="28">SUM(U11:U78)</f>
        <v>1772.5</v>
      </c>
      <c r="V80" s="66">
        <f t="shared" si="28"/>
        <v>1772.5</v>
      </c>
      <c r="W80" s="66">
        <f t="shared" ref="W80:X80" si="29">SUM(W11:W78)</f>
        <v>1772.5</v>
      </c>
      <c r="X80" s="66">
        <f t="shared" si="29"/>
        <v>1772.5</v>
      </c>
      <c r="Y80" s="66">
        <f t="shared" ref="Y80:Z80" si="30">SUM(Y11:Y78)</f>
        <v>1776.2</v>
      </c>
      <c r="Z80" s="66">
        <f t="shared" si="30"/>
        <v>1827.7</v>
      </c>
      <c r="AA80" s="66">
        <f>SUM(AA11:AA78)</f>
        <v>1840.9</v>
      </c>
      <c r="AB80" s="66">
        <f t="shared" si="21"/>
        <v>1829.1000000000004</v>
      </c>
      <c r="AC80" s="66">
        <f t="shared" ref="AC80:AD80" si="31">SUM(AC11:AC78)</f>
        <v>1808.8000000000002</v>
      </c>
      <c r="AD80" s="66">
        <f t="shared" si="31"/>
        <v>1764.1000000000001</v>
      </c>
      <c r="AE80" s="66">
        <f t="shared" ref="AE80:AF80" si="32">SUM(AE11:AE78)</f>
        <v>1701.7000000000003</v>
      </c>
      <c r="AF80" s="66">
        <f t="shared" si="32"/>
        <v>1749.6</v>
      </c>
      <c r="AG80" s="66">
        <f t="shared" si="21"/>
        <v>2672.3274000000001</v>
      </c>
      <c r="AH80" s="45">
        <f t="shared" si="2"/>
        <v>1853.9999999999998</v>
      </c>
      <c r="AI80" s="46">
        <f t="shared" si="3"/>
        <v>1612.2</v>
      </c>
      <c r="AK80" s="47"/>
    </row>
    <row r="81" spans="1:75" x14ac:dyDescent="0.25">
      <c r="A81" s="67" t="s">
        <v>366</v>
      </c>
      <c r="B81" s="44">
        <v>457.9</v>
      </c>
      <c r="C81" s="44">
        <v>457.9</v>
      </c>
      <c r="D81" s="44">
        <v>457.9</v>
      </c>
      <c r="E81" s="44">
        <v>457.9</v>
      </c>
      <c r="F81" s="44">
        <v>457.9</v>
      </c>
      <c r="G81" s="44">
        <v>457.9</v>
      </c>
      <c r="H81" s="44">
        <v>457.9</v>
      </c>
      <c r="I81" s="44">
        <v>457.9</v>
      </c>
      <c r="J81" s="44">
        <v>457.9</v>
      </c>
      <c r="K81" s="44">
        <v>457.9</v>
      </c>
      <c r="L81" s="44">
        <v>457.9</v>
      </c>
      <c r="M81" s="44">
        <v>457.9</v>
      </c>
      <c r="N81" s="44">
        <v>457.9</v>
      </c>
      <c r="O81" s="44">
        <v>457.9</v>
      </c>
      <c r="P81" s="44">
        <v>457.9</v>
      </c>
      <c r="Q81" s="44">
        <v>457.9</v>
      </c>
      <c r="R81" s="44">
        <v>457.9</v>
      </c>
      <c r="S81" s="44"/>
      <c r="T81" s="44">
        <v>457.5</v>
      </c>
      <c r="U81" s="44">
        <v>457.5</v>
      </c>
      <c r="V81" s="44">
        <v>457.5</v>
      </c>
      <c r="W81" s="44">
        <v>457.5</v>
      </c>
      <c r="X81" s="44">
        <v>457.5</v>
      </c>
      <c r="Y81" s="44">
        <v>457.5</v>
      </c>
      <c r="Z81" s="44">
        <v>457.5</v>
      </c>
      <c r="AA81" s="44">
        <v>457.4</v>
      </c>
      <c r="AB81" s="44">
        <v>457.4</v>
      </c>
      <c r="AC81" s="44">
        <v>457.4</v>
      </c>
      <c r="AD81" s="44">
        <v>457.4</v>
      </c>
      <c r="AE81" s="44">
        <v>457.4</v>
      </c>
      <c r="AF81" s="44">
        <v>457.4</v>
      </c>
      <c r="AG81" s="59">
        <v>456</v>
      </c>
      <c r="AH81" s="45">
        <f t="shared" si="2"/>
        <v>457.9</v>
      </c>
      <c r="AI81" s="46">
        <f t="shared" si="3"/>
        <v>457.4</v>
      </c>
      <c r="AK81" s="47"/>
    </row>
    <row r="82" spans="1:75" x14ac:dyDescent="0.25">
      <c r="A82" s="68" t="s">
        <v>367</v>
      </c>
      <c r="B82" s="43">
        <v>88.2</v>
      </c>
      <c r="C82" s="43">
        <v>88.2</v>
      </c>
      <c r="D82" s="43">
        <v>88.2</v>
      </c>
      <c r="E82" s="43">
        <v>88.2</v>
      </c>
      <c r="F82" s="43">
        <v>88.2</v>
      </c>
      <c r="G82" s="43">
        <v>88.2</v>
      </c>
      <c r="H82" s="43">
        <v>88.2</v>
      </c>
      <c r="I82" s="43">
        <v>88.2</v>
      </c>
      <c r="J82" s="43">
        <v>88.2</v>
      </c>
      <c r="K82" s="43">
        <v>88.2</v>
      </c>
      <c r="L82" s="43">
        <v>88.2</v>
      </c>
      <c r="M82" s="43">
        <v>90</v>
      </c>
      <c r="N82" s="43">
        <v>90</v>
      </c>
      <c r="O82" s="43">
        <v>90</v>
      </c>
      <c r="P82" s="43">
        <v>90</v>
      </c>
      <c r="Q82" s="43">
        <v>90</v>
      </c>
      <c r="R82" s="43">
        <v>62</v>
      </c>
      <c r="S82" s="43"/>
      <c r="T82" s="43">
        <v>0</v>
      </c>
      <c r="U82" s="43">
        <v>90.2</v>
      </c>
      <c r="V82" s="43">
        <v>90.2</v>
      </c>
      <c r="W82" s="43">
        <v>90.2</v>
      </c>
      <c r="X82" s="43">
        <v>90.2</v>
      </c>
      <c r="Y82" s="43">
        <v>90.2</v>
      </c>
      <c r="Z82" s="43">
        <v>90.2</v>
      </c>
      <c r="AA82" s="43">
        <v>90.4</v>
      </c>
      <c r="AB82" s="43">
        <v>90.4</v>
      </c>
      <c r="AC82" s="43">
        <v>90.4</v>
      </c>
      <c r="AD82" s="43">
        <v>90.4</v>
      </c>
      <c r="AE82" s="43">
        <v>90.4</v>
      </c>
      <c r="AF82" s="43">
        <v>90.4</v>
      </c>
      <c r="AG82" s="61">
        <v>111</v>
      </c>
      <c r="AH82" s="45">
        <f t="shared" ref="AH82:AH145" si="33">MAX(B82:AF82)</f>
        <v>90.4</v>
      </c>
      <c r="AI82" s="46">
        <f t="shared" ref="AI82:AI145" si="34">MIN(B82:AF82)</f>
        <v>0</v>
      </c>
      <c r="AK82" s="47"/>
    </row>
    <row r="83" spans="1:75" x14ac:dyDescent="0.25">
      <c r="A83" s="68" t="s">
        <v>368</v>
      </c>
      <c r="B83" s="43">
        <v>79</v>
      </c>
      <c r="C83" s="43">
        <v>79</v>
      </c>
      <c r="D83" s="43">
        <v>79</v>
      </c>
      <c r="E83" s="43">
        <v>79</v>
      </c>
      <c r="F83" s="43">
        <v>79</v>
      </c>
      <c r="G83" s="43">
        <v>79</v>
      </c>
      <c r="H83" s="43">
        <v>79</v>
      </c>
      <c r="I83" s="43">
        <v>79</v>
      </c>
      <c r="J83" s="43">
        <v>79</v>
      </c>
      <c r="K83" s="43">
        <v>79</v>
      </c>
      <c r="L83" s="43">
        <v>79</v>
      </c>
      <c r="M83" s="43">
        <v>79</v>
      </c>
      <c r="N83" s="43">
        <v>79</v>
      </c>
      <c r="O83" s="43">
        <v>79</v>
      </c>
      <c r="P83" s="43">
        <v>79</v>
      </c>
      <c r="Q83" s="43">
        <v>79</v>
      </c>
      <c r="R83" s="43">
        <v>79</v>
      </c>
      <c r="S83" s="43"/>
      <c r="T83" s="43">
        <v>68</v>
      </c>
      <c r="U83" s="43">
        <v>68</v>
      </c>
      <c r="V83" s="43">
        <v>68</v>
      </c>
      <c r="W83" s="43">
        <v>68</v>
      </c>
      <c r="X83" s="43">
        <v>68</v>
      </c>
      <c r="Y83" s="43">
        <v>68</v>
      </c>
      <c r="Z83" s="43">
        <v>68</v>
      </c>
      <c r="AA83" s="43">
        <v>80.099999999999994</v>
      </c>
      <c r="AB83" s="43">
        <v>80.099999999999994</v>
      </c>
      <c r="AC83" s="43">
        <v>80.099999999999994</v>
      </c>
      <c r="AD83" s="43">
        <v>80.099999999999994</v>
      </c>
      <c r="AE83" s="43">
        <v>80.099999999999994</v>
      </c>
      <c r="AF83" s="43">
        <v>80.099999999999994</v>
      </c>
      <c r="AG83" s="61">
        <v>102</v>
      </c>
      <c r="AH83" s="45">
        <f t="shared" si="33"/>
        <v>80.099999999999994</v>
      </c>
      <c r="AI83" s="46">
        <f t="shared" si="34"/>
        <v>68</v>
      </c>
      <c r="AK83" s="47"/>
    </row>
    <row r="84" spans="1:75" x14ac:dyDescent="0.25">
      <c r="A84" s="42" t="s">
        <v>181</v>
      </c>
      <c r="B84" s="44">
        <v>38</v>
      </c>
      <c r="C84" s="44">
        <v>38</v>
      </c>
      <c r="D84" s="44">
        <v>38</v>
      </c>
      <c r="E84" s="44">
        <v>38</v>
      </c>
      <c r="F84" s="44">
        <v>38</v>
      </c>
      <c r="G84" s="44">
        <v>38</v>
      </c>
      <c r="H84" s="44">
        <v>38</v>
      </c>
      <c r="I84" s="44">
        <v>38</v>
      </c>
      <c r="J84" s="44">
        <v>38</v>
      </c>
      <c r="K84" s="44">
        <v>38</v>
      </c>
      <c r="L84" s="44">
        <v>38</v>
      </c>
      <c r="M84" s="44">
        <v>52</v>
      </c>
      <c r="N84" s="44">
        <v>52</v>
      </c>
      <c r="O84" s="44">
        <v>60</v>
      </c>
      <c r="P84" s="44">
        <v>60</v>
      </c>
      <c r="Q84" s="44">
        <v>60</v>
      </c>
      <c r="R84" s="44">
        <v>60</v>
      </c>
      <c r="S84" s="44"/>
      <c r="T84" s="44">
        <v>55.9</v>
      </c>
      <c r="U84" s="44">
        <v>55.9</v>
      </c>
      <c r="V84" s="44">
        <v>55.9</v>
      </c>
      <c r="W84" s="44">
        <v>55.9</v>
      </c>
      <c r="X84" s="44">
        <v>55.9</v>
      </c>
      <c r="Y84" s="44">
        <v>55.9</v>
      </c>
      <c r="Z84" s="44">
        <v>55.9</v>
      </c>
      <c r="AA84" s="44">
        <v>61</v>
      </c>
      <c r="AB84" s="44">
        <v>60.3</v>
      </c>
      <c r="AC84" s="44">
        <v>60.3</v>
      </c>
      <c r="AD84" s="44">
        <v>55.5</v>
      </c>
      <c r="AE84" s="44">
        <v>55.5</v>
      </c>
      <c r="AF84" s="44">
        <v>50</v>
      </c>
      <c r="AG84" s="59">
        <v>60</v>
      </c>
      <c r="AH84" s="45">
        <f>MAX(B84:AF84)</f>
        <v>61</v>
      </c>
      <c r="AI84" s="46">
        <f>MIN(B84:AF84)</f>
        <v>38</v>
      </c>
      <c r="AK84" s="47"/>
    </row>
    <row r="85" spans="1:75" x14ac:dyDescent="0.25">
      <c r="A85" s="69" t="s">
        <v>369</v>
      </c>
      <c r="B85" s="43">
        <v>43.1</v>
      </c>
      <c r="C85" s="43">
        <v>43.1</v>
      </c>
      <c r="D85" s="43">
        <v>43.1</v>
      </c>
      <c r="E85" s="43">
        <v>43.1</v>
      </c>
      <c r="F85" s="43">
        <v>43.1</v>
      </c>
      <c r="G85" s="43">
        <v>43.1</v>
      </c>
      <c r="H85" s="43">
        <v>43.1</v>
      </c>
      <c r="I85" s="43">
        <v>43.1</v>
      </c>
      <c r="J85" s="43">
        <v>43.1</v>
      </c>
      <c r="K85" s="43">
        <v>43.1</v>
      </c>
      <c r="L85" s="43">
        <v>43.1</v>
      </c>
      <c r="M85" s="43">
        <v>41.8</v>
      </c>
      <c r="N85" s="43">
        <v>41.8</v>
      </c>
      <c r="O85" s="43">
        <v>41.8</v>
      </c>
      <c r="P85" s="43">
        <v>41.8</v>
      </c>
      <c r="Q85" s="43">
        <v>41.8</v>
      </c>
      <c r="R85" s="43">
        <v>41.8</v>
      </c>
      <c r="S85" s="43"/>
      <c r="T85" s="43">
        <v>43.3</v>
      </c>
      <c r="U85" s="43">
        <v>43.3</v>
      </c>
      <c r="V85" s="43">
        <v>43.3</v>
      </c>
      <c r="W85" s="43">
        <v>43.3</v>
      </c>
      <c r="X85" s="43">
        <v>43.3</v>
      </c>
      <c r="Y85" s="43">
        <v>43.3</v>
      </c>
      <c r="Z85" s="43">
        <v>43.3</v>
      </c>
      <c r="AA85" s="43">
        <v>43.2</v>
      </c>
      <c r="AB85" s="43">
        <v>43.2</v>
      </c>
      <c r="AC85" s="43">
        <v>43.2</v>
      </c>
      <c r="AD85" s="43">
        <v>43.2</v>
      </c>
      <c r="AE85" s="43">
        <v>43.2</v>
      </c>
      <c r="AF85" s="43">
        <v>40.4</v>
      </c>
      <c r="AG85" s="70">
        <v>42.5</v>
      </c>
      <c r="AH85" s="45">
        <f t="shared" si="33"/>
        <v>43.3</v>
      </c>
      <c r="AI85" s="46">
        <f t="shared" si="34"/>
        <v>40.4</v>
      </c>
      <c r="AK85" s="47"/>
    </row>
    <row r="86" spans="1:75" x14ac:dyDescent="0.25">
      <c r="A86" s="69" t="s">
        <v>370</v>
      </c>
      <c r="B86" s="43">
        <v>22.4</v>
      </c>
      <c r="C86" s="43">
        <v>22.4</v>
      </c>
      <c r="D86" s="43">
        <v>22.4</v>
      </c>
      <c r="E86" s="43">
        <v>22.4</v>
      </c>
      <c r="F86" s="43">
        <v>22.4</v>
      </c>
      <c r="G86" s="43">
        <v>22.4</v>
      </c>
      <c r="H86" s="43">
        <v>22.4</v>
      </c>
      <c r="I86" s="43">
        <v>22.4</v>
      </c>
      <c r="J86" s="43">
        <v>22.4</v>
      </c>
      <c r="K86" s="43">
        <v>22.4</v>
      </c>
      <c r="L86" s="43">
        <v>22.4</v>
      </c>
      <c r="M86" s="43">
        <v>22.4</v>
      </c>
      <c r="N86" s="43">
        <v>22.4</v>
      </c>
      <c r="O86" s="43">
        <v>22.4</v>
      </c>
      <c r="P86" s="43">
        <v>22.4</v>
      </c>
      <c r="Q86" s="43">
        <v>22.4</v>
      </c>
      <c r="R86" s="43">
        <v>22.4</v>
      </c>
      <c r="S86" s="43"/>
      <c r="T86" s="43">
        <v>22.4</v>
      </c>
      <c r="U86" s="43">
        <v>22.4</v>
      </c>
      <c r="V86" s="43">
        <v>22.4</v>
      </c>
      <c r="W86" s="43">
        <v>22.4</v>
      </c>
      <c r="X86" s="43">
        <v>22.4</v>
      </c>
      <c r="Y86" s="43">
        <v>22.4</v>
      </c>
      <c r="Z86" s="43">
        <v>22.4</v>
      </c>
      <c r="AA86" s="43">
        <v>22.3</v>
      </c>
      <c r="AB86" s="43">
        <v>22.3</v>
      </c>
      <c r="AC86" s="43">
        <v>22.3</v>
      </c>
      <c r="AD86" s="43">
        <v>22.3</v>
      </c>
      <c r="AE86" s="43">
        <v>22.3</v>
      </c>
      <c r="AF86" s="43">
        <v>20.2</v>
      </c>
      <c r="AG86" s="70">
        <v>22.1</v>
      </c>
      <c r="AH86" s="45">
        <f t="shared" si="33"/>
        <v>22.4</v>
      </c>
      <c r="AI86" s="46">
        <f t="shared" si="34"/>
        <v>20.2</v>
      </c>
      <c r="AK86" s="47"/>
    </row>
    <row r="87" spans="1:75" ht="15.75" thickBot="1" x14ac:dyDescent="0.3">
      <c r="A87" s="71" t="s">
        <v>33</v>
      </c>
      <c r="B87" s="292">
        <v>14.2</v>
      </c>
      <c r="C87" s="292">
        <v>14.2</v>
      </c>
      <c r="D87" s="292">
        <v>14.2</v>
      </c>
      <c r="E87" s="292">
        <v>14.2</v>
      </c>
      <c r="F87" s="292">
        <v>14.2</v>
      </c>
      <c r="G87" s="292">
        <v>14.2</v>
      </c>
      <c r="H87" s="292">
        <v>14.2</v>
      </c>
      <c r="I87" s="292">
        <v>14.2</v>
      </c>
      <c r="J87" s="292">
        <v>14.2</v>
      </c>
      <c r="K87" s="292">
        <v>14.2</v>
      </c>
      <c r="L87" s="292">
        <v>14.2</v>
      </c>
      <c r="M87" s="292">
        <v>14.2</v>
      </c>
      <c r="N87" s="292">
        <v>14.2</v>
      </c>
      <c r="O87" s="292">
        <v>14.2</v>
      </c>
      <c r="P87" s="292">
        <v>14.2</v>
      </c>
      <c r="Q87" s="292">
        <v>14.2</v>
      </c>
      <c r="R87" s="292">
        <v>14.2</v>
      </c>
      <c r="S87" s="292"/>
      <c r="T87" s="292">
        <v>15.1</v>
      </c>
      <c r="U87" s="292">
        <v>15.1</v>
      </c>
      <c r="V87" s="292">
        <v>15.1</v>
      </c>
      <c r="W87" s="292">
        <v>15.1</v>
      </c>
      <c r="X87" s="292">
        <v>15.1</v>
      </c>
      <c r="Y87" s="292">
        <v>15.1</v>
      </c>
      <c r="Z87" s="292">
        <v>15.1</v>
      </c>
      <c r="AA87" s="292">
        <v>14.9</v>
      </c>
      <c r="AB87" s="292">
        <v>14.9</v>
      </c>
      <c r="AC87" s="292">
        <v>14.9</v>
      </c>
      <c r="AD87" s="292">
        <v>14.9</v>
      </c>
      <c r="AE87" s="292">
        <v>14.9</v>
      </c>
      <c r="AF87" s="292">
        <v>14</v>
      </c>
      <c r="AG87" s="73">
        <v>14.8</v>
      </c>
      <c r="AH87" s="45">
        <f t="shared" si="33"/>
        <v>15.1</v>
      </c>
      <c r="AI87" s="46">
        <f t="shared" si="34"/>
        <v>14</v>
      </c>
      <c r="AK87" s="47"/>
    </row>
    <row r="88" spans="1:75" ht="15.75" thickBot="1" x14ac:dyDescent="0.3">
      <c r="A88" s="74" t="s">
        <v>34</v>
      </c>
      <c r="B88" s="66">
        <f t="shared" ref="B88:AG88" si="35">SUM(B81:B87)</f>
        <v>742.80000000000007</v>
      </c>
      <c r="C88" s="66">
        <f t="shared" ref="C88:D88" si="36">SUM(C81:C87)</f>
        <v>742.80000000000007</v>
      </c>
      <c r="D88" s="66">
        <f t="shared" si="36"/>
        <v>742.80000000000007</v>
      </c>
      <c r="E88" s="66">
        <f t="shared" ref="E88:F88" si="37">SUM(E81:E87)</f>
        <v>742.80000000000007</v>
      </c>
      <c r="F88" s="66">
        <f t="shared" si="37"/>
        <v>742.80000000000007</v>
      </c>
      <c r="G88" s="66">
        <f t="shared" si="35"/>
        <v>742.80000000000007</v>
      </c>
      <c r="H88" s="66">
        <f t="shared" si="35"/>
        <v>742.80000000000007</v>
      </c>
      <c r="I88" s="66">
        <f t="shared" si="35"/>
        <v>742.80000000000007</v>
      </c>
      <c r="J88" s="66">
        <f t="shared" si="35"/>
        <v>742.80000000000007</v>
      </c>
      <c r="K88" s="66">
        <f t="shared" si="35"/>
        <v>742.80000000000007</v>
      </c>
      <c r="L88" s="66">
        <f t="shared" si="35"/>
        <v>742.80000000000007</v>
      </c>
      <c r="M88" s="66">
        <f t="shared" ref="M88:N88" si="38">SUM(M81:M87)</f>
        <v>757.3</v>
      </c>
      <c r="N88" s="66">
        <f t="shared" si="38"/>
        <v>757.3</v>
      </c>
      <c r="O88" s="66">
        <f t="shared" ref="O88:P88" si="39">SUM(O81:O87)</f>
        <v>765.3</v>
      </c>
      <c r="P88" s="66">
        <f t="shared" si="39"/>
        <v>765.3</v>
      </c>
      <c r="Q88" s="66">
        <f t="shared" ref="Q88:R88" si="40">SUM(Q81:Q87)</f>
        <v>765.3</v>
      </c>
      <c r="R88" s="66">
        <f t="shared" si="40"/>
        <v>737.3</v>
      </c>
      <c r="S88" s="66"/>
      <c r="T88" s="66">
        <f t="shared" ref="T88" si="41">SUM(T81:T87)</f>
        <v>662.19999999999993</v>
      </c>
      <c r="U88" s="66">
        <f t="shared" ref="U88:V88" si="42">SUM(U81:U87)</f>
        <v>752.4</v>
      </c>
      <c r="V88" s="66">
        <f t="shared" si="42"/>
        <v>752.4</v>
      </c>
      <c r="W88" s="66">
        <f t="shared" ref="W88:X88" si="43">SUM(W81:W87)</f>
        <v>752.4</v>
      </c>
      <c r="X88" s="66">
        <f t="shared" si="43"/>
        <v>752.4</v>
      </c>
      <c r="Y88" s="66">
        <f t="shared" ref="Y88:Z88" si="44">SUM(Y81:Y87)</f>
        <v>752.4</v>
      </c>
      <c r="Z88" s="66">
        <f t="shared" si="44"/>
        <v>752.4</v>
      </c>
      <c r="AA88" s="66">
        <f>SUM(AA81:AA87)</f>
        <v>769.3</v>
      </c>
      <c r="AB88" s="66">
        <f t="shared" si="35"/>
        <v>768.59999999999991</v>
      </c>
      <c r="AC88" s="66">
        <f t="shared" ref="AC88:AD88" si="45">SUM(AC81:AC87)</f>
        <v>768.59999999999991</v>
      </c>
      <c r="AD88" s="66">
        <f t="shared" si="45"/>
        <v>763.8</v>
      </c>
      <c r="AE88" s="66">
        <f t="shared" ref="AE88:AF88" si="46">SUM(AE81:AE87)</f>
        <v>763.8</v>
      </c>
      <c r="AF88" s="66">
        <f t="shared" si="46"/>
        <v>752.5</v>
      </c>
      <c r="AG88" s="75">
        <f t="shared" si="35"/>
        <v>808.4</v>
      </c>
      <c r="AH88" s="45">
        <f t="shared" si="33"/>
        <v>769.3</v>
      </c>
      <c r="AI88" s="46">
        <f t="shared" si="34"/>
        <v>662.19999999999993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136.4</v>
      </c>
      <c r="C89" s="44">
        <v>136.4</v>
      </c>
      <c r="D89" s="44">
        <v>136.4</v>
      </c>
      <c r="E89" s="44">
        <v>136.4</v>
      </c>
      <c r="F89" s="44">
        <v>136.4</v>
      </c>
      <c r="G89" s="44">
        <v>136.4</v>
      </c>
      <c r="H89" s="44">
        <v>136.4</v>
      </c>
      <c r="I89" s="44">
        <v>136.4</v>
      </c>
      <c r="J89" s="44">
        <v>136.4</v>
      </c>
      <c r="K89" s="44">
        <v>136.4</v>
      </c>
      <c r="L89" s="44">
        <v>136.4</v>
      </c>
      <c r="M89" s="44">
        <v>136.4</v>
      </c>
      <c r="N89" s="44">
        <v>136.4</v>
      </c>
      <c r="O89" s="44">
        <v>136.4</v>
      </c>
      <c r="P89" s="44">
        <v>136.4</v>
      </c>
      <c r="Q89" s="44">
        <v>136.4</v>
      </c>
      <c r="R89" s="44">
        <v>136.4</v>
      </c>
      <c r="S89" s="44"/>
      <c r="T89" s="44">
        <v>135.4</v>
      </c>
      <c r="U89" s="44">
        <v>135.77000000000001</v>
      </c>
      <c r="V89" s="44">
        <v>135.77000000000001</v>
      </c>
      <c r="W89" s="44">
        <v>135.77000000000001</v>
      </c>
      <c r="X89" s="44">
        <v>135.77000000000001</v>
      </c>
      <c r="Y89" s="44">
        <v>135.77000000000001</v>
      </c>
      <c r="Z89" s="44">
        <v>135.77000000000001</v>
      </c>
      <c r="AA89" s="44">
        <v>136.4</v>
      </c>
      <c r="AB89" s="44">
        <v>136.4</v>
      </c>
      <c r="AC89" s="44">
        <v>136.4</v>
      </c>
      <c r="AD89" s="44">
        <v>136.4</v>
      </c>
      <c r="AE89" s="44">
        <v>136.4</v>
      </c>
      <c r="AF89" s="44">
        <v>136.4</v>
      </c>
      <c r="AG89" s="59">
        <v>144</v>
      </c>
      <c r="AH89" s="45">
        <f t="shared" si="33"/>
        <v>136.4</v>
      </c>
      <c r="AI89" s="46">
        <f t="shared" si="34"/>
        <v>135.4</v>
      </c>
      <c r="AK89" s="47"/>
      <c r="AY89" s="1" t="s">
        <v>36</v>
      </c>
      <c r="AZ89" s="77">
        <f>ROUND(C107,0)</f>
        <v>-613</v>
      </c>
      <c r="BA89" s="76">
        <f t="shared" ref="BA89:BD93" si="47">D107</f>
        <v>-692.4</v>
      </c>
      <c r="BB89" s="76">
        <f t="shared" si="47"/>
        <v>-659.6</v>
      </c>
      <c r="BC89" s="76">
        <f t="shared" si="47"/>
        <v>-694.9</v>
      </c>
      <c r="BD89" s="76">
        <f t="shared" si="47"/>
        <v>-693</v>
      </c>
      <c r="BE89" s="77">
        <f>I107</f>
        <v>-700</v>
      </c>
      <c r="BF89" s="77">
        <f>K107</f>
        <v>-683</v>
      </c>
      <c r="BG89" s="77">
        <f t="shared" ref="BG89:BP93" si="48">M107</f>
        <v>-700</v>
      </c>
      <c r="BH89" s="77">
        <f t="shared" si="48"/>
        <v>-655</v>
      </c>
      <c r="BI89" s="77">
        <f t="shared" si="48"/>
        <v>-714</v>
      </c>
      <c r="BJ89" s="77">
        <f t="shared" si="48"/>
        <v>-706</v>
      </c>
      <c r="BK89" s="77">
        <f t="shared" si="48"/>
        <v>-709</v>
      </c>
      <c r="BL89" s="77">
        <f t="shared" si="48"/>
        <v>-728</v>
      </c>
      <c r="BM89" s="77">
        <f t="shared" si="48"/>
        <v>0</v>
      </c>
      <c r="BN89" s="77">
        <f t="shared" si="48"/>
        <v>-526</v>
      </c>
      <c r="BO89" s="77">
        <f t="shared" si="48"/>
        <v>-679.5</v>
      </c>
      <c r="BP89" s="77">
        <f t="shared" si="48"/>
        <v>-696</v>
      </c>
      <c r="BQ89" s="77">
        <f>X107</f>
        <v>-698.6</v>
      </c>
      <c r="BR89" s="77">
        <f>Z107</f>
        <v>-579.6</v>
      </c>
      <c r="BS89" s="76">
        <f>AB107</f>
        <v>-645.1</v>
      </c>
      <c r="BT89" s="76">
        <f t="shared" ref="BT89:BV93" si="49">AD107</f>
        <v>-597.1</v>
      </c>
      <c r="BU89" s="76">
        <f t="shared" si="49"/>
        <v>-588</v>
      </c>
      <c r="BV89" s="76">
        <f t="shared" si="49"/>
        <v>-629</v>
      </c>
      <c r="BW89" s="76">
        <f>B107</f>
        <v>-634</v>
      </c>
    </row>
    <row r="90" spans="1:75" x14ac:dyDescent="0.25">
      <c r="A90" s="60" t="s">
        <v>37</v>
      </c>
      <c r="B90" s="43">
        <v>69</v>
      </c>
      <c r="C90" s="43">
        <v>69</v>
      </c>
      <c r="D90" s="43">
        <v>69</v>
      </c>
      <c r="E90" s="43">
        <v>69</v>
      </c>
      <c r="F90" s="43">
        <v>50</v>
      </c>
      <c r="G90" s="43">
        <v>50</v>
      </c>
      <c r="H90" s="43">
        <v>50</v>
      </c>
      <c r="I90" s="43">
        <v>50</v>
      </c>
      <c r="J90" s="43">
        <v>50</v>
      </c>
      <c r="K90" s="43">
        <v>50</v>
      </c>
      <c r="L90" s="43">
        <v>50</v>
      </c>
      <c r="M90" s="43">
        <v>67</v>
      </c>
      <c r="N90" s="43">
        <v>67</v>
      </c>
      <c r="O90" s="43">
        <v>67</v>
      </c>
      <c r="P90" s="43">
        <v>67</v>
      </c>
      <c r="Q90" s="43">
        <v>67</v>
      </c>
      <c r="R90" s="43">
        <v>67</v>
      </c>
      <c r="S90" s="43"/>
      <c r="T90" s="43">
        <v>34.4</v>
      </c>
      <c r="U90" s="43">
        <v>34.4</v>
      </c>
      <c r="V90" s="43">
        <v>34.4</v>
      </c>
      <c r="W90" s="43">
        <v>34.4</v>
      </c>
      <c r="X90" s="43">
        <v>34.4</v>
      </c>
      <c r="Y90" s="43">
        <v>34.6</v>
      </c>
      <c r="Z90" s="43">
        <v>34.6</v>
      </c>
      <c r="AA90" s="43">
        <v>34.6</v>
      </c>
      <c r="AB90" s="43">
        <v>59.5</v>
      </c>
      <c r="AC90" s="43">
        <v>60</v>
      </c>
      <c r="AD90" s="43">
        <v>60</v>
      </c>
      <c r="AE90" s="43">
        <v>60</v>
      </c>
      <c r="AF90" s="43">
        <v>60</v>
      </c>
      <c r="AG90" s="61">
        <v>70</v>
      </c>
      <c r="AH90" s="45">
        <f t="shared" si="33"/>
        <v>69</v>
      </c>
      <c r="AI90" s="46">
        <f t="shared" si="34"/>
        <v>34.4</v>
      </c>
      <c r="AK90" s="47"/>
      <c r="AY90" s="1" t="s">
        <v>38</v>
      </c>
      <c r="AZ90" s="77">
        <f>ROUND(C108,0)</f>
        <v>-202</v>
      </c>
      <c r="BA90" s="76">
        <f t="shared" si="47"/>
        <v>-211.9</v>
      </c>
      <c r="BB90" s="76">
        <f t="shared" si="47"/>
        <v>-207.5</v>
      </c>
      <c r="BC90" s="76">
        <f t="shared" si="47"/>
        <v>-204.5</v>
      </c>
      <c r="BD90" s="76">
        <f t="shared" si="47"/>
        <v>-201</v>
      </c>
      <c r="BE90" s="77">
        <f>I108</f>
        <v>-189</v>
      </c>
      <c r="BF90" s="77">
        <f>K108</f>
        <v>-191</v>
      </c>
      <c r="BG90" s="77">
        <f t="shared" si="48"/>
        <v>-192</v>
      </c>
      <c r="BH90" s="77">
        <f t="shared" si="48"/>
        <v>-194</v>
      </c>
      <c r="BI90" s="77">
        <f t="shared" si="48"/>
        <v>-197</v>
      </c>
      <c r="BJ90" s="77">
        <f t="shared" si="48"/>
        <v>-197</v>
      </c>
      <c r="BK90" s="77">
        <f t="shared" si="48"/>
        <v>-200</v>
      </c>
      <c r="BL90" s="77">
        <f t="shared" si="48"/>
        <v>-188</v>
      </c>
      <c r="BM90" s="77">
        <f t="shared" si="48"/>
        <v>0</v>
      </c>
      <c r="BN90" s="77">
        <f t="shared" si="48"/>
        <v>-167.3</v>
      </c>
      <c r="BO90" s="77">
        <f t="shared" si="48"/>
        <v>-176.6</v>
      </c>
      <c r="BP90" s="77">
        <f t="shared" si="48"/>
        <v>-176.9</v>
      </c>
      <c r="BQ90" s="77">
        <f>X108</f>
        <v>-218.5</v>
      </c>
      <c r="BR90" s="77">
        <f>Z108</f>
        <v>-215.8</v>
      </c>
      <c r="BS90" s="76">
        <f>AB108</f>
        <v>-218.8</v>
      </c>
      <c r="BT90" s="76">
        <f t="shared" si="49"/>
        <v>-196.9</v>
      </c>
      <c r="BU90" s="76">
        <f t="shared" si="49"/>
        <v>-196.7</v>
      </c>
      <c r="BV90" s="76">
        <f t="shared" si="49"/>
        <v>-203.3</v>
      </c>
      <c r="BW90" s="76">
        <f>B108</f>
        <v>-204</v>
      </c>
    </row>
    <row r="91" spans="1:75" x14ac:dyDescent="0.25">
      <c r="A91" s="60" t="s">
        <v>39</v>
      </c>
      <c r="B91" s="43">
        <v>63</v>
      </c>
      <c r="C91" s="43">
        <v>63</v>
      </c>
      <c r="D91" s="43">
        <v>63</v>
      </c>
      <c r="E91" s="43">
        <v>63</v>
      </c>
      <c r="F91" s="43">
        <v>63</v>
      </c>
      <c r="G91" s="43">
        <v>63</v>
      </c>
      <c r="H91" s="43">
        <v>63</v>
      </c>
      <c r="I91" s="43">
        <v>63</v>
      </c>
      <c r="J91" s="43">
        <v>63</v>
      </c>
      <c r="K91" s="43">
        <v>63</v>
      </c>
      <c r="L91" s="43">
        <v>63</v>
      </c>
      <c r="M91" s="43">
        <v>63</v>
      </c>
      <c r="N91" s="43">
        <v>63</v>
      </c>
      <c r="O91" s="43">
        <v>63</v>
      </c>
      <c r="P91" s="43">
        <v>63</v>
      </c>
      <c r="Q91" s="43">
        <v>63</v>
      </c>
      <c r="R91" s="43">
        <v>63</v>
      </c>
      <c r="S91" s="43"/>
      <c r="T91" s="43">
        <v>63.9</v>
      </c>
      <c r="U91" s="43">
        <v>63.9</v>
      </c>
      <c r="V91" s="43">
        <v>63.9</v>
      </c>
      <c r="W91" s="43">
        <v>63.9</v>
      </c>
      <c r="X91" s="43">
        <v>63.9</v>
      </c>
      <c r="Y91" s="43">
        <v>63.9</v>
      </c>
      <c r="Z91" s="43">
        <v>63.9</v>
      </c>
      <c r="AA91" s="43">
        <v>63.8</v>
      </c>
      <c r="AB91" s="43">
        <v>63.8</v>
      </c>
      <c r="AC91" s="43">
        <v>63.8</v>
      </c>
      <c r="AD91" s="43">
        <v>63.8</v>
      </c>
      <c r="AE91" s="43">
        <v>63.8</v>
      </c>
      <c r="AF91" s="43">
        <v>63.8</v>
      </c>
      <c r="AG91" s="61">
        <v>69</v>
      </c>
      <c r="AH91" s="45">
        <f t="shared" si="33"/>
        <v>63.9</v>
      </c>
      <c r="AI91" s="46">
        <f t="shared" si="34"/>
        <v>63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7"/>
        <v>0</v>
      </c>
      <c r="BB91" s="76">
        <f t="shared" si="47"/>
        <v>0</v>
      </c>
      <c r="BC91" s="76">
        <f t="shared" si="47"/>
        <v>0</v>
      </c>
      <c r="BD91" s="76">
        <f t="shared" si="47"/>
        <v>0</v>
      </c>
      <c r="BE91" s="77">
        <f>I109</f>
        <v>0</v>
      </c>
      <c r="BF91" s="77">
        <f>K109</f>
        <v>0</v>
      </c>
      <c r="BG91" s="77">
        <f t="shared" si="48"/>
        <v>0</v>
      </c>
      <c r="BH91" s="77">
        <f t="shared" si="48"/>
        <v>0</v>
      </c>
      <c r="BI91" s="77">
        <f t="shared" si="48"/>
        <v>0</v>
      </c>
      <c r="BJ91" s="77">
        <f t="shared" si="48"/>
        <v>0</v>
      </c>
      <c r="BK91" s="77">
        <f t="shared" si="48"/>
        <v>0</v>
      </c>
      <c r="BL91" s="77">
        <f t="shared" si="48"/>
        <v>0</v>
      </c>
      <c r="BM91" s="77">
        <f t="shared" si="48"/>
        <v>0</v>
      </c>
      <c r="BN91" s="77">
        <f t="shared" si="48"/>
        <v>0</v>
      </c>
      <c r="BO91" s="77">
        <f t="shared" si="48"/>
        <v>0</v>
      </c>
      <c r="BP91" s="77">
        <f t="shared" si="48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9"/>
        <v>0</v>
      </c>
      <c r="BU91" s="76">
        <f t="shared" si="49"/>
        <v>0</v>
      </c>
      <c r="BV91" s="76">
        <f t="shared" si="49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30</v>
      </c>
      <c r="C92" s="43">
        <v>30</v>
      </c>
      <c r="D92" s="43">
        <v>30</v>
      </c>
      <c r="E92" s="43">
        <v>30</v>
      </c>
      <c r="F92" s="43">
        <v>30</v>
      </c>
      <c r="G92" s="43">
        <v>30</v>
      </c>
      <c r="H92" s="43">
        <v>30</v>
      </c>
      <c r="I92" s="43">
        <v>30</v>
      </c>
      <c r="J92" s="43">
        <v>30</v>
      </c>
      <c r="K92" s="43">
        <v>30</v>
      </c>
      <c r="L92" s="43">
        <v>30</v>
      </c>
      <c r="M92" s="43">
        <v>30</v>
      </c>
      <c r="N92" s="43">
        <v>30</v>
      </c>
      <c r="O92" s="43">
        <v>30</v>
      </c>
      <c r="P92" s="43">
        <v>30</v>
      </c>
      <c r="Q92" s="43">
        <v>30</v>
      </c>
      <c r="R92" s="43">
        <v>30</v>
      </c>
      <c r="S92" s="43"/>
      <c r="T92" s="43">
        <v>30.7</v>
      </c>
      <c r="U92" s="43">
        <v>30.6</v>
      </c>
      <c r="V92" s="43">
        <v>30.6</v>
      </c>
      <c r="W92" s="43">
        <v>30.6</v>
      </c>
      <c r="X92" s="43">
        <v>30.6</v>
      </c>
      <c r="Y92" s="43">
        <v>30.6</v>
      </c>
      <c r="Z92" s="43">
        <v>30.6</v>
      </c>
      <c r="AA92" s="43">
        <v>30.4</v>
      </c>
      <c r="AB92" s="43">
        <v>30.4</v>
      </c>
      <c r="AC92" s="43">
        <v>30.4</v>
      </c>
      <c r="AD92" s="43">
        <v>30.4</v>
      </c>
      <c r="AE92" s="43">
        <v>30.4</v>
      </c>
      <c r="AF92" s="43">
        <v>30.4</v>
      </c>
      <c r="AG92" s="61">
        <v>60</v>
      </c>
      <c r="AH92" s="45">
        <f t="shared" si="33"/>
        <v>30.7</v>
      </c>
      <c r="AI92" s="46">
        <f t="shared" si="34"/>
        <v>30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7"/>
        <v>0</v>
      </c>
      <c r="BB92" s="76">
        <f t="shared" si="47"/>
        <v>0</v>
      </c>
      <c r="BC92" s="76">
        <f t="shared" si="47"/>
        <v>0</v>
      </c>
      <c r="BD92" s="76">
        <f t="shared" si="47"/>
        <v>0</v>
      </c>
      <c r="BE92" s="77">
        <f>I110</f>
        <v>0</v>
      </c>
      <c r="BF92" s="77">
        <f>K110</f>
        <v>0</v>
      </c>
      <c r="BG92" s="77">
        <f t="shared" si="48"/>
        <v>0</v>
      </c>
      <c r="BH92" s="77">
        <f t="shared" si="48"/>
        <v>0</v>
      </c>
      <c r="BI92" s="77">
        <f t="shared" si="48"/>
        <v>0</v>
      </c>
      <c r="BJ92" s="77">
        <f t="shared" si="48"/>
        <v>0</v>
      </c>
      <c r="BK92" s="77">
        <f t="shared" si="48"/>
        <v>0</v>
      </c>
      <c r="BL92" s="77">
        <f t="shared" si="48"/>
        <v>0</v>
      </c>
      <c r="BM92" s="77">
        <f t="shared" si="48"/>
        <v>0</v>
      </c>
      <c r="BN92" s="77">
        <f t="shared" si="48"/>
        <v>0</v>
      </c>
      <c r="BO92" s="77">
        <f t="shared" si="48"/>
        <v>0</v>
      </c>
      <c r="BP92" s="77">
        <f t="shared" si="48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9"/>
        <v>0</v>
      </c>
      <c r="BU92" s="76">
        <f t="shared" si="49"/>
        <v>0</v>
      </c>
      <c r="BV92" s="76">
        <f t="shared" si="49"/>
        <v>0</v>
      </c>
      <c r="BW92" s="76">
        <f>B110</f>
        <v>0</v>
      </c>
    </row>
    <row r="93" spans="1:75" x14ac:dyDescent="0.25">
      <c r="A93" s="60" t="s">
        <v>43</v>
      </c>
      <c r="B93" s="44">
        <v>14.7</v>
      </c>
      <c r="C93" s="44">
        <v>14.7</v>
      </c>
      <c r="D93" s="44">
        <v>14.7</v>
      </c>
      <c r="E93" s="44">
        <v>14.7</v>
      </c>
      <c r="F93" s="44">
        <v>14.7</v>
      </c>
      <c r="G93" s="44">
        <v>14.7</v>
      </c>
      <c r="H93" s="44">
        <v>14.7</v>
      </c>
      <c r="I93" s="44">
        <v>14.7</v>
      </c>
      <c r="J93" s="44">
        <v>14.7</v>
      </c>
      <c r="K93" s="44">
        <v>14.7</v>
      </c>
      <c r="L93" s="44">
        <v>14.7</v>
      </c>
      <c r="M93" s="44">
        <v>14.7</v>
      </c>
      <c r="N93" s="44">
        <v>14.7</v>
      </c>
      <c r="O93" s="44">
        <v>14.7</v>
      </c>
      <c r="P93" s="44">
        <v>14.7</v>
      </c>
      <c r="Q93" s="44">
        <v>14.7</v>
      </c>
      <c r="R93" s="44">
        <v>14.7</v>
      </c>
      <c r="S93" s="44"/>
      <c r="T93" s="44">
        <v>14.9</v>
      </c>
      <c r="U93" s="44">
        <v>14.9</v>
      </c>
      <c r="V93" s="44">
        <v>14.9</v>
      </c>
      <c r="W93" s="44">
        <v>14.9</v>
      </c>
      <c r="X93" s="44">
        <v>14.9</v>
      </c>
      <c r="Y93" s="44">
        <v>14.9</v>
      </c>
      <c r="Z93" s="44">
        <v>14.9</v>
      </c>
      <c r="AA93" s="43">
        <v>14.9</v>
      </c>
      <c r="AB93" s="43">
        <v>14.9</v>
      </c>
      <c r="AC93" s="43">
        <v>14.9</v>
      </c>
      <c r="AD93" s="43">
        <v>14.9</v>
      </c>
      <c r="AE93" s="43">
        <v>14.9</v>
      </c>
      <c r="AF93" s="43">
        <v>14.9</v>
      </c>
      <c r="AG93" s="61">
        <v>30</v>
      </c>
      <c r="AH93" s="45">
        <f t="shared" si="33"/>
        <v>14.9</v>
      </c>
      <c r="AI93" s="46">
        <f t="shared" si="34"/>
        <v>14.7</v>
      </c>
      <c r="AK93" s="47"/>
      <c r="AY93" s="1" t="s">
        <v>44</v>
      </c>
      <c r="AZ93" s="77">
        <f>ROUND(C111,0)</f>
        <v>0</v>
      </c>
      <c r="BA93" s="76">
        <f t="shared" si="47"/>
        <v>0</v>
      </c>
      <c r="BB93" s="76">
        <f t="shared" si="47"/>
        <v>0</v>
      </c>
      <c r="BC93" s="76">
        <f t="shared" si="47"/>
        <v>0</v>
      </c>
      <c r="BD93" s="76">
        <f t="shared" si="47"/>
        <v>0</v>
      </c>
      <c r="BE93" s="77">
        <f>I111</f>
        <v>0</v>
      </c>
      <c r="BF93" s="77">
        <f>K111</f>
        <v>0</v>
      </c>
      <c r="BG93" s="77">
        <f t="shared" si="48"/>
        <v>0</v>
      </c>
      <c r="BH93" s="77">
        <f t="shared" si="48"/>
        <v>0</v>
      </c>
      <c r="BI93" s="77">
        <f t="shared" si="48"/>
        <v>0</v>
      </c>
      <c r="BJ93" s="77">
        <f t="shared" si="48"/>
        <v>0</v>
      </c>
      <c r="BK93" s="77">
        <f t="shared" si="48"/>
        <v>0</v>
      </c>
      <c r="BL93" s="77">
        <f t="shared" si="48"/>
        <v>0</v>
      </c>
      <c r="BM93" s="77">
        <f t="shared" si="48"/>
        <v>0</v>
      </c>
      <c r="BN93" s="77">
        <f t="shared" si="48"/>
        <v>0</v>
      </c>
      <c r="BO93" s="77">
        <f t="shared" si="48"/>
        <v>0</v>
      </c>
      <c r="BP93" s="77">
        <f t="shared" si="48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9"/>
        <v>0</v>
      </c>
      <c r="BU93" s="76">
        <f t="shared" si="49"/>
        <v>0</v>
      </c>
      <c r="BV93" s="76">
        <f t="shared" si="49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10</v>
      </c>
      <c r="N94" s="44">
        <v>13.3</v>
      </c>
      <c r="O94" s="44">
        <v>13.3</v>
      </c>
      <c r="P94" s="44">
        <v>16.5</v>
      </c>
      <c r="Q94" s="44">
        <v>12.8</v>
      </c>
      <c r="R94" s="44">
        <v>18</v>
      </c>
      <c r="S94" s="44"/>
      <c r="T94" s="44">
        <v>12.6</v>
      </c>
      <c r="U94" s="44">
        <v>1.4</v>
      </c>
      <c r="V94" s="44">
        <v>1.4</v>
      </c>
      <c r="W94" s="44">
        <v>1.4</v>
      </c>
      <c r="X94" s="44">
        <v>1.4</v>
      </c>
      <c r="Y94" s="44">
        <v>0</v>
      </c>
      <c r="Z94" s="44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1">
        <v>25</v>
      </c>
      <c r="AH94" s="45">
        <f t="shared" si="33"/>
        <v>18</v>
      </c>
      <c r="AI94" s="46">
        <f t="shared" si="34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50">M117</f>
        <v>0</v>
      </c>
      <c r="BH94" s="77">
        <f t="shared" si="50"/>
        <v>0</v>
      </c>
      <c r="BI94" s="77">
        <f t="shared" si="50"/>
        <v>0</v>
      </c>
      <c r="BJ94" s="77">
        <f t="shared" si="50"/>
        <v>0</v>
      </c>
      <c r="BK94" s="77">
        <f t="shared" si="50"/>
        <v>0</v>
      </c>
      <c r="BL94" s="77">
        <f t="shared" si="50"/>
        <v>0</v>
      </c>
      <c r="BM94" s="77">
        <f t="shared" si="50"/>
        <v>0</v>
      </c>
      <c r="BN94" s="77">
        <f t="shared" si="50"/>
        <v>0</v>
      </c>
      <c r="BO94" s="77">
        <f t="shared" si="50"/>
        <v>0</v>
      </c>
      <c r="BP94" s="77">
        <f t="shared" si="50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9.8000000000000007</v>
      </c>
      <c r="C95" s="43">
        <v>9.8000000000000007</v>
      </c>
      <c r="D95" s="43">
        <v>9.8000000000000007</v>
      </c>
      <c r="E95" s="43">
        <v>9.8000000000000007</v>
      </c>
      <c r="F95" s="43">
        <v>9.8000000000000007</v>
      </c>
      <c r="G95" s="43">
        <v>9.8000000000000007</v>
      </c>
      <c r="H95" s="43">
        <v>9.8000000000000007</v>
      </c>
      <c r="I95" s="43">
        <v>9.8000000000000007</v>
      </c>
      <c r="J95" s="43">
        <v>9.8000000000000007</v>
      </c>
      <c r="K95" s="43">
        <v>9.8000000000000007</v>
      </c>
      <c r="L95" s="43">
        <v>9.8000000000000007</v>
      </c>
      <c r="M95" s="43">
        <v>9.8000000000000007</v>
      </c>
      <c r="N95" s="43">
        <v>9.8000000000000007</v>
      </c>
      <c r="O95" s="43">
        <v>9.8000000000000007</v>
      </c>
      <c r="P95" s="43">
        <v>9.8000000000000007</v>
      </c>
      <c r="Q95" s="43">
        <v>9.8000000000000007</v>
      </c>
      <c r="R95" s="43">
        <v>9.8000000000000007</v>
      </c>
      <c r="S95" s="43"/>
      <c r="T95" s="43">
        <v>9.8000000000000007</v>
      </c>
      <c r="U95" s="43">
        <v>9.8000000000000007</v>
      </c>
      <c r="V95" s="43">
        <v>9.8000000000000007</v>
      </c>
      <c r="W95" s="43">
        <v>9.8000000000000007</v>
      </c>
      <c r="X95" s="43">
        <v>9.8000000000000007</v>
      </c>
      <c r="Y95" s="43">
        <v>9.8000000000000007</v>
      </c>
      <c r="Z95" s="43">
        <v>9.8000000000000007</v>
      </c>
      <c r="AA95" s="43">
        <v>9.8000000000000007</v>
      </c>
      <c r="AB95" s="43">
        <v>9.8000000000000007</v>
      </c>
      <c r="AC95" s="43">
        <v>9.8000000000000007</v>
      </c>
      <c r="AD95" s="43">
        <v>9.8000000000000007</v>
      </c>
      <c r="AE95" s="43">
        <v>9.8000000000000007</v>
      </c>
      <c r="AF95" s="43">
        <v>9.8000000000000007</v>
      </c>
      <c r="AG95" s="61">
        <v>24</v>
      </c>
      <c r="AH95" s="45">
        <f t="shared" si="33"/>
        <v>9.8000000000000007</v>
      </c>
      <c r="AI95" s="46">
        <f t="shared" si="34"/>
        <v>9.8000000000000007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2.4</v>
      </c>
      <c r="C96" s="43">
        <v>2.4</v>
      </c>
      <c r="D96" s="43">
        <v>2.4</v>
      </c>
      <c r="E96" s="43">
        <v>2.4</v>
      </c>
      <c r="F96" s="43">
        <v>2.4</v>
      </c>
      <c r="G96" s="43">
        <v>2.4</v>
      </c>
      <c r="H96" s="43">
        <v>2.4</v>
      </c>
      <c r="I96" s="43">
        <v>2.4</v>
      </c>
      <c r="J96" s="43">
        <v>2.4</v>
      </c>
      <c r="K96" s="43">
        <v>2.4</v>
      </c>
      <c r="L96" s="43">
        <v>2.4</v>
      </c>
      <c r="M96" s="43">
        <v>2.4</v>
      </c>
      <c r="N96" s="43">
        <v>2.4</v>
      </c>
      <c r="O96" s="43">
        <v>2.4</v>
      </c>
      <c r="P96" s="43">
        <v>2.4</v>
      </c>
      <c r="Q96" s="43">
        <v>2.4</v>
      </c>
      <c r="R96" s="43">
        <v>2.4</v>
      </c>
      <c r="S96" s="43"/>
      <c r="T96" s="43">
        <v>4.7</v>
      </c>
      <c r="U96" s="43">
        <v>4.5999999999999996</v>
      </c>
      <c r="V96" s="43">
        <v>4.5999999999999996</v>
      </c>
      <c r="W96" s="43">
        <v>4.5999999999999996</v>
      </c>
      <c r="X96" s="43">
        <v>4.5999999999999996</v>
      </c>
      <c r="Y96" s="43">
        <v>4.5999999999999996</v>
      </c>
      <c r="Z96" s="43">
        <v>4.5999999999999996</v>
      </c>
      <c r="AA96" s="43">
        <v>4.8</v>
      </c>
      <c r="AB96" s="43">
        <v>4.8</v>
      </c>
      <c r="AC96" s="43">
        <v>4.8</v>
      </c>
      <c r="AD96" s="43">
        <v>4.8</v>
      </c>
      <c r="AE96" s="43">
        <v>4.8</v>
      </c>
      <c r="AF96" s="43">
        <v>4.8</v>
      </c>
      <c r="AG96" s="61">
        <v>15</v>
      </c>
      <c r="AH96" s="45">
        <f t="shared" si="33"/>
        <v>4.8</v>
      </c>
      <c r="AI96" s="46">
        <f t="shared" si="34"/>
        <v>2.4</v>
      </c>
      <c r="AK96" s="47"/>
      <c r="AZ96" s="77">
        <f t="shared" ref="AZ96:BW101" si="51">VALUE(AZ89)</f>
        <v>-613</v>
      </c>
      <c r="BA96" s="77">
        <f t="shared" si="51"/>
        <v>-692.4</v>
      </c>
      <c r="BB96" s="77">
        <f t="shared" si="51"/>
        <v>-659.6</v>
      </c>
      <c r="BC96" s="77">
        <f t="shared" si="51"/>
        <v>-694.9</v>
      </c>
      <c r="BD96" s="77">
        <f t="shared" si="51"/>
        <v>-693</v>
      </c>
      <c r="BE96" s="77">
        <f t="shared" si="51"/>
        <v>-700</v>
      </c>
      <c r="BF96" s="77">
        <f t="shared" si="51"/>
        <v>-683</v>
      </c>
      <c r="BG96" s="77">
        <f t="shared" si="51"/>
        <v>-700</v>
      </c>
      <c r="BH96" s="77">
        <f t="shared" si="51"/>
        <v>-655</v>
      </c>
      <c r="BI96" s="77">
        <f t="shared" si="51"/>
        <v>-714</v>
      </c>
      <c r="BJ96" s="77">
        <f t="shared" si="51"/>
        <v>-706</v>
      </c>
      <c r="BK96" s="77">
        <f t="shared" si="51"/>
        <v>-709</v>
      </c>
      <c r="BL96" s="77">
        <f t="shared" si="51"/>
        <v>-728</v>
      </c>
      <c r="BM96" s="77">
        <f t="shared" si="51"/>
        <v>0</v>
      </c>
      <c r="BN96" s="77">
        <f t="shared" si="51"/>
        <v>-526</v>
      </c>
      <c r="BO96" s="77">
        <f t="shared" si="51"/>
        <v>-679.5</v>
      </c>
      <c r="BP96" s="77">
        <f t="shared" si="51"/>
        <v>-696</v>
      </c>
      <c r="BQ96" s="77">
        <f t="shared" si="51"/>
        <v>-698.6</v>
      </c>
      <c r="BR96" s="77">
        <f t="shared" si="51"/>
        <v>-579.6</v>
      </c>
      <c r="BS96" s="77">
        <f t="shared" si="51"/>
        <v>-645.1</v>
      </c>
      <c r="BT96" s="77">
        <f t="shared" si="51"/>
        <v>-597.1</v>
      </c>
      <c r="BU96" s="77">
        <f t="shared" si="51"/>
        <v>-588</v>
      </c>
      <c r="BV96" s="77">
        <f t="shared" si="51"/>
        <v>-629</v>
      </c>
      <c r="BW96" s="77">
        <f t="shared" si="51"/>
        <v>-634</v>
      </c>
    </row>
    <row r="97" spans="1:75" x14ac:dyDescent="0.25">
      <c r="A97" s="60" t="s">
        <v>49</v>
      </c>
      <c r="B97" s="43">
        <v>9</v>
      </c>
      <c r="C97" s="43">
        <v>9</v>
      </c>
      <c r="D97" s="43">
        <v>9</v>
      </c>
      <c r="E97" s="43">
        <v>9</v>
      </c>
      <c r="F97" s="43">
        <v>9</v>
      </c>
      <c r="G97" s="43">
        <v>9</v>
      </c>
      <c r="H97" s="43">
        <v>9</v>
      </c>
      <c r="I97" s="43">
        <v>9</v>
      </c>
      <c r="J97" s="43">
        <v>9</v>
      </c>
      <c r="K97" s="43">
        <v>9</v>
      </c>
      <c r="L97" s="43">
        <v>9</v>
      </c>
      <c r="M97" s="43">
        <v>9</v>
      </c>
      <c r="N97" s="43">
        <v>9</v>
      </c>
      <c r="O97" s="43">
        <v>9</v>
      </c>
      <c r="P97" s="43">
        <v>9</v>
      </c>
      <c r="Q97" s="43">
        <v>9</v>
      </c>
      <c r="R97" s="43">
        <v>9</v>
      </c>
      <c r="S97" s="43"/>
      <c r="T97" s="43">
        <v>5.7</v>
      </c>
      <c r="U97" s="43">
        <v>9.6999999999999993</v>
      </c>
      <c r="V97" s="43">
        <v>9.6999999999999993</v>
      </c>
      <c r="W97" s="43">
        <v>9.6999999999999993</v>
      </c>
      <c r="X97" s="43">
        <v>9.6999999999999993</v>
      </c>
      <c r="Y97" s="43">
        <v>9.6999999999999993</v>
      </c>
      <c r="Z97" s="43">
        <v>9.6999999999999993</v>
      </c>
      <c r="AA97" s="43">
        <v>9.5</v>
      </c>
      <c r="AB97" s="43">
        <v>9.5</v>
      </c>
      <c r="AC97" s="43">
        <v>9.5</v>
      </c>
      <c r="AD97" s="43">
        <v>9.5</v>
      </c>
      <c r="AE97" s="43">
        <v>9.5</v>
      </c>
      <c r="AF97" s="43">
        <v>9.5</v>
      </c>
      <c r="AG97" s="61">
        <v>14.1</v>
      </c>
      <c r="AH97" s="45">
        <f t="shared" si="33"/>
        <v>9.6999999999999993</v>
      </c>
      <c r="AI97" s="46">
        <f t="shared" si="34"/>
        <v>5.7</v>
      </c>
      <c r="AK97" s="47"/>
      <c r="AZ97" s="77">
        <f t="shared" si="51"/>
        <v>-202</v>
      </c>
      <c r="BA97" s="77">
        <f t="shared" si="51"/>
        <v>-211.9</v>
      </c>
      <c r="BB97" s="77">
        <f t="shared" si="51"/>
        <v>-207.5</v>
      </c>
      <c r="BC97" s="77">
        <f t="shared" si="51"/>
        <v>-204.5</v>
      </c>
      <c r="BD97" s="77">
        <f t="shared" si="51"/>
        <v>-201</v>
      </c>
      <c r="BE97" s="77">
        <f t="shared" si="51"/>
        <v>-189</v>
      </c>
      <c r="BF97" s="77">
        <f t="shared" si="51"/>
        <v>-191</v>
      </c>
      <c r="BG97" s="77">
        <f t="shared" si="51"/>
        <v>-192</v>
      </c>
      <c r="BH97" s="77">
        <f t="shared" si="51"/>
        <v>-194</v>
      </c>
      <c r="BI97" s="77">
        <f t="shared" si="51"/>
        <v>-197</v>
      </c>
      <c r="BJ97" s="77">
        <f t="shared" si="51"/>
        <v>-197</v>
      </c>
      <c r="BK97" s="77">
        <f t="shared" si="51"/>
        <v>-200</v>
      </c>
      <c r="BL97" s="77">
        <f t="shared" si="51"/>
        <v>-188</v>
      </c>
      <c r="BM97" s="77">
        <f t="shared" si="51"/>
        <v>0</v>
      </c>
      <c r="BN97" s="77">
        <f t="shared" si="51"/>
        <v>-167.3</v>
      </c>
      <c r="BO97" s="77">
        <f t="shared" si="51"/>
        <v>-176.6</v>
      </c>
      <c r="BP97" s="77">
        <f t="shared" si="51"/>
        <v>-176.9</v>
      </c>
      <c r="BQ97" s="77">
        <f t="shared" si="51"/>
        <v>-218.5</v>
      </c>
      <c r="BR97" s="77">
        <f t="shared" si="51"/>
        <v>-215.8</v>
      </c>
      <c r="BS97" s="77">
        <f t="shared" si="51"/>
        <v>-218.8</v>
      </c>
      <c r="BT97" s="77">
        <f t="shared" si="51"/>
        <v>-196.9</v>
      </c>
      <c r="BU97" s="77">
        <f t="shared" si="51"/>
        <v>-196.7</v>
      </c>
      <c r="BV97" s="77">
        <f t="shared" si="51"/>
        <v>-203.3</v>
      </c>
      <c r="BW97" s="77">
        <f t="shared" si="51"/>
        <v>-204</v>
      </c>
    </row>
    <row r="98" spans="1:75" x14ac:dyDescent="0.25">
      <c r="A98" s="79" t="s">
        <v>50</v>
      </c>
      <c r="B98" s="43">
        <v>11.3</v>
      </c>
      <c r="C98" s="43">
        <v>11.3</v>
      </c>
      <c r="D98" s="43">
        <v>11.3</v>
      </c>
      <c r="E98" s="43">
        <v>11.3</v>
      </c>
      <c r="F98" s="43">
        <v>11.3</v>
      </c>
      <c r="G98" s="43">
        <v>11.3</v>
      </c>
      <c r="H98" s="43">
        <v>11.3</v>
      </c>
      <c r="I98" s="43">
        <v>11.3</v>
      </c>
      <c r="J98" s="43">
        <v>11.3</v>
      </c>
      <c r="K98" s="43">
        <v>11.3</v>
      </c>
      <c r="L98" s="43">
        <v>11.3</v>
      </c>
      <c r="M98" s="43">
        <v>11.3</v>
      </c>
      <c r="N98" s="43">
        <v>11.3</v>
      </c>
      <c r="O98" s="43">
        <v>11.3</v>
      </c>
      <c r="P98" s="43">
        <v>11.3</v>
      </c>
      <c r="Q98" s="43">
        <v>11.3</v>
      </c>
      <c r="R98" s="43">
        <v>11.3</v>
      </c>
      <c r="S98" s="43"/>
      <c r="T98" s="43">
        <v>6.6</v>
      </c>
      <c r="U98" s="43">
        <v>6.6</v>
      </c>
      <c r="V98" s="43">
        <v>6.6</v>
      </c>
      <c r="W98" s="43">
        <v>6.6</v>
      </c>
      <c r="X98" s="43">
        <v>6.6</v>
      </c>
      <c r="Y98" s="43">
        <v>11.6</v>
      </c>
      <c r="Z98" s="43">
        <v>11.6</v>
      </c>
      <c r="AA98" s="43">
        <v>3.4</v>
      </c>
      <c r="AB98" s="43">
        <v>10.1</v>
      </c>
      <c r="AC98" s="43">
        <v>10.1</v>
      </c>
      <c r="AD98" s="43">
        <v>10.1</v>
      </c>
      <c r="AE98" s="43">
        <v>10.1</v>
      </c>
      <c r="AF98" s="43">
        <v>10.1</v>
      </c>
      <c r="AG98" s="61">
        <v>14</v>
      </c>
      <c r="AH98" s="45">
        <f t="shared" si="33"/>
        <v>11.6</v>
      </c>
      <c r="AI98" s="46">
        <f t="shared" si="34"/>
        <v>3.4</v>
      </c>
      <c r="AK98" s="47"/>
      <c r="AZ98" s="77">
        <f t="shared" si="51"/>
        <v>0</v>
      </c>
      <c r="BA98" s="77">
        <f t="shared" si="51"/>
        <v>0</v>
      </c>
      <c r="BB98" s="77">
        <f t="shared" si="51"/>
        <v>0</v>
      </c>
      <c r="BC98" s="77">
        <f t="shared" si="51"/>
        <v>0</v>
      </c>
      <c r="BD98" s="77">
        <f t="shared" si="51"/>
        <v>0</v>
      </c>
      <c r="BE98" s="77">
        <f t="shared" si="51"/>
        <v>0</v>
      </c>
      <c r="BF98" s="77">
        <f t="shared" si="51"/>
        <v>0</v>
      </c>
      <c r="BG98" s="77">
        <f t="shared" si="51"/>
        <v>0</v>
      </c>
      <c r="BH98" s="77">
        <f t="shared" si="51"/>
        <v>0</v>
      </c>
      <c r="BI98" s="77">
        <f t="shared" si="51"/>
        <v>0</v>
      </c>
      <c r="BJ98" s="77">
        <f t="shared" si="51"/>
        <v>0</v>
      </c>
      <c r="BK98" s="77">
        <f t="shared" si="51"/>
        <v>0</v>
      </c>
      <c r="BL98" s="77">
        <f t="shared" si="51"/>
        <v>0</v>
      </c>
      <c r="BM98" s="77">
        <f t="shared" si="51"/>
        <v>0</v>
      </c>
      <c r="BN98" s="77">
        <f t="shared" si="51"/>
        <v>0</v>
      </c>
      <c r="BO98" s="77">
        <f t="shared" si="51"/>
        <v>0</v>
      </c>
      <c r="BP98" s="77">
        <f t="shared" si="51"/>
        <v>0</v>
      </c>
      <c r="BQ98" s="77">
        <f t="shared" si="51"/>
        <v>0</v>
      </c>
      <c r="BR98" s="77">
        <f t="shared" si="51"/>
        <v>0</v>
      </c>
      <c r="BS98" s="77">
        <f t="shared" si="51"/>
        <v>0</v>
      </c>
      <c r="BT98" s="77">
        <f t="shared" si="51"/>
        <v>0</v>
      </c>
      <c r="BU98" s="77">
        <f t="shared" si="51"/>
        <v>0</v>
      </c>
      <c r="BV98" s="77">
        <f t="shared" si="51"/>
        <v>0</v>
      </c>
      <c r="BW98" s="77">
        <f t="shared" si="51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/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9.5</v>
      </c>
      <c r="AC99" s="43">
        <v>9.5</v>
      </c>
      <c r="AD99" s="43">
        <v>9.5</v>
      </c>
      <c r="AE99" s="43">
        <v>9.5</v>
      </c>
      <c r="AF99" s="43">
        <v>9.5</v>
      </c>
      <c r="AG99" s="61">
        <v>10.050000000000001</v>
      </c>
      <c r="AH99" s="45">
        <f t="shared" si="33"/>
        <v>9.5</v>
      </c>
      <c r="AI99" s="46">
        <f t="shared" si="34"/>
        <v>8.9</v>
      </c>
      <c r="AK99" s="47"/>
      <c r="AZ99" s="77">
        <f t="shared" si="51"/>
        <v>0</v>
      </c>
      <c r="BA99" s="77">
        <f t="shared" si="51"/>
        <v>0</v>
      </c>
      <c r="BB99" s="77">
        <f t="shared" si="51"/>
        <v>0</v>
      </c>
      <c r="BC99" s="77">
        <f t="shared" si="51"/>
        <v>0</v>
      </c>
      <c r="BD99" s="77">
        <f t="shared" si="51"/>
        <v>0</v>
      </c>
      <c r="BE99" s="77">
        <f t="shared" si="51"/>
        <v>0</v>
      </c>
      <c r="BF99" s="77">
        <f t="shared" si="51"/>
        <v>0</v>
      </c>
      <c r="BG99" s="77">
        <f t="shared" si="51"/>
        <v>0</v>
      </c>
      <c r="BH99" s="77">
        <f t="shared" si="51"/>
        <v>0</v>
      </c>
      <c r="BI99" s="77">
        <f t="shared" si="51"/>
        <v>0</v>
      </c>
      <c r="BJ99" s="77">
        <f t="shared" si="51"/>
        <v>0</v>
      </c>
      <c r="BK99" s="77">
        <f t="shared" si="51"/>
        <v>0</v>
      </c>
      <c r="BL99" s="77">
        <f t="shared" si="51"/>
        <v>0</v>
      </c>
      <c r="BM99" s="77">
        <f t="shared" si="51"/>
        <v>0</v>
      </c>
      <c r="BN99" s="77">
        <f t="shared" si="51"/>
        <v>0</v>
      </c>
      <c r="BO99" s="77">
        <f t="shared" si="51"/>
        <v>0</v>
      </c>
      <c r="BP99" s="77">
        <f t="shared" si="51"/>
        <v>0</v>
      </c>
      <c r="BQ99" s="77">
        <f t="shared" si="51"/>
        <v>0</v>
      </c>
      <c r="BR99" s="77">
        <f t="shared" si="51"/>
        <v>0</v>
      </c>
      <c r="BS99" s="77">
        <f t="shared" si="51"/>
        <v>0</v>
      </c>
      <c r="BT99" s="77">
        <f t="shared" si="51"/>
        <v>0</v>
      </c>
      <c r="BU99" s="77">
        <f t="shared" si="51"/>
        <v>0</v>
      </c>
      <c r="BV99" s="77">
        <f t="shared" si="51"/>
        <v>0</v>
      </c>
      <c r="BW99" s="77">
        <f t="shared" si="51"/>
        <v>0</v>
      </c>
    </row>
    <row r="100" spans="1:75" x14ac:dyDescent="0.25">
      <c r="A100" s="60" t="s">
        <v>52</v>
      </c>
      <c r="B100" s="43">
        <v>6</v>
      </c>
      <c r="C100" s="43">
        <v>6</v>
      </c>
      <c r="D100" s="43">
        <v>6</v>
      </c>
      <c r="E100" s="43">
        <v>6</v>
      </c>
      <c r="F100" s="43">
        <v>6</v>
      </c>
      <c r="G100" s="43">
        <v>6</v>
      </c>
      <c r="H100" s="43">
        <v>6</v>
      </c>
      <c r="I100" s="43">
        <v>6</v>
      </c>
      <c r="J100" s="43">
        <v>6</v>
      </c>
      <c r="K100" s="43">
        <v>6</v>
      </c>
      <c r="L100" s="43">
        <v>6</v>
      </c>
      <c r="M100" s="43">
        <v>6</v>
      </c>
      <c r="N100" s="43">
        <v>6</v>
      </c>
      <c r="O100" s="43">
        <v>6</v>
      </c>
      <c r="P100" s="43">
        <v>6</v>
      </c>
      <c r="Q100" s="43">
        <v>6</v>
      </c>
      <c r="R100" s="43">
        <v>6</v>
      </c>
      <c r="S100" s="43"/>
      <c r="T100" s="43">
        <v>6</v>
      </c>
      <c r="U100" s="43">
        <v>6</v>
      </c>
      <c r="V100" s="43">
        <v>6</v>
      </c>
      <c r="W100" s="43">
        <v>6</v>
      </c>
      <c r="X100" s="43">
        <v>6</v>
      </c>
      <c r="Y100" s="43">
        <v>6</v>
      </c>
      <c r="Z100" s="43">
        <v>6</v>
      </c>
      <c r="AA100" s="43">
        <v>6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3"/>
        <v>6.2</v>
      </c>
      <c r="AI100" s="46">
        <f t="shared" si="34"/>
        <v>6</v>
      </c>
      <c r="AK100" s="47"/>
      <c r="AZ100" s="77">
        <f t="shared" si="51"/>
        <v>0</v>
      </c>
      <c r="BA100" s="77">
        <f t="shared" si="51"/>
        <v>0</v>
      </c>
      <c r="BB100" s="77">
        <f t="shared" si="51"/>
        <v>0</v>
      </c>
      <c r="BC100" s="77">
        <f t="shared" si="51"/>
        <v>0</v>
      </c>
      <c r="BD100" s="77">
        <f t="shared" si="51"/>
        <v>0</v>
      </c>
      <c r="BE100" s="77">
        <f t="shared" si="51"/>
        <v>0</v>
      </c>
      <c r="BF100" s="77">
        <f t="shared" si="51"/>
        <v>0</v>
      </c>
      <c r="BG100" s="77">
        <f t="shared" si="51"/>
        <v>0</v>
      </c>
      <c r="BH100" s="77">
        <f t="shared" si="51"/>
        <v>0</v>
      </c>
      <c r="BI100" s="77">
        <f t="shared" si="51"/>
        <v>0</v>
      </c>
      <c r="BJ100" s="77">
        <f t="shared" si="51"/>
        <v>0</v>
      </c>
      <c r="BK100" s="77">
        <f t="shared" si="51"/>
        <v>0</v>
      </c>
      <c r="BL100" s="77">
        <f t="shared" si="51"/>
        <v>0</v>
      </c>
      <c r="BM100" s="77">
        <f t="shared" si="51"/>
        <v>0</v>
      </c>
      <c r="BN100" s="77">
        <f t="shared" si="51"/>
        <v>0</v>
      </c>
      <c r="BO100" s="77">
        <f t="shared" si="51"/>
        <v>0</v>
      </c>
      <c r="BP100" s="77">
        <f t="shared" si="51"/>
        <v>0</v>
      </c>
      <c r="BQ100" s="77">
        <f t="shared" si="51"/>
        <v>0</v>
      </c>
      <c r="BR100" s="77">
        <f t="shared" si="51"/>
        <v>0</v>
      </c>
      <c r="BS100" s="77">
        <f t="shared" si="51"/>
        <v>0</v>
      </c>
      <c r="BT100" s="77">
        <f t="shared" si="51"/>
        <v>0</v>
      </c>
      <c r="BU100" s="77">
        <f t="shared" si="51"/>
        <v>0</v>
      </c>
      <c r="BV100" s="77">
        <f t="shared" si="51"/>
        <v>0</v>
      </c>
      <c r="BW100" s="77">
        <f t="shared" si="51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/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3"/>
        <v>2</v>
      </c>
      <c r="AI101" s="46">
        <f t="shared" si="34"/>
        <v>2</v>
      </c>
      <c r="AK101" s="47"/>
      <c r="AZ101" s="77">
        <f t="shared" si="51"/>
        <v>0</v>
      </c>
      <c r="BA101" s="77">
        <f t="shared" si="51"/>
        <v>0</v>
      </c>
      <c r="BB101" s="77">
        <f t="shared" si="51"/>
        <v>0</v>
      </c>
      <c r="BC101" s="77">
        <f t="shared" si="51"/>
        <v>0</v>
      </c>
      <c r="BD101" s="77">
        <f t="shared" si="51"/>
        <v>0</v>
      </c>
      <c r="BE101" s="77">
        <f t="shared" si="51"/>
        <v>0</v>
      </c>
      <c r="BF101" s="77">
        <f t="shared" si="51"/>
        <v>0</v>
      </c>
      <c r="BG101" s="77">
        <f t="shared" si="51"/>
        <v>0</v>
      </c>
      <c r="BH101" s="77">
        <f t="shared" si="51"/>
        <v>0</v>
      </c>
      <c r="BI101" s="77">
        <f t="shared" si="51"/>
        <v>0</v>
      </c>
      <c r="BJ101" s="77">
        <f t="shared" si="51"/>
        <v>0</v>
      </c>
      <c r="BK101" s="77">
        <f t="shared" si="51"/>
        <v>0</v>
      </c>
      <c r="BL101" s="77">
        <f t="shared" si="51"/>
        <v>0</v>
      </c>
      <c r="BM101" s="77">
        <f t="shared" si="51"/>
        <v>0</v>
      </c>
      <c r="BN101" s="77">
        <f t="shared" si="51"/>
        <v>0</v>
      </c>
      <c r="BO101" s="77">
        <f t="shared" si="51"/>
        <v>0</v>
      </c>
      <c r="BP101" s="77">
        <f t="shared" si="51"/>
        <v>0</v>
      </c>
      <c r="BQ101" s="77">
        <f t="shared" si="51"/>
        <v>0</v>
      </c>
      <c r="BR101" s="77">
        <f t="shared" si="51"/>
        <v>0</v>
      </c>
      <c r="BS101" s="77">
        <f t="shared" si="51"/>
        <v>0</v>
      </c>
      <c r="BT101" s="77">
        <f t="shared" si="51"/>
        <v>0</v>
      </c>
      <c r="BU101" s="77">
        <f t="shared" si="51"/>
        <v>0</v>
      </c>
      <c r="BV101" s="77">
        <f t="shared" si="51"/>
        <v>0</v>
      </c>
      <c r="BW101" s="77">
        <f t="shared" si="51"/>
        <v>0</v>
      </c>
    </row>
    <row r="102" spans="1:75" ht="15.75" thickBot="1" x14ac:dyDescent="0.3">
      <c r="A102" s="82" t="s">
        <v>54</v>
      </c>
      <c r="B102" s="66">
        <f t="shared" ref="B102:AG102" si="52">SUM(B89:B101)</f>
        <v>362.49999999999994</v>
      </c>
      <c r="C102" s="66">
        <f t="shared" ref="C102:D102" si="53">SUM(C89:C101)</f>
        <v>362.49999999999994</v>
      </c>
      <c r="D102" s="66">
        <f t="shared" si="53"/>
        <v>362.49999999999994</v>
      </c>
      <c r="E102" s="66">
        <f t="shared" ref="E102:F102" si="54">SUM(E89:E101)</f>
        <v>362.49999999999994</v>
      </c>
      <c r="F102" s="66">
        <f t="shared" si="54"/>
        <v>343.49999999999994</v>
      </c>
      <c r="G102" s="66">
        <f t="shared" si="52"/>
        <v>343.49999999999994</v>
      </c>
      <c r="H102" s="66">
        <f t="shared" si="52"/>
        <v>343.49999999999994</v>
      </c>
      <c r="I102" s="66">
        <f t="shared" si="52"/>
        <v>343.49999999999994</v>
      </c>
      <c r="J102" s="66">
        <f t="shared" si="52"/>
        <v>343.49999999999994</v>
      </c>
      <c r="K102" s="66">
        <f t="shared" si="52"/>
        <v>343.49999999999994</v>
      </c>
      <c r="L102" s="66">
        <f t="shared" si="52"/>
        <v>343.49999999999994</v>
      </c>
      <c r="M102" s="66">
        <f t="shared" ref="M102:N102" si="55">SUM(M89:M101)</f>
        <v>370.49999999999994</v>
      </c>
      <c r="N102" s="66">
        <f t="shared" si="55"/>
        <v>373.79999999999995</v>
      </c>
      <c r="O102" s="66">
        <f t="shared" ref="O102:P102" si="56">SUM(O89:O101)</f>
        <v>373.79999999999995</v>
      </c>
      <c r="P102" s="66">
        <f t="shared" si="56"/>
        <v>376.99999999999994</v>
      </c>
      <c r="Q102" s="66">
        <f t="shared" ref="Q102:R102" si="57">SUM(Q89:Q101)</f>
        <v>373.29999999999995</v>
      </c>
      <c r="R102" s="66">
        <f t="shared" si="57"/>
        <v>378.49999999999994</v>
      </c>
      <c r="S102" s="66"/>
      <c r="T102" s="66">
        <f t="shared" ref="T102" si="58">SUM(T89:T101)</f>
        <v>335.6</v>
      </c>
      <c r="U102" s="66">
        <f t="shared" ref="U102:V102" si="59">SUM(U89:U101)</f>
        <v>328.57</v>
      </c>
      <c r="V102" s="66">
        <f t="shared" si="59"/>
        <v>328.57</v>
      </c>
      <c r="W102" s="66">
        <f t="shared" ref="W102:X102" si="60">SUM(W89:W101)</f>
        <v>328.57</v>
      </c>
      <c r="X102" s="66">
        <f t="shared" si="60"/>
        <v>328.57</v>
      </c>
      <c r="Y102" s="66">
        <f t="shared" ref="Y102:Z102" si="61">SUM(Y89:Y101)</f>
        <v>332.37</v>
      </c>
      <c r="Z102" s="66">
        <f t="shared" si="61"/>
        <v>332.37</v>
      </c>
      <c r="AA102" s="66">
        <f t="shared" ref="AA102" si="62">SUM(AA89:AA101)</f>
        <v>324.49999999999994</v>
      </c>
      <c r="AB102" s="66">
        <f t="shared" si="52"/>
        <v>356.9</v>
      </c>
      <c r="AC102" s="66">
        <f t="shared" ref="AC102:AD102" si="63">SUM(AC89:AC101)</f>
        <v>357.4</v>
      </c>
      <c r="AD102" s="66">
        <f t="shared" si="63"/>
        <v>357.4</v>
      </c>
      <c r="AE102" s="66">
        <f t="shared" ref="AE102:AF102" si="64">SUM(AE89:AE101)</f>
        <v>357.4</v>
      </c>
      <c r="AF102" s="66">
        <f t="shared" si="64"/>
        <v>357.4</v>
      </c>
      <c r="AG102" s="75">
        <f t="shared" si="52"/>
        <v>489.91</v>
      </c>
      <c r="AH102" s="45">
        <f t="shared" si="33"/>
        <v>378.49999999999994</v>
      </c>
      <c r="AI102" s="46">
        <f t="shared" si="34"/>
        <v>324.49999999999994</v>
      </c>
      <c r="AK102" s="47"/>
      <c r="AY102" s="77"/>
    </row>
    <row r="103" spans="1:75" x14ac:dyDescent="0.25">
      <c r="A103" s="42" t="s">
        <v>55</v>
      </c>
      <c r="B103" s="44">
        <v>14</v>
      </c>
      <c r="C103" s="44">
        <v>14</v>
      </c>
      <c r="D103" s="44">
        <v>14</v>
      </c>
      <c r="E103" s="44">
        <v>14</v>
      </c>
      <c r="F103" s="44">
        <v>14</v>
      </c>
      <c r="G103" s="44">
        <v>14</v>
      </c>
      <c r="H103" s="44">
        <v>14</v>
      </c>
      <c r="I103" s="44">
        <v>14</v>
      </c>
      <c r="J103" s="44">
        <v>14</v>
      </c>
      <c r="K103" s="44">
        <v>14</v>
      </c>
      <c r="L103" s="44">
        <v>14</v>
      </c>
      <c r="M103" s="44">
        <v>14</v>
      </c>
      <c r="N103" s="44">
        <v>14</v>
      </c>
      <c r="O103" s="44">
        <v>14</v>
      </c>
      <c r="P103" s="44">
        <v>14</v>
      </c>
      <c r="Q103" s="44">
        <v>20</v>
      </c>
      <c r="R103" s="44">
        <v>14</v>
      </c>
      <c r="S103" s="44"/>
      <c r="T103" s="44">
        <v>25</v>
      </c>
      <c r="U103" s="44">
        <v>25</v>
      </c>
      <c r="V103" s="44">
        <v>25</v>
      </c>
      <c r="W103" s="44">
        <v>25</v>
      </c>
      <c r="X103" s="44">
        <v>25</v>
      </c>
      <c r="Y103" s="44">
        <v>14.5</v>
      </c>
      <c r="Z103" s="44">
        <v>25</v>
      </c>
      <c r="AA103" s="44">
        <v>25.6</v>
      </c>
      <c r="AB103" s="44">
        <v>14.2</v>
      </c>
      <c r="AC103" s="44">
        <v>14.2</v>
      </c>
      <c r="AD103" s="44">
        <v>14.2</v>
      </c>
      <c r="AE103" s="44">
        <v>29.5</v>
      </c>
      <c r="AF103" s="44">
        <v>29.5</v>
      </c>
      <c r="AG103" s="59">
        <v>60</v>
      </c>
      <c r="AH103" s="45">
        <f t="shared" si="33"/>
        <v>29.5</v>
      </c>
      <c r="AI103" s="46">
        <f t="shared" si="34"/>
        <v>14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7</v>
      </c>
      <c r="C104" s="43">
        <v>7</v>
      </c>
      <c r="D104" s="43">
        <v>7</v>
      </c>
      <c r="E104" s="43">
        <v>7</v>
      </c>
      <c r="F104" s="43">
        <v>7</v>
      </c>
      <c r="G104" s="43">
        <v>7</v>
      </c>
      <c r="H104" s="43">
        <v>7</v>
      </c>
      <c r="I104" s="43">
        <v>7</v>
      </c>
      <c r="J104" s="43">
        <v>7</v>
      </c>
      <c r="K104" s="43">
        <v>7</v>
      </c>
      <c r="L104" s="43">
        <v>7</v>
      </c>
      <c r="M104" s="43">
        <v>7</v>
      </c>
      <c r="N104" s="43">
        <v>7</v>
      </c>
      <c r="O104" s="43">
        <v>7</v>
      </c>
      <c r="P104" s="43">
        <v>7</v>
      </c>
      <c r="Q104" s="43">
        <v>10</v>
      </c>
      <c r="R104" s="43">
        <v>7</v>
      </c>
      <c r="S104" s="43"/>
      <c r="T104" s="43">
        <v>9</v>
      </c>
      <c r="U104" s="43">
        <v>9</v>
      </c>
      <c r="V104" s="43">
        <v>9</v>
      </c>
      <c r="W104" s="43">
        <v>9</v>
      </c>
      <c r="X104" s="43">
        <v>9</v>
      </c>
      <c r="Y104" s="43">
        <v>9</v>
      </c>
      <c r="Z104" s="43">
        <v>10</v>
      </c>
      <c r="AA104" s="43">
        <v>14.4</v>
      </c>
      <c r="AB104" s="43">
        <v>7</v>
      </c>
      <c r="AC104" s="43">
        <v>7</v>
      </c>
      <c r="AD104" s="43">
        <v>7</v>
      </c>
      <c r="AE104" s="43">
        <v>10</v>
      </c>
      <c r="AF104" s="43">
        <v>10</v>
      </c>
      <c r="AG104" s="61">
        <v>32</v>
      </c>
      <c r="AH104" s="45">
        <f t="shared" si="33"/>
        <v>14.4</v>
      </c>
      <c r="AI104" s="46">
        <f t="shared" si="34"/>
        <v>7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3</v>
      </c>
      <c r="C105" s="292">
        <v>3</v>
      </c>
      <c r="D105" s="292">
        <v>3</v>
      </c>
      <c r="E105" s="292">
        <v>3</v>
      </c>
      <c r="F105" s="292">
        <v>3</v>
      </c>
      <c r="G105" s="292">
        <v>3</v>
      </c>
      <c r="H105" s="292">
        <v>3</v>
      </c>
      <c r="I105" s="292">
        <v>3</v>
      </c>
      <c r="J105" s="292">
        <v>3</v>
      </c>
      <c r="K105" s="292">
        <v>3</v>
      </c>
      <c r="L105" s="292">
        <v>3</v>
      </c>
      <c r="M105" s="292">
        <v>3</v>
      </c>
      <c r="N105" s="292">
        <v>3</v>
      </c>
      <c r="O105" s="292">
        <v>3</v>
      </c>
      <c r="P105" s="292">
        <v>3</v>
      </c>
      <c r="Q105" s="292">
        <v>5</v>
      </c>
      <c r="R105" s="292">
        <v>3</v>
      </c>
      <c r="S105" s="292"/>
      <c r="T105" s="292">
        <v>3</v>
      </c>
      <c r="U105" s="292">
        <v>3</v>
      </c>
      <c r="V105" s="292">
        <v>3</v>
      </c>
      <c r="W105" s="292">
        <v>3</v>
      </c>
      <c r="X105" s="292">
        <v>3</v>
      </c>
      <c r="Y105" s="292">
        <v>3</v>
      </c>
      <c r="Z105" s="292">
        <v>5</v>
      </c>
      <c r="AA105" s="292">
        <v>9</v>
      </c>
      <c r="AB105" s="292">
        <v>3</v>
      </c>
      <c r="AC105" s="292">
        <v>3</v>
      </c>
      <c r="AD105" s="292">
        <v>3</v>
      </c>
      <c r="AE105" s="292">
        <v>5</v>
      </c>
      <c r="AF105" s="292">
        <v>5</v>
      </c>
      <c r="AG105" s="73">
        <v>14</v>
      </c>
      <c r="AH105" s="45">
        <f t="shared" si="33"/>
        <v>9</v>
      </c>
      <c r="AI105" s="46">
        <f t="shared" si="34"/>
        <v>3</v>
      </c>
      <c r="AK105" s="47"/>
      <c r="AY105" s="77"/>
      <c r="BF105" s="76"/>
      <c r="BG105" s="77">
        <f t="array" ref="BG105:BL128">TRANSPOSE(AZ89:BW94)</f>
        <v>-613</v>
      </c>
      <c r="BH105" s="77">
        <v>-202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AB106" si="65">B103+B104+B105</f>
        <v>24</v>
      </c>
      <c r="C106" s="66">
        <f t="shared" si="65"/>
        <v>24</v>
      </c>
      <c r="D106" s="66">
        <f t="shared" si="65"/>
        <v>24</v>
      </c>
      <c r="E106" s="66">
        <f t="shared" si="65"/>
        <v>24</v>
      </c>
      <c r="F106" s="66">
        <f t="shared" si="65"/>
        <v>24</v>
      </c>
      <c r="G106" s="66">
        <f t="shared" si="65"/>
        <v>24</v>
      </c>
      <c r="H106" s="66">
        <f t="shared" si="65"/>
        <v>24</v>
      </c>
      <c r="I106" s="66">
        <f t="shared" si="65"/>
        <v>24</v>
      </c>
      <c r="J106" s="66">
        <f t="shared" si="65"/>
        <v>24</v>
      </c>
      <c r="K106" s="66">
        <f t="shared" si="65"/>
        <v>24</v>
      </c>
      <c r="L106" s="66">
        <f t="shared" si="65"/>
        <v>24</v>
      </c>
      <c r="M106" s="66">
        <f t="shared" ref="M106:N106" si="66">M103+M104+M105</f>
        <v>24</v>
      </c>
      <c r="N106" s="66">
        <f t="shared" si="66"/>
        <v>24</v>
      </c>
      <c r="O106" s="66">
        <f t="shared" ref="O106:P106" si="67">O103+O104+O105</f>
        <v>24</v>
      </c>
      <c r="P106" s="66">
        <f t="shared" si="67"/>
        <v>24</v>
      </c>
      <c r="Q106" s="66">
        <f t="shared" ref="Q106:R106" si="68">Q103+Q104+Q105</f>
        <v>35</v>
      </c>
      <c r="R106" s="66">
        <f t="shared" si="68"/>
        <v>24</v>
      </c>
      <c r="S106" s="66"/>
      <c r="T106" s="66">
        <f t="shared" ref="T106" si="69">T103+T104+T105</f>
        <v>37</v>
      </c>
      <c r="U106" s="66">
        <f t="shared" ref="U106:V106" si="70">U103+U104+U105</f>
        <v>37</v>
      </c>
      <c r="V106" s="66">
        <f t="shared" si="70"/>
        <v>37</v>
      </c>
      <c r="W106" s="66">
        <f t="shared" ref="W106:X106" si="71">W103+W104+W105</f>
        <v>37</v>
      </c>
      <c r="X106" s="66">
        <f t="shared" si="71"/>
        <v>37</v>
      </c>
      <c r="Y106" s="66">
        <f t="shared" ref="Y106:AA106" si="72">Y103+Y104+Y105</f>
        <v>26.5</v>
      </c>
      <c r="Z106" s="66">
        <f t="shared" si="72"/>
        <v>40</v>
      </c>
      <c r="AA106" s="66">
        <f t="shared" si="72"/>
        <v>49</v>
      </c>
      <c r="AB106" s="66">
        <f t="shared" si="65"/>
        <v>24.2</v>
      </c>
      <c r="AC106" s="66">
        <f t="shared" ref="AC106:AD106" si="73">AC103+AC104+AC105</f>
        <v>24.2</v>
      </c>
      <c r="AD106" s="66">
        <f t="shared" si="73"/>
        <v>24.2</v>
      </c>
      <c r="AE106" s="66">
        <f t="shared" ref="AE106:AF106" si="74">AE103+AE104+AE105</f>
        <v>44.5</v>
      </c>
      <c r="AF106" s="66">
        <f t="shared" si="74"/>
        <v>44.5</v>
      </c>
      <c r="AG106" s="75">
        <f>SUM(AG103:AG105)</f>
        <v>106</v>
      </c>
      <c r="AH106" s="45">
        <f t="shared" si="33"/>
        <v>49</v>
      </c>
      <c r="AI106" s="46">
        <f t="shared" si="34"/>
        <v>24</v>
      </c>
      <c r="AK106" s="47"/>
      <c r="AY106" s="77"/>
      <c r="BF106" s="76"/>
      <c r="BG106" s="77">
        <v>-692.4</v>
      </c>
      <c r="BH106" s="77">
        <v>-211.9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-634</v>
      </c>
      <c r="C107" s="44">
        <v>-612.98</v>
      </c>
      <c r="D107" s="44">
        <v>-692.4</v>
      </c>
      <c r="E107" s="44">
        <v>-659.6</v>
      </c>
      <c r="F107" s="44">
        <v>-694.9</v>
      </c>
      <c r="G107" s="44">
        <v>-693</v>
      </c>
      <c r="H107" s="44">
        <v>-724</v>
      </c>
      <c r="I107" s="44">
        <v>-700</v>
      </c>
      <c r="J107" s="44">
        <v>-700</v>
      </c>
      <c r="K107" s="44">
        <v>-683</v>
      </c>
      <c r="L107" s="44">
        <v>-701</v>
      </c>
      <c r="M107" s="44">
        <v>-700</v>
      </c>
      <c r="N107" s="44">
        <v>-655</v>
      </c>
      <c r="O107" s="44">
        <v>-714</v>
      </c>
      <c r="P107" s="44">
        <v>-706</v>
      </c>
      <c r="Q107" s="44">
        <v>-709</v>
      </c>
      <c r="R107" s="44">
        <v>-728</v>
      </c>
      <c r="S107" s="44"/>
      <c r="T107" s="44">
        <v>-526</v>
      </c>
      <c r="U107" s="44">
        <v>-679.5</v>
      </c>
      <c r="V107" s="44">
        <v>-696</v>
      </c>
      <c r="W107" s="44">
        <v>-681</v>
      </c>
      <c r="X107" s="44">
        <v>-698.6</v>
      </c>
      <c r="Y107" s="44">
        <v>-675.1</v>
      </c>
      <c r="Z107" s="44">
        <v>-579.6</v>
      </c>
      <c r="AA107" s="44">
        <v>-600.9</v>
      </c>
      <c r="AB107" s="44">
        <v>-645.1</v>
      </c>
      <c r="AC107" s="44">
        <v>-605</v>
      </c>
      <c r="AD107" s="44">
        <v>-597.1</v>
      </c>
      <c r="AE107" s="44">
        <v>-588</v>
      </c>
      <c r="AF107" s="44">
        <v>-629</v>
      </c>
      <c r="AG107" s="59"/>
      <c r="AH107" s="45">
        <f t="shared" si="33"/>
        <v>-526</v>
      </c>
      <c r="AI107" s="46">
        <f t="shared" si="34"/>
        <v>-728</v>
      </c>
      <c r="AK107" s="47"/>
      <c r="AY107" s="77"/>
      <c r="BF107" s="76"/>
      <c r="BG107" s="77">
        <v>-659.6</v>
      </c>
      <c r="BH107" s="77">
        <v>-207.5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-204</v>
      </c>
      <c r="C108" s="43">
        <v>-201.6</v>
      </c>
      <c r="D108" s="43">
        <v>-211.9</v>
      </c>
      <c r="E108" s="43">
        <v>-207.5</v>
      </c>
      <c r="F108" s="43">
        <v>-204.5</v>
      </c>
      <c r="G108" s="43">
        <v>-201</v>
      </c>
      <c r="H108" s="43">
        <v>-196</v>
      </c>
      <c r="I108" s="43">
        <v>-189</v>
      </c>
      <c r="J108" s="43">
        <v>-189</v>
      </c>
      <c r="K108" s="43">
        <v>-191</v>
      </c>
      <c r="L108" s="43">
        <v>-186</v>
      </c>
      <c r="M108" s="43">
        <v>-192</v>
      </c>
      <c r="N108" s="43">
        <v>-194</v>
      </c>
      <c r="O108" s="43">
        <v>-197</v>
      </c>
      <c r="P108" s="43">
        <v>-197</v>
      </c>
      <c r="Q108" s="43">
        <v>-200</v>
      </c>
      <c r="R108" s="43">
        <v>-188</v>
      </c>
      <c r="S108" s="43"/>
      <c r="T108" s="43">
        <v>-167.3</v>
      </c>
      <c r="U108" s="43">
        <v>-176.6</v>
      </c>
      <c r="V108" s="43">
        <v>-176.9</v>
      </c>
      <c r="W108" s="43">
        <v>-191</v>
      </c>
      <c r="X108" s="43">
        <v>-218.5</v>
      </c>
      <c r="Y108" s="43">
        <v>-203.1</v>
      </c>
      <c r="Z108" s="43">
        <v>-215.8</v>
      </c>
      <c r="AA108" s="43">
        <v>-201.4</v>
      </c>
      <c r="AB108" s="43">
        <v>-218.8</v>
      </c>
      <c r="AC108" s="43">
        <v>-198</v>
      </c>
      <c r="AD108" s="43">
        <v>-196.9</v>
      </c>
      <c r="AE108" s="43">
        <v>-196.7</v>
      </c>
      <c r="AF108" s="43">
        <v>-203.3</v>
      </c>
      <c r="AG108" s="61"/>
      <c r="AH108" s="45">
        <f t="shared" si="33"/>
        <v>-167.3</v>
      </c>
      <c r="AI108" s="46">
        <f t="shared" si="34"/>
        <v>-218.8</v>
      </c>
      <c r="AK108" s="47"/>
      <c r="AL108" s="83" t="s">
        <v>61</v>
      </c>
      <c r="AM108" s="83"/>
      <c r="AY108" s="77"/>
      <c r="BF108" s="77"/>
      <c r="BG108" s="77">
        <v>-694.9</v>
      </c>
      <c r="BH108" s="77">
        <v>-204.5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3"/>
        <v>0</v>
      </c>
      <c r="AI109" s="46">
        <f t="shared" si="34"/>
        <v>0</v>
      </c>
      <c r="AK109" s="85"/>
      <c r="AL109" s="86"/>
      <c r="AM109" s="86"/>
      <c r="AN109" s="87"/>
      <c r="AY109" s="77"/>
      <c r="BF109" s="77"/>
      <c r="BG109" s="77">
        <v>-693</v>
      </c>
      <c r="BH109" s="77">
        <v>-201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3"/>
        <v>0</v>
      </c>
      <c r="AI110" s="46">
        <f t="shared" si="34"/>
        <v>0</v>
      </c>
      <c r="AK110" s="89" t="s">
        <v>64</v>
      </c>
      <c r="AL110" s="43"/>
      <c r="AM110" s="88"/>
      <c r="AN110" s="90"/>
      <c r="AY110" s="77"/>
      <c r="BF110" s="77"/>
      <c r="BG110" s="77">
        <v>-700</v>
      </c>
      <c r="BH110" s="77">
        <v>-189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3"/>
        <v>0</v>
      </c>
      <c r="AI111" s="46">
        <f t="shared" si="34"/>
        <v>0</v>
      </c>
      <c r="AK111" s="89" t="s">
        <v>66</v>
      </c>
      <c r="AL111" s="88"/>
      <c r="AM111" s="88"/>
      <c r="AN111" s="90"/>
      <c r="AY111" s="77"/>
      <c r="BF111" s="77"/>
      <c r="BG111" s="77">
        <v>-683</v>
      </c>
      <c r="BH111" s="77">
        <v>-191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-1.4</v>
      </c>
      <c r="C112" s="92">
        <v>-7.1</v>
      </c>
      <c r="D112" s="92">
        <v>-11.6</v>
      </c>
      <c r="E112" s="92">
        <v>-14.8</v>
      </c>
      <c r="F112" s="92">
        <v>-16.399999999999999</v>
      </c>
      <c r="G112" s="92">
        <v>-27</v>
      </c>
      <c r="H112" s="92">
        <v>-26</v>
      </c>
      <c r="I112" s="92">
        <v>-35</v>
      </c>
      <c r="J112" s="92">
        <v>-35</v>
      </c>
      <c r="K112" s="92">
        <v>-39</v>
      </c>
      <c r="L112" s="92">
        <v>-28</v>
      </c>
      <c r="M112" s="92">
        <v>-1</v>
      </c>
      <c r="N112" s="92">
        <v>-9.5</v>
      </c>
      <c r="O112" s="92">
        <v>0</v>
      </c>
      <c r="P112" s="92">
        <v>-30.8</v>
      </c>
      <c r="Q112" s="92">
        <v>-34</v>
      </c>
      <c r="R112" s="92">
        <v>-40</v>
      </c>
      <c r="S112" s="92"/>
      <c r="T112" s="92">
        <v>-5</v>
      </c>
      <c r="U112" s="92">
        <v>7.8</v>
      </c>
      <c r="V112" s="92">
        <v>1.7</v>
      </c>
      <c r="W112" s="92">
        <v>-7.3</v>
      </c>
      <c r="X112" s="92">
        <v>-12.16</v>
      </c>
      <c r="Y112" s="92">
        <v>-12.1</v>
      </c>
      <c r="Z112" s="92">
        <v>13.7</v>
      </c>
      <c r="AA112" s="92">
        <v>35.299999999999997</v>
      </c>
      <c r="AB112" s="92">
        <v>41.8</v>
      </c>
      <c r="AC112" s="92">
        <v>38</v>
      </c>
      <c r="AD112" s="92">
        <v>36.200000000000003</v>
      </c>
      <c r="AE112" s="92">
        <v>30.1</v>
      </c>
      <c r="AF112" s="92">
        <v>30.3</v>
      </c>
      <c r="AG112" s="84"/>
      <c r="AH112" s="45">
        <f t="shared" si="33"/>
        <v>41.8</v>
      </c>
      <c r="AI112" s="46">
        <f t="shared" si="34"/>
        <v>-40</v>
      </c>
      <c r="AK112" s="89"/>
      <c r="AL112" s="44"/>
      <c r="AM112" s="44"/>
      <c r="AN112" s="93"/>
      <c r="AY112" s="77"/>
      <c r="BF112" s="77"/>
      <c r="BG112" s="77">
        <v>-700</v>
      </c>
      <c r="BH112" s="77">
        <v>-192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3"/>
        <v>0</v>
      </c>
      <c r="AI113" s="46">
        <f t="shared" si="34"/>
        <v>0</v>
      </c>
      <c r="AK113" s="89"/>
      <c r="AL113" s="92"/>
      <c r="AM113" s="94"/>
      <c r="AN113" s="360"/>
      <c r="AY113" s="77"/>
      <c r="BF113" s="77"/>
      <c r="BG113" s="77">
        <v>-655</v>
      </c>
      <c r="BH113" s="77">
        <v>-194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3"/>
        <v>0</v>
      </c>
      <c r="AI114" s="46">
        <f t="shared" si="34"/>
        <v>0</v>
      </c>
      <c r="AK114" s="89"/>
      <c r="AL114" s="92"/>
      <c r="AM114" s="92"/>
      <c r="AN114" s="361"/>
      <c r="BF114" s="77"/>
      <c r="BG114" s="77">
        <v>-714</v>
      </c>
      <c r="BH114" s="77">
        <v>-197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3"/>
        <v>0</v>
      </c>
      <c r="AI115" s="46">
        <f t="shared" si="34"/>
        <v>0</v>
      </c>
      <c r="AK115" s="95"/>
      <c r="AL115" s="96"/>
      <c r="AM115" s="96"/>
      <c r="AN115" s="97"/>
      <c r="BF115" s="77"/>
      <c r="BG115" s="77">
        <v>-706</v>
      </c>
      <c r="BH115" s="77">
        <v>-197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3"/>
        <v>0</v>
      </c>
      <c r="AI116" s="46">
        <f t="shared" si="34"/>
        <v>0</v>
      </c>
      <c r="BF116" s="77"/>
      <c r="BG116" s="77">
        <v>-709</v>
      </c>
      <c r="BH116" s="77">
        <v>-200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3"/>
        <v>0</v>
      </c>
      <c r="AI117" s="46">
        <f t="shared" si="34"/>
        <v>0</v>
      </c>
      <c r="BF117" s="77"/>
      <c r="BG117" s="77">
        <v>-728</v>
      </c>
      <c r="BH117" s="77">
        <v>-188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AB118" si="75">SUMIF(B107:B117,"&gt;0")</f>
        <v>0</v>
      </c>
      <c r="C118" s="66">
        <f t="shared" si="75"/>
        <v>0</v>
      </c>
      <c r="D118" s="66">
        <f t="shared" si="75"/>
        <v>0</v>
      </c>
      <c r="E118" s="66">
        <f t="shared" si="75"/>
        <v>0</v>
      </c>
      <c r="F118" s="66">
        <f t="shared" si="75"/>
        <v>0</v>
      </c>
      <c r="G118" s="66">
        <f t="shared" si="75"/>
        <v>0</v>
      </c>
      <c r="H118" s="66">
        <f t="shared" si="75"/>
        <v>0</v>
      </c>
      <c r="I118" s="66">
        <f t="shared" si="75"/>
        <v>0</v>
      </c>
      <c r="J118" s="66">
        <f t="shared" si="75"/>
        <v>0</v>
      </c>
      <c r="K118" s="66">
        <f t="shared" si="75"/>
        <v>0</v>
      </c>
      <c r="L118" s="66">
        <f t="shared" si="75"/>
        <v>0</v>
      </c>
      <c r="M118" s="66">
        <f t="shared" ref="M118:N118" si="76">SUMIF(M107:M117,"&gt;0")</f>
        <v>0</v>
      </c>
      <c r="N118" s="66">
        <f t="shared" si="76"/>
        <v>0</v>
      </c>
      <c r="O118" s="66">
        <f t="shared" ref="O118:P118" si="77">SUMIF(O107:O117,"&gt;0")</f>
        <v>0</v>
      </c>
      <c r="P118" s="66">
        <f t="shared" si="77"/>
        <v>0</v>
      </c>
      <c r="Q118" s="66">
        <f t="shared" ref="Q118:R118" si="78">SUMIF(Q107:Q117,"&gt;0")</f>
        <v>0</v>
      </c>
      <c r="R118" s="66">
        <f t="shared" si="78"/>
        <v>0</v>
      </c>
      <c r="S118" s="66"/>
      <c r="T118" s="66">
        <f t="shared" ref="T118" si="79">SUMIF(T107:T117,"&gt;0")</f>
        <v>0</v>
      </c>
      <c r="U118" s="66">
        <f t="shared" ref="U118:V118" si="80">SUMIF(U107:U117,"&gt;0")</f>
        <v>7.8</v>
      </c>
      <c r="V118" s="66">
        <f t="shared" si="80"/>
        <v>1.7</v>
      </c>
      <c r="W118" s="66">
        <f t="shared" ref="W118:X118" si="81">SUMIF(W107:W117,"&gt;0")</f>
        <v>0</v>
      </c>
      <c r="X118" s="66">
        <f t="shared" si="81"/>
        <v>0</v>
      </c>
      <c r="Y118" s="66">
        <f t="shared" ref="Y118:AA118" si="82">SUMIF(Y107:Y117,"&gt;0")</f>
        <v>0</v>
      </c>
      <c r="Z118" s="66">
        <f t="shared" si="82"/>
        <v>13.7</v>
      </c>
      <c r="AA118" s="66">
        <f t="shared" si="82"/>
        <v>35.299999999999997</v>
      </c>
      <c r="AB118" s="66">
        <f t="shared" si="75"/>
        <v>41.8</v>
      </c>
      <c r="AC118" s="66">
        <f t="shared" ref="AC118:AD118" si="83">SUMIF(AC107:AC117,"&gt;0")</f>
        <v>38</v>
      </c>
      <c r="AD118" s="66">
        <f t="shared" si="83"/>
        <v>36.200000000000003</v>
      </c>
      <c r="AE118" s="66">
        <f t="shared" ref="AE118:AF118" si="84">SUMIF(AE107:AE117,"&gt;0")</f>
        <v>30.1</v>
      </c>
      <c r="AF118" s="66">
        <f t="shared" si="84"/>
        <v>30.3</v>
      </c>
      <c r="AG118" s="99">
        <f>SUM(AG107:AG117)</f>
        <v>0</v>
      </c>
      <c r="AH118" s="45">
        <f t="shared" si="33"/>
        <v>41.8</v>
      </c>
      <c r="AI118" s="46">
        <f t="shared" si="34"/>
        <v>0</v>
      </c>
      <c r="AJ118" s="100">
        <f t="array" ref="AJ118">MIN(IF(B118:AF118&lt;&gt;0,B118:AF118))</f>
        <v>1.7</v>
      </c>
      <c r="BF118" s="77"/>
      <c r="BG118" s="77">
        <v>0</v>
      </c>
      <c r="BH118" s="77">
        <v>0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/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3"/>
        <v>0</v>
      </c>
      <c r="AI119" s="46">
        <f t="shared" si="34"/>
        <v>0</v>
      </c>
      <c r="BF119" s="77"/>
      <c r="BG119" s="77">
        <v>-526</v>
      </c>
      <c r="BH119" s="77">
        <v>-167.3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/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3"/>
        <v>0</v>
      </c>
      <c r="AI120" s="46">
        <f t="shared" si="34"/>
        <v>0</v>
      </c>
      <c r="BF120" s="77"/>
      <c r="BG120" s="77">
        <v>-679.5</v>
      </c>
      <c r="BH120" s="77">
        <v>-176.6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/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3"/>
        <v>0</v>
      </c>
      <c r="AI121" s="46">
        <f t="shared" si="34"/>
        <v>0</v>
      </c>
      <c r="BF121" s="77"/>
      <c r="BG121" s="77">
        <v>-696</v>
      </c>
      <c r="BH121" s="77">
        <v>-176.9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3"/>
        <v>0</v>
      </c>
      <c r="AI122" s="46">
        <f t="shared" si="34"/>
        <v>0</v>
      </c>
      <c r="BF122" s="76"/>
      <c r="BG122" s="77">
        <v>-698.6</v>
      </c>
      <c r="BH122" s="77">
        <v>-218.5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AG123" si="85">B80+B88+B106+B102+B118+B122</f>
        <v>2856.6</v>
      </c>
      <c r="C123" s="102">
        <f t="shared" si="85"/>
        <v>2773</v>
      </c>
      <c r="D123" s="102">
        <f t="shared" si="85"/>
        <v>2773</v>
      </c>
      <c r="E123" s="102">
        <f t="shared" si="85"/>
        <v>2773</v>
      </c>
      <c r="F123" s="102">
        <f t="shared" si="85"/>
        <v>2735</v>
      </c>
      <c r="G123" s="102">
        <f t="shared" si="85"/>
        <v>2964.2999999999997</v>
      </c>
      <c r="H123" s="102">
        <f t="shared" si="85"/>
        <v>2722.5</v>
      </c>
      <c r="I123" s="102">
        <f t="shared" si="85"/>
        <v>2722.5</v>
      </c>
      <c r="J123" s="102">
        <f t="shared" si="85"/>
        <v>2722.5</v>
      </c>
      <c r="K123" s="102">
        <f t="shared" si="85"/>
        <v>2857.8</v>
      </c>
      <c r="L123" s="102">
        <f t="shared" si="85"/>
        <v>2857.8</v>
      </c>
      <c r="M123" s="102">
        <f t="shared" ref="M123:N123" si="86">M80+M88+M106+M102+M118+M122</f>
        <v>2882.8999999999996</v>
      </c>
      <c r="N123" s="102">
        <f t="shared" si="86"/>
        <v>2855.8</v>
      </c>
      <c r="O123" s="102">
        <f t="shared" ref="O123:P123" si="87">O80+O88+O106+O102+O118+O122</f>
        <v>2895.2</v>
      </c>
      <c r="P123" s="102">
        <f t="shared" si="87"/>
        <v>2941.3999999999996</v>
      </c>
      <c r="Q123" s="102">
        <f t="shared" ref="Q123:R123" si="88">Q80+Q88+Q106+Q102+Q118+Q122</f>
        <v>2948.7</v>
      </c>
      <c r="R123" s="102">
        <f t="shared" si="88"/>
        <v>2912.3</v>
      </c>
      <c r="S123" s="102"/>
      <c r="T123" s="102">
        <f t="shared" ref="T123" si="89">T80+T88+T106+T102+T118+T122</f>
        <v>2807.2999999999997</v>
      </c>
      <c r="U123" s="102">
        <f t="shared" ref="U123:V123" si="90">U80+U88+U106+U102+U118+U122</f>
        <v>2898.2700000000004</v>
      </c>
      <c r="V123" s="102">
        <f t="shared" si="90"/>
        <v>2892.17</v>
      </c>
      <c r="W123" s="102">
        <f t="shared" ref="W123:X123" si="91">W80+W88+W106+W102+W118+W122</f>
        <v>2890.4700000000003</v>
      </c>
      <c r="X123" s="102">
        <f t="shared" si="91"/>
        <v>2890.4700000000003</v>
      </c>
      <c r="Y123" s="102">
        <f t="shared" ref="Y123:AA123" si="92">Y80+Y88+Y106+Y102+Y118+Y122</f>
        <v>2887.47</v>
      </c>
      <c r="Z123" s="102">
        <f t="shared" si="92"/>
        <v>2966.1699999999996</v>
      </c>
      <c r="AA123" s="102">
        <f t="shared" si="92"/>
        <v>3019</v>
      </c>
      <c r="AB123" s="102">
        <f t="shared" si="85"/>
        <v>3020.6000000000004</v>
      </c>
      <c r="AC123" s="102">
        <f t="shared" ref="AC123:AD123" si="93">AC80+AC88+AC106+AC102+AC118+AC122</f>
        <v>2997</v>
      </c>
      <c r="AD123" s="102">
        <f t="shared" si="93"/>
        <v>2945.7</v>
      </c>
      <c r="AE123" s="102">
        <f t="shared" ref="AE123:AF123" si="94">AE80+AE88+AE106+AE102+AE118+AE122</f>
        <v>2897.5</v>
      </c>
      <c r="AF123" s="102">
        <f t="shared" si="94"/>
        <v>2934.3</v>
      </c>
      <c r="AG123" s="75">
        <f t="shared" si="85"/>
        <v>4132.0374000000002</v>
      </c>
      <c r="AH123" s="45">
        <f t="shared" si="33"/>
        <v>3020.6000000000004</v>
      </c>
      <c r="AI123" s="46">
        <f t="shared" si="34"/>
        <v>2722.5</v>
      </c>
      <c r="BF123" s="76"/>
      <c r="BG123" s="77">
        <v>-579.6</v>
      </c>
      <c r="BH123" s="77">
        <v>-215.8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3"/>
        <v>0</v>
      </c>
      <c r="AI124" s="46">
        <f t="shared" si="34"/>
        <v>0</v>
      </c>
      <c r="BF124" s="76"/>
      <c r="BG124" s="77">
        <v>-645.1</v>
      </c>
      <c r="BH124" s="77">
        <v>-218.8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>B123+B124</f>
        <v>2856.6</v>
      </c>
      <c r="C125" s="102">
        <f t="shared" ref="C125:AB125" si="95">C123+C124</f>
        <v>2773</v>
      </c>
      <c r="D125" s="102">
        <f t="shared" si="95"/>
        <v>2773</v>
      </c>
      <c r="E125" s="102">
        <f t="shared" si="95"/>
        <v>2773</v>
      </c>
      <c r="F125" s="102">
        <f t="shared" si="95"/>
        <v>2735</v>
      </c>
      <c r="G125" s="102">
        <f t="shared" si="95"/>
        <v>2964.2999999999997</v>
      </c>
      <c r="H125" s="102">
        <f t="shared" si="95"/>
        <v>2722.5</v>
      </c>
      <c r="I125" s="102">
        <f t="shared" si="95"/>
        <v>2722.5</v>
      </c>
      <c r="J125" s="102">
        <f t="shared" si="95"/>
        <v>2722.5</v>
      </c>
      <c r="K125" s="102">
        <f t="shared" si="95"/>
        <v>2857.8</v>
      </c>
      <c r="L125" s="102">
        <f t="shared" si="95"/>
        <v>2857.8</v>
      </c>
      <c r="M125" s="102">
        <f t="shared" ref="M125:N125" si="96">M123+M124</f>
        <v>2882.8999999999996</v>
      </c>
      <c r="N125" s="102">
        <f t="shared" si="96"/>
        <v>2855.8</v>
      </c>
      <c r="O125" s="102">
        <f t="shared" ref="O125:P125" si="97">O123+O124</f>
        <v>2895.2</v>
      </c>
      <c r="P125" s="102">
        <f t="shared" si="97"/>
        <v>2941.3999999999996</v>
      </c>
      <c r="Q125" s="102">
        <f t="shared" ref="Q125:R125" si="98">Q123+Q124</f>
        <v>2948.7</v>
      </c>
      <c r="R125" s="102">
        <f t="shared" si="98"/>
        <v>2912.3</v>
      </c>
      <c r="S125" s="102"/>
      <c r="T125" s="102">
        <f t="shared" ref="T125" si="99">T123+T124</f>
        <v>2807.2999999999997</v>
      </c>
      <c r="U125" s="102">
        <f t="shared" ref="U125:V125" si="100">U123+U124</f>
        <v>2898.2700000000004</v>
      </c>
      <c r="V125" s="102">
        <f t="shared" si="100"/>
        <v>2892.17</v>
      </c>
      <c r="W125" s="102">
        <f t="shared" ref="W125:X125" si="101">W123+W124</f>
        <v>2890.4700000000003</v>
      </c>
      <c r="X125" s="102">
        <f t="shared" si="101"/>
        <v>2890.4700000000003</v>
      </c>
      <c r="Y125" s="102">
        <f t="shared" ref="Y125:AA125" si="102">Y123+Y124</f>
        <v>2887.47</v>
      </c>
      <c r="Z125" s="102">
        <f t="shared" si="102"/>
        <v>2966.1699999999996</v>
      </c>
      <c r="AA125" s="102">
        <f t="shared" si="102"/>
        <v>3019</v>
      </c>
      <c r="AB125" s="102">
        <f t="shared" si="95"/>
        <v>3020.6000000000004</v>
      </c>
      <c r="AC125" s="102">
        <f t="shared" ref="AC125:AD125" si="103">AC123+AC124</f>
        <v>2997</v>
      </c>
      <c r="AD125" s="102">
        <f t="shared" si="103"/>
        <v>2945.7</v>
      </c>
      <c r="AE125" s="102">
        <f t="shared" ref="AE125:AF125" si="104">AE123+AE124</f>
        <v>2897.5</v>
      </c>
      <c r="AF125" s="102">
        <f t="shared" si="104"/>
        <v>2934.3</v>
      </c>
      <c r="AG125" s="99">
        <f>AG122+AG118+AG106+AG102+AG80+AG124</f>
        <v>3323.6374000000001</v>
      </c>
      <c r="AH125" s="45">
        <f t="shared" si="33"/>
        <v>3020.6000000000004</v>
      </c>
      <c r="AI125" s="46">
        <f t="shared" si="34"/>
        <v>2722.5</v>
      </c>
      <c r="BF125" s="76"/>
      <c r="BG125" s="77">
        <v>-597.1</v>
      </c>
      <c r="BH125" s="77">
        <v>-196.9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>B125-(B133)</f>
        <v>2017.1999999999998</v>
      </c>
      <c r="C126" s="102">
        <f t="shared" ref="C126:AB126" si="105">C125-(C133)</f>
        <v>1951.32</v>
      </c>
      <c r="D126" s="102">
        <f t="shared" si="105"/>
        <v>1857.1</v>
      </c>
      <c r="E126" s="102">
        <f t="shared" si="105"/>
        <v>1891.1</v>
      </c>
      <c r="F126" s="102">
        <f t="shared" si="105"/>
        <v>1819.2</v>
      </c>
      <c r="G126" s="102">
        <f t="shared" si="105"/>
        <v>2043.2999999999997</v>
      </c>
      <c r="H126" s="102">
        <f t="shared" si="105"/>
        <v>1776.5</v>
      </c>
      <c r="I126" s="102">
        <f t="shared" si="105"/>
        <v>1798.5</v>
      </c>
      <c r="J126" s="102">
        <f t="shared" si="105"/>
        <v>1798.5</v>
      </c>
      <c r="K126" s="102">
        <f t="shared" si="105"/>
        <v>1944.8000000000002</v>
      </c>
      <c r="L126" s="102">
        <f t="shared" si="105"/>
        <v>1942.8000000000002</v>
      </c>
      <c r="M126" s="102">
        <f t="shared" ref="M126:N126" si="106">M125-(M133)</f>
        <v>1989.8999999999996</v>
      </c>
      <c r="N126" s="102">
        <f t="shared" si="106"/>
        <v>1997.3000000000002</v>
      </c>
      <c r="O126" s="102">
        <f t="shared" ref="O126:P126" si="107">O125-(O133)</f>
        <v>1984.1999999999998</v>
      </c>
      <c r="P126" s="102">
        <f t="shared" si="107"/>
        <v>2007.5999999999997</v>
      </c>
      <c r="Q126" s="102">
        <f t="shared" ref="Q126:R126" si="108">Q125-(Q133)</f>
        <v>2005.6999999999998</v>
      </c>
      <c r="R126" s="102">
        <f t="shared" si="108"/>
        <v>1956.3000000000002</v>
      </c>
      <c r="S126" s="102"/>
      <c r="T126" s="102">
        <f t="shared" ref="T126" si="109">T125-(T133)</f>
        <v>2109</v>
      </c>
      <c r="U126" s="102">
        <f t="shared" ref="U126:V126" si="110">U125-(U133)</f>
        <v>2042.1700000000005</v>
      </c>
      <c r="V126" s="102">
        <f t="shared" si="110"/>
        <v>2019.27</v>
      </c>
      <c r="W126" s="102">
        <f t="shared" ref="W126:X126" si="111">W125-(W133)</f>
        <v>2011.1700000000003</v>
      </c>
      <c r="X126" s="102">
        <f t="shared" si="111"/>
        <v>1961.2100000000003</v>
      </c>
      <c r="Y126" s="102">
        <f t="shared" ref="Y126:AA126" si="112">Y125-(Y133)</f>
        <v>1997.1699999999996</v>
      </c>
      <c r="Z126" s="102">
        <f t="shared" si="112"/>
        <v>2170.7699999999995</v>
      </c>
      <c r="AA126" s="102">
        <f t="shared" si="112"/>
        <v>2216.6999999999998</v>
      </c>
      <c r="AB126" s="102">
        <f t="shared" si="105"/>
        <v>2156.7000000000003</v>
      </c>
      <c r="AC126" s="102">
        <f t="shared" ref="AC126:AD126" si="113">AC125-(AC133)</f>
        <v>2194</v>
      </c>
      <c r="AD126" s="102">
        <f t="shared" si="113"/>
        <v>2151.6999999999998</v>
      </c>
      <c r="AE126" s="102">
        <f t="shared" ref="AE126:AF126" si="114">AE125-(AE133)</f>
        <v>2112.8000000000002</v>
      </c>
      <c r="AF126" s="102">
        <f t="shared" si="114"/>
        <v>2102</v>
      </c>
      <c r="AG126" s="99"/>
      <c r="AH126" s="45">
        <f t="shared" si="33"/>
        <v>2216.6999999999998</v>
      </c>
      <c r="AI126" s="46">
        <f t="shared" si="34"/>
        <v>1776.5</v>
      </c>
      <c r="BF126" s="76"/>
      <c r="BG126" s="77">
        <v>-588</v>
      </c>
      <c r="BH126" s="77">
        <v>-196.7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AB132" si="115">IF(B107&lt;0,B107*-1,0)</f>
        <v>634</v>
      </c>
      <c r="C127" s="88">
        <f t="shared" si="115"/>
        <v>612.98</v>
      </c>
      <c r="D127" s="88">
        <f t="shared" si="115"/>
        <v>692.4</v>
      </c>
      <c r="E127" s="88">
        <f t="shared" si="115"/>
        <v>659.6</v>
      </c>
      <c r="F127" s="88">
        <f t="shared" si="115"/>
        <v>694.9</v>
      </c>
      <c r="G127" s="88">
        <f t="shared" si="115"/>
        <v>693</v>
      </c>
      <c r="H127" s="88">
        <f t="shared" si="115"/>
        <v>724</v>
      </c>
      <c r="I127" s="88">
        <f t="shared" si="115"/>
        <v>700</v>
      </c>
      <c r="J127" s="88">
        <f t="shared" si="115"/>
        <v>700</v>
      </c>
      <c r="K127" s="88">
        <f t="shared" si="115"/>
        <v>683</v>
      </c>
      <c r="L127" s="88">
        <f t="shared" si="115"/>
        <v>701</v>
      </c>
      <c r="M127" s="88">
        <f t="shared" ref="M127:N127" si="116">IF(M107&lt;0,M107*-1,0)</f>
        <v>700</v>
      </c>
      <c r="N127" s="88">
        <f t="shared" si="116"/>
        <v>655</v>
      </c>
      <c r="O127" s="88">
        <f t="shared" ref="O127:P127" si="117">IF(O107&lt;0,O107*-1,0)</f>
        <v>714</v>
      </c>
      <c r="P127" s="88">
        <f t="shared" si="117"/>
        <v>706</v>
      </c>
      <c r="Q127" s="88">
        <f t="shared" ref="Q127:R127" si="118">IF(Q107&lt;0,Q107*-1,0)</f>
        <v>709</v>
      </c>
      <c r="R127" s="88">
        <f t="shared" si="118"/>
        <v>728</v>
      </c>
      <c r="S127" s="88"/>
      <c r="T127" s="88">
        <f t="shared" ref="T127" si="119">IF(T107&lt;0,T107*-1,0)</f>
        <v>526</v>
      </c>
      <c r="U127" s="88">
        <f t="shared" ref="U127:V127" si="120">IF(U107&lt;0,U107*-1,0)</f>
        <v>679.5</v>
      </c>
      <c r="V127" s="88">
        <f t="shared" si="120"/>
        <v>696</v>
      </c>
      <c r="W127" s="88">
        <f t="shared" ref="W127:X127" si="121">IF(W107&lt;0,W107*-1,0)</f>
        <v>681</v>
      </c>
      <c r="X127" s="88">
        <f t="shared" si="121"/>
        <v>698.6</v>
      </c>
      <c r="Y127" s="88">
        <f t="shared" ref="Y127:AA132" si="122">IF(Y107&lt;0,Y107*-1,0)</f>
        <v>675.1</v>
      </c>
      <c r="Z127" s="88">
        <f t="shared" si="122"/>
        <v>579.6</v>
      </c>
      <c r="AA127" s="88">
        <f t="shared" si="122"/>
        <v>600.9</v>
      </c>
      <c r="AB127" s="88">
        <f t="shared" si="115"/>
        <v>645.1</v>
      </c>
      <c r="AC127" s="88">
        <f t="shared" ref="AC127:AD127" si="123">IF(AC107&lt;0,AC107*-1,0)</f>
        <v>605</v>
      </c>
      <c r="AD127" s="88">
        <f t="shared" si="123"/>
        <v>597.1</v>
      </c>
      <c r="AE127" s="88">
        <f t="shared" ref="AE127:AF127" si="124">IF(AE107&lt;0,AE107*-1,0)</f>
        <v>588</v>
      </c>
      <c r="AF127" s="88">
        <f t="shared" si="124"/>
        <v>629</v>
      </c>
      <c r="AG127" s="59"/>
      <c r="AH127" s="45">
        <f t="shared" si="33"/>
        <v>728</v>
      </c>
      <c r="AI127" s="46">
        <f t="shared" si="34"/>
        <v>526</v>
      </c>
      <c r="BG127" s="77">
        <v>-629</v>
      </c>
      <c r="BH127" s="77">
        <v>-203.3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115"/>
        <v>204</v>
      </c>
      <c r="C128" s="88">
        <f t="shared" si="115"/>
        <v>201.6</v>
      </c>
      <c r="D128" s="88">
        <f t="shared" si="115"/>
        <v>211.9</v>
      </c>
      <c r="E128" s="88">
        <f t="shared" si="115"/>
        <v>207.5</v>
      </c>
      <c r="F128" s="88">
        <f t="shared" si="115"/>
        <v>204.5</v>
      </c>
      <c r="G128" s="88">
        <f t="shared" si="115"/>
        <v>201</v>
      </c>
      <c r="H128" s="88">
        <f t="shared" si="115"/>
        <v>196</v>
      </c>
      <c r="I128" s="88">
        <f t="shared" si="115"/>
        <v>189</v>
      </c>
      <c r="J128" s="88">
        <f t="shared" si="115"/>
        <v>189</v>
      </c>
      <c r="K128" s="88">
        <f t="shared" si="115"/>
        <v>191</v>
      </c>
      <c r="L128" s="88">
        <f t="shared" si="115"/>
        <v>186</v>
      </c>
      <c r="M128" s="88">
        <f t="shared" ref="M128:N128" si="125">IF(M108&lt;0,M108*-1,0)</f>
        <v>192</v>
      </c>
      <c r="N128" s="88">
        <f t="shared" si="125"/>
        <v>194</v>
      </c>
      <c r="O128" s="88">
        <f t="shared" ref="O128:P128" si="126">IF(O108&lt;0,O108*-1,0)</f>
        <v>197</v>
      </c>
      <c r="P128" s="88">
        <f t="shared" si="126"/>
        <v>197</v>
      </c>
      <c r="Q128" s="88">
        <f t="shared" ref="Q128:R128" si="127">IF(Q108&lt;0,Q108*-1,0)</f>
        <v>200</v>
      </c>
      <c r="R128" s="88">
        <f t="shared" si="127"/>
        <v>188</v>
      </c>
      <c r="S128" s="88"/>
      <c r="T128" s="88">
        <f t="shared" ref="T128" si="128">IF(T108&lt;0,T108*-1,0)</f>
        <v>167.3</v>
      </c>
      <c r="U128" s="88">
        <f t="shared" ref="U128:V128" si="129">IF(U108&lt;0,U108*-1,0)</f>
        <v>176.6</v>
      </c>
      <c r="V128" s="88">
        <f t="shared" si="129"/>
        <v>176.9</v>
      </c>
      <c r="W128" s="88">
        <f t="shared" ref="W128:X128" si="130">IF(W108&lt;0,W108*-1,0)</f>
        <v>191</v>
      </c>
      <c r="X128" s="88">
        <f t="shared" si="130"/>
        <v>218.5</v>
      </c>
      <c r="Y128" s="88">
        <f t="shared" ref="Y128:Z128" si="131">IF(Y108&lt;0,Y108*-1,0)</f>
        <v>203.1</v>
      </c>
      <c r="Z128" s="88">
        <f t="shared" si="131"/>
        <v>215.8</v>
      </c>
      <c r="AA128" s="88">
        <f t="shared" si="122"/>
        <v>201.4</v>
      </c>
      <c r="AB128" s="88">
        <f t="shared" si="115"/>
        <v>218.8</v>
      </c>
      <c r="AC128" s="88">
        <f t="shared" ref="AC128:AD128" si="132">IF(AC108&lt;0,AC108*-1,0)</f>
        <v>198</v>
      </c>
      <c r="AD128" s="88">
        <f t="shared" si="132"/>
        <v>196.9</v>
      </c>
      <c r="AE128" s="88">
        <f t="shared" ref="AE128:AF128" si="133">IF(AE108&lt;0,AE108*-1,0)</f>
        <v>196.7</v>
      </c>
      <c r="AF128" s="88">
        <f t="shared" si="133"/>
        <v>203.3</v>
      </c>
      <c r="AG128" s="61"/>
      <c r="AH128" s="45">
        <f t="shared" si="33"/>
        <v>218.8</v>
      </c>
      <c r="AI128" s="46">
        <f t="shared" si="34"/>
        <v>167.3</v>
      </c>
      <c r="AK128" s="47"/>
      <c r="BG128" s="77">
        <v>-634</v>
      </c>
      <c r="BH128" s="77">
        <v>-204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115"/>
        <v>0</v>
      </c>
      <c r="C129" s="88">
        <f t="shared" si="115"/>
        <v>0</v>
      </c>
      <c r="D129" s="88">
        <f t="shared" si="115"/>
        <v>0</v>
      </c>
      <c r="E129" s="88">
        <f t="shared" si="115"/>
        <v>0</v>
      </c>
      <c r="F129" s="88">
        <f t="shared" si="115"/>
        <v>0</v>
      </c>
      <c r="G129" s="88">
        <f t="shared" si="115"/>
        <v>0</v>
      </c>
      <c r="H129" s="88">
        <f t="shared" si="115"/>
        <v>0</v>
      </c>
      <c r="I129" s="88">
        <f t="shared" si="115"/>
        <v>0</v>
      </c>
      <c r="J129" s="88">
        <f t="shared" si="115"/>
        <v>0</v>
      </c>
      <c r="K129" s="88">
        <f t="shared" si="115"/>
        <v>0</v>
      </c>
      <c r="L129" s="88">
        <f t="shared" si="115"/>
        <v>0</v>
      </c>
      <c r="M129" s="88">
        <f t="shared" ref="M129:N129" si="134">IF(M109&lt;0,M109*-1,0)</f>
        <v>0</v>
      </c>
      <c r="N129" s="88">
        <f t="shared" si="134"/>
        <v>0</v>
      </c>
      <c r="O129" s="88">
        <f t="shared" ref="O129:P129" si="135">IF(O109&lt;0,O109*-1,0)</f>
        <v>0</v>
      </c>
      <c r="P129" s="88">
        <f t="shared" si="135"/>
        <v>0</v>
      </c>
      <c r="Q129" s="88">
        <f t="shared" ref="Q129:R129" si="136">IF(Q109&lt;0,Q109*-1,0)</f>
        <v>0</v>
      </c>
      <c r="R129" s="88">
        <f t="shared" si="136"/>
        <v>0</v>
      </c>
      <c r="S129" s="88"/>
      <c r="T129" s="88">
        <f t="shared" ref="T129" si="137">IF(T109&lt;0,T109*-1,0)</f>
        <v>0</v>
      </c>
      <c r="U129" s="88">
        <f t="shared" ref="U129:V129" si="138">IF(U109&lt;0,U109*-1,0)</f>
        <v>0</v>
      </c>
      <c r="V129" s="88">
        <f t="shared" si="138"/>
        <v>0</v>
      </c>
      <c r="W129" s="88">
        <f t="shared" ref="W129:X129" si="139">IF(W109&lt;0,W109*-1,0)</f>
        <v>0</v>
      </c>
      <c r="X129" s="88">
        <f t="shared" si="139"/>
        <v>0</v>
      </c>
      <c r="Y129" s="88">
        <f t="shared" ref="Y129:Z129" si="140">IF(Y109&lt;0,Y109*-1,0)</f>
        <v>0</v>
      </c>
      <c r="Z129" s="88">
        <f t="shared" si="140"/>
        <v>0</v>
      </c>
      <c r="AA129" s="88">
        <f t="shared" si="122"/>
        <v>0</v>
      </c>
      <c r="AB129" s="88">
        <f t="shared" si="115"/>
        <v>0</v>
      </c>
      <c r="AC129" s="88">
        <f t="shared" ref="AC129:AD129" si="141">IF(AC109&lt;0,AC109*-1,0)</f>
        <v>0</v>
      </c>
      <c r="AD129" s="88">
        <f t="shared" si="141"/>
        <v>0</v>
      </c>
      <c r="AE129" s="88">
        <f t="shared" ref="AE129:AF129" si="142">IF(AE109&lt;0,AE109*-1,0)</f>
        <v>0</v>
      </c>
      <c r="AF129" s="88">
        <f t="shared" si="142"/>
        <v>0</v>
      </c>
      <c r="AG129" s="105"/>
      <c r="AH129" s="45">
        <f t="shared" si="33"/>
        <v>0</v>
      </c>
      <c r="AI129" s="46">
        <f t="shared" si="34"/>
        <v>0</v>
      </c>
    </row>
    <row r="130" spans="1:41" x14ac:dyDescent="0.25">
      <c r="A130" s="91" t="s">
        <v>63</v>
      </c>
      <c r="B130" s="88">
        <f t="shared" si="115"/>
        <v>0</v>
      </c>
      <c r="C130" s="88">
        <f t="shared" si="115"/>
        <v>0</v>
      </c>
      <c r="D130" s="88">
        <f t="shared" si="115"/>
        <v>0</v>
      </c>
      <c r="E130" s="88">
        <f t="shared" si="115"/>
        <v>0</v>
      </c>
      <c r="F130" s="88">
        <f t="shared" si="115"/>
        <v>0</v>
      </c>
      <c r="G130" s="88">
        <f t="shared" si="115"/>
        <v>0</v>
      </c>
      <c r="H130" s="88">
        <f t="shared" si="115"/>
        <v>0</v>
      </c>
      <c r="I130" s="88">
        <f t="shared" si="115"/>
        <v>0</v>
      </c>
      <c r="J130" s="88">
        <f t="shared" si="115"/>
        <v>0</v>
      </c>
      <c r="K130" s="88">
        <f t="shared" si="115"/>
        <v>0</v>
      </c>
      <c r="L130" s="88">
        <f t="shared" si="115"/>
        <v>0</v>
      </c>
      <c r="M130" s="88">
        <f t="shared" ref="M130:N130" si="143">IF(M110&lt;0,M110*-1,0)</f>
        <v>0</v>
      </c>
      <c r="N130" s="88">
        <f t="shared" si="143"/>
        <v>0</v>
      </c>
      <c r="O130" s="88">
        <f t="shared" ref="O130:P130" si="144">IF(O110&lt;0,O110*-1,0)</f>
        <v>0</v>
      </c>
      <c r="P130" s="88">
        <f t="shared" si="144"/>
        <v>0</v>
      </c>
      <c r="Q130" s="88">
        <f t="shared" ref="Q130:R130" si="145">IF(Q110&lt;0,Q110*-1,0)</f>
        <v>0</v>
      </c>
      <c r="R130" s="88">
        <f t="shared" si="145"/>
        <v>0</v>
      </c>
      <c r="S130" s="88"/>
      <c r="T130" s="88">
        <f t="shared" ref="T130" si="146">IF(T110&lt;0,T110*-1,0)</f>
        <v>0</v>
      </c>
      <c r="U130" s="88">
        <f t="shared" ref="U130:V130" si="147">IF(U110&lt;0,U110*-1,0)</f>
        <v>0</v>
      </c>
      <c r="V130" s="88">
        <f t="shared" si="147"/>
        <v>0</v>
      </c>
      <c r="W130" s="88">
        <f t="shared" ref="W130:X130" si="148">IF(W110&lt;0,W110*-1,0)</f>
        <v>0</v>
      </c>
      <c r="X130" s="88">
        <f t="shared" si="148"/>
        <v>0</v>
      </c>
      <c r="Y130" s="88">
        <f t="shared" ref="Y130:Z130" si="149">IF(Y110&lt;0,Y110*-1,0)</f>
        <v>0</v>
      </c>
      <c r="Z130" s="88">
        <f t="shared" si="149"/>
        <v>0</v>
      </c>
      <c r="AA130" s="88">
        <f t="shared" si="122"/>
        <v>0</v>
      </c>
      <c r="AB130" s="88">
        <f t="shared" si="115"/>
        <v>0</v>
      </c>
      <c r="AC130" s="88">
        <f t="shared" ref="AC130:AD130" si="150">IF(AC110&lt;0,AC110*-1,0)</f>
        <v>0</v>
      </c>
      <c r="AD130" s="88">
        <f t="shared" si="150"/>
        <v>0</v>
      </c>
      <c r="AE130" s="88">
        <f t="shared" ref="AE130:AF130" si="151">IF(AE110&lt;0,AE110*-1,0)</f>
        <v>0</v>
      </c>
      <c r="AF130" s="88">
        <f t="shared" si="151"/>
        <v>0</v>
      </c>
      <c r="AG130" s="105"/>
      <c r="AH130" s="45">
        <f t="shared" si="33"/>
        <v>0</v>
      </c>
      <c r="AI130" s="46">
        <f t="shared" si="34"/>
        <v>0</v>
      </c>
    </row>
    <row r="131" spans="1:41" x14ac:dyDescent="0.25">
      <c r="A131" s="91" t="s">
        <v>65</v>
      </c>
      <c r="B131" s="88">
        <f t="shared" si="115"/>
        <v>0</v>
      </c>
      <c r="C131" s="88">
        <f t="shared" si="115"/>
        <v>0</v>
      </c>
      <c r="D131" s="88">
        <f t="shared" si="115"/>
        <v>0</v>
      </c>
      <c r="E131" s="88">
        <f t="shared" si="115"/>
        <v>0</v>
      </c>
      <c r="F131" s="88">
        <f t="shared" si="115"/>
        <v>0</v>
      </c>
      <c r="G131" s="88">
        <f t="shared" si="115"/>
        <v>0</v>
      </c>
      <c r="H131" s="88">
        <f t="shared" si="115"/>
        <v>0</v>
      </c>
      <c r="I131" s="88">
        <f t="shared" si="115"/>
        <v>0</v>
      </c>
      <c r="J131" s="88">
        <f t="shared" si="115"/>
        <v>0</v>
      </c>
      <c r="K131" s="88">
        <f t="shared" si="115"/>
        <v>0</v>
      </c>
      <c r="L131" s="88">
        <f t="shared" si="115"/>
        <v>0</v>
      </c>
      <c r="M131" s="88">
        <f t="shared" ref="M131:N131" si="152">IF(M111&lt;0,M111*-1,0)</f>
        <v>0</v>
      </c>
      <c r="N131" s="88">
        <f t="shared" si="152"/>
        <v>0</v>
      </c>
      <c r="O131" s="88">
        <f t="shared" ref="O131:P131" si="153">IF(O111&lt;0,O111*-1,0)</f>
        <v>0</v>
      </c>
      <c r="P131" s="88">
        <f t="shared" si="153"/>
        <v>0</v>
      </c>
      <c r="Q131" s="88">
        <f t="shared" ref="Q131:R131" si="154">IF(Q111&lt;0,Q111*-1,0)</f>
        <v>0</v>
      </c>
      <c r="R131" s="88">
        <f t="shared" si="154"/>
        <v>0</v>
      </c>
      <c r="S131" s="88"/>
      <c r="T131" s="88">
        <f t="shared" ref="T131" si="155">IF(T111&lt;0,T111*-1,0)</f>
        <v>0</v>
      </c>
      <c r="U131" s="88">
        <f t="shared" ref="U131:V131" si="156">IF(U111&lt;0,U111*-1,0)</f>
        <v>0</v>
      </c>
      <c r="V131" s="88">
        <f t="shared" si="156"/>
        <v>0</v>
      </c>
      <c r="W131" s="88">
        <f t="shared" ref="W131:X131" si="157">IF(W111&lt;0,W111*-1,0)</f>
        <v>0</v>
      </c>
      <c r="X131" s="88">
        <f t="shared" si="157"/>
        <v>0</v>
      </c>
      <c r="Y131" s="88">
        <f t="shared" ref="Y131:Z131" si="158">IF(Y111&lt;0,Y111*-1,0)</f>
        <v>0</v>
      </c>
      <c r="Z131" s="88">
        <f t="shared" si="158"/>
        <v>0</v>
      </c>
      <c r="AA131" s="88">
        <f t="shared" si="122"/>
        <v>0</v>
      </c>
      <c r="AB131" s="88">
        <f t="shared" si="115"/>
        <v>0</v>
      </c>
      <c r="AC131" s="88">
        <f t="shared" ref="AC131:AD131" si="159">IF(AC111&lt;0,AC111*-1,0)</f>
        <v>0</v>
      </c>
      <c r="AD131" s="88">
        <f t="shared" si="159"/>
        <v>0</v>
      </c>
      <c r="AE131" s="88">
        <f t="shared" ref="AE131:AF131" si="160">IF(AE111&lt;0,AE111*-1,0)</f>
        <v>0</v>
      </c>
      <c r="AF131" s="88">
        <f t="shared" si="160"/>
        <v>0</v>
      </c>
      <c r="AG131" s="105"/>
      <c r="AH131" s="45">
        <f t="shared" si="33"/>
        <v>0</v>
      </c>
      <c r="AI131" s="46">
        <f t="shared" si="34"/>
        <v>0</v>
      </c>
    </row>
    <row r="132" spans="1:41" ht="15.75" thickBot="1" x14ac:dyDescent="0.3">
      <c r="A132" s="91" t="s">
        <v>67</v>
      </c>
      <c r="B132" s="88">
        <f t="shared" si="115"/>
        <v>1.4</v>
      </c>
      <c r="C132" s="88">
        <f t="shared" si="115"/>
        <v>7.1</v>
      </c>
      <c r="D132" s="88">
        <f t="shared" si="115"/>
        <v>11.6</v>
      </c>
      <c r="E132" s="88">
        <f t="shared" si="115"/>
        <v>14.8</v>
      </c>
      <c r="F132" s="88">
        <f t="shared" si="115"/>
        <v>16.399999999999999</v>
      </c>
      <c r="G132" s="88">
        <f t="shared" si="115"/>
        <v>27</v>
      </c>
      <c r="H132" s="88">
        <f t="shared" si="115"/>
        <v>26</v>
      </c>
      <c r="I132" s="88">
        <f t="shared" si="115"/>
        <v>35</v>
      </c>
      <c r="J132" s="88">
        <f t="shared" si="115"/>
        <v>35</v>
      </c>
      <c r="K132" s="88">
        <f t="shared" si="115"/>
        <v>39</v>
      </c>
      <c r="L132" s="88">
        <f t="shared" si="115"/>
        <v>28</v>
      </c>
      <c r="M132" s="88">
        <f t="shared" ref="M132:N132" si="161">IF(M112&lt;0,M112*-1,0)</f>
        <v>1</v>
      </c>
      <c r="N132" s="88">
        <f t="shared" si="161"/>
        <v>9.5</v>
      </c>
      <c r="O132" s="88">
        <f t="shared" ref="O132:P132" si="162">IF(O112&lt;0,O112*-1,0)</f>
        <v>0</v>
      </c>
      <c r="P132" s="88">
        <f t="shared" si="162"/>
        <v>30.8</v>
      </c>
      <c r="Q132" s="88">
        <f t="shared" ref="Q132:R132" si="163">IF(Q112&lt;0,Q112*-1,0)</f>
        <v>34</v>
      </c>
      <c r="R132" s="88">
        <f t="shared" si="163"/>
        <v>40</v>
      </c>
      <c r="S132" s="88"/>
      <c r="T132" s="88">
        <f t="shared" ref="T132" si="164">IF(T112&lt;0,T112*-1,0)</f>
        <v>5</v>
      </c>
      <c r="U132" s="88">
        <f t="shared" ref="U132:V132" si="165">IF(U112&lt;0,U112*-1,0)</f>
        <v>0</v>
      </c>
      <c r="V132" s="88">
        <f t="shared" si="165"/>
        <v>0</v>
      </c>
      <c r="W132" s="88">
        <f t="shared" ref="W132:X132" si="166">IF(W112&lt;0,W112*-1,0)</f>
        <v>7.3</v>
      </c>
      <c r="X132" s="88">
        <f t="shared" si="166"/>
        <v>12.16</v>
      </c>
      <c r="Y132" s="88">
        <f t="shared" ref="Y132:Z132" si="167">IF(Y112&lt;0,Y112*-1,0)</f>
        <v>12.1</v>
      </c>
      <c r="Z132" s="88">
        <f t="shared" si="167"/>
        <v>0</v>
      </c>
      <c r="AA132" s="88">
        <f t="shared" si="122"/>
        <v>0</v>
      </c>
      <c r="AB132" s="88">
        <f t="shared" si="115"/>
        <v>0</v>
      </c>
      <c r="AC132" s="88">
        <f t="shared" ref="AC132:AD132" si="168">IF(AC112&lt;0,AC112*-1,0)</f>
        <v>0</v>
      </c>
      <c r="AD132" s="88">
        <f t="shared" si="168"/>
        <v>0</v>
      </c>
      <c r="AE132" s="88">
        <f t="shared" ref="AE132:AF132" si="169">IF(AE112&lt;0,AE112*-1,0)</f>
        <v>0</v>
      </c>
      <c r="AF132" s="88">
        <f t="shared" si="169"/>
        <v>0</v>
      </c>
      <c r="AG132" s="98"/>
      <c r="AH132" s="45">
        <f t="shared" si="33"/>
        <v>40</v>
      </c>
      <c r="AI132" s="46">
        <f t="shared" si="34"/>
        <v>0</v>
      </c>
    </row>
    <row r="133" spans="1:41" ht="15.75" thickBot="1" x14ac:dyDescent="0.3">
      <c r="A133" s="106" t="s">
        <v>82</v>
      </c>
      <c r="B133" s="66">
        <f t="shared" ref="B133:AB133" si="170">SUM(B127:B132)</f>
        <v>839.4</v>
      </c>
      <c r="C133" s="66">
        <f t="shared" si="170"/>
        <v>821.68000000000006</v>
      </c>
      <c r="D133" s="66">
        <f t="shared" si="170"/>
        <v>915.9</v>
      </c>
      <c r="E133" s="66">
        <f t="shared" si="170"/>
        <v>881.9</v>
      </c>
      <c r="F133" s="66">
        <f t="shared" si="170"/>
        <v>915.8</v>
      </c>
      <c r="G133" s="66">
        <f t="shared" si="170"/>
        <v>921</v>
      </c>
      <c r="H133" s="66">
        <f t="shared" si="170"/>
        <v>946</v>
      </c>
      <c r="I133" s="66">
        <f t="shared" si="170"/>
        <v>924</v>
      </c>
      <c r="J133" s="66">
        <f t="shared" si="170"/>
        <v>924</v>
      </c>
      <c r="K133" s="66">
        <f t="shared" si="170"/>
        <v>913</v>
      </c>
      <c r="L133" s="66">
        <f t="shared" si="170"/>
        <v>915</v>
      </c>
      <c r="M133" s="66">
        <f t="shared" ref="M133:N133" si="171">SUM(M127:M132)</f>
        <v>893</v>
      </c>
      <c r="N133" s="66">
        <f t="shared" si="171"/>
        <v>858.5</v>
      </c>
      <c r="O133" s="66">
        <f t="shared" ref="O133:P133" si="172">SUM(O127:O132)</f>
        <v>911</v>
      </c>
      <c r="P133" s="66">
        <f t="shared" si="172"/>
        <v>933.8</v>
      </c>
      <c r="Q133" s="66">
        <f t="shared" ref="Q133:R133" si="173">SUM(Q127:Q132)</f>
        <v>943</v>
      </c>
      <c r="R133" s="66">
        <f t="shared" si="173"/>
        <v>956</v>
      </c>
      <c r="S133" s="66"/>
      <c r="T133" s="66">
        <f t="shared" ref="T133" si="174">SUM(T127:T132)</f>
        <v>698.3</v>
      </c>
      <c r="U133" s="66">
        <f t="shared" ref="U133:V133" si="175">SUM(U127:U132)</f>
        <v>856.1</v>
      </c>
      <c r="V133" s="66">
        <f t="shared" si="175"/>
        <v>872.9</v>
      </c>
      <c r="W133" s="66">
        <f t="shared" ref="W133:X133" si="176">SUM(W127:W132)</f>
        <v>879.3</v>
      </c>
      <c r="X133" s="66">
        <f t="shared" si="176"/>
        <v>929.26</v>
      </c>
      <c r="Y133" s="66">
        <f t="shared" ref="Y133:AA133" si="177">SUM(Y127:Y132)</f>
        <v>890.30000000000007</v>
      </c>
      <c r="Z133" s="66">
        <f t="shared" si="177"/>
        <v>795.40000000000009</v>
      </c>
      <c r="AA133" s="66">
        <f t="shared" si="177"/>
        <v>802.3</v>
      </c>
      <c r="AB133" s="66">
        <f t="shared" si="170"/>
        <v>863.90000000000009</v>
      </c>
      <c r="AC133" s="66">
        <f t="shared" ref="AC133:AD133" si="178">SUM(AC127:AC132)</f>
        <v>803</v>
      </c>
      <c r="AD133" s="66">
        <f t="shared" si="178"/>
        <v>794</v>
      </c>
      <c r="AE133" s="66">
        <f t="shared" ref="AE133:AF133" si="179">SUM(AE127:AE132)</f>
        <v>784.7</v>
      </c>
      <c r="AF133" s="66">
        <f t="shared" si="179"/>
        <v>832.3</v>
      </c>
      <c r="AG133" s="99"/>
      <c r="AH133" s="45">
        <f t="shared" si="33"/>
        <v>956</v>
      </c>
      <c r="AI133" s="46">
        <f t="shared" si="34"/>
        <v>698.3</v>
      </c>
      <c r="AJ133" s="100">
        <f t="array" ref="AJ133">MIN(IF(B133:AF133&lt;&gt;0,B133:AF133))</f>
        <v>698.3</v>
      </c>
    </row>
    <row r="134" spans="1:41" ht="15.75" thickBot="1" x14ac:dyDescent="0.3">
      <c r="A134" s="82" t="s">
        <v>83</v>
      </c>
      <c r="B134" s="66">
        <f t="shared" ref="B134:AB134" si="180">B118-B133</f>
        <v>-839.4</v>
      </c>
      <c r="C134" s="66">
        <f t="shared" si="180"/>
        <v>-821.68000000000006</v>
      </c>
      <c r="D134" s="66">
        <f t="shared" si="180"/>
        <v>-915.9</v>
      </c>
      <c r="E134" s="66">
        <f t="shared" si="180"/>
        <v>-881.9</v>
      </c>
      <c r="F134" s="66">
        <f t="shared" si="180"/>
        <v>-915.8</v>
      </c>
      <c r="G134" s="66">
        <f t="shared" si="180"/>
        <v>-921</v>
      </c>
      <c r="H134" s="66">
        <f t="shared" si="180"/>
        <v>-946</v>
      </c>
      <c r="I134" s="66">
        <f t="shared" si="180"/>
        <v>-924</v>
      </c>
      <c r="J134" s="66">
        <f t="shared" si="180"/>
        <v>-924</v>
      </c>
      <c r="K134" s="66">
        <f t="shared" si="180"/>
        <v>-913</v>
      </c>
      <c r="L134" s="66">
        <f t="shared" si="180"/>
        <v>-915</v>
      </c>
      <c r="M134" s="66">
        <f t="shared" ref="M134:N134" si="181">M118-M133</f>
        <v>-893</v>
      </c>
      <c r="N134" s="66">
        <f t="shared" si="181"/>
        <v>-858.5</v>
      </c>
      <c r="O134" s="66">
        <f t="shared" ref="O134:P134" si="182">O118-O133</f>
        <v>-911</v>
      </c>
      <c r="P134" s="66">
        <f t="shared" si="182"/>
        <v>-933.8</v>
      </c>
      <c r="Q134" s="66">
        <f t="shared" ref="Q134:R134" si="183">Q118-Q133</f>
        <v>-943</v>
      </c>
      <c r="R134" s="66">
        <f t="shared" si="183"/>
        <v>-956</v>
      </c>
      <c r="S134" s="66"/>
      <c r="T134" s="66">
        <f t="shared" ref="T134" si="184">T118-T133</f>
        <v>-698.3</v>
      </c>
      <c r="U134" s="66">
        <f t="shared" ref="U134:V134" si="185">U118-U133</f>
        <v>-848.30000000000007</v>
      </c>
      <c r="V134" s="66">
        <f t="shared" si="185"/>
        <v>-871.19999999999993</v>
      </c>
      <c r="W134" s="66">
        <f t="shared" ref="W134:X134" si="186">W118-W133</f>
        <v>-879.3</v>
      </c>
      <c r="X134" s="66">
        <f t="shared" si="186"/>
        <v>-929.26</v>
      </c>
      <c r="Y134" s="66">
        <f t="shared" ref="Y134:AA134" si="187">Y118-Y133</f>
        <v>-890.30000000000007</v>
      </c>
      <c r="Z134" s="66">
        <f t="shared" si="187"/>
        <v>-781.7</v>
      </c>
      <c r="AA134" s="66">
        <f t="shared" si="187"/>
        <v>-767</v>
      </c>
      <c r="AB134" s="66">
        <f t="shared" si="180"/>
        <v>-822.10000000000014</v>
      </c>
      <c r="AC134" s="66">
        <f t="shared" ref="AC134:AD134" si="188">AC118-AC133</f>
        <v>-765</v>
      </c>
      <c r="AD134" s="66">
        <f t="shared" si="188"/>
        <v>-757.8</v>
      </c>
      <c r="AE134" s="66">
        <f t="shared" ref="AE134:AF134" si="189">AE118-AE133</f>
        <v>-754.6</v>
      </c>
      <c r="AF134" s="66">
        <f t="shared" si="189"/>
        <v>-802</v>
      </c>
      <c r="AG134" s="99"/>
      <c r="AH134" s="45">
        <f t="shared" si="33"/>
        <v>-698.3</v>
      </c>
      <c r="AI134" s="46">
        <f t="shared" si="34"/>
        <v>-956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3"/>
        <v>0</v>
      </c>
      <c r="AI135" s="46">
        <f t="shared" si="34"/>
        <v>0</v>
      </c>
    </row>
    <row r="136" spans="1:41" x14ac:dyDescent="0.25">
      <c r="A136" s="110" t="s">
        <v>85</v>
      </c>
      <c r="B136" s="111">
        <v>49.895000000000003</v>
      </c>
      <c r="C136" s="111">
        <v>49.99</v>
      </c>
      <c r="D136" s="111">
        <v>49.99</v>
      </c>
      <c r="E136" s="111">
        <v>49.984000000000002</v>
      </c>
      <c r="F136" s="111">
        <v>49.936</v>
      </c>
      <c r="G136" s="111">
        <v>50</v>
      </c>
      <c r="H136" s="111">
        <v>49.96</v>
      </c>
      <c r="I136" s="111">
        <v>50.01</v>
      </c>
      <c r="J136" s="111">
        <v>50.01</v>
      </c>
      <c r="K136" s="111">
        <v>49.97</v>
      </c>
      <c r="L136" s="111">
        <v>49.97</v>
      </c>
      <c r="M136" s="111">
        <v>50.033000000000001</v>
      </c>
      <c r="N136" s="111">
        <v>50.094000000000001</v>
      </c>
      <c r="O136" s="111">
        <v>50.027999999999999</v>
      </c>
      <c r="P136" s="111">
        <v>50.027999999999999</v>
      </c>
      <c r="Q136" s="111">
        <v>50</v>
      </c>
      <c r="R136" s="111">
        <v>49.933999999999997</v>
      </c>
      <c r="S136" s="111"/>
      <c r="T136" s="111">
        <v>49.923000000000002</v>
      </c>
      <c r="U136" s="111">
        <v>49.978999999999999</v>
      </c>
      <c r="V136" s="111">
        <v>49.978999999999999</v>
      </c>
      <c r="W136" s="111">
        <v>49.978999999999999</v>
      </c>
      <c r="X136" s="111">
        <v>49.978999999999999</v>
      </c>
      <c r="Y136" s="111">
        <v>49.978999999999999</v>
      </c>
      <c r="Z136" s="111">
        <v>49.984999999999999</v>
      </c>
      <c r="AA136" s="111">
        <v>49.89</v>
      </c>
      <c r="AB136" s="111">
        <v>50.017000000000003</v>
      </c>
      <c r="AC136" s="111">
        <v>50.017000000000003</v>
      </c>
      <c r="AD136" s="111">
        <v>49.991</v>
      </c>
      <c r="AE136" s="111">
        <v>50.040999999999997</v>
      </c>
      <c r="AF136" s="111">
        <v>50.014000000000003</v>
      </c>
      <c r="AG136" s="112"/>
      <c r="AH136" s="45">
        <f t="shared" si="33"/>
        <v>50.094000000000001</v>
      </c>
      <c r="AI136" s="46">
        <f t="shared" si="34"/>
        <v>49.89</v>
      </c>
    </row>
    <row r="137" spans="1:41" x14ac:dyDescent="0.25">
      <c r="A137" s="113" t="s">
        <v>86</v>
      </c>
      <c r="B137" s="43">
        <v>130.4</v>
      </c>
      <c r="C137" s="43">
        <v>134</v>
      </c>
      <c r="D137" s="43">
        <v>134</v>
      </c>
      <c r="E137" s="43">
        <v>134.36000000000001</v>
      </c>
      <c r="F137" s="43">
        <v>134.69999999999999</v>
      </c>
      <c r="G137" s="43">
        <v>135</v>
      </c>
      <c r="H137" s="43">
        <v>133.4</v>
      </c>
      <c r="I137" s="43">
        <v>131.9</v>
      </c>
      <c r="J137" s="43">
        <v>131.9</v>
      </c>
      <c r="K137" s="43">
        <v>129.6</v>
      </c>
      <c r="L137" s="43">
        <v>130.4</v>
      </c>
      <c r="M137" s="43">
        <v>134.6</v>
      </c>
      <c r="N137" s="43">
        <v>134.6</v>
      </c>
      <c r="O137" s="43">
        <v>134.6</v>
      </c>
      <c r="P137" s="43">
        <v>133.5</v>
      </c>
      <c r="Q137" s="43">
        <v>133.5</v>
      </c>
      <c r="R137" s="43">
        <v>133.5</v>
      </c>
      <c r="S137" s="43"/>
      <c r="T137" s="43">
        <v>133.5</v>
      </c>
      <c r="U137" s="43">
        <v>133.5</v>
      </c>
      <c r="V137" s="43">
        <v>133.5</v>
      </c>
      <c r="W137" s="43">
        <v>133.5</v>
      </c>
      <c r="X137" s="43">
        <v>133.5</v>
      </c>
      <c r="Y137" s="43">
        <v>133.5</v>
      </c>
      <c r="Z137" s="43">
        <v>133.5</v>
      </c>
      <c r="AA137" s="43">
        <v>132.30000000000001</v>
      </c>
      <c r="AB137" s="43">
        <v>134</v>
      </c>
      <c r="AC137" s="43">
        <v>134</v>
      </c>
      <c r="AD137" s="43">
        <v>133.30000000000001</v>
      </c>
      <c r="AE137" s="43">
        <v>133.30000000000001</v>
      </c>
      <c r="AF137" s="43">
        <v>135.30000000000001</v>
      </c>
      <c r="AG137" s="114"/>
      <c r="AH137" s="45">
        <f t="shared" si="33"/>
        <v>135.30000000000001</v>
      </c>
      <c r="AI137" s="46">
        <f t="shared" si="34"/>
        <v>129.6</v>
      </c>
    </row>
    <row r="138" spans="1:41" x14ac:dyDescent="0.25">
      <c r="A138" s="113" t="s">
        <v>87</v>
      </c>
      <c r="B138" s="43">
        <v>129.19999999999999</v>
      </c>
      <c r="C138" s="43">
        <v>131.1</v>
      </c>
      <c r="D138" s="43">
        <v>131.1</v>
      </c>
      <c r="E138" s="43">
        <v>131.69999999999999</v>
      </c>
      <c r="F138" s="43">
        <v>131.4</v>
      </c>
      <c r="G138" s="43">
        <v>131.80000000000001</v>
      </c>
      <c r="H138" s="43">
        <v>131.80000000000001</v>
      </c>
      <c r="I138" s="43">
        <v>130.9</v>
      </c>
      <c r="J138" s="43">
        <v>130.9</v>
      </c>
      <c r="K138" s="43">
        <v>128.6</v>
      </c>
      <c r="L138" s="43">
        <v>128.69999999999999</v>
      </c>
      <c r="M138" s="43">
        <v>130.6</v>
      </c>
      <c r="N138" s="43">
        <v>130.6</v>
      </c>
      <c r="O138" s="43">
        <v>130.6</v>
      </c>
      <c r="P138" s="43">
        <v>128.80000000000001</v>
      </c>
      <c r="Q138" s="43">
        <v>128.80000000000001</v>
      </c>
      <c r="R138" s="43">
        <v>128.80000000000001</v>
      </c>
      <c r="S138" s="43"/>
      <c r="T138" s="43">
        <v>128.80000000000001</v>
      </c>
      <c r="U138" s="43">
        <v>128.80000000000001</v>
      </c>
      <c r="V138" s="43">
        <v>128.80000000000001</v>
      </c>
      <c r="W138" s="43">
        <v>128.80000000000001</v>
      </c>
      <c r="X138" s="43">
        <v>128.80000000000001</v>
      </c>
      <c r="Y138" s="43">
        <v>128.80000000000001</v>
      </c>
      <c r="Z138" s="43">
        <v>128.80000000000001</v>
      </c>
      <c r="AA138" s="43">
        <v>128.4</v>
      </c>
      <c r="AB138" s="43">
        <v>130.6</v>
      </c>
      <c r="AC138" s="43">
        <v>130.6</v>
      </c>
      <c r="AD138" s="43">
        <v>130.4</v>
      </c>
      <c r="AE138" s="43">
        <v>130.4</v>
      </c>
      <c r="AF138" s="43">
        <v>130.80000000000001</v>
      </c>
      <c r="AG138" s="114"/>
      <c r="AH138" s="45">
        <f t="shared" si="33"/>
        <v>131.80000000000001</v>
      </c>
      <c r="AI138" s="46">
        <f t="shared" si="34"/>
        <v>128.4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3"/>
        <v>0</v>
      </c>
      <c r="AI139" s="46">
        <f t="shared" si="34"/>
        <v>0</v>
      </c>
    </row>
    <row r="140" spans="1:41" x14ac:dyDescent="0.25">
      <c r="A140" s="113" t="s">
        <v>89</v>
      </c>
      <c r="B140" s="43">
        <v>131.9</v>
      </c>
      <c r="C140" s="43">
        <v>136.30000000000001</v>
      </c>
      <c r="D140" s="43">
        <v>136.30000000000001</v>
      </c>
      <c r="E140" s="43">
        <v>136.30000000000001</v>
      </c>
      <c r="F140" s="43">
        <v>136.30000000000001</v>
      </c>
      <c r="G140" s="43">
        <v>135.69999999999999</v>
      </c>
      <c r="H140" s="43">
        <v>136.1</v>
      </c>
      <c r="I140" s="43">
        <v>134.80000000000001</v>
      </c>
      <c r="J140" s="43">
        <v>134.80000000000001</v>
      </c>
      <c r="K140" s="43">
        <v>131.4</v>
      </c>
      <c r="L140" s="43">
        <v>131.4</v>
      </c>
      <c r="M140" s="43">
        <v>130.69999999999999</v>
      </c>
      <c r="N140" s="43">
        <v>130.69999999999999</v>
      </c>
      <c r="O140" s="43">
        <v>130.69999999999999</v>
      </c>
      <c r="P140" s="43">
        <v>130.30000000000001</v>
      </c>
      <c r="Q140" s="43">
        <v>130.30000000000001</v>
      </c>
      <c r="R140" s="43">
        <v>130.30000000000001</v>
      </c>
      <c r="S140" s="43"/>
      <c r="T140" s="43">
        <v>130.30000000000001</v>
      </c>
      <c r="U140" s="43">
        <v>130.30000000000001</v>
      </c>
      <c r="V140" s="43">
        <v>130.30000000000001</v>
      </c>
      <c r="W140" s="43">
        <v>130.30000000000001</v>
      </c>
      <c r="X140" s="43">
        <v>130.30000000000001</v>
      </c>
      <c r="Y140" s="43">
        <v>130.30000000000001</v>
      </c>
      <c r="Z140" s="43">
        <v>130.30000000000001</v>
      </c>
      <c r="AA140" s="43">
        <v>131.1</v>
      </c>
      <c r="AB140" s="43">
        <v>132.30000000000001</v>
      </c>
      <c r="AC140" s="43">
        <v>132.30000000000001</v>
      </c>
      <c r="AD140" s="43">
        <v>132.4</v>
      </c>
      <c r="AE140" s="43">
        <v>132.4</v>
      </c>
      <c r="AF140" s="43">
        <v>134.19999999999999</v>
      </c>
      <c r="AG140" s="114"/>
      <c r="AH140" s="45">
        <f t="shared" si="33"/>
        <v>136.30000000000001</v>
      </c>
      <c r="AI140" s="46">
        <f t="shared" si="34"/>
        <v>130.30000000000001</v>
      </c>
    </row>
    <row r="141" spans="1:41" x14ac:dyDescent="0.25">
      <c r="A141" s="115" t="s">
        <v>90</v>
      </c>
      <c r="B141" s="116">
        <v>131.4</v>
      </c>
      <c r="C141" s="116">
        <v>135</v>
      </c>
      <c r="D141" s="116">
        <v>135</v>
      </c>
      <c r="E141" s="116">
        <v>135.5</v>
      </c>
      <c r="F141" s="116">
        <v>134.69999999999999</v>
      </c>
      <c r="G141" s="116">
        <v>132.69999999999999</v>
      </c>
      <c r="H141" s="116">
        <v>135.30000000000001</v>
      </c>
      <c r="I141" s="116">
        <v>134.19999999999999</v>
      </c>
      <c r="J141" s="116">
        <v>134.19999999999999</v>
      </c>
      <c r="K141" s="116">
        <v>134.1</v>
      </c>
      <c r="L141" s="116">
        <v>134.69999999999999</v>
      </c>
      <c r="M141" s="116">
        <v>133.69999999999999</v>
      </c>
      <c r="N141" s="116">
        <v>133.69999999999999</v>
      </c>
      <c r="O141" s="116">
        <v>133.69999999999999</v>
      </c>
      <c r="P141" s="116">
        <v>133.6</v>
      </c>
      <c r="Q141" s="116">
        <v>133.6</v>
      </c>
      <c r="R141" s="116">
        <v>133.6</v>
      </c>
      <c r="S141" s="116"/>
      <c r="T141" s="116">
        <v>133.6</v>
      </c>
      <c r="U141" s="116">
        <v>133.6</v>
      </c>
      <c r="V141" s="116">
        <v>133.6</v>
      </c>
      <c r="W141" s="116">
        <v>133.6</v>
      </c>
      <c r="X141" s="116">
        <v>133.6</v>
      </c>
      <c r="Y141" s="116">
        <v>133.6</v>
      </c>
      <c r="Z141" s="116">
        <v>133.6</v>
      </c>
      <c r="AA141" s="116">
        <v>133.6</v>
      </c>
      <c r="AB141" s="116">
        <v>132.1</v>
      </c>
      <c r="AC141" s="116">
        <v>132.1</v>
      </c>
      <c r="AD141" s="116">
        <v>131.4</v>
      </c>
      <c r="AE141" s="116">
        <v>131.4</v>
      </c>
      <c r="AF141" s="116">
        <v>133.6</v>
      </c>
      <c r="AG141" s="117"/>
      <c r="AH141" s="45">
        <f t="shared" si="33"/>
        <v>135.5</v>
      </c>
      <c r="AI141" s="46">
        <f t="shared" si="34"/>
        <v>131.4</v>
      </c>
    </row>
    <row r="142" spans="1:41" x14ac:dyDescent="0.25">
      <c r="A142" s="113" t="s">
        <v>91</v>
      </c>
      <c r="B142" s="43">
        <v>124</v>
      </c>
      <c r="C142" s="43">
        <v>130.6</v>
      </c>
      <c r="D142" s="43">
        <v>130.6</v>
      </c>
      <c r="E142" s="43">
        <v>131</v>
      </c>
      <c r="F142" s="43">
        <v>134.69999999999999</v>
      </c>
      <c r="G142" s="43">
        <v>128.19999999999999</v>
      </c>
      <c r="H142" s="43">
        <v>129.19999999999999</v>
      </c>
      <c r="I142" s="43">
        <v>133.1</v>
      </c>
      <c r="J142" s="43">
        <v>133.1</v>
      </c>
      <c r="K142" s="43">
        <v>131.6</v>
      </c>
      <c r="L142" s="43">
        <v>129.9</v>
      </c>
      <c r="M142" s="43">
        <v>128.19999999999999</v>
      </c>
      <c r="N142" s="43">
        <v>128.19999999999999</v>
      </c>
      <c r="O142" s="43">
        <v>128.19999999999999</v>
      </c>
      <c r="P142" s="43">
        <v>131.6</v>
      </c>
      <c r="Q142" s="43">
        <v>131.6</v>
      </c>
      <c r="R142" s="43">
        <v>131.6</v>
      </c>
      <c r="S142" s="43"/>
      <c r="T142" s="43">
        <v>131.6</v>
      </c>
      <c r="U142" s="43">
        <v>131.6</v>
      </c>
      <c r="V142" s="43">
        <v>131.6</v>
      </c>
      <c r="W142" s="43">
        <v>131.6</v>
      </c>
      <c r="X142" s="43">
        <v>131.6</v>
      </c>
      <c r="Y142" s="43">
        <v>131.6</v>
      </c>
      <c r="Z142" s="43">
        <v>131.6</v>
      </c>
      <c r="AA142" s="43">
        <v>120.3</v>
      </c>
      <c r="AB142" s="43">
        <v>123.4</v>
      </c>
      <c r="AC142" s="43">
        <v>123.4</v>
      </c>
      <c r="AD142" s="43">
        <v>120.4</v>
      </c>
      <c r="AE142" s="43">
        <v>120.4</v>
      </c>
      <c r="AF142" s="43">
        <v>119.8</v>
      </c>
      <c r="AG142" s="114"/>
      <c r="AH142" s="45">
        <f t="shared" si="33"/>
        <v>134.69999999999999</v>
      </c>
      <c r="AI142" s="46">
        <f t="shared" si="34"/>
        <v>119.8</v>
      </c>
    </row>
    <row r="143" spans="1:41" ht="15.75" thickBot="1" x14ac:dyDescent="0.3">
      <c r="A143" s="113" t="s">
        <v>92</v>
      </c>
      <c r="B143" s="96">
        <v>65.2</v>
      </c>
      <c r="C143" s="96">
        <v>66.83</v>
      </c>
      <c r="D143" s="96">
        <v>66.83</v>
      </c>
      <c r="E143" s="96">
        <v>66.8</v>
      </c>
      <c r="F143" s="96">
        <v>66.8</v>
      </c>
      <c r="G143" s="96">
        <v>66.8</v>
      </c>
      <c r="H143" s="96">
        <v>66.8</v>
      </c>
      <c r="I143" s="96">
        <v>66.89</v>
      </c>
      <c r="J143" s="96">
        <v>66.89</v>
      </c>
      <c r="K143" s="96">
        <v>65.2</v>
      </c>
      <c r="L143" s="96">
        <v>65.2</v>
      </c>
      <c r="M143" s="96">
        <v>65.2</v>
      </c>
      <c r="N143" s="96">
        <v>65.2</v>
      </c>
      <c r="O143" s="96">
        <v>65.2</v>
      </c>
      <c r="P143" s="96">
        <v>65.2</v>
      </c>
      <c r="Q143" s="96">
        <v>65.2</v>
      </c>
      <c r="R143" s="96">
        <v>65.2</v>
      </c>
      <c r="S143" s="96"/>
      <c r="T143" s="96">
        <v>65.2</v>
      </c>
      <c r="U143" s="96">
        <v>65.2</v>
      </c>
      <c r="V143" s="96">
        <v>65.2</v>
      </c>
      <c r="W143" s="96">
        <v>65.2</v>
      </c>
      <c r="X143" s="96">
        <v>65.2</v>
      </c>
      <c r="Y143" s="96">
        <v>65.2</v>
      </c>
      <c r="Z143" s="96">
        <v>65.2</v>
      </c>
      <c r="AA143" s="96">
        <v>65.099999999999994</v>
      </c>
      <c r="AB143" s="96">
        <v>65.099999999999994</v>
      </c>
      <c r="AC143" s="96">
        <v>65.099999999999994</v>
      </c>
      <c r="AD143" s="96">
        <v>65.099999999999994</v>
      </c>
      <c r="AE143" s="96">
        <v>65.099999999999994</v>
      </c>
      <c r="AF143" s="96">
        <v>66.599999999999994</v>
      </c>
      <c r="AG143" s="118"/>
      <c r="AH143" s="45">
        <f t="shared" si="33"/>
        <v>66.89</v>
      </c>
      <c r="AI143" s="46">
        <f t="shared" si="34"/>
        <v>65.099999999999994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 t="str">
        <f t="shared" ref="AA144" si="190">IF(AA126=MAX($B$127:$L$127),"NPEAK","")</f>
        <v/>
      </c>
      <c r="AB144" s="96"/>
      <c r="AC144" s="96"/>
      <c r="AD144" s="96"/>
      <c r="AE144" s="96"/>
      <c r="AF144" s="96"/>
      <c r="AG144" s="118"/>
      <c r="AH144" s="45">
        <f t="shared" si="33"/>
        <v>0</v>
      </c>
      <c r="AI144" s="46">
        <f t="shared" si="34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L145" si="191">SUM(B25,B31,B54:B55,B92,B94:B95,B97,B99,B147:B152,B188,B194,B226,B235,B237,B249,B256,B259:B260,B267,B269,B271,B275:B277,B279:B281,B286,B292:B293,B295:B297,B172,B177)</f>
        <v>177.34</v>
      </c>
      <c r="C145" s="108">
        <f t="shared" si="191"/>
        <v>34.820000000000007</v>
      </c>
      <c r="D145" s="108">
        <f t="shared" si="191"/>
        <v>34.820000000000007</v>
      </c>
      <c r="E145" s="108">
        <f t="shared" si="191"/>
        <v>27.94000000000003</v>
      </c>
      <c r="F145" s="108">
        <f t="shared" si="191"/>
        <v>30.140000000000033</v>
      </c>
      <c r="G145" s="108">
        <f t="shared" si="191"/>
        <v>62.740000000000009</v>
      </c>
      <c r="H145" s="108">
        <f t="shared" si="191"/>
        <v>80.640000000000029</v>
      </c>
      <c r="I145" s="108">
        <f t="shared" si="191"/>
        <v>80.640000000000029</v>
      </c>
      <c r="J145" s="108">
        <f t="shared" si="191"/>
        <v>80.640000000000029</v>
      </c>
      <c r="K145" s="108">
        <f t="shared" si="191"/>
        <v>149.53999999999996</v>
      </c>
      <c r="L145" s="108">
        <f t="shared" si="191"/>
        <v>151.33999999999997</v>
      </c>
      <c r="M145" s="108">
        <f t="shared" ref="M145:N145" si="192">SUM(M25,M31,M54:M55,M92,M94:M95,M97,M99,M147:M152,M188,M194,M226,M235,M237,M249,M256,M259:M260,M267,M269,M271,M275:M277,M279:M281,M286,M292:M293,M295:M297,M172,M177)</f>
        <v>153.54000000000002</v>
      </c>
      <c r="N145" s="108">
        <f t="shared" si="192"/>
        <v>148.54</v>
      </c>
      <c r="O145" s="108">
        <f t="shared" ref="O145:P145" si="193">SUM(O25,O31,O54:O55,O92,O94:O95,O97,O99,O147:O152,O188,O194,O226,O235,O237,O249,O256,O259:O260,O267,O269,O271,O275:O277,O279:O281,O286,O292:O293,O295:O297,O172,O177)</f>
        <v>148.54</v>
      </c>
      <c r="P145" s="108">
        <f t="shared" si="193"/>
        <v>154.74</v>
      </c>
      <c r="Q145" s="108">
        <f t="shared" ref="Q145:R145" si="194">SUM(Q25,Q31,Q54:Q55,Q92,Q94:Q95,Q97,Q99,Q147:Q152,Q188,Q194,Q226,Q235,Q237,Q249,Q256,Q259:Q260,Q267,Q269,Q271,Q275:Q277,Q279:Q281,Q286,Q292:Q293,Q295:Q297,Q172,Q177)</f>
        <v>163.94000000000003</v>
      </c>
      <c r="R145" s="108">
        <f t="shared" si="194"/>
        <v>169.14000000000001</v>
      </c>
      <c r="S145" s="108"/>
      <c r="T145" s="108">
        <f t="shared" ref="T145" si="195">SUM(T25,T31,T54:T55,T92,T94:T95,T97,T99,T147:T152,T188,T194,T226,T235,T237,T249,T256,T259:T260,T267,T269,T271,T275:T277,T279:T281,T286,T292:T293,T295:T297,T172,T177)</f>
        <v>190.99999999999997</v>
      </c>
      <c r="U145" s="108">
        <f t="shared" ref="U145:V145" si="196">SUM(U25,U31,U54:U55,U92,U94:U95,U97,U99,U147:U152,U188,U194,U226,U235,U237,U249,U256,U259:U260,U267,U269,U271,U275:U277,U279:U281,U286,U292:U293,U295:U297,U172,U177)</f>
        <v>168.60000000000002</v>
      </c>
      <c r="V145" s="108">
        <f t="shared" si="196"/>
        <v>168.60000000000002</v>
      </c>
      <c r="W145" s="108">
        <f t="shared" ref="W145:X145" si="197">SUM(W25,W31,W54:W55,W92,W94:W95,W97,W99,W147:W152,W188,W194,W226,W235,W237,W249,W256,W259:W260,W267,W269,W271,W275:W277,W279:W281,W286,W292:W293,W295:W297,W172,W177)</f>
        <v>168.60000000000002</v>
      </c>
      <c r="X145" s="108">
        <f t="shared" si="197"/>
        <v>168.60000000000002</v>
      </c>
      <c r="Y145" s="108">
        <f t="shared" ref="Y145:Z145" si="198">SUM(Y25,Y31,Y54:Y55,Y92,Y94:Y95,Y97,Y99,Y147:Y152,Y188,Y194,Y226,Y235,Y237,Y249,Y256,Y259:Y260,Y267,Y269,Y271,Y275:Y277,Y279:Y281,Y286,Y292:Y293,Y295:Y297,Y172,Y177)</f>
        <v>140.69999999999999</v>
      </c>
      <c r="Z145" s="108">
        <f t="shared" si="198"/>
        <v>191.8</v>
      </c>
      <c r="AA145" s="108">
        <v>475.4</v>
      </c>
      <c r="AB145" s="108">
        <f t="shared" ref="AB145" si="199">SUM(AB25,AB31,AB54:AB55,AB92,AB94:AB95,AB97,AB99,AB147:AB152,AB188,AB194,AB226,AB235,AB237,AB249,AB256,AB259:AB260,AB267,AB269,AB271,AB275:AB277,AB279:AB281,AB286,AB292:AB293,AB295:AB297,AB172,AB177)</f>
        <v>112</v>
      </c>
      <c r="AC145" s="108">
        <f t="shared" ref="AC145:AD145" si="200">SUM(AC25,AC31,AC54:AC55,AC92,AC94:AC95,AC97,AC99,AC147:AC152,AC188,AC194,AC226,AC235,AC237,AC249,AC256,AC259:AC260,AC267,AC269,AC271,AC275:AC277,AC279:AC281,AC286,AC292:AC293,AC295:AC297,AC172,AC177)</f>
        <v>112</v>
      </c>
      <c r="AD145" s="108">
        <f t="shared" si="200"/>
        <v>122.19999999999999</v>
      </c>
      <c r="AE145" s="108">
        <f t="shared" ref="AE145:AF145" si="201">SUM(AE25,AE31,AE54:AE55,AE92,AE94:AE95,AE97,AE99,AE147:AE152,AE188,AE194,AE226,AE235,AE237,AE249,AE256,AE259:AE260,AE267,AE269,AE271,AE275:AE277,AE279:AE281,AE286,AE292:AE293,AE295:AE297,AE172,AE177)</f>
        <v>130.89999999999998</v>
      </c>
      <c r="AF145" s="108">
        <f t="shared" si="201"/>
        <v>126.89999999999998</v>
      </c>
      <c r="AG145" s="125"/>
      <c r="AH145" s="45">
        <f t="shared" si="33"/>
        <v>475.4</v>
      </c>
      <c r="AI145" s="46">
        <f t="shared" si="34"/>
        <v>27.94000000000003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202">MAX(B146:AF146)</f>
        <v>0</v>
      </c>
      <c r="AI146" s="46">
        <f t="shared" ref="AI146:AI148" si="203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9">
        <v>56</v>
      </c>
      <c r="C147" s="139">
        <v>43</v>
      </c>
      <c r="D147" s="139">
        <v>43</v>
      </c>
      <c r="E147" s="139">
        <v>40</v>
      </c>
      <c r="F147" s="139">
        <v>43.1</v>
      </c>
      <c r="G147" s="139">
        <v>42.7</v>
      </c>
      <c r="H147" s="139">
        <v>43.6</v>
      </c>
      <c r="I147" s="139">
        <v>43.6</v>
      </c>
      <c r="J147" s="139">
        <v>43.6</v>
      </c>
      <c r="K147" s="139">
        <v>54.3</v>
      </c>
      <c r="L147" s="139">
        <v>59.1</v>
      </c>
      <c r="M147" s="139">
        <v>59.1</v>
      </c>
      <c r="N147" s="139">
        <v>57</v>
      </c>
      <c r="O147" s="139">
        <v>57</v>
      </c>
      <c r="P147" s="139">
        <v>57</v>
      </c>
      <c r="Q147" s="139">
        <v>67.2</v>
      </c>
      <c r="R147" s="139">
        <v>67.2</v>
      </c>
      <c r="S147" s="139"/>
      <c r="T147" s="139"/>
      <c r="U147" s="139">
        <v>0</v>
      </c>
      <c r="V147" s="139">
        <v>0</v>
      </c>
      <c r="W147" s="139">
        <v>0</v>
      </c>
      <c r="X147" s="139">
        <v>0</v>
      </c>
      <c r="Y147" s="139">
        <v>0</v>
      </c>
      <c r="Z147" s="139">
        <v>0</v>
      </c>
      <c r="AA147" s="139">
        <v>57.4</v>
      </c>
      <c r="AB147" s="139">
        <v>61.3</v>
      </c>
      <c r="AC147" s="139">
        <v>61.3</v>
      </c>
      <c r="AD147" s="139">
        <v>60.1</v>
      </c>
      <c r="AE147" s="139">
        <v>60.1</v>
      </c>
      <c r="AF147" s="139">
        <v>60.1</v>
      </c>
      <c r="AG147" s="140">
        <v>75</v>
      </c>
      <c r="AH147" s="45">
        <f t="shared" si="202"/>
        <v>67.2</v>
      </c>
      <c r="AI147" s="46">
        <f t="shared" si="203"/>
        <v>0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42">
        <v>-9</v>
      </c>
      <c r="C148" s="142">
        <v>-22.6</v>
      </c>
      <c r="D148" s="142">
        <v>-22.6</v>
      </c>
      <c r="E148" s="142">
        <v>-25.7</v>
      </c>
      <c r="F148" s="142">
        <v>-22.7</v>
      </c>
      <c r="G148" s="142">
        <v>-24</v>
      </c>
      <c r="H148" s="142">
        <v>-23.7</v>
      </c>
      <c r="I148" s="142">
        <v>-23.7</v>
      </c>
      <c r="J148" s="142">
        <v>-23.7</v>
      </c>
      <c r="K148" s="142">
        <v>-15.5</v>
      </c>
      <c r="L148" s="142">
        <v>-11.2</v>
      </c>
      <c r="M148" s="142">
        <v>-11.2</v>
      </c>
      <c r="N148" s="142">
        <v>-10</v>
      </c>
      <c r="O148" s="142">
        <v>-10</v>
      </c>
      <c r="P148" s="142">
        <v>-10</v>
      </c>
      <c r="Q148" s="142">
        <v>-4.5</v>
      </c>
      <c r="R148" s="142">
        <v>-4.5</v>
      </c>
      <c r="S148" s="142"/>
      <c r="T148" s="142">
        <v>2.1</v>
      </c>
      <c r="U148" s="142">
        <v>-10.7</v>
      </c>
      <c r="V148" s="142">
        <v>-10.7</v>
      </c>
      <c r="W148" s="142">
        <v>-10.7</v>
      </c>
      <c r="X148" s="142">
        <v>-10.7</v>
      </c>
      <c r="Y148" s="142">
        <v>7.1</v>
      </c>
      <c r="Z148" s="142">
        <v>4.3</v>
      </c>
      <c r="AA148" s="142">
        <v>-12.5</v>
      </c>
      <c r="AB148" s="142">
        <v>-8.9</v>
      </c>
      <c r="AC148" s="142">
        <v>-8.9</v>
      </c>
      <c r="AD148" s="142">
        <v>-5.5</v>
      </c>
      <c r="AE148" s="142">
        <v>-5.5</v>
      </c>
      <c r="AF148" s="142">
        <v>-5.5</v>
      </c>
      <c r="AG148" s="140">
        <v>240</v>
      </c>
      <c r="AH148" s="45">
        <f t="shared" si="202"/>
        <v>7.1</v>
      </c>
      <c r="AI148" s="46">
        <f t="shared" si="203"/>
        <v>-25.7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42">
        <v>-42</v>
      </c>
      <c r="C149" s="142">
        <v>-69.5</v>
      </c>
      <c r="D149" s="142">
        <v>-69.5</v>
      </c>
      <c r="E149" s="142">
        <v>-68.099999999999994</v>
      </c>
      <c r="F149" s="142">
        <v>-73</v>
      </c>
      <c r="G149" s="142">
        <v>-65</v>
      </c>
      <c r="H149" s="142">
        <v>-60</v>
      </c>
      <c r="I149" s="142">
        <v>-60</v>
      </c>
      <c r="J149" s="142">
        <v>-60</v>
      </c>
      <c r="K149" s="142">
        <v>-45</v>
      </c>
      <c r="L149" s="142">
        <v>-48</v>
      </c>
      <c r="M149" s="142">
        <v>-48</v>
      </c>
      <c r="N149" s="142">
        <v>-42</v>
      </c>
      <c r="O149" s="142">
        <v>-42</v>
      </c>
      <c r="P149" s="142">
        <v>-42</v>
      </c>
      <c r="Q149" s="142">
        <v>-55</v>
      </c>
      <c r="R149" s="142">
        <v>-55</v>
      </c>
      <c r="S149" s="142"/>
      <c r="T149" s="142">
        <v>-42.9</v>
      </c>
      <c r="U149" s="142">
        <v>-51.2</v>
      </c>
      <c r="V149" s="142">
        <v>-51.2</v>
      </c>
      <c r="W149" s="142">
        <v>-51.2</v>
      </c>
      <c r="X149" s="142">
        <v>-51.2</v>
      </c>
      <c r="Y149" s="142">
        <v>-39.4</v>
      </c>
      <c r="Z149" s="142">
        <v>-33.200000000000003</v>
      </c>
      <c r="AA149" s="142">
        <v>-39.5</v>
      </c>
      <c r="AB149" s="142">
        <v>-50.7</v>
      </c>
      <c r="AC149" s="142">
        <v>-50.7</v>
      </c>
      <c r="AD149" s="142">
        <v>-55.1</v>
      </c>
      <c r="AE149" s="142">
        <v>-55.1</v>
      </c>
      <c r="AF149" s="142">
        <v>-55.1</v>
      </c>
      <c r="AG149" s="140">
        <v>240</v>
      </c>
      <c r="AH149" s="45">
        <f t="shared" ref="AH149:AH155" si="204">MAX(B149:AF149)</f>
        <v>-33.200000000000003</v>
      </c>
      <c r="AI149" s="46">
        <f t="shared" ref="AI149:AI155" si="205">MIN(B149:AF149)</f>
        <v>-73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46">
        <v>40</v>
      </c>
      <c r="C150" s="146">
        <v>42.98</v>
      </c>
      <c r="D150" s="146">
        <v>42.98</v>
      </c>
      <c r="E150" s="146">
        <v>42.7</v>
      </c>
      <c r="F150" s="146">
        <v>45.3</v>
      </c>
      <c r="G150" s="146">
        <v>60</v>
      </c>
      <c r="H150" s="146">
        <v>56.3</v>
      </c>
      <c r="I150" s="146">
        <v>56.3</v>
      </c>
      <c r="J150" s="146">
        <v>56.3</v>
      </c>
      <c r="K150" s="146">
        <v>40.200000000000003</v>
      </c>
      <c r="L150" s="146">
        <v>43.2</v>
      </c>
      <c r="M150" s="146">
        <v>30</v>
      </c>
      <c r="N150" s="146">
        <v>28.5</v>
      </c>
      <c r="O150" s="146">
        <v>28.5</v>
      </c>
      <c r="P150" s="146">
        <v>28.5</v>
      </c>
      <c r="Q150" s="146">
        <v>37.9</v>
      </c>
      <c r="R150" s="146">
        <v>37.9</v>
      </c>
      <c r="S150" s="146"/>
      <c r="T150" s="146">
        <v>33.6</v>
      </c>
      <c r="U150" s="146">
        <v>38</v>
      </c>
      <c r="V150" s="146">
        <v>38</v>
      </c>
      <c r="W150" s="146">
        <v>38</v>
      </c>
      <c r="X150" s="146">
        <v>38</v>
      </c>
      <c r="Y150" s="146">
        <v>26.3</v>
      </c>
      <c r="Z150" s="146">
        <v>29.1</v>
      </c>
      <c r="AA150" s="146">
        <v>29</v>
      </c>
      <c r="AB150" s="146">
        <v>37</v>
      </c>
      <c r="AC150" s="146">
        <v>37</v>
      </c>
      <c r="AD150" s="146">
        <v>50.8</v>
      </c>
      <c r="AE150" s="146">
        <v>50.8</v>
      </c>
      <c r="AF150" s="146">
        <v>50.8</v>
      </c>
      <c r="AG150" s="140"/>
      <c r="AH150" s="45">
        <f t="shared" si="204"/>
        <v>60</v>
      </c>
      <c r="AI150" s="46">
        <f t="shared" si="205"/>
        <v>26.3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42">
        <v>36</v>
      </c>
      <c r="C151" s="142">
        <v>-2.6</v>
      </c>
      <c r="D151" s="142">
        <v>-2.6</v>
      </c>
      <c r="E151" s="142">
        <v>-1.5</v>
      </c>
      <c r="F151" s="142">
        <v>-3.1</v>
      </c>
      <c r="G151" s="142">
        <v>0.7</v>
      </c>
      <c r="H151" s="142">
        <v>3.4</v>
      </c>
      <c r="I151" s="142">
        <v>3.4</v>
      </c>
      <c r="J151" s="142">
        <v>3.4</v>
      </c>
      <c r="K151" s="142">
        <v>15.4</v>
      </c>
      <c r="L151" s="142">
        <v>14.2</v>
      </c>
      <c r="M151" s="142">
        <v>14.2</v>
      </c>
      <c r="N151" s="142">
        <v>18</v>
      </c>
      <c r="O151" s="142">
        <v>18</v>
      </c>
      <c r="P151" s="142">
        <v>18</v>
      </c>
      <c r="Q151" s="142">
        <v>16.8</v>
      </c>
      <c r="R151" s="142">
        <v>16.8</v>
      </c>
      <c r="S151" s="142"/>
      <c r="T151" s="142">
        <v>56.1</v>
      </c>
      <c r="U151" s="142">
        <v>55.7</v>
      </c>
      <c r="V151" s="142">
        <v>55.7</v>
      </c>
      <c r="W151" s="142">
        <v>55.7</v>
      </c>
      <c r="X151" s="142">
        <v>55.7</v>
      </c>
      <c r="Y151" s="142">
        <v>21.5</v>
      </c>
      <c r="Z151" s="142">
        <v>55.1</v>
      </c>
      <c r="AA151" s="142">
        <v>-12.1</v>
      </c>
      <c r="AB151" s="142">
        <v>-17.5</v>
      </c>
      <c r="AC151" s="142">
        <v>-17.5</v>
      </c>
      <c r="AD151" s="142">
        <v>11.7</v>
      </c>
      <c r="AE151" s="142">
        <v>11.7</v>
      </c>
      <c r="AF151" s="142">
        <v>11.7</v>
      </c>
      <c r="AG151" s="140">
        <v>60</v>
      </c>
      <c r="AH151" s="45">
        <f t="shared" si="204"/>
        <v>56.1</v>
      </c>
      <c r="AI151" s="46">
        <f t="shared" si="205"/>
        <v>-17.5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46">
        <v>-42</v>
      </c>
      <c r="C152" s="146">
        <v>-95.8</v>
      </c>
      <c r="D152" s="146">
        <v>-95.8</v>
      </c>
      <c r="E152" s="146">
        <v>-98.8</v>
      </c>
      <c r="F152" s="146">
        <v>-98.8</v>
      </c>
      <c r="G152" s="146">
        <v>-86</v>
      </c>
      <c r="H152" s="146">
        <v>-73.3</v>
      </c>
      <c r="I152" s="146">
        <v>-73.3</v>
      </c>
      <c r="J152" s="146">
        <v>-73.3</v>
      </c>
      <c r="K152" s="146">
        <v>-34.200000000000003</v>
      </c>
      <c r="L152" s="146">
        <v>-40.299999999999997</v>
      </c>
      <c r="M152" s="146">
        <v>-40.299999999999997</v>
      </c>
      <c r="N152" s="146">
        <v>-48</v>
      </c>
      <c r="O152" s="146">
        <v>-48</v>
      </c>
      <c r="P152" s="146">
        <v>-48</v>
      </c>
      <c r="Q152" s="146">
        <v>-46</v>
      </c>
      <c r="R152" s="146">
        <v>-46</v>
      </c>
      <c r="S152" s="146"/>
      <c r="T152" s="146">
        <v>-1.7</v>
      </c>
      <c r="U152" s="146">
        <v>0.3</v>
      </c>
      <c r="V152" s="146">
        <v>0.3</v>
      </c>
      <c r="W152" s="146">
        <v>0.3</v>
      </c>
      <c r="X152" s="146">
        <v>0.3</v>
      </c>
      <c r="Y152" s="146">
        <v>-4</v>
      </c>
      <c r="Z152" s="146">
        <v>-9.3000000000000007</v>
      </c>
      <c r="AA152" s="146">
        <v>93.4</v>
      </c>
      <c r="AB152" s="146">
        <v>-46.5</v>
      </c>
      <c r="AC152" s="146">
        <v>-46.5</v>
      </c>
      <c r="AD152" s="146">
        <v>-56.5</v>
      </c>
      <c r="AE152" s="146">
        <v>-56.5</v>
      </c>
      <c r="AF152" s="146">
        <v>-56.5</v>
      </c>
      <c r="AG152" s="151">
        <v>120</v>
      </c>
      <c r="AH152" s="45">
        <f t="shared" si="204"/>
        <v>93.4</v>
      </c>
      <c r="AI152" s="46">
        <f t="shared" si="205"/>
        <v>-98.8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46">
        <v>70</v>
      </c>
      <c r="C153" s="146">
        <v>27</v>
      </c>
      <c r="D153" s="146">
        <v>27</v>
      </c>
      <c r="E153" s="146">
        <v>25</v>
      </c>
      <c r="F153" s="146">
        <v>24.8</v>
      </c>
      <c r="G153" s="146">
        <v>31.6</v>
      </c>
      <c r="H153" s="146">
        <v>38.4</v>
      </c>
      <c r="I153" s="146">
        <v>38.4</v>
      </c>
      <c r="J153" s="146">
        <v>38.4</v>
      </c>
      <c r="K153" s="146">
        <v>74.2</v>
      </c>
      <c r="L153" s="146">
        <v>73.7</v>
      </c>
      <c r="M153" s="146">
        <v>73.7</v>
      </c>
      <c r="N153" s="146">
        <v>69.400000000000006</v>
      </c>
      <c r="O153" s="146">
        <v>69.400000000000006</v>
      </c>
      <c r="P153" s="146">
        <v>69.400000000000006</v>
      </c>
      <c r="Q153" s="146">
        <v>65</v>
      </c>
      <c r="R153" s="146">
        <v>65</v>
      </c>
      <c r="S153" s="146"/>
      <c r="T153" s="146">
        <v>93.8</v>
      </c>
      <c r="U153" s="146">
        <v>96.2</v>
      </c>
      <c r="V153" s="146">
        <v>96.2</v>
      </c>
      <c r="W153" s="146">
        <v>96.2</v>
      </c>
      <c r="X153" s="146">
        <v>96.2</v>
      </c>
      <c r="Y153" s="146">
        <v>97.7</v>
      </c>
      <c r="Z153" s="146">
        <v>94.5</v>
      </c>
      <c r="AA153" s="146">
        <v>-60.1</v>
      </c>
      <c r="AB153" s="146">
        <v>76.5</v>
      </c>
      <c r="AC153" s="146">
        <v>76.5</v>
      </c>
      <c r="AD153" s="146">
        <v>64.2</v>
      </c>
      <c r="AE153" s="146">
        <v>64.2</v>
      </c>
      <c r="AF153" s="146">
        <v>64.2</v>
      </c>
      <c r="AG153" s="151"/>
      <c r="AH153" s="45">
        <f t="shared" si="204"/>
        <v>97.7</v>
      </c>
      <c r="AI153" s="46">
        <f t="shared" si="205"/>
        <v>-60.1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46">
        <v>-8.5</v>
      </c>
      <c r="C154" s="146">
        <v>-24.2</v>
      </c>
      <c r="D154" s="146">
        <v>-24.2</v>
      </c>
      <c r="E154" s="146">
        <v>-22.6</v>
      </c>
      <c r="F154" s="146">
        <v>-22.6</v>
      </c>
      <c r="G154" s="146">
        <v>-26.6</v>
      </c>
      <c r="H154" s="146">
        <v>-29.8</v>
      </c>
      <c r="I154" s="146">
        <v>-29.8</v>
      </c>
      <c r="J154" s="146">
        <v>-29.8</v>
      </c>
      <c r="K154" s="146">
        <v>-52.6</v>
      </c>
      <c r="L154" s="146">
        <v>-54.2</v>
      </c>
      <c r="M154" s="146">
        <v>-54.2</v>
      </c>
      <c r="N154" s="146">
        <v>-53.6</v>
      </c>
      <c r="O154" s="146">
        <v>-53.6</v>
      </c>
      <c r="P154" s="146">
        <v>-53.6</v>
      </c>
      <c r="Q154" s="146">
        <v>-52.4</v>
      </c>
      <c r="R154" s="146">
        <v>-52.4</v>
      </c>
      <c r="S154" s="146"/>
      <c r="T154" s="146">
        <v>-17</v>
      </c>
      <c r="U154" s="146">
        <v>-17.3</v>
      </c>
      <c r="V154" s="146">
        <v>-17.3</v>
      </c>
      <c r="W154" s="146">
        <v>-17.3</v>
      </c>
      <c r="X154" s="146">
        <v>-17.3</v>
      </c>
      <c r="Y154" s="146">
        <v>-48.9</v>
      </c>
      <c r="Z154" s="146">
        <v>-57.3</v>
      </c>
      <c r="AA154" s="146">
        <v>22.7</v>
      </c>
      <c r="AB154" s="146">
        <v>-55.5</v>
      </c>
      <c r="AC154" s="146">
        <v>-55.5</v>
      </c>
      <c r="AD154" s="146">
        <v>-46.6</v>
      </c>
      <c r="AE154" s="146">
        <v>-46.6</v>
      </c>
      <c r="AF154" s="146">
        <v>-46.6</v>
      </c>
      <c r="AG154" s="151"/>
      <c r="AH154" s="45">
        <f t="shared" si="204"/>
        <v>22.7</v>
      </c>
      <c r="AI154" s="46">
        <f t="shared" si="205"/>
        <v>-57.3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46">
        <v>21</v>
      </c>
      <c r="C155" s="146">
        <v>43.1</v>
      </c>
      <c r="D155" s="146">
        <v>43.1</v>
      </c>
      <c r="E155" s="146">
        <v>33.85</v>
      </c>
      <c r="F155" s="146">
        <v>51.8</v>
      </c>
      <c r="G155" s="146">
        <v>29.6</v>
      </c>
      <c r="H155" s="146">
        <v>37.200000000000003</v>
      </c>
      <c r="I155" s="146">
        <v>37.200000000000003</v>
      </c>
      <c r="J155" s="146">
        <v>37.200000000000003</v>
      </c>
      <c r="K155" s="146">
        <v>0</v>
      </c>
      <c r="L155" s="146">
        <v>15.1</v>
      </c>
      <c r="M155" s="146">
        <v>15.1</v>
      </c>
      <c r="N155" s="146">
        <v>2.2999999999999998</v>
      </c>
      <c r="O155" s="146">
        <v>2.2999999999999998</v>
      </c>
      <c r="P155" s="146">
        <v>2.2999999999999998</v>
      </c>
      <c r="Q155" s="146">
        <v>45</v>
      </c>
      <c r="R155" s="146">
        <v>45</v>
      </c>
      <c r="S155" s="146"/>
      <c r="T155" s="146">
        <v>0</v>
      </c>
      <c r="U155" s="146">
        <v>28</v>
      </c>
      <c r="V155" s="146">
        <v>28</v>
      </c>
      <c r="W155" s="146">
        <v>28</v>
      </c>
      <c r="X155" s="146">
        <v>28</v>
      </c>
      <c r="Y155" s="146">
        <v>51.7</v>
      </c>
      <c r="Z155" s="146">
        <v>17.2</v>
      </c>
      <c r="AA155" s="146">
        <v>-407.4</v>
      </c>
      <c r="AB155" s="146">
        <v>45.6</v>
      </c>
      <c r="AC155" s="146">
        <v>45.6</v>
      </c>
      <c r="AD155" s="146">
        <v>32.4</v>
      </c>
      <c r="AE155" s="146">
        <v>32.4</v>
      </c>
      <c r="AF155" s="146">
        <v>32.4</v>
      </c>
      <c r="AG155" s="151"/>
      <c r="AH155" s="45">
        <f t="shared" si="204"/>
        <v>51.8</v>
      </c>
      <c r="AI155" s="46">
        <f t="shared" si="205"/>
        <v>-407.4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46">
        <v>-419</v>
      </c>
      <c r="C156" s="146">
        <v>-411.5</v>
      </c>
      <c r="D156" s="146">
        <v>-411.5</v>
      </c>
      <c r="E156" s="146">
        <v>-413</v>
      </c>
      <c r="F156" s="146">
        <v>-410.2</v>
      </c>
      <c r="G156" s="146">
        <v>-405</v>
      </c>
      <c r="H156" s="146">
        <v>-398</v>
      </c>
      <c r="I156" s="146">
        <v>-398</v>
      </c>
      <c r="J156" s="146">
        <v>-398</v>
      </c>
      <c r="K156" s="146">
        <v>-403</v>
      </c>
      <c r="L156" s="146">
        <v>-407</v>
      </c>
      <c r="M156" s="146">
        <v>-407</v>
      </c>
      <c r="N156" s="146">
        <v>-405</v>
      </c>
      <c r="O156" s="146">
        <v>-405</v>
      </c>
      <c r="P156" s="146">
        <v>-405</v>
      </c>
      <c r="Q156" s="146">
        <v>-411</v>
      </c>
      <c r="R156" s="146">
        <v>-411</v>
      </c>
      <c r="S156" s="146"/>
      <c r="T156" s="146">
        <v>-387.4</v>
      </c>
      <c r="U156" s="146">
        <v>-400.2</v>
      </c>
      <c r="V156" s="146">
        <v>-400.2</v>
      </c>
      <c r="W156" s="146">
        <v>-400.2</v>
      </c>
      <c r="X156" s="146">
        <v>-400.2</v>
      </c>
      <c r="Y156" s="146">
        <v>-392.8</v>
      </c>
      <c r="Z156" s="146">
        <v>-406.5</v>
      </c>
      <c r="AA156" s="146">
        <v>61.4</v>
      </c>
      <c r="AB156" s="146">
        <v>-412.5</v>
      </c>
      <c r="AC156" s="146">
        <v>-412.5</v>
      </c>
      <c r="AD156" s="146">
        <v>-413</v>
      </c>
      <c r="AE156" s="146">
        <v>-413</v>
      </c>
      <c r="AF156" s="146">
        <v>-413</v>
      </c>
      <c r="AG156" s="151"/>
      <c r="AH156" s="45">
        <f t="shared" ref="AH156:AH168" si="206">MAX(B156:AF156)</f>
        <v>61.4</v>
      </c>
      <c r="AI156" s="46">
        <f t="shared" ref="AI156:AI168" si="207">MIN(B156:AF156)</f>
        <v>-419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46">
        <v>82</v>
      </c>
      <c r="C157" s="146">
        <v>100.2</v>
      </c>
      <c r="D157" s="146">
        <v>100.2</v>
      </c>
      <c r="E157" s="146">
        <v>104.2</v>
      </c>
      <c r="F157" s="146">
        <v>107.7</v>
      </c>
      <c r="G157" s="146">
        <v>101</v>
      </c>
      <c r="H157" s="146">
        <v>103</v>
      </c>
      <c r="I157" s="146">
        <v>103</v>
      </c>
      <c r="J157" s="146">
        <v>103</v>
      </c>
      <c r="K157" s="146">
        <v>90.3</v>
      </c>
      <c r="L157" s="146">
        <v>95</v>
      </c>
      <c r="M157" s="146">
        <v>95</v>
      </c>
      <c r="N157" s="146">
        <v>103</v>
      </c>
      <c r="O157" s="146">
        <v>103</v>
      </c>
      <c r="P157" s="146">
        <v>103</v>
      </c>
      <c r="Q157" s="146">
        <v>107</v>
      </c>
      <c r="R157" s="146">
        <v>107</v>
      </c>
      <c r="S157" s="146"/>
      <c r="T157" s="146">
        <v>77.3</v>
      </c>
      <c r="U157" s="146">
        <v>77.3</v>
      </c>
      <c r="V157" s="146">
        <v>77.3</v>
      </c>
      <c r="W157" s="146">
        <v>77.3</v>
      </c>
      <c r="X157" s="146">
        <v>77.3</v>
      </c>
      <c r="Y157" s="146">
        <v>69.7</v>
      </c>
      <c r="Z157" s="146">
        <v>63.4</v>
      </c>
      <c r="AA157" s="146">
        <v>-6.9</v>
      </c>
      <c r="AB157" s="146">
        <v>72.400000000000006</v>
      </c>
      <c r="AC157" s="146">
        <v>72.400000000000006</v>
      </c>
      <c r="AD157" s="146">
        <v>77.099999999999994</v>
      </c>
      <c r="AE157" s="146">
        <v>77.099999999999994</v>
      </c>
      <c r="AF157" s="146">
        <v>77.099999999999994</v>
      </c>
      <c r="AG157" s="151"/>
      <c r="AH157" s="45">
        <f t="shared" si="206"/>
        <v>107.7</v>
      </c>
      <c r="AI157" s="46">
        <f t="shared" si="207"/>
        <v>-6.9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46">
        <v>11</v>
      </c>
      <c r="C158" s="146">
        <v>-7.5</v>
      </c>
      <c r="D158" s="146">
        <v>-7.5</v>
      </c>
      <c r="E158" s="146">
        <v>-14.36</v>
      </c>
      <c r="F158" s="146">
        <v>-9.1999999999999993</v>
      </c>
      <c r="G158" s="146">
        <v>-20</v>
      </c>
      <c r="H158" s="146">
        <v>-25.5</v>
      </c>
      <c r="I158" s="146">
        <v>-25.5</v>
      </c>
      <c r="J158" s="146">
        <v>-25.5</v>
      </c>
      <c r="K158" s="146">
        <v>-34</v>
      </c>
      <c r="L158" s="146">
        <v>-33</v>
      </c>
      <c r="M158" s="146">
        <v>-33</v>
      </c>
      <c r="N158" s="146">
        <v>-27.5</v>
      </c>
      <c r="O158" s="146">
        <v>-27.5</v>
      </c>
      <c r="P158" s="146">
        <v>-27.5</v>
      </c>
      <c r="Q158" s="146">
        <v>-8.6999999999999993</v>
      </c>
      <c r="R158" s="146">
        <v>-8.6999999999999993</v>
      </c>
      <c r="S158" s="146"/>
      <c r="T158" s="146">
        <v>-15.5</v>
      </c>
      <c r="U158" s="146">
        <v>-12.5</v>
      </c>
      <c r="V158" s="146">
        <v>-12.5</v>
      </c>
      <c r="W158" s="146">
        <v>-12.5</v>
      </c>
      <c r="X158" s="146">
        <v>-12.5</v>
      </c>
      <c r="Y158" s="146">
        <v>-14.8</v>
      </c>
      <c r="Z158" s="146">
        <v>-9.3000000000000007</v>
      </c>
      <c r="AA158" s="146">
        <v>31.4</v>
      </c>
      <c r="AB158" s="146">
        <v>2.5</v>
      </c>
      <c r="AC158" s="146">
        <v>2.5</v>
      </c>
      <c r="AD158" s="146">
        <v>0.6</v>
      </c>
      <c r="AE158" s="146">
        <v>0.6</v>
      </c>
      <c r="AF158" s="146">
        <v>0.6</v>
      </c>
      <c r="AG158" s="140"/>
      <c r="AH158" s="45">
        <f t="shared" si="206"/>
        <v>31.4</v>
      </c>
      <c r="AI158" s="46">
        <f t="shared" si="207"/>
        <v>-34</v>
      </c>
      <c r="AM158" s="152"/>
      <c r="AN158" s="49"/>
      <c r="AO158" s="152"/>
    </row>
    <row r="159" spans="1:41" ht="15.75" thickBot="1" x14ac:dyDescent="0.3">
      <c r="A159" s="141" t="s">
        <v>120</v>
      </c>
      <c r="B159" s="116">
        <v>119</v>
      </c>
      <c r="C159" s="116">
        <v>119.2</v>
      </c>
      <c r="D159" s="116">
        <v>119.2</v>
      </c>
      <c r="E159" s="116">
        <v>119.2</v>
      </c>
      <c r="F159" s="116">
        <v>119.2</v>
      </c>
      <c r="G159" s="116">
        <v>-120</v>
      </c>
      <c r="H159" s="116">
        <v>-120</v>
      </c>
      <c r="I159" s="116">
        <v>-120</v>
      </c>
      <c r="J159" s="116">
        <v>-120</v>
      </c>
      <c r="K159" s="116">
        <v>-128</v>
      </c>
      <c r="L159" s="116">
        <v>-128</v>
      </c>
      <c r="M159" s="116">
        <v>125</v>
      </c>
      <c r="N159" s="116">
        <v>125</v>
      </c>
      <c r="O159" s="116">
        <v>125</v>
      </c>
      <c r="P159" s="116">
        <v>125</v>
      </c>
      <c r="Q159" s="116">
        <v>133</v>
      </c>
      <c r="R159" s="116">
        <v>133</v>
      </c>
      <c r="S159" s="116"/>
      <c r="T159" s="116">
        <v>102.8</v>
      </c>
      <c r="U159" s="116">
        <v>126.8</v>
      </c>
      <c r="V159" s="116">
        <v>126.8</v>
      </c>
      <c r="W159" s="116">
        <v>126.8</v>
      </c>
      <c r="X159" s="116">
        <v>126.8</v>
      </c>
      <c r="Y159" s="116">
        <v>129.30000000000001</v>
      </c>
      <c r="Z159" s="116">
        <v>130</v>
      </c>
      <c r="AA159" s="116">
        <v>130.19999999999999</v>
      </c>
      <c r="AB159" s="116">
        <v>130.19999999999999</v>
      </c>
      <c r="AC159" s="116">
        <v>130.19999999999999</v>
      </c>
      <c r="AD159" s="116">
        <v>118.1</v>
      </c>
      <c r="AE159" s="116">
        <v>118.1</v>
      </c>
      <c r="AF159" s="116">
        <v>118.1</v>
      </c>
      <c r="AG159" s="140"/>
      <c r="AH159" s="45">
        <f t="shared" si="206"/>
        <v>133</v>
      </c>
      <c r="AI159" s="46">
        <f t="shared" si="207"/>
        <v>-128</v>
      </c>
      <c r="AM159" s="152"/>
      <c r="AN159" s="49"/>
      <c r="AO159" s="49"/>
    </row>
    <row r="160" spans="1:41" ht="15.75" thickBot="1" x14ac:dyDescent="0.3">
      <c r="A160" s="141" t="s">
        <v>121</v>
      </c>
      <c r="B160" s="116">
        <v>36</v>
      </c>
      <c r="C160" s="116">
        <v>15.9</v>
      </c>
      <c r="D160" s="116">
        <v>15.9</v>
      </c>
      <c r="E160" s="116">
        <v>16</v>
      </c>
      <c r="F160" s="116">
        <v>16</v>
      </c>
      <c r="G160" s="116">
        <v>16</v>
      </c>
      <c r="H160" s="116">
        <v>16</v>
      </c>
      <c r="I160" s="116">
        <v>16</v>
      </c>
      <c r="J160" s="116">
        <v>16</v>
      </c>
      <c r="K160" s="116">
        <v>16</v>
      </c>
      <c r="L160" s="116">
        <v>16</v>
      </c>
      <c r="M160" s="116">
        <v>16</v>
      </c>
      <c r="N160" s="116">
        <v>16</v>
      </c>
      <c r="O160" s="116">
        <v>16</v>
      </c>
      <c r="P160" s="116">
        <v>16</v>
      </c>
      <c r="Q160" s="116">
        <v>13.1</v>
      </c>
      <c r="R160" s="116">
        <v>13.1</v>
      </c>
      <c r="S160" s="116"/>
      <c r="T160" s="116">
        <v>13.8</v>
      </c>
      <c r="U160" s="116">
        <v>13.9</v>
      </c>
      <c r="V160" s="116">
        <v>13.9</v>
      </c>
      <c r="W160" s="116">
        <v>13.9</v>
      </c>
      <c r="X160" s="116">
        <v>13.9</v>
      </c>
      <c r="Y160" s="116">
        <v>11.9</v>
      </c>
      <c r="Z160" s="116">
        <v>11.9</v>
      </c>
      <c r="AA160" s="116">
        <v>11.9</v>
      </c>
      <c r="AB160" s="116">
        <v>12.7</v>
      </c>
      <c r="AC160" s="116">
        <v>12.7</v>
      </c>
      <c r="AD160" s="116">
        <v>12.7</v>
      </c>
      <c r="AE160" s="116">
        <v>12.7</v>
      </c>
      <c r="AF160" s="116">
        <v>12.7</v>
      </c>
      <c r="AG160" s="140"/>
      <c r="AH160" s="45">
        <f t="shared" si="206"/>
        <v>36</v>
      </c>
      <c r="AI160" s="46">
        <f t="shared" si="207"/>
        <v>11.9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16">
        <v>11.4</v>
      </c>
      <c r="C161" s="116">
        <v>13.5</v>
      </c>
      <c r="D161" s="116">
        <v>13.5</v>
      </c>
      <c r="E161" s="116">
        <v>13.8</v>
      </c>
      <c r="F161" s="116">
        <v>13.9</v>
      </c>
      <c r="G161" s="116">
        <v>13.9</v>
      </c>
      <c r="H161" s="116">
        <v>13.9</v>
      </c>
      <c r="I161" s="116">
        <v>13.9</v>
      </c>
      <c r="J161" s="116">
        <v>13.9</v>
      </c>
      <c r="K161" s="116">
        <v>13.9</v>
      </c>
      <c r="L161" s="116">
        <v>13.9</v>
      </c>
      <c r="M161" s="116">
        <v>20</v>
      </c>
      <c r="N161" s="116">
        <v>23</v>
      </c>
      <c r="O161" s="116">
        <v>23</v>
      </c>
      <c r="P161" s="116">
        <v>23</v>
      </c>
      <c r="Q161" s="116">
        <v>24</v>
      </c>
      <c r="R161" s="116">
        <v>24</v>
      </c>
      <c r="S161" s="116"/>
      <c r="T161" s="116">
        <v>20.2</v>
      </c>
      <c r="U161" s="116">
        <v>14.7</v>
      </c>
      <c r="V161" s="116">
        <v>14.7</v>
      </c>
      <c r="W161" s="116">
        <v>14.7</v>
      </c>
      <c r="X161" s="116">
        <v>14.7</v>
      </c>
      <c r="Y161" s="116">
        <v>12.5</v>
      </c>
      <c r="Z161" s="116">
        <v>12.5</v>
      </c>
      <c r="AA161" s="116">
        <v>12.5</v>
      </c>
      <c r="AB161" s="116"/>
      <c r="AC161" s="116"/>
      <c r="AD161" s="116"/>
      <c r="AE161" s="116"/>
      <c r="AF161" s="116"/>
      <c r="AG161" s="140"/>
      <c r="AH161" s="45">
        <f t="shared" si="206"/>
        <v>24</v>
      </c>
      <c r="AI161" s="46">
        <f t="shared" si="207"/>
        <v>11.4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206"/>
        <v>0</v>
      </c>
      <c r="AI162" s="46">
        <f t="shared" si="207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206"/>
        <v>0</v>
      </c>
      <c r="AI163" s="46">
        <f t="shared" si="207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206"/>
        <v>0</v>
      </c>
      <c r="AI164" s="46">
        <f t="shared" si="207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206"/>
        <v>0</v>
      </c>
      <c r="AI165" s="46">
        <f t="shared" si="207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206"/>
        <v>0</v>
      </c>
      <c r="AI166" s="46">
        <f t="shared" si="207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206"/>
        <v>0</v>
      </c>
      <c r="AI167" s="46">
        <f t="shared" si="207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206"/>
        <v>0</v>
      </c>
      <c r="AI168" s="46">
        <f t="shared" si="207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F169" si="208">(SUMPRODUCT((B11:B77&lt;&gt;0)*(B11:B77&lt;$AG$11:$AG$77)*($AG$11:$AG$77-B11:B77)))*0.8</f>
        <v>278.65999999999997</v>
      </c>
      <c r="C169" s="171">
        <f t="shared" si="208"/>
        <v>280.67599999999993</v>
      </c>
      <c r="D169" s="171">
        <f t="shared" si="208"/>
        <v>280.67599999999993</v>
      </c>
      <c r="E169" s="171">
        <f t="shared" si="208"/>
        <v>280.67599999999993</v>
      </c>
      <c r="F169" s="171">
        <f t="shared" si="208"/>
        <v>293.79599999999999</v>
      </c>
      <c r="G169" s="171">
        <f t="shared" si="208"/>
        <v>301.79599999999999</v>
      </c>
      <c r="H169" s="171">
        <f t="shared" si="208"/>
        <v>303.71600000000001</v>
      </c>
      <c r="I169" s="171">
        <f t="shared" si="208"/>
        <v>303.71600000000001</v>
      </c>
      <c r="J169" s="171">
        <f t="shared" si="208"/>
        <v>303.71600000000001</v>
      </c>
      <c r="K169" s="171">
        <f t="shared" si="208"/>
        <v>216.27600000000004</v>
      </c>
      <c r="L169" s="171">
        <f t="shared" si="208"/>
        <v>216.27600000000004</v>
      </c>
      <c r="M169" s="171">
        <f t="shared" ref="M169" si="209">(SUMPRODUCT((M11:M77&lt;&gt;0)*(M11:M77&lt;$AG$11:$AG$77)*($AG$11:$AG$77-M11:M77)))*0.8</f>
        <v>214.70000000000005</v>
      </c>
      <c r="N169" s="171">
        <f t="shared" si="208"/>
        <v>238.22</v>
      </c>
      <c r="O169" s="171">
        <f t="shared" si="208"/>
        <v>213.90000000000006</v>
      </c>
      <c r="P169" s="171">
        <f t="shared" ref="P169:Q169" si="210">(SUMPRODUCT((P11:P77&lt;&gt;0)*(P11:P77&lt;$AG$11:$AG$77)*($AG$11:$AG$77-P11:P77)))*0.8</f>
        <v>203.5</v>
      </c>
      <c r="Q169" s="171">
        <f t="shared" si="210"/>
        <v>203.5</v>
      </c>
      <c r="R169" s="171">
        <f t="shared" ref="R169:T169" si="211">(SUMPRODUCT((R11:R77&lt;&gt;0)*(R11:R77&lt;$AG$11:$AG$77)*($AG$11:$AG$77-R11:R77)))*0.8</f>
        <v>205.58000000000004</v>
      </c>
      <c r="S169" s="171"/>
      <c r="T169" s="171">
        <f t="shared" si="211"/>
        <v>205.58000000000004</v>
      </c>
      <c r="U169" s="171">
        <f t="shared" ref="U169:V169" si="212">(SUMPRODUCT((U11:U77&lt;&gt;0)*(U11:U77&lt;$AG$11:$AG$77)*($AG$11:$AG$77-U11:U77)))*0.8</f>
        <v>205.58000000000004</v>
      </c>
      <c r="V169" s="171">
        <f t="shared" si="212"/>
        <v>205.58000000000004</v>
      </c>
      <c r="W169" s="171">
        <f t="shared" ref="W169:X169" si="213">(SUMPRODUCT((W11:W77&lt;&gt;0)*(W11:W77&lt;$AG$11:$AG$77)*($AG$11:$AG$77-W11:W77)))*0.8</f>
        <v>205.58000000000004</v>
      </c>
      <c r="X169" s="171">
        <f t="shared" si="213"/>
        <v>205.58000000000004</v>
      </c>
      <c r="Y169" s="171">
        <f t="shared" ref="Y169:Z169" si="214">(SUMPRODUCT((Y11:Y77&lt;&gt;0)*(Y11:Y77&lt;$AG$11:$AG$77)*($AG$11:$AG$77-Y11:Y77)))*0.8</f>
        <v>209.82000000000008</v>
      </c>
      <c r="Z169" s="171">
        <f t="shared" si="214"/>
        <v>168.62000000000003</v>
      </c>
      <c r="AA169" s="171">
        <f t="shared" si="208"/>
        <v>160.38000000000005</v>
      </c>
      <c r="AB169" s="171">
        <f t="shared" si="208"/>
        <v>163.66000000000003</v>
      </c>
      <c r="AC169" s="171">
        <f t="shared" si="208"/>
        <v>179.58000000000004</v>
      </c>
      <c r="AD169" s="171">
        <f t="shared" si="208"/>
        <v>223.89999999999998</v>
      </c>
      <c r="AE169" s="171">
        <f t="shared" si="208"/>
        <v>201.90000000000003</v>
      </c>
      <c r="AF169" s="171">
        <f t="shared" si="208"/>
        <v>286.86000000000007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215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745.30500000000006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828.70500000000004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828.70500000000004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828.70500000000004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864.10500000000002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874.10500000000002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876.50500000000011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876.50500000000011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876.50500000000011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742.20499999999993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742.20499999999993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716.20500000000004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742.30499999999995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703.90499999999997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659.70500000000004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652.40499999999997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688.80500000000006</v>
      </c>
      <c r="S170" s="166"/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794.505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711.33500000000004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711.33500000000004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711.33500000000004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711.33500000000004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724.33500000000004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659.33500000000004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627.30499999999995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631.80499999999995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651.20500000000004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698.10500000000002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738.80500000000006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748.80500000000006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215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215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216">B172</f>
        <v>0.3</v>
      </c>
      <c r="D172" s="181">
        <f t="shared" si="216"/>
        <v>0.3</v>
      </c>
      <c r="E172" s="181">
        <f t="shared" si="216"/>
        <v>0.3</v>
      </c>
      <c r="F172" s="181">
        <f t="shared" si="216"/>
        <v>0.3</v>
      </c>
      <c r="G172" s="181">
        <f t="shared" si="216"/>
        <v>0.3</v>
      </c>
      <c r="H172" s="181">
        <f t="shared" si="216"/>
        <v>0.3</v>
      </c>
      <c r="I172" s="181">
        <f t="shared" si="216"/>
        <v>0.3</v>
      </c>
      <c r="J172" s="181">
        <f t="shared" si="216"/>
        <v>0.3</v>
      </c>
      <c r="K172" s="181">
        <f t="shared" si="216"/>
        <v>0.3</v>
      </c>
      <c r="L172" s="181">
        <f t="shared" si="216"/>
        <v>0.3</v>
      </c>
      <c r="M172" s="181">
        <f t="shared" si="216"/>
        <v>0.3</v>
      </c>
      <c r="N172" s="181">
        <f t="shared" si="216"/>
        <v>0.3</v>
      </c>
      <c r="O172" s="181">
        <f t="shared" si="216"/>
        <v>0.3</v>
      </c>
      <c r="P172" s="181">
        <f t="shared" si="216"/>
        <v>0.3</v>
      </c>
      <c r="Q172" s="181">
        <f t="shared" si="216"/>
        <v>0.3</v>
      </c>
      <c r="R172" s="181">
        <f t="shared" si="216"/>
        <v>0.3</v>
      </c>
      <c r="S172" s="181"/>
      <c r="T172" s="181">
        <f t="shared" ref="T172:W177" si="217">S172</f>
        <v>0</v>
      </c>
      <c r="U172" s="181">
        <f t="shared" si="217"/>
        <v>0</v>
      </c>
      <c r="V172" s="181">
        <f t="shared" si="217"/>
        <v>0</v>
      </c>
      <c r="W172" s="181">
        <f t="shared" si="217"/>
        <v>0</v>
      </c>
      <c r="X172" s="181">
        <f t="shared" ref="X172:X177" si="218">W172</f>
        <v>0</v>
      </c>
      <c r="Y172" s="181">
        <f t="shared" ref="Y172:Z177" si="219">X172</f>
        <v>0</v>
      </c>
      <c r="Z172" s="181">
        <f t="shared" si="219"/>
        <v>0</v>
      </c>
      <c r="AA172" s="181">
        <f t="shared" ref="AA172:AF177" si="220">Z172</f>
        <v>0</v>
      </c>
      <c r="AB172" s="181">
        <f t="shared" si="220"/>
        <v>0</v>
      </c>
      <c r="AC172" s="181">
        <f t="shared" si="220"/>
        <v>0</v>
      </c>
      <c r="AD172" s="181">
        <f t="shared" si="220"/>
        <v>0</v>
      </c>
      <c r="AE172" s="181">
        <f t="shared" si="220"/>
        <v>0</v>
      </c>
      <c r="AF172" s="181">
        <f t="shared" si="220"/>
        <v>0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221">AN$168*AM172</f>
        <v>28</v>
      </c>
      <c r="AO172" s="134">
        <f t="shared" si="215"/>
        <v>0</v>
      </c>
    </row>
    <row r="173" spans="1:41" x14ac:dyDescent="0.25">
      <c r="A173" s="113" t="s">
        <v>141</v>
      </c>
      <c r="B173" s="183">
        <v>0.4</v>
      </c>
      <c r="C173" s="183">
        <f t="shared" si="216"/>
        <v>0.4</v>
      </c>
      <c r="D173" s="183">
        <f t="shared" si="216"/>
        <v>0.4</v>
      </c>
      <c r="E173" s="183">
        <f t="shared" si="216"/>
        <v>0.4</v>
      </c>
      <c r="F173" s="183">
        <f t="shared" si="216"/>
        <v>0.4</v>
      </c>
      <c r="G173" s="183">
        <f t="shared" si="216"/>
        <v>0.4</v>
      </c>
      <c r="H173" s="183">
        <f t="shared" si="216"/>
        <v>0.4</v>
      </c>
      <c r="I173" s="183">
        <f t="shared" si="216"/>
        <v>0.4</v>
      </c>
      <c r="J173" s="183">
        <f t="shared" si="216"/>
        <v>0.4</v>
      </c>
      <c r="K173" s="183">
        <f t="shared" si="216"/>
        <v>0.4</v>
      </c>
      <c r="L173" s="183">
        <f t="shared" si="216"/>
        <v>0.4</v>
      </c>
      <c r="M173" s="183">
        <f t="shared" si="216"/>
        <v>0.4</v>
      </c>
      <c r="N173" s="183">
        <f t="shared" si="216"/>
        <v>0.4</v>
      </c>
      <c r="O173" s="183">
        <f t="shared" si="216"/>
        <v>0.4</v>
      </c>
      <c r="P173" s="183">
        <f t="shared" si="216"/>
        <v>0.4</v>
      </c>
      <c r="Q173" s="183">
        <f t="shared" si="216"/>
        <v>0.4</v>
      </c>
      <c r="R173" s="183">
        <f t="shared" si="216"/>
        <v>0.4</v>
      </c>
      <c r="S173" s="183"/>
      <c r="T173" s="183">
        <f t="shared" si="217"/>
        <v>0</v>
      </c>
      <c r="U173" s="183">
        <f t="shared" si="217"/>
        <v>0</v>
      </c>
      <c r="V173" s="183">
        <f t="shared" si="217"/>
        <v>0</v>
      </c>
      <c r="W173" s="183">
        <f t="shared" si="217"/>
        <v>0</v>
      </c>
      <c r="X173" s="183">
        <f t="shared" si="218"/>
        <v>0</v>
      </c>
      <c r="Y173" s="183">
        <f t="shared" si="219"/>
        <v>0</v>
      </c>
      <c r="Z173" s="183">
        <f t="shared" si="219"/>
        <v>0</v>
      </c>
      <c r="AA173" s="183">
        <f t="shared" si="220"/>
        <v>0</v>
      </c>
      <c r="AB173" s="183">
        <f t="shared" si="220"/>
        <v>0</v>
      </c>
      <c r="AC173" s="183">
        <f t="shared" si="220"/>
        <v>0</v>
      </c>
      <c r="AD173" s="183">
        <f t="shared" si="220"/>
        <v>0</v>
      </c>
      <c r="AE173" s="183">
        <f t="shared" si="220"/>
        <v>0</v>
      </c>
      <c r="AF173" s="183">
        <f t="shared" si="220"/>
        <v>0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221"/>
        <v>60</v>
      </c>
      <c r="AO173" s="136">
        <f t="shared" si="215"/>
        <v>0</v>
      </c>
    </row>
    <row r="174" spans="1:41" x14ac:dyDescent="0.25">
      <c r="A174" s="113" t="s">
        <v>143</v>
      </c>
      <c r="B174" s="183">
        <v>1.5</v>
      </c>
      <c r="C174" s="183">
        <f t="shared" si="216"/>
        <v>1.5</v>
      </c>
      <c r="D174" s="183">
        <f t="shared" si="216"/>
        <v>1.5</v>
      </c>
      <c r="E174" s="183">
        <f t="shared" si="216"/>
        <v>1.5</v>
      </c>
      <c r="F174" s="183">
        <f t="shared" si="216"/>
        <v>1.5</v>
      </c>
      <c r="G174" s="183">
        <f t="shared" si="216"/>
        <v>1.5</v>
      </c>
      <c r="H174" s="183">
        <f t="shared" si="216"/>
        <v>1.5</v>
      </c>
      <c r="I174" s="183">
        <f t="shared" si="216"/>
        <v>1.5</v>
      </c>
      <c r="J174" s="183">
        <f t="shared" si="216"/>
        <v>1.5</v>
      </c>
      <c r="K174" s="183">
        <f t="shared" si="216"/>
        <v>1.5</v>
      </c>
      <c r="L174" s="183">
        <f t="shared" si="216"/>
        <v>1.5</v>
      </c>
      <c r="M174" s="183">
        <f t="shared" si="216"/>
        <v>1.5</v>
      </c>
      <c r="N174" s="183">
        <f t="shared" si="216"/>
        <v>1.5</v>
      </c>
      <c r="O174" s="183">
        <f t="shared" si="216"/>
        <v>1.5</v>
      </c>
      <c r="P174" s="183">
        <f t="shared" si="216"/>
        <v>1.5</v>
      </c>
      <c r="Q174" s="183">
        <f t="shared" si="216"/>
        <v>1.5</v>
      </c>
      <c r="R174" s="183">
        <f t="shared" si="216"/>
        <v>1.5</v>
      </c>
      <c r="S174" s="183"/>
      <c r="T174" s="183">
        <f t="shared" si="217"/>
        <v>0</v>
      </c>
      <c r="U174" s="183">
        <f t="shared" si="217"/>
        <v>0</v>
      </c>
      <c r="V174" s="183">
        <f t="shared" si="217"/>
        <v>0</v>
      </c>
      <c r="W174" s="183">
        <f t="shared" si="217"/>
        <v>0</v>
      </c>
      <c r="X174" s="183">
        <f t="shared" si="218"/>
        <v>0</v>
      </c>
      <c r="Y174" s="183">
        <f t="shared" si="219"/>
        <v>0</v>
      </c>
      <c r="Z174" s="183">
        <f t="shared" si="219"/>
        <v>0</v>
      </c>
      <c r="AA174" s="183">
        <f t="shared" si="220"/>
        <v>0</v>
      </c>
      <c r="AB174" s="183">
        <f t="shared" si="220"/>
        <v>0</v>
      </c>
      <c r="AC174" s="183">
        <f t="shared" si="220"/>
        <v>0</v>
      </c>
      <c r="AD174" s="183">
        <f t="shared" si="220"/>
        <v>0</v>
      </c>
      <c r="AE174" s="183">
        <f t="shared" si="220"/>
        <v>0</v>
      </c>
      <c r="AF174" s="183">
        <f t="shared" si="220"/>
        <v>0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221"/>
        <v>12</v>
      </c>
      <c r="AO174" s="136">
        <f t="shared" si="215"/>
        <v>0</v>
      </c>
    </row>
    <row r="175" spans="1:41" x14ac:dyDescent="0.25">
      <c r="A175" s="113" t="s">
        <v>145</v>
      </c>
      <c r="B175" s="183">
        <v>0.3</v>
      </c>
      <c r="C175" s="183">
        <f t="shared" si="216"/>
        <v>0.3</v>
      </c>
      <c r="D175" s="183">
        <f t="shared" si="216"/>
        <v>0.3</v>
      </c>
      <c r="E175" s="183">
        <f t="shared" si="216"/>
        <v>0.3</v>
      </c>
      <c r="F175" s="183">
        <f t="shared" si="216"/>
        <v>0.3</v>
      </c>
      <c r="G175" s="183">
        <f t="shared" si="216"/>
        <v>0.3</v>
      </c>
      <c r="H175" s="183">
        <f t="shared" si="216"/>
        <v>0.3</v>
      </c>
      <c r="I175" s="183">
        <f t="shared" si="216"/>
        <v>0.3</v>
      </c>
      <c r="J175" s="183">
        <f t="shared" si="216"/>
        <v>0.3</v>
      </c>
      <c r="K175" s="183">
        <f t="shared" si="216"/>
        <v>0.3</v>
      </c>
      <c r="L175" s="183">
        <f t="shared" si="216"/>
        <v>0.3</v>
      </c>
      <c r="M175" s="183">
        <f t="shared" si="216"/>
        <v>0.3</v>
      </c>
      <c r="N175" s="183">
        <f t="shared" si="216"/>
        <v>0.3</v>
      </c>
      <c r="O175" s="183">
        <f t="shared" si="216"/>
        <v>0.3</v>
      </c>
      <c r="P175" s="183">
        <f t="shared" si="216"/>
        <v>0.3</v>
      </c>
      <c r="Q175" s="183">
        <f t="shared" si="216"/>
        <v>0.3</v>
      </c>
      <c r="R175" s="183">
        <f t="shared" si="216"/>
        <v>0.3</v>
      </c>
      <c r="S175" s="183"/>
      <c r="T175" s="183">
        <f t="shared" si="217"/>
        <v>0</v>
      </c>
      <c r="U175" s="183">
        <f t="shared" si="217"/>
        <v>0</v>
      </c>
      <c r="V175" s="183">
        <f t="shared" si="217"/>
        <v>0</v>
      </c>
      <c r="W175" s="183">
        <f t="shared" si="217"/>
        <v>0</v>
      </c>
      <c r="X175" s="183">
        <f t="shared" si="218"/>
        <v>0</v>
      </c>
      <c r="Y175" s="183">
        <f t="shared" si="219"/>
        <v>0</v>
      </c>
      <c r="Z175" s="183">
        <f t="shared" si="219"/>
        <v>0</v>
      </c>
      <c r="AA175" s="183">
        <f t="shared" si="220"/>
        <v>0</v>
      </c>
      <c r="AB175" s="183">
        <f t="shared" si="220"/>
        <v>0</v>
      </c>
      <c r="AC175" s="183">
        <f t="shared" si="220"/>
        <v>0</v>
      </c>
      <c r="AD175" s="183">
        <f t="shared" si="220"/>
        <v>0</v>
      </c>
      <c r="AE175" s="183">
        <f t="shared" si="220"/>
        <v>0</v>
      </c>
      <c r="AF175" s="183">
        <f t="shared" si="220"/>
        <v>0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221"/>
        <v>11</v>
      </c>
      <c r="AO175" s="136">
        <f t="shared" si="215"/>
        <v>0</v>
      </c>
    </row>
    <row r="176" spans="1:41" x14ac:dyDescent="0.25">
      <c r="A176" s="113" t="s">
        <v>147</v>
      </c>
      <c r="B176" s="183">
        <v>0.4</v>
      </c>
      <c r="C176" s="183">
        <f t="shared" si="216"/>
        <v>0.4</v>
      </c>
      <c r="D176" s="183">
        <f t="shared" si="216"/>
        <v>0.4</v>
      </c>
      <c r="E176" s="183">
        <f t="shared" si="216"/>
        <v>0.4</v>
      </c>
      <c r="F176" s="183">
        <f t="shared" si="216"/>
        <v>0.4</v>
      </c>
      <c r="G176" s="183">
        <f t="shared" si="216"/>
        <v>0.4</v>
      </c>
      <c r="H176" s="183">
        <f t="shared" si="216"/>
        <v>0.4</v>
      </c>
      <c r="I176" s="183">
        <f t="shared" si="216"/>
        <v>0.4</v>
      </c>
      <c r="J176" s="183">
        <f t="shared" si="216"/>
        <v>0.4</v>
      </c>
      <c r="K176" s="183">
        <f t="shared" si="216"/>
        <v>0.4</v>
      </c>
      <c r="L176" s="183">
        <f t="shared" si="216"/>
        <v>0.4</v>
      </c>
      <c r="M176" s="183">
        <f t="shared" si="216"/>
        <v>0.4</v>
      </c>
      <c r="N176" s="183">
        <f t="shared" si="216"/>
        <v>0.4</v>
      </c>
      <c r="O176" s="183">
        <f t="shared" si="216"/>
        <v>0.4</v>
      </c>
      <c r="P176" s="183">
        <f t="shared" si="216"/>
        <v>0.4</v>
      </c>
      <c r="Q176" s="183">
        <f t="shared" si="216"/>
        <v>0.4</v>
      </c>
      <c r="R176" s="183">
        <f t="shared" si="216"/>
        <v>0.4</v>
      </c>
      <c r="S176" s="183"/>
      <c r="T176" s="183">
        <f t="shared" si="217"/>
        <v>0</v>
      </c>
      <c r="U176" s="183">
        <f t="shared" si="217"/>
        <v>0</v>
      </c>
      <c r="V176" s="183">
        <f t="shared" si="217"/>
        <v>0</v>
      </c>
      <c r="W176" s="183">
        <f t="shared" si="217"/>
        <v>0</v>
      </c>
      <c r="X176" s="183">
        <f t="shared" si="218"/>
        <v>0</v>
      </c>
      <c r="Y176" s="183">
        <f t="shared" si="219"/>
        <v>0</v>
      </c>
      <c r="Z176" s="183">
        <f t="shared" si="219"/>
        <v>0</v>
      </c>
      <c r="AA176" s="183">
        <f t="shared" si="220"/>
        <v>0</v>
      </c>
      <c r="AB176" s="183">
        <f t="shared" si="220"/>
        <v>0</v>
      </c>
      <c r="AC176" s="183">
        <f t="shared" si="220"/>
        <v>0</v>
      </c>
      <c r="AD176" s="183">
        <f t="shared" si="220"/>
        <v>0</v>
      </c>
      <c r="AE176" s="183">
        <f t="shared" si="220"/>
        <v>0</v>
      </c>
      <c r="AF176" s="183">
        <f t="shared" si="220"/>
        <v>0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221"/>
        <v>36</v>
      </c>
      <c r="AO176" s="136">
        <f t="shared" si="215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216"/>
        <v>0.64</v>
      </c>
      <c r="D177" s="186">
        <f t="shared" si="216"/>
        <v>0.64</v>
      </c>
      <c r="E177" s="186">
        <f t="shared" si="216"/>
        <v>0.64</v>
      </c>
      <c r="F177" s="186">
        <f t="shared" si="216"/>
        <v>0.64</v>
      </c>
      <c r="G177" s="186">
        <f t="shared" si="216"/>
        <v>0.64</v>
      </c>
      <c r="H177" s="186">
        <f t="shared" si="216"/>
        <v>0.64</v>
      </c>
      <c r="I177" s="186">
        <f t="shared" si="216"/>
        <v>0.64</v>
      </c>
      <c r="J177" s="186">
        <f t="shared" si="216"/>
        <v>0.64</v>
      </c>
      <c r="K177" s="186">
        <f t="shared" si="216"/>
        <v>0.64</v>
      </c>
      <c r="L177" s="186">
        <f t="shared" si="216"/>
        <v>0.64</v>
      </c>
      <c r="M177" s="186">
        <f t="shared" si="216"/>
        <v>0.64</v>
      </c>
      <c r="N177" s="186">
        <f t="shared" si="216"/>
        <v>0.64</v>
      </c>
      <c r="O177" s="186">
        <f t="shared" si="216"/>
        <v>0.64</v>
      </c>
      <c r="P177" s="186">
        <f t="shared" si="216"/>
        <v>0.64</v>
      </c>
      <c r="Q177" s="186">
        <f t="shared" si="216"/>
        <v>0.64</v>
      </c>
      <c r="R177" s="186">
        <f t="shared" si="216"/>
        <v>0.64</v>
      </c>
      <c r="S177" s="186"/>
      <c r="T177" s="186">
        <f t="shared" si="217"/>
        <v>0</v>
      </c>
      <c r="U177" s="186">
        <f t="shared" si="217"/>
        <v>0</v>
      </c>
      <c r="V177" s="186">
        <f t="shared" si="217"/>
        <v>0</v>
      </c>
      <c r="W177" s="186">
        <f t="shared" si="217"/>
        <v>0</v>
      </c>
      <c r="X177" s="186">
        <f t="shared" si="218"/>
        <v>0</v>
      </c>
      <c r="Y177" s="186">
        <f t="shared" si="219"/>
        <v>0</v>
      </c>
      <c r="Z177" s="186">
        <f t="shared" si="219"/>
        <v>0</v>
      </c>
      <c r="AA177" s="186">
        <f t="shared" si="220"/>
        <v>0</v>
      </c>
      <c r="AB177" s="186">
        <f t="shared" si="220"/>
        <v>0</v>
      </c>
      <c r="AC177" s="186">
        <f t="shared" si="220"/>
        <v>0</v>
      </c>
      <c r="AD177" s="186">
        <f t="shared" si="220"/>
        <v>0</v>
      </c>
      <c r="AE177" s="186">
        <f t="shared" si="220"/>
        <v>0</v>
      </c>
      <c r="AF177" s="186">
        <f t="shared" si="220"/>
        <v>0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221"/>
        <v>45</v>
      </c>
      <c r="AO177" s="136">
        <f t="shared" si="215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222">SUM(C172:C177)</f>
        <v>3.54</v>
      </c>
      <c r="D178" s="189">
        <f t="shared" si="222"/>
        <v>3.54</v>
      </c>
      <c r="E178" s="189">
        <f t="shared" si="222"/>
        <v>3.54</v>
      </c>
      <c r="F178" s="189">
        <f t="shared" si="222"/>
        <v>3.54</v>
      </c>
      <c r="G178" s="189">
        <f t="shared" si="222"/>
        <v>3.54</v>
      </c>
      <c r="H178" s="189">
        <f t="shared" si="222"/>
        <v>3.54</v>
      </c>
      <c r="I178" s="189">
        <f t="shared" si="222"/>
        <v>3.54</v>
      </c>
      <c r="J178" s="189">
        <f t="shared" si="222"/>
        <v>3.54</v>
      </c>
      <c r="K178" s="189">
        <f t="shared" si="222"/>
        <v>3.54</v>
      </c>
      <c r="L178" s="189">
        <f t="shared" si="222"/>
        <v>3.54</v>
      </c>
      <c r="M178" s="189">
        <f t="shared" ref="M178" si="223">SUM(M172:M177)</f>
        <v>3.54</v>
      </c>
      <c r="N178" s="189">
        <f t="shared" si="222"/>
        <v>3.54</v>
      </c>
      <c r="O178" s="189">
        <f t="shared" si="222"/>
        <v>3.54</v>
      </c>
      <c r="P178" s="189">
        <f t="shared" ref="P178" si="224">SUM(P172:P177)</f>
        <v>3.54</v>
      </c>
      <c r="Q178" s="189">
        <f t="shared" si="222"/>
        <v>3.54</v>
      </c>
      <c r="R178" s="189">
        <f t="shared" si="222"/>
        <v>3.54</v>
      </c>
      <c r="S178" s="189"/>
      <c r="T178" s="189">
        <f t="shared" ref="T178" si="225">SUM(T172:T177)</f>
        <v>0</v>
      </c>
      <c r="U178" s="189">
        <f t="shared" ref="U178:V178" si="226">SUM(U172:U177)</f>
        <v>0</v>
      </c>
      <c r="V178" s="189">
        <f t="shared" si="226"/>
        <v>0</v>
      </c>
      <c r="W178" s="189">
        <f t="shared" ref="W178:X178" si="227">SUM(W172:W177)</f>
        <v>0</v>
      </c>
      <c r="X178" s="189">
        <f t="shared" si="227"/>
        <v>0</v>
      </c>
      <c r="Y178" s="189">
        <f t="shared" ref="Y178:Z178" si="228">SUM(Y172:Y177)</f>
        <v>0</v>
      </c>
      <c r="Z178" s="189">
        <f t="shared" si="228"/>
        <v>0</v>
      </c>
      <c r="AA178" s="189">
        <f t="shared" si="222"/>
        <v>0</v>
      </c>
      <c r="AB178" s="189">
        <f t="shared" si="222"/>
        <v>0</v>
      </c>
      <c r="AC178" s="189">
        <f t="shared" si="222"/>
        <v>0</v>
      </c>
      <c r="AD178" s="189">
        <f t="shared" si="222"/>
        <v>0</v>
      </c>
      <c r="AE178" s="189">
        <f t="shared" si="222"/>
        <v>0</v>
      </c>
      <c r="AF178" s="189">
        <f t="shared" si="222"/>
        <v>0</v>
      </c>
      <c r="AG178" s="190">
        <f t="shared" si="222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229">B180</f>
        <v>0</v>
      </c>
      <c r="D180" s="181">
        <f t="shared" si="229"/>
        <v>0</v>
      </c>
      <c r="E180" s="181">
        <f t="shared" si="229"/>
        <v>0</v>
      </c>
      <c r="F180" s="181">
        <f t="shared" si="229"/>
        <v>0</v>
      </c>
      <c r="G180" s="181">
        <f t="shared" si="229"/>
        <v>0</v>
      </c>
      <c r="H180" s="181">
        <f t="shared" si="229"/>
        <v>0</v>
      </c>
      <c r="I180" s="181">
        <f t="shared" si="229"/>
        <v>0</v>
      </c>
      <c r="J180" s="181">
        <f t="shared" si="229"/>
        <v>0</v>
      </c>
      <c r="K180" s="181">
        <f t="shared" si="229"/>
        <v>0</v>
      </c>
      <c r="L180" s="181">
        <f t="shared" si="229"/>
        <v>0</v>
      </c>
      <c r="M180" s="181">
        <f t="shared" si="229"/>
        <v>0</v>
      </c>
      <c r="N180" s="181">
        <f t="shared" si="229"/>
        <v>0</v>
      </c>
      <c r="O180" s="181">
        <f t="shared" si="229"/>
        <v>0</v>
      </c>
      <c r="P180" s="181">
        <f t="shared" si="229"/>
        <v>0</v>
      </c>
      <c r="Q180" s="181">
        <f t="shared" si="229"/>
        <v>0</v>
      </c>
      <c r="R180" s="181">
        <f t="shared" si="229"/>
        <v>0</v>
      </c>
      <c r="S180" s="181"/>
      <c r="T180" s="181">
        <f t="shared" ref="T180:W195" si="230">S180</f>
        <v>0</v>
      </c>
      <c r="U180" s="181">
        <f t="shared" si="230"/>
        <v>0</v>
      </c>
      <c r="V180" s="181">
        <f t="shared" si="230"/>
        <v>0</v>
      </c>
      <c r="W180" s="181">
        <f t="shared" si="230"/>
        <v>0</v>
      </c>
      <c r="X180" s="181">
        <f t="shared" ref="X180:X243" si="231">W180</f>
        <v>0</v>
      </c>
      <c r="Y180" s="181">
        <f t="shared" ref="Y180:Z243" si="232">X180</f>
        <v>0</v>
      </c>
      <c r="Z180" s="181">
        <f t="shared" si="232"/>
        <v>0</v>
      </c>
      <c r="AA180" s="181">
        <f t="shared" ref="AA180:AF195" si="233">Z180</f>
        <v>0</v>
      </c>
      <c r="AB180" s="181">
        <f t="shared" si="233"/>
        <v>0</v>
      </c>
      <c r="AC180" s="181">
        <f t="shared" si="233"/>
        <v>0</v>
      </c>
      <c r="AD180" s="181">
        <f t="shared" si="233"/>
        <v>0</v>
      </c>
      <c r="AE180" s="181">
        <f t="shared" si="233"/>
        <v>0</v>
      </c>
      <c r="AF180" s="194">
        <f t="shared" si="233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229"/>
        <v>0</v>
      </c>
      <c r="D181" s="183">
        <f t="shared" si="229"/>
        <v>0</v>
      </c>
      <c r="E181" s="183">
        <f t="shared" si="229"/>
        <v>0</v>
      </c>
      <c r="F181" s="183">
        <f t="shared" si="229"/>
        <v>0</v>
      </c>
      <c r="G181" s="183">
        <f t="shared" si="229"/>
        <v>0</v>
      </c>
      <c r="H181" s="183">
        <f t="shared" si="229"/>
        <v>0</v>
      </c>
      <c r="I181" s="183">
        <f t="shared" si="229"/>
        <v>0</v>
      </c>
      <c r="J181" s="183">
        <f t="shared" si="229"/>
        <v>0</v>
      </c>
      <c r="K181" s="183">
        <f t="shared" si="229"/>
        <v>0</v>
      </c>
      <c r="L181" s="183">
        <f t="shared" si="229"/>
        <v>0</v>
      </c>
      <c r="M181" s="183">
        <f t="shared" si="229"/>
        <v>0</v>
      </c>
      <c r="N181" s="183">
        <f t="shared" si="229"/>
        <v>0</v>
      </c>
      <c r="O181" s="183">
        <f t="shared" si="229"/>
        <v>0</v>
      </c>
      <c r="P181" s="183">
        <f t="shared" si="229"/>
        <v>0</v>
      </c>
      <c r="Q181" s="183">
        <f t="shared" si="229"/>
        <v>0</v>
      </c>
      <c r="R181" s="183">
        <f t="shared" si="229"/>
        <v>0</v>
      </c>
      <c r="S181" s="183"/>
      <c r="T181" s="183">
        <f t="shared" si="230"/>
        <v>0</v>
      </c>
      <c r="U181" s="183">
        <f t="shared" si="230"/>
        <v>0</v>
      </c>
      <c r="V181" s="183">
        <f t="shared" si="230"/>
        <v>0</v>
      </c>
      <c r="W181" s="183">
        <f t="shared" si="230"/>
        <v>0</v>
      </c>
      <c r="X181" s="183">
        <f t="shared" si="231"/>
        <v>0</v>
      </c>
      <c r="Y181" s="183">
        <f t="shared" si="232"/>
        <v>0</v>
      </c>
      <c r="Z181" s="183">
        <f t="shared" si="232"/>
        <v>0</v>
      </c>
      <c r="AA181" s="183">
        <f t="shared" si="233"/>
        <v>0</v>
      </c>
      <c r="AB181" s="183">
        <f t="shared" si="233"/>
        <v>0</v>
      </c>
      <c r="AC181" s="183">
        <f t="shared" si="233"/>
        <v>0</v>
      </c>
      <c r="AD181" s="183">
        <f t="shared" si="233"/>
        <v>0</v>
      </c>
      <c r="AE181" s="183">
        <f t="shared" si="233"/>
        <v>0</v>
      </c>
      <c r="AF181" s="196">
        <f t="shared" si="233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229"/>
        <v>0</v>
      </c>
      <c r="D182" s="183">
        <f t="shared" si="229"/>
        <v>0</v>
      </c>
      <c r="E182" s="183">
        <f t="shared" si="229"/>
        <v>0</v>
      </c>
      <c r="F182" s="183">
        <f t="shared" si="229"/>
        <v>0</v>
      </c>
      <c r="G182" s="183">
        <f t="shared" si="229"/>
        <v>0</v>
      </c>
      <c r="H182" s="183">
        <f t="shared" si="229"/>
        <v>0</v>
      </c>
      <c r="I182" s="183">
        <f t="shared" si="229"/>
        <v>0</v>
      </c>
      <c r="J182" s="183">
        <f t="shared" si="229"/>
        <v>0</v>
      </c>
      <c r="K182" s="183">
        <f t="shared" si="229"/>
        <v>0</v>
      </c>
      <c r="L182" s="183">
        <f t="shared" si="229"/>
        <v>0</v>
      </c>
      <c r="M182" s="183">
        <f t="shared" si="229"/>
        <v>0</v>
      </c>
      <c r="N182" s="183">
        <f t="shared" si="229"/>
        <v>0</v>
      </c>
      <c r="O182" s="183">
        <f t="shared" si="229"/>
        <v>0</v>
      </c>
      <c r="P182" s="183">
        <f t="shared" si="229"/>
        <v>0</v>
      </c>
      <c r="Q182" s="183">
        <f t="shared" si="229"/>
        <v>0</v>
      </c>
      <c r="R182" s="183">
        <f t="shared" si="229"/>
        <v>0</v>
      </c>
      <c r="S182" s="183"/>
      <c r="T182" s="183">
        <f t="shared" si="230"/>
        <v>0</v>
      </c>
      <c r="U182" s="183">
        <f t="shared" si="230"/>
        <v>0</v>
      </c>
      <c r="V182" s="183">
        <f t="shared" si="230"/>
        <v>0</v>
      </c>
      <c r="W182" s="183">
        <f t="shared" si="230"/>
        <v>0</v>
      </c>
      <c r="X182" s="183">
        <f t="shared" si="231"/>
        <v>0</v>
      </c>
      <c r="Y182" s="183">
        <f t="shared" si="232"/>
        <v>0</v>
      </c>
      <c r="Z182" s="183">
        <f t="shared" si="232"/>
        <v>0</v>
      </c>
      <c r="AA182" s="183">
        <f t="shared" si="233"/>
        <v>0</v>
      </c>
      <c r="AB182" s="183">
        <f t="shared" si="233"/>
        <v>0</v>
      </c>
      <c r="AC182" s="183">
        <f t="shared" si="233"/>
        <v>0</v>
      </c>
      <c r="AD182" s="183">
        <f t="shared" si="233"/>
        <v>0</v>
      </c>
      <c r="AE182" s="183">
        <f t="shared" si="233"/>
        <v>0</v>
      </c>
      <c r="AF182" s="196">
        <f t="shared" si="233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229"/>
        <v>0</v>
      </c>
      <c r="D183" s="183">
        <f t="shared" si="229"/>
        <v>0</v>
      </c>
      <c r="E183" s="183">
        <f t="shared" si="229"/>
        <v>0</v>
      </c>
      <c r="F183" s="183">
        <f t="shared" si="229"/>
        <v>0</v>
      </c>
      <c r="G183" s="183">
        <f t="shared" si="229"/>
        <v>0</v>
      </c>
      <c r="H183" s="183">
        <f t="shared" si="229"/>
        <v>0</v>
      </c>
      <c r="I183" s="183">
        <f t="shared" si="229"/>
        <v>0</v>
      </c>
      <c r="J183" s="183">
        <f t="shared" si="229"/>
        <v>0</v>
      </c>
      <c r="K183" s="183">
        <f t="shared" si="229"/>
        <v>0</v>
      </c>
      <c r="L183" s="183">
        <f t="shared" si="229"/>
        <v>0</v>
      </c>
      <c r="M183" s="183">
        <f t="shared" si="229"/>
        <v>0</v>
      </c>
      <c r="N183" s="183">
        <f t="shared" si="229"/>
        <v>0</v>
      </c>
      <c r="O183" s="183">
        <f t="shared" si="229"/>
        <v>0</v>
      </c>
      <c r="P183" s="183">
        <f t="shared" si="229"/>
        <v>0</v>
      </c>
      <c r="Q183" s="183">
        <f t="shared" si="229"/>
        <v>0</v>
      </c>
      <c r="R183" s="183">
        <f t="shared" si="229"/>
        <v>0</v>
      </c>
      <c r="S183" s="183"/>
      <c r="T183" s="183">
        <f t="shared" si="230"/>
        <v>0</v>
      </c>
      <c r="U183" s="183">
        <f t="shared" si="230"/>
        <v>0</v>
      </c>
      <c r="V183" s="183">
        <f t="shared" si="230"/>
        <v>0</v>
      </c>
      <c r="W183" s="183">
        <f t="shared" si="230"/>
        <v>0</v>
      </c>
      <c r="X183" s="183">
        <f t="shared" si="231"/>
        <v>0</v>
      </c>
      <c r="Y183" s="183">
        <f t="shared" si="232"/>
        <v>0</v>
      </c>
      <c r="Z183" s="183">
        <f t="shared" si="232"/>
        <v>0</v>
      </c>
      <c r="AA183" s="183">
        <f t="shared" si="233"/>
        <v>0</v>
      </c>
      <c r="AB183" s="183">
        <f t="shared" si="233"/>
        <v>0</v>
      </c>
      <c r="AC183" s="183">
        <f t="shared" si="233"/>
        <v>0</v>
      </c>
      <c r="AD183" s="183">
        <f t="shared" si="233"/>
        <v>0</v>
      </c>
      <c r="AE183" s="183">
        <f t="shared" si="233"/>
        <v>0</v>
      </c>
      <c r="AF183" s="196">
        <f t="shared" si="233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229"/>
        <v>0</v>
      </c>
      <c r="D184" s="183">
        <f t="shared" si="229"/>
        <v>0</v>
      </c>
      <c r="E184" s="183">
        <f t="shared" si="229"/>
        <v>0</v>
      </c>
      <c r="F184" s="183">
        <f t="shared" si="229"/>
        <v>0</v>
      </c>
      <c r="G184" s="183">
        <f t="shared" si="229"/>
        <v>0</v>
      </c>
      <c r="H184" s="183">
        <f t="shared" si="229"/>
        <v>0</v>
      </c>
      <c r="I184" s="183">
        <f t="shared" si="229"/>
        <v>0</v>
      </c>
      <c r="J184" s="183">
        <f t="shared" si="229"/>
        <v>0</v>
      </c>
      <c r="K184" s="183">
        <f t="shared" si="229"/>
        <v>0</v>
      </c>
      <c r="L184" s="183">
        <f t="shared" si="229"/>
        <v>0</v>
      </c>
      <c r="M184" s="183">
        <f t="shared" si="229"/>
        <v>0</v>
      </c>
      <c r="N184" s="183">
        <f t="shared" si="229"/>
        <v>0</v>
      </c>
      <c r="O184" s="183">
        <f t="shared" si="229"/>
        <v>0</v>
      </c>
      <c r="P184" s="183">
        <f t="shared" si="229"/>
        <v>0</v>
      </c>
      <c r="Q184" s="183">
        <f t="shared" si="229"/>
        <v>0</v>
      </c>
      <c r="R184" s="183">
        <f t="shared" si="229"/>
        <v>0</v>
      </c>
      <c r="S184" s="183"/>
      <c r="T184" s="183">
        <f t="shared" si="230"/>
        <v>0</v>
      </c>
      <c r="U184" s="183">
        <f t="shared" si="230"/>
        <v>0</v>
      </c>
      <c r="V184" s="183">
        <f t="shared" si="230"/>
        <v>0</v>
      </c>
      <c r="W184" s="183">
        <f t="shared" si="230"/>
        <v>0</v>
      </c>
      <c r="X184" s="183">
        <f t="shared" si="231"/>
        <v>0</v>
      </c>
      <c r="Y184" s="183">
        <f t="shared" si="232"/>
        <v>0</v>
      </c>
      <c r="Z184" s="183">
        <f t="shared" si="232"/>
        <v>0</v>
      </c>
      <c r="AA184" s="183">
        <f t="shared" si="233"/>
        <v>0</v>
      </c>
      <c r="AB184" s="183">
        <f t="shared" si="233"/>
        <v>0</v>
      </c>
      <c r="AC184" s="183">
        <f t="shared" si="233"/>
        <v>0</v>
      </c>
      <c r="AD184" s="183">
        <f t="shared" si="233"/>
        <v>0</v>
      </c>
      <c r="AE184" s="183">
        <f t="shared" si="233"/>
        <v>0</v>
      </c>
      <c r="AF184" s="196">
        <f t="shared" si="233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229"/>
        <v>0</v>
      </c>
      <c r="D185" s="183">
        <f t="shared" si="229"/>
        <v>0</v>
      </c>
      <c r="E185" s="183">
        <f t="shared" si="229"/>
        <v>0</v>
      </c>
      <c r="F185" s="183">
        <f t="shared" si="229"/>
        <v>0</v>
      </c>
      <c r="G185" s="183">
        <f t="shared" si="229"/>
        <v>0</v>
      </c>
      <c r="H185" s="183">
        <f t="shared" si="229"/>
        <v>0</v>
      </c>
      <c r="I185" s="183">
        <f t="shared" si="229"/>
        <v>0</v>
      </c>
      <c r="J185" s="183">
        <f t="shared" si="229"/>
        <v>0</v>
      </c>
      <c r="K185" s="183">
        <f t="shared" si="229"/>
        <v>0</v>
      </c>
      <c r="L185" s="183">
        <f t="shared" si="229"/>
        <v>0</v>
      </c>
      <c r="M185" s="183">
        <f t="shared" si="229"/>
        <v>0</v>
      </c>
      <c r="N185" s="183">
        <f t="shared" si="229"/>
        <v>0</v>
      </c>
      <c r="O185" s="183">
        <f t="shared" si="229"/>
        <v>0</v>
      </c>
      <c r="P185" s="183">
        <f t="shared" si="229"/>
        <v>0</v>
      </c>
      <c r="Q185" s="183">
        <f t="shared" si="229"/>
        <v>0</v>
      </c>
      <c r="R185" s="183">
        <f t="shared" si="229"/>
        <v>0</v>
      </c>
      <c r="S185" s="183"/>
      <c r="T185" s="183">
        <f t="shared" si="230"/>
        <v>0</v>
      </c>
      <c r="U185" s="183">
        <f t="shared" si="230"/>
        <v>0</v>
      </c>
      <c r="V185" s="183">
        <f t="shared" si="230"/>
        <v>0</v>
      </c>
      <c r="W185" s="183">
        <f t="shared" si="230"/>
        <v>0</v>
      </c>
      <c r="X185" s="183">
        <f t="shared" si="231"/>
        <v>0</v>
      </c>
      <c r="Y185" s="183">
        <f t="shared" si="232"/>
        <v>0</v>
      </c>
      <c r="Z185" s="183">
        <f t="shared" si="232"/>
        <v>0</v>
      </c>
      <c r="AA185" s="183">
        <f t="shared" si="233"/>
        <v>0</v>
      </c>
      <c r="AB185" s="183">
        <f t="shared" si="233"/>
        <v>0</v>
      </c>
      <c r="AC185" s="183">
        <f t="shared" si="233"/>
        <v>0</v>
      </c>
      <c r="AD185" s="183">
        <f t="shared" si="233"/>
        <v>0</v>
      </c>
      <c r="AE185" s="183">
        <f t="shared" si="233"/>
        <v>0</v>
      </c>
      <c r="AF185" s="196">
        <f t="shared" si="233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229"/>
        <v>0</v>
      </c>
      <c r="D186" s="183">
        <f t="shared" si="229"/>
        <v>0</v>
      </c>
      <c r="E186" s="183">
        <f t="shared" si="229"/>
        <v>0</v>
      </c>
      <c r="F186" s="183">
        <f t="shared" si="229"/>
        <v>0</v>
      </c>
      <c r="G186" s="183">
        <f t="shared" si="229"/>
        <v>0</v>
      </c>
      <c r="H186" s="183">
        <f t="shared" si="229"/>
        <v>0</v>
      </c>
      <c r="I186" s="183">
        <f t="shared" si="229"/>
        <v>0</v>
      </c>
      <c r="J186" s="183">
        <f t="shared" si="229"/>
        <v>0</v>
      </c>
      <c r="K186" s="183">
        <f t="shared" si="229"/>
        <v>0</v>
      </c>
      <c r="L186" s="183">
        <f t="shared" si="229"/>
        <v>0</v>
      </c>
      <c r="M186" s="183">
        <f t="shared" si="229"/>
        <v>0</v>
      </c>
      <c r="N186" s="183">
        <f t="shared" si="229"/>
        <v>0</v>
      </c>
      <c r="O186" s="183">
        <f t="shared" si="229"/>
        <v>0</v>
      </c>
      <c r="P186" s="183">
        <f t="shared" si="229"/>
        <v>0</v>
      </c>
      <c r="Q186" s="183">
        <f t="shared" si="229"/>
        <v>0</v>
      </c>
      <c r="R186" s="183">
        <f t="shared" si="229"/>
        <v>0</v>
      </c>
      <c r="S186" s="183"/>
      <c r="T186" s="183">
        <f t="shared" si="230"/>
        <v>0</v>
      </c>
      <c r="U186" s="183">
        <f t="shared" si="230"/>
        <v>0</v>
      </c>
      <c r="V186" s="183">
        <f t="shared" si="230"/>
        <v>0</v>
      </c>
      <c r="W186" s="183">
        <f t="shared" si="230"/>
        <v>0</v>
      </c>
      <c r="X186" s="183">
        <f t="shared" si="231"/>
        <v>0</v>
      </c>
      <c r="Y186" s="183">
        <f t="shared" si="232"/>
        <v>0</v>
      </c>
      <c r="Z186" s="183">
        <f t="shared" si="232"/>
        <v>0</v>
      </c>
      <c r="AA186" s="183">
        <f t="shared" si="233"/>
        <v>0</v>
      </c>
      <c r="AB186" s="183">
        <f t="shared" si="233"/>
        <v>0</v>
      </c>
      <c r="AC186" s="183">
        <f t="shared" si="233"/>
        <v>0</v>
      </c>
      <c r="AD186" s="183">
        <f t="shared" si="233"/>
        <v>0</v>
      </c>
      <c r="AE186" s="183">
        <f t="shared" si="233"/>
        <v>0</v>
      </c>
      <c r="AF186" s="196">
        <f t="shared" si="233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229"/>
        <v>0</v>
      </c>
      <c r="D187" s="183">
        <f t="shared" si="229"/>
        <v>0</v>
      </c>
      <c r="E187" s="183">
        <f t="shared" si="229"/>
        <v>0</v>
      </c>
      <c r="F187" s="183">
        <f t="shared" si="229"/>
        <v>0</v>
      </c>
      <c r="G187" s="183">
        <f t="shared" si="229"/>
        <v>0</v>
      </c>
      <c r="H187" s="183">
        <f t="shared" si="229"/>
        <v>0</v>
      </c>
      <c r="I187" s="183">
        <f t="shared" si="229"/>
        <v>0</v>
      </c>
      <c r="J187" s="183">
        <f t="shared" si="229"/>
        <v>0</v>
      </c>
      <c r="K187" s="183">
        <f t="shared" si="229"/>
        <v>0</v>
      </c>
      <c r="L187" s="183">
        <f t="shared" si="229"/>
        <v>0</v>
      </c>
      <c r="M187" s="183">
        <f t="shared" si="229"/>
        <v>0</v>
      </c>
      <c r="N187" s="183">
        <f t="shared" si="229"/>
        <v>0</v>
      </c>
      <c r="O187" s="183">
        <f t="shared" si="229"/>
        <v>0</v>
      </c>
      <c r="P187" s="183">
        <f t="shared" si="229"/>
        <v>0</v>
      </c>
      <c r="Q187" s="183">
        <f t="shared" si="229"/>
        <v>0</v>
      </c>
      <c r="R187" s="183">
        <f t="shared" si="229"/>
        <v>0</v>
      </c>
      <c r="S187" s="183"/>
      <c r="T187" s="183">
        <f t="shared" si="230"/>
        <v>0</v>
      </c>
      <c r="U187" s="183">
        <f t="shared" si="230"/>
        <v>0</v>
      </c>
      <c r="V187" s="183">
        <f t="shared" si="230"/>
        <v>0</v>
      </c>
      <c r="W187" s="183">
        <f t="shared" si="230"/>
        <v>0</v>
      </c>
      <c r="X187" s="183">
        <f t="shared" si="231"/>
        <v>0</v>
      </c>
      <c r="Y187" s="183">
        <f t="shared" si="232"/>
        <v>0</v>
      </c>
      <c r="Z187" s="183">
        <f t="shared" si="232"/>
        <v>0</v>
      </c>
      <c r="AA187" s="183">
        <f t="shared" si="233"/>
        <v>0</v>
      </c>
      <c r="AB187" s="183">
        <f t="shared" si="233"/>
        <v>0</v>
      </c>
      <c r="AC187" s="183">
        <f t="shared" si="233"/>
        <v>0</v>
      </c>
      <c r="AD187" s="183">
        <f t="shared" si="233"/>
        <v>0</v>
      </c>
      <c r="AE187" s="183">
        <f t="shared" si="233"/>
        <v>0</v>
      </c>
      <c r="AF187" s="196">
        <f t="shared" si="233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229"/>
        <v>0</v>
      </c>
      <c r="D188" s="183">
        <f t="shared" si="229"/>
        <v>0</v>
      </c>
      <c r="E188" s="183">
        <f t="shared" si="229"/>
        <v>0</v>
      </c>
      <c r="F188" s="183">
        <f t="shared" si="229"/>
        <v>0</v>
      </c>
      <c r="G188" s="183">
        <f t="shared" si="229"/>
        <v>0</v>
      </c>
      <c r="H188" s="183">
        <f t="shared" si="229"/>
        <v>0</v>
      </c>
      <c r="I188" s="183">
        <f t="shared" si="229"/>
        <v>0</v>
      </c>
      <c r="J188" s="183">
        <f t="shared" si="229"/>
        <v>0</v>
      </c>
      <c r="K188" s="183">
        <f t="shared" si="229"/>
        <v>0</v>
      </c>
      <c r="L188" s="183">
        <f t="shared" si="229"/>
        <v>0</v>
      </c>
      <c r="M188" s="183">
        <f t="shared" si="229"/>
        <v>0</v>
      </c>
      <c r="N188" s="183">
        <f t="shared" si="229"/>
        <v>0</v>
      </c>
      <c r="O188" s="183">
        <f t="shared" si="229"/>
        <v>0</v>
      </c>
      <c r="P188" s="183">
        <f t="shared" si="229"/>
        <v>0</v>
      </c>
      <c r="Q188" s="183">
        <f t="shared" si="229"/>
        <v>0</v>
      </c>
      <c r="R188" s="183">
        <f t="shared" si="229"/>
        <v>0</v>
      </c>
      <c r="S188" s="183"/>
      <c r="T188" s="183">
        <f t="shared" si="230"/>
        <v>0</v>
      </c>
      <c r="U188" s="183">
        <f t="shared" si="230"/>
        <v>0</v>
      </c>
      <c r="V188" s="183">
        <f t="shared" si="230"/>
        <v>0</v>
      </c>
      <c r="W188" s="183">
        <f t="shared" si="230"/>
        <v>0</v>
      </c>
      <c r="X188" s="183">
        <f t="shared" si="231"/>
        <v>0</v>
      </c>
      <c r="Y188" s="183">
        <f t="shared" si="232"/>
        <v>0</v>
      </c>
      <c r="Z188" s="183">
        <f t="shared" si="232"/>
        <v>0</v>
      </c>
      <c r="AA188" s="183">
        <f t="shared" si="233"/>
        <v>0</v>
      </c>
      <c r="AB188" s="183">
        <f t="shared" si="233"/>
        <v>0</v>
      </c>
      <c r="AC188" s="183">
        <f t="shared" si="233"/>
        <v>0</v>
      </c>
      <c r="AD188" s="183">
        <f t="shared" si="233"/>
        <v>0</v>
      </c>
      <c r="AE188" s="183">
        <f t="shared" si="233"/>
        <v>0</v>
      </c>
      <c r="AF188" s="196">
        <f t="shared" si="233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229"/>
        <v>0</v>
      </c>
      <c r="D189" s="183">
        <f t="shared" si="229"/>
        <v>0</v>
      </c>
      <c r="E189" s="183">
        <f t="shared" si="229"/>
        <v>0</v>
      </c>
      <c r="F189" s="183">
        <f t="shared" si="229"/>
        <v>0</v>
      </c>
      <c r="G189" s="183">
        <f t="shared" si="229"/>
        <v>0</v>
      </c>
      <c r="H189" s="183">
        <f t="shared" si="229"/>
        <v>0</v>
      </c>
      <c r="I189" s="183">
        <f t="shared" si="229"/>
        <v>0</v>
      </c>
      <c r="J189" s="183">
        <f t="shared" si="229"/>
        <v>0</v>
      </c>
      <c r="K189" s="183">
        <f t="shared" si="229"/>
        <v>0</v>
      </c>
      <c r="L189" s="183">
        <f t="shared" si="229"/>
        <v>0</v>
      </c>
      <c r="M189" s="183">
        <f t="shared" si="229"/>
        <v>0</v>
      </c>
      <c r="N189" s="183">
        <f t="shared" si="229"/>
        <v>0</v>
      </c>
      <c r="O189" s="183">
        <f t="shared" si="229"/>
        <v>0</v>
      </c>
      <c r="P189" s="183">
        <f t="shared" si="229"/>
        <v>0</v>
      </c>
      <c r="Q189" s="183">
        <f t="shared" si="229"/>
        <v>0</v>
      </c>
      <c r="R189" s="183">
        <f t="shared" si="229"/>
        <v>0</v>
      </c>
      <c r="S189" s="183"/>
      <c r="T189" s="183">
        <f t="shared" si="230"/>
        <v>0</v>
      </c>
      <c r="U189" s="183">
        <f t="shared" si="230"/>
        <v>0</v>
      </c>
      <c r="V189" s="183">
        <f t="shared" si="230"/>
        <v>0</v>
      </c>
      <c r="W189" s="183">
        <f t="shared" si="230"/>
        <v>0</v>
      </c>
      <c r="X189" s="183">
        <f t="shared" si="231"/>
        <v>0</v>
      </c>
      <c r="Y189" s="183">
        <f t="shared" si="232"/>
        <v>0</v>
      </c>
      <c r="Z189" s="183">
        <f t="shared" si="232"/>
        <v>0</v>
      </c>
      <c r="AA189" s="183">
        <f t="shared" si="233"/>
        <v>0</v>
      </c>
      <c r="AB189" s="183">
        <f t="shared" si="233"/>
        <v>0</v>
      </c>
      <c r="AC189" s="183">
        <f t="shared" si="233"/>
        <v>0</v>
      </c>
      <c r="AD189" s="183">
        <f t="shared" si="233"/>
        <v>0</v>
      </c>
      <c r="AE189" s="183">
        <f t="shared" si="233"/>
        <v>0</v>
      </c>
      <c r="AF189" s="196">
        <f t="shared" si="233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229"/>
        <v>0</v>
      </c>
      <c r="D190" s="183">
        <f t="shared" si="229"/>
        <v>0</v>
      </c>
      <c r="E190" s="183">
        <f t="shared" si="229"/>
        <v>0</v>
      </c>
      <c r="F190" s="183">
        <f t="shared" si="229"/>
        <v>0</v>
      </c>
      <c r="G190" s="183">
        <f t="shared" si="229"/>
        <v>0</v>
      </c>
      <c r="H190" s="183">
        <f t="shared" si="229"/>
        <v>0</v>
      </c>
      <c r="I190" s="183">
        <f t="shared" si="229"/>
        <v>0</v>
      </c>
      <c r="J190" s="183">
        <f t="shared" si="229"/>
        <v>0</v>
      </c>
      <c r="K190" s="183">
        <f t="shared" si="229"/>
        <v>0</v>
      </c>
      <c r="L190" s="183">
        <f t="shared" si="229"/>
        <v>0</v>
      </c>
      <c r="M190" s="183">
        <f t="shared" si="229"/>
        <v>0</v>
      </c>
      <c r="N190" s="183">
        <f t="shared" si="229"/>
        <v>0</v>
      </c>
      <c r="O190" s="183">
        <f t="shared" si="229"/>
        <v>0</v>
      </c>
      <c r="P190" s="183">
        <f t="shared" si="229"/>
        <v>0</v>
      </c>
      <c r="Q190" s="183">
        <f t="shared" si="229"/>
        <v>0</v>
      </c>
      <c r="R190" s="183">
        <f t="shared" si="229"/>
        <v>0</v>
      </c>
      <c r="S190" s="183"/>
      <c r="T190" s="183">
        <f t="shared" si="230"/>
        <v>0</v>
      </c>
      <c r="U190" s="183">
        <f t="shared" si="230"/>
        <v>0</v>
      </c>
      <c r="V190" s="183">
        <f t="shared" si="230"/>
        <v>0</v>
      </c>
      <c r="W190" s="183">
        <f t="shared" si="230"/>
        <v>0</v>
      </c>
      <c r="X190" s="183">
        <f t="shared" si="231"/>
        <v>0</v>
      </c>
      <c r="Y190" s="183">
        <f t="shared" si="232"/>
        <v>0</v>
      </c>
      <c r="Z190" s="183">
        <f t="shared" si="232"/>
        <v>0</v>
      </c>
      <c r="AA190" s="183">
        <f t="shared" si="233"/>
        <v>0</v>
      </c>
      <c r="AB190" s="183">
        <f t="shared" si="233"/>
        <v>0</v>
      </c>
      <c r="AC190" s="183">
        <f t="shared" si="233"/>
        <v>0</v>
      </c>
      <c r="AD190" s="183">
        <f t="shared" si="233"/>
        <v>0</v>
      </c>
      <c r="AE190" s="183">
        <f t="shared" si="233"/>
        <v>0</v>
      </c>
      <c r="AF190" s="196">
        <f t="shared" si="233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229"/>
        <v>0</v>
      </c>
      <c r="D191" s="183">
        <f t="shared" si="229"/>
        <v>0</v>
      </c>
      <c r="E191" s="183">
        <f t="shared" si="229"/>
        <v>0</v>
      </c>
      <c r="F191" s="183">
        <f t="shared" si="229"/>
        <v>0</v>
      </c>
      <c r="G191" s="183">
        <f t="shared" si="229"/>
        <v>0</v>
      </c>
      <c r="H191" s="183">
        <f t="shared" si="229"/>
        <v>0</v>
      </c>
      <c r="I191" s="183">
        <f t="shared" si="229"/>
        <v>0</v>
      </c>
      <c r="J191" s="183">
        <f t="shared" si="229"/>
        <v>0</v>
      </c>
      <c r="K191" s="183">
        <f t="shared" si="229"/>
        <v>0</v>
      </c>
      <c r="L191" s="183">
        <f t="shared" si="229"/>
        <v>0</v>
      </c>
      <c r="M191" s="183">
        <f t="shared" si="229"/>
        <v>0</v>
      </c>
      <c r="N191" s="183">
        <f t="shared" si="229"/>
        <v>0</v>
      </c>
      <c r="O191" s="183">
        <f t="shared" si="229"/>
        <v>0</v>
      </c>
      <c r="P191" s="183">
        <f t="shared" si="229"/>
        <v>0</v>
      </c>
      <c r="Q191" s="183">
        <f t="shared" si="229"/>
        <v>0</v>
      </c>
      <c r="R191" s="183">
        <f t="shared" si="229"/>
        <v>0</v>
      </c>
      <c r="S191" s="183"/>
      <c r="T191" s="183">
        <f t="shared" si="230"/>
        <v>0</v>
      </c>
      <c r="U191" s="183">
        <f t="shared" si="230"/>
        <v>0</v>
      </c>
      <c r="V191" s="183">
        <f t="shared" si="230"/>
        <v>0</v>
      </c>
      <c r="W191" s="183">
        <f t="shared" si="230"/>
        <v>0</v>
      </c>
      <c r="X191" s="183">
        <f t="shared" si="231"/>
        <v>0</v>
      </c>
      <c r="Y191" s="183">
        <f t="shared" si="232"/>
        <v>0</v>
      </c>
      <c r="Z191" s="183">
        <f t="shared" si="232"/>
        <v>0</v>
      </c>
      <c r="AA191" s="183">
        <f t="shared" si="233"/>
        <v>0</v>
      </c>
      <c r="AB191" s="183">
        <f t="shared" si="233"/>
        <v>0</v>
      </c>
      <c r="AC191" s="183">
        <f t="shared" si="233"/>
        <v>0</v>
      </c>
      <c r="AD191" s="183">
        <f t="shared" si="233"/>
        <v>0</v>
      </c>
      <c r="AE191" s="183">
        <f t="shared" si="233"/>
        <v>0</v>
      </c>
      <c r="AF191" s="196">
        <f t="shared" si="233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229"/>
        <v>0</v>
      </c>
      <c r="D192" s="183">
        <f t="shared" si="229"/>
        <v>0</v>
      </c>
      <c r="E192" s="183">
        <f t="shared" si="229"/>
        <v>0</v>
      </c>
      <c r="F192" s="183">
        <f t="shared" si="229"/>
        <v>0</v>
      </c>
      <c r="G192" s="183">
        <f t="shared" si="229"/>
        <v>0</v>
      </c>
      <c r="H192" s="183">
        <f t="shared" si="229"/>
        <v>0</v>
      </c>
      <c r="I192" s="183">
        <f t="shared" si="229"/>
        <v>0</v>
      </c>
      <c r="J192" s="183">
        <f t="shared" si="229"/>
        <v>0</v>
      </c>
      <c r="K192" s="183">
        <f t="shared" si="229"/>
        <v>0</v>
      </c>
      <c r="L192" s="183">
        <f t="shared" si="229"/>
        <v>0</v>
      </c>
      <c r="M192" s="183">
        <f t="shared" si="229"/>
        <v>0</v>
      </c>
      <c r="N192" s="183">
        <f t="shared" si="229"/>
        <v>0</v>
      </c>
      <c r="O192" s="183">
        <f t="shared" si="229"/>
        <v>0</v>
      </c>
      <c r="P192" s="183">
        <f t="shared" si="229"/>
        <v>0</v>
      </c>
      <c r="Q192" s="183">
        <f t="shared" si="229"/>
        <v>0</v>
      </c>
      <c r="R192" s="183">
        <f t="shared" si="229"/>
        <v>0</v>
      </c>
      <c r="S192" s="183"/>
      <c r="T192" s="183">
        <f t="shared" si="230"/>
        <v>0</v>
      </c>
      <c r="U192" s="183">
        <f t="shared" si="230"/>
        <v>0</v>
      </c>
      <c r="V192" s="183">
        <f t="shared" si="230"/>
        <v>0</v>
      </c>
      <c r="W192" s="183">
        <f t="shared" si="230"/>
        <v>0</v>
      </c>
      <c r="X192" s="183">
        <f t="shared" si="231"/>
        <v>0</v>
      </c>
      <c r="Y192" s="183">
        <f t="shared" si="232"/>
        <v>0</v>
      </c>
      <c r="Z192" s="183">
        <f t="shared" si="232"/>
        <v>0</v>
      </c>
      <c r="AA192" s="183">
        <f t="shared" si="233"/>
        <v>0</v>
      </c>
      <c r="AB192" s="183">
        <f t="shared" si="233"/>
        <v>0</v>
      </c>
      <c r="AC192" s="183">
        <f t="shared" si="233"/>
        <v>0</v>
      </c>
      <c r="AD192" s="183">
        <f t="shared" si="233"/>
        <v>0</v>
      </c>
      <c r="AE192" s="183">
        <f t="shared" si="233"/>
        <v>0</v>
      </c>
      <c r="AF192" s="196">
        <f t="shared" si="233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229"/>
        <v>0</v>
      </c>
      <c r="D193" s="183">
        <f t="shared" si="229"/>
        <v>0</v>
      </c>
      <c r="E193" s="183">
        <f t="shared" si="229"/>
        <v>0</v>
      </c>
      <c r="F193" s="183">
        <f t="shared" si="229"/>
        <v>0</v>
      </c>
      <c r="G193" s="183">
        <f t="shared" si="229"/>
        <v>0</v>
      </c>
      <c r="H193" s="183">
        <f t="shared" si="229"/>
        <v>0</v>
      </c>
      <c r="I193" s="183">
        <f t="shared" si="229"/>
        <v>0</v>
      </c>
      <c r="J193" s="183">
        <f t="shared" si="229"/>
        <v>0</v>
      </c>
      <c r="K193" s="183">
        <f t="shared" si="229"/>
        <v>0</v>
      </c>
      <c r="L193" s="183">
        <f t="shared" si="229"/>
        <v>0</v>
      </c>
      <c r="M193" s="183">
        <f t="shared" si="229"/>
        <v>0</v>
      </c>
      <c r="N193" s="183">
        <f t="shared" si="229"/>
        <v>0</v>
      </c>
      <c r="O193" s="183">
        <f t="shared" si="229"/>
        <v>0</v>
      </c>
      <c r="P193" s="183">
        <f t="shared" si="229"/>
        <v>0</v>
      </c>
      <c r="Q193" s="183">
        <f t="shared" si="229"/>
        <v>0</v>
      </c>
      <c r="R193" s="183">
        <f t="shared" si="229"/>
        <v>0</v>
      </c>
      <c r="S193" s="183"/>
      <c r="T193" s="183">
        <f t="shared" si="230"/>
        <v>0</v>
      </c>
      <c r="U193" s="183">
        <f t="shared" si="230"/>
        <v>0</v>
      </c>
      <c r="V193" s="183">
        <f t="shared" si="230"/>
        <v>0</v>
      </c>
      <c r="W193" s="183">
        <f t="shared" si="230"/>
        <v>0</v>
      </c>
      <c r="X193" s="183">
        <f t="shared" si="231"/>
        <v>0</v>
      </c>
      <c r="Y193" s="183">
        <f t="shared" si="232"/>
        <v>0</v>
      </c>
      <c r="Z193" s="183">
        <f t="shared" si="232"/>
        <v>0</v>
      </c>
      <c r="AA193" s="183">
        <f t="shared" si="233"/>
        <v>0</v>
      </c>
      <c r="AB193" s="183">
        <f t="shared" si="233"/>
        <v>0</v>
      </c>
      <c r="AC193" s="183">
        <f t="shared" si="233"/>
        <v>0</v>
      </c>
      <c r="AD193" s="183">
        <f t="shared" si="233"/>
        <v>0</v>
      </c>
      <c r="AE193" s="183">
        <f t="shared" si="233"/>
        <v>0</v>
      </c>
      <c r="AF193" s="196">
        <f t="shared" si="233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229"/>
        <v>0</v>
      </c>
      <c r="D194" s="183">
        <f t="shared" si="229"/>
        <v>0</v>
      </c>
      <c r="E194" s="183">
        <f t="shared" si="229"/>
        <v>0</v>
      </c>
      <c r="F194" s="183">
        <f t="shared" si="229"/>
        <v>0</v>
      </c>
      <c r="G194" s="183">
        <f t="shared" si="229"/>
        <v>0</v>
      </c>
      <c r="H194" s="183">
        <f t="shared" si="229"/>
        <v>0</v>
      </c>
      <c r="I194" s="183">
        <f t="shared" si="229"/>
        <v>0</v>
      </c>
      <c r="J194" s="183">
        <f t="shared" si="229"/>
        <v>0</v>
      </c>
      <c r="K194" s="183">
        <f t="shared" si="229"/>
        <v>0</v>
      </c>
      <c r="L194" s="183">
        <f t="shared" si="229"/>
        <v>0</v>
      </c>
      <c r="M194" s="183">
        <f t="shared" si="229"/>
        <v>0</v>
      </c>
      <c r="N194" s="183">
        <f t="shared" si="229"/>
        <v>0</v>
      </c>
      <c r="O194" s="183">
        <f t="shared" si="229"/>
        <v>0</v>
      </c>
      <c r="P194" s="183">
        <f t="shared" si="229"/>
        <v>0</v>
      </c>
      <c r="Q194" s="183">
        <f t="shared" si="229"/>
        <v>0</v>
      </c>
      <c r="R194" s="183">
        <f t="shared" si="229"/>
        <v>0</v>
      </c>
      <c r="S194" s="183"/>
      <c r="T194" s="183">
        <f t="shared" si="230"/>
        <v>0</v>
      </c>
      <c r="U194" s="183">
        <f t="shared" si="230"/>
        <v>0</v>
      </c>
      <c r="V194" s="183">
        <f t="shared" si="230"/>
        <v>0</v>
      </c>
      <c r="W194" s="183">
        <f t="shared" si="230"/>
        <v>0</v>
      </c>
      <c r="X194" s="183">
        <f t="shared" si="231"/>
        <v>0</v>
      </c>
      <c r="Y194" s="183">
        <f t="shared" si="232"/>
        <v>0</v>
      </c>
      <c r="Z194" s="183">
        <f t="shared" si="232"/>
        <v>0</v>
      </c>
      <c r="AA194" s="183">
        <f t="shared" si="233"/>
        <v>0</v>
      </c>
      <c r="AB194" s="183">
        <f t="shared" si="233"/>
        <v>0</v>
      </c>
      <c r="AC194" s="183">
        <f t="shared" si="233"/>
        <v>0</v>
      </c>
      <c r="AD194" s="183">
        <f t="shared" si="233"/>
        <v>0</v>
      </c>
      <c r="AE194" s="183">
        <f t="shared" si="233"/>
        <v>0</v>
      </c>
      <c r="AF194" s="196">
        <f t="shared" si="233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229"/>
        <v>0</v>
      </c>
      <c r="D195" s="183">
        <f t="shared" si="229"/>
        <v>0</v>
      </c>
      <c r="E195" s="183">
        <f t="shared" si="229"/>
        <v>0</v>
      </c>
      <c r="F195" s="183">
        <f t="shared" si="229"/>
        <v>0</v>
      </c>
      <c r="G195" s="183">
        <f t="shared" si="229"/>
        <v>0</v>
      </c>
      <c r="H195" s="183">
        <f t="shared" si="229"/>
        <v>0</v>
      </c>
      <c r="I195" s="183">
        <f t="shared" si="229"/>
        <v>0</v>
      </c>
      <c r="J195" s="183">
        <f t="shared" si="229"/>
        <v>0</v>
      </c>
      <c r="K195" s="183">
        <f t="shared" si="229"/>
        <v>0</v>
      </c>
      <c r="L195" s="183">
        <f t="shared" si="229"/>
        <v>0</v>
      </c>
      <c r="M195" s="183">
        <f t="shared" si="229"/>
        <v>0</v>
      </c>
      <c r="N195" s="183">
        <f t="shared" si="229"/>
        <v>0</v>
      </c>
      <c r="O195" s="183">
        <f t="shared" si="229"/>
        <v>0</v>
      </c>
      <c r="P195" s="183">
        <f t="shared" si="229"/>
        <v>0</v>
      </c>
      <c r="Q195" s="183">
        <f t="shared" si="229"/>
        <v>0</v>
      </c>
      <c r="R195" s="183">
        <f t="shared" ref="R195:AF212" si="234">Q195</f>
        <v>0</v>
      </c>
      <c r="S195" s="183"/>
      <c r="T195" s="183">
        <f t="shared" si="230"/>
        <v>0</v>
      </c>
      <c r="U195" s="183">
        <f t="shared" si="230"/>
        <v>0</v>
      </c>
      <c r="V195" s="183">
        <f t="shared" si="230"/>
        <v>0</v>
      </c>
      <c r="W195" s="183">
        <f t="shared" si="230"/>
        <v>0</v>
      </c>
      <c r="X195" s="183">
        <f t="shared" si="231"/>
        <v>0</v>
      </c>
      <c r="Y195" s="183">
        <f t="shared" si="232"/>
        <v>0</v>
      </c>
      <c r="Z195" s="183">
        <f t="shared" si="232"/>
        <v>0</v>
      </c>
      <c r="AA195" s="183">
        <f t="shared" si="234"/>
        <v>0</v>
      </c>
      <c r="AB195" s="183">
        <f t="shared" si="233"/>
        <v>0</v>
      </c>
      <c r="AC195" s="183">
        <f t="shared" si="233"/>
        <v>0</v>
      </c>
      <c r="AD195" s="183">
        <f t="shared" si="234"/>
        <v>0</v>
      </c>
      <c r="AE195" s="183">
        <f t="shared" si="234"/>
        <v>0</v>
      </c>
      <c r="AF195" s="196">
        <f t="shared" si="234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235">B196</f>
        <v>0</v>
      </c>
      <c r="D196" s="183">
        <f t="shared" si="235"/>
        <v>0</v>
      </c>
      <c r="E196" s="183">
        <f t="shared" si="235"/>
        <v>0</v>
      </c>
      <c r="F196" s="183">
        <f t="shared" si="235"/>
        <v>0</v>
      </c>
      <c r="G196" s="183">
        <f t="shared" si="235"/>
        <v>0</v>
      </c>
      <c r="H196" s="183">
        <f t="shared" si="235"/>
        <v>0</v>
      </c>
      <c r="I196" s="183">
        <f t="shared" si="235"/>
        <v>0</v>
      </c>
      <c r="J196" s="183">
        <f t="shared" si="235"/>
        <v>0</v>
      </c>
      <c r="K196" s="183">
        <f t="shared" si="235"/>
        <v>0</v>
      </c>
      <c r="L196" s="183">
        <f t="shared" si="235"/>
        <v>0</v>
      </c>
      <c r="M196" s="183">
        <f t="shared" si="235"/>
        <v>0</v>
      </c>
      <c r="N196" s="183">
        <f t="shared" si="235"/>
        <v>0</v>
      </c>
      <c r="O196" s="183">
        <f t="shared" si="235"/>
        <v>0</v>
      </c>
      <c r="P196" s="183">
        <f t="shared" si="235"/>
        <v>0</v>
      </c>
      <c r="Q196" s="183">
        <f t="shared" si="235"/>
        <v>0</v>
      </c>
      <c r="R196" s="183">
        <f t="shared" si="235"/>
        <v>0</v>
      </c>
      <c r="S196" s="183"/>
      <c r="T196" s="183">
        <f t="shared" ref="T196:W237" si="236">S196</f>
        <v>0</v>
      </c>
      <c r="U196" s="183">
        <f t="shared" si="236"/>
        <v>0</v>
      </c>
      <c r="V196" s="183">
        <f t="shared" si="236"/>
        <v>0</v>
      </c>
      <c r="W196" s="183">
        <f t="shared" si="236"/>
        <v>0</v>
      </c>
      <c r="X196" s="183">
        <f t="shared" si="231"/>
        <v>0</v>
      </c>
      <c r="Y196" s="183">
        <f t="shared" si="232"/>
        <v>0</v>
      </c>
      <c r="Z196" s="183">
        <f t="shared" si="232"/>
        <v>0</v>
      </c>
      <c r="AA196" s="183">
        <f t="shared" si="234"/>
        <v>0</v>
      </c>
      <c r="AB196" s="183">
        <f t="shared" si="234"/>
        <v>0</v>
      </c>
      <c r="AC196" s="183">
        <f t="shared" si="234"/>
        <v>0</v>
      </c>
      <c r="AD196" s="183">
        <f t="shared" si="234"/>
        <v>0</v>
      </c>
      <c r="AE196" s="183">
        <f t="shared" si="234"/>
        <v>0</v>
      </c>
      <c r="AF196" s="196">
        <f t="shared" si="234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235"/>
        <v>0</v>
      </c>
      <c r="D197" s="183">
        <f t="shared" si="235"/>
        <v>0</v>
      </c>
      <c r="E197" s="183">
        <f t="shared" si="235"/>
        <v>0</v>
      </c>
      <c r="F197" s="183">
        <f t="shared" si="235"/>
        <v>0</v>
      </c>
      <c r="G197" s="183">
        <f t="shared" si="235"/>
        <v>0</v>
      </c>
      <c r="H197" s="183">
        <f t="shared" si="235"/>
        <v>0</v>
      </c>
      <c r="I197" s="183">
        <f t="shared" si="235"/>
        <v>0</v>
      </c>
      <c r="J197" s="183">
        <f t="shared" si="235"/>
        <v>0</v>
      </c>
      <c r="K197" s="183">
        <f t="shared" si="235"/>
        <v>0</v>
      </c>
      <c r="L197" s="183">
        <f t="shared" si="235"/>
        <v>0</v>
      </c>
      <c r="M197" s="183">
        <f t="shared" si="235"/>
        <v>0</v>
      </c>
      <c r="N197" s="183">
        <f t="shared" si="235"/>
        <v>0</v>
      </c>
      <c r="O197" s="183">
        <f t="shared" si="235"/>
        <v>0</v>
      </c>
      <c r="P197" s="183">
        <f t="shared" si="235"/>
        <v>0</v>
      </c>
      <c r="Q197" s="183">
        <f t="shared" si="235"/>
        <v>0</v>
      </c>
      <c r="R197" s="183">
        <f t="shared" si="235"/>
        <v>0</v>
      </c>
      <c r="S197" s="183"/>
      <c r="T197" s="183">
        <f t="shared" si="236"/>
        <v>0</v>
      </c>
      <c r="U197" s="183">
        <f t="shared" si="236"/>
        <v>0</v>
      </c>
      <c r="V197" s="183">
        <f t="shared" si="236"/>
        <v>0</v>
      </c>
      <c r="W197" s="183">
        <f t="shared" si="236"/>
        <v>0</v>
      </c>
      <c r="X197" s="183">
        <f t="shared" si="231"/>
        <v>0</v>
      </c>
      <c r="Y197" s="183">
        <f t="shared" si="232"/>
        <v>0</v>
      </c>
      <c r="Z197" s="183">
        <f t="shared" si="232"/>
        <v>0</v>
      </c>
      <c r="AA197" s="183">
        <f t="shared" si="234"/>
        <v>0</v>
      </c>
      <c r="AB197" s="183">
        <f t="shared" si="234"/>
        <v>0</v>
      </c>
      <c r="AC197" s="183">
        <f t="shared" si="234"/>
        <v>0</v>
      </c>
      <c r="AD197" s="183">
        <f t="shared" si="234"/>
        <v>0</v>
      </c>
      <c r="AE197" s="183">
        <f t="shared" si="234"/>
        <v>0</v>
      </c>
      <c r="AF197" s="196">
        <f t="shared" si="234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235"/>
        <v>0</v>
      </c>
      <c r="D198" s="183">
        <f t="shared" si="235"/>
        <v>0</v>
      </c>
      <c r="E198" s="183">
        <f t="shared" si="235"/>
        <v>0</v>
      </c>
      <c r="F198" s="183">
        <f t="shared" si="235"/>
        <v>0</v>
      </c>
      <c r="G198" s="183">
        <f t="shared" si="235"/>
        <v>0</v>
      </c>
      <c r="H198" s="183">
        <f t="shared" si="235"/>
        <v>0</v>
      </c>
      <c r="I198" s="183">
        <f t="shared" si="235"/>
        <v>0</v>
      </c>
      <c r="J198" s="183">
        <f t="shared" si="235"/>
        <v>0</v>
      </c>
      <c r="K198" s="183">
        <f t="shared" si="235"/>
        <v>0</v>
      </c>
      <c r="L198" s="183">
        <f t="shared" si="235"/>
        <v>0</v>
      </c>
      <c r="M198" s="183">
        <f t="shared" si="235"/>
        <v>0</v>
      </c>
      <c r="N198" s="183">
        <f t="shared" si="235"/>
        <v>0</v>
      </c>
      <c r="O198" s="183">
        <f t="shared" si="235"/>
        <v>0</v>
      </c>
      <c r="P198" s="183">
        <f t="shared" si="235"/>
        <v>0</v>
      </c>
      <c r="Q198" s="183">
        <f t="shared" si="235"/>
        <v>0</v>
      </c>
      <c r="R198" s="183">
        <f t="shared" si="235"/>
        <v>0</v>
      </c>
      <c r="S198" s="183"/>
      <c r="T198" s="183">
        <f t="shared" si="236"/>
        <v>0</v>
      </c>
      <c r="U198" s="183">
        <f t="shared" si="236"/>
        <v>0</v>
      </c>
      <c r="V198" s="183">
        <f t="shared" si="236"/>
        <v>0</v>
      </c>
      <c r="W198" s="183">
        <f t="shared" si="236"/>
        <v>0</v>
      </c>
      <c r="X198" s="183">
        <f t="shared" si="231"/>
        <v>0</v>
      </c>
      <c r="Y198" s="183">
        <f t="shared" si="232"/>
        <v>0</v>
      </c>
      <c r="Z198" s="183">
        <f t="shared" si="232"/>
        <v>0</v>
      </c>
      <c r="AA198" s="183">
        <f t="shared" si="234"/>
        <v>0</v>
      </c>
      <c r="AB198" s="183">
        <f t="shared" si="234"/>
        <v>0</v>
      </c>
      <c r="AC198" s="183">
        <f t="shared" si="234"/>
        <v>0</v>
      </c>
      <c r="AD198" s="183">
        <f t="shared" si="234"/>
        <v>0</v>
      </c>
      <c r="AE198" s="183">
        <f t="shared" si="234"/>
        <v>0</v>
      </c>
      <c r="AF198" s="196">
        <f t="shared" si="234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235"/>
        <v>0</v>
      </c>
      <c r="D199" s="183">
        <f t="shared" si="235"/>
        <v>0</v>
      </c>
      <c r="E199" s="183">
        <f t="shared" si="235"/>
        <v>0</v>
      </c>
      <c r="F199" s="183">
        <f t="shared" si="235"/>
        <v>0</v>
      </c>
      <c r="G199" s="183">
        <f t="shared" si="235"/>
        <v>0</v>
      </c>
      <c r="H199" s="183">
        <f t="shared" si="235"/>
        <v>0</v>
      </c>
      <c r="I199" s="183">
        <f t="shared" si="235"/>
        <v>0</v>
      </c>
      <c r="J199" s="183">
        <f t="shared" si="235"/>
        <v>0</v>
      </c>
      <c r="K199" s="183">
        <f t="shared" si="235"/>
        <v>0</v>
      </c>
      <c r="L199" s="183">
        <f t="shared" si="235"/>
        <v>0</v>
      </c>
      <c r="M199" s="183">
        <f t="shared" si="235"/>
        <v>0</v>
      </c>
      <c r="N199" s="183">
        <f t="shared" si="235"/>
        <v>0</v>
      </c>
      <c r="O199" s="183">
        <f t="shared" si="235"/>
        <v>0</v>
      </c>
      <c r="P199" s="183">
        <f t="shared" si="235"/>
        <v>0</v>
      </c>
      <c r="Q199" s="183">
        <f t="shared" si="235"/>
        <v>0</v>
      </c>
      <c r="R199" s="183">
        <f t="shared" si="235"/>
        <v>0</v>
      </c>
      <c r="S199" s="183"/>
      <c r="T199" s="183">
        <f t="shared" si="236"/>
        <v>0</v>
      </c>
      <c r="U199" s="183">
        <f t="shared" si="236"/>
        <v>0</v>
      </c>
      <c r="V199" s="183">
        <f t="shared" si="236"/>
        <v>0</v>
      </c>
      <c r="W199" s="183">
        <f t="shared" si="236"/>
        <v>0</v>
      </c>
      <c r="X199" s="183">
        <f t="shared" si="231"/>
        <v>0</v>
      </c>
      <c r="Y199" s="183">
        <f t="shared" si="232"/>
        <v>0</v>
      </c>
      <c r="Z199" s="183">
        <f t="shared" si="232"/>
        <v>0</v>
      </c>
      <c r="AA199" s="183">
        <f t="shared" si="234"/>
        <v>0</v>
      </c>
      <c r="AB199" s="183">
        <f t="shared" si="234"/>
        <v>0</v>
      </c>
      <c r="AC199" s="183">
        <f t="shared" si="234"/>
        <v>0</v>
      </c>
      <c r="AD199" s="183">
        <f t="shared" si="234"/>
        <v>0</v>
      </c>
      <c r="AE199" s="183">
        <f t="shared" si="234"/>
        <v>0</v>
      </c>
      <c r="AF199" s="196">
        <f t="shared" si="234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235"/>
        <v>0</v>
      </c>
      <c r="D200" s="183">
        <f t="shared" si="235"/>
        <v>0</v>
      </c>
      <c r="E200" s="183">
        <f t="shared" si="235"/>
        <v>0</v>
      </c>
      <c r="F200" s="183">
        <f t="shared" si="235"/>
        <v>0</v>
      </c>
      <c r="G200" s="183">
        <f t="shared" si="235"/>
        <v>0</v>
      </c>
      <c r="H200" s="183">
        <f t="shared" si="235"/>
        <v>0</v>
      </c>
      <c r="I200" s="183">
        <f t="shared" si="235"/>
        <v>0</v>
      </c>
      <c r="J200" s="183">
        <f t="shared" si="235"/>
        <v>0</v>
      </c>
      <c r="K200" s="183">
        <f t="shared" si="235"/>
        <v>0</v>
      </c>
      <c r="L200" s="183">
        <f t="shared" si="235"/>
        <v>0</v>
      </c>
      <c r="M200" s="183">
        <f t="shared" si="235"/>
        <v>0</v>
      </c>
      <c r="N200" s="183">
        <f t="shared" si="235"/>
        <v>0</v>
      </c>
      <c r="O200" s="183">
        <f t="shared" si="235"/>
        <v>0</v>
      </c>
      <c r="P200" s="183">
        <f t="shared" si="235"/>
        <v>0</v>
      </c>
      <c r="Q200" s="183">
        <f t="shared" si="235"/>
        <v>0</v>
      </c>
      <c r="R200" s="183">
        <f t="shared" si="235"/>
        <v>0</v>
      </c>
      <c r="S200" s="183"/>
      <c r="T200" s="183">
        <f t="shared" si="236"/>
        <v>0</v>
      </c>
      <c r="U200" s="183">
        <f t="shared" si="236"/>
        <v>0</v>
      </c>
      <c r="V200" s="183">
        <f t="shared" si="236"/>
        <v>0</v>
      </c>
      <c r="W200" s="183">
        <f t="shared" si="236"/>
        <v>0</v>
      </c>
      <c r="X200" s="183">
        <f t="shared" si="231"/>
        <v>0</v>
      </c>
      <c r="Y200" s="183">
        <f t="shared" si="232"/>
        <v>0</v>
      </c>
      <c r="Z200" s="183">
        <f t="shared" si="232"/>
        <v>0</v>
      </c>
      <c r="AA200" s="183">
        <f t="shared" si="234"/>
        <v>0</v>
      </c>
      <c r="AB200" s="183">
        <f t="shared" si="234"/>
        <v>0</v>
      </c>
      <c r="AC200" s="183">
        <f t="shared" si="234"/>
        <v>0</v>
      </c>
      <c r="AD200" s="183">
        <f t="shared" si="234"/>
        <v>0</v>
      </c>
      <c r="AE200" s="183">
        <f t="shared" si="234"/>
        <v>0</v>
      </c>
      <c r="AF200" s="196">
        <f t="shared" si="234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235"/>
        <v>0</v>
      </c>
      <c r="D201" s="183">
        <f t="shared" si="235"/>
        <v>0</v>
      </c>
      <c r="E201" s="183">
        <f t="shared" si="235"/>
        <v>0</v>
      </c>
      <c r="F201" s="183">
        <f t="shared" si="235"/>
        <v>0</v>
      </c>
      <c r="G201" s="183">
        <f t="shared" si="235"/>
        <v>0</v>
      </c>
      <c r="H201" s="183">
        <f t="shared" si="235"/>
        <v>0</v>
      </c>
      <c r="I201" s="183">
        <f t="shared" si="235"/>
        <v>0</v>
      </c>
      <c r="J201" s="183">
        <f t="shared" si="235"/>
        <v>0</v>
      </c>
      <c r="K201" s="183">
        <f t="shared" si="235"/>
        <v>0</v>
      </c>
      <c r="L201" s="183">
        <f t="shared" si="235"/>
        <v>0</v>
      </c>
      <c r="M201" s="183">
        <f t="shared" si="235"/>
        <v>0</v>
      </c>
      <c r="N201" s="183">
        <f t="shared" si="235"/>
        <v>0</v>
      </c>
      <c r="O201" s="183">
        <f t="shared" si="235"/>
        <v>0</v>
      </c>
      <c r="P201" s="183">
        <f t="shared" si="235"/>
        <v>0</v>
      </c>
      <c r="Q201" s="183">
        <f t="shared" si="235"/>
        <v>0</v>
      </c>
      <c r="R201" s="183">
        <f t="shared" si="235"/>
        <v>0</v>
      </c>
      <c r="S201" s="183"/>
      <c r="T201" s="183">
        <f t="shared" si="236"/>
        <v>0</v>
      </c>
      <c r="U201" s="183">
        <f t="shared" si="236"/>
        <v>0</v>
      </c>
      <c r="V201" s="183">
        <f t="shared" si="236"/>
        <v>0</v>
      </c>
      <c r="W201" s="183">
        <f t="shared" si="236"/>
        <v>0</v>
      </c>
      <c r="X201" s="183">
        <f t="shared" si="231"/>
        <v>0</v>
      </c>
      <c r="Y201" s="183">
        <f t="shared" si="232"/>
        <v>0</v>
      </c>
      <c r="Z201" s="183">
        <f t="shared" si="232"/>
        <v>0</v>
      </c>
      <c r="AA201" s="183">
        <f t="shared" si="234"/>
        <v>0</v>
      </c>
      <c r="AB201" s="183">
        <f t="shared" si="234"/>
        <v>0</v>
      </c>
      <c r="AC201" s="183">
        <f t="shared" si="234"/>
        <v>0</v>
      </c>
      <c r="AD201" s="183">
        <f t="shared" si="234"/>
        <v>0</v>
      </c>
      <c r="AE201" s="183">
        <f t="shared" si="234"/>
        <v>0</v>
      </c>
      <c r="AF201" s="196">
        <f t="shared" si="234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235"/>
        <v>0</v>
      </c>
      <c r="D202" s="183">
        <f t="shared" si="235"/>
        <v>0</v>
      </c>
      <c r="E202" s="183">
        <f t="shared" si="235"/>
        <v>0</v>
      </c>
      <c r="F202" s="183">
        <f t="shared" si="235"/>
        <v>0</v>
      </c>
      <c r="G202" s="183">
        <f t="shared" si="235"/>
        <v>0</v>
      </c>
      <c r="H202" s="183">
        <f t="shared" si="235"/>
        <v>0</v>
      </c>
      <c r="I202" s="183">
        <f t="shared" si="235"/>
        <v>0</v>
      </c>
      <c r="J202" s="183">
        <f t="shared" si="235"/>
        <v>0</v>
      </c>
      <c r="K202" s="183">
        <f t="shared" si="235"/>
        <v>0</v>
      </c>
      <c r="L202" s="183">
        <f t="shared" si="235"/>
        <v>0</v>
      </c>
      <c r="M202" s="183">
        <f t="shared" si="235"/>
        <v>0</v>
      </c>
      <c r="N202" s="183">
        <f t="shared" si="235"/>
        <v>0</v>
      </c>
      <c r="O202" s="183">
        <f t="shared" si="235"/>
        <v>0</v>
      </c>
      <c r="P202" s="183">
        <f t="shared" si="235"/>
        <v>0</v>
      </c>
      <c r="Q202" s="183">
        <f t="shared" si="235"/>
        <v>0</v>
      </c>
      <c r="R202" s="183">
        <f t="shared" si="235"/>
        <v>0</v>
      </c>
      <c r="S202" s="183"/>
      <c r="T202" s="183">
        <f t="shared" si="236"/>
        <v>0</v>
      </c>
      <c r="U202" s="183">
        <f t="shared" si="236"/>
        <v>0</v>
      </c>
      <c r="V202" s="183">
        <f t="shared" si="236"/>
        <v>0</v>
      </c>
      <c r="W202" s="183">
        <f t="shared" si="236"/>
        <v>0</v>
      </c>
      <c r="X202" s="183">
        <f t="shared" si="231"/>
        <v>0</v>
      </c>
      <c r="Y202" s="183">
        <f t="shared" si="232"/>
        <v>0</v>
      </c>
      <c r="Z202" s="183">
        <f t="shared" si="232"/>
        <v>0</v>
      </c>
      <c r="AA202" s="183">
        <f t="shared" si="234"/>
        <v>0</v>
      </c>
      <c r="AB202" s="183">
        <f t="shared" si="234"/>
        <v>0</v>
      </c>
      <c r="AC202" s="183">
        <f t="shared" si="234"/>
        <v>0</v>
      </c>
      <c r="AD202" s="183">
        <f t="shared" si="234"/>
        <v>0</v>
      </c>
      <c r="AE202" s="183">
        <f t="shared" si="234"/>
        <v>0</v>
      </c>
      <c r="AF202" s="196">
        <f t="shared" si="234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235"/>
        <v>0</v>
      </c>
      <c r="D203" s="183">
        <f t="shared" si="235"/>
        <v>0</v>
      </c>
      <c r="E203" s="183">
        <f t="shared" si="235"/>
        <v>0</v>
      </c>
      <c r="F203" s="183">
        <f t="shared" si="235"/>
        <v>0</v>
      </c>
      <c r="G203" s="183">
        <f t="shared" si="235"/>
        <v>0</v>
      </c>
      <c r="H203" s="183">
        <f t="shared" si="235"/>
        <v>0</v>
      </c>
      <c r="I203" s="183">
        <f t="shared" si="235"/>
        <v>0</v>
      </c>
      <c r="J203" s="183">
        <f t="shared" si="235"/>
        <v>0</v>
      </c>
      <c r="K203" s="183">
        <f t="shared" si="235"/>
        <v>0</v>
      </c>
      <c r="L203" s="183">
        <f t="shared" si="235"/>
        <v>0</v>
      </c>
      <c r="M203" s="183">
        <f t="shared" si="235"/>
        <v>0</v>
      </c>
      <c r="N203" s="183">
        <f t="shared" si="235"/>
        <v>0</v>
      </c>
      <c r="O203" s="183">
        <f t="shared" si="235"/>
        <v>0</v>
      </c>
      <c r="P203" s="183">
        <f t="shared" si="235"/>
        <v>0</v>
      </c>
      <c r="Q203" s="183">
        <f t="shared" si="235"/>
        <v>0</v>
      </c>
      <c r="R203" s="183">
        <f t="shared" si="235"/>
        <v>0</v>
      </c>
      <c r="S203" s="183"/>
      <c r="T203" s="183">
        <f t="shared" si="236"/>
        <v>0</v>
      </c>
      <c r="U203" s="183">
        <f t="shared" si="236"/>
        <v>0</v>
      </c>
      <c r="V203" s="183">
        <f t="shared" si="236"/>
        <v>0</v>
      </c>
      <c r="W203" s="183">
        <f t="shared" si="236"/>
        <v>0</v>
      </c>
      <c r="X203" s="183">
        <f t="shared" si="231"/>
        <v>0</v>
      </c>
      <c r="Y203" s="183">
        <f t="shared" si="232"/>
        <v>0</v>
      </c>
      <c r="Z203" s="183">
        <f t="shared" si="232"/>
        <v>0</v>
      </c>
      <c r="AA203" s="183">
        <f t="shared" si="234"/>
        <v>0</v>
      </c>
      <c r="AB203" s="183">
        <f t="shared" si="234"/>
        <v>0</v>
      </c>
      <c r="AC203" s="183">
        <f t="shared" si="234"/>
        <v>0</v>
      </c>
      <c r="AD203" s="183">
        <f t="shared" si="234"/>
        <v>0</v>
      </c>
      <c r="AE203" s="183">
        <f t="shared" si="234"/>
        <v>0</v>
      </c>
      <c r="AF203" s="196">
        <f t="shared" si="234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235"/>
        <v>0</v>
      </c>
      <c r="D204" s="183">
        <f t="shared" si="235"/>
        <v>0</v>
      </c>
      <c r="E204" s="183">
        <f t="shared" si="235"/>
        <v>0</v>
      </c>
      <c r="F204" s="183">
        <f t="shared" si="235"/>
        <v>0</v>
      </c>
      <c r="G204" s="183">
        <f t="shared" si="235"/>
        <v>0</v>
      </c>
      <c r="H204" s="183">
        <f t="shared" si="235"/>
        <v>0</v>
      </c>
      <c r="I204" s="183">
        <f t="shared" si="235"/>
        <v>0</v>
      </c>
      <c r="J204" s="183">
        <f t="shared" si="235"/>
        <v>0</v>
      </c>
      <c r="K204" s="183">
        <f t="shared" si="235"/>
        <v>0</v>
      </c>
      <c r="L204" s="183">
        <f t="shared" si="235"/>
        <v>0</v>
      </c>
      <c r="M204" s="183">
        <f t="shared" si="235"/>
        <v>0</v>
      </c>
      <c r="N204" s="183">
        <f t="shared" si="235"/>
        <v>0</v>
      </c>
      <c r="O204" s="183">
        <f t="shared" si="235"/>
        <v>0</v>
      </c>
      <c r="P204" s="183">
        <f t="shared" si="235"/>
        <v>0</v>
      </c>
      <c r="Q204" s="183">
        <f t="shared" si="235"/>
        <v>0</v>
      </c>
      <c r="R204" s="183">
        <f t="shared" si="235"/>
        <v>0</v>
      </c>
      <c r="S204" s="183"/>
      <c r="T204" s="183">
        <f t="shared" si="236"/>
        <v>0</v>
      </c>
      <c r="U204" s="183">
        <f t="shared" si="236"/>
        <v>0</v>
      </c>
      <c r="V204" s="183">
        <f t="shared" si="236"/>
        <v>0</v>
      </c>
      <c r="W204" s="183">
        <f t="shared" si="236"/>
        <v>0</v>
      </c>
      <c r="X204" s="183">
        <f t="shared" si="231"/>
        <v>0</v>
      </c>
      <c r="Y204" s="183">
        <f t="shared" si="232"/>
        <v>0</v>
      </c>
      <c r="Z204" s="183">
        <f t="shared" si="232"/>
        <v>0</v>
      </c>
      <c r="AA204" s="183">
        <f t="shared" si="234"/>
        <v>0</v>
      </c>
      <c r="AB204" s="183">
        <f t="shared" si="234"/>
        <v>0</v>
      </c>
      <c r="AC204" s="183">
        <f t="shared" si="234"/>
        <v>0</v>
      </c>
      <c r="AD204" s="183">
        <f t="shared" si="234"/>
        <v>0</v>
      </c>
      <c r="AE204" s="183">
        <f t="shared" si="234"/>
        <v>0</v>
      </c>
      <c r="AF204" s="196">
        <f t="shared" si="234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235"/>
        <v>0</v>
      </c>
      <c r="D205" s="183">
        <f t="shared" si="235"/>
        <v>0</v>
      </c>
      <c r="E205" s="183">
        <f t="shared" si="235"/>
        <v>0</v>
      </c>
      <c r="F205" s="183">
        <f t="shared" si="235"/>
        <v>0</v>
      </c>
      <c r="G205" s="183">
        <f t="shared" si="235"/>
        <v>0</v>
      </c>
      <c r="H205" s="183">
        <f t="shared" si="235"/>
        <v>0</v>
      </c>
      <c r="I205" s="183">
        <f t="shared" si="235"/>
        <v>0</v>
      </c>
      <c r="J205" s="183">
        <f t="shared" si="235"/>
        <v>0</v>
      </c>
      <c r="K205" s="183">
        <f t="shared" si="235"/>
        <v>0</v>
      </c>
      <c r="L205" s="183">
        <f t="shared" si="235"/>
        <v>0</v>
      </c>
      <c r="M205" s="183">
        <f t="shared" si="235"/>
        <v>0</v>
      </c>
      <c r="N205" s="183">
        <f t="shared" si="235"/>
        <v>0</v>
      </c>
      <c r="O205" s="183">
        <f t="shared" si="235"/>
        <v>0</v>
      </c>
      <c r="P205" s="183">
        <f t="shared" si="235"/>
        <v>0</v>
      </c>
      <c r="Q205" s="183">
        <f t="shared" si="235"/>
        <v>0</v>
      </c>
      <c r="R205" s="183">
        <f t="shared" si="235"/>
        <v>0</v>
      </c>
      <c r="S205" s="183"/>
      <c r="T205" s="183">
        <f t="shared" si="236"/>
        <v>0</v>
      </c>
      <c r="U205" s="183">
        <f t="shared" si="236"/>
        <v>0</v>
      </c>
      <c r="V205" s="183">
        <f t="shared" si="236"/>
        <v>0</v>
      </c>
      <c r="W205" s="183">
        <f t="shared" si="236"/>
        <v>0</v>
      </c>
      <c r="X205" s="183">
        <f t="shared" si="231"/>
        <v>0</v>
      </c>
      <c r="Y205" s="183">
        <f t="shared" si="232"/>
        <v>0</v>
      </c>
      <c r="Z205" s="183">
        <f t="shared" si="232"/>
        <v>0</v>
      </c>
      <c r="AA205" s="183">
        <f t="shared" si="234"/>
        <v>0</v>
      </c>
      <c r="AB205" s="183">
        <f t="shared" si="234"/>
        <v>0</v>
      </c>
      <c r="AC205" s="183">
        <f t="shared" si="234"/>
        <v>0</v>
      </c>
      <c r="AD205" s="183">
        <f t="shared" si="234"/>
        <v>0</v>
      </c>
      <c r="AE205" s="183">
        <f t="shared" si="234"/>
        <v>0</v>
      </c>
      <c r="AF205" s="196">
        <f t="shared" si="234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235"/>
        <v>0</v>
      </c>
      <c r="D206" s="183">
        <f t="shared" si="235"/>
        <v>0</v>
      </c>
      <c r="E206" s="183">
        <f t="shared" si="235"/>
        <v>0</v>
      </c>
      <c r="F206" s="183">
        <f t="shared" si="235"/>
        <v>0</v>
      </c>
      <c r="G206" s="183">
        <f t="shared" si="235"/>
        <v>0</v>
      </c>
      <c r="H206" s="183">
        <f t="shared" si="235"/>
        <v>0</v>
      </c>
      <c r="I206" s="183">
        <f t="shared" si="235"/>
        <v>0</v>
      </c>
      <c r="J206" s="183">
        <f t="shared" si="235"/>
        <v>0</v>
      </c>
      <c r="K206" s="183">
        <f t="shared" si="235"/>
        <v>0</v>
      </c>
      <c r="L206" s="183">
        <f t="shared" si="235"/>
        <v>0</v>
      </c>
      <c r="M206" s="183">
        <f t="shared" si="235"/>
        <v>0</v>
      </c>
      <c r="N206" s="183">
        <f t="shared" si="235"/>
        <v>0</v>
      </c>
      <c r="O206" s="183">
        <f t="shared" si="235"/>
        <v>0</v>
      </c>
      <c r="P206" s="183">
        <f t="shared" si="235"/>
        <v>0</v>
      </c>
      <c r="Q206" s="183">
        <f t="shared" si="235"/>
        <v>0</v>
      </c>
      <c r="R206" s="183">
        <f t="shared" si="235"/>
        <v>0</v>
      </c>
      <c r="S206" s="183"/>
      <c r="T206" s="183">
        <f t="shared" si="236"/>
        <v>0</v>
      </c>
      <c r="U206" s="183">
        <f t="shared" si="236"/>
        <v>0</v>
      </c>
      <c r="V206" s="183">
        <f t="shared" si="236"/>
        <v>0</v>
      </c>
      <c r="W206" s="183">
        <f t="shared" si="236"/>
        <v>0</v>
      </c>
      <c r="X206" s="183">
        <f t="shared" si="231"/>
        <v>0</v>
      </c>
      <c r="Y206" s="183">
        <f t="shared" si="232"/>
        <v>0</v>
      </c>
      <c r="Z206" s="183">
        <f t="shared" si="232"/>
        <v>0</v>
      </c>
      <c r="AA206" s="183">
        <f t="shared" si="234"/>
        <v>0</v>
      </c>
      <c r="AB206" s="183">
        <f t="shared" si="234"/>
        <v>0</v>
      </c>
      <c r="AC206" s="183">
        <f t="shared" si="234"/>
        <v>0</v>
      </c>
      <c r="AD206" s="183">
        <f t="shared" si="234"/>
        <v>0</v>
      </c>
      <c r="AE206" s="183">
        <f t="shared" si="234"/>
        <v>0</v>
      </c>
      <c r="AF206" s="196">
        <f t="shared" si="234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235"/>
        <v>0</v>
      </c>
      <c r="D207" s="183">
        <f t="shared" si="235"/>
        <v>0</v>
      </c>
      <c r="E207" s="183">
        <f t="shared" si="235"/>
        <v>0</v>
      </c>
      <c r="F207" s="183">
        <f t="shared" si="235"/>
        <v>0</v>
      </c>
      <c r="G207" s="183">
        <f t="shared" si="235"/>
        <v>0</v>
      </c>
      <c r="H207" s="183">
        <f t="shared" si="235"/>
        <v>0</v>
      </c>
      <c r="I207" s="183">
        <f t="shared" si="235"/>
        <v>0</v>
      </c>
      <c r="J207" s="183">
        <f t="shared" si="235"/>
        <v>0</v>
      </c>
      <c r="K207" s="183">
        <f t="shared" si="235"/>
        <v>0</v>
      </c>
      <c r="L207" s="183">
        <f t="shared" si="235"/>
        <v>0</v>
      </c>
      <c r="M207" s="183">
        <f t="shared" si="235"/>
        <v>0</v>
      </c>
      <c r="N207" s="183">
        <f t="shared" si="235"/>
        <v>0</v>
      </c>
      <c r="O207" s="183">
        <f t="shared" si="235"/>
        <v>0</v>
      </c>
      <c r="P207" s="183">
        <f t="shared" si="235"/>
        <v>0</v>
      </c>
      <c r="Q207" s="183">
        <f t="shared" si="235"/>
        <v>0</v>
      </c>
      <c r="R207" s="183">
        <f t="shared" si="235"/>
        <v>0</v>
      </c>
      <c r="S207" s="183"/>
      <c r="T207" s="183">
        <f t="shared" si="236"/>
        <v>0</v>
      </c>
      <c r="U207" s="183">
        <f t="shared" si="236"/>
        <v>0</v>
      </c>
      <c r="V207" s="183">
        <f t="shared" si="236"/>
        <v>0</v>
      </c>
      <c r="W207" s="183">
        <f t="shared" si="236"/>
        <v>0</v>
      </c>
      <c r="X207" s="183">
        <f t="shared" si="231"/>
        <v>0</v>
      </c>
      <c r="Y207" s="183">
        <f t="shared" si="232"/>
        <v>0</v>
      </c>
      <c r="Z207" s="183">
        <f t="shared" si="232"/>
        <v>0</v>
      </c>
      <c r="AA207" s="183">
        <f t="shared" si="234"/>
        <v>0</v>
      </c>
      <c r="AB207" s="183">
        <f t="shared" si="234"/>
        <v>0</v>
      </c>
      <c r="AC207" s="183">
        <f t="shared" si="234"/>
        <v>0</v>
      </c>
      <c r="AD207" s="183">
        <f t="shared" si="234"/>
        <v>0</v>
      </c>
      <c r="AE207" s="183">
        <f t="shared" si="234"/>
        <v>0</v>
      </c>
      <c r="AF207" s="196">
        <f t="shared" si="234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235"/>
        <v>0</v>
      </c>
      <c r="D208" s="183">
        <f t="shared" si="235"/>
        <v>0</v>
      </c>
      <c r="E208" s="183">
        <f t="shared" si="235"/>
        <v>0</v>
      </c>
      <c r="F208" s="183">
        <f t="shared" si="235"/>
        <v>0</v>
      </c>
      <c r="G208" s="183">
        <f t="shared" si="235"/>
        <v>0</v>
      </c>
      <c r="H208" s="183">
        <f t="shared" si="235"/>
        <v>0</v>
      </c>
      <c r="I208" s="183">
        <f t="shared" si="235"/>
        <v>0</v>
      </c>
      <c r="J208" s="183">
        <f t="shared" si="235"/>
        <v>0</v>
      </c>
      <c r="K208" s="183">
        <f t="shared" si="235"/>
        <v>0</v>
      </c>
      <c r="L208" s="183">
        <f t="shared" si="235"/>
        <v>0</v>
      </c>
      <c r="M208" s="183">
        <f t="shared" si="235"/>
        <v>0</v>
      </c>
      <c r="N208" s="183">
        <f t="shared" si="235"/>
        <v>0</v>
      </c>
      <c r="O208" s="183">
        <f t="shared" si="235"/>
        <v>0</v>
      </c>
      <c r="P208" s="183">
        <f t="shared" si="235"/>
        <v>0</v>
      </c>
      <c r="Q208" s="183">
        <f t="shared" si="235"/>
        <v>0</v>
      </c>
      <c r="R208" s="183">
        <f t="shared" si="235"/>
        <v>0</v>
      </c>
      <c r="S208" s="183"/>
      <c r="T208" s="183">
        <f t="shared" si="236"/>
        <v>0</v>
      </c>
      <c r="U208" s="183">
        <f t="shared" si="236"/>
        <v>0</v>
      </c>
      <c r="V208" s="183">
        <f t="shared" si="236"/>
        <v>0</v>
      </c>
      <c r="W208" s="183">
        <f t="shared" si="236"/>
        <v>0</v>
      </c>
      <c r="X208" s="183">
        <f t="shared" si="231"/>
        <v>0</v>
      </c>
      <c r="Y208" s="183">
        <f t="shared" si="232"/>
        <v>0</v>
      </c>
      <c r="Z208" s="183">
        <f t="shared" si="232"/>
        <v>0</v>
      </c>
      <c r="AA208" s="183">
        <f t="shared" si="234"/>
        <v>0</v>
      </c>
      <c r="AB208" s="183">
        <f t="shared" si="234"/>
        <v>0</v>
      </c>
      <c r="AC208" s="183">
        <f t="shared" si="234"/>
        <v>0</v>
      </c>
      <c r="AD208" s="183">
        <f t="shared" si="234"/>
        <v>0</v>
      </c>
      <c r="AE208" s="183">
        <f t="shared" si="234"/>
        <v>0</v>
      </c>
      <c r="AF208" s="196">
        <f t="shared" si="234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235"/>
        <v>0</v>
      </c>
      <c r="D209" s="183">
        <f t="shared" si="235"/>
        <v>0</v>
      </c>
      <c r="E209" s="183">
        <f t="shared" si="235"/>
        <v>0</v>
      </c>
      <c r="F209" s="183">
        <f t="shared" si="235"/>
        <v>0</v>
      </c>
      <c r="G209" s="183">
        <f t="shared" si="235"/>
        <v>0</v>
      </c>
      <c r="H209" s="183">
        <f t="shared" si="235"/>
        <v>0</v>
      </c>
      <c r="I209" s="183">
        <f t="shared" si="235"/>
        <v>0</v>
      </c>
      <c r="J209" s="183">
        <f t="shared" si="235"/>
        <v>0</v>
      </c>
      <c r="K209" s="183">
        <f t="shared" si="235"/>
        <v>0</v>
      </c>
      <c r="L209" s="183">
        <f t="shared" si="235"/>
        <v>0</v>
      </c>
      <c r="M209" s="183">
        <f t="shared" si="235"/>
        <v>0</v>
      </c>
      <c r="N209" s="183">
        <f t="shared" si="235"/>
        <v>0</v>
      </c>
      <c r="O209" s="183">
        <f t="shared" si="235"/>
        <v>0</v>
      </c>
      <c r="P209" s="183">
        <f t="shared" si="235"/>
        <v>0</v>
      </c>
      <c r="Q209" s="183">
        <f t="shared" si="235"/>
        <v>0</v>
      </c>
      <c r="R209" s="183">
        <f t="shared" si="235"/>
        <v>0</v>
      </c>
      <c r="S209" s="183"/>
      <c r="T209" s="183">
        <f t="shared" si="236"/>
        <v>0</v>
      </c>
      <c r="U209" s="183">
        <f t="shared" si="236"/>
        <v>0</v>
      </c>
      <c r="V209" s="183">
        <f t="shared" si="236"/>
        <v>0</v>
      </c>
      <c r="W209" s="183">
        <f t="shared" si="236"/>
        <v>0</v>
      </c>
      <c r="X209" s="183">
        <f t="shared" si="231"/>
        <v>0</v>
      </c>
      <c r="Y209" s="183">
        <f t="shared" si="232"/>
        <v>0</v>
      </c>
      <c r="Z209" s="183">
        <f t="shared" si="232"/>
        <v>0</v>
      </c>
      <c r="AA209" s="183">
        <f t="shared" si="234"/>
        <v>0</v>
      </c>
      <c r="AB209" s="183">
        <f t="shared" si="234"/>
        <v>0</v>
      </c>
      <c r="AC209" s="183">
        <f t="shared" si="234"/>
        <v>0</v>
      </c>
      <c r="AD209" s="183">
        <f t="shared" si="234"/>
        <v>0</v>
      </c>
      <c r="AE209" s="183">
        <f t="shared" si="234"/>
        <v>0</v>
      </c>
      <c r="AF209" s="196">
        <f t="shared" si="234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235"/>
        <v>0</v>
      </c>
      <c r="D210" s="183">
        <f t="shared" si="235"/>
        <v>0</v>
      </c>
      <c r="E210" s="183">
        <f t="shared" si="235"/>
        <v>0</v>
      </c>
      <c r="F210" s="183">
        <f t="shared" si="235"/>
        <v>0</v>
      </c>
      <c r="G210" s="183">
        <f t="shared" si="235"/>
        <v>0</v>
      </c>
      <c r="H210" s="183">
        <f t="shared" si="235"/>
        <v>0</v>
      </c>
      <c r="I210" s="183">
        <f t="shared" si="235"/>
        <v>0</v>
      </c>
      <c r="J210" s="183">
        <f t="shared" si="235"/>
        <v>0</v>
      </c>
      <c r="K210" s="183">
        <f t="shared" si="235"/>
        <v>0</v>
      </c>
      <c r="L210" s="183">
        <f t="shared" si="235"/>
        <v>0</v>
      </c>
      <c r="M210" s="183">
        <f t="shared" si="235"/>
        <v>0</v>
      </c>
      <c r="N210" s="183">
        <f t="shared" si="235"/>
        <v>0</v>
      </c>
      <c r="O210" s="183">
        <f t="shared" si="235"/>
        <v>0</v>
      </c>
      <c r="P210" s="183">
        <f t="shared" si="235"/>
        <v>0</v>
      </c>
      <c r="Q210" s="183">
        <f t="shared" si="235"/>
        <v>0</v>
      </c>
      <c r="R210" s="183">
        <f t="shared" si="235"/>
        <v>0</v>
      </c>
      <c r="S210" s="183"/>
      <c r="T210" s="183">
        <f t="shared" si="236"/>
        <v>0</v>
      </c>
      <c r="U210" s="183">
        <f t="shared" si="236"/>
        <v>0</v>
      </c>
      <c r="V210" s="183">
        <f t="shared" si="236"/>
        <v>0</v>
      </c>
      <c r="W210" s="183">
        <f t="shared" si="236"/>
        <v>0</v>
      </c>
      <c r="X210" s="183">
        <f t="shared" si="231"/>
        <v>0</v>
      </c>
      <c r="Y210" s="183">
        <f t="shared" si="232"/>
        <v>0</v>
      </c>
      <c r="Z210" s="183">
        <f t="shared" si="232"/>
        <v>0</v>
      </c>
      <c r="AA210" s="183">
        <f t="shared" si="234"/>
        <v>0</v>
      </c>
      <c r="AB210" s="183">
        <f t="shared" si="234"/>
        <v>0</v>
      </c>
      <c r="AC210" s="183">
        <f t="shared" si="234"/>
        <v>0</v>
      </c>
      <c r="AD210" s="183">
        <f t="shared" si="234"/>
        <v>0</v>
      </c>
      <c r="AE210" s="183">
        <f t="shared" si="234"/>
        <v>0</v>
      </c>
      <c r="AF210" s="196">
        <f t="shared" si="234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235"/>
        <v>0</v>
      </c>
      <c r="D211" s="183">
        <f t="shared" si="235"/>
        <v>0</v>
      </c>
      <c r="E211" s="183">
        <f t="shared" si="235"/>
        <v>0</v>
      </c>
      <c r="F211" s="183">
        <f t="shared" si="235"/>
        <v>0</v>
      </c>
      <c r="G211" s="183">
        <f t="shared" si="235"/>
        <v>0</v>
      </c>
      <c r="H211" s="183">
        <f t="shared" si="235"/>
        <v>0</v>
      </c>
      <c r="I211" s="183">
        <f t="shared" si="235"/>
        <v>0</v>
      </c>
      <c r="J211" s="183">
        <f t="shared" si="235"/>
        <v>0</v>
      </c>
      <c r="K211" s="183">
        <f t="shared" si="235"/>
        <v>0</v>
      </c>
      <c r="L211" s="183">
        <f t="shared" si="235"/>
        <v>0</v>
      </c>
      <c r="M211" s="183">
        <f t="shared" si="235"/>
        <v>0</v>
      </c>
      <c r="N211" s="183">
        <f t="shared" si="235"/>
        <v>0</v>
      </c>
      <c r="O211" s="183">
        <f t="shared" si="235"/>
        <v>0</v>
      </c>
      <c r="P211" s="183">
        <f t="shared" si="235"/>
        <v>0</v>
      </c>
      <c r="Q211" s="183">
        <f t="shared" si="235"/>
        <v>0</v>
      </c>
      <c r="R211" s="183">
        <f t="shared" ref="C211:R226" si="237">Q211</f>
        <v>0</v>
      </c>
      <c r="S211" s="183"/>
      <c r="T211" s="183">
        <f t="shared" si="236"/>
        <v>0</v>
      </c>
      <c r="U211" s="183">
        <f t="shared" si="236"/>
        <v>0</v>
      </c>
      <c r="V211" s="183">
        <f t="shared" si="236"/>
        <v>0</v>
      </c>
      <c r="W211" s="183">
        <f t="shared" si="236"/>
        <v>0</v>
      </c>
      <c r="X211" s="183">
        <f t="shared" si="231"/>
        <v>0</v>
      </c>
      <c r="Y211" s="183">
        <f t="shared" si="232"/>
        <v>0</v>
      </c>
      <c r="Z211" s="183">
        <f t="shared" si="232"/>
        <v>0</v>
      </c>
      <c r="AA211" s="183">
        <f t="shared" si="234"/>
        <v>0</v>
      </c>
      <c r="AB211" s="183">
        <f t="shared" si="234"/>
        <v>0</v>
      </c>
      <c r="AC211" s="183">
        <f t="shared" si="234"/>
        <v>0</v>
      </c>
      <c r="AD211" s="183">
        <f t="shared" si="234"/>
        <v>0</v>
      </c>
      <c r="AE211" s="183">
        <f t="shared" si="234"/>
        <v>0</v>
      </c>
      <c r="AF211" s="196">
        <f t="shared" si="234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237"/>
        <v>0</v>
      </c>
      <c r="D212" s="183">
        <f t="shared" si="237"/>
        <v>0</v>
      </c>
      <c r="E212" s="183">
        <f t="shared" si="237"/>
        <v>0</v>
      </c>
      <c r="F212" s="183">
        <f t="shared" si="237"/>
        <v>0</v>
      </c>
      <c r="G212" s="183">
        <f t="shared" si="237"/>
        <v>0</v>
      </c>
      <c r="H212" s="183">
        <f t="shared" si="237"/>
        <v>0</v>
      </c>
      <c r="I212" s="183">
        <f t="shared" si="237"/>
        <v>0</v>
      </c>
      <c r="J212" s="183">
        <f t="shared" si="237"/>
        <v>0</v>
      </c>
      <c r="K212" s="183">
        <f t="shared" si="237"/>
        <v>0</v>
      </c>
      <c r="L212" s="183">
        <f t="shared" si="237"/>
        <v>0</v>
      </c>
      <c r="M212" s="183">
        <f t="shared" si="237"/>
        <v>0</v>
      </c>
      <c r="N212" s="183">
        <f t="shared" si="237"/>
        <v>0</v>
      </c>
      <c r="O212" s="183">
        <f t="shared" si="237"/>
        <v>0</v>
      </c>
      <c r="P212" s="183">
        <f t="shared" si="237"/>
        <v>0</v>
      </c>
      <c r="Q212" s="183">
        <f t="shared" si="237"/>
        <v>0</v>
      </c>
      <c r="R212" s="183">
        <f t="shared" si="237"/>
        <v>0</v>
      </c>
      <c r="S212" s="183"/>
      <c r="T212" s="183">
        <f t="shared" si="236"/>
        <v>0</v>
      </c>
      <c r="U212" s="183">
        <f t="shared" si="236"/>
        <v>0</v>
      </c>
      <c r="V212" s="183">
        <f t="shared" si="236"/>
        <v>0</v>
      </c>
      <c r="W212" s="183">
        <f t="shared" si="236"/>
        <v>0</v>
      </c>
      <c r="X212" s="183">
        <f t="shared" si="231"/>
        <v>0</v>
      </c>
      <c r="Y212" s="183">
        <f t="shared" si="232"/>
        <v>0</v>
      </c>
      <c r="Z212" s="183">
        <f t="shared" si="232"/>
        <v>0</v>
      </c>
      <c r="AA212" s="183">
        <f t="shared" si="234"/>
        <v>0</v>
      </c>
      <c r="AB212" s="183">
        <f t="shared" si="234"/>
        <v>0</v>
      </c>
      <c r="AC212" s="183">
        <f t="shared" si="234"/>
        <v>0</v>
      </c>
      <c r="AD212" s="183">
        <f t="shared" si="234"/>
        <v>0</v>
      </c>
      <c r="AE212" s="183">
        <f t="shared" si="234"/>
        <v>0</v>
      </c>
      <c r="AF212" s="196">
        <f t="shared" si="234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237"/>
        <v>0</v>
      </c>
      <c r="D213" s="183">
        <f t="shared" si="237"/>
        <v>0</v>
      </c>
      <c r="E213" s="183">
        <f t="shared" si="237"/>
        <v>0</v>
      </c>
      <c r="F213" s="183">
        <f t="shared" si="237"/>
        <v>0</v>
      </c>
      <c r="G213" s="183">
        <f t="shared" si="237"/>
        <v>0</v>
      </c>
      <c r="H213" s="183">
        <f t="shared" si="237"/>
        <v>0</v>
      </c>
      <c r="I213" s="183">
        <f t="shared" si="237"/>
        <v>0</v>
      </c>
      <c r="J213" s="183">
        <f t="shared" si="237"/>
        <v>0</v>
      </c>
      <c r="K213" s="183">
        <f t="shared" si="237"/>
        <v>0</v>
      </c>
      <c r="L213" s="183">
        <f t="shared" si="237"/>
        <v>0</v>
      </c>
      <c r="M213" s="183">
        <f t="shared" si="237"/>
        <v>0</v>
      </c>
      <c r="N213" s="183">
        <f t="shared" si="237"/>
        <v>0</v>
      </c>
      <c r="O213" s="183">
        <f t="shared" si="237"/>
        <v>0</v>
      </c>
      <c r="P213" s="183">
        <f t="shared" si="237"/>
        <v>0</v>
      </c>
      <c r="Q213" s="183">
        <f t="shared" si="237"/>
        <v>0</v>
      </c>
      <c r="R213" s="183">
        <f t="shared" si="237"/>
        <v>0</v>
      </c>
      <c r="S213" s="183"/>
      <c r="T213" s="183">
        <f t="shared" si="236"/>
        <v>0</v>
      </c>
      <c r="U213" s="183">
        <f t="shared" si="236"/>
        <v>0</v>
      </c>
      <c r="V213" s="183">
        <f t="shared" si="236"/>
        <v>0</v>
      </c>
      <c r="W213" s="183">
        <f t="shared" si="236"/>
        <v>0</v>
      </c>
      <c r="X213" s="183">
        <f t="shared" si="231"/>
        <v>0</v>
      </c>
      <c r="Y213" s="183">
        <f t="shared" si="232"/>
        <v>0</v>
      </c>
      <c r="Z213" s="183">
        <f t="shared" si="232"/>
        <v>0</v>
      </c>
      <c r="AA213" s="183">
        <f t="shared" ref="AA213:AF225" si="238">Z213</f>
        <v>0</v>
      </c>
      <c r="AB213" s="183">
        <f t="shared" si="238"/>
        <v>0</v>
      </c>
      <c r="AC213" s="183">
        <f t="shared" si="238"/>
        <v>0</v>
      </c>
      <c r="AD213" s="183">
        <f t="shared" si="238"/>
        <v>0</v>
      </c>
      <c r="AE213" s="183">
        <f t="shared" si="238"/>
        <v>0</v>
      </c>
      <c r="AF213" s="196">
        <f t="shared" si="238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237"/>
        <v>0</v>
      </c>
      <c r="D214" s="183">
        <f t="shared" si="237"/>
        <v>0</v>
      </c>
      <c r="E214" s="183">
        <f t="shared" si="237"/>
        <v>0</v>
      </c>
      <c r="F214" s="183">
        <f t="shared" si="237"/>
        <v>0</v>
      </c>
      <c r="G214" s="183">
        <f t="shared" si="237"/>
        <v>0</v>
      </c>
      <c r="H214" s="183">
        <f t="shared" si="237"/>
        <v>0</v>
      </c>
      <c r="I214" s="183">
        <f t="shared" si="237"/>
        <v>0</v>
      </c>
      <c r="J214" s="183">
        <f t="shared" si="237"/>
        <v>0</v>
      </c>
      <c r="K214" s="183">
        <f t="shared" si="237"/>
        <v>0</v>
      </c>
      <c r="L214" s="183">
        <f t="shared" si="237"/>
        <v>0</v>
      </c>
      <c r="M214" s="183">
        <f t="shared" si="237"/>
        <v>0</v>
      </c>
      <c r="N214" s="183">
        <f t="shared" si="237"/>
        <v>0</v>
      </c>
      <c r="O214" s="183">
        <f t="shared" si="237"/>
        <v>0</v>
      </c>
      <c r="P214" s="183">
        <f t="shared" si="237"/>
        <v>0</v>
      </c>
      <c r="Q214" s="183">
        <f t="shared" si="237"/>
        <v>0</v>
      </c>
      <c r="R214" s="183">
        <f t="shared" si="237"/>
        <v>0</v>
      </c>
      <c r="S214" s="183"/>
      <c r="T214" s="183">
        <f t="shared" si="236"/>
        <v>0</v>
      </c>
      <c r="U214" s="183">
        <f t="shared" si="236"/>
        <v>0</v>
      </c>
      <c r="V214" s="183">
        <f t="shared" si="236"/>
        <v>0</v>
      </c>
      <c r="W214" s="183">
        <f t="shared" si="236"/>
        <v>0</v>
      </c>
      <c r="X214" s="183">
        <f t="shared" si="231"/>
        <v>0</v>
      </c>
      <c r="Y214" s="183">
        <f t="shared" si="232"/>
        <v>0</v>
      </c>
      <c r="Z214" s="183">
        <f t="shared" si="232"/>
        <v>0</v>
      </c>
      <c r="AA214" s="183">
        <f t="shared" si="238"/>
        <v>0</v>
      </c>
      <c r="AB214" s="183">
        <f t="shared" si="238"/>
        <v>0</v>
      </c>
      <c r="AC214" s="183">
        <f t="shared" si="238"/>
        <v>0</v>
      </c>
      <c r="AD214" s="183">
        <f t="shared" si="238"/>
        <v>0</v>
      </c>
      <c r="AE214" s="183">
        <f t="shared" si="238"/>
        <v>0</v>
      </c>
      <c r="AF214" s="196">
        <f t="shared" si="238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237"/>
        <v>0</v>
      </c>
      <c r="D215" s="183">
        <f t="shared" si="237"/>
        <v>0</v>
      </c>
      <c r="E215" s="183">
        <f t="shared" si="237"/>
        <v>0</v>
      </c>
      <c r="F215" s="183">
        <f t="shared" si="237"/>
        <v>0</v>
      </c>
      <c r="G215" s="183">
        <f t="shared" si="237"/>
        <v>0</v>
      </c>
      <c r="H215" s="183">
        <f t="shared" si="237"/>
        <v>0</v>
      </c>
      <c r="I215" s="183">
        <f t="shared" si="237"/>
        <v>0</v>
      </c>
      <c r="J215" s="183">
        <f t="shared" si="237"/>
        <v>0</v>
      </c>
      <c r="K215" s="183">
        <f t="shared" si="237"/>
        <v>0</v>
      </c>
      <c r="L215" s="183">
        <f t="shared" si="237"/>
        <v>0</v>
      </c>
      <c r="M215" s="183">
        <f t="shared" si="237"/>
        <v>0</v>
      </c>
      <c r="N215" s="183">
        <f t="shared" si="237"/>
        <v>0</v>
      </c>
      <c r="O215" s="183">
        <f t="shared" si="237"/>
        <v>0</v>
      </c>
      <c r="P215" s="183">
        <f t="shared" si="237"/>
        <v>0</v>
      </c>
      <c r="Q215" s="183">
        <f t="shared" si="237"/>
        <v>0</v>
      </c>
      <c r="R215" s="183">
        <f t="shared" si="237"/>
        <v>0</v>
      </c>
      <c r="S215" s="183"/>
      <c r="T215" s="183">
        <f t="shared" si="236"/>
        <v>0</v>
      </c>
      <c r="U215" s="183">
        <f t="shared" si="236"/>
        <v>0</v>
      </c>
      <c r="V215" s="183">
        <f t="shared" si="236"/>
        <v>0</v>
      </c>
      <c r="W215" s="183">
        <f t="shared" si="236"/>
        <v>0</v>
      </c>
      <c r="X215" s="183">
        <f t="shared" si="231"/>
        <v>0</v>
      </c>
      <c r="Y215" s="183">
        <f t="shared" si="232"/>
        <v>0</v>
      </c>
      <c r="Z215" s="183">
        <f t="shared" si="232"/>
        <v>0</v>
      </c>
      <c r="AA215" s="183">
        <f t="shared" si="238"/>
        <v>0</v>
      </c>
      <c r="AB215" s="183">
        <f t="shared" si="238"/>
        <v>0</v>
      </c>
      <c r="AC215" s="183">
        <f t="shared" si="238"/>
        <v>0</v>
      </c>
      <c r="AD215" s="183">
        <f t="shared" si="238"/>
        <v>0</v>
      </c>
      <c r="AE215" s="183">
        <f t="shared" si="238"/>
        <v>0</v>
      </c>
      <c r="AF215" s="196">
        <f t="shared" si="238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237"/>
        <v>0</v>
      </c>
      <c r="D216" s="183">
        <f t="shared" si="237"/>
        <v>0</v>
      </c>
      <c r="E216" s="183">
        <f t="shared" si="237"/>
        <v>0</v>
      </c>
      <c r="F216" s="183">
        <f t="shared" si="237"/>
        <v>0</v>
      </c>
      <c r="G216" s="183">
        <f t="shared" si="237"/>
        <v>0</v>
      </c>
      <c r="H216" s="183">
        <f t="shared" si="237"/>
        <v>0</v>
      </c>
      <c r="I216" s="183">
        <f t="shared" si="237"/>
        <v>0</v>
      </c>
      <c r="J216" s="183">
        <f t="shared" si="237"/>
        <v>0</v>
      </c>
      <c r="K216" s="183">
        <f t="shared" si="237"/>
        <v>0</v>
      </c>
      <c r="L216" s="183">
        <f t="shared" si="237"/>
        <v>0</v>
      </c>
      <c r="M216" s="183">
        <f t="shared" si="237"/>
        <v>0</v>
      </c>
      <c r="N216" s="183">
        <f t="shared" si="237"/>
        <v>0</v>
      </c>
      <c r="O216" s="183">
        <f t="shared" si="237"/>
        <v>0</v>
      </c>
      <c r="P216" s="183">
        <f t="shared" si="237"/>
        <v>0</v>
      </c>
      <c r="Q216" s="183">
        <f t="shared" si="237"/>
        <v>0</v>
      </c>
      <c r="R216" s="183">
        <f t="shared" si="237"/>
        <v>0</v>
      </c>
      <c r="S216" s="183"/>
      <c r="T216" s="183">
        <f t="shared" si="236"/>
        <v>0</v>
      </c>
      <c r="U216" s="183">
        <f t="shared" si="236"/>
        <v>0</v>
      </c>
      <c r="V216" s="183">
        <f t="shared" si="236"/>
        <v>0</v>
      </c>
      <c r="W216" s="183">
        <f t="shared" si="236"/>
        <v>0</v>
      </c>
      <c r="X216" s="183">
        <f t="shared" si="231"/>
        <v>0</v>
      </c>
      <c r="Y216" s="183">
        <f t="shared" si="232"/>
        <v>0</v>
      </c>
      <c r="Z216" s="183">
        <f t="shared" si="232"/>
        <v>0</v>
      </c>
      <c r="AA216" s="183">
        <f t="shared" si="238"/>
        <v>0</v>
      </c>
      <c r="AB216" s="183">
        <f t="shared" si="238"/>
        <v>0</v>
      </c>
      <c r="AC216" s="183">
        <f t="shared" si="238"/>
        <v>0</v>
      </c>
      <c r="AD216" s="183">
        <f t="shared" si="238"/>
        <v>0</v>
      </c>
      <c r="AE216" s="183">
        <f t="shared" si="238"/>
        <v>0</v>
      </c>
      <c r="AF216" s="196">
        <f t="shared" si="238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237"/>
        <v>0</v>
      </c>
      <c r="D217" s="183">
        <f t="shared" si="237"/>
        <v>0</v>
      </c>
      <c r="E217" s="183">
        <f t="shared" si="237"/>
        <v>0</v>
      </c>
      <c r="F217" s="183">
        <f t="shared" si="237"/>
        <v>0</v>
      </c>
      <c r="G217" s="183">
        <f t="shared" si="237"/>
        <v>0</v>
      </c>
      <c r="H217" s="183">
        <f t="shared" si="237"/>
        <v>0</v>
      </c>
      <c r="I217" s="183">
        <f t="shared" si="237"/>
        <v>0</v>
      </c>
      <c r="J217" s="183">
        <f t="shared" si="237"/>
        <v>0</v>
      </c>
      <c r="K217" s="183">
        <f t="shared" si="237"/>
        <v>0</v>
      </c>
      <c r="L217" s="183">
        <f t="shared" si="237"/>
        <v>0</v>
      </c>
      <c r="M217" s="183">
        <f t="shared" si="237"/>
        <v>0</v>
      </c>
      <c r="N217" s="183">
        <f t="shared" si="237"/>
        <v>0</v>
      </c>
      <c r="O217" s="183">
        <f t="shared" si="237"/>
        <v>0</v>
      </c>
      <c r="P217" s="183">
        <f t="shared" si="237"/>
        <v>0</v>
      </c>
      <c r="Q217" s="183">
        <f t="shared" si="237"/>
        <v>0</v>
      </c>
      <c r="R217" s="183">
        <f t="shared" si="237"/>
        <v>0</v>
      </c>
      <c r="S217" s="183"/>
      <c r="T217" s="183">
        <f t="shared" si="236"/>
        <v>0</v>
      </c>
      <c r="U217" s="183">
        <f t="shared" si="236"/>
        <v>0</v>
      </c>
      <c r="V217" s="183">
        <f t="shared" si="236"/>
        <v>0</v>
      </c>
      <c r="W217" s="183">
        <f t="shared" si="236"/>
        <v>0</v>
      </c>
      <c r="X217" s="183">
        <f t="shared" si="231"/>
        <v>0</v>
      </c>
      <c r="Y217" s="183">
        <f t="shared" si="232"/>
        <v>0</v>
      </c>
      <c r="Z217" s="183">
        <f t="shared" si="232"/>
        <v>0</v>
      </c>
      <c r="AA217" s="183">
        <f t="shared" si="238"/>
        <v>0</v>
      </c>
      <c r="AB217" s="183">
        <f t="shared" si="238"/>
        <v>0</v>
      </c>
      <c r="AC217" s="183">
        <f t="shared" si="238"/>
        <v>0</v>
      </c>
      <c r="AD217" s="183">
        <f t="shared" si="238"/>
        <v>0</v>
      </c>
      <c r="AE217" s="183">
        <f t="shared" si="238"/>
        <v>0</v>
      </c>
      <c r="AF217" s="196">
        <f t="shared" si="238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237"/>
        <v>0</v>
      </c>
      <c r="D218" s="183">
        <f t="shared" si="237"/>
        <v>0</v>
      </c>
      <c r="E218" s="183">
        <f t="shared" si="237"/>
        <v>0</v>
      </c>
      <c r="F218" s="183">
        <f t="shared" si="237"/>
        <v>0</v>
      </c>
      <c r="G218" s="183">
        <f t="shared" si="237"/>
        <v>0</v>
      </c>
      <c r="H218" s="183">
        <f t="shared" si="237"/>
        <v>0</v>
      </c>
      <c r="I218" s="183">
        <f t="shared" si="237"/>
        <v>0</v>
      </c>
      <c r="J218" s="183">
        <f t="shared" si="237"/>
        <v>0</v>
      </c>
      <c r="K218" s="183">
        <f t="shared" si="237"/>
        <v>0</v>
      </c>
      <c r="L218" s="183">
        <f t="shared" si="237"/>
        <v>0</v>
      </c>
      <c r="M218" s="183">
        <f t="shared" si="237"/>
        <v>0</v>
      </c>
      <c r="N218" s="183">
        <f t="shared" si="237"/>
        <v>0</v>
      </c>
      <c r="O218" s="183">
        <f t="shared" si="237"/>
        <v>0</v>
      </c>
      <c r="P218" s="183">
        <f t="shared" si="237"/>
        <v>0</v>
      </c>
      <c r="Q218" s="183">
        <f t="shared" si="237"/>
        <v>0</v>
      </c>
      <c r="R218" s="183">
        <f t="shared" si="237"/>
        <v>0</v>
      </c>
      <c r="S218" s="183"/>
      <c r="T218" s="183">
        <f t="shared" si="236"/>
        <v>0</v>
      </c>
      <c r="U218" s="183">
        <f t="shared" si="236"/>
        <v>0</v>
      </c>
      <c r="V218" s="183">
        <f t="shared" si="236"/>
        <v>0</v>
      </c>
      <c r="W218" s="183">
        <f t="shared" si="236"/>
        <v>0</v>
      </c>
      <c r="X218" s="183">
        <f t="shared" si="231"/>
        <v>0</v>
      </c>
      <c r="Y218" s="183">
        <f t="shared" si="232"/>
        <v>0</v>
      </c>
      <c r="Z218" s="183">
        <f t="shared" si="232"/>
        <v>0</v>
      </c>
      <c r="AA218" s="183">
        <f t="shared" si="238"/>
        <v>0</v>
      </c>
      <c r="AB218" s="183">
        <f t="shared" si="238"/>
        <v>0</v>
      </c>
      <c r="AC218" s="183">
        <f t="shared" si="238"/>
        <v>0</v>
      </c>
      <c r="AD218" s="183">
        <f t="shared" si="238"/>
        <v>0</v>
      </c>
      <c r="AE218" s="183">
        <f t="shared" si="238"/>
        <v>0</v>
      </c>
      <c r="AF218" s="196">
        <f t="shared" si="238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237"/>
        <v>0</v>
      </c>
      <c r="D219" s="183">
        <f t="shared" si="237"/>
        <v>0</v>
      </c>
      <c r="E219" s="183">
        <f t="shared" si="237"/>
        <v>0</v>
      </c>
      <c r="F219" s="183">
        <f t="shared" si="237"/>
        <v>0</v>
      </c>
      <c r="G219" s="183">
        <f t="shared" si="237"/>
        <v>0</v>
      </c>
      <c r="H219" s="183">
        <f t="shared" si="237"/>
        <v>0</v>
      </c>
      <c r="I219" s="183">
        <f t="shared" si="237"/>
        <v>0</v>
      </c>
      <c r="J219" s="183">
        <f t="shared" si="237"/>
        <v>0</v>
      </c>
      <c r="K219" s="183">
        <f t="shared" si="237"/>
        <v>0</v>
      </c>
      <c r="L219" s="183">
        <f t="shared" si="237"/>
        <v>0</v>
      </c>
      <c r="M219" s="183">
        <f t="shared" si="237"/>
        <v>0</v>
      </c>
      <c r="N219" s="183">
        <f t="shared" si="237"/>
        <v>0</v>
      </c>
      <c r="O219" s="183">
        <f t="shared" si="237"/>
        <v>0</v>
      </c>
      <c r="P219" s="183">
        <f t="shared" si="237"/>
        <v>0</v>
      </c>
      <c r="Q219" s="183">
        <f t="shared" si="237"/>
        <v>0</v>
      </c>
      <c r="R219" s="183">
        <f t="shared" si="237"/>
        <v>0</v>
      </c>
      <c r="S219" s="183"/>
      <c r="T219" s="183">
        <f t="shared" si="236"/>
        <v>0</v>
      </c>
      <c r="U219" s="183">
        <f t="shared" si="236"/>
        <v>0</v>
      </c>
      <c r="V219" s="183">
        <f t="shared" si="236"/>
        <v>0</v>
      </c>
      <c r="W219" s="183">
        <f t="shared" si="236"/>
        <v>0</v>
      </c>
      <c r="X219" s="183">
        <f t="shared" si="231"/>
        <v>0</v>
      </c>
      <c r="Y219" s="183">
        <f t="shared" si="232"/>
        <v>0</v>
      </c>
      <c r="Z219" s="183">
        <f t="shared" si="232"/>
        <v>0</v>
      </c>
      <c r="AA219" s="183">
        <f t="shared" si="238"/>
        <v>0</v>
      </c>
      <c r="AB219" s="183">
        <f t="shared" si="238"/>
        <v>0</v>
      </c>
      <c r="AC219" s="183">
        <f t="shared" si="238"/>
        <v>0</v>
      </c>
      <c r="AD219" s="183">
        <f t="shared" si="238"/>
        <v>0</v>
      </c>
      <c r="AE219" s="183">
        <f t="shared" si="238"/>
        <v>0</v>
      </c>
      <c r="AF219" s="196">
        <f t="shared" si="238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237"/>
        <v>0</v>
      </c>
      <c r="D220" s="183">
        <f t="shared" si="237"/>
        <v>0</v>
      </c>
      <c r="E220" s="183">
        <f t="shared" si="237"/>
        <v>0</v>
      </c>
      <c r="F220" s="183">
        <f t="shared" si="237"/>
        <v>0</v>
      </c>
      <c r="G220" s="183">
        <f t="shared" si="237"/>
        <v>0</v>
      </c>
      <c r="H220" s="183">
        <f t="shared" si="237"/>
        <v>0</v>
      </c>
      <c r="I220" s="183">
        <f t="shared" si="237"/>
        <v>0</v>
      </c>
      <c r="J220" s="183">
        <f t="shared" si="237"/>
        <v>0</v>
      </c>
      <c r="K220" s="183">
        <f t="shared" si="237"/>
        <v>0</v>
      </c>
      <c r="L220" s="183">
        <f t="shared" si="237"/>
        <v>0</v>
      </c>
      <c r="M220" s="183">
        <f t="shared" si="237"/>
        <v>0</v>
      </c>
      <c r="N220" s="183">
        <f t="shared" si="237"/>
        <v>0</v>
      </c>
      <c r="O220" s="183">
        <f t="shared" si="237"/>
        <v>0</v>
      </c>
      <c r="P220" s="183">
        <f t="shared" si="237"/>
        <v>0</v>
      </c>
      <c r="Q220" s="183">
        <f t="shared" si="237"/>
        <v>0</v>
      </c>
      <c r="R220" s="183">
        <f t="shared" si="237"/>
        <v>0</v>
      </c>
      <c r="S220" s="183"/>
      <c r="T220" s="183">
        <f t="shared" si="236"/>
        <v>0</v>
      </c>
      <c r="U220" s="183">
        <f t="shared" si="236"/>
        <v>0</v>
      </c>
      <c r="V220" s="183">
        <f t="shared" si="236"/>
        <v>0</v>
      </c>
      <c r="W220" s="183">
        <f t="shared" si="236"/>
        <v>0</v>
      </c>
      <c r="X220" s="183">
        <f t="shared" si="231"/>
        <v>0</v>
      </c>
      <c r="Y220" s="183">
        <f t="shared" si="232"/>
        <v>0</v>
      </c>
      <c r="Z220" s="183">
        <f t="shared" si="232"/>
        <v>0</v>
      </c>
      <c r="AA220" s="183">
        <f t="shared" si="238"/>
        <v>0</v>
      </c>
      <c r="AB220" s="183">
        <f t="shared" si="238"/>
        <v>0</v>
      </c>
      <c r="AC220" s="183">
        <f t="shared" si="238"/>
        <v>0</v>
      </c>
      <c r="AD220" s="183">
        <f t="shared" si="238"/>
        <v>0</v>
      </c>
      <c r="AE220" s="183">
        <f t="shared" si="238"/>
        <v>0</v>
      </c>
      <c r="AF220" s="196">
        <f t="shared" si="238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237"/>
        <v>0</v>
      </c>
      <c r="D221" s="183">
        <f t="shared" si="237"/>
        <v>0</v>
      </c>
      <c r="E221" s="183">
        <f t="shared" si="237"/>
        <v>0</v>
      </c>
      <c r="F221" s="183">
        <f t="shared" si="237"/>
        <v>0</v>
      </c>
      <c r="G221" s="183">
        <f t="shared" si="237"/>
        <v>0</v>
      </c>
      <c r="H221" s="183">
        <f t="shared" si="237"/>
        <v>0</v>
      </c>
      <c r="I221" s="183">
        <f t="shared" si="237"/>
        <v>0</v>
      </c>
      <c r="J221" s="183">
        <f t="shared" si="237"/>
        <v>0</v>
      </c>
      <c r="K221" s="183">
        <f t="shared" si="237"/>
        <v>0</v>
      </c>
      <c r="L221" s="183">
        <f t="shared" si="237"/>
        <v>0</v>
      </c>
      <c r="M221" s="183">
        <f t="shared" si="237"/>
        <v>0</v>
      </c>
      <c r="N221" s="183">
        <f t="shared" si="237"/>
        <v>0</v>
      </c>
      <c r="O221" s="183">
        <f t="shared" si="237"/>
        <v>0</v>
      </c>
      <c r="P221" s="183">
        <f t="shared" si="237"/>
        <v>0</v>
      </c>
      <c r="Q221" s="183">
        <f t="shared" si="237"/>
        <v>0</v>
      </c>
      <c r="R221" s="183">
        <f t="shared" si="237"/>
        <v>0</v>
      </c>
      <c r="S221" s="183"/>
      <c r="T221" s="183">
        <f t="shared" si="236"/>
        <v>0</v>
      </c>
      <c r="U221" s="183">
        <f t="shared" si="236"/>
        <v>0</v>
      </c>
      <c r="V221" s="183">
        <f t="shared" si="236"/>
        <v>0</v>
      </c>
      <c r="W221" s="183">
        <f t="shared" si="236"/>
        <v>0</v>
      </c>
      <c r="X221" s="183">
        <f t="shared" si="231"/>
        <v>0</v>
      </c>
      <c r="Y221" s="183">
        <f t="shared" si="232"/>
        <v>0</v>
      </c>
      <c r="Z221" s="183">
        <f t="shared" si="232"/>
        <v>0</v>
      </c>
      <c r="AA221" s="183">
        <f t="shared" si="238"/>
        <v>0</v>
      </c>
      <c r="AB221" s="183">
        <f t="shared" si="238"/>
        <v>0</v>
      </c>
      <c r="AC221" s="183">
        <f t="shared" si="238"/>
        <v>0</v>
      </c>
      <c r="AD221" s="183">
        <f t="shared" si="238"/>
        <v>0</v>
      </c>
      <c r="AE221" s="183">
        <f t="shared" si="238"/>
        <v>0</v>
      </c>
      <c r="AF221" s="196">
        <f t="shared" si="238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237"/>
        <v>0</v>
      </c>
      <c r="D222" s="183">
        <f t="shared" si="237"/>
        <v>0</v>
      </c>
      <c r="E222" s="183">
        <f t="shared" si="237"/>
        <v>0</v>
      </c>
      <c r="F222" s="183">
        <f t="shared" si="237"/>
        <v>0</v>
      </c>
      <c r="G222" s="183">
        <f t="shared" si="237"/>
        <v>0</v>
      </c>
      <c r="H222" s="183">
        <f t="shared" si="237"/>
        <v>0</v>
      </c>
      <c r="I222" s="183">
        <f t="shared" si="237"/>
        <v>0</v>
      </c>
      <c r="J222" s="183">
        <f t="shared" si="237"/>
        <v>0</v>
      </c>
      <c r="K222" s="183">
        <f t="shared" si="237"/>
        <v>0</v>
      </c>
      <c r="L222" s="183">
        <f t="shared" si="237"/>
        <v>0</v>
      </c>
      <c r="M222" s="183">
        <f t="shared" si="237"/>
        <v>0</v>
      </c>
      <c r="N222" s="183">
        <f t="shared" si="237"/>
        <v>0</v>
      </c>
      <c r="O222" s="183">
        <f t="shared" si="237"/>
        <v>0</v>
      </c>
      <c r="P222" s="183">
        <f t="shared" si="237"/>
        <v>0</v>
      </c>
      <c r="Q222" s="183">
        <f t="shared" si="237"/>
        <v>0</v>
      </c>
      <c r="R222" s="183">
        <f t="shared" si="237"/>
        <v>0</v>
      </c>
      <c r="S222" s="183"/>
      <c r="T222" s="183">
        <f t="shared" si="236"/>
        <v>0</v>
      </c>
      <c r="U222" s="183">
        <f t="shared" si="236"/>
        <v>0</v>
      </c>
      <c r="V222" s="183">
        <f t="shared" si="236"/>
        <v>0</v>
      </c>
      <c r="W222" s="183">
        <f t="shared" si="236"/>
        <v>0</v>
      </c>
      <c r="X222" s="183">
        <f t="shared" si="231"/>
        <v>0</v>
      </c>
      <c r="Y222" s="183">
        <f t="shared" si="232"/>
        <v>0</v>
      </c>
      <c r="Z222" s="183">
        <f t="shared" si="232"/>
        <v>0</v>
      </c>
      <c r="AA222" s="183">
        <f t="shared" si="238"/>
        <v>0</v>
      </c>
      <c r="AB222" s="183">
        <f t="shared" si="238"/>
        <v>0</v>
      </c>
      <c r="AC222" s="183">
        <f t="shared" si="238"/>
        <v>0</v>
      </c>
      <c r="AD222" s="183">
        <f t="shared" si="238"/>
        <v>0</v>
      </c>
      <c r="AE222" s="183">
        <f t="shared" si="238"/>
        <v>0</v>
      </c>
      <c r="AF222" s="196">
        <f t="shared" si="238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237"/>
        <v>0</v>
      </c>
      <c r="D223" s="183">
        <f t="shared" si="237"/>
        <v>0</v>
      </c>
      <c r="E223" s="183">
        <f t="shared" si="237"/>
        <v>0</v>
      </c>
      <c r="F223" s="183">
        <f t="shared" si="237"/>
        <v>0</v>
      </c>
      <c r="G223" s="183">
        <f t="shared" si="237"/>
        <v>0</v>
      </c>
      <c r="H223" s="183">
        <f t="shared" si="237"/>
        <v>0</v>
      </c>
      <c r="I223" s="183">
        <f t="shared" si="237"/>
        <v>0</v>
      </c>
      <c r="J223" s="183">
        <f t="shared" si="237"/>
        <v>0</v>
      </c>
      <c r="K223" s="183">
        <f t="shared" si="237"/>
        <v>0</v>
      </c>
      <c r="L223" s="183">
        <f t="shared" si="237"/>
        <v>0</v>
      </c>
      <c r="M223" s="183">
        <f t="shared" si="237"/>
        <v>0</v>
      </c>
      <c r="N223" s="183">
        <f t="shared" si="237"/>
        <v>0</v>
      </c>
      <c r="O223" s="183">
        <f t="shared" si="237"/>
        <v>0</v>
      </c>
      <c r="P223" s="183">
        <f t="shared" si="237"/>
        <v>0</v>
      </c>
      <c r="Q223" s="183">
        <f t="shared" si="237"/>
        <v>0</v>
      </c>
      <c r="R223" s="183">
        <f t="shared" si="237"/>
        <v>0</v>
      </c>
      <c r="S223" s="183"/>
      <c r="T223" s="183">
        <f t="shared" si="236"/>
        <v>0</v>
      </c>
      <c r="U223" s="183">
        <f t="shared" si="236"/>
        <v>0</v>
      </c>
      <c r="V223" s="183">
        <f t="shared" si="236"/>
        <v>0</v>
      </c>
      <c r="W223" s="183">
        <f t="shared" si="236"/>
        <v>0</v>
      </c>
      <c r="X223" s="183">
        <f t="shared" si="231"/>
        <v>0</v>
      </c>
      <c r="Y223" s="183">
        <f t="shared" si="232"/>
        <v>0</v>
      </c>
      <c r="Z223" s="183">
        <f t="shared" si="232"/>
        <v>0</v>
      </c>
      <c r="AA223" s="183">
        <f t="shared" si="238"/>
        <v>0</v>
      </c>
      <c r="AB223" s="183">
        <f t="shared" si="238"/>
        <v>0</v>
      </c>
      <c r="AC223" s="183">
        <f t="shared" si="238"/>
        <v>0</v>
      </c>
      <c r="AD223" s="183">
        <f t="shared" si="238"/>
        <v>0</v>
      </c>
      <c r="AE223" s="183">
        <f t="shared" si="238"/>
        <v>0</v>
      </c>
      <c r="AF223" s="196">
        <f t="shared" si="238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237"/>
        <v>0</v>
      </c>
      <c r="D224" s="183">
        <f t="shared" si="237"/>
        <v>0</v>
      </c>
      <c r="E224" s="183">
        <f t="shared" si="237"/>
        <v>0</v>
      </c>
      <c r="F224" s="183">
        <f t="shared" si="237"/>
        <v>0</v>
      </c>
      <c r="G224" s="183">
        <f t="shared" si="237"/>
        <v>0</v>
      </c>
      <c r="H224" s="183">
        <f t="shared" si="237"/>
        <v>0</v>
      </c>
      <c r="I224" s="183">
        <f t="shared" si="237"/>
        <v>0</v>
      </c>
      <c r="J224" s="183">
        <f t="shared" si="237"/>
        <v>0</v>
      </c>
      <c r="K224" s="183">
        <f t="shared" si="237"/>
        <v>0</v>
      </c>
      <c r="L224" s="183">
        <f t="shared" si="237"/>
        <v>0</v>
      </c>
      <c r="M224" s="183">
        <f t="shared" si="237"/>
        <v>0</v>
      </c>
      <c r="N224" s="183">
        <f t="shared" si="237"/>
        <v>0</v>
      </c>
      <c r="O224" s="183">
        <f t="shared" si="237"/>
        <v>0</v>
      </c>
      <c r="P224" s="183">
        <f t="shared" si="237"/>
        <v>0</v>
      </c>
      <c r="Q224" s="183">
        <f t="shared" si="237"/>
        <v>0</v>
      </c>
      <c r="R224" s="183">
        <f t="shared" si="237"/>
        <v>0</v>
      </c>
      <c r="S224" s="183"/>
      <c r="T224" s="183">
        <f t="shared" si="236"/>
        <v>0</v>
      </c>
      <c r="U224" s="183">
        <f t="shared" si="236"/>
        <v>0</v>
      </c>
      <c r="V224" s="183">
        <f t="shared" si="236"/>
        <v>0</v>
      </c>
      <c r="W224" s="183">
        <f t="shared" si="236"/>
        <v>0</v>
      </c>
      <c r="X224" s="183">
        <f t="shared" si="231"/>
        <v>0</v>
      </c>
      <c r="Y224" s="183">
        <f t="shared" si="232"/>
        <v>0</v>
      </c>
      <c r="Z224" s="183">
        <f t="shared" si="232"/>
        <v>0</v>
      </c>
      <c r="AA224" s="183">
        <f t="shared" si="238"/>
        <v>0</v>
      </c>
      <c r="AB224" s="183">
        <f t="shared" si="238"/>
        <v>0</v>
      </c>
      <c r="AC224" s="183">
        <f t="shared" si="238"/>
        <v>0</v>
      </c>
      <c r="AD224" s="183">
        <f t="shared" si="238"/>
        <v>0</v>
      </c>
      <c r="AE224" s="183">
        <f t="shared" si="238"/>
        <v>0</v>
      </c>
      <c r="AF224" s="196">
        <f t="shared" si="238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237"/>
        <v>0</v>
      </c>
      <c r="D225" s="183">
        <f t="shared" si="237"/>
        <v>0</v>
      </c>
      <c r="E225" s="183">
        <f t="shared" si="237"/>
        <v>0</v>
      </c>
      <c r="F225" s="183">
        <f t="shared" si="237"/>
        <v>0</v>
      </c>
      <c r="G225" s="183">
        <f t="shared" si="237"/>
        <v>0</v>
      </c>
      <c r="H225" s="183">
        <f t="shared" si="237"/>
        <v>0</v>
      </c>
      <c r="I225" s="183">
        <f t="shared" si="237"/>
        <v>0</v>
      </c>
      <c r="J225" s="183">
        <f t="shared" si="237"/>
        <v>0</v>
      </c>
      <c r="K225" s="183">
        <f t="shared" si="237"/>
        <v>0</v>
      </c>
      <c r="L225" s="183">
        <f t="shared" si="237"/>
        <v>0</v>
      </c>
      <c r="M225" s="183">
        <f t="shared" si="237"/>
        <v>0</v>
      </c>
      <c r="N225" s="183">
        <f t="shared" si="237"/>
        <v>0</v>
      </c>
      <c r="O225" s="183">
        <f t="shared" si="237"/>
        <v>0</v>
      </c>
      <c r="P225" s="183">
        <f t="shared" si="237"/>
        <v>0</v>
      </c>
      <c r="Q225" s="183">
        <f t="shared" si="237"/>
        <v>0</v>
      </c>
      <c r="R225" s="183">
        <f t="shared" si="237"/>
        <v>0</v>
      </c>
      <c r="S225" s="183"/>
      <c r="T225" s="183">
        <f t="shared" si="236"/>
        <v>0</v>
      </c>
      <c r="U225" s="183">
        <f t="shared" si="236"/>
        <v>0</v>
      </c>
      <c r="V225" s="183">
        <f t="shared" si="236"/>
        <v>0</v>
      </c>
      <c r="W225" s="183">
        <f t="shared" si="236"/>
        <v>0</v>
      </c>
      <c r="X225" s="183">
        <f t="shared" si="231"/>
        <v>0</v>
      </c>
      <c r="Y225" s="183">
        <f t="shared" si="232"/>
        <v>0</v>
      </c>
      <c r="Z225" s="183">
        <f t="shared" si="232"/>
        <v>0</v>
      </c>
      <c r="AA225" s="183">
        <f t="shared" si="238"/>
        <v>0</v>
      </c>
      <c r="AB225" s="183">
        <f t="shared" si="238"/>
        <v>0</v>
      </c>
      <c r="AC225" s="183">
        <f t="shared" si="238"/>
        <v>0</v>
      </c>
      <c r="AD225" s="183">
        <f t="shared" si="238"/>
        <v>0</v>
      </c>
      <c r="AE225" s="183">
        <f t="shared" si="238"/>
        <v>0</v>
      </c>
      <c r="AF225" s="196">
        <f t="shared" si="238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237"/>
        <v>0</v>
      </c>
      <c r="D226" s="183">
        <f t="shared" si="237"/>
        <v>0</v>
      </c>
      <c r="E226" s="183">
        <f t="shared" si="237"/>
        <v>0</v>
      </c>
      <c r="F226" s="183">
        <f t="shared" si="237"/>
        <v>0</v>
      </c>
      <c r="G226" s="183">
        <f t="shared" si="237"/>
        <v>0</v>
      </c>
      <c r="H226" s="183">
        <f t="shared" si="237"/>
        <v>0</v>
      </c>
      <c r="I226" s="183">
        <f t="shared" si="237"/>
        <v>0</v>
      </c>
      <c r="J226" s="183">
        <f t="shared" si="237"/>
        <v>0</v>
      </c>
      <c r="K226" s="183">
        <f t="shared" si="237"/>
        <v>0</v>
      </c>
      <c r="L226" s="183">
        <f t="shared" si="237"/>
        <v>0</v>
      </c>
      <c r="M226" s="183">
        <f t="shared" si="237"/>
        <v>0</v>
      </c>
      <c r="N226" s="183">
        <f t="shared" si="237"/>
        <v>0</v>
      </c>
      <c r="O226" s="183">
        <f t="shared" si="237"/>
        <v>0</v>
      </c>
      <c r="P226" s="183">
        <f t="shared" si="237"/>
        <v>0</v>
      </c>
      <c r="Q226" s="183">
        <f t="shared" si="237"/>
        <v>0</v>
      </c>
      <c r="R226" s="183">
        <f t="shared" si="237"/>
        <v>0</v>
      </c>
      <c r="S226" s="183"/>
      <c r="T226" s="183">
        <f t="shared" si="236"/>
        <v>0</v>
      </c>
      <c r="U226" s="183">
        <f t="shared" si="236"/>
        <v>0</v>
      </c>
      <c r="V226" s="183">
        <f t="shared" si="236"/>
        <v>0</v>
      </c>
      <c r="W226" s="183">
        <f t="shared" si="236"/>
        <v>0</v>
      </c>
      <c r="X226" s="183">
        <f t="shared" si="231"/>
        <v>0</v>
      </c>
      <c r="Y226" s="183">
        <f t="shared" si="232"/>
        <v>0</v>
      </c>
      <c r="Z226" s="183">
        <f t="shared" si="232"/>
        <v>0</v>
      </c>
      <c r="AA226" s="183">
        <f t="shared" ref="AA226:AF239" si="239">Z226</f>
        <v>0</v>
      </c>
      <c r="AB226" s="183">
        <f t="shared" si="239"/>
        <v>0</v>
      </c>
      <c r="AC226" s="183">
        <f t="shared" si="239"/>
        <v>0</v>
      </c>
      <c r="AD226" s="183">
        <f t="shared" si="239"/>
        <v>0</v>
      </c>
      <c r="AE226" s="183">
        <f t="shared" si="239"/>
        <v>0</v>
      </c>
      <c r="AF226" s="196">
        <f t="shared" si="239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240">B227</f>
        <v>0</v>
      </c>
      <c r="D227" s="183">
        <f t="shared" si="240"/>
        <v>0</v>
      </c>
      <c r="E227" s="183">
        <f t="shared" si="240"/>
        <v>0</v>
      </c>
      <c r="F227" s="183">
        <f t="shared" si="240"/>
        <v>0</v>
      </c>
      <c r="G227" s="183">
        <f t="shared" si="240"/>
        <v>0</v>
      </c>
      <c r="H227" s="183">
        <f t="shared" si="240"/>
        <v>0</v>
      </c>
      <c r="I227" s="183">
        <f t="shared" si="240"/>
        <v>0</v>
      </c>
      <c r="J227" s="183">
        <f t="shared" si="240"/>
        <v>0</v>
      </c>
      <c r="K227" s="183">
        <f t="shared" si="240"/>
        <v>0</v>
      </c>
      <c r="L227" s="183">
        <f t="shared" si="240"/>
        <v>0</v>
      </c>
      <c r="M227" s="183">
        <f t="shared" si="240"/>
        <v>0</v>
      </c>
      <c r="N227" s="183">
        <f t="shared" si="240"/>
        <v>0</v>
      </c>
      <c r="O227" s="183">
        <f t="shared" si="240"/>
        <v>0</v>
      </c>
      <c r="P227" s="183">
        <f t="shared" si="240"/>
        <v>0</v>
      </c>
      <c r="Q227" s="183">
        <f t="shared" si="240"/>
        <v>0</v>
      </c>
      <c r="R227" s="183">
        <f t="shared" si="240"/>
        <v>0</v>
      </c>
      <c r="S227" s="183"/>
      <c r="T227" s="183">
        <f t="shared" si="236"/>
        <v>0</v>
      </c>
      <c r="U227" s="183">
        <f t="shared" si="236"/>
        <v>0</v>
      </c>
      <c r="V227" s="183">
        <f t="shared" si="236"/>
        <v>0</v>
      </c>
      <c r="W227" s="183">
        <f t="shared" si="236"/>
        <v>0</v>
      </c>
      <c r="X227" s="183">
        <f t="shared" si="231"/>
        <v>0</v>
      </c>
      <c r="Y227" s="183">
        <f t="shared" si="232"/>
        <v>0</v>
      </c>
      <c r="Z227" s="183">
        <f t="shared" si="232"/>
        <v>0</v>
      </c>
      <c r="AA227" s="183">
        <f t="shared" si="239"/>
        <v>0</v>
      </c>
      <c r="AB227" s="183">
        <f t="shared" si="239"/>
        <v>0</v>
      </c>
      <c r="AC227" s="183">
        <f t="shared" si="239"/>
        <v>0</v>
      </c>
      <c r="AD227" s="183">
        <f t="shared" si="239"/>
        <v>0</v>
      </c>
      <c r="AE227" s="183">
        <f t="shared" si="239"/>
        <v>0</v>
      </c>
      <c r="AF227" s="196">
        <f t="shared" si="239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240"/>
        <v>0</v>
      </c>
      <c r="D228" s="183">
        <f t="shared" si="240"/>
        <v>0</v>
      </c>
      <c r="E228" s="183">
        <f t="shared" si="240"/>
        <v>0</v>
      </c>
      <c r="F228" s="183">
        <f t="shared" si="240"/>
        <v>0</v>
      </c>
      <c r="G228" s="183">
        <f t="shared" si="240"/>
        <v>0</v>
      </c>
      <c r="H228" s="183">
        <f t="shared" si="240"/>
        <v>0</v>
      </c>
      <c r="I228" s="183">
        <f t="shared" si="240"/>
        <v>0</v>
      </c>
      <c r="J228" s="183">
        <f t="shared" si="240"/>
        <v>0</v>
      </c>
      <c r="K228" s="183">
        <f t="shared" si="240"/>
        <v>0</v>
      </c>
      <c r="L228" s="183">
        <f t="shared" si="240"/>
        <v>0</v>
      </c>
      <c r="M228" s="183">
        <f t="shared" si="240"/>
        <v>0</v>
      </c>
      <c r="N228" s="183">
        <f t="shared" si="240"/>
        <v>0</v>
      </c>
      <c r="O228" s="183">
        <f t="shared" si="240"/>
        <v>0</v>
      </c>
      <c r="P228" s="183">
        <f t="shared" si="240"/>
        <v>0</v>
      </c>
      <c r="Q228" s="183">
        <f t="shared" si="240"/>
        <v>0</v>
      </c>
      <c r="R228" s="183">
        <f t="shared" si="240"/>
        <v>0</v>
      </c>
      <c r="S228" s="183"/>
      <c r="T228" s="183">
        <f t="shared" si="236"/>
        <v>0</v>
      </c>
      <c r="U228" s="183">
        <f t="shared" si="236"/>
        <v>0</v>
      </c>
      <c r="V228" s="183">
        <f t="shared" si="236"/>
        <v>0</v>
      </c>
      <c r="W228" s="183">
        <f t="shared" si="236"/>
        <v>0</v>
      </c>
      <c r="X228" s="183">
        <f t="shared" si="231"/>
        <v>0</v>
      </c>
      <c r="Y228" s="183">
        <f t="shared" si="232"/>
        <v>0</v>
      </c>
      <c r="Z228" s="183">
        <f t="shared" si="232"/>
        <v>0</v>
      </c>
      <c r="AA228" s="183">
        <f t="shared" si="239"/>
        <v>0</v>
      </c>
      <c r="AB228" s="183">
        <f t="shared" si="239"/>
        <v>0</v>
      </c>
      <c r="AC228" s="183">
        <f t="shared" si="239"/>
        <v>0</v>
      </c>
      <c r="AD228" s="183">
        <f t="shared" si="239"/>
        <v>0</v>
      </c>
      <c r="AE228" s="183">
        <f t="shared" si="239"/>
        <v>0</v>
      </c>
      <c r="AF228" s="196">
        <f t="shared" si="239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240"/>
        <v>0</v>
      </c>
      <c r="D229" s="183">
        <f t="shared" si="240"/>
        <v>0</v>
      </c>
      <c r="E229" s="183">
        <f t="shared" si="240"/>
        <v>0</v>
      </c>
      <c r="F229" s="183">
        <f t="shared" si="240"/>
        <v>0</v>
      </c>
      <c r="G229" s="183">
        <f t="shared" si="240"/>
        <v>0</v>
      </c>
      <c r="H229" s="183">
        <f t="shared" si="240"/>
        <v>0</v>
      </c>
      <c r="I229" s="183">
        <f t="shared" si="240"/>
        <v>0</v>
      </c>
      <c r="J229" s="183">
        <f t="shared" si="240"/>
        <v>0</v>
      </c>
      <c r="K229" s="183">
        <f t="shared" si="240"/>
        <v>0</v>
      </c>
      <c r="L229" s="183">
        <f t="shared" si="240"/>
        <v>0</v>
      </c>
      <c r="M229" s="183">
        <f t="shared" si="240"/>
        <v>0</v>
      </c>
      <c r="N229" s="183">
        <f t="shared" si="240"/>
        <v>0</v>
      </c>
      <c r="O229" s="183">
        <f t="shared" si="240"/>
        <v>0</v>
      </c>
      <c r="P229" s="183">
        <f t="shared" si="240"/>
        <v>0</v>
      </c>
      <c r="Q229" s="183">
        <f t="shared" si="240"/>
        <v>0</v>
      </c>
      <c r="R229" s="183">
        <f t="shared" si="240"/>
        <v>0</v>
      </c>
      <c r="S229" s="183"/>
      <c r="T229" s="183">
        <f t="shared" si="236"/>
        <v>0</v>
      </c>
      <c r="U229" s="183">
        <f t="shared" si="236"/>
        <v>0</v>
      </c>
      <c r="V229" s="183">
        <f t="shared" si="236"/>
        <v>0</v>
      </c>
      <c r="W229" s="183">
        <f t="shared" si="236"/>
        <v>0</v>
      </c>
      <c r="X229" s="183">
        <f t="shared" si="231"/>
        <v>0</v>
      </c>
      <c r="Y229" s="183">
        <f t="shared" si="232"/>
        <v>0</v>
      </c>
      <c r="Z229" s="183">
        <f t="shared" si="232"/>
        <v>0</v>
      </c>
      <c r="AA229" s="183">
        <f t="shared" si="239"/>
        <v>0</v>
      </c>
      <c r="AB229" s="183">
        <f t="shared" si="239"/>
        <v>0</v>
      </c>
      <c r="AC229" s="183">
        <f t="shared" si="239"/>
        <v>0</v>
      </c>
      <c r="AD229" s="183">
        <f t="shared" si="239"/>
        <v>0</v>
      </c>
      <c r="AE229" s="183">
        <f t="shared" si="239"/>
        <v>0</v>
      </c>
      <c r="AF229" s="196">
        <f t="shared" si="239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240"/>
        <v>0</v>
      </c>
      <c r="D230" s="183">
        <f t="shared" si="240"/>
        <v>0</v>
      </c>
      <c r="E230" s="183">
        <f t="shared" si="240"/>
        <v>0</v>
      </c>
      <c r="F230" s="183">
        <f t="shared" si="240"/>
        <v>0</v>
      </c>
      <c r="G230" s="183">
        <f t="shared" si="240"/>
        <v>0</v>
      </c>
      <c r="H230" s="183">
        <f t="shared" si="240"/>
        <v>0</v>
      </c>
      <c r="I230" s="183">
        <f t="shared" si="240"/>
        <v>0</v>
      </c>
      <c r="J230" s="183">
        <f t="shared" si="240"/>
        <v>0</v>
      </c>
      <c r="K230" s="183">
        <f t="shared" si="240"/>
        <v>0</v>
      </c>
      <c r="L230" s="183">
        <f t="shared" si="240"/>
        <v>0</v>
      </c>
      <c r="M230" s="183">
        <f t="shared" si="240"/>
        <v>0</v>
      </c>
      <c r="N230" s="183">
        <f t="shared" si="240"/>
        <v>0</v>
      </c>
      <c r="O230" s="183">
        <f t="shared" si="240"/>
        <v>0</v>
      </c>
      <c r="P230" s="183">
        <f t="shared" si="240"/>
        <v>0</v>
      </c>
      <c r="Q230" s="183">
        <f t="shared" si="240"/>
        <v>0</v>
      </c>
      <c r="R230" s="183">
        <f t="shared" si="240"/>
        <v>0</v>
      </c>
      <c r="S230" s="183"/>
      <c r="T230" s="183">
        <f t="shared" si="236"/>
        <v>0</v>
      </c>
      <c r="U230" s="183">
        <f t="shared" si="236"/>
        <v>0</v>
      </c>
      <c r="V230" s="183">
        <f t="shared" si="236"/>
        <v>0</v>
      </c>
      <c r="W230" s="183">
        <f t="shared" si="236"/>
        <v>0</v>
      </c>
      <c r="X230" s="183">
        <f t="shared" si="231"/>
        <v>0</v>
      </c>
      <c r="Y230" s="183">
        <f t="shared" si="232"/>
        <v>0</v>
      </c>
      <c r="Z230" s="183">
        <f t="shared" si="232"/>
        <v>0</v>
      </c>
      <c r="AA230" s="183">
        <f t="shared" si="239"/>
        <v>0</v>
      </c>
      <c r="AB230" s="183">
        <f t="shared" si="239"/>
        <v>0</v>
      </c>
      <c r="AC230" s="183">
        <f t="shared" si="239"/>
        <v>0</v>
      </c>
      <c r="AD230" s="183">
        <f t="shared" si="239"/>
        <v>0</v>
      </c>
      <c r="AE230" s="183">
        <f t="shared" si="239"/>
        <v>0</v>
      </c>
      <c r="AF230" s="196">
        <f t="shared" si="239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240"/>
        <v>0</v>
      </c>
      <c r="D231" s="183">
        <f t="shared" si="240"/>
        <v>0</v>
      </c>
      <c r="E231" s="183">
        <f t="shared" si="240"/>
        <v>0</v>
      </c>
      <c r="F231" s="183">
        <f t="shared" si="240"/>
        <v>0</v>
      </c>
      <c r="G231" s="183">
        <f t="shared" si="240"/>
        <v>0</v>
      </c>
      <c r="H231" s="183">
        <f t="shared" si="240"/>
        <v>0</v>
      </c>
      <c r="I231" s="183">
        <f t="shared" si="240"/>
        <v>0</v>
      </c>
      <c r="J231" s="183">
        <f t="shared" si="240"/>
        <v>0</v>
      </c>
      <c r="K231" s="183">
        <f t="shared" si="240"/>
        <v>0</v>
      </c>
      <c r="L231" s="183">
        <f t="shared" si="240"/>
        <v>0</v>
      </c>
      <c r="M231" s="183">
        <f t="shared" si="240"/>
        <v>0</v>
      </c>
      <c r="N231" s="183">
        <f t="shared" si="240"/>
        <v>0</v>
      </c>
      <c r="O231" s="183">
        <f t="shared" si="240"/>
        <v>0</v>
      </c>
      <c r="P231" s="183">
        <f t="shared" si="240"/>
        <v>0</v>
      </c>
      <c r="Q231" s="183">
        <f t="shared" si="240"/>
        <v>0</v>
      </c>
      <c r="R231" s="183">
        <f t="shared" si="240"/>
        <v>0</v>
      </c>
      <c r="S231" s="183"/>
      <c r="T231" s="183">
        <f t="shared" si="236"/>
        <v>0</v>
      </c>
      <c r="U231" s="183">
        <f t="shared" si="236"/>
        <v>0</v>
      </c>
      <c r="V231" s="183">
        <f t="shared" si="236"/>
        <v>0</v>
      </c>
      <c r="W231" s="183">
        <f t="shared" si="236"/>
        <v>0</v>
      </c>
      <c r="X231" s="183">
        <f t="shared" si="231"/>
        <v>0</v>
      </c>
      <c r="Y231" s="183">
        <f t="shared" si="232"/>
        <v>0</v>
      </c>
      <c r="Z231" s="183">
        <f t="shared" si="232"/>
        <v>0</v>
      </c>
      <c r="AA231" s="183">
        <f t="shared" si="239"/>
        <v>0</v>
      </c>
      <c r="AB231" s="183">
        <f t="shared" si="239"/>
        <v>0</v>
      </c>
      <c r="AC231" s="183">
        <f t="shared" si="239"/>
        <v>0</v>
      </c>
      <c r="AD231" s="183">
        <f t="shared" si="239"/>
        <v>0</v>
      </c>
      <c r="AE231" s="183">
        <f t="shared" si="239"/>
        <v>0</v>
      </c>
      <c r="AF231" s="196">
        <f t="shared" si="239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240"/>
        <v>0</v>
      </c>
      <c r="D232" s="183">
        <f t="shared" si="240"/>
        <v>0</v>
      </c>
      <c r="E232" s="183">
        <f t="shared" si="240"/>
        <v>0</v>
      </c>
      <c r="F232" s="183">
        <f t="shared" si="240"/>
        <v>0</v>
      </c>
      <c r="G232" s="183">
        <f t="shared" si="240"/>
        <v>0</v>
      </c>
      <c r="H232" s="183">
        <f t="shared" si="240"/>
        <v>0</v>
      </c>
      <c r="I232" s="183">
        <f t="shared" si="240"/>
        <v>0</v>
      </c>
      <c r="J232" s="183">
        <f t="shared" si="240"/>
        <v>0</v>
      </c>
      <c r="K232" s="183">
        <f t="shared" si="240"/>
        <v>0</v>
      </c>
      <c r="L232" s="183">
        <f t="shared" si="240"/>
        <v>0</v>
      </c>
      <c r="M232" s="183">
        <f t="shared" si="240"/>
        <v>0</v>
      </c>
      <c r="N232" s="183">
        <f t="shared" si="240"/>
        <v>0</v>
      </c>
      <c r="O232" s="183">
        <f t="shared" si="240"/>
        <v>0</v>
      </c>
      <c r="P232" s="183">
        <f t="shared" si="240"/>
        <v>0</v>
      </c>
      <c r="Q232" s="183">
        <f t="shared" si="240"/>
        <v>0</v>
      </c>
      <c r="R232" s="183">
        <f t="shared" si="240"/>
        <v>0</v>
      </c>
      <c r="S232" s="183"/>
      <c r="T232" s="183">
        <f t="shared" si="236"/>
        <v>0</v>
      </c>
      <c r="U232" s="183">
        <f t="shared" si="236"/>
        <v>0</v>
      </c>
      <c r="V232" s="183">
        <f t="shared" si="236"/>
        <v>0</v>
      </c>
      <c r="W232" s="183">
        <f t="shared" si="236"/>
        <v>0</v>
      </c>
      <c r="X232" s="183">
        <f t="shared" si="231"/>
        <v>0</v>
      </c>
      <c r="Y232" s="183">
        <f t="shared" si="232"/>
        <v>0</v>
      </c>
      <c r="Z232" s="183">
        <f t="shared" si="232"/>
        <v>0</v>
      </c>
      <c r="AA232" s="183">
        <f t="shared" si="239"/>
        <v>0</v>
      </c>
      <c r="AB232" s="183">
        <f t="shared" si="239"/>
        <v>0</v>
      </c>
      <c r="AC232" s="183">
        <f t="shared" si="239"/>
        <v>0</v>
      </c>
      <c r="AD232" s="183">
        <f t="shared" si="239"/>
        <v>0</v>
      </c>
      <c r="AE232" s="183">
        <f t="shared" si="239"/>
        <v>0</v>
      </c>
      <c r="AF232" s="196">
        <f t="shared" si="239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240"/>
        <v>0</v>
      </c>
      <c r="D233" s="183">
        <f t="shared" si="240"/>
        <v>0</v>
      </c>
      <c r="E233" s="183">
        <f t="shared" si="240"/>
        <v>0</v>
      </c>
      <c r="F233" s="183">
        <f t="shared" si="240"/>
        <v>0</v>
      </c>
      <c r="G233" s="183">
        <f t="shared" si="240"/>
        <v>0</v>
      </c>
      <c r="H233" s="183">
        <f t="shared" si="240"/>
        <v>0</v>
      </c>
      <c r="I233" s="183">
        <f t="shared" si="240"/>
        <v>0</v>
      </c>
      <c r="J233" s="183">
        <f t="shared" si="240"/>
        <v>0</v>
      </c>
      <c r="K233" s="183">
        <f t="shared" si="240"/>
        <v>0</v>
      </c>
      <c r="L233" s="183">
        <f t="shared" si="240"/>
        <v>0</v>
      </c>
      <c r="M233" s="183">
        <f t="shared" si="240"/>
        <v>0</v>
      </c>
      <c r="N233" s="183">
        <f t="shared" si="240"/>
        <v>0</v>
      </c>
      <c r="O233" s="183">
        <f t="shared" si="240"/>
        <v>0</v>
      </c>
      <c r="P233" s="183">
        <f t="shared" si="240"/>
        <v>0</v>
      </c>
      <c r="Q233" s="183">
        <f t="shared" si="240"/>
        <v>0</v>
      </c>
      <c r="R233" s="183">
        <f t="shared" si="240"/>
        <v>0</v>
      </c>
      <c r="S233" s="183"/>
      <c r="T233" s="183">
        <f t="shared" si="236"/>
        <v>0</v>
      </c>
      <c r="U233" s="183">
        <f t="shared" si="236"/>
        <v>0</v>
      </c>
      <c r="V233" s="183">
        <f t="shared" si="236"/>
        <v>0</v>
      </c>
      <c r="W233" s="183">
        <f t="shared" si="236"/>
        <v>0</v>
      </c>
      <c r="X233" s="183">
        <f t="shared" si="231"/>
        <v>0</v>
      </c>
      <c r="Y233" s="183">
        <f t="shared" si="232"/>
        <v>0</v>
      </c>
      <c r="Z233" s="183">
        <f t="shared" si="232"/>
        <v>0</v>
      </c>
      <c r="AA233" s="183">
        <f t="shared" si="239"/>
        <v>0</v>
      </c>
      <c r="AB233" s="183">
        <f t="shared" si="239"/>
        <v>0</v>
      </c>
      <c r="AC233" s="183">
        <f t="shared" si="239"/>
        <v>0</v>
      </c>
      <c r="AD233" s="183">
        <f t="shared" si="239"/>
        <v>0</v>
      </c>
      <c r="AE233" s="183">
        <f t="shared" si="239"/>
        <v>0</v>
      </c>
      <c r="AF233" s="196">
        <f t="shared" si="239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240"/>
        <v>0</v>
      </c>
      <c r="D234" s="183">
        <f t="shared" si="240"/>
        <v>0</v>
      </c>
      <c r="E234" s="183">
        <f t="shared" si="240"/>
        <v>0</v>
      </c>
      <c r="F234" s="183">
        <f t="shared" si="240"/>
        <v>0</v>
      </c>
      <c r="G234" s="183">
        <f t="shared" si="240"/>
        <v>0</v>
      </c>
      <c r="H234" s="183">
        <f t="shared" si="240"/>
        <v>0</v>
      </c>
      <c r="I234" s="183">
        <f t="shared" si="240"/>
        <v>0</v>
      </c>
      <c r="J234" s="183">
        <f t="shared" si="240"/>
        <v>0</v>
      </c>
      <c r="K234" s="183">
        <f t="shared" si="240"/>
        <v>0</v>
      </c>
      <c r="L234" s="183">
        <f t="shared" si="240"/>
        <v>0</v>
      </c>
      <c r="M234" s="183">
        <f t="shared" si="240"/>
        <v>0</v>
      </c>
      <c r="N234" s="183">
        <f t="shared" si="240"/>
        <v>0</v>
      </c>
      <c r="O234" s="183">
        <f t="shared" si="240"/>
        <v>0</v>
      </c>
      <c r="P234" s="183">
        <f t="shared" si="240"/>
        <v>0</v>
      </c>
      <c r="Q234" s="183">
        <f t="shared" si="240"/>
        <v>0</v>
      </c>
      <c r="R234" s="183">
        <f t="shared" si="240"/>
        <v>0</v>
      </c>
      <c r="S234" s="183"/>
      <c r="T234" s="183">
        <f t="shared" si="236"/>
        <v>0</v>
      </c>
      <c r="U234" s="183">
        <f t="shared" si="236"/>
        <v>0</v>
      </c>
      <c r="V234" s="183">
        <f t="shared" si="236"/>
        <v>0</v>
      </c>
      <c r="W234" s="183">
        <f t="shared" si="236"/>
        <v>0</v>
      </c>
      <c r="X234" s="183">
        <f t="shared" si="231"/>
        <v>0</v>
      </c>
      <c r="Y234" s="183">
        <f t="shared" si="232"/>
        <v>0</v>
      </c>
      <c r="Z234" s="183">
        <f t="shared" si="232"/>
        <v>0</v>
      </c>
      <c r="AA234" s="183">
        <f t="shared" si="239"/>
        <v>0</v>
      </c>
      <c r="AB234" s="183">
        <f t="shared" si="239"/>
        <v>0</v>
      </c>
      <c r="AC234" s="183">
        <f t="shared" si="239"/>
        <v>0</v>
      </c>
      <c r="AD234" s="183">
        <f t="shared" si="239"/>
        <v>0</v>
      </c>
      <c r="AE234" s="183">
        <f t="shared" si="239"/>
        <v>0</v>
      </c>
      <c r="AF234" s="196">
        <f t="shared" si="239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240"/>
        <v>0</v>
      </c>
      <c r="D235" s="183">
        <f t="shared" si="240"/>
        <v>0</v>
      </c>
      <c r="E235" s="183">
        <f t="shared" si="240"/>
        <v>0</v>
      </c>
      <c r="F235" s="183">
        <f t="shared" si="240"/>
        <v>0</v>
      </c>
      <c r="G235" s="183">
        <f t="shared" si="240"/>
        <v>0</v>
      </c>
      <c r="H235" s="183">
        <f t="shared" si="240"/>
        <v>0</v>
      </c>
      <c r="I235" s="183">
        <f t="shared" si="240"/>
        <v>0</v>
      </c>
      <c r="J235" s="183">
        <f t="shared" si="240"/>
        <v>0</v>
      </c>
      <c r="K235" s="183">
        <f t="shared" si="240"/>
        <v>0</v>
      </c>
      <c r="L235" s="183">
        <f t="shared" si="240"/>
        <v>0</v>
      </c>
      <c r="M235" s="183">
        <f t="shared" si="240"/>
        <v>0</v>
      </c>
      <c r="N235" s="183">
        <f t="shared" si="240"/>
        <v>0</v>
      </c>
      <c r="O235" s="183">
        <f t="shared" si="240"/>
        <v>0</v>
      </c>
      <c r="P235" s="183">
        <f t="shared" si="240"/>
        <v>0</v>
      </c>
      <c r="Q235" s="183">
        <f t="shared" si="240"/>
        <v>0</v>
      </c>
      <c r="R235" s="183">
        <f t="shared" si="240"/>
        <v>0</v>
      </c>
      <c r="S235" s="183"/>
      <c r="T235" s="183">
        <f t="shared" si="236"/>
        <v>0</v>
      </c>
      <c r="U235" s="183">
        <f t="shared" si="236"/>
        <v>0</v>
      </c>
      <c r="V235" s="183">
        <f t="shared" si="236"/>
        <v>0</v>
      </c>
      <c r="W235" s="183">
        <f t="shared" si="236"/>
        <v>0</v>
      </c>
      <c r="X235" s="183">
        <f t="shared" si="231"/>
        <v>0</v>
      </c>
      <c r="Y235" s="183">
        <f t="shared" si="232"/>
        <v>0</v>
      </c>
      <c r="Z235" s="183">
        <f t="shared" si="232"/>
        <v>0</v>
      </c>
      <c r="AA235" s="183">
        <f t="shared" si="239"/>
        <v>0</v>
      </c>
      <c r="AB235" s="183">
        <f t="shared" si="239"/>
        <v>0</v>
      </c>
      <c r="AC235" s="183">
        <f t="shared" si="239"/>
        <v>0</v>
      </c>
      <c r="AD235" s="183">
        <f t="shared" si="239"/>
        <v>0</v>
      </c>
      <c r="AE235" s="183">
        <f t="shared" si="239"/>
        <v>0</v>
      </c>
      <c r="AF235" s="196">
        <f t="shared" si="239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240"/>
        <v>0</v>
      </c>
      <c r="D236" s="183">
        <f t="shared" si="240"/>
        <v>0</v>
      </c>
      <c r="E236" s="183">
        <f t="shared" si="240"/>
        <v>0</v>
      </c>
      <c r="F236" s="183">
        <f t="shared" si="240"/>
        <v>0</v>
      </c>
      <c r="G236" s="183">
        <f t="shared" si="240"/>
        <v>0</v>
      </c>
      <c r="H236" s="183">
        <f t="shared" si="240"/>
        <v>0</v>
      </c>
      <c r="I236" s="183">
        <f t="shared" si="240"/>
        <v>0</v>
      </c>
      <c r="J236" s="183">
        <f t="shared" si="240"/>
        <v>0</v>
      </c>
      <c r="K236" s="183">
        <f t="shared" si="240"/>
        <v>0</v>
      </c>
      <c r="L236" s="183">
        <f t="shared" si="240"/>
        <v>0</v>
      </c>
      <c r="M236" s="183">
        <f t="shared" si="240"/>
        <v>0</v>
      </c>
      <c r="N236" s="183">
        <f t="shared" si="240"/>
        <v>0</v>
      </c>
      <c r="O236" s="183">
        <f t="shared" si="240"/>
        <v>0</v>
      </c>
      <c r="P236" s="183">
        <f t="shared" si="240"/>
        <v>0</v>
      </c>
      <c r="Q236" s="183">
        <f t="shared" si="240"/>
        <v>0</v>
      </c>
      <c r="R236" s="183">
        <f t="shared" si="240"/>
        <v>0</v>
      </c>
      <c r="S236" s="183"/>
      <c r="T236" s="183">
        <f t="shared" si="236"/>
        <v>0</v>
      </c>
      <c r="U236" s="183">
        <f t="shared" si="236"/>
        <v>0</v>
      </c>
      <c r="V236" s="183">
        <f t="shared" si="236"/>
        <v>0</v>
      </c>
      <c r="W236" s="183">
        <f t="shared" si="236"/>
        <v>0</v>
      </c>
      <c r="X236" s="183">
        <f t="shared" si="231"/>
        <v>0</v>
      </c>
      <c r="Y236" s="183">
        <f t="shared" si="232"/>
        <v>0</v>
      </c>
      <c r="Z236" s="183">
        <f t="shared" si="232"/>
        <v>0</v>
      </c>
      <c r="AA236" s="183">
        <f t="shared" si="239"/>
        <v>0</v>
      </c>
      <c r="AB236" s="183">
        <f t="shared" si="239"/>
        <v>0</v>
      </c>
      <c r="AC236" s="183">
        <f t="shared" si="239"/>
        <v>0</v>
      </c>
      <c r="AD236" s="183">
        <f t="shared" si="239"/>
        <v>0</v>
      </c>
      <c r="AE236" s="183">
        <f t="shared" si="239"/>
        <v>0</v>
      </c>
      <c r="AF236" s="196">
        <f t="shared" si="239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240"/>
        <v>0</v>
      </c>
      <c r="D237" s="183">
        <f t="shared" si="240"/>
        <v>0</v>
      </c>
      <c r="E237" s="183">
        <f t="shared" si="240"/>
        <v>0</v>
      </c>
      <c r="F237" s="183">
        <f t="shared" si="240"/>
        <v>0</v>
      </c>
      <c r="G237" s="183">
        <f t="shared" si="240"/>
        <v>0</v>
      </c>
      <c r="H237" s="183">
        <f t="shared" si="240"/>
        <v>0</v>
      </c>
      <c r="I237" s="183">
        <f t="shared" si="240"/>
        <v>0</v>
      </c>
      <c r="J237" s="183">
        <f t="shared" si="240"/>
        <v>0</v>
      </c>
      <c r="K237" s="183">
        <f t="shared" si="240"/>
        <v>0</v>
      </c>
      <c r="L237" s="183">
        <f t="shared" si="240"/>
        <v>0</v>
      </c>
      <c r="M237" s="183">
        <f t="shared" si="240"/>
        <v>0</v>
      </c>
      <c r="N237" s="183">
        <f t="shared" si="240"/>
        <v>0</v>
      </c>
      <c r="O237" s="183">
        <f t="shared" si="240"/>
        <v>0</v>
      </c>
      <c r="P237" s="183">
        <f t="shared" si="240"/>
        <v>0</v>
      </c>
      <c r="Q237" s="183">
        <f t="shared" si="240"/>
        <v>0</v>
      </c>
      <c r="R237" s="183">
        <f t="shared" si="240"/>
        <v>0</v>
      </c>
      <c r="S237" s="183"/>
      <c r="T237" s="183">
        <f t="shared" si="236"/>
        <v>0</v>
      </c>
      <c r="U237" s="183">
        <f t="shared" si="236"/>
        <v>0</v>
      </c>
      <c r="V237" s="183">
        <f t="shared" si="236"/>
        <v>0</v>
      </c>
      <c r="W237" s="183">
        <f t="shared" si="236"/>
        <v>0</v>
      </c>
      <c r="X237" s="183">
        <f t="shared" si="231"/>
        <v>0</v>
      </c>
      <c r="Y237" s="183">
        <f t="shared" si="232"/>
        <v>0</v>
      </c>
      <c r="Z237" s="183">
        <f t="shared" si="232"/>
        <v>0</v>
      </c>
      <c r="AA237" s="183">
        <f t="shared" si="239"/>
        <v>0</v>
      </c>
      <c r="AB237" s="183">
        <f t="shared" si="239"/>
        <v>0</v>
      </c>
      <c r="AC237" s="183">
        <f t="shared" si="239"/>
        <v>0</v>
      </c>
      <c r="AD237" s="183">
        <f t="shared" si="239"/>
        <v>0</v>
      </c>
      <c r="AE237" s="183">
        <f t="shared" si="239"/>
        <v>0</v>
      </c>
      <c r="AF237" s="196">
        <f t="shared" si="239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240"/>
        <v>0</v>
      </c>
      <c r="D238" s="183">
        <f t="shared" si="240"/>
        <v>0</v>
      </c>
      <c r="E238" s="183">
        <f t="shared" si="240"/>
        <v>0</v>
      </c>
      <c r="F238" s="183">
        <f t="shared" si="240"/>
        <v>0</v>
      </c>
      <c r="G238" s="183">
        <f t="shared" si="240"/>
        <v>0</v>
      </c>
      <c r="H238" s="183">
        <f t="shared" si="240"/>
        <v>0</v>
      </c>
      <c r="I238" s="183">
        <f t="shared" si="240"/>
        <v>0</v>
      </c>
      <c r="J238" s="183">
        <f t="shared" si="240"/>
        <v>0</v>
      </c>
      <c r="K238" s="183">
        <f t="shared" si="240"/>
        <v>0</v>
      </c>
      <c r="L238" s="183">
        <f t="shared" si="240"/>
        <v>0</v>
      </c>
      <c r="M238" s="183">
        <f t="shared" si="240"/>
        <v>0</v>
      </c>
      <c r="N238" s="183">
        <f t="shared" si="240"/>
        <v>0</v>
      </c>
      <c r="O238" s="183">
        <f t="shared" si="240"/>
        <v>0</v>
      </c>
      <c r="P238" s="183">
        <f t="shared" si="240"/>
        <v>0</v>
      </c>
      <c r="Q238" s="183">
        <f t="shared" si="240"/>
        <v>0</v>
      </c>
      <c r="R238" s="183">
        <f t="shared" si="240"/>
        <v>0</v>
      </c>
      <c r="S238" s="183"/>
      <c r="T238" s="183">
        <f t="shared" ref="T238:W279" si="241">S238</f>
        <v>0</v>
      </c>
      <c r="U238" s="183">
        <f t="shared" si="241"/>
        <v>0</v>
      </c>
      <c r="V238" s="183">
        <f t="shared" si="241"/>
        <v>0</v>
      </c>
      <c r="W238" s="183">
        <f t="shared" si="241"/>
        <v>0</v>
      </c>
      <c r="X238" s="183">
        <f t="shared" si="231"/>
        <v>0</v>
      </c>
      <c r="Y238" s="183">
        <f t="shared" si="232"/>
        <v>0</v>
      </c>
      <c r="Z238" s="183">
        <f t="shared" si="232"/>
        <v>0</v>
      </c>
      <c r="AA238" s="183">
        <f t="shared" si="239"/>
        <v>0</v>
      </c>
      <c r="AB238" s="183">
        <f t="shared" si="239"/>
        <v>0</v>
      </c>
      <c r="AC238" s="183">
        <f t="shared" si="239"/>
        <v>0</v>
      </c>
      <c r="AD238" s="183">
        <f t="shared" si="239"/>
        <v>0</v>
      </c>
      <c r="AE238" s="183">
        <f t="shared" si="239"/>
        <v>0</v>
      </c>
      <c r="AF238" s="196">
        <f t="shared" si="239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240"/>
        <v>0</v>
      </c>
      <c r="D239" s="183">
        <f t="shared" si="240"/>
        <v>0</v>
      </c>
      <c r="E239" s="183">
        <f t="shared" si="240"/>
        <v>0</v>
      </c>
      <c r="F239" s="183">
        <f t="shared" si="240"/>
        <v>0</v>
      </c>
      <c r="G239" s="183">
        <f t="shared" si="240"/>
        <v>0</v>
      </c>
      <c r="H239" s="183">
        <f t="shared" si="240"/>
        <v>0</v>
      </c>
      <c r="I239" s="183">
        <f t="shared" si="240"/>
        <v>0</v>
      </c>
      <c r="J239" s="183">
        <f t="shared" si="240"/>
        <v>0</v>
      </c>
      <c r="K239" s="183">
        <f t="shared" si="240"/>
        <v>0</v>
      </c>
      <c r="L239" s="183">
        <f t="shared" si="240"/>
        <v>0</v>
      </c>
      <c r="M239" s="183">
        <f t="shared" si="240"/>
        <v>0</v>
      </c>
      <c r="N239" s="183">
        <f t="shared" si="240"/>
        <v>0</v>
      </c>
      <c r="O239" s="183">
        <f t="shared" si="240"/>
        <v>0</v>
      </c>
      <c r="P239" s="183">
        <f t="shared" si="240"/>
        <v>0</v>
      </c>
      <c r="Q239" s="183">
        <f t="shared" si="240"/>
        <v>0</v>
      </c>
      <c r="R239" s="183">
        <f t="shared" si="240"/>
        <v>0</v>
      </c>
      <c r="S239" s="183"/>
      <c r="T239" s="183">
        <f t="shared" si="241"/>
        <v>0</v>
      </c>
      <c r="U239" s="183">
        <f t="shared" si="241"/>
        <v>0</v>
      </c>
      <c r="V239" s="183">
        <f t="shared" si="241"/>
        <v>0</v>
      </c>
      <c r="W239" s="183">
        <f t="shared" si="241"/>
        <v>0</v>
      </c>
      <c r="X239" s="183">
        <f t="shared" si="231"/>
        <v>0</v>
      </c>
      <c r="Y239" s="183">
        <f t="shared" si="232"/>
        <v>0</v>
      </c>
      <c r="Z239" s="183">
        <f t="shared" si="232"/>
        <v>0</v>
      </c>
      <c r="AA239" s="183">
        <f t="shared" si="239"/>
        <v>0</v>
      </c>
      <c r="AB239" s="183">
        <f t="shared" si="239"/>
        <v>0</v>
      </c>
      <c r="AC239" s="183">
        <f t="shared" si="239"/>
        <v>0</v>
      </c>
      <c r="AD239" s="183">
        <f t="shared" si="239"/>
        <v>0</v>
      </c>
      <c r="AE239" s="183">
        <f t="shared" si="239"/>
        <v>0</v>
      </c>
      <c r="AF239" s="196">
        <f t="shared" si="239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240"/>
        <v>0</v>
      </c>
      <c r="D240" s="183">
        <f t="shared" si="240"/>
        <v>0</v>
      </c>
      <c r="E240" s="183">
        <f t="shared" si="240"/>
        <v>0</v>
      </c>
      <c r="F240" s="183">
        <f t="shared" si="240"/>
        <v>0</v>
      </c>
      <c r="G240" s="183">
        <f t="shared" si="240"/>
        <v>0</v>
      </c>
      <c r="H240" s="183">
        <f t="shared" si="240"/>
        <v>0</v>
      </c>
      <c r="I240" s="183">
        <f t="shared" si="240"/>
        <v>0</v>
      </c>
      <c r="J240" s="183">
        <f t="shared" si="240"/>
        <v>0</v>
      </c>
      <c r="K240" s="183">
        <f t="shared" si="240"/>
        <v>0</v>
      </c>
      <c r="L240" s="183">
        <f t="shared" si="240"/>
        <v>0</v>
      </c>
      <c r="M240" s="183">
        <f t="shared" si="240"/>
        <v>0</v>
      </c>
      <c r="N240" s="183">
        <f t="shared" si="240"/>
        <v>0</v>
      </c>
      <c r="O240" s="183">
        <f t="shared" si="240"/>
        <v>0</v>
      </c>
      <c r="P240" s="183">
        <f t="shared" si="240"/>
        <v>0</v>
      </c>
      <c r="Q240" s="183">
        <f t="shared" si="240"/>
        <v>0</v>
      </c>
      <c r="R240" s="183">
        <f t="shared" si="240"/>
        <v>0</v>
      </c>
      <c r="S240" s="183"/>
      <c r="T240" s="183">
        <f t="shared" si="241"/>
        <v>0</v>
      </c>
      <c r="U240" s="183">
        <f t="shared" si="241"/>
        <v>0</v>
      </c>
      <c r="V240" s="183">
        <f t="shared" si="241"/>
        <v>0</v>
      </c>
      <c r="W240" s="183">
        <f t="shared" si="241"/>
        <v>0</v>
      </c>
      <c r="X240" s="183">
        <f t="shared" si="231"/>
        <v>0</v>
      </c>
      <c r="Y240" s="183">
        <f t="shared" si="232"/>
        <v>0</v>
      </c>
      <c r="Z240" s="183">
        <f t="shared" si="232"/>
        <v>0</v>
      </c>
      <c r="AA240" s="183">
        <f t="shared" ref="AA240:AF255" si="242">Z240</f>
        <v>0</v>
      </c>
      <c r="AB240" s="183">
        <f t="shared" si="242"/>
        <v>0</v>
      </c>
      <c r="AC240" s="183">
        <f t="shared" si="242"/>
        <v>0</v>
      </c>
      <c r="AD240" s="183">
        <f t="shared" si="242"/>
        <v>0</v>
      </c>
      <c r="AE240" s="183">
        <f t="shared" si="242"/>
        <v>0</v>
      </c>
      <c r="AF240" s="196">
        <f t="shared" si="242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240"/>
        <v>0</v>
      </c>
      <c r="D241" s="183">
        <f t="shared" si="240"/>
        <v>0</v>
      </c>
      <c r="E241" s="183">
        <f t="shared" si="240"/>
        <v>0</v>
      </c>
      <c r="F241" s="183">
        <f t="shared" si="240"/>
        <v>0</v>
      </c>
      <c r="G241" s="183">
        <f t="shared" si="240"/>
        <v>0</v>
      </c>
      <c r="H241" s="183">
        <f t="shared" si="240"/>
        <v>0</v>
      </c>
      <c r="I241" s="183">
        <f t="shared" si="240"/>
        <v>0</v>
      </c>
      <c r="J241" s="183">
        <f t="shared" si="240"/>
        <v>0</v>
      </c>
      <c r="K241" s="183">
        <f t="shared" si="240"/>
        <v>0</v>
      </c>
      <c r="L241" s="183">
        <f t="shared" si="240"/>
        <v>0</v>
      </c>
      <c r="M241" s="183">
        <f t="shared" si="240"/>
        <v>0</v>
      </c>
      <c r="N241" s="183">
        <f t="shared" si="240"/>
        <v>0</v>
      </c>
      <c r="O241" s="183">
        <f t="shared" si="240"/>
        <v>0</v>
      </c>
      <c r="P241" s="183">
        <f t="shared" si="240"/>
        <v>0</v>
      </c>
      <c r="Q241" s="183">
        <f t="shared" si="240"/>
        <v>0</v>
      </c>
      <c r="R241" s="183">
        <f t="shared" si="240"/>
        <v>0</v>
      </c>
      <c r="S241" s="183"/>
      <c r="T241" s="183">
        <f t="shared" si="241"/>
        <v>0</v>
      </c>
      <c r="U241" s="183">
        <f t="shared" si="241"/>
        <v>0</v>
      </c>
      <c r="V241" s="183">
        <f t="shared" si="241"/>
        <v>0</v>
      </c>
      <c r="W241" s="183">
        <f t="shared" si="241"/>
        <v>0</v>
      </c>
      <c r="X241" s="183">
        <f t="shared" si="231"/>
        <v>0</v>
      </c>
      <c r="Y241" s="183">
        <f t="shared" si="232"/>
        <v>0</v>
      </c>
      <c r="Z241" s="183">
        <f t="shared" si="232"/>
        <v>0</v>
      </c>
      <c r="AA241" s="183">
        <f t="shared" si="242"/>
        <v>0</v>
      </c>
      <c r="AB241" s="183">
        <f t="shared" si="242"/>
        <v>0</v>
      </c>
      <c r="AC241" s="183">
        <f t="shared" si="242"/>
        <v>0</v>
      </c>
      <c r="AD241" s="183">
        <f t="shared" si="242"/>
        <v>0</v>
      </c>
      <c r="AE241" s="183">
        <f t="shared" si="242"/>
        <v>0</v>
      </c>
      <c r="AF241" s="196">
        <f t="shared" si="242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240"/>
        <v>0</v>
      </c>
      <c r="D242" s="183">
        <f t="shared" si="240"/>
        <v>0</v>
      </c>
      <c r="E242" s="183">
        <f t="shared" si="240"/>
        <v>0</v>
      </c>
      <c r="F242" s="183">
        <f t="shared" si="240"/>
        <v>0</v>
      </c>
      <c r="G242" s="183">
        <f t="shared" si="240"/>
        <v>0</v>
      </c>
      <c r="H242" s="183">
        <f t="shared" si="240"/>
        <v>0</v>
      </c>
      <c r="I242" s="183">
        <f t="shared" si="240"/>
        <v>0</v>
      </c>
      <c r="J242" s="183">
        <f t="shared" si="240"/>
        <v>0</v>
      </c>
      <c r="K242" s="183">
        <f t="shared" si="240"/>
        <v>0</v>
      </c>
      <c r="L242" s="183">
        <f t="shared" si="240"/>
        <v>0</v>
      </c>
      <c r="M242" s="183">
        <f t="shared" si="240"/>
        <v>0</v>
      </c>
      <c r="N242" s="183">
        <f t="shared" si="240"/>
        <v>0</v>
      </c>
      <c r="O242" s="183">
        <f t="shared" si="240"/>
        <v>0</v>
      </c>
      <c r="P242" s="183">
        <f t="shared" si="240"/>
        <v>0</v>
      </c>
      <c r="Q242" s="183">
        <f t="shared" si="240"/>
        <v>0</v>
      </c>
      <c r="R242" s="183">
        <f t="shared" ref="C242:R257" si="243">Q242</f>
        <v>0</v>
      </c>
      <c r="S242" s="183"/>
      <c r="T242" s="183">
        <f t="shared" si="241"/>
        <v>0</v>
      </c>
      <c r="U242" s="183">
        <f t="shared" si="241"/>
        <v>0</v>
      </c>
      <c r="V242" s="183">
        <f t="shared" si="241"/>
        <v>0</v>
      </c>
      <c r="W242" s="183">
        <f t="shared" si="241"/>
        <v>0</v>
      </c>
      <c r="X242" s="183">
        <f t="shared" si="231"/>
        <v>0</v>
      </c>
      <c r="Y242" s="183">
        <f t="shared" si="232"/>
        <v>0</v>
      </c>
      <c r="Z242" s="183">
        <f t="shared" si="232"/>
        <v>0</v>
      </c>
      <c r="AA242" s="183">
        <f t="shared" si="242"/>
        <v>0</v>
      </c>
      <c r="AB242" s="183">
        <f t="shared" si="242"/>
        <v>0</v>
      </c>
      <c r="AC242" s="183">
        <f t="shared" si="242"/>
        <v>0</v>
      </c>
      <c r="AD242" s="183">
        <f t="shared" si="242"/>
        <v>0</v>
      </c>
      <c r="AE242" s="183">
        <f t="shared" si="242"/>
        <v>0</v>
      </c>
      <c r="AF242" s="196">
        <f t="shared" si="242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243"/>
        <v>0</v>
      </c>
      <c r="D243" s="183">
        <f t="shared" si="243"/>
        <v>0</v>
      </c>
      <c r="E243" s="183">
        <f t="shared" si="243"/>
        <v>0</v>
      </c>
      <c r="F243" s="183">
        <f t="shared" si="243"/>
        <v>0</v>
      </c>
      <c r="G243" s="183">
        <f t="shared" si="243"/>
        <v>0</v>
      </c>
      <c r="H243" s="183">
        <f t="shared" si="243"/>
        <v>0</v>
      </c>
      <c r="I243" s="183">
        <f t="shared" si="243"/>
        <v>0</v>
      </c>
      <c r="J243" s="183">
        <f t="shared" si="243"/>
        <v>0</v>
      </c>
      <c r="K243" s="183">
        <f t="shared" si="243"/>
        <v>0</v>
      </c>
      <c r="L243" s="183">
        <f t="shared" si="243"/>
        <v>0</v>
      </c>
      <c r="M243" s="183">
        <f t="shared" si="243"/>
        <v>0</v>
      </c>
      <c r="N243" s="183">
        <f t="shared" si="243"/>
        <v>0</v>
      </c>
      <c r="O243" s="183">
        <f t="shared" si="243"/>
        <v>0</v>
      </c>
      <c r="P243" s="183">
        <f t="shared" si="243"/>
        <v>0</v>
      </c>
      <c r="Q243" s="183">
        <f t="shared" si="243"/>
        <v>0</v>
      </c>
      <c r="R243" s="183">
        <f t="shared" si="243"/>
        <v>0</v>
      </c>
      <c r="S243" s="183"/>
      <c r="T243" s="183">
        <f t="shared" si="241"/>
        <v>0</v>
      </c>
      <c r="U243" s="183">
        <f t="shared" si="241"/>
        <v>0</v>
      </c>
      <c r="V243" s="183">
        <f t="shared" si="241"/>
        <v>0</v>
      </c>
      <c r="W243" s="183">
        <f t="shared" si="241"/>
        <v>0</v>
      </c>
      <c r="X243" s="183">
        <f t="shared" si="231"/>
        <v>0</v>
      </c>
      <c r="Y243" s="183">
        <f t="shared" si="232"/>
        <v>0</v>
      </c>
      <c r="Z243" s="183">
        <f t="shared" si="232"/>
        <v>0</v>
      </c>
      <c r="AA243" s="183">
        <f t="shared" si="242"/>
        <v>0</v>
      </c>
      <c r="AB243" s="183">
        <f t="shared" si="242"/>
        <v>0</v>
      </c>
      <c r="AC243" s="183">
        <f t="shared" si="242"/>
        <v>0</v>
      </c>
      <c r="AD243" s="183">
        <f t="shared" si="242"/>
        <v>0</v>
      </c>
      <c r="AE243" s="183">
        <f t="shared" si="242"/>
        <v>0</v>
      </c>
      <c r="AF243" s="196">
        <f t="shared" si="242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243"/>
        <v>0</v>
      </c>
      <c r="D244" s="183">
        <f t="shared" si="243"/>
        <v>0</v>
      </c>
      <c r="E244" s="183">
        <f t="shared" si="243"/>
        <v>0</v>
      </c>
      <c r="F244" s="183">
        <f t="shared" si="243"/>
        <v>0</v>
      </c>
      <c r="G244" s="183">
        <f t="shared" si="243"/>
        <v>0</v>
      </c>
      <c r="H244" s="183">
        <f t="shared" si="243"/>
        <v>0</v>
      </c>
      <c r="I244" s="183">
        <f t="shared" si="243"/>
        <v>0</v>
      </c>
      <c r="J244" s="183">
        <f t="shared" si="243"/>
        <v>0</v>
      </c>
      <c r="K244" s="183">
        <f t="shared" si="243"/>
        <v>0</v>
      </c>
      <c r="L244" s="183">
        <f t="shared" si="243"/>
        <v>0</v>
      </c>
      <c r="M244" s="183">
        <f t="shared" si="243"/>
        <v>0</v>
      </c>
      <c r="N244" s="183">
        <f t="shared" si="243"/>
        <v>0</v>
      </c>
      <c r="O244" s="183">
        <f t="shared" si="243"/>
        <v>0</v>
      </c>
      <c r="P244" s="183">
        <f t="shared" si="243"/>
        <v>0</v>
      </c>
      <c r="Q244" s="183">
        <f t="shared" si="243"/>
        <v>0</v>
      </c>
      <c r="R244" s="183">
        <f t="shared" si="243"/>
        <v>0</v>
      </c>
      <c r="S244" s="183"/>
      <c r="T244" s="183">
        <f t="shared" si="241"/>
        <v>0</v>
      </c>
      <c r="U244" s="183">
        <f t="shared" si="241"/>
        <v>0</v>
      </c>
      <c r="V244" s="183">
        <f t="shared" si="241"/>
        <v>0</v>
      </c>
      <c r="W244" s="183">
        <f t="shared" si="241"/>
        <v>0</v>
      </c>
      <c r="X244" s="183">
        <f t="shared" ref="X244:X307" si="244">W244</f>
        <v>0</v>
      </c>
      <c r="Y244" s="183">
        <f t="shared" ref="Y244:Z307" si="245">X244</f>
        <v>0</v>
      </c>
      <c r="Z244" s="183">
        <f t="shared" si="245"/>
        <v>0</v>
      </c>
      <c r="AA244" s="183">
        <f t="shared" si="242"/>
        <v>0</v>
      </c>
      <c r="AB244" s="183">
        <f t="shared" si="242"/>
        <v>0</v>
      </c>
      <c r="AC244" s="183">
        <f t="shared" si="242"/>
        <v>0</v>
      </c>
      <c r="AD244" s="183">
        <f t="shared" si="242"/>
        <v>0</v>
      </c>
      <c r="AE244" s="183">
        <f t="shared" si="242"/>
        <v>0</v>
      </c>
      <c r="AF244" s="196">
        <f t="shared" si="242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243"/>
        <v>0</v>
      </c>
      <c r="D245" s="183">
        <f t="shared" si="243"/>
        <v>0</v>
      </c>
      <c r="E245" s="183">
        <f t="shared" si="243"/>
        <v>0</v>
      </c>
      <c r="F245" s="183">
        <f t="shared" si="243"/>
        <v>0</v>
      </c>
      <c r="G245" s="183">
        <f t="shared" si="243"/>
        <v>0</v>
      </c>
      <c r="H245" s="183">
        <f t="shared" si="243"/>
        <v>0</v>
      </c>
      <c r="I245" s="183">
        <f t="shared" si="243"/>
        <v>0</v>
      </c>
      <c r="J245" s="183">
        <f t="shared" si="243"/>
        <v>0</v>
      </c>
      <c r="K245" s="183">
        <f t="shared" si="243"/>
        <v>0</v>
      </c>
      <c r="L245" s="183">
        <f t="shared" si="243"/>
        <v>0</v>
      </c>
      <c r="M245" s="183">
        <f t="shared" si="243"/>
        <v>0</v>
      </c>
      <c r="N245" s="183">
        <f t="shared" si="243"/>
        <v>0</v>
      </c>
      <c r="O245" s="183">
        <f t="shared" si="243"/>
        <v>0</v>
      </c>
      <c r="P245" s="183">
        <f t="shared" si="243"/>
        <v>0</v>
      </c>
      <c r="Q245" s="183">
        <f t="shared" si="243"/>
        <v>0</v>
      </c>
      <c r="R245" s="183">
        <f t="shared" si="243"/>
        <v>0</v>
      </c>
      <c r="S245" s="183"/>
      <c r="T245" s="183">
        <f t="shared" si="241"/>
        <v>0</v>
      </c>
      <c r="U245" s="183">
        <f t="shared" si="241"/>
        <v>0</v>
      </c>
      <c r="V245" s="183">
        <f t="shared" si="241"/>
        <v>0</v>
      </c>
      <c r="W245" s="183">
        <f t="shared" si="241"/>
        <v>0</v>
      </c>
      <c r="X245" s="183">
        <f t="shared" si="244"/>
        <v>0</v>
      </c>
      <c r="Y245" s="183">
        <f t="shared" si="245"/>
        <v>0</v>
      </c>
      <c r="Z245" s="183">
        <f t="shared" si="245"/>
        <v>0</v>
      </c>
      <c r="AA245" s="183">
        <f t="shared" si="242"/>
        <v>0</v>
      </c>
      <c r="AB245" s="183">
        <f t="shared" si="242"/>
        <v>0</v>
      </c>
      <c r="AC245" s="183">
        <f t="shared" si="242"/>
        <v>0</v>
      </c>
      <c r="AD245" s="183">
        <f t="shared" si="242"/>
        <v>0</v>
      </c>
      <c r="AE245" s="183">
        <f t="shared" si="242"/>
        <v>0</v>
      </c>
      <c r="AF245" s="196">
        <f t="shared" si="242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243"/>
        <v>0</v>
      </c>
      <c r="D246" s="183">
        <f t="shared" si="243"/>
        <v>0</v>
      </c>
      <c r="E246" s="183">
        <f t="shared" si="243"/>
        <v>0</v>
      </c>
      <c r="F246" s="183">
        <f t="shared" si="243"/>
        <v>0</v>
      </c>
      <c r="G246" s="183">
        <f t="shared" si="243"/>
        <v>0</v>
      </c>
      <c r="H246" s="183">
        <f t="shared" si="243"/>
        <v>0</v>
      </c>
      <c r="I246" s="183">
        <f t="shared" si="243"/>
        <v>0</v>
      </c>
      <c r="J246" s="183">
        <f t="shared" si="243"/>
        <v>0</v>
      </c>
      <c r="K246" s="183">
        <f t="shared" si="243"/>
        <v>0</v>
      </c>
      <c r="L246" s="183">
        <f t="shared" si="243"/>
        <v>0</v>
      </c>
      <c r="M246" s="183">
        <f t="shared" si="243"/>
        <v>0</v>
      </c>
      <c r="N246" s="183">
        <f t="shared" si="243"/>
        <v>0</v>
      </c>
      <c r="O246" s="183">
        <f t="shared" si="243"/>
        <v>0</v>
      </c>
      <c r="P246" s="183">
        <f t="shared" si="243"/>
        <v>0</v>
      </c>
      <c r="Q246" s="183">
        <f t="shared" si="243"/>
        <v>0</v>
      </c>
      <c r="R246" s="183">
        <f t="shared" si="243"/>
        <v>0</v>
      </c>
      <c r="S246" s="183"/>
      <c r="T246" s="183">
        <f t="shared" si="241"/>
        <v>0</v>
      </c>
      <c r="U246" s="183">
        <f t="shared" si="241"/>
        <v>0</v>
      </c>
      <c r="V246" s="183">
        <f t="shared" si="241"/>
        <v>0</v>
      </c>
      <c r="W246" s="183">
        <f t="shared" si="241"/>
        <v>0</v>
      </c>
      <c r="X246" s="183">
        <f t="shared" si="244"/>
        <v>0</v>
      </c>
      <c r="Y246" s="183">
        <f t="shared" si="245"/>
        <v>0</v>
      </c>
      <c r="Z246" s="183">
        <f t="shared" si="245"/>
        <v>0</v>
      </c>
      <c r="AA246" s="183">
        <f t="shared" si="242"/>
        <v>0</v>
      </c>
      <c r="AB246" s="183">
        <f t="shared" si="242"/>
        <v>0</v>
      </c>
      <c r="AC246" s="183">
        <f t="shared" si="242"/>
        <v>0</v>
      </c>
      <c r="AD246" s="183">
        <f t="shared" si="242"/>
        <v>0</v>
      </c>
      <c r="AE246" s="183">
        <f t="shared" si="242"/>
        <v>0</v>
      </c>
      <c r="AF246" s="196">
        <f t="shared" si="242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243"/>
        <v>0</v>
      </c>
      <c r="D247" s="183">
        <f t="shared" si="243"/>
        <v>0</v>
      </c>
      <c r="E247" s="183">
        <f t="shared" si="243"/>
        <v>0</v>
      </c>
      <c r="F247" s="183">
        <f t="shared" si="243"/>
        <v>0</v>
      </c>
      <c r="G247" s="183">
        <f t="shared" si="243"/>
        <v>0</v>
      </c>
      <c r="H247" s="183">
        <f t="shared" si="243"/>
        <v>0</v>
      </c>
      <c r="I247" s="183">
        <f t="shared" si="243"/>
        <v>0</v>
      </c>
      <c r="J247" s="183">
        <f t="shared" si="243"/>
        <v>0</v>
      </c>
      <c r="K247" s="183">
        <f t="shared" si="243"/>
        <v>0</v>
      </c>
      <c r="L247" s="183">
        <f t="shared" si="243"/>
        <v>0</v>
      </c>
      <c r="M247" s="183">
        <f t="shared" si="243"/>
        <v>0</v>
      </c>
      <c r="N247" s="183">
        <f t="shared" si="243"/>
        <v>0</v>
      </c>
      <c r="O247" s="183">
        <f t="shared" si="243"/>
        <v>0</v>
      </c>
      <c r="P247" s="183">
        <f t="shared" si="243"/>
        <v>0</v>
      </c>
      <c r="Q247" s="183">
        <f t="shared" si="243"/>
        <v>0</v>
      </c>
      <c r="R247" s="183">
        <f t="shared" si="243"/>
        <v>0</v>
      </c>
      <c r="S247" s="183"/>
      <c r="T247" s="183">
        <f t="shared" si="241"/>
        <v>0</v>
      </c>
      <c r="U247" s="183">
        <f t="shared" si="241"/>
        <v>0</v>
      </c>
      <c r="V247" s="183">
        <f t="shared" si="241"/>
        <v>0</v>
      </c>
      <c r="W247" s="183">
        <f t="shared" si="241"/>
        <v>0</v>
      </c>
      <c r="X247" s="183">
        <f t="shared" si="244"/>
        <v>0</v>
      </c>
      <c r="Y247" s="183">
        <f t="shared" si="245"/>
        <v>0</v>
      </c>
      <c r="Z247" s="183">
        <f t="shared" si="245"/>
        <v>0</v>
      </c>
      <c r="AA247" s="183">
        <f t="shared" si="242"/>
        <v>0</v>
      </c>
      <c r="AB247" s="183">
        <f t="shared" si="242"/>
        <v>0</v>
      </c>
      <c r="AC247" s="183">
        <f t="shared" si="242"/>
        <v>0</v>
      </c>
      <c r="AD247" s="183">
        <f t="shared" si="242"/>
        <v>0</v>
      </c>
      <c r="AE247" s="183">
        <f t="shared" si="242"/>
        <v>0</v>
      </c>
      <c r="AF247" s="196">
        <f t="shared" si="242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243"/>
        <v>0</v>
      </c>
      <c r="D248" s="183">
        <f t="shared" si="243"/>
        <v>0</v>
      </c>
      <c r="E248" s="183">
        <f t="shared" si="243"/>
        <v>0</v>
      </c>
      <c r="F248" s="183">
        <f t="shared" si="243"/>
        <v>0</v>
      </c>
      <c r="G248" s="183">
        <f t="shared" si="243"/>
        <v>0</v>
      </c>
      <c r="H248" s="183">
        <f t="shared" si="243"/>
        <v>0</v>
      </c>
      <c r="I248" s="183">
        <f t="shared" si="243"/>
        <v>0</v>
      </c>
      <c r="J248" s="183">
        <f t="shared" si="243"/>
        <v>0</v>
      </c>
      <c r="K248" s="183">
        <f t="shared" si="243"/>
        <v>0</v>
      </c>
      <c r="L248" s="183">
        <f t="shared" si="243"/>
        <v>0</v>
      </c>
      <c r="M248" s="183">
        <f t="shared" si="243"/>
        <v>0</v>
      </c>
      <c r="N248" s="183">
        <f t="shared" si="243"/>
        <v>0</v>
      </c>
      <c r="O248" s="183">
        <f t="shared" si="243"/>
        <v>0</v>
      </c>
      <c r="P248" s="183">
        <f t="shared" si="243"/>
        <v>0</v>
      </c>
      <c r="Q248" s="183">
        <f t="shared" si="243"/>
        <v>0</v>
      </c>
      <c r="R248" s="183">
        <f t="shared" si="243"/>
        <v>0</v>
      </c>
      <c r="S248" s="183"/>
      <c r="T248" s="183">
        <f t="shared" si="241"/>
        <v>0</v>
      </c>
      <c r="U248" s="183">
        <f t="shared" si="241"/>
        <v>0</v>
      </c>
      <c r="V248" s="183">
        <f t="shared" si="241"/>
        <v>0</v>
      </c>
      <c r="W248" s="183">
        <f t="shared" si="241"/>
        <v>0</v>
      </c>
      <c r="X248" s="183">
        <f t="shared" si="244"/>
        <v>0</v>
      </c>
      <c r="Y248" s="183">
        <f t="shared" si="245"/>
        <v>0</v>
      </c>
      <c r="Z248" s="183">
        <f t="shared" si="245"/>
        <v>0</v>
      </c>
      <c r="AA248" s="183">
        <f t="shared" si="242"/>
        <v>0</v>
      </c>
      <c r="AB248" s="183">
        <f t="shared" si="242"/>
        <v>0</v>
      </c>
      <c r="AC248" s="183">
        <f t="shared" si="242"/>
        <v>0</v>
      </c>
      <c r="AD248" s="183">
        <f t="shared" si="242"/>
        <v>0</v>
      </c>
      <c r="AE248" s="183">
        <f t="shared" si="242"/>
        <v>0</v>
      </c>
      <c r="AF248" s="196">
        <f t="shared" si="242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243"/>
        <v>0</v>
      </c>
      <c r="D249" s="183">
        <f t="shared" si="243"/>
        <v>0</v>
      </c>
      <c r="E249" s="183">
        <f t="shared" si="243"/>
        <v>0</v>
      </c>
      <c r="F249" s="183">
        <f t="shared" si="243"/>
        <v>0</v>
      </c>
      <c r="G249" s="183">
        <f t="shared" si="243"/>
        <v>0</v>
      </c>
      <c r="H249" s="183">
        <f t="shared" si="243"/>
        <v>0</v>
      </c>
      <c r="I249" s="183">
        <f t="shared" si="243"/>
        <v>0</v>
      </c>
      <c r="J249" s="183">
        <f t="shared" si="243"/>
        <v>0</v>
      </c>
      <c r="K249" s="183">
        <f t="shared" si="243"/>
        <v>0</v>
      </c>
      <c r="L249" s="183">
        <f t="shared" si="243"/>
        <v>0</v>
      </c>
      <c r="M249" s="183">
        <f t="shared" si="243"/>
        <v>0</v>
      </c>
      <c r="N249" s="183">
        <f t="shared" si="243"/>
        <v>0</v>
      </c>
      <c r="O249" s="183">
        <f t="shared" si="243"/>
        <v>0</v>
      </c>
      <c r="P249" s="183">
        <f t="shared" si="243"/>
        <v>0</v>
      </c>
      <c r="Q249" s="183">
        <f t="shared" si="243"/>
        <v>0</v>
      </c>
      <c r="R249" s="183">
        <f t="shared" si="243"/>
        <v>0</v>
      </c>
      <c r="S249" s="183"/>
      <c r="T249" s="183">
        <f t="shared" si="241"/>
        <v>0</v>
      </c>
      <c r="U249" s="183">
        <f t="shared" si="241"/>
        <v>0</v>
      </c>
      <c r="V249" s="183">
        <f t="shared" si="241"/>
        <v>0</v>
      </c>
      <c r="W249" s="183">
        <f t="shared" si="241"/>
        <v>0</v>
      </c>
      <c r="X249" s="183">
        <f t="shared" si="244"/>
        <v>0</v>
      </c>
      <c r="Y249" s="183">
        <f t="shared" si="245"/>
        <v>0</v>
      </c>
      <c r="Z249" s="183">
        <f t="shared" si="245"/>
        <v>0</v>
      </c>
      <c r="AA249" s="183">
        <f t="shared" si="242"/>
        <v>0</v>
      </c>
      <c r="AB249" s="183">
        <f t="shared" si="242"/>
        <v>0</v>
      </c>
      <c r="AC249" s="183">
        <f t="shared" si="242"/>
        <v>0</v>
      </c>
      <c r="AD249" s="183">
        <f t="shared" si="242"/>
        <v>0</v>
      </c>
      <c r="AE249" s="183">
        <f t="shared" si="242"/>
        <v>0</v>
      </c>
      <c r="AF249" s="196">
        <f t="shared" si="242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243"/>
        <v>0</v>
      </c>
      <c r="D250" s="183">
        <f t="shared" si="243"/>
        <v>0</v>
      </c>
      <c r="E250" s="183">
        <f t="shared" si="243"/>
        <v>0</v>
      </c>
      <c r="F250" s="183">
        <f t="shared" si="243"/>
        <v>0</v>
      </c>
      <c r="G250" s="183">
        <f t="shared" si="243"/>
        <v>0</v>
      </c>
      <c r="H250" s="183">
        <f t="shared" si="243"/>
        <v>0</v>
      </c>
      <c r="I250" s="183">
        <f t="shared" si="243"/>
        <v>0</v>
      </c>
      <c r="J250" s="183">
        <f t="shared" si="243"/>
        <v>0</v>
      </c>
      <c r="K250" s="183">
        <f t="shared" si="243"/>
        <v>0</v>
      </c>
      <c r="L250" s="183">
        <f t="shared" si="243"/>
        <v>0</v>
      </c>
      <c r="M250" s="183">
        <f t="shared" si="243"/>
        <v>0</v>
      </c>
      <c r="N250" s="183">
        <f t="shared" si="243"/>
        <v>0</v>
      </c>
      <c r="O250" s="183">
        <f t="shared" si="243"/>
        <v>0</v>
      </c>
      <c r="P250" s="183">
        <f t="shared" si="243"/>
        <v>0</v>
      </c>
      <c r="Q250" s="183">
        <f t="shared" si="243"/>
        <v>0</v>
      </c>
      <c r="R250" s="183">
        <f t="shared" si="243"/>
        <v>0</v>
      </c>
      <c r="S250" s="183"/>
      <c r="T250" s="183">
        <f t="shared" si="241"/>
        <v>0</v>
      </c>
      <c r="U250" s="183">
        <f t="shared" si="241"/>
        <v>0</v>
      </c>
      <c r="V250" s="183">
        <f t="shared" si="241"/>
        <v>0</v>
      </c>
      <c r="W250" s="183">
        <f t="shared" si="241"/>
        <v>0</v>
      </c>
      <c r="X250" s="183">
        <f t="shared" si="244"/>
        <v>0</v>
      </c>
      <c r="Y250" s="183">
        <f t="shared" si="245"/>
        <v>0</v>
      </c>
      <c r="Z250" s="183">
        <f t="shared" si="245"/>
        <v>0</v>
      </c>
      <c r="AA250" s="183">
        <f t="shared" si="242"/>
        <v>0</v>
      </c>
      <c r="AB250" s="183">
        <f t="shared" si="242"/>
        <v>0</v>
      </c>
      <c r="AC250" s="183">
        <f t="shared" si="242"/>
        <v>0</v>
      </c>
      <c r="AD250" s="183">
        <f t="shared" si="242"/>
        <v>0</v>
      </c>
      <c r="AE250" s="183">
        <f t="shared" si="242"/>
        <v>0</v>
      </c>
      <c r="AF250" s="196">
        <f t="shared" si="242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243"/>
        <v>0</v>
      </c>
      <c r="D251" s="183">
        <f t="shared" si="243"/>
        <v>0</v>
      </c>
      <c r="E251" s="183">
        <f t="shared" si="243"/>
        <v>0</v>
      </c>
      <c r="F251" s="183">
        <f t="shared" si="243"/>
        <v>0</v>
      </c>
      <c r="G251" s="183">
        <f t="shared" si="243"/>
        <v>0</v>
      </c>
      <c r="H251" s="183">
        <f t="shared" si="243"/>
        <v>0</v>
      </c>
      <c r="I251" s="183">
        <f t="shared" si="243"/>
        <v>0</v>
      </c>
      <c r="J251" s="183">
        <f t="shared" si="243"/>
        <v>0</v>
      </c>
      <c r="K251" s="183">
        <f t="shared" si="243"/>
        <v>0</v>
      </c>
      <c r="L251" s="183">
        <f t="shared" si="243"/>
        <v>0</v>
      </c>
      <c r="M251" s="183">
        <f t="shared" si="243"/>
        <v>0</v>
      </c>
      <c r="N251" s="183">
        <f t="shared" si="243"/>
        <v>0</v>
      </c>
      <c r="O251" s="183">
        <f t="shared" si="243"/>
        <v>0</v>
      </c>
      <c r="P251" s="183">
        <f t="shared" si="243"/>
        <v>0</v>
      </c>
      <c r="Q251" s="183">
        <f t="shared" si="243"/>
        <v>0</v>
      </c>
      <c r="R251" s="183">
        <f t="shared" si="243"/>
        <v>0</v>
      </c>
      <c r="S251" s="183"/>
      <c r="T251" s="183">
        <f t="shared" si="241"/>
        <v>0</v>
      </c>
      <c r="U251" s="183">
        <f t="shared" si="241"/>
        <v>0</v>
      </c>
      <c r="V251" s="183">
        <f t="shared" si="241"/>
        <v>0</v>
      </c>
      <c r="W251" s="183">
        <f t="shared" si="241"/>
        <v>0</v>
      </c>
      <c r="X251" s="183">
        <f t="shared" si="244"/>
        <v>0</v>
      </c>
      <c r="Y251" s="183">
        <f t="shared" si="245"/>
        <v>0</v>
      </c>
      <c r="Z251" s="183">
        <f t="shared" si="245"/>
        <v>0</v>
      </c>
      <c r="AA251" s="183">
        <f t="shared" si="242"/>
        <v>0</v>
      </c>
      <c r="AB251" s="183">
        <f t="shared" si="242"/>
        <v>0</v>
      </c>
      <c r="AC251" s="183">
        <f t="shared" si="242"/>
        <v>0</v>
      </c>
      <c r="AD251" s="183">
        <f t="shared" si="242"/>
        <v>0</v>
      </c>
      <c r="AE251" s="183">
        <f t="shared" si="242"/>
        <v>0</v>
      </c>
      <c r="AF251" s="196">
        <f t="shared" si="242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243"/>
        <v>0</v>
      </c>
      <c r="D252" s="183">
        <f t="shared" si="243"/>
        <v>0</v>
      </c>
      <c r="E252" s="183">
        <f t="shared" si="243"/>
        <v>0</v>
      </c>
      <c r="F252" s="183">
        <f t="shared" si="243"/>
        <v>0</v>
      </c>
      <c r="G252" s="183">
        <f t="shared" si="243"/>
        <v>0</v>
      </c>
      <c r="H252" s="183">
        <f t="shared" si="243"/>
        <v>0</v>
      </c>
      <c r="I252" s="183">
        <f t="shared" si="243"/>
        <v>0</v>
      </c>
      <c r="J252" s="183">
        <f t="shared" si="243"/>
        <v>0</v>
      </c>
      <c r="K252" s="183">
        <f t="shared" si="243"/>
        <v>0</v>
      </c>
      <c r="L252" s="183">
        <f t="shared" si="243"/>
        <v>0</v>
      </c>
      <c r="M252" s="183">
        <f t="shared" si="243"/>
        <v>0</v>
      </c>
      <c r="N252" s="183">
        <f t="shared" si="243"/>
        <v>0</v>
      </c>
      <c r="O252" s="183">
        <f t="shared" si="243"/>
        <v>0</v>
      </c>
      <c r="P252" s="183">
        <f t="shared" si="243"/>
        <v>0</v>
      </c>
      <c r="Q252" s="183">
        <f t="shared" si="243"/>
        <v>0</v>
      </c>
      <c r="R252" s="183">
        <f t="shared" si="243"/>
        <v>0</v>
      </c>
      <c r="S252" s="183"/>
      <c r="T252" s="183">
        <f t="shared" si="241"/>
        <v>0</v>
      </c>
      <c r="U252" s="183">
        <f t="shared" si="241"/>
        <v>0</v>
      </c>
      <c r="V252" s="183">
        <f t="shared" si="241"/>
        <v>0</v>
      </c>
      <c r="W252" s="183">
        <f t="shared" si="241"/>
        <v>0</v>
      </c>
      <c r="X252" s="183">
        <f t="shared" si="244"/>
        <v>0</v>
      </c>
      <c r="Y252" s="183">
        <f t="shared" si="245"/>
        <v>0</v>
      </c>
      <c r="Z252" s="183">
        <f t="shared" si="245"/>
        <v>0</v>
      </c>
      <c r="AA252" s="183">
        <f t="shared" si="242"/>
        <v>0</v>
      </c>
      <c r="AB252" s="183">
        <f t="shared" si="242"/>
        <v>0</v>
      </c>
      <c r="AC252" s="183">
        <f t="shared" si="242"/>
        <v>0</v>
      </c>
      <c r="AD252" s="183">
        <f t="shared" si="242"/>
        <v>0</v>
      </c>
      <c r="AE252" s="183">
        <f t="shared" si="242"/>
        <v>0</v>
      </c>
      <c r="AF252" s="196">
        <f t="shared" si="242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243"/>
        <v>0</v>
      </c>
      <c r="D253" s="183">
        <f t="shared" si="243"/>
        <v>0</v>
      </c>
      <c r="E253" s="183">
        <f t="shared" si="243"/>
        <v>0</v>
      </c>
      <c r="F253" s="183">
        <f t="shared" si="243"/>
        <v>0</v>
      </c>
      <c r="G253" s="183">
        <f t="shared" si="243"/>
        <v>0</v>
      </c>
      <c r="H253" s="183">
        <f t="shared" si="243"/>
        <v>0</v>
      </c>
      <c r="I253" s="183">
        <f t="shared" si="243"/>
        <v>0</v>
      </c>
      <c r="J253" s="183">
        <f t="shared" si="243"/>
        <v>0</v>
      </c>
      <c r="K253" s="183">
        <f t="shared" si="243"/>
        <v>0</v>
      </c>
      <c r="L253" s="183">
        <f t="shared" si="243"/>
        <v>0</v>
      </c>
      <c r="M253" s="183">
        <f t="shared" si="243"/>
        <v>0</v>
      </c>
      <c r="N253" s="183">
        <f t="shared" si="243"/>
        <v>0</v>
      </c>
      <c r="O253" s="183">
        <f t="shared" si="243"/>
        <v>0</v>
      </c>
      <c r="P253" s="183">
        <f t="shared" si="243"/>
        <v>0</v>
      </c>
      <c r="Q253" s="183">
        <f t="shared" si="243"/>
        <v>0</v>
      </c>
      <c r="R253" s="183">
        <f t="shared" si="243"/>
        <v>0</v>
      </c>
      <c r="S253" s="183"/>
      <c r="T253" s="183">
        <f t="shared" si="241"/>
        <v>0</v>
      </c>
      <c r="U253" s="183">
        <f t="shared" si="241"/>
        <v>0</v>
      </c>
      <c r="V253" s="183">
        <f t="shared" si="241"/>
        <v>0</v>
      </c>
      <c r="W253" s="183">
        <f t="shared" si="241"/>
        <v>0</v>
      </c>
      <c r="X253" s="183">
        <f t="shared" si="244"/>
        <v>0</v>
      </c>
      <c r="Y253" s="183">
        <f t="shared" si="245"/>
        <v>0</v>
      </c>
      <c r="Z253" s="183">
        <f t="shared" si="245"/>
        <v>0</v>
      </c>
      <c r="AA253" s="183">
        <f t="shared" si="242"/>
        <v>0</v>
      </c>
      <c r="AB253" s="183">
        <f t="shared" si="242"/>
        <v>0</v>
      </c>
      <c r="AC253" s="183">
        <f t="shared" si="242"/>
        <v>0</v>
      </c>
      <c r="AD253" s="183">
        <f t="shared" si="242"/>
        <v>0</v>
      </c>
      <c r="AE253" s="183">
        <f t="shared" si="242"/>
        <v>0</v>
      </c>
      <c r="AF253" s="196">
        <f t="shared" si="242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243"/>
        <v>0</v>
      </c>
      <c r="D254" s="183">
        <f t="shared" si="243"/>
        <v>0</v>
      </c>
      <c r="E254" s="183">
        <f t="shared" si="243"/>
        <v>0</v>
      </c>
      <c r="F254" s="183">
        <f t="shared" si="243"/>
        <v>0</v>
      </c>
      <c r="G254" s="183">
        <f t="shared" si="243"/>
        <v>0</v>
      </c>
      <c r="H254" s="183">
        <f t="shared" si="243"/>
        <v>0</v>
      </c>
      <c r="I254" s="183">
        <f t="shared" si="243"/>
        <v>0</v>
      </c>
      <c r="J254" s="183">
        <f t="shared" si="243"/>
        <v>0</v>
      </c>
      <c r="K254" s="183">
        <f t="shared" si="243"/>
        <v>0</v>
      </c>
      <c r="L254" s="183">
        <f t="shared" si="243"/>
        <v>0</v>
      </c>
      <c r="M254" s="183">
        <f t="shared" si="243"/>
        <v>0</v>
      </c>
      <c r="N254" s="183">
        <f t="shared" si="243"/>
        <v>0</v>
      </c>
      <c r="O254" s="183">
        <f t="shared" si="243"/>
        <v>0</v>
      </c>
      <c r="P254" s="183">
        <f t="shared" si="243"/>
        <v>0</v>
      </c>
      <c r="Q254" s="183">
        <f t="shared" si="243"/>
        <v>0</v>
      </c>
      <c r="R254" s="183">
        <f t="shared" si="243"/>
        <v>0</v>
      </c>
      <c r="S254" s="183"/>
      <c r="T254" s="183">
        <f t="shared" si="241"/>
        <v>0</v>
      </c>
      <c r="U254" s="183">
        <f t="shared" si="241"/>
        <v>0</v>
      </c>
      <c r="V254" s="183">
        <f t="shared" si="241"/>
        <v>0</v>
      </c>
      <c r="W254" s="183">
        <f t="shared" si="241"/>
        <v>0</v>
      </c>
      <c r="X254" s="183">
        <f t="shared" si="244"/>
        <v>0</v>
      </c>
      <c r="Y254" s="183">
        <f t="shared" si="245"/>
        <v>0</v>
      </c>
      <c r="Z254" s="183">
        <f t="shared" si="245"/>
        <v>0</v>
      </c>
      <c r="AA254" s="183">
        <f t="shared" si="242"/>
        <v>0</v>
      </c>
      <c r="AB254" s="183">
        <f t="shared" si="242"/>
        <v>0</v>
      </c>
      <c r="AC254" s="183">
        <f t="shared" si="242"/>
        <v>0</v>
      </c>
      <c r="AD254" s="183">
        <f t="shared" si="242"/>
        <v>0</v>
      </c>
      <c r="AE254" s="183">
        <f t="shared" si="242"/>
        <v>0</v>
      </c>
      <c r="AF254" s="196">
        <f t="shared" si="242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243"/>
        <v>0</v>
      </c>
      <c r="D255" s="183">
        <f t="shared" si="243"/>
        <v>0</v>
      </c>
      <c r="E255" s="183">
        <f t="shared" si="243"/>
        <v>0</v>
      </c>
      <c r="F255" s="183">
        <f t="shared" si="243"/>
        <v>0</v>
      </c>
      <c r="G255" s="183">
        <f t="shared" si="243"/>
        <v>0</v>
      </c>
      <c r="H255" s="183">
        <f t="shared" si="243"/>
        <v>0</v>
      </c>
      <c r="I255" s="183">
        <f t="shared" si="243"/>
        <v>0</v>
      </c>
      <c r="J255" s="183">
        <f t="shared" si="243"/>
        <v>0</v>
      </c>
      <c r="K255" s="183">
        <f t="shared" si="243"/>
        <v>0</v>
      </c>
      <c r="L255" s="183">
        <f t="shared" si="243"/>
        <v>0</v>
      </c>
      <c r="M255" s="183">
        <f t="shared" si="243"/>
        <v>0</v>
      </c>
      <c r="N255" s="183">
        <f t="shared" si="243"/>
        <v>0</v>
      </c>
      <c r="O255" s="183">
        <f t="shared" si="243"/>
        <v>0</v>
      </c>
      <c r="P255" s="183">
        <f t="shared" si="243"/>
        <v>0</v>
      </c>
      <c r="Q255" s="183">
        <f t="shared" si="243"/>
        <v>0</v>
      </c>
      <c r="R255" s="183">
        <f t="shared" si="243"/>
        <v>0</v>
      </c>
      <c r="S255" s="183"/>
      <c r="T255" s="183">
        <f t="shared" si="241"/>
        <v>0</v>
      </c>
      <c r="U255" s="183">
        <f t="shared" si="241"/>
        <v>0</v>
      </c>
      <c r="V255" s="183">
        <f t="shared" si="241"/>
        <v>0</v>
      </c>
      <c r="W255" s="183">
        <f t="shared" si="241"/>
        <v>0</v>
      </c>
      <c r="X255" s="183">
        <f t="shared" si="244"/>
        <v>0</v>
      </c>
      <c r="Y255" s="183">
        <f t="shared" si="245"/>
        <v>0</v>
      </c>
      <c r="Z255" s="183">
        <f t="shared" si="245"/>
        <v>0</v>
      </c>
      <c r="AA255" s="183">
        <f t="shared" si="242"/>
        <v>0</v>
      </c>
      <c r="AB255" s="183">
        <f t="shared" si="242"/>
        <v>0</v>
      </c>
      <c r="AC255" s="183">
        <f t="shared" si="242"/>
        <v>0</v>
      </c>
      <c r="AD255" s="183">
        <f t="shared" si="242"/>
        <v>0</v>
      </c>
      <c r="AE255" s="183">
        <f t="shared" si="242"/>
        <v>0</v>
      </c>
      <c r="AF255" s="196">
        <f t="shared" si="242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243"/>
        <v>0</v>
      </c>
      <c r="D256" s="183">
        <f t="shared" si="243"/>
        <v>0</v>
      </c>
      <c r="E256" s="183">
        <f t="shared" si="243"/>
        <v>0</v>
      </c>
      <c r="F256" s="183">
        <f t="shared" si="243"/>
        <v>0</v>
      </c>
      <c r="G256" s="183">
        <f t="shared" si="243"/>
        <v>0</v>
      </c>
      <c r="H256" s="183">
        <f t="shared" si="243"/>
        <v>0</v>
      </c>
      <c r="I256" s="183">
        <f t="shared" si="243"/>
        <v>0</v>
      </c>
      <c r="J256" s="183">
        <f t="shared" si="243"/>
        <v>0</v>
      </c>
      <c r="K256" s="183">
        <f t="shared" si="243"/>
        <v>0</v>
      </c>
      <c r="L256" s="183">
        <f t="shared" si="243"/>
        <v>0</v>
      </c>
      <c r="M256" s="183">
        <f t="shared" si="243"/>
        <v>0</v>
      </c>
      <c r="N256" s="183">
        <f t="shared" si="243"/>
        <v>0</v>
      </c>
      <c r="O256" s="183">
        <f t="shared" si="243"/>
        <v>0</v>
      </c>
      <c r="P256" s="183">
        <f t="shared" si="243"/>
        <v>0</v>
      </c>
      <c r="Q256" s="183">
        <f t="shared" si="243"/>
        <v>0</v>
      </c>
      <c r="R256" s="183">
        <f t="shared" si="243"/>
        <v>0</v>
      </c>
      <c r="S256" s="183"/>
      <c r="T256" s="183">
        <f t="shared" si="241"/>
        <v>0</v>
      </c>
      <c r="U256" s="183">
        <f t="shared" si="241"/>
        <v>0</v>
      </c>
      <c r="V256" s="183">
        <f t="shared" si="241"/>
        <v>0</v>
      </c>
      <c r="W256" s="183">
        <f t="shared" si="241"/>
        <v>0</v>
      </c>
      <c r="X256" s="183">
        <f t="shared" si="244"/>
        <v>0</v>
      </c>
      <c r="Y256" s="183">
        <f t="shared" si="245"/>
        <v>0</v>
      </c>
      <c r="Z256" s="183">
        <f t="shared" si="245"/>
        <v>0</v>
      </c>
      <c r="AA256" s="183">
        <f t="shared" ref="AA256:AF271" si="246">Z256</f>
        <v>0</v>
      </c>
      <c r="AB256" s="183">
        <f t="shared" si="246"/>
        <v>0</v>
      </c>
      <c r="AC256" s="183">
        <f t="shared" si="246"/>
        <v>0</v>
      </c>
      <c r="AD256" s="183">
        <f t="shared" si="246"/>
        <v>0</v>
      </c>
      <c r="AE256" s="183">
        <f t="shared" si="246"/>
        <v>0</v>
      </c>
      <c r="AF256" s="196">
        <f t="shared" si="246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243"/>
        <v>0</v>
      </c>
      <c r="D257" s="183">
        <f t="shared" si="243"/>
        <v>0</v>
      </c>
      <c r="E257" s="183">
        <f t="shared" si="243"/>
        <v>0</v>
      </c>
      <c r="F257" s="183">
        <f t="shared" si="243"/>
        <v>0</v>
      </c>
      <c r="G257" s="183">
        <f t="shared" si="243"/>
        <v>0</v>
      </c>
      <c r="H257" s="183">
        <f t="shared" si="243"/>
        <v>0</v>
      </c>
      <c r="I257" s="183">
        <f t="shared" si="243"/>
        <v>0</v>
      </c>
      <c r="J257" s="183">
        <f t="shared" si="243"/>
        <v>0</v>
      </c>
      <c r="K257" s="183">
        <f t="shared" si="243"/>
        <v>0</v>
      </c>
      <c r="L257" s="183">
        <f t="shared" si="243"/>
        <v>0</v>
      </c>
      <c r="M257" s="183">
        <f t="shared" si="243"/>
        <v>0</v>
      </c>
      <c r="N257" s="183">
        <f t="shared" si="243"/>
        <v>0</v>
      </c>
      <c r="O257" s="183">
        <f t="shared" si="243"/>
        <v>0</v>
      </c>
      <c r="P257" s="183">
        <f t="shared" si="243"/>
        <v>0</v>
      </c>
      <c r="Q257" s="183">
        <f t="shared" si="243"/>
        <v>0</v>
      </c>
      <c r="R257" s="183">
        <f t="shared" si="243"/>
        <v>0</v>
      </c>
      <c r="S257" s="183"/>
      <c r="T257" s="183">
        <f t="shared" si="241"/>
        <v>0</v>
      </c>
      <c r="U257" s="183">
        <f t="shared" si="241"/>
        <v>0</v>
      </c>
      <c r="V257" s="183">
        <f t="shared" si="241"/>
        <v>0</v>
      </c>
      <c r="W257" s="183">
        <f t="shared" si="241"/>
        <v>0</v>
      </c>
      <c r="X257" s="183">
        <f t="shared" si="244"/>
        <v>0</v>
      </c>
      <c r="Y257" s="183">
        <f t="shared" si="245"/>
        <v>0</v>
      </c>
      <c r="Z257" s="183">
        <f t="shared" si="245"/>
        <v>0</v>
      </c>
      <c r="AA257" s="183">
        <f t="shared" si="246"/>
        <v>0</v>
      </c>
      <c r="AB257" s="183">
        <f t="shared" si="246"/>
        <v>0</v>
      </c>
      <c r="AC257" s="183">
        <f t="shared" si="246"/>
        <v>0</v>
      </c>
      <c r="AD257" s="183">
        <f t="shared" si="246"/>
        <v>0</v>
      </c>
      <c r="AE257" s="183">
        <f t="shared" si="246"/>
        <v>0</v>
      </c>
      <c r="AF257" s="196">
        <f t="shared" si="246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247">B258</f>
        <v>0</v>
      </c>
      <c r="D258" s="183">
        <f t="shared" si="247"/>
        <v>0</v>
      </c>
      <c r="E258" s="183">
        <f t="shared" si="247"/>
        <v>0</v>
      </c>
      <c r="F258" s="183">
        <f t="shared" si="247"/>
        <v>0</v>
      </c>
      <c r="G258" s="183">
        <f t="shared" si="247"/>
        <v>0</v>
      </c>
      <c r="H258" s="183">
        <f t="shared" si="247"/>
        <v>0</v>
      </c>
      <c r="I258" s="183">
        <f t="shared" si="247"/>
        <v>0</v>
      </c>
      <c r="J258" s="183">
        <f t="shared" si="247"/>
        <v>0</v>
      </c>
      <c r="K258" s="183">
        <f t="shared" si="247"/>
        <v>0</v>
      </c>
      <c r="L258" s="183">
        <f t="shared" si="247"/>
        <v>0</v>
      </c>
      <c r="M258" s="183">
        <f t="shared" si="247"/>
        <v>0</v>
      </c>
      <c r="N258" s="183">
        <f t="shared" si="247"/>
        <v>0</v>
      </c>
      <c r="O258" s="183">
        <f t="shared" si="247"/>
        <v>0</v>
      </c>
      <c r="P258" s="183">
        <f t="shared" si="247"/>
        <v>0</v>
      </c>
      <c r="Q258" s="183">
        <f t="shared" si="247"/>
        <v>0</v>
      </c>
      <c r="R258" s="183">
        <f t="shared" si="247"/>
        <v>0</v>
      </c>
      <c r="S258" s="183"/>
      <c r="T258" s="183">
        <f t="shared" si="241"/>
        <v>0</v>
      </c>
      <c r="U258" s="183">
        <f t="shared" si="241"/>
        <v>0</v>
      </c>
      <c r="V258" s="183">
        <f t="shared" si="241"/>
        <v>0</v>
      </c>
      <c r="W258" s="183">
        <f t="shared" si="241"/>
        <v>0</v>
      </c>
      <c r="X258" s="183">
        <f t="shared" si="244"/>
        <v>0</v>
      </c>
      <c r="Y258" s="183">
        <f t="shared" si="245"/>
        <v>0</v>
      </c>
      <c r="Z258" s="183">
        <f t="shared" si="245"/>
        <v>0</v>
      </c>
      <c r="AA258" s="183">
        <f t="shared" si="246"/>
        <v>0</v>
      </c>
      <c r="AB258" s="183">
        <f t="shared" si="246"/>
        <v>0</v>
      </c>
      <c r="AC258" s="183">
        <f t="shared" si="246"/>
        <v>0</v>
      </c>
      <c r="AD258" s="183">
        <f t="shared" si="246"/>
        <v>0</v>
      </c>
      <c r="AE258" s="183">
        <f t="shared" si="246"/>
        <v>0</v>
      </c>
      <c r="AF258" s="196">
        <f t="shared" si="246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247"/>
        <v>0</v>
      </c>
      <c r="D259" s="183">
        <f t="shared" si="247"/>
        <v>0</v>
      </c>
      <c r="E259" s="183">
        <f t="shared" si="247"/>
        <v>0</v>
      </c>
      <c r="F259" s="183">
        <f t="shared" si="247"/>
        <v>0</v>
      </c>
      <c r="G259" s="183">
        <f t="shared" si="247"/>
        <v>0</v>
      </c>
      <c r="H259" s="183">
        <f t="shared" si="247"/>
        <v>0</v>
      </c>
      <c r="I259" s="183">
        <f t="shared" si="247"/>
        <v>0</v>
      </c>
      <c r="J259" s="183">
        <f t="shared" si="247"/>
        <v>0</v>
      </c>
      <c r="K259" s="183">
        <f t="shared" si="247"/>
        <v>0</v>
      </c>
      <c r="L259" s="183">
        <f t="shared" si="247"/>
        <v>0</v>
      </c>
      <c r="M259" s="183">
        <f t="shared" si="247"/>
        <v>0</v>
      </c>
      <c r="N259" s="183">
        <f t="shared" si="247"/>
        <v>0</v>
      </c>
      <c r="O259" s="183">
        <f t="shared" si="247"/>
        <v>0</v>
      </c>
      <c r="P259" s="183">
        <f t="shared" si="247"/>
        <v>0</v>
      </c>
      <c r="Q259" s="183">
        <f t="shared" si="247"/>
        <v>0</v>
      </c>
      <c r="R259" s="183">
        <f t="shared" si="247"/>
        <v>0</v>
      </c>
      <c r="S259" s="183"/>
      <c r="T259" s="183">
        <f t="shared" si="241"/>
        <v>0</v>
      </c>
      <c r="U259" s="183">
        <f t="shared" si="241"/>
        <v>0</v>
      </c>
      <c r="V259" s="183">
        <f t="shared" si="241"/>
        <v>0</v>
      </c>
      <c r="W259" s="183">
        <f t="shared" si="241"/>
        <v>0</v>
      </c>
      <c r="X259" s="183">
        <f t="shared" si="244"/>
        <v>0</v>
      </c>
      <c r="Y259" s="183">
        <f t="shared" si="245"/>
        <v>0</v>
      </c>
      <c r="Z259" s="183">
        <f t="shared" si="245"/>
        <v>0</v>
      </c>
      <c r="AA259" s="183">
        <f t="shared" si="246"/>
        <v>0</v>
      </c>
      <c r="AB259" s="183">
        <f t="shared" si="246"/>
        <v>0</v>
      </c>
      <c r="AC259" s="183">
        <f t="shared" si="246"/>
        <v>0</v>
      </c>
      <c r="AD259" s="183">
        <f t="shared" si="246"/>
        <v>0</v>
      </c>
      <c r="AE259" s="183">
        <f t="shared" si="246"/>
        <v>0</v>
      </c>
      <c r="AF259" s="196">
        <f t="shared" si="246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247"/>
        <v>0</v>
      </c>
      <c r="D260" s="183">
        <f t="shared" si="247"/>
        <v>0</v>
      </c>
      <c r="E260" s="183">
        <f t="shared" si="247"/>
        <v>0</v>
      </c>
      <c r="F260" s="183">
        <f t="shared" si="247"/>
        <v>0</v>
      </c>
      <c r="G260" s="183">
        <f t="shared" si="247"/>
        <v>0</v>
      </c>
      <c r="H260" s="183">
        <f t="shared" si="247"/>
        <v>0</v>
      </c>
      <c r="I260" s="183">
        <f t="shared" si="247"/>
        <v>0</v>
      </c>
      <c r="J260" s="183">
        <f t="shared" si="247"/>
        <v>0</v>
      </c>
      <c r="K260" s="183">
        <f t="shared" si="247"/>
        <v>0</v>
      </c>
      <c r="L260" s="183">
        <f t="shared" si="247"/>
        <v>0</v>
      </c>
      <c r="M260" s="183">
        <f t="shared" si="247"/>
        <v>0</v>
      </c>
      <c r="N260" s="183">
        <f t="shared" si="247"/>
        <v>0</v>
      </c>
      <c r="O260" s="183">
        <f t="shared" si="247"/>
        <v>0</v>
      </c>
      <c r="P260" s="183">
        <f t="shared" si="247"/>
        <v>0</v>
      </c>
      <c r="Q260" s="183">
        <f t="shared" si="247"/>
        <v>0</v>
      </c>
      <c r="R260" s="183">
        <f t="shared" si="247"/>
        <v>0</v>
      </c>
      <c r="S260" s="183"/>
      <c r="T260" s="183">
        <f t="shared" si="241"/>
        <v>0</v>
      </c>
      <c r="U260" s="183">
        <f t="shared" si="241"/>
        <v>0</v>
      </c>
      <c r="V260" s="183">
        <f t="shared" si="241"/>
        <v>0</v>
      </c>
      <c r="W260" s="183">
        <f t="shared" si="241"/>
        <v>0</v>
      </c>
      <c r="X260" s="183">
        <f t="shared" si="244"/>
        <v>0</v>
      </c>
      <c r="Y260" s="183">
        <f t="shared" si="245"/>
        <v>0</v>
      </c>
      <c r="Z260" s="183">
        <f t="shared" si="245"/>
        <v>0</v>
      </c>
      <c r="AA260" s="183">
        <f t="shared" si="246"/>
        <v>0</v>
      </c>
      <c r="AB260" s="183">
        <f t="shared" si="246"/>
        <v>0</v>
      </c>
      <c r="AC260" s="183">
        <f t="shared" si="246"/>
        <v>0</v>
      </c>
      <c r="AD260" s="183">
        <f t="shared" si="246"/>
        <v>0</v>
      </c>
      <c r="AE260" s="183">
        <f t="shared" si="246"/>
        <v>0</v>
      </c>
      <c r="AF260" s="196">
        <f t="shared" si="246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247"/>
        <v>0</v>
      </c>
      <c r="D261" s="183">
        <f t="shared" si="247"/>
        <v>0</v>
      </c>
      <c r="E261" s="183">
        <f t="shared" si="247"/>
        <v>0</v>
      </c>
      <c r="F261" s="183">
        <f t="shared" si="247"/>
        <v>0</v>
      </c>
      <c r="G261" s="183">
        <f t="shared" si="247"/>
        <v>0</v>
      </c>
      <c r="H261" s="183">
        <f t="shared" si="247"/>
        <v>0</v>
      </c>
      <c r="I261" s="183">
        <f t="shared" si="247"/>
        <v>0</v>
      </c>
      <c r="J261" s="183">
        <f t="shared" si="247"/>
        <v>0</v>
      </c>
      <c r="K261" s="183">
        <f t="shared" si="247"/>
        <v>0</v>
      </c>
      <c r="L261" s="183">
        <f t="shared" si="247"/>
        <v>0</v>
      </c>
      <c r="M261" s="183">
        <f t="shared" si="247"/>
        <v>0</v>
      </c>
      <c r="N261" s="183">
        <f t="shared" si="247"/>
        <v>0</v>
      </c>
      <c r="O261" s="183">
        <f t="shared" si="247"/>
        <v>0</v>
      </c>
      <c r="P261" s="183">
        <f t="shared" si="247"/>
        <v>0</v>
      </c>
      <c r="Q261" s="183">
        <f t="shared" si="247"/>
        <v>0</v>
      </c>
      <c r="R261" s="183">
        <f t="shared" si="247"/>
        <v>0</v>
      </c>
      <c r="S261" s="183"/>
      <c r="T261" s="183">
        <f t="shared" si="241"/>
        <v>0</v>
      </c>
      <c r="U261" s="183">
        <f t="shared" si="241"/>
        <v>0</v>
      </c>
      <c r="V261" s="183">
        <f t="shared" si="241"/>
        <v>0</v>
      </c>
      <c r="W261" s="183">
        <f t="shared" si="241"/>
        <v>0</v>
      </c>
      <c r="X261" s="183">
        <f t="shared" si="244"/>
        <v>0</v>
      </c>
      <c r="Y261" s="183">
        <f t="shared" si="245"/>
        <v>0</v>
      </c>
      <c r="Z261" s="183">
        <f t="shared" si="245"/>
        <v>0</v>
      </c>
      <c r="AA261" s="183">
        <f t="shared" si="246"/>
        <v>0</v>
      </c>
      <c r="AB261" s="183">
        <f t="shared" si="246"/>
        <v>0</v>
      </c>
      <c r="AC261" s="183">
        <f t="shared" si="246"/>
        <v>0</v>
      </c>
      <c r="AD261" s="183">
        <f t="shared" si="246"/>
        <v>0</v>
      </c>
      <c r="AE261" s="183">
        <f t="shared" si="246"/>
        <v>0</v>
      </c>
      <c r="AF261" s="196">
        <f t="shared" si="246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247"/>
        <v>0</v>
      </c>
      <c r="D262" s="183">
        <f t="shared" si="247"/>
        <v>0</v>
      </c>
      <c r="E262" s="183">
        <f t="shared" si="247"/>
        <v>0</v>
      </c>
      <c r="F262" s="183">
        <f t="shared" si="247"/>
        <v>0</v>
      </c>
      <c r="G262" s="183">
        <f t="shared" si="247"/>
        <v>0</v>
      </c>
      <c r="H262" s="183">
        <f t="shared" si="247"/>
        <v>0</v>
      </c>
      <c r="I262" s="183">
        <f t="shared" si="247"/>
        <v>0</v>
      </c>
      <c r="J262" s="183">
        <f t="shared" si="247"/>
        <v>0</v>
      </c>
      <c r="K262" s="183">
        <f t="shared" si="247"/>
        <v>0</v>
      </c>
      <c r="L262" s="183">
        <f t="shared" si="247"/>
        <v>0</v>
      </c>
      <c r="M262" s="183">
        <f t="shared" si="247"/>
        <v>0</v>
      </c>
      <c r="N262" s="183">
        <f t="shared" si="247"/>
        <v>0</v>
      </c>
      <c r="O262" s="183">
        <f t="shared" si="247"/>
        <v>0</v>
      </c>
      <c r="P262" s="183">
        <f t="shared" si="247"/>
        <v>0</v>
      </c>
      <c r="Q262" s="183">
        <f t="shared" si="247"/>
        <v>0</v>
      </c>
      <c r="R262" s="183">
        <f t="shared" si="247"/>
        <v>0</v>
      </c>
      <c r="S262" s="183"/>
      <c r="T262" s="183">
        <f t="shared" si="241"/>
        <v>0</v>
      </c>
      <c r="U262" s="183">
        <f t="shared" si="241"/>
        <v>0</v>
      </c>
      <c r="V262" s="183">
        <f t="shared" si="241"/>
        <v>0</v>
      </c>
      <c r="W262" s="183">
        <f t="shared" si="241"/>
        <v>0</v>
      </c>
      <c r="X262" s="183">
        <f t="shared" si="244"/>
        <v>0</v>
      </c>
      <c r="Y262" s="183">
        <f t="shared" si="245"/>
        <v>0</v>
      </c>
      <c r="Z262" s="183">
        <f t="shared" si="245"/>
        <v>0</v>
      </c>
      <c r="AA262" s="183">
        <f t="shared" si="246"/>
        <v>0</v>
      </c>
      <c r="AB262" s="183">
        <f t="shared" si="246"/>
        <v>0</v>
      </c>
      <c r="AC262" s="183">
        <f t="shared" si="246"/>
        <v>0</v>
      </c>
      <c r="AD262" s="183">
        <f t="shared" si="246"/>
        <v>0</v>
      </c>
      <c r="AE262" s="183">
        <f t="shared" si="246"/>
        <v>0</v>
      </c>
      <c r="AF262" s="196">
        <f t="shared" si="246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247"/>
        <v>0</v>
      </c>
      <c r="D263" s="183">
        <f t="shared" si="247"/>
        <v>0</v>
      </c>
      <c r="E263" s="183">
        <f t="shared" si="247"/>
        <v>0</v>
      </c>
      <c r="F263" s="183">
        <f t="shared" si="247"/>
        <v>0</v>
      </c>
      <c r="G263" s="183">
        <f t="shared" si="247"/>
        <v>0</v>
      </c>
      <c r="H263" s="183">
        <f t="shared" si="247"/>
        <v>0</v>
      </c>
      <c r="I263" s="183">
        <f t="shared" si="247"/>
        <v>0</v>
      </c>
      <c r="J263" s="183">
        <f t="shared" si="247"/>
        <v>0</v>
      </c>
      <c r="K263" s="183">
        <f t="shared" si="247"/>
        <v>0</v>
      </c>
      <c r="L263" s="183">
        <f t="shared" si="247"/>
        <v>0</v>
      </c>
      <c r="M263" s="183">
        <f t="shared" si="247"/>
        <v>0</v>
      </c>
      <c r="N263" s="183">
        <f t="shared" si="247"/>
        <v>0</v>
      </c>
      <c r="O263" s="183">
        <f t="shared" si="247"/>
        <v>0</v>
      </c>
      <c r="P263" s="183">
        <f t="shared" si="247"/>
        <v>0</v>
      </c>
      <c r="Q263" s="183">
        <f t="shared" si="247"/>
        <v>0</v>
      </c>
      <c r="R263" s="183">
        <f t="shared" si="247"/>
        <v>0</v>
      </c>
      <c r="S263" s="183"/>
      <c r="T263" s="183">
        <f t="shared" si="241"/>
        <v>0</v>
      </c>
      <c r="U263" s="183">
        <f t="shared" si="241"/>
        <v>0</v>
      </c>
      <c r="V263" s="183">
        <f t="shared" si="241"/>
        <v>0</v>
      </c>
      <c r="W263" s="183">
        <f t="shared" si="241"/>
        <v>0</v>
      </c>
      <c r="X263" s="183">
        <f t="shared" si="244"/>
        <v>0</v>
      </c>
      <c r="Y263" s="183">
        <f t="shared" si="245"/>
        <v>0</v>
      </c>
      <c r="Z263" s="183">
        <f t="shared" si="245"/>
        <v>0</v>
      </c>
      <c r="AA263" s="183">
        <f t="shared" si="246"/>
        <v>0</v>
      </c>
      <c r="AB263" s="183">
        <f t="shared" si="246"/>
        <v>0</v>
      </c>
      <c r="AC263" s="183">
        <f t="shared" si="246"/>
        <v>0</v>
      </c>
      <c r="AD263" s="183">
        <f t="shared" si="246"/>
        <v>0</v>
      </c>
      <c r="AE263" s="183">
        <f t="shared" si="246"/>
        <v>0</v>
      </c>
      <c r="AF263" s="196">
        <f t="shared" si="246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247"/>
        <v>0</v>
      </c>
      <c r="D264" s="183">
        <f t="shared" si="247"/>
        <v>0</v>
      </c>
      <c r="E264" s="183">
        <f t="shared" si="247"/>
        <v>0</v>
      </c>
      <c r="F264" s="183">
        <f t="shared" si="247"/>
        <v>0</v>
      </c>
      <c r="G264" s="183">
        <f t="shared" si="247"/>
        <v>0</v>
      </c>
      <c r="H264" s="183">
        <f t="shared" si="247"/>
        <v>0</v>
      </c>
      <c r="I264" s="183">
        <f t="shared" si="247"/>
        <v>0</v>
      </c>
      <c r="J264" s="183">
        <f t="shared" si="247"/>
        <v>0</v>
      </c>
      <c r="K264" s="183">
        <f t="shared" si="247"/>
        <v>0</v>
      </c>
      <c r="L264" s="183">
        <f t="shared" si="247"/>
        <v>0</v>
      </c>
      <c r="M264" s="183">
        <f t="shared" si="247"/>
        <v>0</v>
      </c>
      <c r="N264" s="183">
        <f t="shared" si="247"/>
        <v>0</v>
      </c>
      <c r="O264" s="183">
        <f t="shared" si="247"/>
        <v>0</v>
      </c>
      <c r="P264" s="183">
        <f t="shared" si="247"/>
        <v>0</v>
      </c>
      <c r="Q264" s="183">
        <f t="shared" si="247"/>
        <v>0</v>
      </c>
      <c r="R264" s="183">
        <f t="shared" si="247"/>
        <v>0</v>
      </c>
      <c r="S264" s="183"/>
      <c r="T264" s="183">
        <f t="shared" si="241"/>
        <v>0</v>
      </c>
      <c r="U264" s="183">
        <f t="shared" si="241"/>
        <v>0</v>
      </c>
      <c r="V264" s="183">
        <f t="shared" si="241"/>
        <v>0</v>
      </c>
      <c r="W264" s="183">
        <f t="shared" si="241"/>
        <v>0</v>
      </c>
      <c r="X264" s="183">
        <f t="shared" si="244"/>
        <v>0</v>
      </c>
      <c r="Y264" s="183">
        <f t="shared" si="245"/>
        <v>0</v>
      </c>
      <c r="Z264" s="183">
        <f t="shared" si="245"/>
        <v>0</v>
      </c>
      <c r="AA264" s="183">
        <f t="shared" si="246"/>
        <v>0</v>
      </c>
      <c r="AB264" s="183">
        <f t="shared" si="246"/>
        <v>0</v>
      </c>
      <c r="AC264" s="183">
        <f t="shared" si="246"/>
        <v>0</v>
      </c>
      <c r="AD264" s="183">
        <f t="shared" si="246"/>
        <v>0</v>
      </c>
      <c r="AE264" s="183">
        <f t="shared" si="246"/>
        <v>0</v>
      </c>
      <c r="AF264" s="196">
        <f t="shared" si="246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247"/>
        <v>0</v>
      </c>
      <c r="D265" s="183">
        <f t="shared" si="247"/>
        <v>0</v>
      </c>
      <c r="E265" s="183">
        <f t="shared" si="247"/>
        <v>0</v>
      </c>
      <c r="F265" s="183">
        <f t="shared" si="247"/>
        <v>0</v>
      </c>
      <c r="G265" s="183">
        <f t="shared" si="247"/>
        <v>0</v>
      </c>
      <c r="H265" s="183">
        <f t="shared" si="247"/>
        <v>0</v>
      </c>
      <c r="I265" s="183">
        <f t="shared" si="247"/>
        <v>0</v>
      </c>
      <c r="J265" s="183">
        <f t="shared" si="247"/>
        <v>0</v>
      </c>
      <c r="K265" s="183">
        <f t="shared" si="247"/>
        <v>0</v>
      </c>
      <c r="L265" s="183">
        <f t="shared" si="247"/>
        <v>0</v>
      </c>
      <c r="M265" s="183">
        <f t="shared" si="247"/>
        <v>0</v>
      </c>
      <c r="N265" s="183">
        <f t="shared" si="247"/>
        <v>0</v>
      </c>
      <c r="O265" s="183">
        <f t="shared" si="247"/>
        <v>0</v>
      </c>
      <c r="P265" s="183">
        <f t="shared" si="247"/>
        <v>0</v>
      </c>
      <c r="Q265" s="183">
        <f t="shared" si="247"/>
        <v>0</v>
      </c>
      <c r="R265" s="183">
        <f t="shared" si="247"/>
        <v>0</v>
      </c>
      <c r="S265" s="183"/>
      <c r="T265" s="183">
        <f t="shared" si="241"/>
        <v>0</v>
      </c>
      <c r="U265" s="183">
        <f t="shared" si="241"/>
        <v>0</v>
      </c>
      <c r="V265" s="183">
        <f t="shared" si="241"/>
        <v>0</v>
      </c>
      <c r="W265" s="183">
        <f t="shared" si="241"/>
        <v>0</v>
      </c>
      <c r="X265" s="183">
        <f t="shared" si="244"/>
        <v>0</v>
      </c>
      <c r="Y265" s="183">
        <f t="shared" si="245"/>
        <v>0</v>
      </c>
      <c r="Z265" s="183">
        <f t="shared" si="245"/>
        <v>0</v>
      </c>
      <c r="AA265" s="183">
        <f t="shared" si="246"/>
        <v>0</v>
      </c>
      <c r="AB265" s="183">
        <f t="shared" si="246"/>
        <v>0</v>
      </c>
      <c r="AC265" s="183">
        <f t="shared" si="246"/>
        <v>0</v>
      </c>
      <c r="AD265" s="183">
        <f t="shared" si="246"/>
        <v>0</v>
      </c>
      <c r="AE265" s="183">
        <f t="shared" si="246"/>
        <v>0</v>
      </c>
      <c r="AF265" s="196">
        <f t="shared" si="246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247"/>
        <v>0</v>
      </c>
      <c r="D266" s="183">
        <f t="shared" si="247"/>
        <v>0</v>
      </c>
      <c r="E266" s="183">
        <f t="shared" si="247"/>
        <v>0</v>
      </c>
      <c r="F266" s="183">
        <f t="shared" si="247"/>
        <v>0</v>
      </c>
      <c r="G266" s="183">
        <f t="shared" si="247"/>
        <v>0</v>
      </c>
      <c r="H266" s="183">
        <f t="shared" si="247"/>
        <v>0</v>
      </c>
      <c r="I266" s="183">
        <f t="shared" si="247"/>
        <v>0</v>
      </c>
      <c r="J266" s="183">
        <f t="shared" si="247"/>
        <v>0</v>
      </c>
      <c r="K266" s="183">
        <f t="shared" si="247"/>
        <v>0</v>
      </c>
      <c r="L266" s="183">
        <f t="shared" si="247"/>
        <v>0</v>
      </c>
      <c r="M266" s="183">
        <f t="shared" si="247"/>
        <v>0</v>
      </c>
      <c r="N266" s="183">
        <f t="shared" si="247"/>
        <v>0</v>
      </c>
      <c r="O266" s="183">
        <f t="shared" si="247"/>
        <v>0</v>
      </c>
      <c r="P266" s="183">
        <f t="shared" si="247"/>
        <v>0</v>
      </c>
      <c r="Q266" s="183">
        <f t="shared" si="247"/>
        <v>0</v>
      </c>
      <c r="R266" s="183">
        <f t="shared" si="247"/>
        <v>0</v>
      </c>
      <c r="S266" s="183"/>
      <c r="T266" s="183">
        <f t="shared" si="241"/>
        <v>0</v>
      </c>
      <c r="U266" s="183">
        <f t="shared" si="241"/>
        <v>0</v>
      </c>
      <c r="V266" s="183">
        <f t="shared" si="241"/>
        <v>0</v>
      </c>
      <c r="W266" s="183">
        <f t="shared" si="241"/>
        <v>0</v>
      </c>
      <c r="X266" s="183">
        <f t="shared" si="244"/>
        <v>0</v>
      </c>
      <c r="Y266" s="183">
        <f t="shared" si="245"/>
        <v>0</v>
      </c>
      <c r="Z266" s="183">
        <f t="shared" si="245"/>
        <v>0</v>
      </c>
      <c r="AA266" s="183">
        <f t="shared" si="246"/>
        <v>0</v>
      </c>
      <c r="AB266" s="183">
        <f t="shared" si="246"/>
        <v>0</v>
      </c>
      <c r="AC266" s="183">
        <f t="shared" si="246"/>
        <v>0</v>
      </c>
      <c r="AD266" s="183">
        <f t="shared" si="246"/>
        <v>0</v>
      </c>
      <c r="AE266" s="183">
        <f t="shared" si="246"/>
        <v>0</v>
      </c>
      <c r="AF266" s="196">
        <f t="shared" si="246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247"/>
        <v>0</v>
      </c>
      <c r="D267" s="183">
        <f t="shared" si="247"/>
        <v>0</v>
      </c>
      <c r="E267" s="183">
        <f t="shared" si="247"/>
        <v>0</v>
      </c>
      <c r="F267" s="183">
        <f t="shared" si="247"/>
        <v>0</v>
      </c>
      <c r="G267" s="183">
        <f t="shared" si="247"/>
        <v>0</v>
      </c>
      <c r="H267" s="183">
        <f t="shared" si="247"/>
        <v>0</v>
      </c>
      <c r="I267" s="183">
        <f t="shared" si="247"/>
        <v>0</v>
      </c>
      <c r="J267" s="183">
        <f t="shared" si="247"/>
        <v>0</v>
      </c>
      <c r="K267" s="183">
        <f t="shared" si="247"/>
        <v>0</v>
      </c>
      <c r="L267" s="183">
        <f t="shared" si="247"/>
        <v>0</v>
      </c>
      <c r="M267" s="183">
        <f t="shared" si="247"/>
        <v>0</v>
      </c>
      <c r="N267" s="183">
        <f t="shared" si="247"/>
        <v>0</v>
      </c>
      <c r="O267" s="183">
        <f t="shared" si="247"/>
        <v>0</v>
      </c>
      <c r="P267" s="183">
        <f t="shared" si="247"/>
        <v>0</v>
      </c>
      <c r="Q267" s="183">
        <f t="shared" si="247"/>
        <v>0</v>
      </c>
      <c r="R267" s="183">
        <f t="shared" si="247"/>
        <v>0</v>
      </c>
      <c r="S267" s="183"/>
      <c r="T267" s="183">
        <f t="shared" si="241"/>
        <v>0</v>
      </c>
      <c r="U267" s="183">
        <f t="shared" si="241"/>
        <v>0</v>
      </c>
      <c r="V267" s="183">
        <f t="shared" si="241"/>
        <v>0</v>
      </c>
      <c r="W267" s="183">
        <f t="shared" si="241"/>
        <v>0</v>
      </c>
      <c r="X267" s="183">
        <f t="shared" si="244"/>
        <v>0</v>
      </c>
      <c r="Y267" s="183">
        <f t="shared" si="245"/>
        <v>0</v>
      </c>
      <c r="Z267" s="183">
        <f t="shared" si="245"/>
        <v>0</v>
      </c>
      <c r="AA267" s="183">
        <f t="shared" si="246"/>
        <v>0</v>
      </c>
      <c r="AB267" s="183">
        <f t="shared" si="246"/>
        <v>0</v>
      </c>
      <c r="AC267" s="183">
        <f t="shared" si="246"/>
        <v>0</v>
      </c>
      <c r="AD267" s="183">
        <f t="shared" si="246"/>
        <v>0</v>
      </c>
      <c r="AE267" s="183">
        <f t="shared" si="246"/>
        <v>0</v>
      </c>
      <c r="AF267" s="196">
        <f t="shared" si="246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247"/>
        <v>0</v>
      </c>
      <c r="D268" s="183">
        <f t="shared" si="247"/>
        <v>0</v>
      </c>
      <c r="E268" s="183">
        <f t="shared" si="247"/>
        <v>0</v>
      </c>
      <c r="F268" s="183">
        <f t="shared" si="247"/>
        <v>0</v>
      </c>
      <c r="G268" s="183">
        <f t="shared" si="247"/>
        <v>0</v>
      </c>
      <c r="H268" s="183">
        <f t="shared" si="247"/>
        <v>0</v>
      </c>
      <c r="I268" s="183">
        <f t="shared" si="247"/>
        <v>0</v>
      </c>
      <c r="J268" s="183">
        <f t="shared" si="247"/>
        <v>0</v>
      </c>
      <c r="K268" s="183">
        <f t="shared" si="247"/>
        <v>0</v>
      </c>
      <c r="L268" s="183">
        <f t="shared" si="247"/>
        <v>0</v>
      </c>
      <c r="M268" s="183">
        <f t="shared" si="247"/>
        <v>0</v>
      </c>
      <c r="N268" s="183">
        <f t="shared" si="247"/>
        <v>0</v>
      </c>
      <c r="O268" s="183">
        <f t="shared" si="247"/>
        <v>0</v>
      </c>
      <c r="P268" s="183">
        <f t="shared" si="247"/>
        <v>0</v>
      </c>
      <c r="Q268" s="183">
        <f t="shared" si="247"/>
        <v>0</v>
      </c>
      <c r="R268" s="183">
        <f t="shared" si="247"/>
        <v>0</v>
      </c>
      <c r="S268" s="183"/>
      <c r="T268" s="183">
        <f t="shared" si="241"/>
        <v>0</v>
      </c>
      <c r="U268" s="183">
        <f t="shared" si="241"/>
        <v>0</v>
      </c>
      <c r="V268" s="183">
        <f t="shared" si="241"/>
        <v>0</v>
      </c>
      <c r="W268" s="183">
        <f t="shared" si="241"/>
        <v>0</v>
      </c>
      <c r="X268" s="183">
        <f t="shared" si="244"/>
        <v>0</v>
      </c>
      <c r="Y268" s="183">
        <f t="shared" si="245"/>
        <v>0</v>
      </c>
      <c r="Z268" s="183">
        <f t="shared" si="245"/>
        <v>0</v>
      </c>
      <c r="AA268" s="183">
        <f t="shared" si="246"/>
        <v>0</v>
      </c>
      <c r="AB268" s="183">
        <f t="shared" si="246"/>
        <v>0</v>
      </c>
      <c r="AC268" s="183">
        <f t="shared" si="246"/>
        <v>0</v>
      </c>
      <c r="AD268" s="183">
        <f t="shared" si="246"/>
        <v>0</v>
      </c>
      <c r="AE268" s="183">
        <f t="shared" si="246"/>
        <v>0</v>
      </c>
      <c r="AF268" s="196">
        <f t="shared" si="246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247"/>
        <v>0</v>
      </c>
      <c r="D269" s="183">
        <f t="shared" si="247"/>
        <v>0</v>
      </c>
      <c r="E269" s="183">
        <f t="shared" si="247"/>
        <v>0</v>
      </c>
      <c r="F269" s="183">
        <f t="shared" si="247"/>
        <v>0</v>
      </c>
      <c r="G269" s="183">
        <f t="shared" si="247"/>
        <v>0</v>
      </c>
      <c r="H269" s="183">
        <f t="shared" si="247"/>
        <v>0</v>
      </c>
      <c r="I269" s="183">
        <f t="shared" si="247"/>
        <v>0</v>
      </c>
      <c r="J269" s="183">
        <f t="shared" si="247"/>
        <v>0</v>
      </c>
      <c r="K269" s="183">
        <f t="shared" si="247"/>
        <v>0</v>
      </c>
      <c r="L269" s="183">
        <f t="shared" si="247"/>
        <v>0</v>
      </c>
      <c r="M269" s="183">
        <f t="shared" si="247"/>
        <v>0</v>
      </c>
      <c r="N269" s="183">
        <f t="shared" si="247"/>
        <v>0</v>
      </c>
      <c r="O269" s="183">
        <f t="shared" si="247"/>
        <v>0</v>
      </c>
      <c r="P269" s="183">
        <f t="shared" si="247"/>
        <v>0</v>
      </c>
      <c r="Q269" s="183">
        <f t="shared" si="247"/>
        <v>0</v>
      </c>
      <c r="R269" s="183">
        <f t="shared" si="247"/>
        <v>0</v>
      </c>
      <c r="S269" s="183"/>
      <c r="T269" s="183">
        <f t="shared" si="241"/>
        <v>0</v>
      </c>
      <c r="U269" s="183">
        <f t="shared" si="241"/>
        <v>0</v>
      </c>
      <c r="V269" s="183">
        <f t="shared" si="241"/>
        <v>0</v>
      </c>
      <c r="W269" s="183">
        <f t="shared" si="241"/>
        <v>0</v>
      </c>
      <c r="X269" s="183">
        <f t="shared" si="244"/>
        <v>0</v>
      </c>
      <c r="Y269" s="183">
        <f t="shared" si="245"/>
        <v>0</v>
      </c>
      <c r="Z269" s="183">
        <f t="shared" si="245"/>
        <v>0</v>
      </c>
      <c r="AA269" s="183">
        <f t="shared" si="246"/>
        <v>0</v>
      </c>
      <c r="AB269" s="183">
        <f t="shared" si="246"/>
        <v>0</v>
      </c>
      <c r="AC269" s="183">
        <f t="shared" si="246"/>
        <v>0</v>
      </c>
      <c r="AD269" s="183">
        <f t="shared" si="246"/>
        <v>0</v>
      </c>
      <c r="AE269" s="183">
        <f t="shared" si="246"/>
        <v>0</v>
      </c>
      <c r="AF269" s="196">
        <f t="shared" si="246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247"/>
        <v>0</v>
      </c>
      <c r="D270" s="183">
        <f t="shared" si="247"/>
        <v>0</v>
      </c>
      <c r="E270" s="183">
        <f t="shared" si="247"/>
        <v>0</v>
      </c>
      <c r="F270" s="183">
        <f t="shared" si="247"/>
        <v>0</v>
      </c>
      <c r="G270" s="183">
        <f t="shared" si="247"/>
        <v>0</v>
      </c>
      <c r="H270" s="183">
        <f t="shared" si="247"/>
        <v>0</v>
      </c>
      <c r="I270" s="183">
        <f t="shared" si="247"/>
        <v>0</v>
      </c>
      <c r="J270" s="183">
        <f t="shared" si="247"/>
        <v>0</v>
      </c>
      <c r="K270" s="183">
        <f t="shared" si="247"/>
        <v>0</v>
      </c>
      <c r="L270" s="183">
        <f t="shared" si="247"/>
        <v>0</v>
      </c>
      <c r="M270" s="183">
        <f t="shared" si="247"/>
        <v>0</v>
      </c>
      <c r="N270" s="183">
        <f t="shared" si="247"/>
        <v>0</v>
      </c>
      <c r="O270" s="183">
        <f t="shared" si="247"/>
        <v>0</v>
      </c>
      <c r="P270" s="183">
        <f t="shared" si="247"/>
        <v>0</v>
      </c>
      <c r="Q270" s="183">
        <f t="shared" si="247"/>
        <v>0</v>
      </c>
      <c r="R270" s="183">
        <f t="shared" si="247"/>
        <v>0</v>
      </c>
      <c r="S270" s="183"/>
      <c r="T270" s="183">
        <f t="shared" si="241"/>
        <v>0</v>
      </c>
      <c r="U270" s="183">
        <f t="shared" si="241"/>
        <v>0</v>
      </c>
      <c r="V270" s="183">
        <f t="shared" si="241"/>
        <v>0</v>
      </c>
      <c r="W270" s="183">
        <f t="shared" si="241"/>
        <v>0</v>
      </c>
      <c r="X270" s="183">
        <f t="shared" si="244"/>
        <v>0</v>
      </c>
      <c r="Y270" s="183">
        <f t="shared" si="245"/>
        <v>0</v>
      </c>
      <c r="Z270" s="183">
        <f t="shared" si="245"/>
        <v>0</v>
      </c>
      <c r="AA270" s="183">
        <f t="shared" si="246"/>
        <v>0</v>
      </c>
      <c r="AB270" s="183">
        <f t="shared" si="246"/>
        <v>0</v>
      </c>
      <c r="AC270" s="183">
        <f t="shared" si="246"/>
        <v>0</v>
      </c>
      <c r="AD270" s="183">
        <f t="shared" si="246"/>
        <v>0</v>
      </c>
      <c r="AE270" s="183">
        <f t="shared" si="246"/>
        <v>0</v>
      </c>
      <c r="AF270" s="196">
        <f t="shared" si="246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247"/>
        <v>0</v>
      </c>
      <c r="D271" s="183">
        <f t="shared" si="247"/>
        <v>0</v>
      </c>
      <c r="E271" s="183">
        <f t="shared" si="247"/>
        <v>0</v>
      </c>
      <c r="F271" s="183">
        <f t="shared" si="247"/>
        <v>0</v>
      </c>
      <c r="G271" s="183">
        <f t="shared" si="247"/>
        <v>0</v>
      </c>
      <c r="H271" s="183">
        <f t="shared" si="247"/>
        <v>0</v>
      </c>
      <c r="I271" s="183">
        <f t="shared" si="247"/>
        <v>0</v>
      </c>
      <c r="J271" s="183">
        <f t="shared" si="247"/>
        <v>0</v>
      </c>
      <c r="K271" s="183">
        <f t="shared" si="247"/>
        <v>0</v>
      </c>
      <c r="L271" s="183">
        <f t="shared" si="247"/>
        <v>0</v>
      </c>
      <c r="M271" s="183">
        <f t="shared" si="247"/>
        <v>0</v>
      </c>
      <c r="N271" s="183">
        <f t="shared" si="247"/>
        <v>0</v>
      </c>
      <c r="O271" s="183">
        <f t="shared" si="247"/>
        <v>0</v>
      </c>
      <c r="P271" s="183">
        <f t="shared" si="247"/>
        <v>0</v>
      </c>
      <c r="Q271" s="183">
        <f t="shared" si="247"/>
        <v>0</v>
      </c>
      <c r="R271" s="183">
        <f t="shared" si="247"/>
        <v>0</v>
      </c>
      <c r="S271" s="183"/>
      <c r="T271" s="183">
        <f t="shared" si="241"/>
        <v>0</v>
      </c>
      <c r="U271" s="183">
        <f t="shared" si="241"/>
        <v>0</v>
      </c>
      <c r="V271" s="183">
        <f t="shared" si="241"/>
        <v>0</v>
      </c>
      <c r="W271" s="183">
        <f t="shared" si="241"/>
        <v>0</v>
      </c>
      <c r="X271" s="183">
        <f t="shared" si="244"/>
        <v>0</v>
      </c>
      <c r="Y271" s="183">
        <f t="shared" si="245"/>
        <v>0</v>
      </c>
      <c r="Z271" s="183">
        <f t="shared" si="245"/>
        <v>0</v>
      </c>
      <c r="AA271" s="183">
        <f t="shared" si="246"/>
        <v>0</v>
      </c>
      <c r="AB271" s="183">
        <f t="shared" si="246"/>
        <v>0</v>
      </c>
      <c r="AC271" s="183">
        <f t="shared" si="246"/>
        <v>0</v>
      </c>
      <c r="AD271" s="183">
        <f t="shared" si="246"/>
        <v>0</v>
      </c>
      <c r="AE271" s="183">
        <f t="shared" si="246"/>
        <v>0</v>
      </c>
      <c r="AF271" s="196">
        <f t="shared" si="246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247"/>
        <v>0</v>
      </c>
      <c r="D272" s="183">
        <f t="shared" si="247"/>
        <v>0</v>
      </c>
      <c r="E272" s="183">
        <f t="shared" si="247"/>
        <v>0</v>
      </c>
      <c r="F272" s="183">
        <f t="shared" si="247"/>
        <v>0</v>
      </c>
      <c r="G272" s="183">
        <f t="shared" si="247"/>
        <v>0</v>
      </c>
      <c r="H272" s="183">
        <f t="shared" si="247"/>
        <v>0</v>
      </c>
      <c r="I272" s="183">
        <f t="shared" si="247"/>
        <v>0</v>
      </c>
      <c r="J272" s="183">
        <f t="shared" si="247"/>
        <v>0</v>
      </c>
      <c r="K272" s="183">
        <f t="shared" si="247"/>
        <v>0</v>
      </c>
      <c r="L272" s="183">
        <f t="shared" si="247"/>
        <v>0</v>
      </c>
      <c r="M272" s="183">
        <f t="shared" si="247"/>
        <v>0</v>
      </c>
      <c r="N272" s="183">
        <f t="shared" si="247"/>
        <v>0</v>
      </c>
      <c r="O272" s="183">
        <f t="shared" si="247"/>
        <v>0</v>
      </c>
      <c r="P272" s="183">
        <f t="shared" si="247"/>
        <v>0</v>
      </c>
      <c r="Q272" s="183">
        <f t="shared" si="247"/>
        <v>0</v>
      </c>
      <c r="R272" s="183">
        <f t="shared" si="247"/>
        <v>0</v>
      </c>
      <c r="S272" s="183"/>
      <c r="T272" s="183">
        <f t="shared" si="241"/>
        <v>0</v>
      </c>
      <c r="U272" s="183">
        <f t="shared" si="241"/>
        <v>0</v>
      </c>
      <c r="V272" s="183">
        <f t="shared" si="241"/>
        <v>0</v>
      </c>
      <c r="W272" s="183">
        <f t="shared" si="241"/>
        <v>0</v>
      </c>
      <c r="X272" s="183">
        <f t="shared" si="244"/>
        <v>0</v>
      </c>
      <c r="Y272" s="183">
        <f t="shared" si="245"/>
        <v>0</v>
      </c>
      <c r="Z272" s="183">
        <f t="shared" si="245"/>
        <v>0</v>
      </c>
      <c r="AA272" s="183">
        <f t="shared" ref="R272:AF287" si="248">Z272</f>
        <v>0</v>
      </c>
      <c r="AB272" s="183">
        <f t="shared" si="248"/>
        <v>0</v>
      </c>
      <c r="AC272" s="183">
        <f t="shared" si="248"/>
        <v>0</v>
      </c>
      <c r="AD272" s="183">
        <f t="shared" si="248"/>
        <v>0</v>
      </c>
      <c r="AE272" s="183">
        <f t="shared" si="248"/>
        <v>0</v>
      </c>
      <c r="AF272" s="196">
        <f t="shared" si="248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247"/>
        <v>0</v>
      </c>
      <c r="D273" s="183">
        <f t="shared" si="247"/>
        <v>0</v>
      </c>
      <c r="E273" s="183">
        <f t="shared" si="247"/>
        <v>0</v>
      </c>
      <c r="F273" s="183">
        <f t="shared" si="247"/>
        <v>0</v>
      </c>
      <c r="G273" s="183">
        <f t="shared" si="247"/>
        <v>0</v>
      </c>
      <c r="H273" s="183">
        <f t="shared" si="247"/>
        <v>0</v>
      </c>
      <c r="I273" s="183">
        <f t="shared" si="247"/>
        <v>0</v>
      </c>
      <c r="J273" s="183">
        <f t="shared" si="247"/>
        <v>0</v>
      </c>
      <c r="K273" s="183">
        <f t="shared" si="247"/>
        <v>0</v>
      </c>
      <c r="L273" s="183">
        <f t="shared" si="247"/>
        <v>0</v>
      </c>
      <c r="M273" s="183">
        <f t="shared" si="247"/>
        <v>0</v>
      </c>
      <c r="N273" s="183">
        <f t="shared" si="247"/>
        <v>0</v>
      </c>
      <c r="O273" s="183">
        <f t="shared" si="247"/>
        <v>0</v>
      </c>
      <c r="P273" s="183">
        <f t="shared" si="247"/>
        <v>0</v>
      </c>
      <c r="Q273" s="183">
        <f t="shared" si="247"/>
        <v>0</v>
      </c>
      <c r="R273" s="183">
        <f t="shared" ref="C273:R288" si="249">Q273</f>
        <v>0</v>
      </c>
      <c r="S273" s="183"/>
      <c r="T273" s="183">
        <f t="shared" si="241"/>
        <v>0</v>
      </c>
      <c r="U273" s="183">
        <f t="shared" si="241"/>
        <v>0</v>
      </c>
      <c r="V273" s="183">
        <f t="shared" si="241"/>
        <v>0</v>
      </c>
      <c r="W273" s="183">
        <f t="shared" si="241"/>
        <v>0</v>
      </c>
      <c r="X273" s="183">
        <f t="shared" si="244"/>
        <v>0</v>
      </c>
      <c r="Y273" s="183">
        <f t="shared" si="245"/>
        <v>0</v>
      </c>
      <c r="Z273" s="183">
        <f t="shared" si="245"/>
        <v>0</v>
      </c>
      <c r="AA273" s="183">
        <f t="shared" si="248"/>
        <v>0</v>
      </c>
      <c r="AB273" s="183">
        <f t="shared" si="248"/>
        <v>0</v>
      </c>
      <c r="AC273" s="183">
        <f t="shared" si="248"/>
        <v>0</v>
      </c>
      <c r="AD273" s="183">
        <f t="shared" si="248"/>
        <v>0</v>
      </c>
      <c r="AE273" s="183">
        <f t="shared" si="248"/>
        <v>0</v>
      </c>
      <c r="AF273" s="196">
        <f t="shared" si="248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249"/>
        <v>0</v>
      </c>
      <c r="D274" s="183">
        <f t="shared" si="249"/>
        <v>0</v>
      </c>
      <c r="E274" s="183">
        <f t="shared" si="249"/>
        <v>0</v>
      </c>
      <c r="F274" s="183">
        <f t="shared" si="249"/>
        <v>0</v>
      </c>
      <c r="G274" s="183">
        <f t="shared" si="249"/>
        <v>0</v>
      </c>
      <c r="H274" s="183">
        <f t="shared" si="249"/>
        <v>0</v>
      </c>
      <c r="I274" s="183">
        <f t="shared" si="249"/>
        <v>0</v>
      </c>
      <c r="J274" s="183">
        <f t="shared" si="249"/>
        <v>0</v>
      </c>
      <c r="K274" s="183">
        <f t="shared" si="249"/>
        <v>0</v>
      </c>
      <c r="L274" s="183">
        <f t="shared" si="249"/>
        <v>0</v>
      </c>
      <c r="M274" s="183">
        <f t="shared" si="249"/>
        <v>0</v>
      </c>
      <c r="N274" s="183">
        <f t="shared" si="249"/>
        <v>0</v>
      </c>
      <c r="O274" s="183">
        <f t="shared" si="249"/>
        <v>0</v>
      </c>
      <c r="P274" s="183">
        <f t="shared" si="249"/>
        <v>0</v>
      </c>
      <c r="Q274" s="183">
        <f t="shared" si="249"/>
        <v>0</v>
      </c>
      <c r="R274" s="183">
        <f t="shared" si="249"/>
        <v>0</v>
      </c>
      <c r="S274" s="183"/>
      <c r="T274" s="183">
        <f t="shared" si="241"/>
        <v>0</v>
      </c>
      <c r="U274" s="183">
        <f t="shared" si="241"/>
        <v>0</v>
      </c>
      <c r="V274" s="183">
        <f t="shared" si="241"/>
        <v>0</v>
      </c>
      <c r="W274" s="183">
        <f t="shared" si="241"/>
        <v>0</v>
      </c>
      <c r="X274" s="183">
        <f t="shared" si="244"/>
        <v>0</v>
      </c>
      <c r="Y274" s="183">
        <f t="shared" si="245"/>
        <v>0</v>
      </c>
      <c r="Z274" s="183">
        <f t="shared" si="245"/>
        <v>0</v>
      </c>
      <c r="AA274" s="183">
        <f t="shared" si="248"/>
        <v>0</v>
      </c>
      <c r="AB274" s="183">
        <f t="shared" si="248"/>
        <v>0</v>
      </c>
      <c r="AC274" s="183">
        <f t="shared" si="248"/>
        <v>0</v>
      </c>
      <c r="AD274" s="183">
        <f t="shared" si="248"/>
        <v>0</v>
      </c>
      <c r="AE274" s="183">
        <f t="shared" si="248"/>
        <v>0</v>
      </c>
      <c r="AF274" s="196">
        <f t="shared" si="248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249"/>
        <v>0</v>
      </c>
      <c r="D275" s="183">
        <f t="shared" si="249"/>
        <v>0</v>
      </c>
      <c r="E275" s="183">
        <f t="shared" si="249"/>
        <v>0</v>
      </c>
      <c r="F275" s="183">
        <f t="shared" si="249"/>
        <v>0</v>
      </c>
      <c r="G275" s="183">
        <f t="shared" si="249"/>
        <v>0</v>
      </c>
      <c r="H275" s="183">
        <f t="shared" si="249"/>
        <v>0</v>
      </c>
      <c r="I275" s="183">
        <f t="shared" si="249"/>
        <v>0</v>
      </c>
      <c r="J275" s="183">
        <f t="shared" si="249"/>
        <v>0</v>
      </c>
      <c r="K275" s="183">
        <f t="shared" si="249"/>
        <v>0</v>
      </c>
      <c r="L275" s="183">
        <f t="shared" si="249"/>
        <v>0</v>
      </c>
      <c r="M275" s="183">
        <f t="shared" si="249"/>
        <v>0</v>
      </c>
      <c r="N275" s="183">
        <f t="shared" si="249"/>
        <v>0</v>
      </c>
      <c r="O275" s="183">
        <f t="shared" si="249"/>
        <v>0</v>
      </c>
      <c r="P275" s="183">
        <f t="shared" si="249"/>
        <v>0</v>
      </c>
      <c r="Q275" s="183">
        <f t="shared" si="249"/>
        <v>0</v>
      </c>
      <c r="R275" s="183">
        <f t="shared" si="249"/>
        <v>0</v>
      </c>
      <c r="S275" s="183"/>
      <c r="T275" s="183">
        <f t="shared" si="241"/>
        <v>0</v>
      </c>
      <c r="U275" s="183">
        <f t="shared" si="241"/>
        <v>0</v>
      </c>
      <c r="V275" s="183">
        <f t="shared" si="241"/>
        <v>0</v>
      </c>
      <c r="W275" s="183">
        <f t="shared" si="241"/>
        <v>0</v>
      </c>
      <c r="X275" s="183">
        <f t="shared" si="244"/>
        <v>0</v>
      </c>
      <c r="Y275" s="183">
        <f t="shared" si="245"/>
        <v>0</v>
      </c>
      <c r="Z275" s="183">
        <f t="shared" si="245"/>
        <v>0</v>
      </c>
      <c r="AA275" s="183">
        <f t="shared" si="248"/>
        <v>0</v>
      </c>
      <c r="AB275" s="183">
        <f t="shared" si="248"/>
        <v>0</v>
      </c>
      <c r="AC275" s="183">
        <f t="shared" si="248"/>
        <v>0</v>
      </c>
      <c r="AD275" s="183">
        <f t="shared" si="248"/>
        <v>0</v>
      </c>
      <c r="AE275" s="183">
        <f t="shared" si="248"/>
        <v>0</v>
      </c>
      <c r="AF275" s="196">
        <f t="shared" si="248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249"/>
        <v>0</v>
      </c>
      <c r="D276" s="183">
        <f t="shared" si="249"/>
        <v>0</v>
      </c>
      <c r="E276" s="183">
        <f t="shared" si="249"/>
        <v>0</v>
      </c>
      <c r="F276" s="183">
        <f t="shared" si="249"/>
        <v>0</v>
      </c>
      <c r="G276" s="183">
        <f t="shared" si="249"/>
        <v>0</v>
      </c>
      <c r="H276" s="183">
        <f t="shared" si="249"/>
        <v>0</v>
      </c>
      <c r="I276" s="183">
        <f t="shared" si="249"/>
        <v>0</v>
      </c>
      <c r="J276" s="183">
        <f t="shared" si="249"/>
        <v>0</v>
      </c>
      <c r="K276" s="183">
        <f t="shared" si="249"/>
        <v>0</v>
      </c>
      <c r="L276" s="183">
        <f t="shared" si="249"/>
        <v>0</v>
      </c>
      <c r="M276" s="183">
        <f t="shared" si="249"/>
        <v>0</v>
      </c>
      <c r="N276" s="183">
        <f t="shared" si="249"/>
        <v>0</v>
      </c>
      <c r="O276" s="183">
        <f t="shared" si="249"/>
        <v>0</v>
      </c>
      <c r="P276" s="183">
        <f t="shared" si="249"/>
        <v>0</v>
      </c>
      <c r="Q276" s="183">
        <f t="shared" si="249"/>
        <v>0</v>
      </c>
      <c r="R276" s="183">
        <f t="shared" si="249"/>
        <v>0</v>
      </c>
      <c r="S276" s="183"/>
      <c r="T276" s="183">
        <f t="shared" si="241"/>
        <v>0</v>
      </c>
      <c r="U276" s="183">
        <f t="shared" si="241"/>
        <v>0</v>
      </c>
      <c r="V276" s="183">
        <f t="shared" si="241"/>
        <v>0</v>
      </c>
      <c r="W276" s="183">
        <f t="shared" si="241"/>
        <v>0</v>
      </c>
      <c r="X276" s="183">
        <f t="shared" si="244"/>
        <v>0</v>
      </c>
      <c r="Y276" s="183">
        <f t="shared" si="245"/>
        <v>0</v>
      </c>
      <c r="Z276" s="183">
        <f t="shared" si="245"/>
        <v>0</v>
      </c>
      <c r="AA276" s="183">
        <f t="shared" si="248"/>
        <v>0</v>
      </c>
      <c r="AB276" s="183">
        <f t="shared" si="248"/>
        <v>0</v>
      </c>
      <c r="AC276" s="183">
        <f t="shared" si="248"/>
        <v>0</v>
      </c>
      <c r="AD276" s="183">
        <f t="shared" si="248"/>
        <v>0</v>
      </c>
      <c r="AE276" s="183">
        <f t="shared" si="248"/>
        <v>0</v>
      </c>
      <c r="AF276" s="196">
        <f t="shared" si="248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249"/>
        <v>0</v>
      </c>
      <c r="D277" s="183">
        <f t="shared" si="249"/>
        <v>0</v>
      </c>
      <c r="E277" s="183">
        <f t="shared" si="249"/>
        <v>0</v>
      </c>
      <c r="F277" s="183">
        <f t="shared" si="249"/>
        <v>0</v>
      </c>
      <c r="G277" s="183">
        <f t="shared" si="249"/>
        <v>0</v>
      </c>
      <c r="H277" s="183">
        <f t="shared" si="249"/>
        <v>0</v>
      </c>
      <c r="I277" s="183">
        <f t="shared" si="249"/>
        <v>0</v>
      </c>
      <c r="J277" s="183">
        <f t="shared" si="249"/>
        <v>0</v>
      </c>
      <c r="K277" s="183">
        <f t="shared" si="249"/>
        <v>0</v>
      </c>
      <c r="L277" s="183">
        <f t="shared" si="249"/>
        <v>0</v>
      </c>
      <c r="M277" s="183">
        <f t="shared" si="249"/>
        <v>0</v>
      </c>
      <c r="N277" s="183">
        <f t="shared" si="249"/>
        <v>0</v>
      </c>
      <c r="O277" s="183">
        <f t="shared" si="249"/>
        <v>0</v>
      </c>
      <c r="P277" s="183">
        <f t="shared" si="249"/>
        <v>0</v>
      </c>
      <c r="Q277" s="183">
        <f t="shared" si="249"/>
        <v>0</v>
      </c>
      <c r="R277" s="183">
        <f t="shared" si="249"/>
        <v>0</v>
      </c>
      <c r="S277" s="183"/>
      <c r="T277" s="183">
        <f t="shared" si="241"/>
        <v>0</v>
      </c>
      <c r="U277" s="183">
        <f t="shared" si="241"/>
        <v>0</v>
      </c>
      <c r="V277" s="183">
        <f t="shared" si="241"/>
        <v>0</v>
      </c>
      <c r="W277" s="183">
        <f t="shared" si="241"/>
        <v>0</v>
      </c>
      <c r="X277" s="183">
        <f t="shared" si="244"/>
        <v>0</v>
      </c>
      <c r="Y277" s="183">
        <f t="shared" si="245"/>
        <v>0</v>
      </c>
      <c r="Z277" s="183">
        <f t="shared" si="245"/>
        <v>0</v>
      </c>
      <c r="AA277" s="183">
        <f t="shared" si="248"/>
        <v>0</v>
      </c>
      <c r="AB277" s="183">
        <f t="shared" si="248"/>
        <v>0</v>
      </c>
      <c r="AC277" s="183">
        <f t="shared" si="248"/>
        <v>0</v>
      </c>
      <c r="AD277" s="183">
        <f t="shared" si="248"/>
        <v>0</v>
      </c>
      <c r="AE277" s="183">
        <f t="shared" si="248"/>
        <v>0</v>
      </c>
      <c r="AF277" s="196">
        <f t="shared" si="248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249"/>
        <v>0</v>
      </c>
      <c r="D278" s="183">
        <f t="shared" si="249"/>
        <v>0</v>
      </c>
      <c r="E278" s="183">
        <f t="shared" si="249"/>
        <v>0</v>
      </c>
      <c r="F278" s="183">
        <f t="shared" si="249"/>
        <v>0</v>
      </c>
      <c r="G278" s="183">
        <f t="shared" si="249"/>
        <v>0</v>
      </c>
      <c r="H278" s="183">
        <f t="shared" si="249"/>
        <v>0</v>
      </c>
      <c r="I278" s="183">
        <f t="shared" si="249"/>
        <v>0</v>
      </c>
      <c r="J278" s="183">
        <f t="shared" si="249"/>
        <v>0</v>
      </c>
      <c r="K278" s="183">
        <f t="shared" si="249"/>
        <v>0</v>
      </c>
      <c r="L278" s="183">
        <f t="shared" si="249"/>
        <v>0</v>
      </c>
      <c r="M278" s="183">
        <f t="shared" si="249"/>
        <v>0</v>
      </c>
      <c r="N278" s="183">
        <f t="shared" si="249"/>
        <v>0</v>
      </c>
      <c r="O278" s="183">
        <f t="shared" si="249"/>
        <v>0</v>
      </c>
      <c r="P278" s="183">
        <f t="shared" si="249"/>
        <v>0</v>
      </c>
      <c r="Q278" s="183">
        <f t="shared" si="249"/>
        <v>0</v>
      </c>
      <c r="R278" s="183">
        <f t="shared" si="249"/>
        <v>0</v>
      </c>
      <c r="S278" s="183"/>
      <c r="T278" s="183">
        <f t="shared" si="241"/>
        <v>0</v>
      </c>
      <c r="U278" s="183">
        <f t="shared" si="241"/>
        <v>0</v>
      </c>
      <c r="V278" s="183">
        <f t="shared" si="241"/>
        <v>0</v>
      </c>
      <c r="W278" s="183">
        <f t="shared" si="241"/>
        <v>0</v>
      </c>
      <c r="X278" s="183">
        <f t="shared" si="244"/>
        <v>0</v>
      </c>
      <c r="Y278" s="183">
        <f t="shared" si="245"/>
        <v>0</v>
      </c>
      <c r="Z278" s="183">
        <f t="shared" si="245"/>
        <v>0</v>
      </c>
      <c r="AA278" s="183">
        <f t="shared" si="248"/>
        <v>0</v>
      </c>
      <c r="AB278" s="183">
        <f t="shared" si="248"/>
        <v>0</v>
      </c>
      <c r="AC278" s="183">
        <f t="shared" si="248"/>
        <v>0</v>
      </c>
      <c r="AD278" s="183">
        <f t="shared" si="248"/>
        <v>0</v>
      </c>
      <c r="AE278" s="183">
        <f t="shared" si="248"/>
        <v>0</v>
      </c>
      <c r="AF278" s="196">
        <f t="shared" si="248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249"/>
        <v>0</v>
      </c>
      <c r="D279" s="183">
        <f t="shared" si="249"/>
        <v>0</v>
      </c>
      <c r="E279" s="183">
        <f t="shared" si="249"/>
        <v>0</v>
      </c>
      <c r="F279" s="183">
        <f t="shared" si="249"/>
        <v>0</v>
      </c>
      <c r="G279" s="183">
        <f t="shared" si="249"/>
        <v>0</v>
      </c>
      <c r="H279" s="183">
        <f t="shared" si="249"/>
        <v>0</v>
      </c>
      <c r="I279" s="183">
        <f t="shared" si="249"/>
        <v>0</v>
      </c>
      <c r="J279" s="183">
        <f t="shared" si="249"/>
        <v>0</v>
      </c>
      <c r="K279" s="183">
        <f t="shared" si="249"/>
        <v>0</v>
      </c>
      <c r="L279" s="183">
        <f t="shared" si="249"/>
        <v>0</v>
      </c>
      <c r="M279" s="183">
        <f t="shared" si="249"/>
        <v>0</v>
      </c>
      <c r="N279" s="183">
        <f t="shared" si="249"/>
        <v>0</v>
      </c>
      <c r="O279" s="183">
        <f t="shared" si="249"/>
        <v>0</v>
      </c>
      <c r="P279" s="183">
        <f t="shared" si="249"/>
        <v>0</v>
      </c>
      <c r="Q279" s="183">
        <f t="shared" si="249"/>
        <v>0</v>
      </c>
      <c r="R279" s="183">
        <f t="shared" si="249"/>
        <v>0</v>
      </c>
      <c r="S279" s="183"/>
      <c r="T279" s="183">
        <f t="shared" si="241"/>
        <v>0</v>
      </c>
      <c r="U279" s="183">
        <f t="shared" si="241"/>
        <v>0</v>
      </c>
      <c r="V279" s="183">
        <f t="shared" si="241"/>
        <v>0</v>
      </c>
      <c r="W279" s="183">
        <f t="shared" si="241"/>
        <v>0</v>
      </c>
      <c r="X279" s="183">
        <f t="shared" si="244"/>
        <v>0</v>
      </c>
      <c r="Y279" s="183">
        <f t="shared" si="245"/>
        <v>0</v>
      </c>
      <c r="Z279" s="183">
        <f t="shared" si="245"/>
        <v>0</v>
      </c>
      <c r="AA279" s="183">
        <f t="shared" si="248"/>
        <v>0</v>
      </c>
      <c r="AB279" s="183">
        <f t="shared" si="248"/>
        <v>0</v>
      </c>
      <c r="AC279" s="183">
        <f t="shared" si="248"/>
        <v>0</v>
      </c>
      <c r="AD279" s="183">
        <f t="shared" si="248"/>
        <v>0</v>
      </c>
      <c r="AE279" s="183">
        <f t="shared" si="248"/>
        <v>0</v>
      </c>
      <c r="AF279" s="196">
        <f t="shared" si="248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249"/>
        <v>0</v>
      </c>
      <c r="D280" s="183">
        <f t="shared" si="249"/>
        <v>0</v>
      </c>
      <c r="E280" s="183">
        <f t="shared" si="249"/>
        <v>0</v>
      </c>
      <c r="F280" s="183">
        <f t="shared" si="249"/>
        <v>0</v>
      </c>
      <c r="G280" s="183">
        <f t="shared" si="249"/>
        <v>0</v>
      </c>
      <c r="H280" s="183">
        <f t="shared" si="249"/>
        <v>0</v>
      </c>
      <c r="I280" s="183">
        <f t="shared" si="249"/>
        <v>0</v>
      </c>
      <c r="J280" s="183">
        <f t="shared" si="249"/>
        <v>0</v>
      </c>
      <c r="K280" s="183">
        <f t="shared" si="249"/>
        <v>0</v>
      </c>
      <c r="L280" s="183">
        <f t="shared" si="249"/>
        <v>0</v>
      </c>
      <c r="M280" s="183">
        <f t="shared" si="249"/>
        <v>0</v>
      </c>
      <c r="N280" s="183">
        <f t="shared" si="249"/>
        <v>0</v>
      </c>
      <c r="O280" s="183">
        <f t="shared" si="249"/>
        <v>0</v>
      </c>
      <c r="P280" s="183">
        <f t="shared" si="249"/>
        <v>0</v>
      </c>
      <c r="Q280" s="183">
        <f t="shared" si="249"/>
        <v>0</v>
      </c>
      <c r="R280" s="183">
        <f t="shared" si="249"/>
        <v>0</v>
      </c>
      <c r="S280" s="183"/>
      <c r="T280" s="183">
        <f t="shared" ref="T280:W288" si="250">S280</f>
        <v>0</v>
      </c>
      <c r="U280" s="183">
        <f t="shared" si="250"/>
        <v>0</v>
      </c>
      <c r="V280" s="183">
        <f t="shared" si="250"/>
        <v>0</v>
      </c>
      <c r="W280" s="183">
        <f t="shared" si="250"/>
        <v>0</v>
      </c>
      <c r="X280" s="183">
        <f t="shared" si="244"/>
        <v>0</v>
      </c>
      <c r="Y280" s="183">
        <f t="shared" si="245"/>
        <v>0</v>
      </c>
      <c r="Z280" s="183">
        <f t="shared" si="245"/>
        <v>0</v>
      </c>
      <c r="AA280" s="183">
        <f t="shared" si="248"/>
        <v>0</v>
      </c>
      <c r="AB280" s="183">
        <f t="shared" si="248"/>
        <v>0</v>
      </c>
      <c r="AC280" s="183">
        <f t="shared" si="248"/>
        <v>0</v>
      </c>
      <c r="AD280" s="183">
        <f t="shared" si="248"/>
        <v>0</v>
      </c>
      <c r="AE280" s="183">
        <f t="shared" si="248"/>
        <v>0</v>
      </c>
      <c r="AF280" s="196">
        <f t="shared" si="248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249"/>
        <v>0</v>
      </c>
      <c r="D281" s="183">
        <f t="shared" si="249"/>
        <v>0</v>
      </c>
      <c r="E281" s="183">
        <f t="shared" si="249"/>
        <v>0</v>
      </c>
      <c r="F281" s="183">
        <f t="shared" si="249"/>
        <v>0</v>
      </c>
      <c r="G281" s="183">
        <f t="shared" si="249"/>
        <v>0</v>
      </c>
      <c r="H281" s="183">
        <f t="shared" si="249"/>
        <v>0</v>
      </c>
      <c r="I281" s="183">
        <f t="shared" si="249"/>
        <v>0</v>
      </c>
      <c r="J281" s="183">
        <f t="shared" si="249"/>
        <v>0</v>
      </c>
      <c r="K281" s="183">
        <f t="shared" si="249"/>
        <v>0</v>
      </c>
      <c r="L281" s="183">
        <f t="shared" si="249"/>
        <v>0</v>
      </c>
      <c r="M281" s="183">
        <f t="shared" si="249"/>
        <v>0</v>
      </c>
      <c r="N281" s="183">
        <f t="shared" si="249"/>
        <v>0</v>
      </c>
      <c r="O281" s="183">
        <f t="shared" si="249"/>
        <v>0</v>
      </c>
      <c r="P281" s="183">
        <f t="shared" si="249"/>
        <v>0</v>
      </c>
      <c r="Q281" s="183">
        <f t="shared" si="249"/>
        <v>0</v>
      </c>
      <c r="R281" s="183">
        <f t="shared" si="249"/>
        <v>0</v>
      </c>
      <c r="S281" s="183"/>
      <c r="T281" s="183">
        <f t="shared" si="250"/>
        <v>0</v>
      </c>
      <c r="U281" s="183">
        <f t="shared" si="250"/>
        <v>0</v>
      </c>
      <c r="V281" s="183">
        <f t="shared" si="250"/>
        <v>0</v>
      </c>
      <c r="W281" s="183">
        <f t="shared" si="250"/>
        <v>0</v>
      </c>
      <c r="X281" s="183">
        <f t="shared" si="244"/>
        <v>0</v>
      </c>
      <c r="Y281" s="183">
        <f t="shared" si="245"/>
        <v>0</v>
      </c>
      <c r="Z281" s="183">
        <f t="shared" si="245"/>
        <v>0</v>
      </c>
      <c r="AA281" s="183">
        <f t="shared" si="248"/>
        <v>0</v>
      </c>
      <c r="AB281" s="183">
        <f t="shared" si="248"/>
        <v>0</v>
      </c>
      <c r="AC281" s="183">
        <f t="shared" si="248"/>
        <v>0</v>
      </c>
      <c r="AD281" s="183">
        <f t="shared" si="248"/>
        <v>0</v>
      </c>
      <c r="AE281" s="183">
        <f t="shared" si="248"/>
        <v>0</v>
      </c>
      <c r="AF281" s="196">
        <f t="shared" si="248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249"/>
        <v>0</v>
      </c>
      <c r="D282" s="183">
        <f t="shared" si="249"/>
        <v>0</v>
      </c>
      <c r="E282" s="183">
        <f t="shared" si="249"/>
        <v>0</v>
      </c>
      <c r="F282" s="183">
        <f t="shared" si="249"/>
        <v>0</v>
      </c>
      <c r="G282" s="183">
        <f t="shared" si="249"/>
        <v>0</v>
      </c>
      <c r="H282" s="183">
        <f t="shared" si="249"/>
        <v>0</v>
      </c>
      <c r="I282" s="183">
        <f t="shared" si="249"/>
        <v>0</v>
      </c>
      <c r="J282" s="183">
        <f t="shared" si="249"/>
        <v>0</v>
      </c>
      <c r="K282" s="183">
        <f t="shared" si="249"/>
        <v>0</v>
      </c>
      <c r="L282" s="183">
        <f t="shared" si="249"/>
        <v>0</v>
      </c>
      <c r="M282" s="183">
        <f t="shared" si="249"/>
        <v>0</v>
      </c>
      <c r="N282" s="183">
        <f t="shared" si="249"/>
        <v>0</v>
      </c>
      <c r="O282" s="183">
        <f t="shared" si="249"/>
        <v>0</v>
      </c>
      <c r="P282" s="183">
        <f t="shared" si="249"/>
        <v>0</v>
      </c>
      <c r="Q282" s="183">
        <f t="shared" si="249"/>
        <v>0</v>
      </c>
      <c r="R282" s="183">
        <f t="shared" si="249"/>
        <v>0</v>
      </c>
      <c r="S282" s="183"/>
      <c r="T282" s="183">
        <f t="shared" si="250"/>
        <v>0</v>
      </c>
      <c r="U282" s="183">
        <f t="shared" si="250"/>
        <v>0</v>
      </c>
      <c r="V282" s="183">
        <f t="shared" si="250"/>
        <v>0</v>
      </c>
      <c r="W282" s="183">
        <f t="shared" si="250"/>
        <v>0</v>
      </c>
      <c r="X282" s="183">
        <f t="shared" si="244"/>
        <v>0</v>
      </c>
      <c r="Y282" s="183">
        <f t="shared" si="245"/>
        <v>0</v>
      </c>
      <c r="Z282" s="183">
        <f t="shared" si="245"/>
        <v>0</v>
      </c>
      <c r="AA282" s="183">
        <f t="shared" si="248"/>
        <v>0</v>
      </c>
      <c r="AB282" s="183">
        <f t="shared" si="248"/>
        <v>0</v>
      </c>
      <c r="AC282" s="183">
        <f t="shared" si="248"/>
        <v>0</v>
      </c>
      <c r="AD282" s="183">
        <f t="shared" si="248"/>
        <v>0</v>
      </c>
      <c r="AE282" s="183">
        <f t="shared" si="248"/>
        <v>0</v>
      </c>
      <c r="AF282" s="196">
        <f t="shared" si="248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249"/>
        <v>0</v>
      </c>
      <c r="D283" s="183">
        <f t="shared" si="249"/>
        <v>0</v>
      </c>
      <c r="E283" s="183">
        <f t="shared" si="249"/>
        <v>0</v>
      </c>
      <c r="F283" s="183">
        <f t="shared" si="249"/>
        <v>0</v>
      </c>
      <c r="G283" s="183">
        <f t="shared" si="249"/>
        <v>0</v>
      </c>
      <c r="H283" s="183">
        <f t="shared" si="249"/>
        <v>0</v>
      </c>
      <c r="I283" s="183">
        <f t="shared" si="249"/>
        <v>0</v>
      </c>
      <c r="J283" s="183">
        <f t="shared" si="249"/>
        <v>0</v>
      </c>
      <c r="K283" s="183">
        <f t="shared" si="249"/>
        <v>0</v>
      </c>
      <c r="L283" s="183">
        <f t="shared" si="249"/>
        <v>0</v>
      </c>
      <c r="M283" s="183">
        <f t="shared" si="249"/>
        <v>0</v>
      </c>
      <c r="N283" s="183">
        <f t="shared" si="249"/>
        <v>0</v>
      </c>
      <c r="O283" s="183">
        <f t="shared" si="249"/>
        <v>0</v>
      </c>
      <c r="P283" s="183">
        <f t="shared" si="249"/>
        <v>0</v>
      </c>
      <c r="Q283" s="183">
        <f t="shared" si="249"/>
        <v>0</v>
      </c>
      <c r="R283" s="183">
        <f t="shared" si="249"/>
        <v>0</v>
      </c>
      <c r="S283" s="183"/>
      <c r="T283" s="183">
        <f t="shared" si="250"/>
        <v>0</v>
      </c>
      <c r="U283" s="183">
        <f t="shared" si="250"/>
        <v>0</v>
      </c>
      <c r="V283" s="183">
        <f t="shared" si="250"/>
        <v>0</v>
      </c>
      <c r="W283" s="183">
        <f t="shared" si="250"/>
        <v>0</v>
      </c>
      <c r="X283" s="183">
        <f t="shared" si="244"/>
        <v>0</v>
      </c>
      <c r="Y283" s="183">
        <f t="shared" si="245"/>
        <v>0</v>
      </c>
      <c r="Z283" s="183">
        <f t="shared" si="245"/>
        <v>0</v>
      </c>
      <c r="AA283" s="183">
        <f t="shared" si="248"/>
        <v>0</v>
      </c>
      <c r="AB283" s="183">
        <f t="shared" si="248"/>
        <v>0</v>
      </c>
      <c r="AC283" s="183">
        <f t="shared" si="248"/>
        <v>0</v>
      </c>
      <c r="AD283" s="183">
        <f t="shared" si="248"/>
        <v>0</v>
      </c>
      <c r="AE283" s="183">
        <f t="shared" si="248"/>
        <v>0</v>
      </c>
      <c r="AF283" s="196">
        <f t="shared" si="248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249"/>
        <v>0</v>
      </c>
      <c r="D284" s="183">
        <f t="shared" si="249"/>
        <v>0</v>
      </c>
      <c r="E284" s="183">
        <f t="shared" si="249"/>
        <v>0</v>
      </c>
      <c r="F284" s="183">
        <f t="shared" si="249"/>
        <v>0</v>
      </c>
      <c r="G284" s="183">
        <f t="shared" si="249"/>
        <v>0</v>
      </c>
      <c r="H284" s="183">
        <f t="shared" si="249"/>
        <v>0</v>
      </c>
      <c r="I284" s="183">
        <f t="shared" si="249"/>
        <v>0</v>
      </c>
      <c r="J284" s="183">
        <f t="shared" si="249"/>
        <v>0</v>
      </c>
      <c r="K284" s="183">
        <f t="shared" si="249"/>
        <v>0</v>
      </c>
      <c r="L284" s="183">
        <f t="shared" si="249"/>
        <v>0</v>
      </c>
      <c r="M284" s="183">
        <f t="shared" si="249"/>
        <v>0</v>
      </c>
      <c r="N284" s="183">
        <f t="shared" si="249"/>
        <v>0</v>
      </c>
      <c r="O284" s="183">
        <f t="shared" si="249"/>
        <v>0</v>
      </c>
      <c r="P284" s="183">
        <f t="shared" si="249"/>
        <v>0</v>
      </c>
      <c r="Q284" s="183">
        <f t="shared" si="249"/>
        <v>0</v>
      </c>
      <c r="R284" s="183">
        <f t="shared" si="249"/>
        <v>0</v>
      </c>
      <c r="S284" s="183"/>
      <c r="T284" s="183">
        <f t="shared" si="250"/>
        <v>0</v>
      </c>
      <c r="U284" s="183">
        <f t="shared" si="250"/>
        <v>0</v>
      </c>
      <c r="V284" s="183">
        <f t="shared" si="250"/>
        <v>0</v>
      </c>
      <c r="W284" s="183">
        <f t="shared" si="250"/>
        <v>0</v>
      </c>
      <c r="X284" s="183">
        <f t="shared" si="244"/>
        <v>0</v>
      </c>
      <c r="Y284" s="183">
        <f t="shared" si="245"/>
        <v>0</v>
      </c>
      <c r="Z284" s="183">
        <f t="shared" si="245"/>
        <v>0</v>
      </c>
      <c r="AA284" s="183">
        <f t="shared" si="248"/>
        <v>0</v>
      </c>
      <c r="AB284" s="183">
        <f t="shared" si="248"/>
        <v>0</v>
      </c>
      <c r="AC284" s="183">
        <f t="shared" si="248"/>
        <v>0</v>
      </c>
      <c r="AD284" s="183">
        <f t="shared" si="248"/>
        <v>0</v>
      </c>
      <c r="AE284" s="183">
        <f t="shared" si="248"/>
        <v>0</v>
      </c>
      <c r="AF284" s="196">
        <f t="shared" si="248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249"/>
        <v>0</v>
      </c>
      <c r="D285" s="183">
        <f t="shared" si="249"/>
        <v>0</v>
      </c>
      <c r="E285" s="183">
        <f t="shared" si="249"/>
        <v>0</v>
      </c>
      <c r="F285" s="183">
        <f t="shared" si="249"/>
        <v>0</v>
      </c>
      <c r="G285" s="183">
        <f t="shared" si="249"/>
        <v>0</v>
      </c>
      <c r="H285" s="183">
        <f t="shared" si="249"/>
        <v>0</v>
      </c>
      <c r="I285" s="183">
        <f t="shared" si="249"/>
        <v>0</v>
      </c>
      <c r="J285" s="183">
        <f t="shared" si="249"/>
        <v>0</v>
      </c>
      <c r="K285" s="183">
        <f t="shared" si="249"/>
        <v>0</v>
      </c>
      <c r="L285" s="183">
        <f t="shared" si="249"/>
        <v>0</v>
      </c>
      <c r="M285" s="183">
        <f t="shared" si="249"/>
        <v>0</v>
      </c>
      <c r="N285" s="183">
        <f t="shared" si="249"/>
        <v>0</v>
      </c>
      <c r="O285" s="183">
        <f t="shared" si="249"/>
        <v>0</v>
      </c>
      <c r="P285" s="183">
        <f t="shared" si="249"/>
        <v>0</v>
      </c>
      <c r="Q285" s="183">
        <f t="shared" si="249"/>
        <v>0</v>
      </c>
      <c r="R285" s="183">
        <f t="shared" si="249"/>
        <v>0</v>
      </c>
      <c r="S285" s="183"/>
      <c r="T285" s="183">
        <f t="shared" si="250"/>
        <v>0</v>
      </c>
      <c r="U285" s="183">
        <f t="shared" si="250"/>
        <v>0</v>
      </c>
      <c r="V285" s="183">
        <f t="shared" si="250"/>
        <v>0</v>
      </c>
      <c r="W285" s="183">
        <f t="shared" si="250"/>
        <v>0</v>
      </c>
      <c r="X285" s="183">
        <f t="shared" si="244"/>
        <v>0</v>
      </c>
      <c r="Y285" s="183">
        <f t="shared" si="245"/>
        <v>0</v>
      </c>
      <c r="Z285" s="183">
        <f t="shared" si="245"/>
        <v>0</v>
      </c>
      <c r="AA285" s="183">
        <f t="shared" si="248"/>
        <v>0</v>
      </c>
      <c r="AB285" s="183">
        <f t="shared" si="248"/>
        <v>0</v>
      </c>
      <c r="AC285" s="183">
        <f t="shared" si="248"/>
        <v>0</v>
      </c>
      <c r="AD285" s="183">
        <f t="shared" si="248"/>
        <v>0</v>
      </c>
      <c r="AE285" s="183">
        <f t="shared" si="248"/>
        <v>0</v>
      </c>
      <c r="AF285" s="196">
        <f t="shared" si="248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249"/>
        <v>0</v>
      </c>
      <c r="D286" s="183">
        <f t="shared" si="249"/>
        <v>0</v>
      </c>
      <c r="E286" s="183">
        <f t="shared" si="249"/>
        <v>0</v>
      </c>
      <c r="F286" s="183">
        <f t="shared" si="249"/>
        <v>0</v>
      </c>
      <c r="G286" s="183">
        <f t="shared" si="249"/>
        <v>0</v>
      </c>
      <c r="H286" s="183">
        <f t="shared" si="249"/>
        <v>0</v>
      </c>
      <c r="I286" s="183">
        <f t="shared" si="249"/>
        <v>0</v>
      </c>
      <c r="J286" s="183">
        <f t="shared" si="249"/>
        <v>0</v>
      </c>
      <c r="K286" s="183">
        <f t="shared" si="249"/>
        <v>0</v>
      </c>
      <c r="L286" s="183">
        <f t="shared" si="249"/>
        <v>0</v>
      </c>
      <c r="M286" s="183">
        <f t="shared" si="249"/>
        <v>0</v>
      </c>
      <c r="N286" s="183">
        <f t="shared" si="249"/>
        <v>0</v>
      </c>
      <c r="O286" s="183">
        <f t="shared" si="249"/>
        <v>0</v>
      </c>
      <c r="P286" s="183">
        <f t="shared" si="249"/>
        <v>0</v>
      </c>
      <c r="Q286" s="183">
        <f t="shared" si="249"/>
        <v>0</v>
      </c>
      <c r="R286" s="183">
        <f t="shared" si="248"/>
        <v>0</v>
      </c>
      <c r="S286" s="183"/>
      <c r="T286" s="183">
        <f t="shared" si="250"/>
        <v>0</v>
      </c>
      <c r="U286" s="183">
        <f t="shared" si="250"/>
        <v>0</v>
      </c>
      <c r="V286" s="183">
        <f t="shared" si="250"/>
        <v>0</v>
      </c>
      <c r="W286" s="183">
        <f t="shared" si="250"/>
        <v>0</v>
      </c>
      <c r="X286" s="183">
        <f t="shared" si="244"/>
        <v>0</v>
      </c>
      <c r="Y286" s="183">
        <f t="shared" si="245"/>
        <v>0</v>
      </c>
      <c r="Z286" s="183">
        <f t="shared" si="245"/>
        <v>0</v>
      </c>
      <c r="AA286" s="183">
        <f t="shared" si="248"/>
        <v>0</v>
      </c>
      <c r="AB286" s="183">
        <f t="shared" si="248"/>
        <v>0</v>
      </c>
      <c r="AC286" s="183">
        <f t="shared" si="248"/>
        <v>0</v>
      </c>
      <c r="AD286" s="183">
        <f t="shared" si="248"/>
        <v>0</v>
      </c>
      <c r="AE286" s="183">
        <f t="shared" si="248"/>
        <v>0</v>
      </c>
      <c r="AF286" s="196">
        <f t="shared" si="248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249"/>
        <v>0</v>
      </c>
      <c r="D287" s="183">
        <f t="shared" si="249"/>
        <v>0</v>
      </c>
      <c r="E287" s="183">
        <f t="shared" si="249"/>
        <v>0</v>
      </c>
      <c r="F287" s="183">
        <f t="shared" si="249"/>
        <v>0</v>
      </c>
      <c r="G287" s="183">
        <f t="shared" si="249"/>
        <v>0</v>
      </c>
      <c r="H287" s="183">
        <f t="shared" si="249"/>
        <v>0</v>
      </c>
      <c r="I287" s="183">
        <f t="shared" si="249"/>
        <v>0</v>
      </c>
      <c r="J287" s="183">
        <f t="shared" si="249"/>
        <v>0</v>
      </c>
      <c r="K287" s="183">
        <f t="shared" si="249"/>
        <v>0</v>
      </c>
      <c r="L287" s="183">
        <f t="shared" si="249"/>
        <v>0</v>
      </c>
      <c r="M287" s="183">
        <f t="shared" si="249"/>
        <v>0</v>
      </c>
      <c r="N287" s="183">
        <f t="shared" si="249"/>
        <v>0</v>
      </c>
      <c r="O287" s="183">
        <f t="shared" si="249"/>
        <v>0</v>
      </c>
      <c r="P287" s="183">
        <f t="shared" si="249"/>
        <v>0</v>
      </c>
      <c r="Q287" s="183">
        <f t="shared" si="249"/>
        <v>0</v>
      </c>
      <c r="R287" s="183">
        <f t="shared" si="249"/>
        <v>0</v>
      </c>
      <c r="S287" s="183"/>
      <c r="T287" s="183">
        <f t="shared" si="250"/>
        <v>0</v>
      </c>
      <c r="U287" s="183">
        <f t="shared" si="250"/>
        <v>0</v>
      </c>
      <c r="V287" s="183">
        <f t="shared" si="250"/>
        <v>0</v>
      </c>
      <c r="W287" s="183">
        <f t="shared" si="250"/>
        <v>0</v>
      </c>
      <c r="X287" s="183">
        <f t="shared" si="244"/>
        <v>0</v>
      </c>
      <c r="Y287" s="183">
        <f t="shared" si="245"/>
        <v>0</v>
      </c>
      <c r="Z287" s="183">
        <f t="shared" si="245"/>
        <v>0</v>
      </c>
      <c r="AA287" s="183">
        <f t="shared" si="248"/>
        <v>0</v>
      </c>
      <c r="AB287" s="183">
        <f t="shared" si="248"/>
        <v>0</v>
      </c>
      <c r="AC287" s="183">
        <f t="shared" si="248"/>
        <v>0</v>
      </c>
      <c r="AD287" s="183">
        <f t="shared" si="248"/>
        <v>0</v>
      </c>
      <c r="AE287" s="183">
        <f t="shared" si="248"/>
        <v>0</v>
      </c>
      <c r="AF287" s="196">
        <f t="shared" si="248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249"/>
        <v>0</v>
      </c>
      <c r="D288" s="183">
        <f t="shared" si="249"/>
        <v>0</v>
      </c>
      <c r="E288" s="183">
        <f t="shared" si="249"/>
        <v>0</v>
      </c>
      <c r="F288" s="183">
        <f t="shared" si="249"/>
        <v>0</v>
      </c>
      <c r="G288" s="183">
        <f t="shared" si="249"/>
        <v>0</v>
      </c>
      <c r="H288" s="183">
        <f t="shared" si="249"/>
        <v>0</v>
      </c>
      <c r="I288" s="183">
        <f t="shared" si="249"/>
        <v>0</v>
      </c>
      <c r="J288" s="183">
        <f t="shared" si="249"/>
        <v>0</v>
      </c>
      <c r="K288" s="183">
        <f t="shared" si="249"/>
        <v>0</v>
      </c>
      <c r="L288" s="183">
        <f t="shared" si="249"/>
        <v>0</v>
      </c>
      <c r="M288" s="183">
        <f t="shared" si="249"/>
        <v>0</v>
      </c>
      <c r="N288" s="183">
        <f t="shared" si="249"/>
        <v>0</v>
      </c>
      <c r="O288" s="183">
        <f t="shared" si="249"/>
        <v>0</v>
      </c>
      <c r="P288" s="183">
        <f t="shared" si="249"/>
        <v>0</v>
      </c>
      <c r="Q288" s="183">
        <f t="shared" si="249"/>
        <v>0</v>
      </c>
      <c r="R288" s="183">
        <f t="shared" si="249"/>
        <v>0</v>
      </c>
      <c r="S288" s="183"/>
      <c r="T288" s="183">
        <f t="shared" si="250"/>
        <v>0</v>
      </c>
      <c r="U288" s="183">
        <f t="shared" si="250"/>
        <v>0</v>
      </c>
      <c r="V288" s="183">
        <f t="shared" si="250"/>
        <v>0</v>
      </c>
      <c r="W288" s="183">
        <f t="shared" si="250"/>
        <v>0</v>
      </c>
      <c r="X288" s="183">
        <f t="shared" si="244"/>
        <v>0</v>
      </c>
      <c r="Y288" s="183">
        <f t="shared" si="245"/>
        <v>0</v>
      </c>
      <c r="Z288" s="183">
        <f t="shared" si="245"/>
        <v>0</v>
      </c>
      <c r="AA288" s="183">
        <f t="shared" ref="AA288:AF303" si="251">Z288</f>
        <v>0</v>
      </c>
      <c r="AB288" s="183">
        <f t="shared" si="251"/>
        <v>0</v>
      </c>
      <c r="AC288" s="183">
        <f t="shared" si="251"/>
        <v>0</v>
      </c>
      <c r="AD288" s="183">
        <f t="shared" si="251"/>
        <v>0</v>
      </c>
      <c r="AE288" s="183">
        <f t="shared" si="251"/>
        <v>0</v>
      </c>
      <c r="AF288" s="196">
        <f t="shared" si="251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252">B289</f>
        <v>0</v>
      </c>
      <c r="D289" s="183">
        <f t="shared" si="252"/>
        <v>0</v>
      </c>
      <c r="E289" s="183">
        <f t="shared" si="252"/>
        <v>0</v>
      </c>
      <c r="F289" s="183">
        <f t="shared" si="252"/>
        <v>0</v>
      </c>
      <c r="G289" s="183">
        <f t="shared" si="252"/>
        <v>0</v>
      </c>
      <c r="H289" s="183">
        <f t="shared" si="252"/>
        <v>0</v>
      </c>
      <c r="I289" s="183">
        <f t="shared" si="252"/>
        <v>0</v>
      </c>
      <c r="J289" s="183">
        <f t="shared" si="252"/>
        <v>0</v>
      </c>
      <c r="K289" s="183">
        <f t="shared" si="252"/>
        <v>0</v>
      </c>
      <c r="L289" s="183">
        <f t="shared" si="252"/>
        <v>0</v>
      </c>
      <c r="M289" s="183">
        <f t="shared" si="252"/>
        <v>0</v>
      </c>
      <c r="N289" s="183">
        <f t="shared" si="252"/>
        <v>0</v>
      </c>
      <c r="O289" s="183">
        <f t="shared" si="252"/>
        <v>0</v>
      </c>
      <c r="P289" s="183">
        <f t="shared" si="252"/>
        <v>0</v>
      </c>
      <c r="Q289" s="183">
        <f t="shared" si="252"/>
        <v>0</v>
      </c>
      <c r="R289" s="183">
        <f t="shared" si="252"/>
        <v>0</v>
      </c>
      <c r="S289" s="183"/>
      <c r="T289" s="183">
        <f t="shared" ref="T289:W295" si="253">S289</f>
        <v>0</v>
      </c>
      <c r="U289" s="183">
        <f t="shared" si="253"/>
        <v>0</v>
      </c>
      <c r="V289" s="183">
        <f t="shared" si="253"/>
        <v>0</v>
      </c>
      <c r="W289" s="183">
        <f t="shared" si="253"/>
        <v>0</v>
      </c>
      <c r="X289" s="183">
        <f t="shared" si="244"/>
        <v>0</v>
      </c>
      <c r="Y289" s="183">
        <f t="shared" si="245"/>
        <v>0</v>
      </c>
      <c r="Z289" s="183">
        <f t="shared" si="245"/>
        <v>0</v>
      </c>
      <c r="AA289" s="183">
        <f t="shared" si="251"/>
        <v>0</v>
      </c>
      <c r="AB289" s="183">
        <f t="shared" si="251"/>
        <v>0</v>
      </c>
      <c r="AC289" s="183">
        <f t="shared" si="251"/>
        <v>0</v>
      </c>
      <c r="AD289" s="183">
        <f t="shared" si="251"/>
        <v>0</v>
      </c>
      <c r="AE289" s="183">
        <f t="shared" si="251"/>
        <v>0</v>
      </c>
      <c r="AF289" s="196">
        <f t="shared" si="251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252"/>
        <v>0</v>
      </c>
      <c r="D290" s="183">
        <f t="shared" si="252"/>
        <v>0</v>
      </c>
      <c r="E290" s="183">
        <f t="shared" si="252"/>
        <v>0</v>
      </c>
      <c r="F290" s="183">
        <f t="shared" si="252"/>
        <v>0</v>
      </c>
      <c r="G290" s="183">
        <f t="shared" si="252"/>
        <v>0</v>
      </c>
      <c r="H290" s="183">
        <f t="shared" si="252"/>
        <v>0</v>
      </c>
      <c r="I290" s="183">
        <f t="shared" si="252"/>
        <v>0</v>
      </c>
      <c r="J290" s="183">
        <f t="shared" si="252"/>
        <v>0</v>
      </c>
      <c r="K290" s="183">
        <f t="shared" si="252"/>
        <v>0</v>
      </c>
      <c r="L290" s="183">
        <f t="shared" si="252"/>
        <v>0</v>
      </c>
      <c r="M290" s="183">
        <f t="shared" si="252"/>
        <v>0</v>
      </c>
      <c r="N290" s="183">
        <f t="shared" si="252"/>
        <v>0</v>
      </c>
      <c r="O290" s="183">
        <f t="shared" si="252"/>
        <v>0</v>
      </c>
      <c r="P290" s="183">
        <f t="shared" si="252"/>
        <v>0</v>
      </c>
      <c r="Q290" s="183">
        <f t="shared" si="252"/>
        <v>0</v>
      </c>
      <c r="R290" s="183">
        <f t="shared" si="252"/>
        <v>0</v>
      </c>
      <c r="S290" s="183"/>
      <c r="T290" s="183">
        <f t="shared" si="253"/>
        <v>0</v>
      </c>
      <c r="U290" s="183">
        <f t="shared" si="253"/>
        <v>0</v>
      </c>
      <c r="V290" s="183">
        <f t="shared" si="253"/>
        <v>0</v>
      </c>
      <c r="W290" s="183">
        <f t="shared" si="253"/>
        <v>0</v>
      </c>
      <c r="X290" s="183">
        <f t="shared" si="244"/>
        <v>0</v>
      </c>
      <c r="Y290" s="183">
        <f t="shared" si="245"/>
        <v>0</v>
      </c>
      <c r="Z290" s="183">
        <f t="shared" si="245"/>
        <v>0</v>
      </c>
      <c r="AA290" s="183">
        <f t="shared" si="251"/>
        <v>0</v>
      </c>
      <c r="AB290" s="183">
        <f t="shared" si="251"/>
        <v>0</v>
      </c>
      <c r="AC290" s="183">
        <f t="shared" si="251"/>
        <v>0</v>
      </c>
      <c r="AD290" s="183">
        <f t="shared" si="251"/>
        <v>0</v>
      </c>
      <c r="AE290" s="183">
        <f t="shared" si="251"/>
        <v>0</v>
      </c>
      <c r="AF290" s="196">
        <f t="shared" si="251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252"/>
        <v>0</v>
      </c>
      <c r="D291" s="183">
        <f t="shared" si="252"/>
        <v>0</v>
      </c>
      <c r="E291" s="183">
        <f t="shared" si="252"/>
        <v>0</v>
      </c>
      <c r="F291" s="183">
        <f t="shared" si="252"/>
        <v>0</v>
      </c>
      <c r="G291" s="183">
        <f t="shared" si="252"/>
        <v>0</v>
      </c>
      <c r="H291" s="183">
        <f t="shared" si="252"/>
        <v>0</v>
      </c>
      <c r="I291" s="183">
        <f t="shared" si="252"/>
        <v>0</v>
      </c>
      <c r="J291" s="183">
        <f t="shared" si="252"/>
        <v>0</v>
      </c>
      <c r="K291" s="183">
        <f t="shared" si="252"/>
        <v>0</v>
      </c>
      <c r="L291" s="183">
        <f t="shared" si="252"/>
        <v>0</v>
      </c>
      <c r="M291" s="183">
        <f t="shared" si="252"/>
        <v>0</v>
      </c>
      <c r="N291" s="183">
        <f t="shared" si="252"/>
        <v>0</v>
      </c>
      <c r="O291" s="183">
        <f t="shared" si="252"/>
        <v>0</v>
      </c>
      <c r="P291" s="183">
        <f t="shared" si="252"/>
        <v>0</v>
      </c>
      <c r="Q291" s="183">
        <f t="shared" si="252"/>
        <v>0</v>
      </c>
      <c r="R291" s="183">
        <f t="shared" si="252"/>
        <v>0</v>
      </c>
      <c r="S291" s="183"/>
      <c r="T291" s="183">
        <f t="shared" si="253"/>
        <v>0</v>
      </c>
      <c r="U291" s="183">
        <f t="shared" si="253"/>
        <v>0</v>
      </c>
      <c r="V291" s="183">
        <f t="shared" si="253"/>
        <v>0</v>
      </c>
      <c r="W291" s="183">
        <f t="shared" si="253"/>
        <v>0</v>
      </c>
      <c r="X291" s="183">
        <f t="shared" si="244"/>
        <v>0</v>
      </c>
      <c r="Y291" s="183">
        <f t="shared" si="245"/>
        <v>0</v>
      </c>
      <c r="Z291" s="183">
        <f t="shared" si="245"/>
        <v>0</v>
      </c>
      <c r="AA291" s="183">
        <f t="shared" si="251"/>
        <v>0</v>
      </c>
      <c r="AB291" s="183">
        <f t="shared" si="251"/>
        <v>0</v>
      </c>
      <c r="AC291" s="183">
        <f t="shared" si="251"/>
        <v>0</v>
      </c>
      <c r="AD291" s="183">
        <f t="shared" si="251"/>
        <v>0</v>
      </c>
      <c r="AE291" s="183">
        <f t="shared" si="251"/>
        <v>0</v>
      </c>
      <c r="AF291" s="196">
        <f t="shared" si="251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252"/>
        <v>0</v>
      </c>
      <c r="D292" s="183">
        <f t="shared" si="252"/>
        <v>0</v>
      </c>
      <c r="E292" s="183">
        <f t="shared" si="252"/>
        <v>0</v>
      </c>
      <c r="F292" s="183">
        <f t="shared" si="252"/>
        <v>0</v>
      </c>
      <c r="G292" s="183">
        <f t="shared" si="252"/>
        <v>0</v>
      </c>
      <c r="H292" s="183">
        <f t="shared" si="252"/>
        <v>0</v>
      </c>
      <c r="I292" s="183">
        <f t="shared" si="252"/>
        <v>0</v>
      </c>
      <c r="J292" s="183">
        <f t="shared" si="252"/>
        <v>0</v>
      </c>
      <c r="K292" s="183">
        <f t="shared" si="252"/>
        <v>0</v>
      </c>
      <c r="L292" s="183">
        <f t="shared" si="252"/>
        <v>0</v>
      </c>
      <c r="M292" s="183">
        <f t="shared" si="252"/>
        <v>0</v>
      </c>
      <c r="N292" s="183">
        <f t="shared" si="252"/>
        <v>0</v>
      </c>
      <c r="O292" s="183">
        <f t="shared" si="252"/>
        <v>0</v>
      </c>
      <c r="P292" s="183">
        <f t="shared" si="252"/>
        <v>0</v>
      </c>
      <c r="Q292" s="183">
        <f t="shared" si="252"/>
        <v>0</v>
      </c>
      <c r="R292" s="183">
        <f t="shared" si="252"/>
        <v>0</v>
      </c>
      <c r="S292" s="183"/>
      <c r="T292" s="183">
        <f t="shared" si="253"/>
        <v>0</v>
      </c>
      <c r="U292" s="183">
        <f t="shared" si="253"/>
        <v>0</v>
      </c>
      <c r="V292" s="183">
        <f t="shared" si="253"/>
        <v>0</v>
      </c>
      <c r="W292" s="183">
        <f t="shared" si="253"/>
        <v>0</v>
      </c>
      <c r="X292" s="183">
        <f t="shared" si="244"/>
        <v>0</v>
      </c>
      <c r="Y292" s="183">
        <f t="shared" si="245"/>
        <v>0</v>
      </c>
      <c r="Z292" s="183">
        <f t="shared" si="245"/>
        <v>0</v>
      </c>
      <c r="AA292" s="183">
        <f t="shared" si="251"/>
        <v>0</v>
      </c>
      <c r="AB292" s="183">
        <f t="shared" si="251"/>
        <v>0</v>
      </c>
      <c r="AC292" s="183">
        <f t="shared" si="251"/>
        <v>0</v>
      </c>
      <c r="AD292" s="183">
        <f t="shared" si="251"/>
        <v>0</v>
      </c>
      <c r="AE292" s="183">
        <f t="shared" si="251"/>
        <v>0</v>
      </c>
      <c r="AF292" s="196">
        <f t="shared" si="251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252"/>
        <v>0</v>
      </c>
      <c r="D293" s="183">
        <f t="shared" si="252"/>
        <v>0</v>
      </c>
      <c r="E293" s="183">
        <f t="shared" si="252"/>
        <v>0</v>
      </c>
      <c r="F293" s="183">
        <f t="shared" si="252"/>
        <v>0</v>
      </c>
      <c r="G293" s="183">
        <f t="shared" si="252"/>
        <v>0</v>
      </c>
      <c r="H293" s="183">
        <f t="shared" si="252"/>
        <v>0</v>
      </c>
      <c r="I293" s="183">
        <f t="shared" si="252"/>
        <v>0</v>
      </c>
      <c r="J293" s="183">
        <f t="shared" si="252"/>
        <v>0</v>
      </c>
      <c r="K293" s="183">
        <f t="shared" si="252"/>
        <v>0</v>
      </c>
      <c r="L293" s="183">
        <f t="shared" si="252"/>
        <v>0</v>
      </c>
      <c r="M293" s="183">
        <f t="shared" si="252"/>
        <v>0</v>
      </c>
      <c r="N293" s="183">
        <f t="shared" si="252"/>
        <v>0</v>
      </c>
      <c r="O293" s="183">
        <f t="shared" si="252"/>
        <v>0</v>
      </c>
      <c r="P293" s="183">
        <f t="shared" si="252"/>
        <v>0</v>
      </c>
      <c r="Q293" s="183">
        <f t="shared" si="252"/>
        <v>0</v>
      </c>
      <c r="R293" s="183">
        <f t="shared" si="252"/>
        <v>0</v>
      </c>
      <c r="S293" s="183"/>
      <c r="T293" s="183">
        <f t="shared" si="253"/>
        <v>0</v>
      </c>
      <c r="U293" s="183">
        <f t="shared" si="253"/>
        <v>0</v>
      </c>
      <c r="V293" s="183">
        <f t="shared" si="253"/>
        <v>0</v>
      </c>
      <c r="W293" s="183">
        <f t="shared" si="253"/>
        <v>0</v>
      </c>
      <c r="X293" s="183">
        <f t="shared" si="244"/>
        <v>0</v>
      </c>
      <c r="Y293" s="183">
        <f t="shared" si="245"/>
        <v>0</v>
      </c>
      <c r="Z293" s="183">
        <f t="shared" si="245"/>
        <v>0</v>
      </c>
      <c r="AA293" s="183">
        <f t="shared" si="251"/>
        <v>0</v>
      </c>
      <c r="AB293" s="183">
        <f t="shared" si="251"/>
        <v>0</v>
      </c>
      <c r="AC293" s="183">
        <f t="shared" si="251"/>
        <v>0</v>
      </c>
      <c r="AD293" s="183">
        <f t="shared" si="251"/>
        <v>0</v>
      </c>
      <c r="AE293" s="183">
        <f t="shared" si="251"/>
        <v>0</v>
      </c>
      <c r="AF293" s="196">
        <f t="shared" si="251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252"/>
        <v>0</v>
      </c>
      <c r="D294" s="183">
        <f t="shared" si="252"/>
        <v>0</v>
      </c>
      <c r="E294" s="183">
        <f t="shared" si="252"/>
        <v>0</v>
      </c>
      <c r="F294" s="183">
        <f t="shared" si="252"/>
        <v>0</v>
      </c>
      <c r="G294" s="183">
        <f t="shared" si="252"/>
        <v>0</v>
      </c>
      <c r="H294" s="183">
        <f t="shared" si="252"/>
        <v>0</v>
      </c>
      <c r="I294" s="183">
        <f t="shared" si="252"/>
        <v>0</v>
      </c>
      <c r="J294" s="183">
        <f t="shared" si="252"/>
        <v>0</v>
      </c>
      <c r="K294" s="183">
        <f t="shared" si="252"/>
        <v>0</v>
      </c>
      <c r="L294" s="183">
        <f t="shared" si="252"/>
        <v>0</v>
      </c>
      <c r="M294" s="183">
        <f t="shared" si="252"/>
        <v>0</v>
      </c>
      <c r="N294" s="183">
        <f t="shared" si="252"/>
        <v>0</v>
      </c>
      <c r="O294" s="183">
        <f t="shared" si="252"/>
        <v>0</v>
      </c>
      <c r="P294" s="183">
        <f t="shared" si="252"/>
        <v>0</v>
      </c>
      <c r="Q294" s="183">
        <f t="shared" si="252"/>
        <v>0</v>
      </c>
      <c r="R294" s="183">
        <f t="shared" si="252"/>
        <v>0</v>
      </c>
      <c r="S294" s="183"/>
      <c r="T294" s="183">
        <f t="shared" si="253"/>
        <v>0</v>
      </c>
      <c r="U294" s="183">
        <f t="shared" si="253"/>
        <v>0</v>
      </c>
      <c r="V294" s="183">
        <f t="shared" si="253"/>
        <v>0</v>
      </c>
      <c r="W294" s="183">
        <f t="shared" si="253"/>
        <v>0</v>
      </c>
      <c r="X294" s="183">
        <f t="shared" si="244"/>
        <v>0</v>
      </c>
      <c r="Y294" s="183">
        <f t="shared" si="245"/>
        <v>0</v>
      </c>
      <c r="Z294" s="183">
        <f t="shared" si="245"/>
        <v>0</v>
      </c>
      <c r="AA294" s="183">
        <f t="shared" si="251"/>
        <v>0</v>
      </c>
      <c r="AB294" s="183">
        <f t="shared" si="251"/>
        <v>0</v>
      </c>
      <c r="AC294" s="183">
        <f t="shared" si="251"/>
        <v>0</v>
      </c>
      <c r="AD294" s="183">
        <f t="shared" si="251"/>
        <v>0</v>
      </c>
      <c r="AE294" s="183">
        <f t="shared" si="251"/>
        <v>0</v>
      </c>
      <c r="AF294" s="196">
        <f t="shared" si="251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252"/>
        <v>0</v>
      </c>
      <c r="D295" s="183">
        <f t="shared" si="252"/>
        <v>0</v>
      </c>
      <c r="E295" s="183">
        <f t="shared" si="252"/>
        <v>0</v>
      </c>
      <c r="F295" s="183">
        <f t="shared" si="252"/>
        <v>0</v>
      </c>
      <c r="G295" s="183">
        <f t="shared" si="252"/>
        <v>0</v>
      </c>
      <c r="H295" s="183">
        <f t="shared" si="252"/>
        <v>0</v>
      </c>
      <c r="I295" s="183">
        <f t="shared" si="252"/>
        <v>0</v>
      </c>
      <c r="J295" s="183">
        <f t="shared" si="252"/>
        <v>0</v>
      </c>
      <c r="K295" s="183">
        <f t="shared" si="252"/>
        <v>0</v>
      </c>
      <c r="L295" s="183">
        <f t="shared" si="252"/>
        <v>0</v>
      </c>
      <c r="M295" s="183">
        <f t="shared" si="252"/>
        <v>0</v>
      </c>
      <c r="N295" s="183">
        <f t="shared" si="252"/>
        <v>0</v>
      </c>
      <c r="O295" s="183">
        <f t="shared" si="252"/>
        <v>0</v>
      </c>
      <c r="P295" s="183">
        <f t="shared" si="252"/>
        <v>0</v>
      </c>
      <c r="Q295" s="183">
        <f t="shared" si="252"/>
        <v>0</v>
      </c>
      <c r="R295" s="183">
        <f t="shared" si="252"/>
        <v>0</v>
      </c>
      <c r="S295" s="183"/>
      <c r="T295" s="183">
        <f t="shared" si="253"/>
        <v>0</v>
      </c>
      <c r="U295" s="183">
        <f t="shared" si="253"/>
        <v>0</v>
      </c>
      <c r="V295" s="183">
        <f t="shared" si="253"/>
        <v>0</v>
      </c>
      <c r="W295" s="183">
        <f t="shared" si="253"/>
        <v>0</v>
      </c>
      <c r="X295" s="183">
        <f t="shared" si="244"/>
        <v>0</v>
      </c>
      <c r="Y295" s="183">
        <f t="shared" si="245"/>
        <v>0</v>
      </c>
      <c r="Z295" s="183">
        <f t="shared" si="245"/>
        <v>0</v>
      </c>
      <c r="AA295" s="183">
        <f t="shared" si="251"/>
        <v>0</v>
      </c>
      <c r="AB295" s="183">
        <f t="shared" si="251"/>
        <v>0</v>
      </c>
      <c r="AC295" s="183">
        <f t="shared" si="251"/>
        <v>0</v>
      </c>
      <c r="AD295" s="183">
        <f t="shared" si="251"/>
        <v>0</v>
      </c>
      <c r="AE295" s="183">
        <f t="shared" si="251"/>
        <v>0</v>
      </c>
      <c r="AF295" s="196">
        <f t="shared" si="251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252"/>
        <v>0</v>
      </c>
      <c r="D296" s="183">
        <f t="shared" si="252"/>
        <v>0</v>
      </c>
      <c r="E296" s="183">
        <f t="shared" si="252"/>
        <v>0</v>
      </c>
      <c r="F296" s="183">
        <f t="shared" si="252"/>
        <v>0</v>
      </c>
      <c r="G296" s="183">
        <f t="shared" si="252"/>
        <v>0</v>
      </c>
      <c r="H296" s="183">
        <f t="shared" si="252"/>
        <v>0</v>
      </c>
      <c r="I296" s="183">
        <f t="shared" si="252"/>
        <v>0</v>
      </c>
      <c r="J296" s="183">
        <f t="shared" si="252"/>
        <v>0</v>
      </c>
      <c r="K296" s="183">
        <f t="shared" si="252"/>
        <v>0</v>
      </c>
      <c r="L296" s="183">
        <f t="shared" si="252"/>
        <v>0</v>
      </c>
      <c r="M296" s="183">
        <f t="shared" si="252"/>
        <v>0</v>
      </c>
      <c r="N296" s="183">
        <f t="shared" si="252"/>
        <v>0</v>
      </c>
      <c r="O296" s="183">
        <f t="shared" si="252"/>
        <v>0</v>
      </c>
      <c r="P296" s="183">
        <f t="shared" si="252"/>
        <v>0</v>
      </c>
      <c r="Q296" s="183">
        <f t="shared" si="252"/>
        <v>0</v>
      </c>
      <c r="R296" s="183">
        <f t="shared" si="252"/>
        <v>0</v>
      </c>
      <c r="S296" s="183"/>
      <c r="T296" s="183">
        <f t="shared" ref="T296:W310" si="254">S296</f>
        <v>0</v>
      </c>
      <c r="U296" s="183">
        <f t="shared" si="254"/>
        <v>0</v>
      </c>
      <c r="V296" s="183">
        <f t="shared" si="254"/>
        <v>0</v>
      </c>
      <c r="W296" s="183">
        <f t="shared" si="254"/>
        <v>0</v>
      </c>
      <c r="X296" s="183">
        <f t="shared" si="244"/>
        <v>0</v>
      </c>
      <c r="Y296" s="183">
        <f t="shared" si="245"/>
        <v>0</v>
      </c>
      <c r="Z296" s="183">
        <f t="shared" si="245"/>
        <v>0</v>
      </c>
      <c r="AA296" s="183">
        <f t="shared" si="251"/>
        <v>0</v>
      </c>
      <c r="AB296" s="183">
        <f t="shared" si="251"/>
        <v>0</v>
      </c>
      <c r="AC296" s="183">
        <f t="shared" si="251"/>
        <v>0</v>
      </c>
      <c r="AD296" s="183">
        <f t="shared" si="251"/>
        <v>0</v>
      </c>
      <c r="AE296" s="183">
        <f t="shared" si="251"/>
        <v>0</v>
      </c>
      <c r="AF296" s="196">
        <f t="shared" si="251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252"/>
        <v>0</v>
      </c>
      <c r="D297" s="183">
        <f t="shared" si="252"/>
        <v>0</v>
      </c>
      <c r="E297" s="183">
        <f t="shared" si="252"/>
        <v>0</v>
      </c>
      <c r="F297" s="183">
        <f t="shared" si="252"/>
        <v>0</v>
      </c>
      <c r="G297" s="183">
        <f t="shared" si="252"/>
        <v>0</v>
      </c>
      <c r="H297" s="183">
        <f t="shared" si="252"/>
        <v>0</v>
      </c>
      <c r="I297" s="183">
        <f t="shared" si="252"/>
        <v>0</v>
      </c>
      <c r="J297" s="183">
        <f t="shared" si="252"/>
        <v>0</v>
      </c>
      <c r="K297" s="183">
        <f t="shared" si="252"/>
        <v>0</v>
      </c>
      <c r="L297" s="183">
        <f t="shared" si="252"/>
        <v>0</v>
      </c>
      <c r="M297" s="183">
        <f t="shared" si="252"/>
        <v>0</v>
      </c>
      <c r="N297" s="183">
        <f t="shared" si="252"/>
        <v>0</v>
      </c>
      <c r="O297" s="183">
        <f t="shared" si="252"/>
        <v>0</v>
      </c>
      <c r="P297" s="183">
        <f t="shared" si="252"/>
        <v>0</v>
      </c>
      <c r="Q297" s="183">
        <f t="shared" si="252"/>
        <v>0</v>
      </c>
      <c r="R297" s="183">
        <f t="shared" si="252"/>
        <v>0</v>
      </c>
      <c r="S297" s="183"/>
      <c r="T297" s="183">
        <f t="shared" si="254"/>
        <v>0</v>
      </c>
      <c r="U297" s="183">
        <f t="shared" si="254"/>
        <v>0</v>
      </c>
      <c r="V297" s="183">
        <f t="shared" si="254"/>
        <v>0</v>
      </c>
      <c r="W297" s="183">
        <f t="shared" si="254"/>
        <v>0</v>
      </c>
      <c r="X297" s="183">
        <f t="shared" si="244"/>
        <v>0</v>
      </c>
      <c r="Y297" s="183">
        <f t="shared" si="245"/>
        <v>0</v>
      </c>
      <c r="Z297" s="183">
        <f t="shared" si="245"/>
        <v>0</v>
      </c>
      <c r="AA297" s="183">
        <f t="shared" si="251"/>
        <v>0</v>
      </c>
      <c r="AB297" s="183">
        <f t="shared" si="251"/>
        <v>0</v>
      </c>
      <c r="AC297" s="183">
        <f t="shared" si="251"/>
        <v>0</v>
      </c>
      <c r="AD297" s="183">
        <f t="shared" si="251"/>
        <v>0</v>
      </c>
      <c r="AE297" s="183">
        <f t="shared" si="251"/>
        <v>0</v>
      </c>
      <c r="AF297" s="196">
        <f t="shared" si="251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252"/>
        <v>0</v>
      </c>
      <c r="D298" s="183">
        <f t="shared" si="252"/>
        <v>0</v>
      </c>
      <c r="E298" s="183">
        <f t="shared" si="252"/>
        <v>0</v>
      </c>
      <c r="F298" s="183">
        <f t="shared" si="252"/>
        <v>0</v>
      </c>
      <c r="G298" s="183">
        <f t="shared" si="252"/>
        <v>0</v>
      </c>
      <c r="H298" s="183">
        <f t="shared" si="252"/>
        <v>0</v>
      </c>
      <c r="I298" s="183">
        <f t="shared" si="252"/>
        <v>0</v>
      </c>
      <c r="J298" s="183">
        <f t="shared" si="252"/>
        <v>0</v>
      </c>
      <c r="K298" s="183">
        <f t="shared" si="252"/>
        <v>0</v>
      </c>
      <c r="L298" s="183">
        <f t="shared" si="252"/>
        <v>0</v>
      </c>
      <c r="M298" s="183">
        <f t="shared" si="252"/>
        <v>0</v>
      </c>
      <c r="N298" s="183">
        <f t="shared" si="252"/>
        <v>0</v>
      </c>
      <c r="O298" s="183">
        <f t="shared" si="252"/>
        <v>0</v>
      </c>
      <c r="P298" s="183">
        <f t="shared" si="252"/>
        <v>0</v>
      </c>
      <c r="Q298" s="183">
        <f t="shared" si="252"/>
        <v>0</v>
      </c>
      <c r="R298" s="183">
        <f t="shared" si="252"/>
        <v>0</v>
      </c>
      <c r="S298" s="183"/>
      <c r="T298" s="183">
        <f t="shared" si="254"/>
        <v>0</v>
      </c>
      <c r="U298" s="183">
        <f t="shared" si="254"/>
        <v>0</v>
      </c>
      <c r="V298" s="183">
        <f t="shared" si="254"/>
        <v>0</v>
      </c>
      <c r="W298" s="183">
        <f t="shared" si="254"/>
        <v>0</v>
      </c>
      <c r="X298" s="183">
        <f t="shared" si="244"/>
        <v>0</v>
      </c>
      <c r="Y298" s="183">
        <f t="shared" si="245"/>
        <v>0</v>
      </c>
      <c r="Z298" s="183">
        <f t="shared" si="245"/>
        <v>0</v>
      </c>
      <c r="AA298" s="183">
        <f t="shared" si="251"/>
        <v>0</v>
      </c>
      <c r="AB298" s="183">
        <f t="shared" si="251"/>
        <v>0</v>
      </c>
      <c r="AC298" s="183">
        <f t="shared" si="251"/>
        <v>0</v>
      </c>
      <c r="AD298" s="183">
        <f t="shared" si="251"/>
        <v>0</v>
      </c>
      <c r="AE298" s="183">
        <f t="shared" si="251"/>
        <v>0</v>
      </c>
      <c r="AF298" s="196">
        <f t="shared" si="251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252"/>
        <v>0</v>
      </c>
      <c r="D299" s="183">
        <f t="shared" si="252"/>
        <v>0</v>
      </c>
      <c r="E299" s="183">
        <f t="shared" si="252"/>
        <v>0</v>
      </c>
      <c r="F299" s="183">
        <f t="shared" si="252"/>
        <v>0</v>
      </c>
      <c r="G299" s="183">
        <f t="shared" si="252"/>
        <v>0</v>
      </c>
      <c r="H299" s="183">
        <f t="shared" si="252"/>
        <v>0</v>
      </c>
      <c r="I299" s="183">
        <f t="shared" si="252"/>
        <v>0</v>
      </c>
      <c r="J299" s="183">
        <f t="shared" si="252"/>
        <v>0</v>
      </c>
      <c r="K299" s="183">
        <f t="shared" si="252"/>
        <v>0</v>
      </c>
      <c r="L299" s="183">
        <f t="shared" si="252"/>
        <v>0</v>
      </c>
      <c r="M299" s="183">
        <f t="shared" si="252"/>
        <v>0</v>
      </c>
      <c r="N299" s="183">
        <f t="shared" si="252"/>
        <v>0</v>
      </c>
      <c r="O299" s="183">
        <f t="shared" si="252"/>
        <v>0</v>
      </c>
      <c r="P299" s="183">
        <f t="shared" si="252"/>
        <v>0</v>
      </c>
      <c r="Q299" s="183">
        <f t="shared" si="252"/>
        <v>0</v>
      </c>
      <c r="R299" s="183">
        <f t="shared" si="252"/>
        <v>0</v>
      </c>
      <c r="S299" s="183"/>
      <c r="T299" s="183">
        <f t="shared" si="254"/>
        <v>0</v>
      </c>
      <c r="U299" s="183">
        <f t="shared" si="254"/>
        <v>0</v>
      </c>
      <c r="V299" s="183">
        <f t="shared" si="254"/>
        <v>0</v>
      </c>
      <c r="W299" s="183">
        <f t="shared" si="254"/>
        <v>0</v>
      </c>
      <c r="X299" s="183">
        <f t="shared" si="244"/>
        <v>0</v>
      </c>
      <c r="Y299" s="183">
        <f t="shared" si="245"/>
        <v>0</v>
      </c>
      <c r="Z299" s="183">
        <f t="shared" si="245"/>
        <v>0</v>
      </c>
      <c r="AA299" s="183">
        <f t="shared" si="251"/>
        <v>0</v>
      </c>
      <c r="AB299" s="183">
        <f t="shared" si="251"/>
        <v>0</v>
      </c>
      <c r="AC299" s="183">
        <f t="shared" si="251"/>
        <v>0</v>
      </c>
      <c r="AD299" s="183">
        <f t="shared" si="251"/>
        <v>0</v>
      </c>
      <c r="AE299" s="183">
        <f t="shared" si="251"/>
        <v>0</v>
      </c>
      <c r="AF299" s="196">
        <f t="shared" si="251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252"/>
        <v>0</v>
      </c>
      <c r="D300" s="183">
        <f t="shared" si="252"/>
        <v>0</v>
      </c>
      <c r="E300" s="183">
        <f t="shared" si="252"/>
        <v>0</v>
      </c>
      <c r="F300" s="183">
        <f t="shared" si="252"/>
        <v>0</v>
      </c>
      <c r="G300" s="183">
        <f t="shared" si="252"/>
        <v>0</v>
      </c>
      <c r="H300" s="183">
        <f t="shared" si="252"/>
        <v>0</v>
      </c>
      <c r="I300" s="183">
        <f t="shared" si="252"/>
        <v>0</v>
      </c>
      <c r="J300" s="183">
        <f t="shared" si="252"/>
        <v>0</v>
      </c>
      <c r="K300" s="183">
        <f t="shared" si="252"/>
        <v>0</v>
      </c>
      <c r="L300" s="183">
        <f t="shared" si="252"/>
        <v>0</v>
      </c>
      <c r="M300" s="183">
        <f t="shared" si="252"/>
        <v>0</v>
      </c>
      <c r="N300" s="183">
        <f t="shared" si="252"/>
        <v>0</v>
      </c>
      <c r="O300" s="183">
        <f t="shared" si="252"/>
        <v>0</v>
      </c>
      <c r="P300" s="183">
        <f t="shared" si="252"/>
        <v>0</v>
      </c>
      <c r="Q300" s="183">
        <f t="shared" si="252"/>
        <v>0</v>
      </c>
      <c r="R300" s="183">
        <f t="shared" si="252"/>
        <v>0</v>
      </c>
      <c r="S300" s="183"/>
      <c r="T300" s="183">
        <f t="shared" si="254"/>
        <v>0</v>
      </c>
      <c r="U300" s="183">
        <f t="shared" si="254"/>
        <v>0</v>
      </c>
      <c r="V300" s="183">
        <f t="shared" si="254"/>
        <v>0</v>
      </c>
      <c r="W300" s="183">
        <f t="shared" si="254"/>
        <v>0</v>
      </c>
      <c r="X300" s="183">
        <f t="shared" si="244"/>
        <v>0</v>
      </c>
      <c r="Y300" s="183">
        <f t="shared" si="245"/>
        <v>0</v>
      </c>
      <c r="Z300" s="183">
        <f t="shared" si="245"/>
        <v>0</v>
      </c>
      <c r="AA300" s="183">
        <f t="shared" si="251"/>
        <v>0</v>
      </c>
      <c r="AB300" s="183">
        <f t="shared" si="251"/>
        <v>0</v>
      </c>
      <c r="AC300" s="183">
        <f t="shared" si="251"/>
        <v>0</v>
      </c>
      <c r="AD300" s="183">
        <f t="shared" si="251"/>
        <v>0</v>
      </c>
      <c r="AE300" s="183">
        <f t="shared" si="251"/>
        <v>0</v>
      </c>
      <c r="AF300" s="196">
        <f t="shared" si="251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252"/>
        <v>0</v>
      </c>
      <c r="D301" s="183">
        <f t="shared" si="252"/>
        <v>0</v>
      </c>
      <c r="E301" s="183">
        <f t="shared" si="252"/>
        <v>0</v>
      </c>
      <c r="F301" s="183">
        <f t="shared" si="252"/>
        <v>0</v>
      </c>
      <c r="G301" s="183">
        <f t="shared" si="252"/>
        <v>0</v>
      </c>
      <c r="H301" s="183">
        <f t="shared" si="252"/>
        <v>0</v>
      </c>
      <c r="I301" s="183">
        <f t="shared" si="252"/>
        <v>0</v>
      </c>
      <c r="J301" s="183">
        <f t="shared" si="252"/>
        <v>0</v>
      </c>
      <c r="K301" s="183">
        <f t="shared" si="252"/>
        <v>0</v>
      </c>
      <c r="L301" s="183">
        <f t="shared" si="252"/>
        <v>0</v>
      </c>
      <c r="M301" s="183">
        <f t="shared" si="252"/>
        <v>0</v>
      </c>
      <c r="N301" s="183">
        <f t="shared" si="252"/>
        <v>0</v>
      </c>
      <c r="O301" s="183">
        <f t="shared" si="252"/>
        <v>0</v>
      </c>
      <c r="P301" s="183">
        <f t="shared" si="252"/>
        <v>0</v>
      </c>
      <c r="Q301" s="183">
        <f t="shared" si="252"/>
        <v>0</v>
      </c>
      <c r="R301" s="183">
        <f t="shared" si="252"/>
        <v>0</v>
      </c>
      <c r="S301" s="183"/>
      <c r="T301" s="183">
        <f t="shared" si="254"/>
        <v>0</v>
      </c>
      <c r="U301" s="183">
        <f t="shared" si="254"/>
        <v>0</v>
      </c>
      <c r="V301" s="183">
        <f t="shared" si="254"/>
        <v>0</v>
      </c>
      <c r="W301" s="183">
        <f t="shared" si="254"/>
        <v>0</v>
      </c>
      <c r="X301" s="183">
        <f t="shared" si="244"/>
        <v>0</v>
      </c>
      <c r="Y301" s="183">
        <f t="shared" si="245"/>
        <v>0</v>
      </c>
      <c r="Z301" s="183">
        <f t="shared" si="245"/>
        <v>0</v>
      </c>
      <c r="AA301" s="183">
        <f t="shared" si="251"/>
        <v>0</v>
      </c>
      <c r="AB301" s="183">
        <f t="shared" si="251"/>
        <v>0</v>
      </c>
      <c r="AC301" s="183">
        <f t="shared" si="251"/>
        <v>0</v>
      </c>
      <c r="AD301" s="183">
        <f t="shared" si="251"/>
        <v>0</v>
      </c>
      <c r="AE301" s="183">
        <f t="shared" si="251"/>
        <v>0</v>
      </c>
      <c r="AF301" s="196">
        <f t="shared" si="251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252"/>
        <v>0</v>
      </c>
      <c r="D302" s="183">
        <f t="shared" si="252"/>
        <v>0</v>
      </c>
      <c r="E302" s="183">
        <f t="shared" si="252"/>
        <v>0</v>
      </c>
      <c r="F302" s="183">
        <f t="shared" si="252"/>
        <v>0</v>
      </c>
      <c r="G302" s="183">
        <f t="shared" si="252"/>
        <v>0</v>
      </c>
      <c r="H302" s="183">
        <f t="shared" si="252"/>
        <v>0</v>
      </c>
      <c r="I302" s="183">
        <f t="shared" si="252"/>
        <v>0</v>
      </c>
      <c r="J302" s="183">
        <f t="shared" si="252"/>
        <v>0</v>
      </c>
      <c r="K302" s="183">
        <f t="shared" si="252"/>
        <v>0</v>
      </c>
      <c r="L302" s="183">
        <f t="shared" si="252"/>
        <v>0</v>
      </c>
      <c r="M302" s="183">
        <f t="shared" si="252"/>
        <v>0</v>
      </c>
      <c r="N302" s="183">
        <f t="shared" si="252"/>
        <v>0</v>
      </c>
      <c r="O302" s="183">
        <f t="shared" si="252"/>
        <v>0</v>
      </c>
      <c r="P302" s="183">
        <f t="shared" si="252"/>
        <v>0</v>
      </c>
      <c r="Q302" s="183">
        <f t="shared" si="252"/>
        <v>0</v>
      </c>
      <c r="R302" s="183">
        <f t="shared" si="252"/>
        <v>0</v>
      </c>
      <c r="S302" s="183"/>
      <c r="T302" s="183">
        <f t="shared" si="254"/>
        <v>0</v>
      </c>
      <c r="U302" s="183">
        <f t="shared" si="254"/>
        <v>0</v>
      </c>
      <c r="V302" s="183">
        <f t="shared" si="254"/>
        <v>0</v>
      </c>
      <c r="W302" s="183">
        <f t="shared" si="254"/>
        <v>0</v>
      </c>
      <c r="X302" s="183">
        <f t="shared" si="244"/>
        <v>0</v>
      </c>
      <c r="Y302" s="183">
        <f t="shared" si="245"/>
        <v>0</v>
      </c>
      <c r="Z302" s="183">
        <f t="shared" si="245"/>
        <v>0</v>
      </c>
      <c r="AA302" s="183">
        <f t="shared" si="251"/>
        <v>0</v>
      </c>
      <c r="AB302" s="183">
        <f t="shared" si="251"/>
        <v>0</v>
      </c>
      <c r="AC302" s="183">
        <f t="shared" si="251"/>
        <v>0</v>
      </c>
      <c r="AD302" s="183">
        <f t="shared" si="251"/>
        <v>0</v>
      </c>
      <c r="AE302" s="183">
        <f t="shared" si="251"/>
        <v>0</v>
      </c>
      <c r="AF302" s="196">
        <f t="shared" si="251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252"/>
        <v>0</v>
      </c>
      <c r="D303" s="183">
        <f t="shared" si="252"/>
        <v>0</v>
      </c>
      <c r="E303" s="183">
        <f t="shared" si="252"/>
        <v>0</v>
      </c>
      <c r="F303" s="183">
        <f t="shared" si="252"/>
        <v>0</v>
      </c>
      <c r="G303" s="183">
        <f t="shared" si="252"/>
        <v>0</v>
      </c>
      <c r="H303" s="183">
        <f t="shared" si="252"/>
        <v>0</v>
      </c>
      <c r="I303" s="183">
        <f t="shared" si="252"/>
        <v>0</v>
      </c>
      <c r="J303" s="183">
        <f t="shared" si="252"/>
        <v>0</v>
      </c>
      <c r="K303" s="183">
        <f t="shared" si="252"/>
        <v>0</v>
      </c>
      <c r="L303" s="183">
        <f t="shared" si="252"/>
        <v>0</v>
      </c>
      <c r="M303" s="183">
        <f t="shared" si="252"/>
        <v>0</v>
      </c>
      <c r="N303" s="183">
        <f t="shared" si="252"/>
        <v>0</v>
      </c>
      <c r="O303" s="183">
        <f t="shared" si="252"/>
        <v>0</v>
      </c>
      <c r="P303" s="183">
        <f t="shared" si="252"/>
        <v>0</v>
      </c>
      <c r="Q303" s="183">
        <f t="shared" si="252"/>
        <v>0</v>
      </c>
      <c r="R303" s="183">
        <f t="shared" si="252"/>
        <v>0</v>
      </c>
      <c r="S303" s="183"/>
      <c r="T303" s="183">
        <f t="shared" si="254"/>
        <v>0</v>
      </c>
      <c r="U303" s="183">
        <f t="shared" si="254"/>
        <v>0</v>
      </c>
      <c r="V303" s="183">
        <f t="shared" si="254"/>
        <v>0</v>
      </c>
      <c r="W303" s="183">
        <f t="shared" si="254"/>
        <v>0</v>
      </c>
      <c r="X303" s="183">
        <f t="shared" si="244"/>
        <v>0</v>
      </c>
      <c r="Y303" s="183">
        <f t="shared" si="245"/>
        <v>0</v>
      </c>
      <c r="Z303" s="183">
        <f t="shared" si="245"/>
        <v>0</v>
      </c>
      <c r="AA303" s="183">
        <f t="shared" si="251"/>
        <v>0</v>
      </c>
      <c r="AB303" s="183">
        <f t="shared" si="251"/>
        <v>0</v>
      </c>
      <c r="AC303" s="183">
        <f t="shared" si="251"/>
        <v>0</v>
      </c>
      <c r="AD303" s="183">
        <f t="shared" si="251"/>
        <v>0</v>
      </c>
      <c r="AE303" s="183">
        <f t="shared" si="251"/>
        <v>0</v>
      </c>
      <c r="AF303" s="196">
        <f t="shared" si="251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252"/>
        <v>0</v>
      </c>
      <c r="D304" s="183">
        <f t="shared" si="252"/>
        <v>0</v>
      </c>
      <c r="E304" s="183">
        <f t="shared" si="252"/>
        <v>0</v>
      </c>
      <c r="F304" s="183">
        <f t="shared" si="252"/>
        <v>0</v>
      </c>
      <c r="G304" s="183">
        <f t="shared" si="252"/>
        <v>0</v>
      </c>
      <c r="H304" s="183">
        <f t="shared" si="252"/>
        <v>0</v>
      </c>
      <c r="I304" s="183">
        <f t="shared" si="252"/>
        <v>0</v>
      </c>
      <c r="J304" s="183">
        <f t="shared" si="252"/>
        <v>0</v>
      </c>
      <c r="K304" s="183">
        <f t="shared" si="252"/>
        <v>0</v>
      </c>
      <c r="L304" s="183">
        <f t="shared" si="252"/>
        <v>0</v>
      </c>
      <c r="M304" s="183">
        <f t="shared" si="252"/>
        <v>0</v>
      </c>
      <c r="N304" s="183">
        <f t="shared" si="252"/>
        <v>0</v>
      </c>
      <c r="O304" s="183">
        <f t="shared" si="252"/>
        <v>0</v>
      </c>
      <c r="P304" s="183">
        <f t="shared" si="252"/>
        <v>0</v>
      </c>
      <c r="Q304" s="183">
        <f t="shared" si="252"/>
        <v>0</v>
      </c>
      <c r="R304" s="183">
        <f t="shared" ref="R304:AF310" si="255">Q304</f>
        <v>0</v>
      </c>
      <c r="S304" s="183"/>
      <c r="T304" s="183">
        <f t="shared" si="254"/>
        <v>0</v>
      </c>
      <c r="U304" s="183">
        <f t="shared" si="254"/>
        <v>0</v>
      </c>
      <c r="V304" s="183">
        <f t="shared" si="254"/>
        <v>0</v>
      </c>
      <c r="W304" s="183">
        <f t="shared" si="254"/>
        <v>0</v>
      </c>
      <c r="X304" s="183">
        <f t="shared" si="244"/>
        <v>0</v>
      </c>
      <c r="Y304" s="183">
        <f t="shared" si="245"/>
        <v>0</v>
      </c>
      <c r="Z304" s="183">
        <f t="shared" si="245"/>
        <v>0</v>
      </c>
      <c r="AA304" s="183">
        <f t="shared" si="255"/>
        <v>0</v>
      </c>
      <c r="AB304" s="183">
        <f t="shared" si="255"/>
        <v>0</v>
      </c>
      <c r="AC304" s="183">
        <f t="shared" si="255"/>
        <v>0</v>
      </c>
      <c r="AD304" s="183">
        <f t="shared" si="255"/>
        <v>0</v>
      </c>
      <c r="AE304" s="183">
        <f t="shared" si="255"/>
        <v>0</v>
      </c>
      <c r="AF304" s="196">
        <f t="shared" si="255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256">B305</f>
        <v>0</v>
      </c>
      <c r="D305" s="183">
        <f t="shared" si="256"/>
        <v>0</v>
      </c>
      <c r="E305" s="183">
        <f t="shared" si="256"/>
        <v>0</v>
      </c>
      <c r="F305" s="183">
        <f t="shared" si="256"/>
        <v>0</v>
      </c>
      <c r="G305" s="183">
        <f t="shared" si="256"/>
        <v>0</v>
      </c>
      <c r="H305" s="183">
        <f t="shared" si="256"/>
        <v>0</v>
      </c>
      <c r="I305" s="183">
        <f t="shared" si="256"/>
        <v>0</v>
      </c>
      <c r="J305" s="183">
        <f t="shared" si="256"/>
        <v>0</v>
      </c>
      <c r="K305" s="183">
        <f t="shared" si="256"/>
        <v>0</v>
      </c>
      <c r="L305" s="183">
        <f t="shared" si="256"/>
        <v>0</v>
      </c>
      <c r="M305" s="183">
        <f t="shared" si="256"/>
        <v>0</v>
      </c>
      <c r="N305" s="183">
        <f t="shared" si="256"/>
        <v>0</v>
      </c>
      <c r="O305" s="183">
        <f t="shared" si="256"/>
        <v>0</v>
      </c>
      <c r="P305" s="183">
        <f t="shared" si="256"/>
        <v>0</v>
      </c>
      <c r="Q305" s="183">
        <f t="shared" si="256"/>
        <v>0</v>
      </c>
      <c r="R305" s="183">
        <f t="shared" si="256"/>
        <v>0</v>
      </c>
      <c r="S305" s="183"/>
      <c r="T305" s="183">
        <f t="shared" si="254"/>
        <v>0</v>
      </c>
      <c r="U305" s="183">
        <f t="shared" si="254"/>
        <v>0</v>
      </c>
      <c r="V305" s="183">
        <f t="shared" si="254"/>
        <v>0</v>
      </c>
      <c r="W305" s="183">
        <f t="shared" si="254"/>
        <v>0</v>
      </c>
      <c r="X305" s="183">
        <f t="shared" si="244"/>
        <v>0</v>
      </c>
      <c r="Y305" s="183">
        <f t="shared" si="245"/>
        <v>0</v>
      </c>
      <c r="Z305" s="183">
        <f t="shared" si="245"/>
        <v>0</v>
      </c>
      <c r="AA305" s="183">
        <f t="shared" si="255"/>
        <v>0</v>
      </c>
      <c r="AB305" s="183">
        <f t="shared" si="255"/>
        <v>0</v>
      </c>
      <c r="AC305" s="183">
        <f t="shared" si="255"/>
        <v>0</v>
      </c>
      <c r="AD305" s="183">
        <f t="shared" si="255"/>
        <v>0</v>
      </c>
      <c r="AE305" s="183">
        <f t="shared" si="255"/>
        <v>0</v>
      </c>
      <c r="AF305" s="196">
        <f t="shared" si="255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256"/>
        <v>0</v>
      </c>
      <c r="D306" s="183">
        <f t="shared" si="256"/>
        <v>0</v>
      </c>
      <c r="E306" s="183">
        <f t="shared" si="256"/>
        <v>0</v>
      </c>
      <c r="F306" s="183">
        <f t="shared" si="256"/>
        <v>0</v>
      </c>
      <c r="G306" s="183">
        <f t="shared" si="256"/>
        <v>0</v>
      </c>
      <c r="H306" s="183">
        <f t="shared" si="256"/>
        <v>0</v>
      </c>
      <c r="I306" s="183">
        <f t="shared" si="256"/>
        <v>0</v>
      </c>
      <c r="J306" s="183">
        <f t="shared" si="256"/>
        <v>0</v>
      </c>
      <c r="K306" s="183">
        <f t="shared" si="256"/>
        <v>0</v>
      </c>
      <c r="L306" s="183">
        <f t="shared" si="256"/>
        <v>0</v>
      </c>
      <c r="M306" s="183">
        <f t="shared" si="256"/>
        <v>0</v>
      </c>
      <c r="N306" s="183">
        <f t="shared" si="256"/>
        <v>0</v>
      </c>
      <c r="O306" s="183">
        <f t="shared" si="256"/>
        <v>0</v>
      </c>
      <c r="P306" s="183">
        <f t="shared" si="256"/>
        <v>0</v>
      </c>
      <c r="Q306" s="183">
        <f t="shared" si="256"/>
        <v>0</v>
      </c>
      <c r="R306" s="183">
        <f t="shared" si="256"/>
        <v>0</v>
      </c>
      <c r="S306" s="183"/>
      <c r="T306" s="183">
        <f t="shared" si="254"/>
        <v>0</v>
      </c>
      <c r="U306" s="183">
        <f t="shared" si="254"/>
        <v>0</v>
      </c>
      <c r="V306" s="183">
        <f t="shared" si="254"/>
        <v>0</v>
      </c>
      <c r="W306" s="183">
        <f t="shared" si="254"/>
        <v>0</v>
      </c>
      <c r="X306" s="183">
        <f t="shared" si="244"/>
        <v>0</v>
      </c>
      <c r="Y306" s="183">
        <f t="shared" si="245"/>
        <v>0</v>
      </c>
      <c r="Z306" s="183">
        <f t="shared" si="245"/>
        <v>0</v>
      </c>
      <c r="AA306" s="183">
        <f t="shared" si="255"/>
        <v>0</v>
      </c>
      <c r="AB306" s="183">
        <f t="shared" si="255"/>
        <v>0</v>
      </c>
      <c r="AC306" s="183">
        <f t="shared" si="255"/>
        <v>0</v>
      </c>
      <c r="AD306" s="183">
        <f t="shared" si="255"/>
        <v>0</v>
      </c>
      <c r="AE306" s="183">
        <f t="shared" si="255"/>
        <v>0</v>
      </c>
      <c r="AF306" s="196">
        <f t="shared" si="255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256"/>
        <v>0</v>
      </c>
      <c r="D307" s="183">
        <f t="shared" si="256"/>
        <v>0</v>
      </c>
      <c r="E307" s="183">
        <f t="shared" si="256"/>
        <v>0</v>
      </c>
      <c r="F307" s="183">
        <f t="shared" si="256"/>
        <v>0</v>
      </c>
      <c r="G307" s="183">
        <f t="shared" si="256"/>
        <v>0</v>
      </c>
      <c r="H307" s="183">
        <f t="shared" si="256"/>
        <v>0</v>
      </c>
      <c r="I307" s="183">
        <f t="shared" si="256"/>
        <v>0</v>
      </c>
      <c r="J307" s="183">
        <f t="shared" si="256"/>
        <v>0</v>
      </c>
      <c r="K307" s="183">
        <f t="shared" si="256"/>
        <v>0</v>
      </c>
      <c r="L307" s="183">
        <f t="shared" si="256"/>
        <v>0</v>
      </c>
      <c r="M307" s="183">
        <f t="shared" si="256"/>
        <v>0</v>
      </c>
      <c r="N307" s="183">
        <f t="shared" si="256"/>
        <v>0</v>
      </c>
      <c r="O307" s="183">
        <f t="shared" si="256"/>
        <v>0</v>
      </c>
      <c r="P307" s="183">
        <f t="shared" si="256"/>
        <v>0</v>
      </c>
      <c r="Q307" s="183">
        <f t="shared" si="256"/>
        <v>0</v>
      </c>
      <c r="R307" s="183">
        <f t="shared" si="256"/>
        <v>0</v>
      </c>
      <c r="S307" s="183"/>
      <c r="T307" s="183">
        <f t="shared" si="254"/>
        <v>0</v>
      </c>
      <c r="U307" s="183">
        <f t="shared" si="254"/>
        <v>0</v>
      </c>
      <c r="V307" s="183">
        <f t="shared" si="254"/>
        <v>0</v>
      </c>
      <c r="W307" s="183">
        <f t="shared" si="254"/>
        <v>0</v>
      </c>
      <c r="X307" s="183">
        <f t="shared" si="244"/>
        <v>0</v>
      </c>
      <c r="Y307" s="183">
        <f t="shared" si="245"/>
        <v>0</v>
      </c>
      <c r="Z307" s="183">
        <f t="shared" si="245"/>
        <v>0</v>
      </c>
      <c r="AA307" s="183">
        <f t="shared" si="255"/>
        <v>0</v>
      </c>
      <c r="AB307" s="183">
        <f t="shared" si="255"/>
        <v>0</v>
      </c>
      <c r="AC307" s="183">
        <f t="shared" si="255"/>
        <v>0</v>
      </c>
      <c r="AD307" s="183">
        <f t="shared" si="255"/>
        <v>0</v>
      </c>
      <c r="AE307" s="183">
        <f t="shared" si="255"/>
        <v>0</v>
      </c>
      <c r="AF307" s="196">
        <f t="shared" si="255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256"/>
        <v>0</v>
      </c>
      <c r="D308" s="183">
        <f t="shared" si="256"/>
        <v>0</v>
      </c>
      <c r="E308" s="183">
        <f t="shared" si="256"/>
        <v>0</v>
      </c>
      <c r="F308" s="183">
        <f t="shared" si="256"/>
        <v>0</v>
      </c>
      <c r="G308" s="183">
        <f t="shared" si="256"/>
        <v>0</v>
      </c>
      <c r="H308" s="183">
        <f t="shared" si="256"/>
        <v>0</v>
      </c>
      <c r="I308" s="183">
        <f t="shared" si="256"/>
        <v>0</v>
      </c>
      <c r="J308" s="183">
        <f t="shared" si="256"/>
        <v>0</v>
      </c>
      <c r="K308" s="183">
        <f t="shared" si="256"/>
        <v>0</v>
      </c>
      <c r="L308" s="183">
        <f t="shared" si="256"/>
        <v>0</v>
      </c>
      <c r="M308" s="183">
        <f t="shared" si="256"/>
        <v>0</v>
      </c>
      <c r="N308" s="183">
        <f t="shared" si="256"/>
        <v>0</v>
      </c>
      <c r="O308" s="183">
        <f t="shared" si="256"/>
        <v>0</v>
      </c>
      <c r="P308" s="183">
        <f t="shared" si="256"/>
        <v>0</v>
      </c>
      <c r="Q308" s="183">
        <f t="shared" si="256"/>
        <v>0</v>
      </c>
      <c r="R308" s="183">
        <f t="shared" si="256"/>
        <v>0</v>
      </c>
      <c r="S308" s="183"/>
      <c r="T308" s="183">
        <f t="shared" si="254"/>
        <v>0</v>
      </c>
      <c r="U308" s="183">
        <f t="shared" si="254"/>
        <v>0</v>
      </c>
      <c r="V308" s="183">
        <f t="shared" si="254"/>
        <v>0</v>
      </c>
      <c r="W308" s="183">
        <f t="shared" si="254"/>
        <v>0</v>
      </c>
      <c r="X308" s="183">
        <f t="shared" ref="X308:X310" si="257">W308</f>
        <v>0</v>
      </c>
      <c r="Y308" s="183">
        <f t="shared" ref="Y308:Z310" si="258">X308</f>
        <v>0</v>
      </c>
      <c r="Z308" s="183">
        <f t="shared" si="258"/>
        <v>0</v>
      </c>
      <c r="AA308" s="183">
        <f t="shared" si="255"/>
        <v>0</v>
      </c>
      <c r="AB308" s="183">
        <f t="shared" si="255"/>
        <v>0</v>
      </c>
      <c r="AC308" s="183">
        <f t="shared" si="255"/>
        <v>0</v>
      </c>
      <c r="AD308" s="183">
        <f t="shared" si="255"/>
        <v>0</v>
      </c>
      <c r="AE308" s="183">
        <f t="shared" si="255"/>
        <v>0</v>
      </c>
      <c r="AF308" s="196">
        <f t="shared" si="255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256"/>
        <v>0</v>
      </c>
      <c r="D309" s="183">
        <f t="shared" si="256"/>
        <v>0</v>
      </c>
      <c r="E309" s="183">
        <f t="shared" si="256"/>
        <v>0</v>
      </c>
      <c r="F309" s="183">
        <f t="shared" si="256"/>
        <v>0</v>
      </c>
      <c r="G309" s="183">
        <f t="shared" si="256"/>
        <v>0</v>
      </c>
      <c r="H309" s="183">
        <f t="shared" si="256"/>
        <v>0</v>
      </c>
      <c r="I309" s="183">
        <f t="shared" si="256"/>
        <v>0</v>
      </c>
      <c r="J309" s="183">
        <f t="shared" si="256"/>
        <v>0</v>
      </c>
      <c r="K309" s="183">
        <f t="shared" si="256"/>
        <v>0</v>
      </c>
      <c r="L309" s="183">
        <f t="shared" si="256"/>
        <v>0</v>
      </c>
      <c r="M309" s="183">
        <f t="shared" si="256"/>
        <v>0</v>
      </c>
      <c r="N309" s="183">
        <f t="shared" si="256"/>
        <v>0</v>
      </c>
      <c r="O309" s="183">
        <f t="shared" si="256"/>
        <v>0</v>
      </c>
      <c r="P309" s="183">
        <f t="shared" si="256"/>
        <v>0</v>
      </c>
      <c r="Q309" s="183">
        <f t="shared" si="256"/>
        <v>0</v>
      </c>
      <c r="R309" s="183">
        <f t="shared" si="256"/>
        <v>0</v>
      </c>
      <c r="S309" s="183"/>
      <c r="T309" s="183">
        <f t="shared" si="254"/>
        <v>0</v>
      </c>
      <c r="U309" s="183">
        <f t="shared" si="254"/>
        <v>0</v>
      </c>
      <c r="V309" s="183">
        <f t="shared" si="254"/>
        <v>0</v>
      </c>
      <c r="W309" s="183">
        <f t="shared" si="254"/>
        <v>0</v>
      </c>
      <c r="X309" s="183">
        <f t="shared" si="257"/>
        <v>0</v>
      </c>
      <c r="Y309" s="183">
        <f t="shared" si="258"/>
        <v>0</v>
      </c>
      <c r="Z309" s="183">
        <f t="shared" si="258"/>
        <v>0</v>
      </c>
      <c r="AA309" s="183">
        <f t="shared" si="255"/>
        <v>0</v>
      </c>
      <c r="AB309" s="183">
        <f t="shared" si="255"/>
        <v>0</v>
      </c>
      <c r="AC309" s="183">
        <f t="shared" si="255"/>
        <v>0</v>
      </c>
      <c r="AD309" s="183">
        <f t="shared" si="255"/>
        <v>0</v>
      </c>
      <c r="AE309" s="183">
        <f t="shared" si="255"/>
        <v>0</v>
      </c>
      <c r="AF309" s="196">
        <f t="shared" si="255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256"/>
        <v>0</v>
      </c>
      <c r="D310" s="209">
        <f t="shared" si="256"/>
        <v>0</v>
      </c>
      <c r="E310" s="209">
        <f t="shared" si="256"/>
        <v>0</v>
      </c>
      <c r="F310" s="209">
        <f t="shared" si="256"/>
        <v>0</v>
      </c>
      <c r="G310" s="209">
        <f t="shared" si="256"/>
        <v>0</v>
      </c>
      <c r="H310" s="209">
        <f t="shared" si="256"/>
        <v>0</v>
      </c>
      <c r="I310" s="209">
        <f t="shared" si="256"/>
        <v>0</v>
      </c>
      <c r="J310" s="209">
        <f t="shared" si="256"/>
        <v>0</v>
      </c>
      <c r="K310" s="209">
        <f t="shared" si="256"/>
        <v>0</v>
      </c>
      <c r="L310" s="209">
        <f t="shared" si="256"/>
        <v>0</v>
      </c>
      <c r="M310" s="209">
        <f t="shared" si="256"/>
        <v>0</v>
      </c>
      <c r="N310" s="209">
        <f t="shared" si="256"/>
        <v>0</v>
      </c>
      <c r="O310" s="209">
        <f t="shared" si="256"/>
        <v>0</v>
      </c>
      <c r="P310" s="209">
        <f t="shared" si="256"/>
        <v>0</v>
      </c>
      <c r="Q310" s="209">
        <f t="shared" si="256"/>
        <v>0</v>
      </c>
      <c r="R310" s="209">
        <f t="shared" si="256"/>
        <v>0</v>
      </c>
      <c r="S310" s="209"/>
      <c r="T310" s="209">
        <f t="shared" si="254"/>
        <v>0</v>
      </c>
      <c r="U310" s="209">
        <f t="shared" si="254"/>
        <v>0</v>
      </c>
      <c r="V310" s="209">
        <f t="shared" si="254"/>
        <v>0</v>
      </c>
      <c r="W310" s="209">
        <f t="shared" si="254"/>
        <v>0</v>
      </c>
      <c r="X310" s="209">
        <f t="shared" si="257"/>
        <v>0</v>
      </c>
      <c r="Y310" s="209">
        <f t="shared" si="258"/>
        <v>0</v>
      </c>
      <c r="Z310" s="209">
        <f t="shared" si="258"/>
        <v>0</v>
      </c>
      <c r="AA310" s="209">
        <f t="shared" si="255"/>
        <v>0</v>
      </c>
      <c r="AB310" s="209">
        <f t="shared" si="255"/>
        <v>0</v>
      </c>
      <c r="AC310" s="209">
        <f t="shared" si="255"/>
        <v>0</v>
      </c>
      <c r="AD310" s="209">
        <f t="shared" si="255"/>
        <v>0</v>
      </c>
      <c r="AE310" s="209">
        <f t="shared" si="255"/>
        <v>0</v>
      </c>
      <c r="AF310" s="210">
        <f t="shared" si="255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259">SUM(B180:B310)</f>
        <v>0</v>
      </c>
      <c r="C311" s="212">
        <f t="shared" si="259"/>
        <v>0</v>
      </c>
      <c r="D311" s="212">
        <f t="shared" si="259"/>
        <v>0</v>
      </c>
      <c r="E311" s="212">
        <f t="shared" si="259"/>
        <v>0</v>
      </c>
      <c r="F311" s="212">
        <f t="shared" si="259"/>
        <v>0</v>
      </c>
      <c r="G311" s="212">
        <f t="shared" si="259"/>
        <v>0</v>
      </c>
      <c r="H311" s="212">
        <f t="shared" si="259"/>
        <v>0</v>
      </c>
      <c r="I311" s="212">
        <f t="shared" si="259"/>
        <v>0</v>
      </c>
      <c r="J311" s="212">
        <f t="shared" si="259"/>
        <v>0</v>
      </c>
      <c r="K311" s="212">
        <f t="shared" si="259"/>
        <v>0</v>
      </c>
      <c r="L311" s="212">
        <f t="shared" si="259"/>
        <v>0</v>
      </c>
      <c r="M311" s="212">
        <f t="shared" si="259"/>
        <v>0</v>
      </c>
      <c r="N311" s="212">
        <f t="shared" si="259"/>
        <v>0</v>
      </c>
      <c r="O311" s="212">
        <f t="shared" si="259"/>
        <v>0</v>
      </c>
      <c r="P311" s="212">
        <f t="shared" si="259"/>
        <v>0</v>
      </c>
      <c r="Q311" s="212">
        <f t="shared" si="259"/>
        <v>0</v>
      </c>
      <c r="R311" s="212">
        <f t="shared" si="259"/>
        <v>0</v>
      </c>
      <c r="S311" s="212"/>
      <c r="T311" s="212">
        <f t="shared" ref="T311" si="260">SUM(T180:T310)</f>
        <v>0</v>
      </c>
      <c r="U311" s="212">
        <f t="shared" ref="U311:V311" si="261">SUM(U180:U310)</f>
        <v>0</v>
      </c>
      <c r="V311" s="212">
        <f t="shared" si="261"/>
        <v>0</v>
      </c>
      <c r="W311" s="212">
        <f t="shared" ref="W311:X311" si="262">SUM(W180:W310)</f>
        <v>0</v>
      </c>
      <c r="X311" s="212">
        <f t="shared" si="262"/>
        <v>0</v>
      </c>
      <c r="Y311" s="212">
        <f t="shared" ref="Y311:Z311" si="263">SUM(Y180:Y310)</f>
        <v>0</v>
      </c>
      <c r="Z311" s="212">
        <f t="shared" si="263"/>
        <v>0</v>
      </c>
      <c r="AA311" s="212">
        <f t="shared" si="259"/>
        <v>0</v>
      </c>
      <c r="AB311" s="212">
        <f t="shared" si="259"/>
        <v>0</v>
      </c>
      <c r="AC311" s="212">
        <f t="shared" si="259"/>
        <v>0</v>
      </c>
      <c r="AD311" s="212">
        <f t="shared" si="259"/>
        <v>0</v>
      </c>
      <c r="AE311" s="212">
        <f t="shared" si="259"/>
        <v>0</v>
      </c>
      <c r="AF311" s="213">
        <f t="shared" si="259"/>
        <v>0</v>
      </c>
      <c r="AG311" s="214">
        <f t="shared" si="259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264">B313</f>
        <v>0</v>
      </c>
      <c r="D313" s="181">
        <f t="shared" si="264"/>
        <v>0</v>
      </c>
      <c r="E313" s="181">
        <f t="shared" si="264"/>
        <v>0</v>
      </c>
      <c r="F313" s="181">
        <f t="shared" si="264"/>
        <v>0</v>
      </c>
      <c r="G313" s="181">
        <f t="shared" si="264"/>
        <v>0</v>
      </c>
      <c r="H313" s="181">
        <f t="shared" si="264"/>
        <v>0</v>
      </c>
      <c r="I313" s="181">
        <f t="shared" si="264"/>
        <v>0</v>
      </c>
      <c r="J313" s="181">
        <f t="shared" si="264"/>
        <v>0</v>
      </c>
      <c r="K313" s="181">
        <f t="shared" si="264"/>
        <v>0</v>
      </c>
      <c r="L313" s="181">
        <f t="shared" si="264"/>
        <v>0</v>
      </c>
      <c r="M313" s="181">
        <f t="shared" si="264"/>
        <v>0</v>
      </c>
      <c r="N313" s="181">
        <f t="shared" si="264"/>
        <v>0</v>
      </c>
      <c r="O313" s="181">
        <f t="shared" si="264"/>
        <v>0</v>
      </c>
      <c r="P313" s="181">
        <f t="shared" si="264"/>
        <v>0</v>
      </c>
      <c r="Q313" s="181">
        <f t="shared" si="264"/>
        <v>0</v>
      </c>
      <c r="R313" s="181">
        <f t="shared" si="264"/>
        <v>0</v>
      </c>
      <c r="S313" s="181"/>
      <c r="T313" s="181">
        <f t="shared" ref="T313:W328" si="265">S313</f>
        <v>0</v>
      </c>
      <c r="U313" s="181">
        <f t="shared" si="265"/>
        <v>0</v>
      </c>
      <c r="V313" s="181">
        <f t="shared" si="265"/>
        <v>0</v>
      </c>
      <c r="W313" s="181">
        <f t="shared" si="265"/>
        <v>0</v>
      </c>
      <c r="X313" s="181">
        <f t="shared" ref="X313:X334" si="266">W313</f>
        <v>0</v>
      </c>
      <c r="Y313" s="181">
        <f t="shared" ref="Y313:Z334" si="267">X313</f>
        <v>0</v>
      </c>
      <c r="Z313" s="181">
        <f t="shared" si="267"/>
        <v>0</v>
      </c>
      <c r="AA313" s="181">
        <f t="shared" ref="AA313:AF330" si="268">Z313</f>
        <v>0</v>
      </c>
      <c r="AB313" s="181">
        <f t="shared" si="268"/>
        <v>0</v>
      </c>
      <c r="AC313" s="181">
        <f t="shared" si="268"/>
        <v>0</v>
      </c>
      <c r="AD313" s="181">
        <f t="shared" si="268"/>
        <v>0</v>
      </c>
      <c r="AE313" s="181">
        <f t="shared" si="268"/>
        <v>0</v>
      </c>
      <c r="AF313" s="194">
        <f t="shared" si="268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264"/>
        <v>0</v>
      </c>
      <c r="D314" s="183">
        <f t="shared" si="264"/>
        <v>0</v>
      </c>
      <c r="E314" s="183">
        <f t="shared" si="264"/>
        <v>0</v>
      </c>
      <c r="F314" s="183">
        <f t="shared" si="264"/>
        <v>0</v>
      </c>
      <c r="G314" s="183">
        <f t="shared" si="264"/>
        <v>0</v>
      </c>
      <c r="H314" s="183">
        <f t="shared" si="264"/>
        <v>0</v>
      </c>
      <c r="I314" s="183">
        <f t="shared" si="264"/>
        <v>0</v>
      </c>
      <c r="J314" s="183">
        <f t="shared" si="264"/>
        <v>0</v>
      </c>
      <c r="K314" s="183">
        <f t="shared" si="264"/>
        <v>0</v>
      </c>
      <c r="L314" s="183">
        <f t="shared" si="264"/>
        <v>0</v>
      </c>
      <c r="M314" s="183">
        <f t="shared" si="264"/>
        <v>0</v>
      </c>
      <c r="N314" s="183">
        <f t="shared" si="264"/>
        <v>0</v>
      </c>
      <c r="O314" s="183">
        <f t="shared" si="264"/>
        <v>0</v>
      </c>
      <c r="P314" s="183">
        <f t="shared" si="264"/>
        <v>0</v>
      </c>
      <c r="Q314" s="183">
        <f t="shared" si="264"/>
        <v>0</v>
      </c>
      <c r="R314" s="183">
        <f t="shared" si="264"/>
        <v>0</v>
      </c>
      <c r="S314" s="183"/>
      <c r="T314" s="183">
        <f t="shared" si="265"/>
        <v>0</v>
      </c>
      <c r="U314" s="183">
        <f t="shared" si="265"/>
        <v>0</v>
      </c>
      <c r="V314" s="183">
        <f t="shared" si="265"/>
        <v>0</v>
      </c>
      <c r="W314" s="183">
        <f t="shared" si="265"/>
        <v>0</v>
      </c>
      <c r="X314" s="183">
        <f t="shared" si="266"/>
        <v>0</v>
      </c>
      <c r="Y314" s="183">
        <f t="shared" si="267"/>
        <v>0</v>
      </c>
      <c r="Z314" s="183">
        <f t="shared" si="267"/>
        <v>0</v>
      </c>
      <c r="AA314" s="183">
        <f t="shared" si="268"/>
        <v>0</v>
      </c>
      <c r="AB314" s="183">
        <f t="shared" si="268"/>
        <v>0</v>
      </c>
      <c r="AC314" s="183">
        <f t="shared" si="268"/>
        <v>0</v>
      </c>
      <c r="AD314" s="183">
        <f t="shared" si="268"/>
        <v>0</v>
      </c>
      <c r="AE314" s="183">
        <f t="shared" si="268"/>
        <v>0</v>
      </c>
      <c r="AF314" s="196">
        <f t="shared" si="268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264"/>
        <v>0</v>
      </c>
      <c r="D315" s="183">
        <f t="shared" si="264"/>
        <v>0</v>
      </c>
      <c r="E315" s="183">
        <f t="shared" si="264"/>
        <v>0</v>
      </c>
      <c r="F315" s="183">
        <f t="shared" si="264"/>
        <v>0</v>
      </c>
      <c r="G315" s="183">
        <f t="shared" si="264"/>
        <v>0</v>
      </c>
      <c r="H315" s="183">
        <f t="shared" si="264"/>
        <v>0</v>
      </c>
      <c r="I315" s="183">
        <f t="shared" si="264"/>
        <v>0</v>
      </c>
      <c r="J315" s="183">
        <f t="shared" si="264"/>
        <v>0</v>
      </c>
      <c r="K315" s="183">
        <f t="shared" si="264"/>
        <v>0</v>
      </c>
      <c r="L315" s="183">
        <f t="shared" si="264"/>
        <v>0</v>
      </c>
      <c r="M315" s="183">
        <f t="shared" si="264"/>
        <v>0</v>
      </c>
      <c r="N315" s="183">
        <f t="shared" si="264"/>
        <v>0</v>
      </c>
      <c r="O315" s="183">
        <f t="shared" si="264"/>
        <v>0</v>
      </c>
      <c r="P315" s="183">
        <f t="shared" si="264"/>
        <v>0</v>
      </c>
      <c r="Q315" s="183">
        <f t="shared" si="264"/>
        <v>0</v>
      </c>
      <c r="R315" s="183">
        <f t="shared" si="264"/>
        <v>0</v>
      </c>
      <c r="S315" s="183"/>
      <c r="T315" s="183">
        <f t="shared" si="265"/>
        <v>0</v>
      </c>
      <c r="U315" s="183">
        <f t="shared" si="265"/>
        <v>0</v>
      </c>
      <c r="V315" s="183">
        <f t="shared" si="265"/>
        <v>0</v>
      </c>
      <c r="W315" s="183">
        <f t="shared" si="265"/>
        <v>0</v>
      </c>
      <c r="X315" s="183">
        <f t="shared" si="266"/>
        <v>0</v>
      </c>
      <c r="Y315" s="183">
        <f t="shared" si="267"/>
        <v>0</v>
      </c>
      <c r="Z315" s="183">
        <f t="shared" si="267"/>
        <v>0</v>
      </c>
      <c r="AA315" s="183">
        <f t="shared" si="268"/>
        <v>0</v>
      </c>
      <c r="AB315" s="183">
        <f t="shared" si="268"/>
        <v>0</v>
      </c>
      <c r="AC315" s="183">
        <f t="shared" si="268"/>
        <v>0</v>
      </c>
      <c r="AD315" s="183">
        <f t="shared" si="268"/>
        <v>0</v>
      </c>
      <c r="AE315" s="183">
        <f t="shared" si="268"/>
        <v>0</v>
      </c>
      <c r="AF315" s="196">
        <f t="shared" si="268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264"/>
        <v>0</v>
      </c>
      <c r="D316" s="183">
        <f t="shared" si="264"/>
        <v>0</v>
      </c>
      <c r="E316" s="183">
        <f t="shared" si="264"/>
        <v>0</v>
      </c>
      <c r="F316" s="183">
        <f t="shared" si="264"/>
        <v>0</v>
      </c>
      <c r="G316" s="183">
        <f t="shared" si="264"/>
        <v>0</v>
      </c>
      <c r="H316" s="183">
        <f t="shared" si="264"/>
        <v>0</v>
      </c>
      <c r="I316" s="183">
        <f t="shared" si="264"/>
        <v>0</v>
      </c>
      <c r="J316" s="183">
        <f t="shared" si="264"/>
        <v>0</v>
      </c>
      <c r="K316" s="183">
        <f t="shared" si="264"/>
        <v>0</v>
      </c>
      <c r="L316" s="183">
        <f t="shared" si="264"/>
        <v>0</v>
      </c>
      <c r="M316" s="183">
        <f t="shared" si="264"/>
        <v>0</v>
      </c>
      <c r="N316" s="183">
        <f t="shared" si="264"/>
        <v>0</v>
      </c>
      <c r="O316" s="183">
        <f t="shared" si="264"/>
        <v>0</v>
      </c>
      <c r="P316" s="183">
        <f t="shared" si="264"/>
        <v>0</v>
      </c>
      <c r="Q316" s="183">
        <f t="shared" si="264"/>
        <v>0</v>
      </c>
      <c r="R316" s="183">
        <f t="shared" si="264"/>
        <v>0</v>
      </c>
      <c r="S316" s="183"/>
      <c r="T316" s="183">
        <f t="shared" si="265"/>
        <v>0</v>
      </c>
      <c r="U316" s="183">
        <f t="shared" si="265"/>
        <v>0</v>
      </c>
      <c r="V316" s="183">
        <f t="shared" si="265"/>
        <v>0</v>
      </c>
      <c r="W316" s="183">
        <f t="shared" si="265"/>
        <v>0</v>
      </c>
      <c r="X316" s="183">
        <f t="shared" si="266"/>
        <v>0</v>
      </c>
      <c r="Y316" s="183">
        <f t="shared" si="267"/>
        <v>0</v>
      </c>
      <c r="Z316" s="183">
        <f t="shared" si="267"/>
        <v>0</v>
      </c>
      <c r="AA316" s="183">
        <f t="shared" si="268"/>
        <v>0</v>
      </c>
      <c r="AB316" s="183">
        <f t="shared" si="268"/>
        <v>0</v>
      </c>
      <c r="AC316" s="183">
        <f t="shared" si="268"/>
        <v>0</v>
      </c>
      <c r="AD316" s="183">
        <f t="shared" si="268"/>
        <v>0</v>
      </c>
      <c r="AE316" s="183">
        <f t="shared" si="268"/>
        <v>0</v>
      </c>
      <c r="AF316" s="196">
        <f t="shared" si="268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264"/>
        <v>0</v>
      </c>
      <c r="D317" s="183">
        <f t="shared" si="264"/>
        <v>0</v>
      </c>
      <c r="E317" s="183">
        <f t="shared" si="264"/>
        <v>0</v>
      </c>
      <c r="F317" s="183">
        <f t="shared" si="264"/>
        <v>0</v>
      </c>
      <c r="G317" s="183">
        <f t="shared" si="264"/>
        <v>0</v>
      </c>
      <c r="H317" s="183">
        <f t="shared" si="264"/>
        <v>0</v>
      </c>
      <c r="I317" s="183">
        <f t="shared" si="264"/>
        <v>0</v>
      </c>
      <c r="J317" s="183">
        <f t="shared" si="264"/>
        <v>0</v>
      </c>
      <c r="K317" s="183">
        <f t="shared" si="264"/>
        <v>0</v>
      </c>
      <c r="L317" s="183">
        <f t="shared" si="264"/>
        <v>0</v>
      </c>
      <c r="M317" s="183">
        <f t="shared" si="264"/>
        <v>0</v>
      </c>
      <c r="N317" s="183">
        <f t="shared" si="264"/>
        <v>0</v>
      </c>
      <c r="O317" s="183">
        <f t="shared" si="264"/>
        <v>0</v>
      </c>
      <c r="P317" s="183">
        <f t="shared" si="264"/>
        <v>0</v>
      </c>
      <c r="Q317" s="183">
        <f t="shared" si="264"/>
        <v>0</v>
      </c>
      <c r="R317" s="183">
        <f t="shared" si="264"/>
        <v>0</v>
      </c>
      <c r="S317" s="183"/>
      <c r="T317" s="183">
        <f t="shared" si="265"/>
        <v>0</v>
      </c>
      <c r="U317" s="183">
        <f t="shared" si="265"/>
        <v>0</v>
      </c>
      <c r="V317" s="183">
        <f t="shared" si="265"/>
        <v>0</v>
      </c>
      <c r="W317" s="183">
        <f t="shared" si="265"/>
        <v>0</v>
      </c>
      <c r="X317" s="183">
        <f t="shared" si="266"/>
        <v>0</v>
      </c>
      <c r="Y317" s="183">
        <f t="shared" si="267"/>
        <v>0</v>
      </c>
      <c r="Z317" s="183">
        <f t="shared" si="267"/>
        <v>0</v>
      </c>
      <c r="AA317" s="183">
        <f t="shared" si="268"/>
        <v>0</v>
      </c>
      <c r="AB317" s="183">
        <f t="shared" si="268"/>
        <v>0</v>
      </c>
      <c r="AC317" s="183">
        <f t="shared" si="268"/>
        <v>0</v>
      </c>
      <c r="AD317" s="183">
        <f t="shared" si="268"/>
        <v>0</v>
      </c>
      <c r="AE317" s="183">
        <f t="shared" si="268"/>
        <v>0</v>
      </c>
      <c r="AF317" s="196">
        <f t="shared" si="268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264"/>
        <v>0</v>
      </c>
      <c r="D318" s="183">
        <f t="shared" si="264"/>
        <v>0</v>
      </c>
      <c r="E318" s="183">
        <f t="shared" si="264"/>
        <v>0</v>
      </c>
      <c r="F318" s="183">
        <f t="shared" si="264"/>
        <v>0</v>
      </c>
      <c r="G318" s="183">
        <f t="shared" si="264"/>
        <v>0</v>
      </c>
      <c r="H318" s="183">
        <f t="shared" si="264"/>
        <v>0</v>
      </c>
      <c r="I318" s="183">
        <f t="shared" si="264"/>
        <v>0</v>
      </c>
      <c r="J318" s="183">
        <f t="shared" si="264"/>
        <v>0</v>
      </c>
      <c r="K318" s="183">
        <f t="shared" si="264"/>
        <v>0</v>
      </c>
      <c r="L318" s="183">
        <f t="shared" si="264"/>
        <v>0</v>
      </c>
      <c r="M318" s="183">
        <f t="shared" si="264"/>
        <v>0</v>
      </c>
      <c r="N318" s="183">
        <f t="shared" si="264"/>
        <v>0</v>
      </c>
      <c r="O318" s="183">
        <f t="shared" si="264"/>
        <v>0</v>
      </c>
      <c r="P318" s="183">
        <f t="shared" si="264"/>
        <v>0</v>
      </c>
      <c r="Q318" s="183">
        <f t="shared" si="264"/>
        <v>0</v>
      </c>
      <c r="R318" s="183">
        <f t="shared" si="264"/>
        <v>0</v>
      </c>
      <c r="S318" s="183"/>
      <c r="T318" s="183">
        <f t="shared" si="265"/>
        <v>0</v>
      </c>
      <c r="U318" s="183">
        <f t="shared" si="265"/>
        <v>0</v>
      </c>
      <c r="V318" s="183">
        <f t="shared" si="265"/>
        <v>0</v>
      </c>
      <c r="W318" s="183">
        <f t="shared" si="265"/>
        <v>0</v>
      </c>
      <c r="X318" s="183">
        <f t="shared" si="266"/>
        <v>0</v>
      </c>
      <c r="Y318" s="183">
        <f t="shared" si="267"/>
        <v>0</v>
      </c>
      <c r="Z318" s="183">
        <f t="shared" si="267"/>
        <v>0</v>
      </c>
      <c r="AA318" s="183">
        <f t="shared" si="268"/>
        <v>0</v>
      </c>
      <c r="AB318" s="183">
        <f t="shared" si="268"/>
        <v>0</v>
      </c>
      <c r="AC318" s="183">
        <f t="shared" si="268"/>
        <v>0</v>
      </c>
      <c r="AD318" s="183">
        <f t="shared" si="268"/>
        <v>0</v>
      </c>
      <c r="AE318" s="183">
        <f t="shared" si="268"/>
        <v>0</v>
      </c>
      <c r="AF318" s="196">
        <f t="shared" si="268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264"/>
        <v>0</v>
      </c>
      <c r="D319" s="183">
        <f t="shared" si="264"/>
        <v>0</v>
      </c>
      <c r="E319" s="183">
        <f t="shared" si="264"/>
        <v>0</v>
      </c>
      <c r="F319" s="183">
        <f t="shared" si="264"/>
        <v>0</v>
      </c>
      <c r="G319" s="183">
        <f t="shared" si="264"/>
        <v>0</v>
      </c>
      <c r="H319" s="183">
        <f t="shared" si="264"/>
        <v>0</v>
      </c>
      <c r="I319" s="183">
        <f t="shared" si="264"/>
        <v>0</v>
      </c>
      <c r="J319" s="183">
        <f t="shared" si="264"/>
        <v>0</v>
      </c>
      <c r="K319" s="183">
        <f t="shared" si="264"/>
        <v>0</v>
      </c>
      <c r="L319" s="183">
        <f t="shared" si="264"/>
        <v>0</v>
      </c>
      <c r="M319" s="183">
        <f t="shared" si="264"/>
        <v>0</v>
      </c>
      <c r="N319" s="183">
        <f t="shared" si="264"/>
        <v>0</v>
      </c>
      <c r="O319" s="183">
        <f t="shared" si="264"/>
        <v>0</v>
      </c>
      <c r="P319" s="183">
        <f t="shared" si="264"/>
        <v>0</v>
      </c>
      <c r="Q319" s="183">
        <f t="shared" si="264"/>
        <v>0</v>
      </c>
      <c r="R319" s="183">
        <f t="shared" si="264"/>
        <v>0</v>
      </c>
      <c r="S319" s="183"/>
      <c r="T319" s="183">
        <f t="shared" si="265"/>
        <v>0</v>
      </c>
      <c r="U319" s="183">
        <f t="shared" si="265"/>
        <v>0</v>
      </c>
      <c r="V319" s="183">
        <f t="shared" si="265"/>
        <v>0</v>
      </c>
      <c r="W319" s="183">
        <f t="shared" si="265"/>
        <v>0</v>
      </c>
      <c r="X319" s="183">
        <f t="shared" si="266"/>
        <v>0</v>
      </c>
      <c r="Y319" s="183">
        <f t="shared" si="267"/>
        <v>0</v>
      </c>
      <c r="Z319" s="183">
        <f t="shared" si="267"/>
        <v>0</v>
      </c>
      <c r="AA319" s="183">
        <f t="shared" si="268"/>
        <v>0</v>
      </c>
      <c r="AB319" s="183">
        <f t="shared" si="268"/>
        <v>0</v>
      </c>
      <c r="AC319" s="183">
        <f t="shared" si="268"/>
        <v>0</v>
      </c>
      <c r="AD319" s="183">
        <f t="shared" si="268"/>
        <v>0</v>
      </c>
      <c r="AE319" s="183">
        <f t="shared" si="268"/>
        <v>0</v>
      </c>
      <c r="AF319" s="196">
        <f t="shared" si="268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264"/>
        <v>0</v>
      </c>
      <c r="D320" s="183">
        <f t="shared" si="264"/>
        <v>0</v>
      </c>
      <c r="E320" s="183">
        <f t="shared" si="264"/>
        <v>0</v>
      </c>
      <c r="F320" s="183">
        <f t="shared" si="264"/>
        <v>0</v>
      </c>
      <c r="G320" s="183">
        <f t="shared" si="264"/>
        <v>0</v>
      </c>
      <c r="H320" s="183">
        <f t="shared" si="264"/>
        <v>0</v>
      </c>
      <c r="I320" s="183">
        <f t="shared" si="264"/>
        <v>0</v>
      </c>
      <c r="J320" s="183">
        <f t="shared" si="264"/>
        <v>0</v>
      </c>
      <c r="K320" s="183">
        <f t="shared" si="264"/>
        <v>0</v>
      </c>
      <c r="L320" s="183">
        <f t="shared" si="264"/>
        <v>0</v>
      </c>
      <c r="M320" s="183">
        <f t="shared" si="264"/>
        <v>0</v>
      </c>
      <c r="N320" s="183">
        <f t="shared" si="264"/>
        <v>0</v>
      </c>
      <c r="O320" s="183">
        <f t="shared" si="264"/>
        <v>0</v>
      </c>
      <c r="P320" s="183">
        <f t="shared" si="264"/>
        <v>0</v>
      </c>
      <c r="Q320" s="183">
        <f t="shared" si="264"/>
        <v>0</v>
      </c>
      <c r="R320" s="183">
        <f t="shared" si="264"/>
        <v>0</v>
      </c>
      <c r="S320" s="183"/>
      <c r="T320" s="183">
        <f t="shared" si="265"/>
        <v>0</v>
      </c>
      <c r="U320" s="183">
        <f t="shared" si="265"/>
        <v>0</v>
      </c>
      <c r="V320" s="183">
        <f t="shared" si="265"/>
        <v>0</v>
      </c>
      <c r="W320" s="183">
        <f t="shared" si="265"/>
        <v>0</v>
      </c>
      <c r="X320" s="183">
        <f t="shared" si="266"/>
        <v>0</v>
      </c>
      <c r="Y320" s="183">
        <f t="shared" si="267"/>
        <v>0</v>
      </c>
      <c r="Z320" s="183">
        <f t="shared" si="267"/>
        <v>0</v>
      </c>
      <c r="AA320" s="183">
        <f t="shared" si="268"/>
        <v>0</v>
      </c>
      <c r="AB320" s="183">
        <f t="shared" si="268"/>
        <v>0</v>
      </c>
      <c r="AC320" s="183">
        <f t="shared" si="268"/>
        <v>0</v>
      </c>
      <c r="AD320" s="183">
        <f t="shared" si="268"/>
        <v>0</v>
      </c>
      <c r="AE320" s="183">
        <f t="shared" si="268"/>
        <v>0</v>
      </c>
      <c r="AF320" s="196">
        <f t="shared" si="268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264"/>
        <v>0</v>
      </c>
      <c r="D321" s="183">
        <f t="shared" si="264"/>
        <v>0</v>
      </c>
      <c r="E321" s="183">
        <f t="shared" si="264"/>
        <v>0</v>
      </c>
      <c r="F321" s="183">
        <f t="shared" si="264"/>
        <v>0</v>
      </c>
      <c r="G321" s="183">
        <f t="shared" si="264"/>
        <v>0</v>
      </c>
      <c r="H321" s="183">
        <f t="shared" si="264"/>
        <v>0</v>
      </c>
      <c r="I321" s="183">
        <f t="shared" si="264"/>
        <v>0</v>
      </c>
      <c r="J321" s="183">
        <f t="shared" si="264"/>
        <v>0</v>
      </c>
      <c r="K321" s="183">
        <f t="shared" si="264"/>
        <v>0</v>
      </c>
      <c r="L321" s="183">
        <f t="shared" si="264"/>
        <v>0</v>
      </c>
      <c r="M321" s="183">
        <f t="shared" si="264"/>
        <v>0</v>
      </c>
      <c r="N321" s="183">
        <f t="shared" si="264"/>
        <v>0</v>
      </c>
      <c r="O321" s="183">
        <f t="shared" si="264"/>
        <v>0</v>
      </c>
      <c r="P321" s="183">
        <f t="shared" si="264"/>
        <v>0</v>
      </c>
      <c r="Q321" s="183">
        <f t="shared" si="264"/>
        <v>0</v>
      </c>
      <c r="R321" s="183">
        <f t="shared" si="264"/>
        <v>0</v>
      </c>
      <c r="S321" s="183"/>
      <c r="T321" s="183">
        <f t="shared" si="265"/>
        <v>0</v>
      </c>
      <c r="U321" s="183">
        <f t="shared" si="265"/>
        <v>0</v>
      </c>
      <c r="V321" s="183">
        <f t="shared" si="265"/>
        <v>0</v>
      </c>
      <c r="W321" s="183">
        <f t="shared" si="265"/>
        <v>0</v>
      </c>
      <c r="X321" s="183">
        <f t="shared" si="266"/>
        <v>0</v>
      </c>
      <c r="Y321" s="183">
        <f t="shared" si="267"/>
        <v>0</v>
      </c>
      <c r="Z321" s="183">
        <f t="shared" si="267"/>
        <v>0</v>
      </c>
      <c r="AA321" s="183">
        <f t="shared" si="268"/>
        <v>0</v>
      </c>
      <c r="AB321" s="183">
        <f t="shared" si="268"/>
        <v>0</v>
      </c>
      <c r="AC321" s="183">
        <f t="shared" si="268"/>
        <v>0</v>
      </c>
      <c r="AD321" s="183">
        <f t="shared" si="268"/>
        <v>0</v>
      </c>
      <c r="AE321" s="183">
        <f t="shared" si="268"/>
        <v>0</v>
      </c>
      <c r="AF321" s="196">
        <f t="shared" si="268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264"/>
        <v>0</v>
      </c>
      <c r="D322" s="183">
        <f t="shared" si="264"/>
        <v>0</v>
      </c>
      <c r="E322" s="183">
        <f t="shared" si="264"/>
        <v>0</v>
      </c>
      <c r="F322" s="183">
        <f t="shared" si="264"/>
        <v>0</v>
      </c>
      <c r="G322" s="183">
        <f t="shared" si="264"/>
        <v>0</v>
      </c>
      <c r="H322" s="183">
        <f t="shared" si="264"/>
        <v>0</v>
      </c>
      <c r="I322" s="183">
        <f t="shared" si="264"/>
        <v>0</v>
      </c>
      <c r="J322" s="183">
        <f t="shared" si="264"/>
        <v>0</v>
      </c>
      <c r="K322" s="183">
        <f t="shared" si="264"/>
        <v>0</v>
      </c>
      <c r="L322" s="183">
        <f t="shared" si="264"/>
        <v>0</v>
      </c>
      <c r="M322" s="183">
        <f t="shared" si="264"/>
        <v>0</v>
      </c>
      <c r="N322" s="183">
        <f t="shared" si="264"/>
        <v>0</v>
      </c>
      <c r="O322" s="183">
        <f t="shared" si="264"/>
        <v>0</v>
      </c>
      <c r="P322" s="183">
        <f t="shared" si="264"/>
        <v>0</v>
      </c>
      <c r="Q322" s="183">
        <f t="shared" si="264"/>
        <v>0</v>
      </c>
      <c r="R322" s="183">
        <f t="shared" si="264"/>
        <v>0</v>
      </c>
      <c r="S322" s="183"/>
      <c r="T322" s="183">
        <f t="shared" si="265"/>
        <v>0</v>
      </c>
      <c r="U322" s="183">
        <f t="shared" si="265"/>
        <v>0</v>
      </c>
      <c r="V322" s="183">
        <f t="shared" si="265"/>
        <v>0</v>
      </c>
      <c r="W322" s="183">
        <f t="shared" si="265"/>
        <v>0</v>
      </c>
      <c r="X322" s="183">
        <f t="shared" si="266"/>
        <v>0</v>
      </c>
      <c r="Y322" s="183">
        <f t="shared" si="267"/>
        <v>0</v>
      </c>
      <c r="Z322" s="183">
        <f t="shared" si="267"/>
        <v>0</v>
      </c>
      <c r="AA322" s="183">
        <f t="shared" si="268"/>
        <v>0</v>
      </c>
      <c r="AB322" s="183">
        <f t="shared" si="268"/>
        <v>0</v>
      </c>
      <c r="AC322" s="183">
        <f t="shared" si="268"/>
        <v>0</v>
      </c>
      <c r="AD322" s="183">
        <f t="shared" si="268"/>
        <v>0</v>
      </c>
      <c r="AE322" s="183">
        <f t="shared" si="268"/>
        <v>0</v>
      </c>
      <c r="AF322" s="196">
        <f t="shared" si="268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264"/>
        <v>0</v>
      </c>
      <c r="D323" s="183">
        <f t="shared" si="264"/>
        <v>0</v>
      </c>
      <c r="E323" s="183">
        <f t="shared" si="264"/>
        <v>0</v>
      </c>
      <c r="F323" s="183">
        <f t="shared" si="264"/>
        <v>0</v>
      </c>
      <c r="G323" s="183">
        <f t="shared" si="264"/>
        <v>0</v>
      </c>
      <c r="H323" s="183">
        <f t="shared" si="264"/>
        <v>0</v>
      </c>
      <c r="I323" s="183">
        <f t="shared" si="264"/>
        <v>0</v>
      </c>
      <c r="J323" s="183">
        <f t="shared" si="264"/>
        <v>0</v>
      </c>
      <c r="K323" s="183">
        <f t="shared" si="264"/>
        <v>0</v>
      </c>
      <c r="L323" s="183">
        <f t="shared" si="264"/>
        <v>0</v>
      </c>
      <c r="M323" s="183">
        <f t="shared" si="264"/>
        <v>0</v>
      </c>
      <c r="N323" s="183">
        <f t="shared" si="264"/>
        <v>0</v>
      </c>
      <c r="O323" s="183">
        <f t="shared" si="264"/>
        <v>0</v>
      </c>
      <c r="P323" s="183">
        <f t="shared" si="264"/>
        <v>0</v>
      </c>
      <c r="Q323" s="183">
        <f t="shared" si="264"/>
        <v>0</v>
      </c>
      <c r="R323" s="183">
        <f t="shared" si="264"/>
        <v>0</v>
      </c>
      <c r="S323" s="183"/>
      <c r="T323" s="183">
        <f t="shared" si="265"/>
        <v>0</v>
      </c>
      <c r="U323" s="183">
        <f t="shared" si="265"/>
        <v>0</v>
      </c>
      <c r="V323" s="183">
        <f t="shared" si="265"/>
        <v>0</v>
      </c>
      <c r="W323" s="183">
        <f t="shared" si="265"/>
        <v>0</v>
      </c>
      <c r="X323" s="183">
        <f t="shared" si="266"/>
        <v>0</v>
      </c>
      <c r="Y323" s="183">
        <f t="shared" si="267"/>
        <v>0</v>
      </c>
      <c r="Z323" s="183">
        <f t="shared" si="267"/>
        <v>0</v>
      </c>
      <c r="AA323" s="183">
        <f t="shared" si="268"/>
        <v>0</v>
      </c>
      <c r="AB323" s="183">
        <f t="shared" si="268"/>
        <v>0</v>
      </c>
      <c r="AC323" s="183">
        <f t="shared" si="268"/>
        <v>0</v>
      </c>
      <c r="AD323" s="183">
        <f t="shared" si="268"/>
        <v>0</v>
      </c>
      <c r="AE323" s="183">
        <f t="shared" si="268"/>
        <v>0</v>
      </c>
      <c r="AF323" s="196">
        <f t="shared" si="268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264"/>
        <v>0</v>
      </c>
      <c r="D324" s="183">
        <f t="shared" si="264"/>
        <v>0</v>
      </c>
      <c r="E324" s="183">
        <f t="shared" si="264"/>
        <v>0</v>
      </c>
      <c r="F324" s="183">
        <f t="shared" si="264"/>
        <v>0</v>
      </c>
      <c r="G324" s="183">
        <f t="shared" si="264"/>
        <v>0</v>
      </c>
      <c r="H324" s="183">
        <f t="shared" si="264"/>
        <v>0</v>
      </c>
      <c r="I324" s="183">
        <f t="shared" si="264"/>
        <v>0</v>
      </c>
      <c r="J324" s="183">
        <f t="shared" si="264"/>
        <v>0</v>
      </c>
      <c r="K324" s="183">
        <f t="shared" si="264"/>
        <v>0</v>
      </c>
      <c r="L324" s="183">
        <f t="shared" si="264"/>
        <v>0</v>
      </c>
      <c r="M324" s="183">
        <f t="shared" si="264"/>
        <v>0</v>
      </c>
      <c r="N324" s="183">
        <f t="shared" si="264"/>
        <v>0</v>
      </c>
      <c r="O324" s="183">
        <f t="shared" si="264"/>
        <v>0</v>
      </c>
      <c r="P324" s="183">
        <f t="shared" si="264"/>
        <v>0</v>
      </c>
      <c r="Q324" s="183">
        <f t="shared" si="264"/>
        <v>0</v>
      </c>
      <c r="R324" s="183">
        <f t="shared" si="264"/>
        <v>0</v>
      </c>
      <c r="S324" s="183"/>
      <c r="T324" s="183">
        <f t="shared" si="265"/>
        <v>0</v>
      </c>
      <c r="U324" s="183">
        <f t="shared" si="265"/>
        <v>0</v>
      </c>
      <c r="V324" s="183">
        <f t="shared" si="265"/>
        <v>0</v>
      </c>
      <c r="W324" s="183">
        <f t="shared" si="265"/>
        <v>0</v>
      </c>
      <c r="X324" s="183">
        <f t="shared" si="266"/>
        <v>0</v>
      </c>
      <c r="Y324" s="183">
        <f t="shared" si="267"/>
        <v>0</v>
      </c>
      <c r="Z324" s="183">
        <f t="shared" si="267"/>
        <v>0</v>
      </c>
      <c r="AA324" s="183">
        <f t="shared" si="268"/>
        <v>0</v>
      </c>
      <c r="AB324" s="183">
        <f t="shared" si="268"/>
        <v>0</v>
      </c>
      <c r="AC324" s="183">
        <f t="shared" si="268"/>
        <v>0</v>
      </c>
      <c r="AD324" s="183">
        <f t="shared" si="268"/>
        <v>0</v>
      </c>
      <c r="AE324" s="183">
        <f t="shared" si="268"/>
        <v>0</v>
      </c>
      <c r="AF324" s="196">
        <f t="shared" si="268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264"/>
        <v>0</v>
      </c>
      <c r="D325" s="183">
        <f t="shared" si="264"/>
        <v>0</v>
      </c>
      <c r="E325" s="183">
        <f t="shared" si="264"/>
        <v>0</v>
      </c>
      <c r="F325" s="183">
        <f t="shared" si="264"/>
        <v>0</v>
      </c>
      <c r="G325" s="183">
        <f t="shared" si="264"/>
        <v>0</v>
      </c>
      <c r="H325" s="183">
        <f t="shared" si="264"/>
        <v>0</v>
      </c>
      <c r="I325" s="183">
        <f t="shared" si="264"/>
        <v>0</v>
      </c>
      <c r="J325" s="183">
        <f t="shared" si="264"/>
        <v>0</v>
      </c>
      <c r="K325" s="183">
        <f t="shared" si="264"/>
        <v>0</v>
      </c>
      <c r="L325" s="183">
        <f t="shared" si="264"/>
        <v>0</v>
      </c>
      <c r="M325" s="183">
        <f t="shared" si="264"/>
        <v>0</v>
      </c>
      <c r="N325" s="183">
        <f t="shared" si="264"/>
        <v>0</v>
      </c>
      <c r="O325" s="183">
        <f t="shared" si="264"/>
        <v>0</v>
      </c>
      <c r="P325" s="183">
        <f t="shared" si="264"/>
        <v>0</v>
      </c>
      <c r="Q325" s="183">
        <f t="shared" si="264"/>
        <v>0</v>
      </c>
      <c r="R325" s="183">
        <f t="shared" si="264"/>
        <v>0</v>
      </c>
      <c r="S325" s="183"/>
      <c r="T325" s="183">
        <f t="shared" si="265"/>
        <v>0</v>
      </c>
      <c r="U325" s="183">
        <f t="shared" si="265"/>
        <v>0</v>
      </c>
      <c r="V325" s="183">
        <f t="shared" si="265"/>
        <v>0</v>
      </c>
      <c r="W325" s="183">
        <f t="shared" si="265"/>
        <v>0</v>
      </c>
      <c r="X325" s="183">
        <f t="shared" si="266"/>
        <v>0</v>
      </c>
      <c r="Y325" s="183">
        <f t="shared" si="267"/>
        <v>0</v>
      </c>
      <c r="Z325" s="183">
        <f t="shared" si="267"/>
        <v>0</v>
      </c>
      <c r="AA325" s="183">
        <f t="shared" si="268"/>
        <v>0</v>
      </c>
      <c r="AB325" s="183">
        <f t="shared" si="268"/>
        <v>0</v>
      </c>
      <c r="AC325" s="183">
        <f t="shared" si="268"/>
        <v>0</v>
      </c>
      <c r="AD325" s="183">
        <f t="shared" si="268"/>
        <v>0</v>
      </c>
      <c r="AE325" s="183">
        <f t="shared" si="268"/>
        <v>0</v>
      </c>
      <c r="AF325" s="196">
        <f t="shared" si="268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264"/>
        <v>0</v>
      </c>
      <c r="D326" s="183">
        <f t="shared" si="264"/>
        <v>0</v>
      </c>
      <c r="E326" s="183">
        <f t="shared" si="264"/>
        <v>0</v>
      </c>
      <c r="F326" s="183">
        <f t="shared" si="264"/>
        <v>0</v>
      </c>
      <c r="G326" s="183">
        <f t="shared" si="264"/>
        <v>0</v>
      </c>
      <c r="H326" s="183">
        <f t="shared" si="264"/>
        <v>0</v>
      </c>
      <c r="I326" s="183">
        <f t="shared" si="264"/>
        <v>0</v>
      </c>
      <c r="J326" s="183">
        <f t="shared" si="264"/>
        <v>0</v>
      </c>
      <c r="K326" s="183">
        <f t="shared" si="264"/>
        <v>0</v>
      </c>
      <c r="L326" s="183">
        <f t="shared" si="264"/>
        <v>0</v>
      </c>
      <c r="M326" s="183">
        <f t="shared" si="264"/>
        <v>0</v>
      </c>
      <c r="N326" s="183">
        <f t="shared" si="264"/>
        <v>0</v>
      </c>
      <c r="O326" s="183">
        <f t="shared" si="264"/>
        <v>0</v>
      </c>
      <c r="P326" s="183">
        <f t="shared" si="264"/>
        <v>0</v>
      </c>
      <c r="Q326" s="183">
        <f t="shared" si="264"/>
        <v>0</v>
      </c>
      <c r="R326" s="183">
        <f t="shared" si="264"/>
        <v>0</v>
      </c>
      <c r="S326" s="183"/>
      <c r="T326" s="183">
        <f t="shared" si="265"/>
        <v>0</v>
      </c>
      <c r="U326" s="183">
        <f t="shared" si="265"/>
        <v>0</v>
      </c>
      <c r="V326" s="183">
        <f t="shared" si="265"/>
        <v>0</v>
      </c>
      <c r="W326" s="183">
        <f t="shared" si="265"/>
        <v>0</v>
      </c>
      <c r="X326" s="183">
        <f t="shared" si="266"/>
        <v>0</v>
      </c>
      <c r="Y326" s="183">
        <f t="shared" si="267"/>
        <v>0</v>
      </c>
      <c r="Z326" s="183">
        <f t="shared" si="267"/>
        <v>0</v>
      </c>
      <c r="AA326" s="183">
        <f t="shared" si="268"/>
        <v>0</v>
      </c>
      <c r="AB326" s="183">
        <f t="shared" si="268"/>
        <v>0</v>
      </c>
      <c r="AC326" s="183">
        <f t="shared" si="268"/>
        <v>0</v>
      </c>
      <c r="AD326" s="183">
        <f t="shared" si="268"/>
        <v>0</v>
      </c>
      <c r="AE326" s="183">
        <f t="shared" si="268"/>
        <v>0</v>
      </c>
      <c r="AF326" s="196">
        <f t="shared" si="268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264"/>
        <v>0</v>
      </c>
      <c r="D327" s="183">
        <f t="shared" si="264"/>
        <v>0</v>
      </c>
      <c r="E327" s="183">
        <f t="shared" si="264"/>
        <v>0</v>
      </c>
      <c r="F327" s="183">
        <f t="shared" si="264"/>
        <v>0</v>
      </c>
      <c r="G327" s="183">
        <f t="shared" si="264"/>
        <v>0</v>
      </c>
      <c r="H327" s="183">
        <f t="shared" si="264"/>
        <v>0</v>
      </c>
      <c r="I327" s="183">
        <f t="shared" si="264"/>
        <v>0</v>
      </c>
      <c r="J327" s="183">
        <f t="shared" si="264"/>
        <v>0</v>
      </c>
      <c r="K327" s="183">
        <f t="shared" si="264"/>
        <v>0</v>
      </c>
      <c r="L327" s="183">
        <f t="shared" si="264"/>
        <v>0</v>
      </c>
      <c r="M327" s="183">
        <f t="shared" si="264"/>
        <v>0</v>
      </c>
      <c r="N327" s="183">
        <f t="shared" si="264"/>
        <v>0</v>
      </c>
      <c r="O327" s="183">
        <f t="shared" si="264"/>
        <v>0</v>
      </c>
      <c r="P327" s="183">
        <f t="shared" si="264"/>
        <v>0</v>
      </c>
      <c r="Q327" s="183">
        <f t="shared" si="264"/>
        <v>0</v>
      </c>
      <c r="R327" s="183">
        <f t="shared" si="264"/>
        <v>0</v>
      </c>
      <c r="S327" s="183"/>
      <c r="T327" s="183">
        <f t="shared" si="265"/>
        <v>0</v>
      </c>
      <c r="U327" s="183">
        <f t="shared" si="265"/>
        <v>0</v>
      </c>
      <c r="V327" s="183">
        <f t="shared" si="265"/>
        <v>0</v>
      </c>
      <c r="W327" s="183">
        <f t="shared" si="265"/>
        <v>0</v>
      </c>
      <c r="X327" s="183">
        <f t="shared" si="266"/>
        <v>0</v>
      </c>
      <c r="Y327" s="183">
        <f t="shared" si="267"/>
        <v>0</v>
      </c>
      <c r="Z327" s="183">
        <f t="shared" si="267"/>
        <v>0</v>
      </c>
      <c r="AA327" s="183">
        <f t="shared" si="268"/>
        <v>0</v>
      </c>
      <c r="AB327" s="183">
        <f t="shared" si="268"/>
        <v>0</v>
      </c>
      <c r="AC327" s="183">
        <f t="shared" si="268"/>
        <v>0</v>
      </c>
      <c r="AD327" s="183">
        <f t="shared" si="268"/>
        <v>0</v>
      </c>
      <c r="AE327" s="183">
        <f t="shared" si="268"/>
        <v>0</v>
      </c>
      <c r="AF327" s="196">
        <f t="shared" si="268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264"/>
        <v>0</v>
      </c>
      <c r="D328" s="183">
        <f t="shared" si="264"/>
        <v>0</v>
      </c>
      <c r="E328" s="183">
        <f t="shared" si="264"/>
        <v>0</v>
      </c>
      <c r="F328" s="183">
        <f t="shared" si="264"/>
        <v>0</v>
      </c>
      <c r="G328" s="183">
        <f t="shared" si="264"/>
        <v>0</v>
      </c>
      <c r="H328" s="183">
        <f t="shared" si="264"/>
        <v>0</v>
      </c>
      <c r="I328" s="183">
        <f t="shared" si="264"/>
        <v>0</v>
      </c>
      <c r="J328" s="183">
        <f t="shared" si="264"/>
        <v>0</v>
      </c>
      <c r="K328" s="183">
        <f t="shared" si="264"/>
        <v>0</v>
      </c>
      <c r="L328" s="183">
        <f t="shared" si="264"/>
        <v>0</v>
      </c>
      <c r="M328" s="183">
        <f t="shared" si="264"/>
        <v>0</v>
      </c>
      <c r="N328" s="183">
        <f t="shared" si="264"/>
        <v>0</v>
      </c>
      <c r="O328" s="183">
        <f t="shared" si="264"/>
        <v>0</v>
      </c>
      <c r="P328" s="183">
        <f t="shared" si="264"/>
        <v>0</v>
      </c>
      <c r="Q328" s="183">
        <f t="shared" si="264"/>
        <v>0</v>
      </c>
      <c r="R328" s="183">
        <f t="shared" ref="R328" si="269">Q328</f>
        <v>0</v>
      </c>
      <c r="S328" s="183"/>
      <c r="T328" s="183">
        <f t="shared" si="265"/>
        <v>0</v>
      </c>
      <c r="U328" s="183">
        <f t="shared" si="265"/>
        <v>0</v>
      </c>
      <c r="V328" s="183">
        <f t="shared" si="265"/>
        <v>0</v>
      </c>
      <c r="W328" s="183">
        <f t="shared" si="265"/>
        <v>0</v>
      </c>
      <c r="X328" s="183">
        <f t="shared" si="266"/>
        <v>0</v>
      </c>
      <c r="Y328" s="183">
        <f t="shared" si="267"/>
        <v>0</v>
      </c>
      <c r="Z328" s="183">
        <f t="shared" si="267"/>
        <v>0</v>
      </c>
      <c r="AA328" s="183">
        <f t="shared" si="268"/>
        <v>0</v>
      </c>
      <c r="AB328" s="183">
        <f t="shared" si="268"/>
        <v>0</v>
      </c>
      <c r="AC328" s="183">
        <f t="shared" si="268"/>
        <v>0</v>
      </c>
      <c r="AD328" s="183">
        <f t="shared" si="268"/>
        <v>0</v>
      </c>
      <c r="AE328" s="183">
        <f t="shared" si="268"/>
        <v>0</v>
      </c>
      <c r="AF328" s="196">
        <f t="shared" si="268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270">B329</f>
        <v>0</v>
      </c>
      <c r="D329" s="183">
        <f t="shared" si="270"/>
        <v>0</v>
      </c>
      <c r="E329" s="183">
        <f t="shared" si="270"/>
        <v>0</v>
      </c>
      <c r="F329" s="183">
        <f t="shared" si="270"/>
        <v>0</v>
      </c>
      <c r="G329" s="183">
        <f t="shared" si="270"/>
        <v>0</v>
      </c>
      <c r="H329" s="183">
        <f t="shared" si="270"/>
        <v>0</v>
      </c>
      <c r="I329" s="183">
        <f t="shared" si="270"/>
        <v>0</v>
      </c>
      <c r="J329" s="183">
        <f t="shared" si="270"/>
        <v>0</v>
      </c>
      <c r="K329" s="183">
        <f t="shared" si="270"/>
        <v>0</v>
      </c>
      <c r="L329" s="183">
        <f t="shared" si="270"/>
        <v>0</v>
      </c>
      <c r="M329" s="183">
        <f t="shared" si="270"/>
        <v>0</v>
      </c>
      <c r="N329" s="183">
        <f t="shared" si="270"/>
        <v>0</v>
      </c>
      <c r="O329" s="183">
        <f t="shared" si="270"/>
        <v>0</v>
      </c>
      <c r="P329" s="183">
        <f t="shared" si="270"/>
        <v>0</v>
      </c>
      <c r="Q329" s="183">
        <f t="shared" si="270"/>
        <v>0</v>
      </c>
      <c r="R329" s="183">
        <f t="shared" si="270"/>
        <v>0</v>
      </c>
      <c r="S329" s="183"/>
      <c r="T329" s="183">
        <f t="shared" ref="T329:W334" si="271">S329</f>
        <v>0</v>
      </c>
      <c r="U329" s="183">
        <f t="shared" si="271"/>
        <v>0</v>
      </c>
      <c r="V329" s="183">
        <f t="shared" si="271"/>
        <v>0</v>
      </c>
      <c r="W329" s="183">
        <f t="shared" si="271"/>
        <v>0</v>
      </c>
      <c r="X329" s="183">
        <f t="shared" si="266"/>
        <v>0</v>
      </c>
      <c r="Y329" s="183">
        <f t="shared" si="267"/>
        <v>0</v>
      </c>
      <c r="Z329" s="183">
        <f t="shared" si="267"/>
        <v>0</v>
      </c>
      <c r="AA329" s="183">
        <f t="shared" si="268"/>
        <v>0</v>
      </c>
      <c r="AB329" s="183">
        <f t="shared" si="268"/>
        <v>0</v>
      </c>
      <c r="AC329" s="183">
        <f t="shared" si="268"/>
        <v>0</v>
      </c>
      <c r="AD329" s="183">
        <f t="shared" si="268"/>
        <v>0</v>
      </c>
      <c r="AE329" s="183">
        <f t="shared" si="268"/>
        <v>0</v>
      </c>
      <c r="AF329" s="196">
        <f t="shared" si="268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270"/>
        <v>0</v>
      </c>
      <c r="D330" s="183">
        <f t="shared" si="270"/>
        <v>0</v>
      </c>
      <c r="E330" s="183">
        <f t="shared" si="270"/>
        <v>0</v>
      </c>
      <c r="F330" s="183">
        <f t="shared" si="270"/>
        <v>0</v>
      </c>
      <c r="G330" s="183">
        <f t="shared" si="270"/>
        <v>0</v>
      </c>
      <c r="H330" s="183">
        <f t="shared" si="270"/>
        <v>0</v>
      </c>
      <c r="I330" s="183">
        <f t="shared" si="270"/>
        <v>0</v>
      </c>
      <c r="J330" s="183">
        <f t="shared" si="270"/>
        <v>0</v>
      </c>
      <c r="K330" s="183">
        <f t="shared" si="270"/>
        <v>0</v>
      </c>
      <c r="L330" s="183">
        <f t="shared" si="270"/>
        <v>0</v>
      </c>
      <c r="M330" s="183">
        <f t="shared" si="270"/>
        <v>0</v>
      </c>
      <c r="N330" s="183">
        <f t="shared" si="270"/>
        <v>0</v>
      </c>
      <c r="O330" s="183">
        <f t="shared" si="270"/>
        <v>0</v>
      </c>
      <c r="P330" s="183">
        <f t="shared" si="270"/>
        <v>0</v>
      </c>
      <c r="Q330" s="183">
        <f t="shared" si="270"/>
        <v>0</v>
      </c>
      <c r="R330" s="183">
        <f t="shared" si="270"/>
        <v>0</v>
      </c>
      <c r="S330" s="183"/>
      <c r="T330" s="183">
        <f t="shared" si="271"/>
        <v>0</v>
      </c>
      <c r="U330" s="183">
        <f t="shared" si="271"/>
        <v>0</v>
      </c>
      <c r="V330" s="183">
        <f t="shared" si="271"/>
        <v>0</v>
      </c>
      <c r="W330" s="183">
        <f t="shared" si="271"/>
        <v>0</v>
      </c>
      <c r="X330" s="183">
        <f t="shared" si="266"/>
        <v>0</v>
      </c>
      <c r="Y330" s="183">
        <f t="shared" si="267"/>
        <v>0</v>
      </c>
      <c r="Z330" s="183">
        <f t="shared" si="267"/>
        <v>0</v>
      </c>
      <c r="AA330" s="183">
        <f t="shared" si="268"/>
        <v>0</v>
      </c>
      <c r="AB330" s="183">
        <f t="shared" si="268"/>
        <v>0</v>
      </c>
      <c r="AC330" s="183">
        <f t="shared" si="268"/>
        <v>0</v>
      </c>
      <c r="AD330" s="183">
        <f t="shared" si="268"/>
        <v>0</v>
      </c>
      <c r="AE330" s="183">
        <f t="shared" si="268"/>
        <v>0</v>
      </c>
      <c r="AF330" s="196">
        <f t="shared" si="268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270"/>
        <v>0</v>
      </c>
      <c r="D331" s="183">
        <f t="shared" si="270"/>
        <v>0</v>
      </c>
      <c r="E331" s="183">
        <f t="shared" si="270"/>
        <v>0</v>
      </c>
      <c r="F331" s="183">
        <f t="shared" si="270"/>
        <v>0</v>
      </c>
      <c r="G331" s="183">
        <f t="shared" si="270"/>
        <v>0</v>
      </c>
      <c r="H331" s="183">
        <f t="shared" si="270"/>
        <v>0</v>
      </c>
      <c r="I331" s="183">
        <f t="shared" si="270"/>
        <v>0</v>
      </c>
      <c r="J331" s="183">
        <f t="shared" si="270"/>
        <v>0</v>
      </c>
      <c r="K331" s="183">
        <f t="shared" si="270"/>
        <v>0</v>
      </c>
      <c r="L331" s="183">
        <f t="shared" si="270"/>
        <v>0</v>
      </c>
      <c r="M331" s="183">
        <f t="shared" si="270"/>
        <v>0</v>
      </c>
      <c r="N331" s="183">
        <f t="shared" si="270"/>
        <v>0</v>
      </c>
      <c r="O331" s="183">
        <f t="shared" si="270"/>
        <v>0</v>
      </c>
      <c r="P331" s="183">
        <f t="shared" si="270"/>
        <v>0</v>
      </c>
      <c r="Q331" s="183">
        <f t="shared" si="270"/>
        <v>0</v>
      </c>
      <c r="R331" s="183">
        <f t="shared" si="270"/>
        <v>0</v>
      </c>
      <c r="S331" s="183"/>
      <c r="T331" s="183">
        <f t="shared" si="271"/>
        <v>0</v>
      </c>
      <c r="U331" s="183">
        <f t="shared" si="271"/>
        <v>0</v>
      </c>
      <c r="V331" s="183">
        <f t="shared" si="271"/>
        <v>0</v>
      </c>
      <c r="W331" s="183">
        <f t="shared" si="271"/>
        <v>0</v>
      </c>
      <c r="X331" s="183">
        <f t="shared" si="266"/>
        <v>0</v>
      </c>
      <c r="Y331" s="183">
        <f t="shared" si="267"/>
        <v>0</v>
      </c>
      <c r="Z331" s="183">
        <f t="shared" si="267"/>
        <v>0</v>
      </c>
      <c r="AA331" s="183">
        <f t="shared" ref="AA331:AF334" si="272">Z331</f>
        <v>0</v>
      </c>
      <c r="AB331" s="183">
        <f t="shared" si="272"/>
        <v>0</v>
      </c>
      <c r="AC331" s="183">
        <f t="shared" si="272"/>
        <v>0</v>
      </c>
      <c r="AD331" s="183">
        <f t="shared" si="272"/>
        <v>0</v>
      </c>
      <c r="AE331" s="183">
        <f t="shared" si="272"/>
        <v>0</v>
      </c>
      <c r="AF331" s="196">
        <f t="shared" si="272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270"/>
        <v>0</v>
      </c>
      <c r="D332" s="183">
        <f t="shared" si="270"/>
        <v>0</v>
      </c>
      <c r="E332" s="183">
        <f t="shared" si="270"/>
        <v>0</v>
      </c>
      <c r="F332" s="183">
        <f t="shared" si="270"/>
        <v>0</v>
      </c>
      <c r="G332" s="183">
        <f t="shared" si="270"/>
        <v>0</v>
      </c>
      <c r="H332" s="183">
        <f t="shared" si="270"/>
        <v>0</v>
      </c>
      <c r="I332" s="183">
        <f t="shared" si="270"/>
        <v>0</v>
      </c>
      <c r="J332" s="183">
        <f t="shared" si="270"/>
        <v>0</v>
      </c>
      <c r="K332" s="183">
        <f t="shared" si="270"/>
        <v>0</v>
      </c>
      <c r="L332" s="183">
        <f t="shared" si="270"/>
        <v>0</v>
      </c>
      <c r="M332" s="183">
        <f t="shared" si="270"/>
        <v>0</v>
      </c>
      <c r="N332" s="183">
        <f t="shared" si="270"/>
        <v>0</v>
      </c>
      <c r="O332" s="183">
        <f t="shared" si="270"/>
        <v>0</v>
      </c>
      <c r="P332" s="183">
        <f t="shared" si="270"/>
        <v>0</v>
      </c>
      <c r="Q332" s="183">
        <f t="shared" si="270"/>
        <v>0</v>
      </c>
      <c r="R332" s="183">
        <f t="shared" si="270"/>
        <v>0</v>
      </c>
      <c r="S332" s="183"/>
      <c r="T332" s="183">
        <f t="shared" si="271"/>
        <v>0</v>
      </c>
      <c r="U332" s="183">
        <f t="shared" si="271"/>
        <v>0</v>
      </c>
      <c r="V332" s="183">
        <f t="shared" si="271"/>
        <v>0</v>
      </c>
      <c r="W332" s="183">
        <f t="shared" si="271"/>
        <v>0</v>
      </c>
      <c r="X332" s="183">
        <f t="shared" si="266"/>
        <v>0</v>
      </c>
      <c r="Y332" s="183">
        <f t="shared" si="267"/>
        <v>0</v>
      </c>
      <c r="Z332" s="183">
        <f t="shared" si="267"/>
        <v>0</v>
      </c>
      <c r="AA332" s="183">
        <f t="shared" si="272"/>
        <v>0</v>
      </c>
      <c r="AB332" s="183">
        <f t="shared" si="272"/>
        <v>0</v>
      </c>
      <c r="AC332" s="183">
        <f t="shared" si="272"/>
        <v>0</v>
      </c>
      <c r="AD332" s="183">
        <f t="shared" si="272"/>
        <v>0</v>
      </c>
      <c r="AE332" s="183">
        <f t="shared" si="272"/>
        <v>0</v>
      </c>
      <c r="AF332" s="196">
        <f t="shared" si="272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270"/>
        <v>0</v>
      </c>
      <c r="D333" s="183">
        <f t="shared" si="270"/>
        <v>0</v>
      </c>
      <c r="E333" s="183">
        <f t="shared" si="270"/>
        <v>0</v>
      </c>
      <c r="F333" s="183">
        <f t="shared" si="270"/>
        <v>0</v>
      </c>
      <c r="G333" s="183">
        <f t="shared" si="270"/>
        <v>0</v>
      </c>
      <c r="H333" s="183">
        <f t="shared" si="270"/>
        <v>0</v>
      </c>
      <c r="I333" s="183">
        <f t="shared" si="270"/>
        <v>0</v>
      </c>
      <c r="J333" s="183">
        <f t="shared" si="270"/>
        <v>0</v>
      </c>
      <c r="K333" s="183">
        <f t="shared" si="270"/>
        <v>0</v>
      </c>
      <c r="L333" s="183">
        <f t="shared" si="270"/>
        <v>0</v>
      </c>
      <c r="M333" s="183">
        <f t="shared" si="270"/>
        <v>0</v>
      </c>
      <c r="N333" s="183">
        <f t="shared" si="270"/>
        <v>0</v>
      </c>
      <c r="O333" s="183">
        <f t="shared" si="270"/>
        <v>0</v>
      </c>
      <c r="P333" s="183">
        <f t="shared" si="270"/>
        <v>0</v>
      </c>
      <c r="Q333" s="183">
        <f t="shared" si="270"/>
        <v>0</v>
      </c>
      <c r="R333" s="183">
        <f t="shared" si="270"/>
        <v>0</v>
      </c>
      <c r="S333" s="183"/>
      <c r="T333" s="183">
        <f t="shared" si="271"/>
        <v>0</v>
      </c>
      <c r="U333" s="183">
        <f t="shared" si="271"/>
        <v>0</v>
      </c>
      <c r="V333" s="183">
        <f t="shared" si="271"/>
        <v>0</v>
      </c>
      <c r="W333" s="183">
        <f t="shared" si="271"/>
        <v>0</v>
      </c>
      <c r="X333" s="183">
        <f t="shared" si="266"/>
        <v>0</v>
      </c>
      <c r="Y333" s="183">
        <f t="shared" si="267"/>
        <v>0</v>
      </c>
      <c r="Z333" s="183">
        <f t="shared" si="267"/>
        <v>0</v>
      </c>
      <c r="AA333" s="183">
        <f t="shared" si="272"/>
        <v>0</v>
      </c>
      <c r="AB333" s="183">
        <f t="shared" si="272"/>
        <v>0</v>
      </c>
      <c r="AC333" s="183">
        <f t="shared" si="272"/>
        <v>0</v>
      </c>
      <c r="AD333" s="183">
        <f t="shared" si="272"/>
        <v>0</v>
      </c>
      <c r="AE333" s="183">
        <f t="shared" si="272"/>
        <v>0</v>
      </c>
      <c r="AF333" s="196">
        <f t="shared" si="272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270"/>
        <v>0</v>
      </c>
      <c r="D334" s="186">
        <f t="shared" si="270"/>
        <v>0</v>
      </c>
      <c r="E334" s="186">
        <f t="shared" si="270"/>
        <v>0</v>
      </c>
      <c r="F334" s="186">
        <f t="shared" si="270"/>
        <v>0</v>
      </c>
      <c r="G334" s="186">
        <f t="shared" si="270"/>
        <v>0</v>
      </c>
      <c r="H334" s="186">
        <f t="shared" si="270"/>
        <v>0</v>
      </c>
      <c r="I334" s="186">
        <f t="shared" si="270"/>
        <v>0</v>
      </c>
      <c r="J334" s="186">
        <f t="shared" si="270"/>
        <v>0</v>
      </c>
      <c r="K334" s="186">
        <f t="shared" si="270"/>
        <v>0</v>
      </c>
      <c r="L334" s="186">
        <f t="shared" si="270"/>
        <v>0</v>
      </c>
      <c r="M334" s="186">
        <f t="shared" si="270"/>
        <v>0</v>
      </c>
      <c r="N334" s="186">
        <f t="shared" si="270"/>
        <v>0</v>
      </c>
      <c r="O334" s="186">
        <f t="shared" si="270"/>
        <v>0</v>
      </c>
      <c r="P334" s="186">
        <f t="shared" si="270"/>
        <v>0</v>
      </c>
      <c r="Q334" s="186">
        <f t="shared" si="270"/>
        <v>0</v>
      </c>
      <c r="R334" s="186">
        <f t="shared" si="270"/>
        <v>0</v>
      </c>
      <c r="S334" s="186"/>
      <c r="T334" s="186">
        <f t="shared" si="271"/>
        <v>0</v>
      </c>
      <c r="U334" s="186">
        <f t="shared" si="271"/>
        <v>0</v>
      </c>
      <c r="V334" s="186">
        <f t="shared" si="271"/>
        <v>0</v>
      </c>
      <c r="W334" s="186">
        <f t="shared" si="271"/>
        <v>0</v>
      </c>
      <c r="X334" s="186">
        <f t="shared" si="266"/>
        <v>0</v>
      </c>
      <c r="Y334" s="186">
        <f t="shared" si="267"/>
        <v>0</v>
      </c>
      <c r="Z334" s="186">
        <f t="shared" si="267"/>
        <v>0</v>
      </c>
      <c r="AA334" s="186">
        <f t="shared" si="272"/>
        <v>0</v>
      </c>
      <c r="AB334" s="186">
        <f t="shared" si="272"/>
        <v>0</v>
      </c>
      <c r="AC334" s="186">
        <f t="shared" si="272"/>
        <v>0</v>
      </c>
      <c r="AD334" s="186">
        <f t="shared" si="272"/>
        <v>0</v>
      </c>
      <c r="AE334" s="186">
        <f t="shared" si="272"/>
        <v>0</v>
      </c>
      <c r="AF334" s="219">
        <f t="shared" si="272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273">SUM(B204:B334)</f>
        <v>0</v>
      </c>
      <c r="C335" s="189">
        <f t="shared" si="273"/>
        <v>0</v>
      </c>
      <c r="D335" s="189">
        <f t="shared" si="273"/>
        <v>0</v>
      </c>
      <c r="E335" s="189">
        <f t="shared" si="273"/>
        <v>0</v>
      </c>
      <c r="F335" s="189">
        <f t="shared" si="273"/>
        <v>0</v>
      </c>
      <c r="G335" s="189">
        <f t="shared" si="273"/>
        <v>0</v>
      </c>
      <c r="H335" s="189">
        <f t="shared" si="273"/>
        <v>0</v>
      </c>
      <c r="I335" s="189">
        <f t="shared" si="273"/>
        <v>0</v>
      </c>
      <c r="J335" s="189">
        <f t="shared" si="273"/>
        <v>0</v>
      </c>
      <c r="K335" s="189">
        <f t="shared" si="273"/>
        <v>0</v>
      </c>
      <c r="L335" s="189">
        <f t="shared" si="273"/>
        <v>0</v>
      </c>
      <c r="M335" s="189">
        <f t="shared" si="273"/>
        <v>0</v>
      </c>
      <c r="N335" s="189">
        <f t="shared" si="273"/>
        <v>0</v>
      </c>
      <c r="O335" s="189">
        <f t="shared" si="273"/>
        <v>0</v>
      </c>
      <c r="P335" s="189">
        <f t="shared" si="273"/>
        <v>0</v>
      </c>
      <c r="Q335" s="189">
        <f t="shared" si="273"/>
        <v>0</v>
      </c>
      <c r="R335" s="189">
        <f t="shared" si="273"/>
        <v>0</v>
      </c>
      <c r="S335" s="189"/>
      <c r="T335" s="189">
        <f t="shared" ref="T335" si="274">SUM(T204:T334)</f>
        <v>0</v>
      </c>
      <c r="U335" s="189">
        <f t="shared" ref="U335:V335" si="275">SUM(U204:U334)</f>
        <v>0</v>
      </c>
      <c r="V335" s="189">
        <f t="shared" si="275"/>
        <v>0</v>
      </c>
      <c r="W335" s="189">
        <f t="shared" ref="W335:X335" si="276">SUM(W204:W334)</f>
        <v>0</v>
      </c>
      <c r="X335" s="189">
        <f t="shared" si="276"/>
        <v>0</v>
      </c>
      <c r="Y335" s="189">
        <f t="shared" ref="Y335:Z335" si="277">SUM(Y204:Y334)</f>
        <v>0</v>
      </c>
      <c r="Z335" s="189">
        <f t="shared" si="277"/>
        <v>0</v>
      </c>
      <c r="AA335" s="189">
        <f t="shared" si="273"/>
        <v>0</v>
      </c>
      <c r="AB335" s="189">
        <f t="shared" si="273"/>
        <v>0</v>
      </c>
      <c r="AC335" s="189">
        <f t="shared" si="273"/>
        <v>0</v>
      </c>
      <c r="AD335" s="189">
        <f t="shared" si="273"/>
        <v>0</v>
      </c>
      <c r="AE335" s="189">
        <f t="shared" si="273"/>
        <v>0</v>
      </c>
      <c r="AF335" s="221">
        <f t="shared" si="273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278">B337</f>
        <v>0</v>
      </c>
      <c r="D337" s="181">
        <f t="shared" si="278"/>
        <v>0</v>
      </c>
      <c r="E337" s="181">
        <f t="shared" si="278"/>
        <v>0</v>
      </c>
      <c r="F337" s="181">
        <f t="shared" si="278"/>
        <v>0</v>
      </c>
      <c r="G337" s="181">
        <f t="shared" si="278"/>
        <v>0</v>
      </c>
      <c r="H337" s="181">
        <f t="shared" si="278"/>
        <v>0</v>
      </c>
      <c r="I337" s="181">
        <f t="shared" si="278"/>
        <v>0</v>
      </c>
      <c r="J337" s="181">
        <f t="shared" si="278"/>
        <v>0</v>
      </c>
      <c r="K337" s="181">
        <f t="shared" si="278"/>
        <v>0</v>
      </c>
      <c r="L337" s="181">
        <f t="shared" si="278"/>
        <v>0</v>
      </c>
      <c r="M337" s="181">
        <f t="shared" si="278"/>
        <v>0</v>
      </c>
      <c r="N337" s="181">
        <f t="shared" si="278"/>
        <v>0</v>
      </c>
      <c r="O337" s="181">
        <f t="shared" si="278"/>
        <v>0</v>
      </c>
      <c r="P337" s="181">
        <f t="shared" si="278"/>
        <v>0</v>
      </c>
      <c r="Q337" s="181">
        <f t="shared" si="278"/>
        <v>0</v>
      </c>
      <c r="R337" s="181">
        <f t="shared" si="278"/>
        <v>0</v>
      </c>
      <c r="S337" s="181">
        <f t="shared" ref="S337:S338" si="279">R337</f>
        <v>0</v>
      </c>
      <c r="T337" s="181">
        <f t="shared" ref="T337:W338" si="280">S337</f>
        <v>0</v>
      </c>
      <c r="U337" s="181">
        <f t="shared" si="280"/>
        <v>0</v>
      </c>
      <c r="V337" s="181">
        <f t="shared" si="280"/>
        <v>0</v>
      </c>
      <c r="W337" s="181">
        <f t="shared" si="280"/>
        <v>0</v>
      </c>
      <c r="X337" s="181">
        <f t="shared" ref="X337:X338" si="281">W337</f>
        <v>0</v>
      </c>
      <c r="Y337" s="181">
        <f t="shared" ref="Y337:Z338" si="282">X337</f>
        <v>0</v>
      </c>
      <c r="Z337" s="181">
        <f t="shared" si="282"/>
        <v>0</v>
      </c>
      <c r="AA337" s="181">
        <f t="shared" ref="AA337:AF338" si="283">Z337</f>
        <v>0</v>
      </c>
      <c r="AB337" s="181">
        <f t="shared" si="283"/>
        <v>0</v>
      </c>
      <c r="AC337" s="181">
        <f t="shared" si="283"/>
        <v>0</v>
      </c>
      <c r="AD337" s="181">
        <f t="shared" si="283"/>
        <v>0</v>
      </c>
      <c r="AE337" s="181">
        <f t="shared" si="283"/>
        <v>0</v>
      </c>
      <c r="AF337" s="194">
        <f t="shared" si="283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278"/>
        <v>0</v>
      </c>
      <c r="D338" s="186">
        <f t="shared" si="278"/>
        <v>0</v>
      </c>
      <c r="E338" s="186">
        <f t="shared" si="278"/>
        <v>0</v>
      </c>
      <c r="F338" s="186">
        <f t="shared" si="278"/>
        <v>0</v>
      </c>
      <c r="G338" s="186">
        <f t="shared" si="278"/>
        <v>0</v>
      </c>
      <c r="H338" s="186">
        <f t="shared" si="278"/>
        <v>0</v>
      </c>
      <c r="I338" s="186">
        <f t="shared" si="278"/>
        <v>0</v>
      </c>
      <c r="J338" s="186">
        <f t="shared" si="278"/>
        <v>0</v>
      </c>
      <c r="K338" s="186">
        <f t="shared" si="278"/>
        <v>0</v>
      </c>
      <c r="L338" s="186">
        <f t="shared" si="278"/>
        <v>0</v>
      </c>
      <c r="M338" s="186">
        <f t="shared" si="278"/>
        <v>0</v>
      </c>
      <c r="N338" s="186">
        <f t="shared" si="278"/>
        <v>0</v>
      </c>
      <c r="O338" s="186">
        <f t="shared" si="278"/>
        <v>0</v>
      </c>
      <c r="P338" s="186">
        <f t="shared" si="278"/>
        <v>0</v>
      </c>
      <c r="Q338" s="186">
        <f t="shared" si="278"/>
        <v>0</v>
      </c>
      <c r="R338" s="186">
        <f t="shared" si="278"/>
        <v>0</v>
      </c>
      <c r="S338" s="186">
        <f t="shared" si="279"/>
        <v>0</v>
      </c>
      <c r="T338" s="186">
        <f t="shared" si="280"/>
        <v>0</v>
      </c>
      <c r="U338" s="186">
        <f t="shared" si="280"/>
        <v>0</v>
      </c>
      <c r="V338" s="186">
        <f t="shared" si="280"/>
        <v>0</v>
      </c>
      <c r="W338" s="186">
        <f t="shared" si="280"/>
        <v>0</v>
      </c>
      <c r="X338" s="186">
        <f t="shared" si="281"/>
        <v>0</v>
      </c>
      <c r="Y338" s="186">
        <f t="shared" si="282"/>
        <v>0</v>
      </c>
      <c r="Z338" s="186">
        <f t="shared" si="282"/>
        <v>0</v>
      </c>
      <c r="AA338" s="186">
        <f t="shared" si="283"/>
        <v>0</v>
      </c>
      <c r="AB338" s="186">
        <f t="shared" si="283"/>
        <v>0</v>
      </c>
      <c r="AC338" s="186">
        <f t="shared" si="283"/>
        <v>0</v>
      </c>
      <c r="AD338" s="186">
        <f t="shared" si="283"/>
        <v>0</v>
      </c>
      <c r="AE338" s="186">
        <f t="shared" si="283"/>
        <v>0</v>
      </c>
      <c r="AF338" s="219">
        <f t="shared" si="283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284">SUM(B208:B338)</f>
        <v>0</v>
      </c>
      <c r="C339" s="189">
        <f t="shared" si="284"/>
        <v>0</v>
      </c>
      <c r="D339" s="189">
        <f t="shared" si="284"/>
        <v>0</v>
      </c>
      <c r="E339" s="189">
        <f t="shared" si="284"/>
        <v>0</v>
      </c>
      <c r="F339" s="189">
        <f t="shared" si="284"/>
        <v>0</v>
      </c>
      <c r="G339" s="189">
        <f t="shared" si="284"/>
        <v>0</v>
      </c>
      <c r="H339" s="189">
        <f t="shared" si="284"/>
        <v>0</v>
      </c>
      <c r="I339" s="189">
        <f t="shared" si="284"/>
        <v>0</v>
      </c>
      <c r="J339" s="189">
        <f t="shared" si="284"/>
        <v>0</v>
      </c>
      <c r="K339" s="189">
        <f t="shared" si="284"/>
        <v>0</v>
      </c>
      <c r="L339" s="189">
        <f t="shared" si="284"/>
        <v>0</v>
      </c>
      <c r="M339" s="189">
        <f t="shared" si="284"/>
        <v>0</v>
      </c>
      <c r="N339" s="189">
        <f t="shared" si="284"/>
        <v>0</v>
      </c>
      <c r="O339" s="189">
        <f t="shared" si="284"/>
        <v>0</v>
      </c>
      <c r="P339" s="189">
        <f t="shared" si="284"/>
        <v>0</v>
      </c>
      <c r="Q339" s="189">
        <f t="shared" si="284"/>
        <v>0</v>
      </c>
      <c r="R339" s="189">
        <f t="shared" si="284"/>
        <v>0</v>
      </c>
      <c r="S339" s="189">
        <f t="shared" ref="S339:T339" si="285">SUM(S208:S338)</f>
        <v>0</v>
      </c>
      <c r="T339" s="189">
        <f t="shared" si="285"/>
        <v>0</v>
      </c>
      <c r="U339" s="189">
        <f t="shared" ref="U339:V339" si="286">SUM(U208:U338)</f>
        <v>0</v>
      </c>
      <c r="V339" s="189">
        <f t="shared" si="286"/>
        <v>0</v>
      </c>
      <c r="W339" s="189">
        <f t="shared" ref="W339:X339" si="287">SUM(W208:W338)</f>
        <v>0</v>
      </c>
      <c r="X339" s="189">
        <f t="shared" si="287"/>
        <v>0</v>
      </c>
      <c r="Y339" s="189">
        <f t="shared" ref="Y339:Z339" si="288">SUM(Y208:Y338)</f>
        <v>0</v>
      </c>
      <c r="Z339" s="189">
        <f t="shared" si="288"/>
        <v>0</v>
      </c>
      <c r="AA339" s="189">
        <f t="shared" si="284"/>
        <v>0</v>
      </c>
      <c r="AB339" s="189">
        <f t="shared" si="284"/>
        <v>0</v>
      </c>
      <c r="AC339" s="189">
        <f t="shared" si="284"/>
        <v>0</v>
      </c>
      <c r="AD339" s="189">
        <f t="shared" si="284"/>
        <v>0</v>
      </c>
      <c r="AE339" s="189">
        <f t="shared" si="284"/>
        <v>0</v>
      </c>
      <c r="AF339" s="221">
        <f t="shared" si="284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289">C311+C335+C339</f>
        <v>0</v>
      </c>
      <c r="D340" s="216">
        <f t="shared" si="289"/>
        <v>0</v>
      </c>
      <c r="E340" s="216">
        <f t="shared" si="289"/>
        <v>0</v>
      </c>
      <c r="F340" s="216">
        <f t="shared" si="289"/>
        <v>0</v>
      </c>
      <c r="G340" s="216">
        <f t="shared" si="289"/>
        <v>0</v>
      </c>
      <c r="H340" s="216">
        <f t="shared" si="289"/>
        <v>0</v>
      </c>
      <c r="I340" s="216">
        <f t="shared" si="289"/>
        <v>0</v>
      </c>
      <c r="J340" s="216">
        <f t="shared" si="289"/>
        <v>0</v>
      </c>
      <c r="K340" s="216">
        <f t="shared" si="289"/>
        <v>0</v>
      </c>
      <c r="L340" s="216">
        <f t="shared" si="289"/>
        <v>0</v>
      </c>
      <c r="M340" s="216">
        <f t="shared" si="289"/>
        <v>0</v>
      </c>
      <c r="N340" s="216">
        <f t="shared" si="289"/>
        <v>0</v>
      </c>
      <c r="O340" s="216">
        <f t="shared" si="289"/>
        <v>0</v>
      </c>
      <c r="P340" s="216">
        <f t="shared" si="289"/>
        <v>0</v>
      </c>
      <c r="Q340" s="216">
        <f t="shared" si="289"/>
        <v>0</v>
      </c>
      <c r="R340" s="216">
        <f t="shared" si="289"/>
        <v>0</v>
      </c>
      <c r="S340" s="216">
        <f t="shared" ref="S340:T340" si="290">S311+S335+S339</f>
        <v>0</v>
      </c>
      <c r="T340" s="216">
        <f t="shared" si="290"/>
        <v>0</v>
      </c>
      <c r="U340" s="216">
        <f t="shared" ref="U340:V340" si="291">U311+U335+U339</f>
        <v>0</v>
      </c>
      <c r="V340" s="216">
        <f t="shared" si="291"/>
        <v>0</v>
      </c>
      <c r="W340" s="216">
        <f t="shared" ref="W340:X340" si="292">W311+W335+W339</f>
        <v>0</v>
      </c>
      <c r="X340" s="216">
        <f t="shared" si="292"/>
        <v>0</v>
      </c>
      <c r="Y340" s="216">
        <f t="shared" ref="Y340:Z340" si="293">Y311+Y335+Y339</f>
        <v>0</v>
      </c>
      <c r="Z340" s="216">
        <f t="shared" si="293"/>
        <v>0</v>
      </c>
      <c r="AA340" s="216">
        <f t="shared" si="289"/>
        <v>0</v>
      </c>
      <c r="AB340" s="216">
        <f t="shared" si="289"/>
        <v>0</v>
      </c>
      <c r="AC340" s="216">
        <f t="shared" si="289"/>
        <v>0</v>
      </c>
      <c r="AD340" s="216">
        <f t="shared" si="289"/>
        <v>0</v>
      </c>
      <c r="AE340" s="216">
        <f t="shared" si="289"/>
        <v>0</v>
      </c>
      <c r="AF340" s="216">
        <f t="shared" si="289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2786" priority="120">
      <formula>$AH11=0</formula>
    </cfRule>
  </conditionalFormatting>
  <conditionalFormatting sqref="A111:A112">
    <cfRule type="expression" dxfId="2785" priority="263">
      <formula>$AH116=0</formula>
    </cfRule>
  </conditionalFormatting>
  <conditionalFormatting sqref="A113:A117">
    <cfRule type="expression" dxfId="2784" priority="211">
      <formula>$AH112=0</formula>
    </cfRule>
  </conditionalFormatting>
  <conditionalFormatting sqref="A118:A169">
    <cfRule type="expression" dxfId="2783" priority="121">
      <formula>$AH118=0</formula>
    </cfRule>
  </conditionalFormatting>
  <conditionalFormatting sqref="A163">
    <cfRule type="expression" dxfId="2782" priority="102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2781" priority="264">
      <formula>$AH304=0</formula>
    </cfRule>
  </conditionalFormatting>
  <conditionalFormatting sqref="A179:A340">
    <cfRule type="expression" dxfId="2780" priority="138">
      <formula>$AH179=0</formula>
    </cfRule>
  </conditionalFormatting>
  <conditionalFormatting sqref="B8">
    <cfRule type="expression" dxfId="2779" priority="259">
      <formula>AND(C$9&gt;=14/24,C$9&lt;20/24)</formula>
    </cfRule>
    <cfRule type="expression" dxfId="2778" priority="260">
      <formula>AND(C$9&gt;=8/24,C$9&lt;14/24)</formula>
    </cfRule>
    <cfRule type="expression" dxfId="2777" priority="261">
      <formula>C$9&lt;8/24</formula>
    </cfRule>
    <cfRule type="expression" dxfId="2776" priority="262">
      <formula>C$9&gt;=20/24</formula>
    </cfRule>
  </conditionalFormatting>
  <conditionalFormatting sqref="B88:Z88 AA11:AF62 AA81:AF88">
    <cfRule type="expression" dxfId="2775" priority="115">
      <formula>B11&gt;$AG11*1</formula>
    </cfRule>
  </conditionalFormatting>
  <conditionalFormatting sqref="B127:L135 B144:L144 C136:L143 G88:Z88 B162:AF170 B107:AF125 AA11:AF13 AA82:AF88 M127:AF144 C147:AF161">
    <cfRule type="expression" dxfId="2774" priority="116">
      <formula>B$9&gt;=20/24</formula>
    </cfRule>
    <cfRule type="expression" dxfId="2773" priority="117">
      <formula>AND(B$9&gt;=14/24,B$9&lt;20/24)</formula>
    </cfRule>
    <cfRule type="expression" dxfId="2772" priority="118">
      <formula>AND(B$9&gt;=8/24,B$9&lt;14/24)</formula>
    </cfRule>
    <cfRule type="expression" dxfId="2771" priority="119">
      <formula>B$9&lt;8/24</formula>
    </cfRule>
  </conditionalFormatting>
  <conditionalFormatting sqref="AG88 B106:L106 B102:F105 G101:L105 M101:Z106 AG106 B80:AD80 AA78:AD79 AG80 AE78:AF80 AA89:AF106">
    <cfRule type="expression" dxfId="2770" priority="175">
      <formula>B78&gt;$AG78*1</formula>
    </cfRule>
  </conditionalFormatting>
  <conditionalFormatting sqref="AA14:AF77 AA84:AF84">
    <cfRule type="expression" dxfId="2769" priority="110">
      <formula>AA$9&lt;8/24</formula>
    </cfRule>
  </conditionalFormatting>
  <conditionalFormatting sqref="AA14:AF79 AA84:AF84">
    <cfRule type="expression" dxfId="2768" priority="107">
      <formula>AA$9&gt;=20/24</formula>
    </cfRule>
    <cfRule type="expression" dxfId="2767" priority="108">
      <formula>AND(AA$9&gt;=14/24,AA$9&lt;20/24)</formula>
    </cfRule>
    <cfRule type="expression" dxfId="2766" priority="109">
      <formula>AND(AA$9&gt;=8/24,AA$9&lt;14/24)</formula>
    </cfRule>
  </conditionalFormatting>
  <conditionalFormatting sqref="AA72:AF74">
    <cfRule type="expression" dxfId="2765" priority="122">
      <formula>AA72&gt;$AG72</formula>
    </cfRule>
  </conditionalFormatting>
  <conditionalFormatting sqref="AA78:AF79">
    <cfRule type="expression" dxfId="2764" priority="184">
      <formula>AA$9&lt;8/24</formula>
    </cfRule>
  </conditionalFormatting>
  <conditionalFormatting sqref="AA81:AF81">
    <cfRule type="expression" dxfId="2763" priority="195">
      <formula>AA$9&gt;=20/24</formula>
    </cfRule>
    <cfRule type="expression" dxfId="2762" priority="196">
      <formula>AND(AA$9&gt;=14/24,AA$9&lt;20/24)</formula>
    </cfRule>
    <cfRule type="expression" dxfId="2761" priority="197">
      <formula>AND(AA$9&gt;=8/24,AA$9&lt;14/24)</formula>
    </cfRule>
    <cfRule type="expression" dxfId="2760" priority="198">
      <formula>AA$9&lt;8/24</formula>
    </cfRule>
  </conditionalFormatting>
  <conditionalFormatting sqref="B172:AF178">
    <cfRule type="expression" dxfId="2759" priority="111">
      <formula>B$9&gt;=20/24</formula>
    </cfRule>
    <cfRule type="expression" dxfId="2758" priority="112">
      <formula>AND(B$9&gt;=14/24,B$9&lt;20/24)</formula>
    </cfRule>
    <cfRule type="expression" dxfId="2757" priority="113">
      <formula>AND(B$9&gt;=8/24,B$9&lt;14/24)</formula>
    </cfRule>
    <cfRule type="expression" dxfId="2756" priority="114">
      <formula>B$9&lt;8/24</formula>
    </cfRule>
  </conditionalFormatting>
  <conditionalFormatting sqref="B180:AF311">
    <cfRule type="expression" dxfId="2755" priority="103">
      <formula>B$9&gt;=20/24</formula>
    </cfRule>
    <cfRule type="expression" dxfId="2754" priority="104">
      <formula>AND(B$9&gt;=14/24,B$9&lt;20/24)</formula>
    </cfRule>
    <cfRule type="expression" dxfId="2753" priority="105">
      <formula>AND(B$9&gt;=8/24,B$9&lt;14/24)</formula>
    </cfRule>
    <cfRule type="expression" dxfId="2752" priority="106">
      <formula>B$9&lt;8/24</formula>
    </cfRule>
  </conditionalFormatting>
  <conditionalFormatting sqref="B313:AF335">
    <cfRule type="expression" dxfId="2751" priority="97">
      <formula>B$9&gt;=20/24</formula>
    </cfRule>
    <cfRule type="expression" dxfId="2750" priority="98">
      <formula>AND(B$9&gt;=14/24,B$9&lt;20/24)</formula>
    </cfRule>
    <cfRule type="expression" dxfId="2749" priority="99">
      <formula>AND(B$9&gt;=8/24,B$9&lt;14/24)</formula>
    </cfRule>
    <cfRule type="expression" dxfId="2748" priority="100">
      <formula>B$9&lt;8/24</formula>
    </cfRule>
  </conditionalFormatting>
  <conditionalFormatting sqref="B337:AF340">
    <cfRule type="expression" dxfId="2747" priority="93">
      <formula>B$9&gt;=20/24</formula>
    </cfRule>
    <cfRule type="expression" dxfId="2746" priority="94">
      <formula>AND(B$9&gt;=14/24,B$9&lt;20/24)</formula>
    </cfRule>
    <cfRule type="expression" dxfId="2745" priority="95">
      <formula>AND(B$9&gt;=8/24,B$9&lt;14/24)</formula>
    </cfRule>
    <cfRule type="expression" dxfId="2744" priority="96">
      <formula>B$9&lt;8/24</formula>
    </cfRule>
  </conditionalFormatting>
  <conditionalFormatting sqref="B9:AG10">
    <cfRule type="expression" dxfId="2743" priority="89">
      <formula>B$9&gt;=20/24</formula>
    </cfRule>
    <cfRule type="expression" dxfId="2742" priority="90">
      <formula>AND(B$9&gt;=14/24,B$9&lt;20/24)</formula>
    </cfRule>
    <cfRule type="expression" dxfId="2741" priority="91">
      <formula>AND(B$9&gt;=8/24,B$9&lt;14/24)</formula>
    </cfRule>
    <cfRule type="expression" dxfId="2740" priority="92">
      <formula>B$9&lt;8/24</formula>
    </cfRule>
  </conditionalFormatting>
  <conditionalFormatting sqref="AA94:AF94">
    <cfRule type="expression" dxfId="2739" priority="199">
      <formula>AA$9&gt;=20/24</formula>
    </cfRule>
    <cfRule type="expression" dxfId="2738" priority="200">
      <formula>AND(AA$9&gt;=14/24,AA$9&lt;20/24)</formula>
    </cfRule>
    <cfRule type="expression" dxfId="2737" priority="201">
      <formula>AND(AA$9&gt;=8/24,AA$9&lt;14/24)</formula>
    </cfRule>
    <cfRule type="expression" dxfId="2736" priority="202">
      <formula>AA$9&lt;8/24</formula>
    </cfRule>
  </conditionalFormatting>
  <conditionalFormatting sqref="M8 S8 AB8">
    <cfRule type="expression" dxfId="2735" priority="252">
      <formula>AND(N$9&gt;=14/24,N$9&lt;20/24)</formula>
    </cfRule>
    <cfRule type="expression" dxfId="2734" priority="253">
      <formula>AND(N$9&gt;=8/24,N$9&lt;14/24)</formula>
    </cfRule>
    <cfRule type="expression" dxfId="2733" priority="254">
      <formula>N$9&lt;8/24</formula>
    </cfRule>
  </conditionalFormatting>
  <conditionalFormatting sqref="AA90:AF93">
    <cfRule type="expression" dxfId="2732" priority="207">
      <formula>AA$9&gt;=20/24</formula>
    </cfRule>
    <cfRule type="expression" dxfId="2731" priority="208">
      <formula>AND(AA$9&gt;=14/24,AA$9&lt;20/24)</formula>
    </cfRule>
    <cfRule type="expression" dxfId="2730" priority="209">
      <formula>AND(AA$9&gt;=8/24,AA$9&lt;14/24)</formula>
    </cfRule>
    <cfRule type="expression" dxfId="2729" priority="210">
      <formula>AA$9&lt;8/24</formula>
    </cfRule>
  </conditionalFormatting>
  <conditionalFormatting sqref="O3:P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728" priority="251">
      <formula>N$9&gt;=20/24</formula>
    </cfRule>
  </conditionalFormatting>
  <conditionalFormatting sqref="S8">
    <cfRule type="expression" dxfId="2727" priority="242">
      <formula>U$9&gt;=20/24</formula>
    </cfRule>
    <cfRule type="expression" dxfId="2726" priority="243">
      <formula>AND(U$9&gt;=14/24,U$9&lt;20/24)</formula>
    </cfRule>
    <cfRule type="expression" dxfId="2725" priority="244">
      <formula>AND(U$9&gt;=8/24,U$9&lt;14/24)</formula>
    </cfRule>
    <cfRule type="expression" dxfId="2724" priority="245">
      <formula>U$9&lt;8/24</formula>
    </cfRule>
  </conditionalFormatting>
  <conditionalFormatting sqref="AA89:AF94">
    <cfRule type="expression" dxfId="2723" priority="133">
      <formula>AA$9&gt;=20/24</formula>
    </cfRule>
    <cfRule type="expression" dxfId="2722" priority="134">
      <formula>AND(AA$9&gt;=14/24,AA$9&lt;20/24)</formula>
    </cfRule>
    <cfRule type="expression" dxfId="2721" priority="135">
      <formula>AND(AA$9&gt;=8/24,AA$9&lt;14/24)</formula>
    </cfRule>
    <cfRule type="expression" dxfId="2720" priority="136">
      <formula>AA$9&lt;8/24</formula>
    </cfRule>
  </conditionalFormatting>
  <conditionalFormatting sqref="V3 AB3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A74:AF74">
    <cfRule type="expression" dxfId="2719" priority="123">
      <formula>AA$9&gt;=20/24</formula>
    </cfRule>
    <cfRule type="expression" dxfId="2718" priority="124">
      <formula>AND(AA$9&gt;=14/24,AA$9&lt;20/24)</formula>
    </cfRule>
    <cfRule type="expression" dxfId="2717" priority="125">
      <formula>AND(AA$9&gt;=8/24,AA$9&lt;14/24)</formula>
    </cfRule>
    <cfRule type="expression" dxfId="2716" priority="126">
      <formula>AA$9&lt;8/24</formula>
    </cfRule>
  </conditionalFormatting>
  <conditionalFormatting sqref="AA75:AF78 AA63:AF71">
    <cfRule type="expression" dxfId="2715" priority="189">
      <formula>AA63&gt;$AG63</formula>
    </cfRule>
  </conditionalFormatting>
  <conditionalFormatting sqref="AB8">
    <cfRule type="expression" dxfId="2714" priority="238">
      <formula>AD$9&gt;=20/24</formula>
    </cfRule>
    <cfRule type="expression" dxfId="2713" priority="239">
      <formula>AND(AD$9&gt;=14/24,AD$9&lt;20/24)</formula>
    </cfRule>
    <cfRule type="expression" dxfId="2712" priority="240">
      <formula>AND(AD$9&gt;=8/24,AD$9&lt;14/24)</formula>
    </cfRule>
    <cfRule type="expression" dxfId="2711" priority="241">
      <formula>AD$9&lt;8/24</formula>
    </cfRule>
  </conditionalFormatting>
  <conditionalFormatting sqref="B88:F88 B103:AF106 AA95:AF100">
    <cfRule type="expression" dxfId="2710" priority="176">
      <formula>B$9&gt;=20/24</formula>
    </cfRule>
  </conditionalFormatting>
  <conditionalFormatting sqref="B88:F88 B103:AF106 AA95:AF100">
    <cfRule type="expression" dxfId="2709" priority="177">
      <formula>AND(B$9&gt;=14/24,B$9&lt;20/24)</formula>
    </cfRule>
    <cfRule type="expression" dxfId="2708" priority="178">
      <formula>AND(B$9&gt;=8/24,B$9&lt;14/24)</formula>
    </cfRule>
    <cfRule type="expression" dxfId="2707" priority="179">
      <formula>B$9&lt;8/24</formula>
    </cfRule>
  </conditionalFormatting>
  <conditionalFormatting sqref="AG88">
    <cfRule type="expression" dxfId="2706" priority="217">
      <formula>AG$9&gt;=20/24</formula>
    </cfRule>
    <cfRule type="expression" dxfId="2705" priority="218">
      <formula>AND(AG$9&gt;=14/24,AG$9&lt;20/24)</formula>
    </cfRule>
    <cfRule type="expression" dxfId="2704" priority="219">
      <formula>AND(AG$9&gt;=8/24,AG$9&lt;14/24)</formula>
    </cfRule>
    <cfRule type="expression" dxfId="2703" priority="220">
      <formula>AG$9&lt;8/24</formula>
    </cfRule>
  </conditionalFormatting>
  <conditionalFormatting sqref="AG101:AG102">
    <cfRule type="expression" dxfId="2702" priority="212">
      <formula>AG101&gt;$AG101</formula>
    </cfRule>
  </conditionalFormatting>
  <conditionalFormatting sqref="AG106">
    <cfRule type="expression" dxfId="2701" priority="213">
      <formula>AG$9&gt;=20/24</formula>
    </cfRule>
    <cfRule type="expression" dxfId="2700" priority="214">
      <formula>AND(AG$9&gt;=14/24,AG$9&lt;20/24)</formula>
    </cfRule>
    <cfRule type="expression" dxfId="2699" priority="215">
      <formula>AND(AG$9&gt;=8/24,AG$9&lt;14/24)</formula>
    </cfRule>
    <cfRule type="expression" dxfId="2698" priority="216">
      <formula>AG$9&lt;8/24</formula>
    </cfRule>
  </conditionalFormatting>
  <conditionalFormatting sqref="AG123">
    <cfRule type="expression" dxfId="2697" priority="234">
      <formula>AG$9&gt;=20/24</formula>
    </cfRule>
    <cfRule type="expression" dxfId="2696" priority="235">
      <formula>AND(AG$9&gt;=14/24,AG$9&lt;20/24)</formula>
    </cfRule>
    <cfRule type="expression" dxfId="2695" priority="236">
      <formula>AND(AG$9&gt;=8/24,AG$9&lt;14/24)</formula>
    </cfRule>
    <cfRule type="expression" dxfId="2694" priority="237">
      <formula>AG$9&lt;8/24</formula>
    </cfRule>
  </conditionalFormatting>
  <conditionalFormatting sqref="AH8:AI10">
    <cfRule type="expression" dxfId="2693" priority="129">
      <formula>AH$9&gt;=20/24</formula>
    </cfRule>
    <cfRule type="expression" dxfId="2692" priority="130">
      <formula>AND(AH$9&gt;=14/24,AH$9&lt;20/24)</formula>
    </cfRule>
    <cfRule type="expression" dxfId="2691" priority="131">
      <formula>AND(AH$9&gt;=8/24,AH$9&lt;14/24)</formula>
    </cfRule>
    <cfRule type="expression" dxfId="2690" priority="132">
      <formula>AH$9&lt;8/24</formula>
    </cfRule>
  </conditionalFormatting>
  <conditionalFormatting sqref="AL4:AL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2689" priority="255">
      <formula>AJ$9&gt;=20/24</formula>
    </cfRule>
    <cfRule type="expression" dxfId="2688" priority="256">
      <formula>AND(AJ$9&gt;=14/24,AJ$9&lt;20/24)</formula>
    </cfRule>
    <cfRule type="expression" dxfId="2687" priority="257">
      <formula>AND(AJ$9&gt;=8/24,AJ$9&lt;14/24)</formula>
    </cfRule>
    <cfRule type="expression" dxfId="2686" priority="258">
      <formula>AJ$9&lt;8/24</formula>
    </cfRule>
  </conditionalFormatting>
  <conditionalFormatting sqref="AL109:AN109 AL115:AN115">
    <cfRule type="expression" dxfId="2685" priority="227">
      <formula>AL$9&gt;=20/24</formula>
    </cfRule>
    <cfRule type="expression" dxfId="2684" priority="228">
      <formula>AND(AL$9&gt;=14/24,AL$9&lt;20/24)</formula>
    </cfRule>
    <cfRule type="expression" dxfId="2683" priority="229">
      <formula>AND(AL$9&gt;=8/24,AL$9&lt;14/24)</formula>
    </cfRule>
    <cfRule type="expression" dxfId="2682" priority="230">
      <formula>AL$9&lt;8/24</formula>
    </cfRule>
  </conditionalFormatting>
  <conditionalFormatting sqref="AM15:AM21 AN16:AR21">
    <cfRule type="expression" dxfId="2681" priority="151">
      <formula>AX$9&gt;=20/24</formula>
    </cfRule>
    <cfRule type="expression" dxfId="2680" priority="152">
      <formula>AND(AX$9&gt;=14/24,AX$9&lt;20/24)</formula>
    </cfRule>
    <cfRule type="expression" dxfId="2679" priority="153">
      <formula>AND(AX$9&gt;=8/24,AX$9&lt;14/24)</formula>
    </cfRule>
    <cfRule type="expression" dxfId="2678" priority="154">
      <formula>AX$9&lt;8/24</formula>
    </cfRule>
  </conditionalFormatting>
  <conditionalFormatting sqref="AN110:AN113">
    <cfRule type="expression" dxfId="2677" priority="223">
      <formula>AN$9&gt;=20/24</formula>
    </cfRule>
    <cfRule type="expression" dxfId="2676" priority="224">
      <formula>AND(AN$9&gt;=14/24,AN$9&lt;20/24)</formula>
    </cfRule>
    <cfRule type="expression" dxfId="2675" priority="225">
      <formula>AND(AN$9&gt;=8/24,AN$9&lt;14/24)</formula>
    </cfRule>
    <cfRule type="expression" dxfId="2674" priority="226">
      <formula>AN$9&lt;8/24</formula>
    </cfRule>
  </conditionalFormatting>
  <conditionalFormatting sqref="AN15:AR15">
    <cfRule type="expression" dxfId="2673" priority="139">
      <formula>U$9&gt;=20/24</formula>
    </cfRule>
    <cfRule type="expression" dxfId="2672" priority="140">
      <formula>AND(U$9&gt;=14/24,U$9&lt;20/24)</formula>
    </cfRule>
    <cfRule type="expression" dxfId="2671" priority="141">
      <formula>AND(U$9&gt;=8/24,U$9&lt;14/24)</formula>
    </cfRule>
    <cfRule type="expression" dxfId="2670" priority="142">
      <formula>U$9&lt;8/24</formula>
    </cfRule>
  </conditionalFormatting>
  <conditionalFormatting sqref="AS15">
    <cfRule type="expression" dxfId="2669" priority="147">
      <formula>AA$9&gt;=20/24</formula>
    </cfRule>
    <cfRule type="expression" dxfId="2668" priority="148">
      <formula>AND(AA$9&gt;=14/24,AA$9&lt;20/24)</formula>
    </cfRule>
    <cfRule type="expression" dxfId="2667" priority="149">
      <formula>AND(AA$9&gt;=8/24,AA$9&lt;14/24)</formula>
    </cfRule>
    <cfRule type="expression" dxfId="2666" priority="150">
      <formula>AA$9&lt;8/24</formula>
    </cfRule>
  </conditionalFormatting>
  <conditionalFormatting sqref="AS16:AS21">
    <cfRule type="expression" dxfId="2665" priority="155">
      <formula>BE$9&gt;=20/24</formula>
    </cfRule>
    <cfRule type="expression" dxfId="2664" priority="156">
      <formula>AND(BE$9&gt;=14/24,BE$9&lt;20/24)</formula>
    </cfRule>
    <cfRule type="expression" dxfId="2663" priority="157">
      <formula>AND(BE$9&gt;=8/24,BE$9&lt;14/24)</formula>
    </cfRule>
    <cfRule type="expression" dxfId="2662" priority="158">
      <formula>BE$9&lt;8/24</formula>
    </cfRule>
  </conditionalFormatting>
  <conditionalFormatting sqref="AT15 AX15:BJ15">
    <cfRule type="expression" dxfId="2661" priority="159">
      <formula>AC$9&gt;=20/24</formula>
    </cfRule>
    <cfRule type="expression" dxfId="2660" priority="160">
      <formula>AND(AC$9&gt;=14/24,AC$9&lt;20/24)</formula>
    </cfRule>
    <cfRule type="expression" dxfId="2659" priority="161">
      <formula>AND(AC$9&gt;=8/24,AC$9&lt;14/24)</formula>
    </cfRule>
    <cfRule type="expression" dxfId="2658" priority="162">
      <formula>AC$9&lt;8/24</formula>
    </cfRule>
  </conditionalFormatting>
  <conditionalFormatting sqref="AT16:AT21">
    <cfRule type="expression" dxfId="2657" priority="163">
      <formula>BG$9&gt;=20/24</formula>
    </cfRule>
    <cfRule type="expression" dxfId="2656" priority="164">
      <formula>AND(BG$9&gt;=14/24,BG$9&lt;20/24)</formula>
    </cfRule>
    <cfRule type="expression" dxfId="2655" priority="165">
      <formula>AND(BG$9&gt;=8/24,BG$9&lt;14/24)</formula>
    </cfRule>
    <cfRule type="expression" dxfId="2654" priority="166">
      <formula>BG$9&lt;8/24</formula>
    </cfRule>
  </conditionalFormatting>
  <conditionalFormatting sqref="AU15:AV15">
    <cfRule type="expression" dxfId="2653" priority="167">
      <formula>AE$9&gt;=20/24</formula>
    </cfRule>
    <cfRule type="expression" dxfId="2652" priority="168">
      <formula>AND(AE$9&gt;=14/24,AE$9&lt;20/24)</formula>
    </cfRule>
    <cfRule type="expression" dxfId="2651" priority="169">
      <formula>AND(AE$9&gt;=8/24,AE$9&lt;14/24)</formula>
    </cfRule>
    <cfRule type="expression" dxfId="2650" priority="170">
      <formula>AE$9&lt;8/24</formula>
    </cfRule>
  </conditionalFormatting>
  <conditionalFormatting sqref="AU16:BJ21">
    <cfRule type="expression" dxfId="2649" priority="171">
      <formula>BI$9&gt;=20/24</formula>
    </cfRule>
    <cfRule type="expression" dxfId="2648" priority="172">
      <formula>AND(BI$9&gt;=14/24,BI$9&lt;20/24)</formula>
    </cfRule>
    <cfRule type="expression" dxfId="2647" priority="173">
      <formula>AND(BI$9&gt;=8/24,BI$9&lt;14/24)</formula>
    </cfRule>
    <cfRule type="expression" dxfId="2646" priority="174">
      <formula>BI$9&lt;8/24</formula>
    </cfRule>
  </conditionalFormatting>
  <conditionalFormatting sqref="AW15">
    <cfRule type="expression" dxfId="2645" priority="143">
      <formula>B$9&gt;=20/24</formula>
    </cfRule>
    <cfRule type="expression" dxfId="2644" priority="144">
      <formula>AND(B$9&gt;=14/24,B$9&lt;20/24)</formula>
    </cfRule>
    <cfRule type="expression" dxfId="2643" priority="145">
      <formula>AND(B$9&gt;=8/24,B$9&lt;14/24)</formula>
    </cfRule>
    <cfRule type="expression" dxfId="2642" priority="146">
      <formula>B$9&lt;8/24</formula>
    </cfRule>
  </conditionalFormatting>
  <conditionalFormatting sqref="B11:Z62">
    <cfRule type="expression" dxfId="2641" priority="59">
      <formula>B11&gt;$AG11*1</formula>
    </cfRule>
  </conditionalFormatting>
  <conditionalFormatting sqref="B11:Z13">
    <cfRule type="expression" dxfId="2640" priority="60">
      <formula>B$9&gt;=20/24</formula>
    </cfRule>
    <cfRule type="expression" dxfId="2639" priority="61">
      <formula>AND(B$9&gt;=14/24,B$9&lt;20/24)</formula>
    </cfRule>
    <cfRule type="expression" dxfId="2638" priority="62">
      <formula>AND(B$9&gt;=8/24,B$9&lt;14/24)</formula>
    </cfRule>
    <cfRule type="expression" dxfId="2637" priority="63">
      <formula>B$9&lt;8/24</formula>
    </cfRule>
  </conditionalFormatting>
  <conditionalFormatting sqref="B78:Z78">
    <cfRule type="expression" dxfId="2636" priority="65">
      <formula>B78&gt;$AG78*1</formula>
    </cfRule>
  </conditionalFormatting>
  <conditionalFormatting sqref="B14:Z77">
    <cfRule type="expression" dxfId="2635" priority="58">
      <formula>B$9&lt;8/24</formula>
    </cfRule>
  </conditionalFormatting>
  <conditionalFormatting sqref="B14:Z79">
    <cfRule type="expression" dxfId="2634" priority="55">
      <formula>B$9&gt;=20/24</formula>
    </cfRule>
    <cfRule type="expression" dxfId="2633" priority="56">
      <formula>AND(B$9&gt;=14/24,B$9&lt;20/24)</formula>
    </cfRule>
    <cfRule type="expression" dxfId="2632" priority="57">
      <formula>AND(B$9&gt;=8/24,B$9&lt;14/24)</formula>
    </cfRule>
  </conditionalFormatting>
  <conditionalFormatting sqref="B72:Z74">
    <cfRule type="expression" dxfId="2631" priority="64">
      <formula>B72&gt;$AG72</formula>
    </cfRule>
  </conditionalFormatting>
  <conditionalFormatting sqref="B78:Z79">
    <cfRule type="expression" dxfId="2630" priority="66">
      <formula>B$9&lt;8/24</formula>
    </cfRule>
  </conditionalFormatting>
  <conditionalFormatting sqref="B75:Z79 B63:Z71">
    <cfRule type="expression" dxfId="2629" priority="67">
      <formula>B63&gt;$AG63</formula>
    </cfRule>
  </conditionalFormatting>
  <conditionalFormatting sqref="B81:Z87">
    <cfRule type="expression" dxfId="2628" priority="42">
      <formula>B81&gt;$AG81*1</formula>
    </cfRule>
  </conditionalFormatting>
  <conditionalFormatting sqref="B82:Z87">
    <cfRule type="expression" dxfId="2627" priority="43">
      <formula>B$9&gt;=20/24</formula>
    </cfRule>
    <cfRule type="expression" dxfId="2626" priority="44">
      <formula>AND(B$9&gt;=14/24,B$9&lt;20/24)</formula>
    </cfRule>
    <cfRule type="expression" dxfId="2625" priority="45">
      <formula>AND(B$9&gt;=8/24,B$9&lt;14/24)</formula>
    </cfRule>
    <cfRule type="expression" dxfId="2624" priority="46">
      <formula>B$9&lt;8/24</formula>
    </cfRule>
  </conditionalFormatting>
  <conditionalFormatting sqref="B84:Z84">
    <cfRule type="expression" dxfId="2623" priority="41">
      <formula>B$9&lt;8/24</formula>
    </cfRule>
  </conditionalFormatting>
  <conditionalFormatting sqref="B84:Z84">
    <cfRule type="expression" dxfId="2622" priority="38">
      <formula>B$9&gt;=20/24</formula>
    </cfRule>
    <cfRule type="expression" dxfId="2621" priority="39">
      <formula>AND(B$9&gt;=14/24,B$9&lt;20/24)</formula>
    </cfRule>
    <cfRule type="expression" dxfId="2620" priority="40">
      <formula>AND(B$9&gt;=8/24,B$9&lt;14/24)</formula>
    </cfRule>
  </conditionalFormatting>
  <conditionalFormatting sqref="B81:Z81">
    <cfRule type="expression" dxfId="2619" priority="51">
      <formula>B$9&gt;=20/24</formula>
    </cfRule>
    <cfRule type="expression" dxfId="2618" priority="52">
      <formula>AND(B$9&gt;=14/24,B$9&lt;20/24)</formula>
    </cfRule>
    <cfRule type="expression" dxfId="2617" priority="53">
      <formula>AND(B$9&gt;=8/24,B$9&lt;14/24)</formula>
    </cfRule>
    <cfRule type="expression" dxfId="2616" priority="54">
      <formula>B$9&lt;8/24</formula>
    </cfRule>
  </conditionalFormatting>
  <conditionalFormatting sqref="B81:Z81 B87:Z87">
    <cfRule type="expression" dxfId="2615" priority="47">
      <formula>B$9&gt;=20/24</formula>
    </cfRule>
  </conditionalFormatting>
  <conditionalFormatting sqref="B81:Z81 B87:Z87">
    <cfRule type="expression" dxfId="2614" priority="48">
      <formula>AND(B$9&gt;=14/24,B$9&lt;20/24)</formula>
    </cfRule>
    <cfRule type="expression" dxfId="2613" priority="49">
      <formula>AND(B$9&gt;=8/24,B$9&lt;14/24)</formula>
    </cfRule>
    <cfRule type="expression" dxfId="2612" priority="50">
      <formula>B$9&lt;8/24</formula>
    </cfRule>
  </conditionalFormatting>
  <conditionalFormatting sqref="B136:B143">
    <cfRule type="expression" dxfId="2611" priority="34">
      <formula>B$9&gt;=20/24</formula>
    </cfRule>
    <cfRule type="expression" dxfId="2610" priority="35">
      <formula>AND(B$9&gt;=14/24,B$9&lt;20/24)</formula>
    </cfRule>
    <cfRule type="expression" dxfId="2609" priority="36">
      <formula>AND(B$9&gt;=8/24,B$9&lt;14/24)</formula>
    </cfRule>
    <cfRule type="expression" dxfId="2608" priority="37">
      <formula>B$9&lt;8/24</formula>
    </cfRule>
  </conditionalFormatting>
  <conditionalFormatting sqref="B147:B161">
    <cfRule type="expression" dxfId="2607" priority="30">
      <formula>B$9&gt;=20/24</formula>
    </cfRule>
    <cfRule type="expression" dxfId="2606" priority="31">
      <formula>AND(B$9&gt;=14/24,B$9&lt;20/24)</formula>
    </cfRule>
    <cfRule type="expression" dxfId="2605" priority="32">
      <formula>AND(B$9&gt;=8/24,B$9&lt;14/24)</formula>
    </cfRule>
    <cfRule type="expression" dxfId="2604" priority="33">
      <formula>B$9&lt;8/24</formula>
    </cfRule>
  </conditionalFormatting>
  <conditionalFormatting sqref="B89:F101 G89:Z100">
    <cfRule type="expression" dxfId="2603" priority="5">
      <formula>B89&gt;$AG89*1</formula>
    </cfRule>
  </conditionalFormatting>
  <conditionalFormatting sqref="B89:Z93">
    <cfRule type="expression" dxfId="2602" priority="14">
      <formula>B$9&gt;=20/24</formula>
    </cfRule>
    <cfRule type="expression" dxfId="2601" priority="15">
      <formula>AND(B$9&gt;=14/24,B$9&lt;20/24)</formula>
    </cfRule>
    <cfRule type="expression" dxfId="2600" priority="16">
      <formula>AND(B$9&gt;=8/24,B$9&lt;14/24)</formula>
    </cfRule>
    <cfRule type="expression" dxfId="2599" priority="17">
      <formula>B$9&lt;8/24</formula>
    </cfRule>
  </conditionalFormatting>
  <conditionalFormatting sqref="B94:Z94">
    <cfRule type="expression" dxfId="2598" priority="10">
      <formula>B$9&gt;=20/24</formula>
    </cfRule>
    <cfRule type="expression" dxfId="2597" priority="11">
      <formula>AND(B$9&gt;=14/24,B$9&lt;20/24)</formula>
    </cfRule>
    <cfRule type="expression" dxfId="2596" priority="12">
      <formula>AND(B$9&gt;=8/24,B$9&lt;14/24)</formula>
    </cfRule>
    <cfRule type="expression" dxfId="2595" priority="13">
      <formula>B$9&lt;8/24</formula>
    </cfRule>
  </conditionalFormatting>
  <conditionalFormatting sqref="B89:Z91">
    <cfRule type="expression" dxfId="2594" priority="22">
      <formula>B$9&gt;=20/24</formula>
    </cfRule>
    <cfRule type="expression" dxfId="2593" priority="23">
      <formula>AND(B$9&gt;=14/24,B$9&lt;20/24)</formula>
    </cfRule>
    <cfRule type="expression" dxfId="2592" priority="24">
      <formula>AND(B$9&gt;=8/24,B$9&lt;14/24)</formula>
    </cfRule>
    <cfRule type="expression" dxfId="2591" priority="25">
      <formula>B$9&lt;8/24</formula>
    </cfRule>
  </conditionalFormatting>
  <conditionalFormatting sqref="B94:Z94">
    <cfRule type="expression" dxfId="2590" priority="18">
      <formula>B$9&gt;=20/24</formula>
    </cfRule>
    <cfRule type="expression" dxfId="2589" priority="19">
      <formula>AND(B$9&gt;=14/24,B$9&lt;20/24)</formula>
    </cfRule>
    <cfRule type="expression" dxfId="2588" priority="20">
      <formula>AND(B$9&gt;=8/24,B$9&lt;14/24)</formula>
    </cfRule>
    <cfRule type="expression" dxfId="2587" priority="21">
      <formula>B$9&lt;8/24</formula>
    </cfRule>
  </conditionalFormatting>
  <conditionalFormatting sqref="B89:Z93">
    <cfRule type="expression" dxfId="2586" priority="26">
      <formula>B$9&gt;=20/24</formula>
    </cfRule>
    <cfRule type="expression" dxfId="2585" priority="27">
      <formula>AND(B$9&gt;=14/24,B$9&lt;20/24)</formula>
    </cfRule>
    <cfRule type="expression" dxfId="2584" priority="28">
      <formula>AND(B$9&gt;=8/24,B$9&lt;14/24)</formula>
    </cfRule>
    <cfRule type="expression" dxfId="2583" priority="29">
      <formula>B$9&lt;8/24</formula>
    </cfRule>
  </conditionalFormatting>
  <conditionalFormatting sqref="B89:Z94">
    <cfRule type="expression" dxfId="2582" priority="1">
      <formula>B$9&gt;=20/24</formula>
    </cfRule>
    <cfRule type="expression" dxfId="2581" priority="2">
      <formula>AND(B$9&gt;=14/24,B$9&lt;20/24)</formula>
    </cfRule>
    <cfRule type="expression" dxfId="2580" priority="3">
      <formula>AND(B$9&gt;=8/24,B$9&lt;14/24)</formula>
    </cfRule>
    <cfRule type="expression" dxfId="2579" priority="4">
      <formula>B$9&lt;8/24</formula>
    </cfRule>
  </conditionalFormatting>
  <conditionalFormatting sqref="B89:Z100">
    <cfRule type="expression" dxfId="2578" priority="6">
      <formula>B$9&gt;=20/24</formula>
    </cfRule>
  </conditionalFormatting>
  <conditionalFormatting sqref="B89:Z100">
    <cfRule type="expression" dxfId="2577" priority="7">
      <formula>AND(B$9&gt;=14/24,B$9&lt;20/24)</formula>
    </cfRule>
    <cfRule type="expression" dxfId="2576" priority="8">
      <formula>AND(B$9&gt;=8/24,B$9&lt;14/24)</formula>
    </cfRule>
    <cfRule type="expression" dxfId="2575" priority="9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CJ346"/>
  <sheetViews>
    <sheetView zoomScale="115" zoomScaleNormal="115" workbookViewId="0">
      <pane xSplit="1" ySplit="10" topLeftCell="B64" activePane="bottomRight" state="frozen"/>
      <selection activeCell="AH11" sqref="AH11:AI168"/>
      <selection pane="topRight" activeCell="AH11" sqref="AH11:AI168"/>
      <selection pane="bottomLeft" activeCell="AH11" sqref="AH11:AI168"/>
      <selection pane="bottomRight" activeCell="O7" sqref="O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2080/10/4</v>
      </c>
      <c r="C4" s="343"/>
      <c r="D4" s="343"/>
      <c r="E4" s="344" t="str">
        <f ca="1">"2080/"&amp;"10/"&amp;INT(MID(CELL("filename",G6),FIND("]",CELL("filename",G6))+1,200))</f>
        <v>2080/10/4</v>
      </c>
      <c r="F4" s="344"/>
      <c r="G4" s="344"/>
      <c r="H4" s="344" t="str">
        <f ca="1">TEXT(E4,"dddd")</f>
        <v>Friday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20</v>
      </c>
      <c r="C5" s="30">
        <f t="shared" si="0"/>
        <v>12.2</v>
      </c>
      <c r="D5" s="30">
        <f t="shared" si="0"/>
        <v>14.2</v>
      </c>
      <c r="E5" s="30">
        <f t="shared" si="0"/>
        <v>6.1</v>
      </c>
      <c r="F5" s="30">
        <f t="shared" si="0"/>
        <v>13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2.1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7.3</v>
      </c>
      <c r="Z5" s="30">
        <f t="shared" si="0"/>
        <v>27.6</v>
      </c>
      <c r="AA5" s="30">
        <f t="shared" si="0"/>
        <v>39.200000000000003</v>
      </c>
      <c r="AB5" s="30">
        <f t="shared" si="0"/>
        <v>24.7</v>
      </c>
      <c r="AC5" s="30">
        <f t="shared" si="0"/>
        <v>26.7</v>
      </c>
      <c r="AD5" s="30">
        <f t="shared" si="0"/>
        <v>27.5</v>
      </c>
      <c r="AE5" s="30">
        <f t="shared" si="0"/>
        <v>22.5</v>
      </c>
      <c r="AF5" s="30">
        <f>B118</f>
        <v>25.1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Load=1827</v>
      </c>
      <c r="B7" s="35">
        <f t="shared" ref="B7:AF7" si="1">B126</f>
        <v>2090.3000000000002</v>
      </c>
      <c r="C7" s="35">
        <f t="shared" si="1"/>
        <v>2077.8000000000002</v>
      </c>
      <c r="D7" s="35">
        <f t="shared" si="1"/>
        <v>2076.1999999999998</v>
      </c>
      <c r="E7" s="35">
        <f t="shared" si="1"/>
        <v>2037.1999999999998</v>
      </c>
      <c r="F7" s="35">
        <f t="shared" si="1"/>
        <v>1845.8</v>
      </c>
      <c r="G7" s="35">
        <f t="shared" si="1"/>
        <v>1839.8200000000002</v>
      </c>
      <c r="H7" s="35">
        <f t="shared" si="1"/>
        <v>1827.0999999999997</v>
      </c>
      <c r="I7" s="35">
        <f t="shared" si="1"/>
        <v>1847.3999999999996</v>
      </c>
      <c r="J7" s="35">
        <f t="shared" si="1"/>
        <v>1867.2999999999997</v>
      </c>
      <c r="K7" s="35">
        <f t="shared" si="1"/>
        <v>1923.5</v>
      </c>
      <c r="L7" s="35">
        <f t="shared" si="1"/>
        <v>1949.6999999999998</v>
      </c>
      <c r="M7" s="35">
        <f t="shared" si="1"/>
        <v>2008.0999999999997</v>
      </c>
      <c r="N7" s="35">
        <f t="shared" si="1"/>
        <v>2042.0999999999997</v>
      </c>
      <c r="O7" s="35">
        <f t="shared" si="1"/>
        <v>2058.9</v>
      </c>
      <c r="P7" s="35">
        <f t="shared" si="1"/>
        <v>2098.1000000000004</v>
      </c>
      <c r="Q7" s="35">
        <f t="shared" si="1"/>
        <v>2094.4000000000005</v>
      </c>
      <c r="R7" s="35">
        <f t="shared" si="1"/>
        <v>2087.6999999999998</v>
      </c>
      <c r="S7" s="35">
        <f t="shared" si="1"/>
        <v>2095.2000000000003</v>
      </c>
      <c r="T7" s="35">
        <f t="shared" si="1"/>
        <v>2070.3000000000002</v>
      </c>
      <c r="U7" s="35">
        <f t="shared" si="1"/>
        <v>2043</v>
      </c>
      <c r="V7" s="35">
        <f t="shared" si="1"/>
        <v>1998.5999999999997</v>
      </c>
      <c r="W7" s="35">
        <f t="shared" si="1"/>
        <v>1997.6</v>
      </c>
      <c r="X7" s="35">
        <f t="shared" si="1"/>
        <v>1984.8000000000002</v>
      </c>
      <c r="Y7" s="35">
        <f t="shared" si="1"/>
        <v>1990.6999999999998</v>
      </c>
      <c r="Z7" s="35">
        <f t="shared" si="1"/>
        <v>2255.6000000000004</v>
      </c>
      <c r="AA7" s="35">
        <f t="shared" si="1"/>
        <v>2323.42</v>
      </c>
      <c r="AB7" s="35">
        <f t="shared" si="1"/>
        <v>2274.9199999999992</v>
      </c>
      <c r="AC7" s="35">
        <f t="shared" si="1"/>
        <v>2305.8199999999997</v>
      </c>
      <c r="AD7" s="35">
        <f t="shared" si="1"/>
        <v>2274.9199999999996</v>
      </c>
      <c r="AE7" s="35">
        <f t="shared" si="1"/>
        <v>2158.2199999999993</v>
      </c>
      <c r="AF7" s="35">
        <f t="shared" si="1"/>
        <v>2148.12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3108.12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2274.92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87.6</v>
      </c>
      <c r="C11" s="43">
        <v>87.6</v>
      </c>
      <c r="D11" s="43">
        <v>87.6</v>
      </c>
      <c r="E11" s="43">
        <v>87.6</v>
      </c>
      <c r="F11" s="43">
        <v>87.8</v>
      </c>
      <c r="G11" s="43">
        <v>87.8</v>
      </c>
      <c r="H11" s="43">
        <v>87.8</v>
      </c>
      <c r="I11" s="43">
        <v>87.8</v>
      </c>
      <c r="J11" s="43">
        <v>87.8</v>
      </c>
      <c r="K11" s="43">
        <v>87.8</v>
      </c>
      <c r="L11" s="43">
        <v>87.8</v>
      </c>
      <c r="M11" s="43">
        <v>87.8</v>
      </c>
      <c r="N11" s="43">
        <v>87.8</v>
      </c>
      <c r="O11" s="43">
        <v>87.6</v>
      </c>
      <c r="P11" s="43">
        <v>87.6</v>
      </c>
      <c r="Q11" s="43">
        <v>87.6</v>
      </c>
      <c r="R11" s="43">
        <v>87.6</v>
      </c>
      <c r="S11" s="43">
        <v>87.8</v>
      </c>
      <c r="T11" s="43">
        <v>87.8</v>
      </c>
      <c r="U11" s="43">
        <v>87.8</v>
      </c>
      <c r="V11" s="43">
        <v>87.8</v>
      </c>
      <c r="W11" s="43">
        <v>87.8</v>
      </c>
      <c r="X11" s="43">
        <v>87.8</v>
      </c>
      <c r="Y11" s="43">
        <v>87.8</v>
      </c>
      <c r="Z11" s="43">
        <v>87.8</v>
      </c>
      <c r="AA11" s="44">
        <v>87.7</v>
      </c>
      <c r="AB11" s="44">
        <v>87.7</v>
      </c>
      <c r="AC11" s="44">
        <v>87.7</v>
      </c>
      <c r="AD11" s="44">
        <v>87.7</v>
      </c>
      <c r="AE11" s="44">
        <v>87.7</v>
      </c>
      <c r="AF11" s="44">
        <v>87.7</v>
      </c>
      <c r="AG11" s="59">
        <v>86</v>
      </c>
      <c r="AH11" s="45">
        <f t="shared" ref="AH11:AH81" si="2">MAX(B11:AF11)</f>
        <v>87.8</v>
      </c>
      <c r="AI11" s="46">
        <f t="shared" ref="AI11:AI81" si="3">MIN(B11:AF11)</f>
        <v>87.6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82</v>
      </c>
      <c r="C12" s="43">
        <v>82</v>
      </c>
      <c r="D12" s="43">
        <v>82</v>
      </c>
      <c r="E12" s="43">
        <v>82</v>
      </c>
      <c r="F12" s="43">
        <v>83.2</v>
      </c>
      <c r="G12" s="43">
        <v>83.2</v>
      </c>
      <c r="H12" s="43">
        <v>83.2</v>
      </c>
      <c r="I12" s="43">
        <v>83.2</v>
      </c>
      <c r="J12" s="43">
        <v>83.1</v>
      </c>
      <c r="K12" s="43">
        <v>83.1</v>
      </c>
      <c r="L12" s="43">
        <v>83.1</v>
      </c>
      <c r="M12" s="43">
        <v>83.1</v>
      </c>
      <c r="N12" s="43">
        <v>83.1</v>
      </c>
      <c r="O12" s="43">
        <v>83.4</v>
      </c>
      <c r="P12" s="43">
        <v>83.4</v>
      </c>
      <c r="Q12" s="43">
        <v>83.4</v>
      </c>
      <c r="R12" s="43">
        <v>83.4</v>
      </c>
      <c r="S12" s="43">
        <v>83</v>
      </c>
      <c r="T12" s="43">
        <v>83</v>
      </c>
      <c r="U12" s="43">
        <v>83</v>
      </c>
      <c r="V12" s="43">
        <v>83</v>
      </c>
      <c r="W12" s="43">
        <v>83.5</v>
      </c>
      <c r="X12" s="43">
        <v>83.5</v>
      </c>
      <c r="Y12" s="43">
        <v>83.5</v>
      </c>
      <c r="Z12" s="43">
        <v>83.5</v>
      </c>
      <c r="AA12" s="44">
        <v>83.3</v>
      </c>
      <c r="AB12" s="44">
        <v>83.3</v>
      </c>
      <c r="AC12" s="44">
        <v>83.3</v>
      </c>
      <c r="AD12" s="44">
        <v>83.3</v>
      </c>
      <c r="AE12" s="44">
        <v>83.3</v>
      </c>
      <c r="AF12" s="44">
        <v>83.3</v>
      </c>
      <c r="AG12" s="59">
        <v>82</v>
      </c>
      <c r="AH12" s="45">
        <f t="shared" si="2"/>
        <v>83.5</v>
      </c>
      <c r="AI12" s="46">
        <f t="shared" si="3"/>
        <v>82</v>
      </c>
      <c r="AK12" s="47"/>
      <c r="AL12" s="48" t="str">
        <f ca="1">MID(CELL("filename",C7),FIND("]",CELL("filename",C7))+1,600)</f>
        <v>04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47.7</v>
      </c>
      <c r="C13" s="43">
        <v>47.7</v>
      </c>
      <c r="D13" s="43">
        <v>47.7</v>
      </c>
      <c r="E13" s="43">
        <v>47.7</v>
      </c>
      <c r="F13" s="43">
        <v>55.5</v>
      </c>
      <c r="G13" s="43">
        <v>55.5</v>
      </c>
      <c r="H13" s="43">
        <v>55.5</v>
      </c>
      <c r="I13" s="43">
        <v>55.5</v>
      </c>
      <c r="J13" s="43">
        <v>55.5</v>
      </c>
      <c r="K13" s="43">
        <v>62.6</v>
      </c>
      <c r="L13" s="43">
        <v>62.6</v>
      </c>
      <c r="M13" s="43">
        <v>70.5</v>
      </c>
      <c r="N13" s="43">
        <v>70.5</v>
      </c>
      <c r="O13" s="43">
        <v>70.7</v>
      </c>
      <c r="P13" s="43">
        <v>78.099999999999994</v>
      </c>
      <c r="Q13" s="43">
        <v>78.099999999999994</v>
      </c>
      <c r="R13" s="43">
        <v>78.2</v>
      </c>
      <c r="S13" s="43">
        <v>78.3</v>
      </c>
      <c r="T13" s="43">
        <v>78.3</v>
      </c>
      <c r="U13" s="43">
        <v>62.7</v>
      </c>
      <c r="V13" s="43">
        <v>78.599999999999994</v>
      </c>
      <c r="W13" s="43">
        <v>78.599999999999994</v>
      </c>
      <c r="X13" s="43">
        <v>78.599999999999994</v>
      </c>
      <c r="Y13" s="43">
        <v>78.599999999999994</v>
      </c>
      <c r="Z13" s="43">
        <v>78.599999999999994</v>
      </c>
      <c r="AA13" s="44">
        <v>78.5</v>
      </c>
      <c r="AB13" s="44">
        <v>78.5</v>
      </c>
      <c r="AC13" s="44">
        <v>78.5</v>
      </c>
      <c r="AD13" s="44">
        <v>78.5</v>
      </c>
      <c r="AE13" s="44">
        <v>62.7</v>
      </c>
      <c r="AF13" s="44">
        <v>55.5</v>
      </c>
      <c r="AG13" s="59">
        <v>78</v>
      </c>
      <c r="AH13" s="45">
        <f t="shared" si="2"/>
        <v>78.599999999999994</v>
      </c>
      <c r="AI13" s="46">
        <f t="shared" si="3"/>
        <v>47.7</v>
      </c>
      <c r="AK13" s="47"/>
      <c r="AL13" s="48" t="str">
        <f ca="1">"Daily Load Curve(Excluding of Export) of Nepal ("&amp;A4&amp;" "&amp;B4&amp;")"</f>
        <v>Daily Load Curve(Excluding of Export) of Nepal (Nepali Date: 2080/10/4)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56.1</v>
      </c>
      <c r="C14" s="43">
        <v>56.1</v>
      </c>
      <c r="D14" s="43">
        <v>56.1</v>
      </c>
      <c r="E14" s="43">
        <v>56.1</v>
      </c>
      <c r="F14" s="43">
        <v>41.1</v>
      </c>
      <c r="G14" s="43">
        <v>41.1</v>
      </c>
      <c r="H14" s="43">
        <v>41.1</v>
      </c>
      <c r="I14" s="43">
        <v>41.1</v>
      </c>
      <c r="J14" s="43">
        <v>52</v>
      </c>
      <c r="K14" s="43">
        <v>52</v>
      </c>
      <c r="L14" s="43">
        <v>56.2</v>
      </c>
      <c r="M14" s="43">
        <v>56</v>
      </c>
      <c r="N14" s="43">
        <v>56</v>
      </c>
      <c r="O14" s="43">
        <v>56.1</v>
      </c>
      <c r="P14" s="43">
        <v>56.1</v>
      </c>
      <c r="Q14" s="43">
        <v>56.1</v>
      </c>
      <c r="R14" s="43">
        <v>51</v>
      </c>
      <c r="S14" s="43">
        <v>55.6</v>
      </c>
      <c r="T14" s="43">
        <v>55.6</v>
      </c>
      <c r="U14" s="43">
        <v>55.6</v>
      </c>
      <c r="V14" s="43">
        <v>55.6</v>
      </c>
      <c r="W14" s="43">
        <v>55.6</v>
      </c>
      <c r="X14" s="43">
        <v>55.6</v>
      </c>
      <c r="Y14" s="43">
        <v>55.6</v>
      </c>
      <c r="Z14" s="43">
        <v>55.6</v>
      </c>
      <c r="AA14" s="44">
        <v>55.6</v>
      </c>
      <c r="AB14" s="44">
        <v>55.6</v>
      </c>
      <c r="AC14" s="44">
        <v>55.6</v>
      </c>
      <c r="AD14" s="44">
        <v>55.6</v>
      </c>
      <c r="AE14" s="44">
        <v>55.6</v>
      </c>
      <c r="AF14" s="44">
        <v>51.1</v>
      </c>
      <c r="AG14" s="59">
        <v>77</v>
      </c>
      <c r="AH14" s="45">
        <f t="shared" si="2"/>
        <v>56.2</v>
      </c>
      <c r="AI14" s="46">
        <f t="shared" si="3"/>
        <v>41.1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55.8</v>
      </c>
      <c r="C15" s="43">
        <v>55.8</v>
      </c>
      <c r="D15" s="43">
        <v>55.8</v>
      </c>
      <c r="E15" s="43">
        <v>55.8</v>
      </c>
      <c r="F15" s="43">
        <v>73.5</v>
      </c>
      <c r="G15" s="43">
        <v>73.5</v>
      </c>
      <c r="H15" s="43">
        <v>73.5</v>
      </c>
      <c r="I15" s="43">
        <v>73.5</v>
      </c>
      <c r="J15" s="43">
        <v>73.5</v>
      </c>
      <c r="K15" s="43">
        <v>65.099999999999994</v>
      </c>
      <c r="L15" s="43">
        <v>65.099999999999994</v>
      </c>
      <c r="M15" s="43">
        <v>70.2</v>
      </c>
      <c r="N15" s="43">
        <v>70.2</v>
      </c>
      <c r="O15" s="43">
        <v>69.5</v>
      </c>
      <c r="P15" s="43">
        <v>73.5</v>
      </c>
      <c r="Q15" s="43">
        <v>73.5</v>
      </c>
      <c r="R15" s="43">
        <v>73.5</v>
      </c>
      <c r="S15" s="43">
        <v>73.7</v>
      </c>
      <c r="T15" s="43">
        <v>73.7</v>
      </c>
      <c r="U15" s="43">
        <v>73.7</v>
      </c>
      <c r="V15" s="43">
        <v>73.7</v>
      </c>
      <c r="W15" s="43">
        <v>73.7</v>
      </c>
      <c r="X15" s="43">
        <v>73.7</v>
      </c>
      <c r="Y15" s="43">
        <v>73.7</v>
      </c>
      <c r="Z15" s="43">
        <v>73.7</v>
      </c>
      <c r="AA15" s="44">
        <v>73.3</v>
      </c>
      <c r="AB15" s="44">
        <v>73.3</v>
      </c>
      <c r="AC15" s="44">
        <v>73.3</v>
      </c>
      <c r="AD15" s="44">
        <v>73.3</v>
      </c>
      <c r="AE15" s="44">
        <v>73.5</v>
      </c>
      <c r="AF15" s="44">
        <v>73.5</v>
      </c>
      <c r="AG15" s="59">
        <v>73</v>
      </c>
      <c r="AH15" s="45">
        <f t="shared" si="2"/>
        <v>73.7</v>
      </c>
      <c r="AI15" s="46">
        <f t="shared" si="3"/>
        <v>55.8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72.7</v>
      </c>
      <c r="C16" s="43">
        <v>72.7</v>
      </c>
      <c r="D16" s="43">
        <v>72.7</v>
      </c>
      <c r="E16" s="43">
        <v>72.7</v>
      </c>
      <c r="F16" s="43">
        <v>51.2</v>
      </c>
      <c r="G16" s="43">
        <v>51.2</v>
      </c>
      <c r="H16" s="43">
        <v>51.2</v>
      </c>
      <c r="I16" s="43">
        <v>51.2</v>
      </c>
      <c r="J16" s="43">
        <v>51.2</v>
      </c>
      <c r="K16" s="43">
        <v>60</v>
      </c>
      <c r="L16" s="43">
        <v>60</v>
      </c>
      <c r="M16" s="43">
        <v>65.599999999999994</v>
      </c>
      <c r="N16" s="43">
        <v>65.599999999999994</v>
      </c>
      <c r="O16" s="43">
        <v>70.599999999999994</v>
      </c>
      <c r="P16" s="43">
        <v>72.400000000000006</v>
      </c>
      <c r="Q16" s="43">
        <v>72.400000000000006</v>
      </c>
      <c r="R16" s="43">
        <v>72.400000000000006</v>
      </c>
      <c r="S16" s="43">
        <v>73.2</v>
      </c>
      <c r="T16" s="43">
        <v>73.2</v>
      </c>
      <c r="U16" s="43">
        <v>55.8</v>
      </c>
      <c r="V16" s="43">
        <v>71.8</v>
      </c>
      <c r="W16" s="43">
        <v>72.2</v>
      </c>
      <c r="X16" s="43">
        <v>72.2</v>
      </c>
      <c r="Y16" s="43">
        <v>72.2</v>
      </c>
      <c r="Z16" s="43">
        <v>72.2</v>
      </c>
      <c r="AA16" s="44">
        <v>72.8</v>
      </c>
      <c r="AB16" s="44">
        <v>72.8</v>
      </c>
      <c r="AC16" s="44">
        <v>72.8</v>
      </c>
      <c r="AD16" s="44">
        <v>72.8</v>
      </c>
      <c r="AE16" s="44">
        <v>72.8</v>
      </c>
      <c r="AF16" s="44">
        <v>72.8</v>
      </c>
      <c r="AG16" s="59">
        <v>71</v>
      </c>
      <c r="AH16" s="45">
        <f t="shared" si="2"/>
        <v>73.2</v>
      </c>
      <c r="AI16" s="46">
        <f t="shared" si="3"/>
        <v>51.2</v>
      </c>
      <c r="AK16" s="47"/>
      <c r="AL16" s="50" t="s">
        <v>7</v>
      </c>
      <c r="AM16" s="55">
        <f t="shared" ref="AM16:AR16" si="4">B80</f>
        <v>1746.6</v>
      </c>
      <c r="AN16" s="55">
        <f t="shared" si="4"/>
        <v>1746.6</v>
      </c>
      <c r="AO16" s="55">
        <f t="shared" si="4"/>
        <v>1746.6</v>
      </c>
      <c r="AP16" s="55">
        <f t="shared" si="4"/>
        <v>1746.6</v>
      </c>
      <c r="AQ16" s="55">
        <f t="shared" si="4"/>
        <v>1589.1</v>
      </c>
      <c r="AR16" s="55">
        <f t="shared" si="4"/>
        <v>1578.4199999999998</v>
      </c>
      <c r="AS16" s="55">
        <f>I80</f>
        <v>1607.3999999999999</v>
      </c>
      <c r="AT16" s="55">
        <f>K80</f>
        <v>1671.7000000000003</v>
      </c>
      <c r="AU16" s="55">
        <f t="shared" ref="AU16:BD16" si="5">M80</f>
        <v>1749.7999999999997</v>
      </c>
      <c r="AV16" s="55">
        <f t="shared" si="5"/>
        <v>1752.6999999999998</v>
      </c>
      <c r="AW16" s="55">
        <f t="shared" si="5"/>
        <v>1775.1</v>
      </c>
      <c r="AX16" s="55">
        <f t="shared" si="5"/>
        <v>1788.6000000000001</v>
      </c>
      <c r="AY16" s="55">
        <f t="shared" si="5"/>
        <v>1788.6000000000001</v>
      </c>
      <c r="AZ16" s="55">
        <f t="shared" si="5"/>
        <v>1785.2</v>
      </c>
      <c r="BA16" s="55">
        <f t="shared" si="5"/>
        <v>1737.9</v>
      </c>
      <c r="BB16" s="55">
        <f t="shared" si="5"/>
        <v>1782.5</v>
      </c>
      <c r="BC16" s="55">
        <f t="shared" si="5"/>
        <v>1686.3999999999999</v>
      </c>
      <c r="BD16" s="55">
        <f t="shared" si="5"/>
        <v>1724.2999999999997</v>
      </c>
      <c r="BE16" s="56">
        <f>X80</f>
        <v>1759.7</v>
      </c>
      <c r="BF16" s="56">
        <f>Z80</f>
        <v>1854.2000000000003</v>
      </c>
      <c r="BG16" s="56">
        <f>AB80</f>
        <v>1910.22</v>
      </c>
      <c r="BH16" s="56">
        <f>AD80</f>
        <v>1896.12</v>
      </c>
      <c r="BI16" s="56">
        <f>AE80</f>
        <v>1829.9199999999996</v>
      </c>
      <c r="BJ16" s="56">
        <f>AF80</f>
        <v>1774.8200000000002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41.4</v>
      </c>
      <c r="C17" s="44">
        <v>41.4</v>
      </c>
      <c r="D17" s="44">
        <v>41.4</v>
      </c>
      <c r="E17" s="44">
        <v>41.4</v>
      </c>
      <c r="F17" s="44">
        <v>35.9</v>
      </c>
      <c r="G17" s="44">
        <v>35.9</v>
      </c>
      <c r="H17" s="44">
        <v>35.9</v>
      </c>
      <c r="I17" s="44">
        <v>35.9</v>
      </c>
      <c r="J17" s="44">
        <v>35.9</v>
      </c>
      <c r="K17" s="44">
        <v>44.1</v>
      </c>
      <c r="L17" s="44">
        <v>44.1</v>
      </c>
      <c r="M17" s="44">
        <v>52.2</v>
      </c>
      <c r="N17" s="44">
        <v>52.2</v>
      </c>
      <c r="O17" s="44">
        <v>55</v>
      </c>
      <c r="P17" s="44">
        <v>52.3</v>
      </c>
      <c r="Q17" s="44">
        <v>52.3</v>
      </c>
      <c r="R17" s="44">
        <v>55.2</v>
      </c>
      <c r="S17" s="44">
        <v>55.2</v>
      </c>
      <c r="T17" s="44">
        <v>55.2</v>
      </c>
      <c r="U17" s="44">
        <v>44.1</v>
      </c>
      <c r="V17" s="44">
        <v>55.3</v>
      </c>
      <c r="W17" s="44">
        <v>55.3</v>
      </c>
      <c r="X17" s="44">
        <v>55.3</v>
      </c>
      <c r="Y17" s="44">
        <v>55.3</v>
      </c>
      <c r="Z17" s="44">
        <v>55.3</v>
      </c>
      <c r="AA17" s="44">
        <v>55.2</v>
      </c>
      <c r="AB17" s="44">
        <v>55.2</v>
      </c>
      <c r="AC17" s="44">
        <v>55.2</v>
      </c>
      <c r="AD17" s="44">
        <v>55.2</v>
      </c>
      <c r="AE17" s="44">
        <v>42</v>
      </c>
      <c r="AF17" s="44">
        <v>40.799999999999997</v>
      </c>
      <c r="AG17" s="59">
        <v>54</v>
      </c>
      <c r="AH17" s="45">
        <f t="shared" si="2"/>
        <v>55.3</v>
      </c>
      <c r="AI17" s="46">
        <f t="shared" si="3"/>
        <v>35.9</v>
      </c>
      <c r="AK17" s="47"/>
      <c r="AL17" s="50" t="s">
        <v>22</v>
      </c>
      <c r="AM17" s="55">
        <f t="shared" ref="AM17:AR17" si="6">B88</f>
        <v>748.5</v>
      </c>
      <c r="AN17" s="55">
        <f t="shared" si="6"/>
        <v>748.5</v>
      </c>
      <c r="AO17" s="55">
        <f t="shared" si="6"/>
        <v>748.5</v>
      </c>
      <c r="AP17" s="55">
        <f t="shared" si="6"/>
        <v>748.5</v>
      </c>
      <c r="AQ17" s="55">
        <f t="shared" si="6"/>
        <v>744</v>
      </c>
      <c r="AR17" s="55">
        <f t="shared" si="6"/>
        <v>744</v>
      </c>
      <c r="AS17" s="55">
        <f>I88</f>
        <v>744</v>
      </c>
      <c r="AT17" s="55">
        <f>K88</f>
        <v>758.59999999999991</v>
      </c>
      <c r="AU17" s="55">
        <f t="shared" ref="AU17:BD17" si="7">M88</f>
        <v>767.49999999999989</v>
      </c>
      <c r="AV17" s="55">
        <f t="shared" si="7"/>
        <v>767.49999999999989</v>
      </c>
      <c r="AW17" s="55">
        <f t="shared" si="7"/>
        <v>759.89999999999986</v>
      </c>
      <c r="AX17" s="55">
        <f t="shared" si="7"/>
        <v>759.5</v>
      </c>
      <c r="AY17" s="55">
        <f t="shared" si="7"/>
        <v>759.5</v>
      </c>
      <c r="AZ17" s="55">
        <f t="shared" si="7"/>
        <v>677.4</v>
      </c>
      <c r="BA17" s="55">
        <f t="shared" si="7"/>
        <v>679.5</v>
      </c>
      <c r="BB17" s="55">
        <f t="shared" si="7"/>
        <v>679.5</v>
      </c>
      <c r="BC17" s="55">
        <f t="shared" si="7"/>
        <v>702.19999999999993</v>
      </c>
      <c r="BD17" s="55">
        <f t="shared" si="7"/>
        <v>753.5</v>
      </c>
      <c r="BE17" s="56">
        <f>X88</f>
        <v>769.5</v>
      </c>
      <c r="BF17" s="56">
        <f>Z88</f>
        <v>769.59999999999991</v>
      </c>
      <c r="BG17" s="56">
        <f>AB88</f>
        <v>769.09999999999991</v>
      </c>
      <c r="BH17" s="56">
        <f>AD88</f>
        <v>769.09999999999991</v>
      </c>
      <c r="BI17" s="56">
        <f>AE88</f>
        <v>756.59999999999991</v>
      </c>
      <c r="BJ17" s="56">
        <f>AF88</f>
        <v>754.19999999999993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30</v>
      </c>
      <c r="C18" s="44">
        <v>30</v>
      </c>
      <c r="D18" s="44">
        <v>30</v>
      </c>
      <c r="E18" s="44">
        <v>30</v>
      </c>
      <c r="F18" s="44">
        <v>30.1</v>
      </c>
      <c r="G18" s="44">
        <v>30.1</v>
      </c>
      <c r="H18" s="44">
        <v>30.1</v>
      </c>
      <c r="I18" s="44">
        <v>30.1</v>
      </c>
      <c r="J18" s="44">
        <v>35.200000000000003</v>
      </c>
      <c r="K18" s="44">
        <v>36.1</v>
      </c>
      <c r="L18" s="44">
        <v>41</v>
      </c>
      <c r="M18" s="44">
        <v>41</v>
      </c>
      <c r="N18" s="44">
        <v>41</v>
      </c>
      <c r="O18" s="44">
        <v>41</v>
      </c>
      <c r="P18" s="44">
        <v>41</v>
      </c>
      <c r="Q18" s="44">
        <v>41</v>
      </c>
      <c r="R18" s="44">
        <v>43.1</v>
      </c>
      <c r="S18" s="44">
        <v>43</v>
      </c>
      <c r="T18" s="44">
        <v>43</v>
      </c>
      <c r="U18" s="44">
        <v>43</v>
      </c>
      <c r="V18" s="44">
        <v>36</v>
      </c>
      <c r="W18" s="44">
        <v>46</v>
      </c>
      <c r="X18" s="44">
        <v>46</v>
      </c>
      <c r="Y18" s="44">
        <v>46</v>
      </c>
      <c r="Z18" s="44">
        <v>60</v>
      </c>
      <c r="AA18" s="44">
        <v>60</v>
      </c>
      <c r="AB18" s="44">
        <v>60</v>
      </c>
      <c r="AC18" s="44">
        <v>60</v>
      </c>
      <c r="AD18" s="44">
        <v>41</v>
      </c>
      <c r="AE18" s="44">
        <v>45</v>
      </c>
      <c r="AF18" s="44">
        <v>40</v>
      </c>
      <c r="AG18" s="59">
        <v>52.465000000000003</v>
      </c>
      <c r="AH18" s="45">
        <f t="shared" si="2"/>
        <v>60</v>
      </c>
      <c r="AI18" s="46">
        <f t="shared" si="3"/>
        <v>30</v>
      </c>
      <c r="AK18" s="47"/>
      <c r="AL18" s="50" t="s">
        <v>23</v>
      </c>
      <c r="AM18" s="55">
        <f t="shared" ref="AM18:AR18" si="8">B102</f>
        <v>357.4</v>
      </c>
      <c r="AN18" s="55">
        <f t="shared" si="8"/>
        <v>366.4</v>
      </c>
      <c r="AO18" s="55">
        <f t="shared" si="8"/>
        <v>366.4</v>
      </c>
      <c r="AP18" s="55">
        <f t="shared" si="8"/>
        <v>366.4</v>
      </c>
      <c r="AQ18" s="55">
        <f t="shared" si="8"/>
        <v>358.9</v>
      </c>
      <c r="AR18" s="55">
        <f t="shared" si="8"/>
        <v>358.9</v>
      </c>
      <c r="AS18" s="55">
        <f>I102</f>
        <v>358.9</v>
      </c>
      <c r="AT18" s="55">
        <f>K102</f>
        <v>365.2</v>
      </c>
      <c r="AU18" s="55">
        <f t="shared" ref="AU18:BD18" si="9">M102</f>
        <v>365</v>
      </c>
      <c r="AV18" s="55">
        <f t="shared" si="9"/>
        <v>379</v>
      </c>
      <c r="AW18" s="55">
        <f t="shared" si="9"/>
        <v>376</v>
      </c>
      <c r="AX18" s="55">
        <f t="shared" si="9"/>
        <v>374.7</v>
      </c>
      <c r="AY18" s="55">
        <f t="shared" si="9"/>
        <v>371</v>
      </c>
      <c r="AZ18" s="55">
        <f t="shared" si="9"/>
        <v>383.3</v>
      </c>
      <c r="BA18" s="55">
        <f t="shared" si="9"/>
        <v>373.10000000000008</v>
      </c>
      <c r="BB18" s="55">
        <f t="shared" si="9"/>
        <v>373.10000000000008</v>
      </c>
      <c r="BC18" s="55">
        <f t="shared" si="9"/>
        <v>344.3</v>
      </c>
      <c r="BD18" s="55">
        <f t="shared" si="9"/>
        <v>374.50000000000006</v>
      </c>
      <c r="BE18" s="56">
        <f>X102</f>
        <v>337.3</v>
      </c>
      <c r="BF18" s="56">
        <f>Z102</f>
        <v>360.20000000000005</v>
      </c>
      <c r="BG18" s="56">
        <f>AB102</f>
        <v>361.9</v>
      </c>
      <c r="BH18" s="56">
        <f>AD102</f>
        <v>361.9</v>
      </c>
      <c r="BI18" s="56">
        <f>AE102</f>
        <v>361.9</v>
      </c>
      <c r="BJ18" s="56">
        <f>AF102</f>
        <v>332.19999999999993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53</v>
      </c>
      <c r="C19" s="44">
        <v>53</v>
      </c>
      <c r="D19" s="44">
        <v>53</v>
      </c>
      <c r="E19" s="44">
        <v>53</v>
      </c>
      <c r="F19" s="44">
        <v>54</v>
      </c>
      <c r="G19" s="44">
        <v>54</v>
      </c>
      <c r="H19" s="44">
        <v>54</v>
      </c>
      <c r="I19" s="44">
        <v>54</v>
      </c>
      <c r="J19" s="44">
        <v>54</v>
      </c>
      <c r="K19" s="44">
        <v>54.3</v>
      </c>
      <c r="L19" s="44">
        <v>54.3</v>
      </c>
      <c r="M19" s="44">
        <v>54.3</v>
      </c>
      <c r="N19" s="44">
        <v>54.3</v>
      </c>
      <c r="O19" s="44">
        <v>54.3</v>
      </c>
      <c r="P19" s="44">
        <v>54.3</v>
      </c>
      <c r="Q19" s="44">
        <v>54.3</v>
      </c>
      <c r="R19" s="44">
        <v>54.3</v>
      </c>
      <c r="S19" s="44">
        <v>54.3</v>
      </c>
      <c r="T19" s="44">
        <v>54.3</v>
      </c>
      <c r="U19" s="44">
        <v>54.2</v>
      </c>
      <c r="V19" s="44">
        <v>35</v>
      </c>
      <c r="W19" s="44">
        <v>54.1</v>
      </c>
      <c r="X19" s="44">
        <v>54.1</v>
      </c>
      <c r="Y19" s="44">
        <v>54.1</v>
      </c>
      <c r="Z19" s="44">
        <v>54.1</v>
      </c>
      <c r="AA19" s="44">
        <v>54.22</v>
      </c>
      <c r="AB19" s="44">
        <v>54.22</v>
      </c>
      <c r="AC19" s="44">
        <v>54.22</v>
      </c>
      <c r="AD19" s="44">
        <v>54.22</v>
      </c>
      <c r="AE19" s="44">
        <v>54.22</v>
      </c>
      <c r="AF19" s="44">
        <v>54.22</v>
      </c>
      <c r="AG19" s="59">
        <v>52.4</v>
      </c>
      <c r="AH19" s="45">
        <f t="shared" si="2"/>
        <v>54.3</v>
      </c>
      <c r="AI19" s="46">
        <f t="shared" si="3"/>
        <v>35</v>
      </c>
      <c r="AK19" s="47"/>
      <c r="AL19" s="50" t="s">
        <v>24</v>
      </c>
      <c r="AM19" s="55">
        <f t="shared" ref="AM19:AR19" si="10">B118</f>
        <v>25.1</v>
      </c>
      <c r="AN19" s="55">
        <f t="shared" si="10"/>
        <v>20</v>
      </c>
      <c r="AO19" s="55">
        <f t="shared" si="10"/>
        <v>12.2</v>
      </c>
      <c r="AP19" s="55">
        <f t="shared" si="10"/>
        <v>14.2</v>
      </c>
      <c r="AQ19" s="55">
        <f t="shared" si="10"/>
        <v>6.1</v>
      </c>
      <c r="AR19" s="55">
        <f t="shared" si="10"/>
        <v>13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2.1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7.3</v>
      </c>
      <c r="BG19" s="56">
        <f>AB118</f>
        <v>39.200000000000003</v>
      </c>
      <c r="BH19" s="56">
        <f>AD118</f>
        <v>26.7</v>
      </c>
      <c r="BI19" s="56">
        <f>AE118</f>
        <v>27.5</v>
      </c>
      <c r="BJ19" s="56">
        <f>AF118</f>
        <v>22.5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15.8</v>
      </c>
      <c r="C20" s="44">
        <v>15.8</v>
      </c>
      <c r="D20" s="44">
        <v>15.8</v>
      </c>
      <c r="E20" s="44">
        <v>15.8</v>
      </c>
      <c r="F20" s="44">
        <v>15.8</v>
      </c>
      <c r="G20" s="44">
        <v>15.8</v>
      </c>
      <c r="H20" s="44">
        <v>15.8</v>
      </c>
      <c r="I20" s="44">
        <v>15.8</v>
      </c>
      <c r="J20" s="44">
        <v>15.7</v>
      </c>
      <c r="K20" s="44">
        <v>15.7</v>
      </c>
      <c r="L20" s="44">
        <v>15.7</v>
      </c>
      <c r="M20" s="44">
        <v>15.7</v>
      </c>
      <c r="N20" s="44">
        <v>15.7</v>
      </c>
      <c r="O20" s="44">
        <v>15.7</v>
      </c>
      <c r="P20" s="44">
        <v>15.7</v>
      </c>
      <c r="Q20" s="44">
        <v>15.7</v>
      </c>
      <c r="R20" s="44">
        <v>15.7</v>
      </c>
      <c r="S20" s="44">
        <v>15.6</v>
      </c>
      <c r="T20" s="44">
        <v>15.6</v>
      </c>
      <c r="U20" s="44">
        <v>15.6</v>
      </c>
      <c r="V20" s="44">
        <v>15.6</v>
      </c>
      <c r="W20" s="44">
        <v>15.6</v>
      </c>
      <c r="X20" s="44">
        <v>15.6</v>
      </c>
      <c r="Y20" s="44">
        <v>15.6</v>
      </c>
      <c r="Z20" s="44">
        <v>15.6</v>
      </c>
      <c r="AA20" s="44">
        <v>15.6</v>
      </c>
      <c r="AB20" s="44">
        <v>15.6</v>
      </c>
      <c r="AC20" s="44">
        <v>15.6</v>
      </c>
      <c r="AD20" s="44">
        <v>15.6</v>
      </c>
      <c r="AE20" s="44">
        <v>15.6</v>
      </c>
      <c r="AF20" s="44">
        <v>15.6</v>
      </c>
      <c r="AG20" s="59">
        <v>50</v>
      </c>
      <c r="AH20" s="45">
        <f t="shared" si="2"/>
        <v>15.8</v>
      </c>
      <c r="AI20" s="46">
        <f t="shared" si="3"/>
        <v>15.6</v>
      </c>
      <c r="AK20" s="47"/>
      <c r="AL20" s="50" t="s">
        <v>25</v>
      </c>
      <c r="AM20" s="55">
        <f t="shared" ref="AM20:AR20" si="12">B106</f>
        <v>44.5</v>
      </c>
      <c r="AN20" s="55">
        <f t="shared" si="12"/>
        <v>44.5</v>
      </c>
      <c r="AO20" s="55">
        <f t="shared" si="12"/>
        <v>44.5</v>
      </c>
      <c r="AP20" s="55">
        <f t="shared" si="12"/>
        <v>44.5</v>
      </c>
      <c r="AQ20" s="55">
        <f t="shared" si="12"/>
        <v>25.5</v>
      </c>
      <c r="AR20" s="55">
        <f t="shared" si="12"/>
        <v>25.5</v>
      </c>
      <c r="AS20" s="55">
        <f>I106</f>
        <v>25.5</v>
      </c>
      <c r="AT20" s="55">
        <f>K106</f>
        <v>25.6</v>
      </c>
      <c r="AU20" s="55">
        <f t="shared" ref="AU20:BD20" si="13">M106</f>
        <v>35.5</v>
      </c>
      <c r="AV20" s="55">
        <f t="shared" si="13"/>
        <v>35.5</v>
      </c>
      <c r="AW20" s="55">
        <f t="shared" si="13"/>
        <v>35.5</v>
      </c>
      <c r="AX20" s="55">
        <f t="shared" si="13"/>
        <v>35.5</v>
      </c>
      <c r="AY20" s="55">
        <f t="shared" si="13"/>
        <v>35.5</v>
      </c>
      <c r="AZ20" s="55">
        <f t="shared" si="13"/>
        <v>50</v>
      </c>
      <c r="BA20" s="55">
        <f t="shared" si="13"/>
        <v>40.299999999999997</v>
      </c>
      <c r="BB20" s="55">
        <f t="shared" si="13"/>
        <v>40.299999999999997</v>
      </c>
      <c r="BC20" s="55">
        <f t="shared" si="13"/>
        <v>27.5</v>
      </c>
      <c r="BD20" s="55">
        <f t="shared" si="13"/>
        <v>42.5</v>
      </c>
      <c r="BE20" s="56">
        <f>X106</f>
        <v>28</v>
      </c>
      <c r="BF20" s="56">
        <f>Z106</f>
        <v>28</v>
      </c>
      <c r="BG20" s="56">
        <f>AB106</f>
        <v>27.7</v>
      </c>
      <c r="BH20" s="56">
        <f>AD106</f>
        <v>27.7</v>
      </c>
      <c r="BI20" s="56">
        <f>AE106</f>
        <v>27.7</v>
      </c>
      <c r="BJ20" s="56">
        <f>AF106</f>
        <v>27.7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10.5</v>
      </c>
      <c r="C22" s="44">
        <v>10.5</v>
      </c>
      <c r="D22" s="44">
        <v>10.5</v>
      </c>
      <c r="E22" s="44">
        <v>10.5</v>
      </c>
      <c r="F22" s="44">
        <v>10.5</v>
      </c>
      <c r="G22" s="44">
        <v>10.5</v>
      </c>
      <c r="H22" s="44">
        <v>10.5</v>
      </c>
      <c r="I22" s="44">
        <v>10.5</v>
      </c>
      <c r="J22" s="44">
        <v>10.5</v>
      </c>
      <c r="K22" s="44">
        <v>10.5</v>
      </c>
      <c r="L22" s="44">
        <v>10.5</v>
      </c>
      <c r="M22" s="44">
        <v>10.5</v>
      </c>
      <c r="N22" s="44">
        <v>10.5</v>
      </c>
      <c r="O22" s="44">
        <v>10.5</v>
      </c>
      <c r="P22" s="44">
        <v>10.5</v>
      </c>
      <c r="Q22" s="44">
        <v>10.5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11.1</v>
      </c>
      <c r="Z22" s="44">
        <v>25</v>
      </c>
      <c r="AA22" s="44">
        <v>34.9</v>
      </c>
      <c r="AB22" s="44">
        <v>25</v>
      </c>
      <c r="AC22" s="44">
        <v>25</v>
      </c>
      <c r="AD22" s="44">
        <v>25</v>
      </c>
      <c r="AE22" s="44">
        <v>25</v>
      </c>
      <c r="AF22" s="44">
        <v>20.6</v>
      </c>
      <c r="AG22" s="59">
        <v>48.5</v>
      </c>
      <c r="AH22" s="45">
        <f t="shared" si="2"/>
        <v>34.9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2922.1</v>
      </c>
      <c r="AN22" s="58">
        <f t="shared" si="16"/>
        <v>2926</v>
      </c>
      <c r="AO22" s="58">
        <f t="shared" si="16"/>
        <v>2918.2</v>
      </c>
      <c r="AP22" s="58">
        <f t="shared" si="16"/>
        <v>2920.2</v>
      </c>
      <c r="AQ22" s="58">
        <f t="shared" si="16"/>
        <v>2723.6</v>
      </c>
      <c r="AR22" s="58">
        <f t="shared" si="16"/>
        <v>2719.82</v>
      </c>
      <c r="AS22" s="58">
        <f t="shared" si="16"/>
        <v>2735.7999999999997</v>
      </c>
      <c r="AT22" s="58">
        <f t="shared" si="16"/>
        <v>2821.1</v>
      </c>
      <c r="AU22" s="58">
        <f t="shared" si="16"/>
        <v>2917.7999999999997</v>
      </c>
      <c r="AV22" s="58">
        <f t="shared" si="16"/>
        <v>2934.7</v>
      </c>
      <c r="AW22" s="58">
        <f t="shared" si="16"/>
        <v>2946.5</v>
      </c>
      <c r="AX22" s="58">
        <f t="shared" si="16"/>
        <v>2958.3</v>
      </c>
      <c r="AY22" s="58">
        <f t="shared" si="16"/>
        <v>2954.6000000000004</v>
      </c>
      <c r="AZ22" s="58">
        <f t="shared" si="16"/>
        <v>2895.9</v>
      </c>
      <c r="BA22" s="58">
        <f t="shared" si="16"/>
        <v>2830.8</v>
      </c>
      <c r="BB22" s="58">
        <f t="shared" si="16"/>
        <v>2877.5</v>
      </c>
      <c r="BC22" s="58">
        <f t="shared" si="16"/>
        <v>2760.4</v>
      </c>
      <c r="BD22" s="58">
        <f t="shared" si="16"/>
        <v>2894.7999999999997</v>
      </c>
      <c r="BE22" s="58">
        <f t="shared" si="16"/>
        <v>2894.5</v>
      </c>
      <c r="BF22" s="58">
        <f t="shared" si="16"/>
        <v>3019.3</v>
      </c>
      <c r="BG22" s="58">
        <f t="shared" si="16"/>
        <v>3108.1199999999994</v>
      </c>
      <c r="BH22" s="58">
        <f t="shared" si="16"/>
        <v>3081.5199999999995</v>
      </c>
      <c r="BI22" s="58">
        <f t="shared" si="16"/>
        <v>3003.6199999999994</v>
      </c>
      <c r="BJ22" s="58">
        <f t="shared" si="16"/>
        <v>2911.4199999999996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37.200000000000003</v>
      </c>
      <c r="C23" s="44">
        <v>37.200000000000003</v>
      </c>
      <c r="D23" s="44">
        <v>37.200000000000003</v>
      </c>
      <c r="E23" s="44">
        <v>37.200000000000003</v>
      </c>
      <c r="F23" s="44">
        <v>34.799999999999997</v>
      </c>
      <c r="G23" s="44">
        <v>34.799999999999997</v>
      </c>
      <c r="H23" s="44">
        <v>34.799999999999997</v>
      </c>
      <c r="I23" s="44">
        <v>34.799999999999997</v>
      </c>
      <c r="J23" s="44">
        <v>37</v>
      </c>
      <c r="K23" s="44">
        <v>37</v>
      </c>
      <c r="L23" s="44">
        <v>41.6</v>
      </c>
      <c r="M23" s="44">
        <v>45.9</v>
      </c>
      <c r="N23" s="44">
        <v>45.9</v>
      </c>
      <c r="O23" s="44">
        <v>45.9</v>
      </c>
      <c r="P23" s="44">
        <v>46</v>
      </c>
      <c r="Q23" s="44">
        <v>46</v>
      </c>
      <c r="R23" s="44">
        <v>46</v>
      </c>
      <c r="S23" s="44">
        <v>45.9</v>
      </c>
      <c r="T23" s="44">
        <v>45.9</v>
      </c>
      <c r="U23" s="44">
        <v>45.8</v>
      </c>
      <c r="V23" s="44">
        <v>45.8</v>
      </c>
      <c r="W23" s="44">
        <v>45.8</v>
      </c>
      <c r="X23" s="44">
        <v>45.8</v>
      </c>
      <c r="Y23" s="44">
        <v>45.8</v>
      </c>
      <c r="Z23" s="44">
        <v>45.8</v>
      </c>
      <c r="AA23" s="44">
        <v>45.9</v>
      </c>
      <c r="AB23" s="44">
        <v>45.9</v>
      </c>
      <c r="AC23" s="44">
        <v>45.9</v>
      </c>
      <c r="AD23" s="44">
        <v>45.9</v>
      </c>
      <c r="AE23" s="44">
        <v>41.2</v>
      </c>
      <c r="AF23" s="44">
        <v>37</v>
      </c>
      <c r="AG23" s="59">
        <v>45</v>
      </c>
      <c r="AH23" s="45">
        <f t="shared" si="2"/>
        <v>46</v>
      </c>
      <c r="AI23" s="46">
        <f t="shared" si="3"/>
        <v>34.799999999999997</v>
      </c>
      <c r="AK23" s="47"/>
      <c r="AL23" s="57" t="s">
        <v>28</v>
      </c>
      <c r="AM23" s="58">
        <f t="shared" ref="AM23:AR23" si="17">B133*-1</f>
        <v>-831.8</v>
      </c>
      <c r="AN23" s="58">
        <f t="shared" si="17"/>
        <v>-848.2</v>
      </c>
      <c r="AO23" s="58">
        <f t="shared" si="17"/>
        <v>-842</v>
      </c>
      <c r="AP23" s="58">
        <f t="shared" si="17"/>
        <v>-883</v>
      </c>
      <c r="AQ23" s="58">
        <f t="shared" si="17"/>
        <v>-877.8</v>
      </c>
      <c r="AR23" s="58">
        <f t="shared" si="17"/>
        <v>-880</v>
      </c>
      <c r="AS23" s="58">
        <f>I133*-1</f>
        <v>-888.40000000000009</v>
      </c>
      <c r="AT23" s="58">
        <f>K133*-1</f>
        <v>-897.6</v>
      </c>
      <c r="AU23" s="58">
        <f t="shared" ref="AU23:BD23" si="18">M133*-1</f>
        <v>-909.7</v>
      </c>
      <c r="AV23" s="58">
        <f t="shared" si="18"/>
        <v>-892.60000000000014</v>
      </c>
      <c r="AW23" s="58">
        <f t="shared" si="18"/>
        <v>-887.6</v>
      </c>
      <c r="AX23" s="58">
        <f t="shared" si="18"/>
        <v>-860.2</v>
      </c>
      <c r="AY23" s="58">
        <f t="shared" si="18"/>
        <v>-860.2</v>
      </c>
      <c r="AZ23" s="58">
        <f t="shared" si="18"/>
        <v>-808.2</v>
      </c>
      <c r="BA23" s="58">
        <f t="shared" si="18"/>
        <v>-735.59999999999991</v>
      </c>
      <c r="BB23" s="58">
        <f t="shared" si="18"/>
        <v>-807.2</v>
      </c>
      <c r="BC23" s="58">
        <f t="shared" si="18"/>
        <v>-717.4</v>
      </c>
      <c r="BD23" s="58">
        <f t="shared" si="18"/>
        <v>-896.2</v>
      </c>
      <c r="BE23" s="58">
        <f>X133*-1</f>
        <v>-909.69999999999993</v>
      </c>
      <c r="BF23" s="58">
        <f>Z133*-1</f>
        <v>-763.7</v>
      </c>
      <c r="BG23" s="58">
        <f>AB133*-1</f>
        <v>-833.2</v>
      </c>
      <c r="BH23" s="58">
        <f>AD133*-1</f>
        <v>-806.6</v>
      </c>
      <c r="BI23" s="58">
        <f>AE133*-1</f>
        <v>-845.4</v>
      </c>
      <c r="BJ23" s="58">
        <f>AF133*-1</f>
        <v>-763.3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59">
        <v>44</v>
      </c>
      <c r="AH24" s="45">
        <f t="shared" si="2"/>
        <v>0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38</v>
      </c>
      <c r="C25" s="44">
        <v>38</v>
      </c>
      <c r="D25" s="44">
        <v>38</v>
      </c>
      <c r="E25" s="44">
        <v>38</v>
      </c>
      <c r="F25" s="44">
        <v>29</v>
      </c>
      <c r="G25" s="44">
        <v>29</v>
      </c>
      <c r="H25" s="44">
        <v>29</v>
      </c>
      <c r="I25" s="44">
        <v>29</v>
      </c>
      <c r="J25" s="44">
        <v>29</v>
      </c>
      <c r="K25" s="44">
        <v>36</v>
      </c>
      <c r="L25" s="44">
        <v>36</v>
      </c>
      <c r="M25" s="44">
        <v>39</v>
      </c>
      <c r="N25" s="44">
        <v>39</v>
      </c>
      <c r="O25" s="44">
        <v>42</v>
      </c>
      <c r="P25" s="44">
        <v>42</v>
      </c>
      <c r="Q25" s="44">
        <v>42</v>
      </c>
      <c r="R25" s="44">
        <v>42</v>
      </c>
      <c r="S25" s="44">
        <v>0</v>
      </c>
      <c r="T25" s="44">
        <v>42</v>
      </c>
      <c r="U25" s="44">
        <v>36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42</v>
      </c>
      <c r="AG25" s="59">
        <v>42</v>
      </c>
      <c r="AH25" s="45">
        <f t="shared" si="2"/>
        <v>42</v>
      </c>
      <c r="AI25" s="46">
        <f t="shared" si="3"/>
        <v>0</v>
      </c>
      <c r="AK25" s="47"/>
      <c r="AL25" s="57" t="s">
        <v>29</v>
      </c>
      <c r="AM25" s="58">
        <f t="shared" ref="AM25:BJ25" si="19">AM22+AM23</f>
        <v>2090.3000000000002</v>
      </c>
      <c r="AN25" s="58">
        <f t="shared" si="19"/>
        <v>2077.8000000000002</v>
      </c>
      <c r="AO25" s="58">
        <f t="shared" si="19"/>
        <v>2076.1999999999998</v>
      </c>
      <c r="AP25" s="58">
        <f t="shared" si="19"/>
        <v>2037.1999999999998</v>
      </c>
      <c r="AQ25" s="58">
        <f t="shared" si="19"/>
        <v>1845.8</v>
      </c>
      <c r="AR25" s="58">
        <f t="shared" si="19"/>
        <v>1839.8200000000002</v>
      </c>
      <c r="AS25" s="58">
        <f t="shared" si="19"/>
        <v>1847.3999999999996</v>
      </c>
      <c r="AT25" s="58">
        <f t="shared" si="19"/>
        <v>1923.5</v>
      </c>
      <c r="AU25" s="58">
        <f t="shared" si="19"/>
        <v>2008.0999999999997</v>
      </c>
      <c r="AV25" s="58">
        <f t="shared" si="19"/>
        <v>2042.0999999999997</v>
      </c>
      <c r="AW25" s="58">
        <f t="shared" si="19"/>
        <v>2058.9</v>
      </c>
      <c r="AX25" s="58">
        <f t="shared" si="19"/>
        <v>2098.1000000000004</v>
      </c>
      <c r="AY25" s="58">
        <f t="shared" si="19"/>
        <v>2094.4000000000005</v>
      </c>
      <c r="AZ25" s="58">
        <f t="shared" si="19"/>
        <v>2087.6999999999998</v>
      </c>
      <c r="BA25" s="58">
        <f t="shared" si="19"/>
        <v>2095.2000000000003</v>
      </c>
      <c r="BB25" s="58">
        <f t="shared" si="19"/>
        <v>2070.3000000000002</v>
      </c>
      <c r="BC25" s="58">
        <f t="shared" si="19"/>
        <v>2043</v>
      </c>
      <c r="BD25" s="58">
        <f t="shared" si="19"/>
        <v>1998.5999999999997</v>
      </c>
      <c r="BE25" s="58">
        <f t="shared" si="19"/>
        <v>1984.8000000000002</v>
      </c>
      <c r="BF25" s="58">
        <f t="shared" si="19"/>
        <v>2255.6000000000004</v>
      </c>
      <c r="BG25" s="58">
        <f t="shared" si="19"/>
        <v>2274.9199999999992</v>
      </c>
      <c r="BH25" s="58">
        <f t="shared" si="19"/>
        <v>2274.9199999999996</v>
      </c>
      <c r="BI25" s="58">
        <f t="shared" si="19"/>
        <v>2158.2199999999993</v>
      </c>
      <c r="BJ25" s="58">
        <f t="shared" si="19"/>
        <v>2148.12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40</v>
      </c>
      <c r="C26" s="44">
        <v>40</v>
      </c>
      <c r="D26" s="44">
        <v>40</v>
      </c>
      <c r="E26" s="44">
        <v>40</v>
      </c>
      <c r="F26" s="44">
        <v>39.799999999999997</v>
      </c>
      <c r="G26" s="44">
        <v>36.1</v>
      </c>
      <c r="H26" s="44">
        <v>36.1</v>
      </c>
      <c r="I26" s="44">
        <v>39.700000000000003</v>
      </c>
      <c r="J26" s="44">
        <v>39.700000000000003</v>
      </c>
      <c r="K26" s="44">
        <v>39.700000000000003</v>
      </c>
      <c r="L26" s="44">
        <v>39.700000000000003</v>
      </c>
      <c r="M26" s="44">
        <v>39.700000000000003</v>
      </c>
      <c r="N26" s="44">
        <v>39.700000000000003</v>
      </c>
      <c r="O26" s="44">
        <v>39.700000000000003</v>
      </c>
      <c r="P26" s="44">
        <v>39.700000000000003</v>
      </c>
      <c r="Q26" s="44">
        <v>39.700000000000003</v>
      </c>
      <c r="R26" s="44">
        <v>39.700000000000003</v>
      </c>
      <c r="S26" s="44">
        <v>39.9</v>
      </c>
      <c r="T26" s="44">
        <v>39.9</v>
      </c>
      <c r="U26" s="44">
        <v>39.9</v>
      </c>
      <c r="V26" s="44">
        <v>39.9</v>
      </c>
      <c r="W26" s="44">
        <v>39.9</v>
      </c>
      <c r="X26" s="44">
        <v>39.9</v>
      </c>
      <c r="Y26" s="44">
        <v>39.9</v>
      </c>
      <c r="Z26" s="44">
        <v>39.9</v>
      </c>
      <c r="AA26" s="44">
        <v>39.9</v>
      </c>
      <c r="AB26" s="44">
        <v>39.9</v>
      </c>
      <c r="AC26" s="44">
        <v>39.9</v>
      </c>
      <c r="AD26" s="44">
        <v>39.9</v>
      </c>
      <c r="AE26" s="44">
        <v>39.9</v>
      </c>
      <c r="AF26" s="44">
        <v>39.9</v>
      </c>
      <c r="AG26" s="59">
        <v>40</v>
      </c>
      <c r="AH26" s="45">
        <f t="shared" si="2"/>
        <v>40</v>
      </c>
      <c r="AI26" s="46">
        <f t="shared" si="3"/>
        <v>36.1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40.799999999999997</v>
      </c>
      <c r="C27" s="44">
        <v>40.799999999999997</v>
      </c>
      <c r="D27" s="44">
        <v>40.799999999999997</v>
      </c>
      <c r="E27" s="44">
        <v>40.799999999999997</v>
      </c>
      <c r="F27" s="44">
        <v>40.5</v>
      </c>
      <c r="G27" s="44">
        <v>36.9</v>
      </c>
      <c r="H27" s="44">
        <v>36.9</v>
      </c>
      <c r="I27" s="44">
        <v>39.799999999999997</v>
      </c>
      <c r="J27" s="44">
        <v>39.799999999999997</v>
      </c>
      <c r="K27" s="44">
        <v>39.799999999999997</v>
      </c>
      <c r="L27" s="44">
        <v>39.799999999999997</v>
      </c>
      <c r="M27" s="44">
        <v>40.4</v>
      </c>
      <c r="N27" s="44">
        <v>40.4</v>
      </c>
      <c r="O27" s="44">
        <v>40.4</v>
      </c>
      <c r="P27" s="44">
        <v>40.4</v>
      </c>
      <c r="Q27" s="44">
        <v>40.4</v>
      </c>
      <c r="R27" s="44">
        <v>40.4</v>
      </c>
      <c r="S27" s="44">
        <v>40.799999999999997</v>
      </c>
      <c r="T27" s="44">
        <v>40.799999999999997</v>
      </c>
      <c r="U27" s="44">
        <v>40.799999999999997</v>
      </c>
      <c r="V27" s="44">
        <v>40.799999999999997</v>
      </c>
      <c r="W27" s="44">
        <v>40.799999999999997</v>
      </c>
      <c r="X27" s="44">
        <v>40.799999999999997</v>
      </c>
      <c r="Y27" s="44">
        <v>40.799999999999997</v>
      </c>
      <c r="Z27" s="44">
        <v>40.799999999999997</v>
      </c>
      <c r="AA27" s="44">
        <v>40.799999999999997</v>
      </c>
      <c r="AB27" s="44">
        <v>40.799999999999997</v>
      </c>
      <c r="AC27" s="44">
        <v>40.799999999999997</v>
      </c>
      <c r="AD27" s="44">
        <v>40.799999999999997</v>
      </c>
      <c r="AE27" s="44">
        <v>40.799999999999997</v>
      </c>
      <c r="AF27" s="44">
        <v>40.799999999999997</v>
      </c>
      <c r="AG27" s="59">
        <v>38.46</v>
      </c>
      <c r="AH27" s="45">
        <f t="shared" si="2"/>
        <v>40.799999999999997</v>
      </c>
      <c r="AI27" s="46">
        <f t="shared" si="3"/>
        <v>36.9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35.5</v>
      </c>
      <c r="C28" s="44">
        <v>35.5</v>
      </c>
      <c r="D28" s="44">
        <v>35.5</v>
      </c>
      <c r="E28" s="44">
        <v>35.5</v>
      </c>
      <c r="F28" s="44">
        <v>26.9</v>
      </c>
      <c r="G28" s="44">
        <v>26.9</v>
      </c>
      <c r="H28" s="44">
        <v>26.9</v>
      </c>
      <c r="I28" s="44">
        <v>26.9</v>
      </c>
      <c r="J28" s="44">
        <v>26.9</v>
      </c>
      <c r="K28" s="44">
        <v>32</v>
      </c>
      <c r="L28" s="44">
        <v>32</v>
      </c>
      <c r="M28" s="44">
        <v>36</v>
      </c>
      <c r="N28" s="44">
        <v>36</v>
      </c>
      <c r="O28" s="44">
        <v>38.9</v>
      </c>
      <c r="P28" s="44">
        <v>39</v>
      </c>
      <c r="Q28" s="44">
        <v>39</v>
      </c>
      <c r="R28" s="44">
        <v>39</v>
      </c>
      <c r="S28" s="44">
        <v>39.299999999999997</v>
      </c>
      <c r="T28" s="44">
        <v>39.299999999999997</v>
      </c>
      <c r="U28" s="44">
        <v>33</v>
      </c>
      <c r="V28" s="44">
        <v>39</v>
      </c>
      <c r="W28" s="44">
        <v>39</v>
      </c>
      <c r="X28" s="44">
        <v>39</v>
      </c>
      <c r="Y28" s="44">
        <v>39</v>
      </c>
      <c r="Z28" s="44">
        <v>39</v>
      </c>
      <c r="AA28" s="44">
        <v>38.9</v>
      </c>
      <c r="AB28" s="44">
        <v>38.9</v>
      </c>
      <c r="AC28" s="44">
        <v>38.9</v>
      </c>
      <c r="AD28" s="44">
        <v>38.9</v>
      </c>
      <c r="AE28" s="44">
        <v>38.9</v>
      </c>
      <c r="AF28" s="44">
        <v>38.9</v>
      </c>
      <c r="AG28" s="59">
        <v>38</v>
      </c>
      <c r="AH28" s="45">
        <f t="shared" si="2"/>
        <v>39.299999999999997</v>
      </c>
      <c r="AI28" s="46">
        <f t="shared" si="3"/>
        <v>26.9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29.9</v>
      </c>
      <c r="C29" s="44">
        <v>29.9</v>
      </c>
      <c r="D29" s="44">
        <v>29.9</v>
      </c>
      <c r="E29" s="44">
        <v>29.9</v>
      </c>
      <c r="F29" s="44">
        <v>25.8</v>
      </c>
      <c r="G29" s="44">
        <v>25.8</v>
      </c>
      <c r="H29" s="44">
        <v>25.8</v>
      </c>
      <c r="I29" s="44">
        <v>25.8</v>
      </c>
      <c r="J29" s="44">
        <v>29.9</v>
      </c>
      <c r="K29" s="44">
        <v>29.9</v>
      </c>
      <c r="L29" s="44">
        <v>34.6</v>
      </c>
      <c r="M29" s="44">
        <v>37.200000000000003</v>
      </c>
      <c r="N29" s="44">
        <v>37.200000000000003</v>
      </c>
      <c r="O29" s="44">
        <v>37.200000000000003</v>
      </c>
      <c r="P29" s="44">
        <v>37.200000000000003</v>
      </c>
      <c r="Q29" s="44">
        <v>37.200000000000003</v>
      </c>
      <c r="R29" s="44">
        <v>37.200000000000003</v>
      </c>
      <c r="S29" s="44">
        <v>36.4</v>
      </c>
      <c r="T29" s="44">
        <v>36.4</v>
      </c>
      <c r="U29" s="44">
        <v>36.4</v>
      </c>
      <c r="V29" s="44">
        <v>36.4</v>
      </c>
      <c r="W29" s="44">
        <v>36.4</v>
      </c>
      <c r="X29" s="44">
        <v>36.4</v>
      </c>
      <c r="Y29" s="44">
        <v>36.4</v>
      </c>
      <c r="Z29" s="44">
        <v>36.4</v>
      </c>
      <c r="AA29" s="44">
        <v>36.4</v>
      </c>
      <c r="AB29" s="44">
        <v>36.4</v>
      </c>
      <c r="AC29" s="44">
        <v>36.4</v>
      </c>
      <c r="AD29" s="44">
        <v>36.4</v>
      </c>
      <c r="AE29" s="44">
        <v>29.4</v>
      </c>
      <c r="AF29" s="44">
        <v>29.4</v>
      </c>
      <c r="AG29" s="59">
        <v>36</v>
      </c>
      <c r="AH29" s="45">
        <f t="shared" si="2"/>
        <v>37.200000000000003</v>
      </c>
      <c r="AI29" s="46">
        <f t="shared" si="3"/>
        <v>25.8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88</v>
      </c>
      <c r="C30" s="44">
        <v>88</v>
      </c>
      <c r="D30" s="44">
        <v>88</v>
      </c>
      <c r="E30" s="44">
        <v>88</v>
      </c>
      <c r="F30" s="44">
        <v>8</v>
      </c>
      <c r="G30" s="44">
        <v>8</v>
      </c>
      <c r="H30" s="44">
        <v>8</v>
      </c>
      <c r="I30" s="44">
        <v>8</v>
      </c>
      <c r="J30" s="44">
        <v>8</v>
      </c>
      <c r="K30" s="44">
        <v>8</v>
      </c>
      <c r="L30" s="44">
        <v>8</v>
      </c>
      <c r="M30" s="44">
        <v>8</v>
      </c>
      <c r="N30" s="44">
        <v>8</v>
      </c>
      <c r="O30" s="44">
        <v>8</v>
      </c>
      <c r="P30" s="44">
        <v>8</v>
      </c>
      <c r="Q30" s="44">
        <v>8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8.4</v>
      </c>
      <c r="Z30" s="44">
        <v>18</v>
      </c>
      <c r="AA30" s="44">
        <v>24.6</v>
      </c>
      <c r="AB30" s="44">
        <v>20</v>
      </c>
      <c r="AC30" s="44">
        <v>20</v>
      </c>
      <c r="AD30" s="44">
        <v>20</v>
      </c>
      <c r="AE30" s="44">
        <v>20</v>
      </c>
      <c r="AF30" s="44">
        <v>15</v>
      </c>
      <c r="AG30" s="59">
        <v>35.5</v>
      </c>
      <c r="AH30" s="45">
        <f t="shared" si="2"/>
        <v>88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11</v>
      </c>
      <c r="S31" s="44">
        <v>11</v>
      </c>
      <c r="T31" s="44">
        <v>11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10.5</v>
      </c>
      <c r="AD31" s="44">
        <v>10.5</v>
      </c>
      <c r="AE31" s="44">
        <v>10.5</v>
      </c>
      <c r="AF31" s="44">
        <v>11</v>
      </c>
      <c r="AG31" s="59">
        <v>32</v>
      </c>
      <c r="AH31" s="45">
        <f t="shared" si="2"/>
        <v>11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22.9</v>
      </c>
      <c r="C33" s="44">
        <v>22.9</v>
      </c>
      <c r="D33" s="44">
        <v>22.9</v>
      </c>
      <c r="E33" s="44">
        <v>22.9</v>
      </c>
      <c r="F33" s="44">
        <v>20</v>
      </c>
      <c r="G33" s="44">
        <v>20</v>
      </c>
      <c r="H33" s="44">
        <v>20</v>
      </c>
      <c r="I33" s="44">
        <v>20</v>
      </c>
      <c r="J33" s="44">
        <v>23.3</v>
      </c>
      <c r="K33" s="44">
        <v>23.2</v>
      </c>
      <c r="L33" s="44">
        <v>26.1</v>
      </c>
      <c r="M33" s="44">
        <v>26.1</v>
      </c>
      <c r="N33" s="44">
        <v>26.1</v>
      </c>
      <c r="O33" s="44">
        <v>26.1</v>
      </c>
      <c r="P33" s="44">
        <v>26</v>
      </c>
      <c r="Q33" s="44">
        <v>26</v>
      </c>
      <c r="R33" s="44">
        <v>24</v>
      </c>
      <c r="S33" s="44">
        <v>24</v>
      </c>
      <c r="T33" s="44">
        <v>24</v>
      </c>
      <c r="U33" s="44">
        <v>24</v>
      </c>
      <c r="V33" s="44">
        <v>24</v>
      </c>
      <c r="W33" s="44">
        <v>24</v>
      </c>
      <c r="X33" s="44">
        <v>24</v>
      </c>
      <c r="Y33" s="44">
        <v>24</v>
      </c>
      <c r="Z33" s="44">
        <v>33.1</v>
      </c>
      <c r="AA33" s="44">
        <v>33.1</v>
      </c>
      <c r="AB33" s="44">
        <v>33.1</v>
      </c>
      <c r="AC33" s="44">
        <v>33.1</v>
      </c>
      <c r="AD33" s="44">
        <v>33.1</v>
      </c>
      <c r="AE33" s="44">
        <v>23.2</v>
      </c>
      <c r="AF33" s="44">
        <v>23.2</v>
      </c>
      <c r="AG33" s="59">
        <v>29.04</v>
      </c>
      <c r="AH33" s="45">
        <f t="shared" si="2"/>
        <v>33.1</v>
      </c>
      <c r="AI33" s="46">
        <f t="shared" si="3"/>
        <v>20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23.3</v>
      </c>
      <c r="C34" s="44">
        <v>23.3</v>
      </c>
      <c r="D34" s="44">
        <v>23.3</v>
      </c>
      <c r="E34" s="44">
        <v>23.3</v>
      </c>
      <c r="F34" s="44">
        <v>20.9</v>
      </c>
      <c r="G34" s="44">
        <v>20.9</v>
      </c>
      <c r="H34" s="44">
        <v>20.9</v>
      </c>
      <c r="I34" s="44">
        <v>20.9</v>
      </c>
      <c r="J34" s="44">
        <v>23.1</v>
      </c>
      <c r="K34" s="44">
        <v>23.1</v>
      </c>
      <c r="L34" s="44">
        <v>26</v>
      </c>
      <c r="M34" s="44">
        <v>28.3</v>
      </c>
      <c r="N34" s="44">
        <v>28.3</v>
      </c>
      <c r="O34" s="44">
        <v>28.3</v>
      </c>
      <c r="P34" s="44">
        <v>28.3</v>
      </c>
      <c r="Q34" s="44">
        <v>28.3</v>
      </c>
      <c r="R34" s="44">
        <v>25.7</v>
      </c>
      <c r="S34" s="44">
        <v>25.7</v>
      </c>
      <c r="T34" s="44">
        <v>28.3</v>
      </c>
      <c r="U34" s="44">
        <v>28.3</v>
      </c>
      <c r="V34" s="44">
        <v>28.3</v>
      </c>
      <c r="W34" s="44">
        <v>28.3</v>
      </c>
      <c r="X34" s="44">
        <v>28.3</v>
      </c>
      <c r="Y34" s="44">
        <v>28.3</v>
      </c>
      <c r="Z34" s="44">
        <v>28.3</v>
      </c>
      <c r="AA34" s="44">
        <v>28.3</v>
      </c>
      <c r="AB34" s="44">
        <v>28.3</v>
      </c>
      <c r="AC34" s="44">
        <v>28.3</v>
      </c>
      <c r="AD34" s="44">
        <v>28.3</v>
      </c>
      <c r="AE34" s="44">
        <v>23</v>
      </c>
      <c r="AF34" s="44">
        <v>23</v>
      </c>
      <c r="AG34" s="59">
        <v>28.1</v>
      </c>
      <c r="AH34" s="45">
        <f t="shared" si="2"/>
        <v>28.3</v>
      </c>
      <c r="AI34" s="46">
        <f t="shared" si="3"/>
        <v>20.9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19.600000000000001</v>
      </c>
      <c r="C35" s="44">
        <v>19.600000000000001</v>
      </c>
      <c r="D35" s="44">
        <v>19.600000000000001</v>
      </c>
      <c r="E35" s="44">
        <v>19.600000000000001</v>
      </c>
      <c r="F35" s="44">
        <v>19.5</v>
      </c>
      <c r="G35" s="44">
        <v>19.5</v>
      </c>
      <c r="H35" s="44">
        <v>19.5</v>
      </c>
      <c r="I35" s="44">
        <v>19.5</v>
      </c>
      <c r="J35" s="44">
        <v>19.5</v>
      </c>
      <c r="K35" s="44">
        <v>22</v>
      </c>
      <c r="L35" s="44">
        <v>22</v>
      </c>
      <c r="M35" s="44">
        <v>25</v>
      </c>
      <c r="N35" s="44">
        <v>25</v>
      </c>
      <c r="O35" s="44">
        <v>26.3</v>
      </c>
      <c r="P35" s="44">
        <v>26.3</v>
      </c>
      <c r="Q35" s="44">
        <v>26.3</v>
      </c>
      <c r="R35" s="44">
        <v>26.5</v>
      </c>
      <c r="S35" s="44">
        <v>26.5</v>
      </c>
      <c r="T35" s="44">
        <v>26.5</v>
      </c>
      <c r="U35" s="44">
        <v>22.1</v>
      </c>
      <c r="V35" s="44">
        <v>26.4</v>
      </c>
      <c r="W35" s="44">
        <v>26.4</v>
      </c>
      <c r="X35" s="44">
        <v>26.4</v>
      </c>
      <c r="Y35" s="44">
        <v>26.4</v>
      </c>
      <c r="Z35" s="44">
        <v>26.4</v>
      </c>
      <c r="AA35" s="44">
        <v>26.3</v>
      </c>
      <c r="AB35" s="44">
        <v>26.3</v>
      </c>
      <c r="AC35" s="44">
        <v>26.3</v>
      </c>
      <c r="AD35" s="44">
        <v>26.3</v>
      </c>
      <c r="AE35" s="44">
        <v>25.1</v>
      </c>
      <c r="AF35" s="44">
        <v>20.5</v>
      </c>
      <c r="AG35" s="59">
        <v>27</v>
      </c>
      <c r="AH35" s="45">
        <f t="shared" si="2"/>
        <v>26.5</v>
      </c>
      <c r="AI35" s="46">
        <f t="shared" si="3"/>
        <v>19.5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13.2</v>
      </c>
      <c r="C36" s="44">
        <v>13.2</v>
      </c>
      <c r="D36" s="44">
        <v>13.2</v>
      </c>
      <c r="E36" s="44">
        <v>13.2</v>
      </c>
      <c r="F36" s="44">
        <v>13.2</v>
      </c>
      <c r="G36" s="44">
        <v>13.2</v>
      </c>
      <c r="H36" s="44">
        <v>13.2</v>
      </c>
      <c r="I36" s="44">
        <v>13.2</v>
      </c>
      <c r="J36" s="44">
        <v>13.2</v>
      </c>
      <c r="K36" s="44">
        <v>13.2</v>
      </c>
      <c r="L36" s="44">
        <v>13.2</v>
      </c>
      <c r="M36" s="44">
        <v>13.2</v>
      </c>
      <c r="N36" s="44">
        <v>13.2</v>
      </c>
      <c r="O36" s="44">
        <v>13.2</v>
      </c>
      <c r="P36" s="44">
        <v>13.2</v>
      </c>
      <c r="Q36" s="44">
        <v>13.2</v>
      </c>
      <c r="R36" s="44">
        <v>13.2</v>
      </c>
      <c r="S36" s="44">
        <v>13.1</v>
      </c>
      <c r="T36" s="44">
        <v>13.1</v>
      </c>
      <c r="U36" s="44">
        <v>13.1</v>
      </c>
      <c r="V36" s="44">
        <v>13.1</v>
      </c>
      <c r="W36" s="44">
        <v>13.1</v>
      </c>
      <c r="X36" s="44">
        <v>13.1</v>
      </c>
      <c r="Y36" s="44">
        <v>13.1</v>
      </c>
      <c r="Z36" s="44">
        <v>13.1</v>
      </c>
      <c r="AA36" s="44">
        <v>13.1</v>
      </c>
      <c r="AB36" s="44">
        <v>13.1</v>
      </c>
      <c r="AC36" s="44">
        <v>13.1</v>
      </c>
      <c r="AD36" s="44">
        <v>13.1</v>
      </c>
      <c r="AE36" s="44">
        <v>13.1</v>
      </c>
      <c r="AF36" s="44">
        <v>13.1</v>
      </c>
      <c r="AG36" s="59">
        <v>25</v>
      </c>
      <c r="AH36" s="45">
        <f t="shared" si="2"/>
        <v>13.2</v>
      </c>
      <c r="AI36" s="46">
        <f t="shared" si="3"/>
        <v>13.1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23.9</v>
      </c>
      <c r="C37" s="44">
        <v>23.9</v>
      </c>
      <c r="D37" s="44">
        <v>23.9</v>
      </c>
      <c r="E37" s="44">
        <v>23.9</v>
      </c>
      <c r="F37" s="44">
        <v>20.3</v>
      </c>
      <c r="G37" s="44">
        <v>20.3</v>
      </c>
      <c r="H37" s="44">
        <v>20.3</v>
      </c>
      <c r="I37" s="44">
        <v>20.3</v>
      </c>
      <c r="J37" s="44">
        <v>20.3</v>
      </c>
      <c r="K37" s="44">
        <v>20.3</v>
      </c>
      <c r="L37" s="44">
        <v>20.3</v>
      </c>
      <c r="M37" s="44">
        <v>20.399999999999999</v>
      </c>
      <c r="N37" s="44">
        <v>20.399999999999999</v>
      </c>
      <c r="O37" s="44">
        <v>20.399999999999999</v>
      </c>
      <c r="P37" s="44">
        <v>25.1</v>
      </c>
      <c r="Q37" s="44">
        <v>25.1</v>
      </c>
      <c r="R37" s="44">
        <v>25.3</v>
      </c>
      <c r="S37" s="44">
        <v>24</v>
      </c>
      <c r="T37" s="44">
        <v>24</v>
      </c>
      <c r="U37" s="44">
        <v>12.6</v>
      </c>
      <c r="V37" s="44">
        <v>12.6</v>
      </c>
      <c r="W37" s="44">
        <v>12.6</v>
      </c>
      <c r="X37" s="44">
        <v>12.6</v>
      </c>
      <c r="Y37" s="44">
        <v>13.7</v>
      </c>
      <c r="Z37" s="44">
        <v>18.5</v>
      </c>
      <c r="AA37" s="44">
        <v>25.2</v>
      </c>
      <c r="AB37" s="44">
        <v>25.2</v>
      </c>
      <c r="AC37" s="44">
        <v>25.2</v>
      </c>
      <c r="AD37" s="44">
        <v>25.2</v>
      </c>
      <c r="AE37" s="44">
        <v>25.2</v>
      </c>
      <c r="AF37" s="44">
        <v>23</v>
      </c>
      <c r="AG37" s="59">
        <v>25</v>
      </c>
      <c r="AH37" s="45">
        <f t="shared" si="2"/>
        <v>25.3</v>
      </c>
      <c r="AI37" s="46">
        <f t="shared" si="3"/>
        <v>12.6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20.6</v>
      </c>
      <c r="C38" s="44">
        <v>20.6</v>
      </c>
      <c r="D38" s="44">
        <v>20.6</v>
      </c>
      <c r="E38" s="44">
        <v>20.6</v>
      </c>
      <c r="F38" s="44">
        <v>17.399999999999999</v>
      </c>
      <c r="G38" s="44">
        <v>17.399999999999999</v>
      </c>
      <c r="H38" s="44">
        <v>17.399999999999999</v>
      </c>
      <c r="I38" s="44">
        <v>17.399999999999999</v>
      </c>
      <c r="J38" s="44">
        <v>17.399999999999999</v>
      </c>
      <c r="K38" s="44">
        <v>21.2</v>
      </c>
      <c r="L38" s="44">
        <v>21.2</v>
      </c>
      <c r="M38" s="44">
        <v>25.1</v>
      </c>
      <c r="N38" s="44">
        <v>25.1</v>
      </c>
      <c r="O38" s="44">
        <v>25.1</v>
      </c>
      <c r="P38" s="44">
        <v>25.1</v>
      </c>
      <c r="Q38" s="44">
        <v>25.1</v>
      </c>
      <c r="R38" s="44">
        <v>25.1</v>
      </c>
      <c r="S38" s="44">
        <v>25.3</v>
      </c>
      <c r="T38" s="44">
        <v>25.3</v>
      </c>
      <c r="U38" s="44">
        <v>25.3</v>
      </c>
      <c r="V38" s="44">
        <v>25.3</v>
      </c>
      <c r="W38" s="44">
        <v>25.2</v>
      </c>
      <c r="X38" s="44">
        <v>25.2</v>
      </c>
      <c r="Y38" s="44">
        <v>25.2</v>
      </c>
      <c r="Z38" s="44">
        <v>25.2</v>
      </c>
      <c r="AA38" s="44">
        <v>25.3</v>
      </c>
      <c r="AB38" s="44">
        <v>25.3</v>
      </c>
      <c r="AC38" s="44">
        <v>25.3</v>
      </c>
      <c r="AD38" s="44">
        <v>25.3</v>
      </c>
      <c r="AE38" s="44">
        <v>20.5</v>
      </c>
      <c r="AF38" s="44">
        <v>20.5</v>
      </c>
      <c r="AG38" s="59">
        <v>25</v>
      </c>
      <c r="AH38" s="45">
        <f t="shared" si="2"/>
        <v>25.3</v>
      </c>
      <c r="AI38" s="46">
        <f t="shared" si="3"/>
        <v>17.399999999999999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17.8</v>
      </c>
      <c r="C39" s="44">
        <v>17.8</v>
      </c>
      <c r="D39" s="44">
        <v>17.8</v>
      </c>
      <c r="E39" s="44">
        <v>17.8</v>
      </c>
      <c r="F39" s="44">
        <v>17.899999999999999</v>
      </c>
      <c r="G39" s="44">
        <v>17.899999999999999</v>
      </c>
      <c r="H39" s="44">
        <v>17.899999999999999</v>
      </c>
      <c r="I39" s="44">
        <v>17.899999999999999</v>
      </c>
      <c r="J39" s="44">
        <v>17.899999999999999</v>
      </c>
      <c r="K39" s="44">
        <v>17.8</v>
      </c>
      <c r="L39" s="44">
        <v>17.8</v>
      </c>
      <c r="M39" s="44">
        <v>22.8</v>
      </c>
      <c r="N39" s="44">
        <v>22.8</v>
      </c>
      <c r="O39" s="44">
        <v>25.5</v>
      </c>
      <c r="P39" s="44">
        <v>24</v>
      </c>
      <c r="Q39" s="44">
        <v>24</v>
      </c>
      <c r="R39" s="44">
        <v>25.5</v>
      </c>
      <c r="S39" s="44">
        <v>25.4</v>
      </c>
      <c r="T39" s="44">
        <v>25.4</v>
      </c>
      <c r="U39" s="44">
        <v>20.3</v>
      </c>
      <c r="V39" s="44">
        <v>25.4</v>
      </c>
      <c r="W39" s="44">
        <v>25.4</v>
      </c>
      <c r="X39" s="44">
        <v>25.4</v>
      </c>
      <c r="Y39" s="44">
        <v>25.4</v>
      </c>
      <c r="Z39" s="44">
        <v>25.4</v>
      </c>
      <c r="AA39" s="44">
        <v>25.4</v>
      </c>
      <c r="AB39" s="44">
        <v>25.4</v>
      </c>
      <c r="AC39" s="44">
        <v>25.4</v>
      </c>
      <c r="AD39" s="44">
        <v>25.4</v>
      </c>
      <c r="AE39" s="44">
        <v>22.8</v>
      </c>
      <c r="AF39" s="44">
        <v>19.3</v>
      </c>
      <c r="AG39" s="59">
        <v>25</v>
      </c>
      <c r="AH39" s="45">
        <f t="shared" si="2"/>
        <v>25.5</v>
      </c>
      <c r="AI39" s="46">
        <f t="shared" si="3"/>
        <v>17.8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13</v>
      </c>
      <c r="C40" s="44">
        <v>13</v>
      </c>
      <c r="D40" s="44">
        <v>13</v>
      </c>
      <c r="E40" s="44">
        <v>13</v>
      </c>
      <c r="F40" s="44">
        <v>13</v>
      </c>
      <c r="G40" s="44">
        <v>13</v>
      </c>
      <c r="H40" s="44">
        <v>13</v>
      </c>
      <c r="I40" s="44">
        <v>13</v>
      </c>
      <c r="J40" s="44">
        <v>13</v>
      </c>
      <c r="K40" s="44">
        <v>13</v>
      </c>
      <c r="L40" s="44">
        <v>13</v>
      </c>
      <c r="M40" s="44">
        <v>13</v>
      </c>
      <c r="N40" s="44">
        <v>13</v>
      </c>
      <c r="O40" s="44">
        <v>13</v>
      </c>
      <c r="P40" s="44">
        <v>13</v>
      </c>
      <c r="Q40" s="44">
        <v>13</v>
      </c>
      <c r="R40" s="44">
        <v>25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13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21.9</v>
      </c>
      <c r="C41" s="44">
        <v>21.9</v>
      </c>
      <c r="D41" s="44">
        <v>21.9</v>
      </c>
      <c r="E41" s="44">
        <v>21.9</v>
      </c>
      <c r="F41" s="44">
        <v>22</v>
      </c>
      <c r="G41" s="44">
        <v>22</v>
      </c>
      <c r="H41" s="44">
        <v>22</v>
      </c>
      <c r="I41" s="44">
        <v>22</v>
      </c>
      <c r="J41" s="44">
        <v>22</v>
      </c>
      <c r="K41" s="44">
        <v>22</v>
      </c>
      <c r="L41" s="44">
        <v>22</v>
      </c>
      <c r="M41" s="44">
        <v>22.3</v>
      </c>
      <c r="N41" s="44">
        <v>22.3</v>
      </c>
      <c r="O41" s="44">
        <v>24.6</v>
      </c>
      <c r="P41" s="44">
        <v>24.3</v>
      </c>
      <c r="Q41" s="44">
        <v>24.3</v>
      </c>
      <c r="R41" s="44">
        <v>24.6</v>
      </c>
      <c r="S41" s="44">
        <v>24.3</v>
      </c>
      <c r="T41" s="44">
        <v>24.3</v>
      </c>
      <c r="U41" s="44">
        <v>24.3</v>
      </c>
      <c r="V41" s="44">
        <v>24.3</v>
      </c>
      <c r="W41" s="44">
        <v>24.3</v>
      </c>
      <c r="X41" s="44">
        <v>24.3</v>
      </c>
      <c r="Y41" s="44">
        <v>24.3</v>
      </c>
      <c r="Z41" s="44">
        <v>24.3</v>
      </c>
      <c r="AA41" s="44">
        <v>23.9</v>
      </c>
      <c r="AB41" s="44">
        <v>23.9</v>
      </c>
      <c r="AC41" s="44">
        <v>23.9</v>
      </c>
      <c r="AD41" s="44">
        <v>23.9</v>
      </c>
      <c r="AE41" s="44">
        <v>24.1</v>
      </c>
      <c r="AF41" s="44">
        <v>24.1</v>
      </c>
      <c r="AG41" s="59">
        <v>24</v>
      </c>
      <c r="AH41" s="45">
        <f t="shared" si="2"/>
        <v>24.6</v>
      </c>
      <c r="AI41" s="46">
        <f t="shared" si="3"/>
        <v>21.9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25.4</v>
      </c>
      <c r="C42" s="44">
        <v>25.4</v>
      </c>
      <c r="D42" s="44">
        <v>25.4</v>
      </c>
      <c r="E42" s="44">
        <v>25.4</v>
      </c>
      <c r="F42" s="44">
        <v>24.8</v>
      </c>
      <c r="G42" s="44">
        <v>24.8</v>
      </c>
      <c r="H42" s="44">
        <v>24.8</v>
      </c>
      <c r="I42" s="44">
        <v>24.8</v>
      </c>
      <c r="J42" s="44">
        <v>24.8</v>
      </c>
      <c r="K42" s="44">
        <v>24.8</v>
      </c>
      <c r="L42" s="44">
        <v>24.8</v>
      </c>
      <c r="M42" s="44">
        <v>25.2</v>
      </c>
      <c r="N42" s="44">
        <v>25.2</v>
      </c>
      <c r="O42" s="44">
        <v>25.2</v>
      </c>
      <c r="P42" s="44">
        <v>25.2</v>
      </c>
      <c r="Q42" s="44">
        <v>25.2</v>
      </c>
      <c r="R42" s="44">
        <v>25.2</v>
      </c>
      <c r="S42" s="44">
        <v>25.2</v>
      </c>
      <c r="T42" s="44">
        <v>25.2</v>
      </c>
      <c r="U42" s="44">
        <v>25.2</v>
      </c>
      <c r="V42" s="44">
        <v>25.2</v>
      </c>
      <c r="W42" s="44">
        <v>25.2</v>
      </c>
      <c r="X42" s="44">
        <v>25.2</v>
      </c>
      <c r="Y42" s="44">
        <v>25.2</v>
      </c>
      <c r="Z42" s="44">
        <v>25.2</v>
      </c>
      <c r="AA42" s="44">
        <v>25</v>
      </c>
      <c r="AB42" s="44">
        <v>25</v>
      </c>
      <c r="AC42" s="44">
        <v>25</v>
      </c>
      <c r="AD42" s="44">
        <v>25</v>
      </c>
      <c r="AE42" s="44">
        <v>25.3</v>
      </c>
      <c r="AF42" s="44">
        <v>25.3</v>
      </c>
      <c r="AG42" s="59">
        <v>23.5</v>
      </c>
      <c r="AH42" s="45">
        <f t="shared" si="2"/>
        <v>25.4</v>
      </c>
      <c r="AI42" s="46">
        <f t="shared" si="3"/>
        <v>24.8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4.5999999999999996</v>
      </c>
      <c r="C43" s="44">
        <v>4.5999999999999996</v>
      </c>
      <c r="D43" s="44">
        <v>4.5999999999999996</v>
      </c>
      <c r="E43" s="44">
        <v>4.5999999999999996</v>
      </c>
      <c r="F43" s="44">
        <v>4.5999999999999996</v>
      </c>
      <c r="G43" s="44">
        <v>4.5999999999999996</v>
      </c>
      <c r="H43" s="44">
        <v>4.5999999999999996</v>
      </c>
      <c r="I43" s="44">
        <v>4.5999999999999996</v>
      </c>
      <c r="J43" s="44">
        <v>4.5999999999999996</v>
      </c>
      <c r="K43" s="44">
        <v>4.5999999999999996</v>
      </c>
      <c r="L43" s="44">
        <v>4.5999999999999996</v>
      </c>
      <c r="M43" s="44">
        <v>4.5999999999999996</v>
      </c>
      <c r="N43" s="44">
        <v>4.5999999999999996</v>
      </c>
      <c r="O43" s="44">
        <v>4.5999999999999996</v>
      </c>
      <c r="P43" s="44">
        <v>4.5999999999999996</v>
      </c>
      <c r="Q43" s="44">
        <v>4.5999999999999996</v>
      </c>
      <c r="R43" s="44">
        <v>4.5999999999999996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4.5999999999999996</v>
      </c>
      <c r="Z43" s="44">
        <v>11.5</v>
      </c>
      <c r="AA43" s="44">
        <v>16</v>
      </c>
      <c r="AB43" s="44">
        <v>10.8</v>
      </c>
      <c r="AC43" s="44">
        <v>10.8</v>
      </c>
      <c r="AD43" s="44">
        <v>10.8</v>
      </c>
      <c r="AE43" s="44">
        <v>10.8</v>
      </c>
      <c r="AF43" s="44">
        <v>9.1999999999999993</v>
      </c>
      <c r="AG43" s="59">
        <v>22.5</v>
      </c>
      <c r="AH43" s="45">
        <f t="shared" si="2"/>
        <v>16</v>
      </c>
      <c r="AI43" s="46">
        <f t="shared" si="3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10.9</v>
      </c>
      <c r="C44" s="44">
        <v>10.9</v>
      </c>
      <c r="D44" s="44">
        <v>10.9</v>
      </c>
      <c r="E44" s="44">
        <v>10.9</v>
      </c>
      <c r="F44" s="44">
        <v>10.9</v>
      </c>
      <c r="G44" s="44">
        <v>10.9</v>
      </c>
      <c r="H44" s="44">
        <v>10.9</v>
      </c>
      <c r="I44" s="44">
        <v>10.9</v>
      </c>
      <c r="J44" s="44">
        <v>10.9</v>
      </c>
      <c r="K44" s="44">
        <v>10.9</v>
      </c>
      <c r="L44" s="44">
        <v>10.9</v>
      </c>
      <c r="M44" s="44">
        <v>10.9</v>
      </c>
      <c r="N44" s="44">
        <v>10.9</v>
      </c>
      <c r="O44" s="44">
        <v>10.9</v>
      </c>
      <c r="P44" s="44">
        <v>10.9</v>
      </c>
      <c r="Q44" s="44">
        <v>10.9</v>
      </c>
      <c r="R44" s="44">
        <v>10.9</v>
      </c>
      <c r="S44" s="44">
        <v>10.9</v>
      </c>
      <c r="T44" s="44">
        <v>10.9</v>
      </c>
      <c r="U44" s="44">
        <v>10.9</v>
      </c>
      <c r="V44" s="44">
        <v>10.9</v>
      </c>
      <c r="W44" s="44">
        <v>10.9</v>
      </c>
      <c r="X44" s="44">
        <v>10.9</v>
      </c>
      <c r="Y44" s="44">
        <v>10.9</v>
      </c>
      <c r="Z44" s="44">
        <v>10.9</v>
      </c>
      <c r="AA44" s="44">
        <v>10.9</v>
      </c>
      <c r="AB44" s="44">
        <v>10.9</v>
      </c>
      <c r="AC44" s="44">
        <v>10.9</v>
      </c>
      <c r="AD44" s="44">
        <v>10.9</v>
      </c>
      <c r="AE44" s="44">
        <v>10.9</v>
      </c>
      <c r="AF44" s="44">
        <v>10.9</v>
      </c>
      <c r="AG44" s="59">
        <v>22.2</v>
      </c>
      <c r="AH44" s="45">
        <f t="shared" si="2"/>
        <v>10.9</v>
      </c>
      <c r="AI44" s="46">
        <f t="shared" si="3"/>
        <v>10.9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20</v>
      </c>
      <c r="C45" s="44">
        <v>20</v>
      </c>
      <c r="D45" s="44">
        <v>20</v>
      </c>
      <c r="E45" s="44">
        <v>20</v>
      </c>
      <c r="F45" s="44">
        <v>20</v>
      </c>
      <c r="G45" s="44">
        <v>20</v>
      </c>
      <c r="H45" s="44">
        <v>20</v>
      </c>
      <c r="I45" s="44">
        <v>20</v>
      </c>
      <c r="J45" s="44">
        <v>20</v>
      </c>
      <c r="K45" s="44">
        <v>20</v>
      </c>
      <c r="L45" s="44">
        <v>20</v>
      </c>
      <c r="M45" s="44">
        <v>20</v>
      </c>
      <c r="N45" s="44">
        <v>20</v>
      </c>
      <c r="O45" s="44">
        <v>20</v>
      </c>
      <c r="P45" s="44">
        <v>20</v>
      </c>
      <c r="Q45" s="44">
        <v>20</v>
      </c>
      <c r="R45" s="44">
        <v>20</v>
      </c>
      <c r="S45" s="44">
        <v>20</v>
      </c>
      <c r="T45" s="44">
        <v>20</v>
      </c>
      <c r="U45" s="44">
        <v>20</v>
      </c>
      <c r="V45" s="44">
        <v>20</v>
      </c>
      <c r="W45" s="44">
        <v>20</v>
      </c>
      <c r="X45" s="44">
        <v>20</v>
      </c>
      <c r="Y45" s="44">
        <v>20</v>
      </c>
      <c r="Z45" s="44">
        <v>20</v>
      </c>
      <c r="AA45" s="44">
        <v>20</v>
      </c>
      <c r="AB45" s="44">
        <v>20</v>
      </c>
      <c r="AC45" s="44">
        <v>20</v>
      </c>
      <c r="AD45" s="44">
        <v>20</v>
      </c>
      <c r="AE45" s="44">
        <v>20</v>
      </c>
      <c r="AF45" s="44">
        <v>22</v>
      </c>
      <c r="AG45" s="59">
        <v>22.1</v>
      </c>
      <c r="AH45" s="45">
        <f t="shared" si="2"/>
        <v>22</v>
      </c>
      <c r="AI45" s="46">
        <f t="shared" si="3"/>
        <v>20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20</v>
      </c>
      <c r="C46" s="44">
        <v>20</v>
      </c>
      <c r="D46" s="44">
        <v>20</v>
      </c>
      <c r="E46" s="44">
        <v>20</v>
      </c>
      <c r="F46" s="44">
        <v>2.4</v>
      </c>
      <c r="G46" s="44">
        <v>2.4</v>
      </c>
      <c r="H46" s="44">
        <v>2.4</v>
      </c>
      <c r="I46" s="44">
        <v>18.100000000000001</v>
      </c>
      <c r="J46" s="44">
        <v>18.100000000000001</v>
      </c>
      <c r="K46" s="44">
        <v>18.100000000000001</v>
      </c>
      <c r="L46" s="44">
        <v>18.100000000000001</v>
      </c>
      <c r="M46" s="44">
        <v>18.100000000000001</v>
      </c>
      <c r="N46" s="44">
        <v>18.100000000000001</v>
      </c>
      <c r="O46" s="44">
        <v>18.100000000000001</v>
      </c>
      <c r="P46" s="44">
        <v>18.100000000000001</v>
      </c>
      <c r="Q46" s="44">
        <v>18.100000000000001</v>
      </c>
      <c r="R46" s="44">
        <v>18.100000000000001</v>
      </c>
      <c r="S46" s="44">
        <v>18.100000000000001</v>
      </c>
      <c r="T46" s="44">
        <v>18.100000000000001</v>
      </c>
      <c r="U46" s="44">
        <v>18.100000000000001</v>
      </c>
      <c r="V46" s="44">
        <v>18.100000000000001</v>
      </c>
      <c r="W46" s="44">
        <v>18.100000000000001</v>
      </c>
      <c r="X46" s="44">
        <v>18.100000000000001</v>
      </c>
      <c r="Y46" s="44">
        <v>18.100000000000001</v>
      </c>
      <c r="Z46" s="44">
        <v>18.100000000000001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20</v>
      </c>
      <c r="AG46" s="59">
        <v>22</v>
      </c>
      <c r="AH46" s="45">
        <f t="shared" si="2"/>
        <v>22</v>
      </c>
      <c r="AI46" s="46">
        <f t="shared" si="3"/>
        <v>2.4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18</v>
      </c>
      <c r="Q47" s="44">
        <v>18</v>
      </c>
      <c r="R47" s="44">
        <v>18</v>
      </c>
      <c r="S47" s="44">
        <v>18</v>
      </c>
      <c r="T47" s="44">
        <v>18</v>
      </c>
      <c r="U47" s="44">
        <v>18</v>
      </c>
      <c r="V47" s="44">
        <v>18</v>
      </c>
      <c r="W47" s="44">
        <v>18</v>
      </c>
      <c r="X47" s="44">
        <v>18</v>
      </c>
      <c r="Y47" s="44">
        <v>18</v>
      </c>
      <c r="Z47" s="44">
        <v>18</v>
      </c>
      <c r="AA47" s="44">
        <v>18</v>
      </c>
      <c r="AB47" s="44">
        <v>18</v>
      </c>
      <c r="AC47" s="44">
        <v>18</v>
      </c>
      <c r="AD47" s="44">
        <v>18</v>
      </c>
      <c r="AE47" s="44">
        <v>18</v>
      </c>
      <c r="AF47" s="44">
        <v>18</v>
      </c>
      <c r="AG47" s="59">
        <v>22</v>
      </c>
      <c r="AH47" s="45">
        <f t="shared" si="2"/>
        <v>18</v>
      </c>
      <c r="AI47" s="46">
        <f t="shared" si="3"/>
        <v>18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17.3</v>
      </c>
      <c r="C48" s="44">
        <v>17.3</v>
      </c>
      <c r="D48" s="44">
        <v>17.3</v>
      </c>
      <c r="E48" s="44">
        <v>17.3</v>
      </c>
      <c r="F48" s="44">
        <v>11.4</v>
      </c>
      <c r="G48" s="44">
        <v>11.4</v>
      </c>
      <c r="H48" s="44">
        <v>11.4</v>
      </c>
      <c r="I48" s="44">
        <v>17.399999999999999</v>
      </c>
      <c r="J48" s="44">
        <v>17.399999999999999</v>
      </c>
      <c r="K48" s="44">
        <v>17.399999999999999</v>
      </c>
      <c r="L48" s="44">
        <v>17.399999999999999</v>
      </c>
      <c r="M48" s="44">
        <v>17.3</v>
      </c>
      <c r="N48" s="44">
        <v>17.3</v>
      </c>
      <c r="O48" s="44">
        <v>17.3</v>
      </c>
      <c r="P48" s="44">
        <v>17.3</v>
      </c>
      <c r="Q48" s="44">
        <v>17.3</v>
      </c>
      <c r="R48" s="44">
        <v>17.3</v>
      </c>
      <c r="S48" s="44">
        <v>17.2</v>
      </c>
      <c r="T48" s="44">
        <v>17.2</v>
      </c>
      <c r="U48" s="44">
        <v>11.3</v>
      </c>
      <c r="V48" s="44">
        <v>11.3</v>
      </c>
      <c r="W48" s="44">
        <v>11.4</v>
      </c>
      <c r="X48" s="44">
        <v>11.4</v>
      </c>
      <c r="Y48" s="44">
        <v>11.4</v>
      </c>
      <c r="Z48" s="44">
        <v>11.4</v>
      </c>
      <c r="AA48" s="44">
        <v>11.2</v>
      </c>
      <c r="AB48" s="44">
        <v>22</v>
      </c>
      <c r="AC48" s="44">
        <v>22</v>
      </c>
      <c r="AD48" s="44">
        <v>22</v>
      </c>
      <c r="AE48" s="44">
        <v>17.600000000000001</v>
      </c>
      <c r="AF48" s="44">
        <v>11.3</v>
      </c>
      <c r="AG48" s="59">
        <v>22</v>
      </c>
      <c r="AH48" s="45">
        <f t="shared" si="2"/>
        <v>22</v>
      </c>
      <c r="AI48" s="46">
        <f t="shared" si="3"/>
        <v>11.2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16</v>
      </c>
      <c r="C49" s="44">
        <v>16</v>
      </c>
      <c r="D49" s="44">
        <v>16</v>
      </c>
      <c r="E49" s="44">
        <v>16</v>
      </c>
      <c r="F49" s="44">
        <v>16</v>
      </c>
      <c r="G49" s="44">
        <v>16</v>
      </c>
      <c r="H49" s="44">
        <v>16</v>
      </c>
      <c r="I49" s="44">
        <v>16</v>
      </c>
      <c r="J49" s="44">
        <v>16</v>
      </c>
      <c r="K49" s="44">
        <v>16</v>
      </c>
      <c r="L49" s="44">
        <v>16</v>
      </c>
      <c r="M49" s="44">
        <v>16</v>
      </c>
      <c r="N49" s="44">
        <v>16</v>
      </c>
      <c r="O49" s="44">
        <v>16</v>
      </c>
      <c r="P49" s="44">
        <v>16</v>
      </c>
      <c r="Q49" s="44">
        <v>16</v>
      </c>
      <c r="R49" s="44">
        <v>16</v>
      </c>
      <c r="S49" s="44">
        <v>13.1</v>
      </c>
      <c r="T49" s="44">
        <v>13.1</v>
      </c>
      <c r="U49" s="44">
        <v>13.1</v>
      </c>
      <c r="V49" s="44">
        <v>13.1</v>
      </c>
      <c r="W49" s="44">
        <v>13.1</v>
      </c>
      <c r="X49" s="44">
        <v>13.1</v>
      </c>
      <c r="Y49" s="44">
        <v>13.1</v>
      </c>
      <c r="Z49" s="44">
        <v>13.1</v>
      </c>
      <c r="AA49" s="44">
        <v>19.600000000000001</v>
      </c>
      <c r="AB49" s="44">
        <v>19.600000000000001</v>
      </c>
      <c r="AC49" s="44">
        <v>19.600000000000001</v>
      </c>
      <c r="AD49" s="44">
        <v>19.600000000000001</v>
      </c>
      <c r="AE49" s="44">
        <v>19.600000000000001</v>
      </c>
      <c r="AF49" s="44">
        <v>21.3</v>
      </c>
      <c r="AG49" s="59">
        <v>21.93</v>
      </c>
      <c r="AH49" s="45">
        <f t="shared" si="2"/>
        <v>21.3</v>
      </c>
      <c r="AI49" s="46">
        <f t="shared" si="3"/>
        <v>13.1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5.5</v>
      </c>
      <c r="C50" s="44">
        <v>5.5</v>
      </c>
      <c r="D50" s="44">
        <v>5.5</v>
      </c>
      <c r="E50" s="44">
        <v>5.5</v>
      </c>
      <c r="F50" s="44">
        <v>5.5</v>
      </c>
      <c r="G50" s="44">
        <v>5.5</v>
      </c>
      <c r="H50" s="44">
        <v>5.5</v>
      </c>
      <c r="I50" s="44">
        <v>5.5</v>
      </c>
      <c r="J50" s="44">
        <v>5.5</v>
      </c>
      <c r="K50" s="44">
        <v>5.5</v>
      </c>
      <c r="L50" s="44">
        <v>5.5</v>
      </c>
      <c r="M50" s="44">
        <v>5.6</v>
      </c>
      <c r="N50" s="44">
        <v>5.6</v>
      </c>
      <c r="O50" s="44">
        <v>5.6</v>
      </c>
      <c r="P50" s="44">
        <v>5.6</v>
      </c>
      <c r="Q50" s="44">
        <v>5.6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4.4000000000000004</v>
      </c>
      <c r="Z50" s="44">
        <v>10.9</v>
      </c>
      <c r="AA50" s="44">
        <v>15</v>
      </c>
      <c r="AB50" s="44">
        <v>10.8</v>
      </c>
      <c r="AC50" s="44">
        <v>10.8</v>
      </c>
      <c r="AD50" s="44">
        <v>10.8</v>
      </c>
      <c r="AE50" s="44">
        <v>10.8</v>
      </c>
      <c r="AF50" s="44">
        <v>8.6999999999999993</v>
      </c>
      <c r="AG50" s="59">
        <v>21.3</v>
      </c>
      <c r="AH50" s="45">
        <f t="shared" si="2"/>
        <v>15</v>
      </c>
      <c r="AI50" s="46">
        <f t="shared" si="3"/>
        <v>0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16.3</v>
      </c>
      <c r="C51" s="44">
        <v>16.3</v>
      </c>
      <c r="D51" s="44">
        <v>16.3</v>
      </c>
      <c r="E51" s="44">
        <v>16.3</v>
      </c>
      <c r="F51" s="44">
        <v>14.5</v>
      </c>
      <c r="G51" s="44">
        <v>14.5</v>
      </c>
      <c r="H51" s="44">
        <v>14.5</v>
      </c>
      <c r="I51" s="44">
        <v>14.5</v>
      </c>
      <c r="J51" s="44">
        <v>14.5</v>
      </c>
      <c r="K51" s="44">
        <v>14.5</v>
      </c>
      <c r="L51" s="44">
        <v>14.5</v>
      </c>
      <c r="M51" s="44">
        <v>14.5</v>
      </c>
      <c r="N51" s="44">
        <v>14.5</v>
      </c>
      <c r="O51" s="44">
        <v>14.5</v>
      </c>
      <c r="P51" s="44">
        <v>14.5</v>
      </c>
      <c r="Q51" s="44">
        <v>14.5</v>
      </c>
      <c r="R51" s="44">
        <v>14.5</v>
      </c>
      <c r="S51" s="44">
        <v>11.4</v>
      </c>
      <c r="T51" s="44">
        <v>11.4</v>
      </c>
      <c r="U51" s="44">
        <v>10.8</v>
      </c>
      <c r="V51" s="44">
        <v>10.5</v>
      </c>
      <c r="W51" s="44">
        <v>10.7</v>
      </c>
      <c r="X51" s="44">
        <v>10.7</v>
      </c>
      <c r="Y51" s="44">
        <v>10.7</v>
      </c>
      <c r="Z51" s="44">
        <v>10.8</v>
      </c>
      <c r="AA51" s="44">
        <v>16.3</v>
      </c>
      <c r="AB51" s="44">
        <v>16.3</v>
      </c>
      <c r="AC51" s="44">
        <v>16.3</v>
      </c>
      <c r="AD51" s="44">
        <v>16.3</v>
      </c>
      <c r="AE51" s="44">
        <v>16.3</v>
      </c>
      <c r="AF51" s="44">
        <v>11.1</v>
      </c>
      <c r="AG51" s="59">
        <v>20</v>
      </c>
      <c r="AH51" s="45">
        <f t="shared" si="2"/>
        <v>16.3</v>
      </c>
      <c r="AI51" s="46">
        <f t="shared" si="3"/>
        <v>10.5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18</v>
      </c>
      <c r="C52" s="44">
        <v>18</v>
      </c>
      <c r="D52" s="44">
        <v>18</v>
      </c>
      <c r="E52" s="44">
        <v>18</v>
      </c>
      <c r="F52" s="44">
        <f>20*0.7</f>
        <v>14</v>
      </c>
      <c r="G52" s="44">
        <f>20*0.7</f>
        <v>14</v>
      </c>
      <c r="H52" s="44">
        <f>20*0.7</f>
        <v>14</v>
      </c>
      <c r="I52" s="44">
        <f>20*0.7</f>
        <v>14</v>
      </c>
      <c r="J52" s="44">
        <f>20*0.7</f>
        <v>14</v>
      </c>
      <c r="K52" s="44">
        <v>16.100000000000001</v>
      </c>
      <c r="L52" s="44">
        <v>16.100000000000001</v>
      </c>
      <c r="M52" s="44">
        <v>16.100000000000001</v>
      </c>
      <c r="N52" s="44">
        <v>16.100000000000001</v>
      </c>
      <c r="O52" s="44">
        <v>16.100000000000001</v>
      </c>
      <c r="P52" s="44">
        <v>16.100000000000001</v>
      </c>
      <c r="Q52" s="44">
        <v>16.100000000000001</v>
      </c>
      <c r="R52" s="44">
        <v>16.100000000000001</v>
      </c>
      <c r="S52" s="44">
        <v>16.100000000000001</v>
      </c>
      <c r="T52" s="44">
        <v>16.100000000000001</v>
      </c>
      <c r="U52" s="44">
        <v>16.100000000000001</v>
      </c>
      <c r="V52" s="44">
        <v>16.100000000000001</v>
      </c>
      <c r="W52" s="44">
        <v>21.3</v>
      </c>
      <c r="X52" s="44">
        <v>21.3</v>
      </c>
      <c r="Y52" s="44">
        <v>21.3</v>
      </c>
      <c r="Z52" s="44">
        <v>21.3</v>
      </c>
      <c r="AA52" s="44">
        <v>21.3</v>
      </c>
      <c r="AB52" s="44">
        <v>21.3</v>
      </c>
      <c r="AC52" s="44">
        <v>21.3</v>
      </c>
      <c r="AD52" s="44">
        <v>18</v>
      </c>
      <c r="AE52" s="44">
        <v>16</v>
      </c>
      <c r="AF52" s="44">
        <v>16</v>
      </c>
      <c r="AG52" s="59">
        <v>20</v>
      </c>
      <c r="AH52" s="45">
        <f t="shared" si="2"/>
        <v>21.3</v>
      </c>
      <c r="AI52" s="46">
        <f t="shared" si="3"/>
        <v>14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20.2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>
        <v>20.2</v>
      </c>
      <c r="O53" s="44">
        <v>20.2</v>
      </c>
      <c r="P53" s="44">
        <v>20.2</v>
      </c>
      <c r="Q53" s="44">
        <v>20.2</v>
      </c>
      <c r="R53" s="44">
        <v>20.2</v>
      </c>
      <c r="S53" s="44">
        <v>20.2</v>
      </c>
      <c r="T53" s="44">
        <v>20.2</v>
      </c>
      <c r="U53" s="44">
        <v>20.2</v>
      </c>
      <c r="V53" s="44">
        <v>20.2</v>
      </c>
      <c r="W53" s="44">
        <v>20.2</v>
      </c>
      <c r="X53" s="44">
        <v>20.2</v>
      </c>
      <c r="Y53" s="44">
        <v>20.2</v>
      </c>
      <c r="Z53" s="44">
        <v>20.2</v>
      </c>
      <c r="AA53" s="44">
        <v>20.2</v>
      </c>
      <c r="AB53" s="44">
        <v>20.2</v>
      </c>
      <c r="AC53" s="44">
        <v>20.2</v>
      </c>
      <c r="AD53" s="44">
        <v>20.2</v>
      </c>
      <c r="AE53" s="44">
        <v>20.2</v>
      </c>
      <c r="AF53" s="44">
        <v>20.2</v>
      </c>
      <c r="AG53" s="59">
        <v>19.8</v>
      </c>
      <c r="AH53" s="45">
        <f t="shared" si="2"/>
        <v>20.2</v>
      </c>
      <c r="AI53" s="46">
        <f t="shared" si="3"/>
        <v>20.2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8.6999999999999993</v>
      </c>
      <c r="C54" s="44">
        <v>8.6999999999999993</v>
      </c>
      <c r="D54" s="44">
        <v>8.6999999999999993</v>
      </c>
      <c r="E54" s="44">
        <v>8.6999999999999993</v>
      </c>
      <c r="F54" s="44">
        <v>8.6999999999999993</v>
      </c>
      <c r="G54" s="44">
        <v>8.6999999999999993</v>
      </c>
      <c r="H54" s="44">
        <v>8.6999999999999993</v>
      </c>
      <c r="I54" s="44">
        <v>8.6999999999999993</v>
      </c>
      <c r="J54" s="44">
        <v>8.6999999999999993</v>
      </c>
      <c r="K54" s="44">
        <v>8.6999999999999993</v>
      </c>
      <c r="L54" s="44">
        <v>8.6999999999999993</v>
      </c>
      <c r="M54" s="44">
        <v>8.6999999999999993</v>
      </c>
      <c r="N54" s="44">
        <v>8.6999999999999993</v>
      </c>
      <c r="O54" s="44">
        <v>8.6999999999999993</v>
      </c>
      <c r="P54" s="44">
        <v>8.6999999999999993</v>
      </c>
      <c r="Q54" s="44">
        <v>8.6999999999999993</v>
      </c>
      <c r="R54" s="44">
        <v>8.6999999999999993</v>
      </c>
      <c r="S54" s="44">
        <v>8.6999999999999993</v>
      </c>
      <c r="T54" s="44">
        <v>8.6999999999999993</v>
      </c>
      <c r="U54" s="44">
        <v>8.6999999999999993</v>
      </c>
      <c r="V54" s="44">
        <v>8.6</v>
      </c>
      <c r="W54" s="44">
        <v>8.6</v>
      </c>
      <c r="X54" s="44">
        <v>8.6</v>
      </c>
      <c r="Y54" s="44">
        <v>8.6</v>
      </c>
      <c r="Z54" s="44">
        <v>8.6</v>
      </c>
      <c r="AA54" s="44">
        <v>8.6</v>
      </c>
      <c r="AB54" s="44">
        <v>8.6</v>
      </c>
      <c r="AC54" s="44">
        <v>8.6</v>
      </c>
      <c r="AD54" s="44">
        <v>8.6</v>
      </c>
      <c r="AE54" s="44">
        <v>8.6</v>
      </c>
      <c r="AF54" s="44">
        <v>8.6</v>
      </c>
      <c r="AG54" s="59">
        <v>18</v>
      </c>
      <c r="AH54" s="45">
        <f t="shared" si="2"/>
        <v>8.6999999999999993</v>
      </c>
      <c r="AI54" s="46">
        <f t="shared" si="3"/>
        <v>8.6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15.6</v>
      </c>
      <c r="G55" s="44">
        <v>14</v>
      </c>
      <c r="H55" s="44">
        <v>14</v>
      </c>
      <c r="I55" s="44">
        <v>15.5</v>
      </c>
      <c r="J55" s="44">
        <v>15.5</v>
      </c>
      <c r="K55" s="44">
        <v>15.5</v>
      </c>
      <c r="L55" s="44">
        <v>15.5</v>
      </c>
      <c r="M55" s="44">
        <v>15.5</v>
      </c>
      <c r="N55" s="44">
        <v>15.5</v>
      </c>
      <c r="O55" s="44">
        <v>15.5</v>
      </c>
      <c r="P55" s="44">
        <v>15.5</v>
      </c>
      <c r="Q55" s="44">
        <v>15.5</v>
      </c>
      <c r="R55" s="44">
        <v>15.5</v>
      </c>
      <c r="S55" s="44">
        <v>15.5</v>
      </c>
      <c r="T55" s="44">
        <v>15.5</v>
      </c>
      <c r="U55" s="44">
        <v>15.5</v>
      </c>
      <c r="V55" s="44">
        <v>15.5</v>
      </c>
      <c r="W55" s="44">
        <v>15.5</v>
      </c>
      <c r="X55" s="44">
        <v>15.5</v>
      </c>
      <c r="Y55" s="44">
        <v>15.5</v>
      </c>
      <c r="Z55" s="44">
        <v>15.5</v>
      </c>
      <c r="AA55" s="44">
        <v>15.5</v>
      </c>
      <c r="AB55" s="44">
        <v>15.5</v>
      </c>
      <c r="AC55" s="44">
        <v>15.5</v>
      </c>
      <c r="AD55" s="44">
        <v>15.5</v>
      </c>
      <c r="AE55" s="44">
        <v>15.5</v>
      </c>
      <c r="AF55" s="44">
        <v>15.5</v>
      </c>
      <c r="AG55" s="59">
        <v>15.33</v>
      </c>
      <c r="AH55" s="45">
        <f t="shared" si="2"/>
        <v>15.6</v>
      </c>
      <c r="AI55" s="46">
        <f t="shared" si="3"/>
        <v>14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14</v>
      </c>
      <c r="Q57" s="44">
        <v>14</v>
      </c>
      <c r="R57" s="44">
        <v>14</v>
      </c>
      <c r="S57" s="44">
        <v>14</v>
      </c>
      <c r="T57" s="44">
        <v>14</v>
      </c>
      <c r="U57" s="44">
        <v>14</v>
      </c>
      <c r="V57" s="44">
        <v>14</v>
      </c>
      <c r="W57" s="44">
        <v>14</v>
      </c>
      <c r="X57" s="44">
        <v>14</v>
      </c>
      <c r="Y57" s="44">
        <v>14</v>
      </c>
      <c r="Z57" s="44">
        <v>14</v>
      </c>
      <c r="AA57" s="44">
        <v>14</v>
      </c>
      <c r="AB57" s="44">
        <v>14</v>
      </c>
      <c r="AC57" s="44">
        <v>14</v>
      </c>
      <c r="AD57" s="44">
        <v>14</v>
      </c>
      <c r="AE57" s="44">
        <v>14</v>
      </c>
      <c r="AF57" s="44">
        <v>14</v>
      </c>
      <c r="AG57" s="59">
        <v>14.9</v>
      </c>
      <c r="AH57" s="45">
        <f t="shared" si="2"/>
        <v>14</v>
      </c>
      <c r="AI57" s="46">
        <f t="shared" si="3"/>
        <v>14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</v>
      </c>
      <c r="C58" s="44">
        <v>14</v>
      </c>
      <c r="D58" s="44">
        <v>14</v>
      </c>
      <c r="E58" s="44">
        <v>14</v>
      </c>
      <c r="F58" s="44">
        <v>14.7</v>
      </c>
      <c r="G58" s="44">
        <v>14.7</v>
      </c>
      <c r="H58" s="44">
        <v>14.7</v>
      </c>
      <c r="I58" s="44">
        <v>14.7</v>
      </c>
      <c r="J58" s="44">
        <v>14.7</v>
      </c>
      <c r="K58" s="44">
        <v>14.7</v>
      </c>
      <c r="L58" s="44">
        <v>14.7</v>
      </c>
      <c r="M58" s="44">
        <v>14.7</v>
      </c>
      <c r="N58" s="44">
        <v>14.7</v>
      </c>
      <c r="O58" s="44">
        <v>14.7</v>
      </c>
      <c r="P58" s="44">
        <v>14.7</v>
      </c>
      <c r="Q58" s="44">
        <v>14.7</v>
      </c>
      <c r="R58" s="44">
        <v>14.7</v>
      </c>
      <c r="S58" s="44">
        <v>14.8</v>
      </c>
      <c r="T58" s="44">
        <v>14.8</v>
      </c>
      <c r="U58" s="44">
        <v>14.8</v>
      </c>
      <c r="V58" s="44">
        <v>14.8</v>
      </c>
      <c r="W58" s="44">
        <v>14.8</v>
      </c>
      <c r="X58" s="44">
        <v>14.8</v>
      </c>
      <c r="Y58" s="44">
        <v>14.8</v>
      </c>
      <c r="Z58" s="44">
        <v>14.8</v>
      </c>
      <c r="AA58" s="44">
        <v>14.8</v>
      </c>
      <c r="AB58" s="44">
        <v>14.8</v>
      </c>
      <c r="AC58" s="44">
        <v>14.8</v>
      </c>
      <c r="AD58" s="44">
        <v>14.8</v>
      </c>
      <c r="AE58" s="44">
        <v>14.8</v>
      </c>
      <c r="AF58" s="44">
        <v>14</v>
      </c>
      <c r="AG58" s="59">
        <v>14.3</v>
      </c>
      <c r="AH58" s="45">
        <f t="shared" si="2"/>
        <v>14.8</v>
      </c>
      <c r="AI58" s="46">
        <f t="shared" si="3"/>
        <v>14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10</v>
      </c>
      <c r="C61" s="44">
        <v>10</v>
      </c>
      <c r="D61" s="44">
        <v>10</v>
      </c>
      <c r="E61" s="44">
        <v>10</v>
      </c>
      <c r="F61" s="44">
        <v>10</v>
      </c>
      <c r="G61" s="44">
        <v>10</v>
      </c>
      <c r="H61" s="44">
        <v>10</v>
      </c>
      <c r="I61" s="44">
        <v>10</v>
      </c>
      <c r="J61" s="44">
        <v>10</v>
      </c>
      <c r="K61" s="44">
        <v>10</v>
      </c>
      <c r="L61" s="44">
        <v>10</v>
      </c>
      <c r="M61" s="44">
        <v>10</v>
      </c>
      <c r="N61" s="44">
        <v>10</v>
      </c>
      <c r="O61" s="44">
        <v>10</v>
      </c>
      <c r="P61" s="44">
        <v>10</v>
      </c>
      <c r="Q61" s="44">
        <v>10</v>
      </c>
      <c r="R61" s="44">
        <v>10</v>
      </c>
      <c r="S61" s="44">
        <v>10</v>
      </c>
      <c r="T61" s="44">
        <v>10</v>
      </c>
      <c r="U61" s="44">
        <v>10</v>
      </c>
      <c r="V61" s="44">
        <v>10</v>
      </c>
      <c r="W61" s="44">
        <v>10</v>
      </c>
      <c r="X61" s="44">
        <v>10</v>
      </c>
      <c r="Y61" s="44">
        <v>10</v>
      </c>
      <c r="Z61" s="44">
        <v>10</v>
      </c>
      <c r="AA61" s="44">
        <v>12</v>
      </c>
      <c r="AB61" s="44">
        <v>12</v>
      </c>
      <c r="AC61" s="44">
        <v>12</v>
      </c>
      <c r="AD61" s="44">
        <v>12</v>
      </c>
      <c r="AE61" s="44">
        <v>12</v>
      </c>
      <c r="AF61" s="44">
        <v>13.4</v>
      </c>
      <c r="AG61" s="59">
        <v>13.5</v>
      </c>
      <c r="AH61" s="45">
        <f t="shared" si="2"/>
        <v>13.4</v>
      </c>
      <c r="AI61" s="46">
        <f t="shared" si="3"/>
        <v>10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6</v>
      </c>
      <c r="C63" s="44">
        <v>6</v>
      </c>
      <c r="D63" s="44">
        <v>6</v>
      </c>
      <c r="E63" s="44">
        <v>6</v>
      </c>
      <c r="F63" s="44">
        <v>6</v>
      </c>
      <c r="G63" s="44">
        <v>6</v>
      </c>
      <c r="H63" s="44">
        <v>6</v>
      </c>
      <c r="I63" s="44">
        <v>6</v>
      </c>
      <c r="J63" s="44">
        <v>6</v>
      </c>
      <c r="K63" s="44">
        <v>6</v>
      </c>
      <c r="L63" s="44">
        <v>6</v>
      </c>
      <c r="M63" s="44">
        <v>6</v>
      </c>
      <c r="N63" s="44">
        <v>6</v>
      </c>
      <c r="O63" s="44">
        <v>6</v>
      </c>
      <c r="P63" s="44">
        <v>6</v>
      </c>
      <c r="Q63" s="44">
        <v>6</v>
      </c>
      <c r="R63" s="44">
        <v>6</v>
      </c>
      <c r="S63" s="44">
        <v>6</v>
      </c>
      <c r="T63" s="44">
        <v>6</v>
      </c>
      <c r="U63" s="44">
        <v>6</v>
      </c>
      <c r="V63" s="44">
        <v>6</v>
      </c>
      <c r="W63" s="44">
        <v>6</v>
      </c>
      <c r="X63" s="44">
        <v>6</v>
      </c>
      <c r="Y63" s="44">
        <v>6</v>
      </c>
      <c r="Z63" s="44">
        <v>6</v>
      </c>
      <c r="AA63" s="44">
        <v>12</v>
      </c>
      <c r="AB63" s="44">
        <v>12</v>
      </c>
      <c r="AC63" s="44">
        <v>12</v>
      </c>
      <c r="AD63" s="44">
        <v>12</v>
      </c>
      <c r="AE63" s="44">
        <v>12</v>
      </c>
      <c r="AF63" s="44">
        <v>12</v>
      </c>
      <c r="AG63" s="59">
        <v>13</v>
      </c>
      <c r="AH63" s="45">
        <f t="shared" si="2"/>
        <v>12</v>
      </c>
      <c r="AI63" s="46">
        <f t="shared" si="3"/>
        <v>6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8.6</v>
      </c>
      <c r="C64" s="44">
        <v>8.6</v>
      </c>
      <c r="D64" s="44">
        <v>8.6</v>
      </c>
      <c r="E64" s="44">
        <v>8.6</v>
      </c>
      <c r="F64" s="44">
        <v>8.6</v>
      </c>
      <c r="G64" s="44">
        <v>8.6</v>
      </c>
      <c r="H64" s="44">
        <v>8.6</v>
      </c>
      <c r="I64" s="44">
        <v>8.6</v>
      </c>
      <c r="J64" s="44">
        <v>8.6</v>
      </c>
      <c r="K64" s="44">
        <v>8.6</v>
      </c>
      <c r="L64" s="44">
        <v>8.6</v>
      </c>
      <c r="M64" s="44">
        <v>3.6</v>
      </c>
      <c r="N64" s="44">
        <v>6.5</v>
      </c>
      <c r="O64" s="44">
        <v>9.1999999999999993</v>
      </c>
      <c r="P64" s="44">
        <v>9.1999999999999993</v>
      </c>
      <c r="Q64" s="44">
        <v>9.1999999999999993</v>
      </c>
      <c r="R64" s="44">
        <v>9.3000000000000007</v>
      </c>
      <c r="S64" s="44">
        <v>9.4</v>
      </c>
      <c r="T64" s="44">
        <v>9.4</v>
      </c>
      <c r="U64" s="44">
        <v>9.3000000000000007</v>
      </c>
      <c r="V64" s="44">
        <v>9.3000000000000007</v>
      </c>
      <c r="W64" s="44">
        <v>9.3000000000000007</v>
      </c>
      <c r="X64" s="44">
        <v>9.3000000000000007</v>
      </c>
      <c r="Y64" s="44">
        <v>9.3000000000000007</v>
      </c>
      <c r="Z64" s="44">
        <v>9.3000000000000007</v>
      </c>
      <c r="AA64" s="44">
        <v>9.3000000000000007</v>
      </c>
      <c r="AB64" s="44">
        <v>9.3000000000000007</v>
      </c>
      <c r="AC64" s="44">
        <v>9.3000000000000007</v>
      </c>
      <c r="AD64" s="44">
        <v>9.3000000000000007</v>
      </c>
      <c r="AE64" s="44">
        <v>9.3000000000000007</v>
      </c>
      <c r="AF64" s="44">
        <v>9.4</v>
      </c>
      <c r="AG64" s="59">
        <v>12</v>
      </c>
      <c r="AH64" s="45">
        <f t="shared" si="2"/>
        <v>9.4</v>
      </c>
      <c r="AI64" s="46">
        <f t="shared" si="3"/>
        <v>3.6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12</v>
      </c>
      <c r="C66" s="44">
        <v>12</v>
      </c>
      <c r="D66" s="44">
        <v>12</v>
      </c>
      <c r="E66" s="44">
        <v>12</v>
      </c>
      <c r="F66" s="44">
        <v>12</v>
      </c>
      <c r="G66" s="44">
        <v>12</v>
      </c>
      <c r="H66" s="44">
        <v>12</v>
      </c>
      <c r="I66" s="44">
        <v>12</v>
      </c>
      <c r="J66" s="44">
        <v>12</v>
      </c>
      <c r="K66" s="44">
        <v>12</v>
      </c>
      <c r="L66" s="44">
        <v>12</v>
      </c>
      <c r="M66" s="44">
        <v>12</v>
      </c>
      <c r="N66" s="44">
        <v>12</v>
      </c>
      <c r="O66" s="44">
        <v>12</v>
      </c>
      <c r="P66" s="44">
        <v>12</v>
      </c>
      <c r="Q66" s="44">
        <v>12</v>
      </c>
      <c r="R66" s="44">
        <v>12</v>
      </c>
      <c r="S66" s="44">
        <v>12</v>
      </c>
      <c r="T66" s="44">
        <v>12</v>
      </c>
      <c r="U66" s="44">
        <v>12</v>
      </c>
      <c r="V66" s="44">
        <v>12</v>
      </c>
      <c r="W66" s="44">
        <v>12</v>
      </c>
      <c r="X66" s="44">
        <v>12</v>
      </c>
      <c r="Y66" s="44">
        <v>12</v>
      </c>
      <c r="Z66" s="44">
        <v>12</v>
      </c>
      <c r="AA66" s="44">
        <v>12</v>
      </c>
      <c r="AB66" s="44">
        <v>12</v>
      </c>
      <c r="AC66" s="44">
        <v>12</v>
      </c>
      <c r="AD66" s="44">
        <v>12</v>
      </c>
      <c r="AE66" s="44">
        <v>12</v>
      </c>
      <c r="AF66" s="44">
        <v>12</v>
      </c>
      <c r="AG66" s="59">
        <v>12</v>
      </c>
      <c r="AH66" s="45">
        <f t="shared" si="2"/>
        <v>12</v>
      </c>
      <c r="AI66" s="46">
        <f t="shared" si="3"/>
        <v>12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8.6999999999999993</v>
      </c>
      <c r="C67" s="44">
        <v>8.6999999999999993</v>
      </c>
      <c r="D67" s="44">
        <v>8.6999999999999993</v>
      </c>
      <c r="E67" s="44">
        <v>8.6999999999999993</v>
      </c>
      <c r="F67" s="44">
        <v>8.6999999999999993</v>
      </c>
      <c r="G67" s="44">
        <v>8.6999999999999993</v>
      </c>
      <c r="H67" s="44">
        <v>8.6999999999999993</v>
      </c>
      <c r="I67" s="44">
        <v>8.6999999999999993</v>
      </c>
      <c r="J67" s="44">
        <v>8.6999999999999993</v>
      </c>
      <c r="K67" s="44">
        <v>8.6999999999999993</v>
      </c>
      <c r="L67" s="44">
        <v>8.6999999999999993</v>
      </c>
      <c r="M67" s="44">
        <v>8.6999999999999993</v>
      </c>
      <c r="N67" s="44">
        <v>8.6999999999999993</v>
      </c>
      <c r="O67" s="44">
        <v>8.6999999999999993</v>
      </c>
      <c r="P67" s="44">
        <v>8.6999999999999993</v>
      </c>
      <c r="Q67" s="44">
        <v>8.6999999999999993</v>
      </c>
      <c r="R67" s="44">
        <v>8.6999999999999993</v>
      </c>
      <c r="S67" s="44">
        <v>8.6999999999999993</v>
      </c>
      <c r="T67" s="44">
        <v>8.6999999999999993</v>
      </c>
      <c r="U67" s="44">
        <v>8.6999999999999993</v>
      </c>
      <c r="V67" s="44">
        <v>8.6999999999999993</v>
      </c>
      <c r="W67" s="44">
        <v>8.6999999999999993</v>
      </c>
      <c r="X67" s="44">
        <v>8.6999999999999993</v>
      </c>
      <c r="Y67" s="44">
        <v>8.6999999999999993</v>
      </c>
      <c r="Z67" s="44">
        <v>8.6999999999999993</v>
      </c>
      <c r="AA67" s="44">
        <v>10.5</v>
      </c>
      <c r="AB67" s="44">
        <v>10.5</v>
      </c>
      <c r="AC67" s="44">
        <v>10.5</v>
      </c>
      <c r="AD67" s="44">
        <v>10.5</v>
      </c>
      <c r="AE67" s="44">
        <v>10.5</v>
      </c>
      <c r="AF67" s="44">
        <v>10.5</v>
      </c>
      <c r="AG67" s="59">
        <v>12</v>
      </c>
      <c r="AH67" s="45">
        <f t="shared" si="2"/>
        <v>10.5</v>
      </c>
      <c r="AI67" s="46">
        <f t="shared" si="3"/>
        <v>8.6999999999999993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11</v>
      </c>
      <c r="C68" s="44">
        <v>11</v>
      </c>
      <c r="D68" s="44">
        <v>11</v>
      </c>
      <c r="E68" s="44">
        <v>11</v>
      </c>
      <c r="F68" s="44">
        <v>11</v>
      </c>
      <c r="G68" s="44">
        <v>11</v>
      </c>
      <c r="H68" s="44">
        <v>11</v>
      </c>
      <c r="I68" s="44">
        <v>8.5</v>
      </c>
      <c r="J68" s="44">
        <v>9.9</v>
      </c>
      <c r="K68" s="44">
        <v>9.9</v>
      </c>
      <c r="L68" s="44">
        <v>9.9</v>
      </c>
      <c r="M68" s="44">
        <v>12.5</v>
      </c>
      <c r="N68" s="44">
        <v>12.5</v>
      </c>
      <c r="O68" s="44">
        <v>12.5</v>
      </c>
      <c r="P68" s="44">
        <v>12.5</v>
      </c>
      <c r="Q68" s="44">
        <v>12.5</v>
      </c>
      <c r="R68" s="44">
        <v>12.5</v>
      </c>
      <c r="S68" s="44">
        <v>12.5</v>
      </c>
      <c r="T68" s="44">
        <v>12.5</v>
      </c>
      <c r="U68" s="44">
        <v>12.5</v>
      </c>
      <c r="V68" s="44">
        <v>12.5</v>
      </c>
      <c r="W68" s="44">
        <v>12.5</v>
      </c>
      <c r="X68" s="44">
        <v>12.5</v>
      </c>
      <c r="Y68" s="44">
        <v>12.5</v>
      </c>
      <c r="Z68" s="44">
        <v>12.5</v>
      </c>
      <c r="AA68" s="44">
        <v>12.4</v>
      </c>
      <c r="AB68" s="44">
        <v>12.4</v>
      </c>
      <c r="AC68" s="44">
        <v>12.4</v>
      </c>
      <c r="AD68" s="44">
        <v>11</v>
      </c>
      <c r="AE68" s="44">
        <v>11</v>
      </c>
      <c r="AF68" s="44">
        <v>11</v>
      </c>
      <c r="AG68" s="59">
        <v>12</v>
      </c>
      <c r="AH68" s="45">
        <f t="shared" si="2"/>
        <v>12.5</v>
      </c>
      <c r="AI68" s="46">
        <f t="shared" si="3"/>
        <v>8.5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0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5.5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9</v>
      </c>
      <c r="C70" s="44">
        <v>9</v>
      </c>
      <c r="D70" s="44">
        <v>9</v>
      </c>
      <c r="E70" s="44">
        <v>9</v>
      </c>
      <c r="F70" s="44">
        <v>11.2</v>
      </c>
      <c r="G70" s="44">
        <v>11.22</v>
      </c>
      <c r="H70" s="44">
        <v>11.2</v>
      </c>
      <c r="I70" s="44">
        <v>11.2</v>
      </c>
      <c r="J70" s="44">
        <v>11.2</v>
      </c>
      <c r="K70" s="44">
        <v>9.3000000000000007</v>
      </c>
      <c r="L70" s="44">
        <v>9.3000000000000007</v>
      </c>
      <c r="M70" s="44">
        <v>9.3000000000000007</v>
      </c>
      <c r="N70" s="44">
        <v>9.3000000000000007</v>
      </c>
      <c r="O70" s="44">
        <v>9.3000000000000007</v>
      </c>
      <c r="P70" s="44">
        <v>9.3000000000000007</v>
      </c>
      <c r="Q70" s="44">
        <v>9.3000000000000007</v>
      </c>
      <c r="R70" s="44">
        <v>9.3000000000000007</v>
      </c>
      <c r="S70" s="44">
        <v>11.2</v>
      </c>
      <c r="T70" s="44">
        <v>11.2</v>
      </c>
      <c r="U70" s="44">
        <v>11.2</v>
      </c>
      <c r="V70" s="44">
        <v>11.2</v>
      </c>
      <c r="W70" s="44">
        <v>11.2</v>
      </c>
      <c r="X70" s="44">
        <v>11.2</v>
      </c>
      <c r="Y70" s="44">
        <v>11.2</v>
      </c>
      <c r="Z70" s="44">
        <v>11.2</v>
      </c>
      <c r="AA70" s="44">
        <v>11.2</v>
      </c>
      <c r="AB70" s="44">
        <v>11.2</v>
      </c>
      <c r="AC70" s="44">
        <v>11.2</v>
      </c>
      <c r="AD70" s="44">
        <v>10.3</v>
      </c>
      <c r="AE70" s="44">
        <v>10.3</v>
      </c>
      <c r="AF70" s="44">
        <v>10.3</v>
      </c>
      <c r="AG70" s="59">
        <v>11</v>
      </c>
      <c r="AH70" s="45">
        <f t="shared" si="2"/>
        <v>11.22</v>
      </c>
      <c r="AI70" s="46">
        <f t="shared" si="3"/>
        <v>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>
        <v>9.4</v>
      </c>
      <c r="T71" s="44">
        <v>9.4</v>
      </c>
      <c r="U71" s="44">
        <v>9.4</v>
      </c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11.7</v>
      </c>
      <c r="D72" s="44">
        <v>11.7</v>
      </c>
      <c r="E72" s="44">
        <v>11.7</v>
      </c>
      <c r="F72" s="44">
        <v>11.7</v>
      </c>
      <c r="G72" s="44">
        <v>9.9</v>
      </c>
      <c r="H72" s="44">
        <v>9.9</v>
      </c>
      <c r="I72" s="44">
        <v>11.7</v>
      </c>
      <c r="J72" s="44">
        <v>11.7</v>
      </c>
      <c r="K72" s="44">
        <v>11.7</v>
      </c>
      <c r="L72" s="44">
        <v>11.7</v>
      </c>
      <c r="M72" s="44">
        <v>11.7</v>
      </c>
      <c r="N72" s="44">
        <v>11.7</v>
      </c>
      <c r="O72" s="44">
        <v>11.7</v>
      </c>
      <c r="P72" s="44">
        <v>11.7</v>
      </c>
      <c r="Q72" s="44">
        <v>11.7</v>
      </c>
      <c r="R72" s="44">
        <v>11.7</v>
      </c>
      <c r="S72" s="44">
        <v>11.7</v>
      </c>
      <c r="T72" s="44">
        <v>11.7</v>
      </c>
      <c r="U72" s="44">
        <v>11.7</v>
      </c>
      <c r="V72" s="44">
        <v>11.7</v>
      </c>
      <c r="W72" s="44">
        <v>11.7</v>
      </c>
      <c r="X72" s="44">
        <v>11.7</v>
      </c>
      <c r="Y72" s="44">
        <v>11.7</v>
      </c>
      <c r="Z72" s="44">
        <v>11.7</v>
      </c>
      <c r="AA72" s="44">
        <v>11.7</v>
      </c>
      <c r="AB72" s="44">
        <v>11.7</v>
      </c>
      <c r="AC72" s="44">
        <v>11.7</v>
      </c>
      <c r="AD72" s="44">
        <v>11.7</v>
      </c>
      <c r="AE72" s="44">
        <v>11.7</v>
      </c>
      <c r="AF72" s="44">
        <v>11.7</v>
      </c>
      <c r="AG72" s="59">
        <v>10.7</v>
      </c>
      <c r="AH72" s="45">
        <f t="shared" si="2"/>
        <v>11.7</v>
      </c>
      <c r="AI72" s="46">
        <f t="shared" si="3"/>
        <v>9.9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9.1</v>
      </c>
      <c r="C73" s="44">
        <v>9.1</v>
      </c>
      <c r="D73" s="44">
        <v>9.1</v>
      </c>
      <c r="E73" s="44">
        <v>9.1</v>
      </c>
      <c r="F73" s="44">
        <v>9.1</v>
      </c>
      <c r="G73" s="44">
        <v>9.1</v>
      </c>
      <c r="H73" s="44">
        <v>9.1</v>
      </c>
      <c r="I73" s="44">
        <v>9.1</v>
      </c>
      <c r="J73" s="44">
        <v>9.1</v>
      </c>
      <c r="K73" s="44">
        <v>9.1</v>
      </c>
      <c r="L73" s="44">
        <v>9.1</v>
      </c>
      <c r="M73" s="44">
        <v>9.4</v>
      </c>
      <c r="N73" s="44">
        <v>9.4</v>
      </c>
      <c r="O73" s="44">
        <v>9.4</v>
      </c>
      <c r="P73" s="44">
        <v>9.4</v>
      </c>
      <c r="Q73" s="44">
        <v>9.4</v>
      </c>
      <c r="R73" s="44">
        <v>9.4</v>
      </c>
      <c r="S73" s="44">
        <v>9.1999999999999993</v>
      </c>
      <c r="T73" s="44">
        <v>9.1999999999999993</v>
      </c>
      <c r="U73" s="44">
        <v>9.1999999999999993</v>
      </c>
      <c r="V73" s="44">
        <v>9.1999999999999993</v>
      </c>
      <c r="W73" s="44">
        <v>9.1999999999999993</v>
      </c>
      <c r="X73" s="44">
        <v>9.1999999999999993</v>
      </c>
      <c r="Y73" s="44">
        <v>9.1999999999999993</v>
      </c>
      <c r="Z73" s="44">
        <v>9.1999999999999993</v>
      </c>
      <c r="AA73" s="44">
        <v>9.5</v>
      </c>
      <c r="AB73" s="44">
        <v>9.5</v>
      </c>
      <c r="AC73" s="44">
        <v>9.5</v>
      </c>
      <c r="AD73" s="44">
        <v>9.5</v>
      </c>
      <c r="AE73" s="44">
        <v>9.5</v>
      </c>
      <c r="AF73" s="44">
        <v>9.5</v>
      </c>
      <c r="AG73" s="59">
        <v>10.3</v>
      </c>
      <c r="AH73" s="45">
        <f>MAX(B73:AF73)</f>
        <v>9.5</v>
      </c>
      <c r="AI73" s="46">
        <f>MIN(B73:AF73)</f>
        <v>9.1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9</v>
      </c>
      <c r="C74" s="44">
        <v>9</v>
      </c>
      <c r="D74" s="44">
        <v>9</v>
      </c>
      <c r="E74" s="44">
        <v>9</v>
      </c>
      <c r="F74" s="44">
        <v>9</v>
      </c>
      <c r="G74" s="44">
        <v>9</v>
      </c>
      <c r="H74" s="44">
        <v>9</v>
      </c>
      <c r="I74" s="44">
        <v>9</v>
      </c>
      <c r="J74" s="44">
        <v>9</v>
      </c>
      <c r="K74" s="44">
        <v>9</v>
      </c>
      <c r="L74" s="44">
        <v>9</v>
      </c>
      <c r="M74" s="44">
        <v>9</v>
      </c>
      <c r="N74" s="44">
        <v>9</v>
      </c>
      <c r="O74" s="44">
        <v>9</v>
      </c>
      <c r="P74" s="44">
        <v>9</v>
      </c>
      <c r="Q74" s="44">
        <v>9</v>
      </c>
      <c r="R74" s="44">
        <v>9</v>
      </c>
      <c r="S74" s="44">
        <v>9</v>
      </c>
      <c r="T74" s="44">
        <v>9</v>
      </c>
      <c r="U74" s="44">
        <v>9</v>
      </c>
      <c r="V74" s="44">
        <v>9</v>
      </c>
      <c r="W74" s="44">
        <v>9</v>
      </c>
      <c r="X74" s="44">
        <v>9</v>
      </c>
      <c r="Y74" s="44">
        <v>9</v>
      </c>
      <c r="Z74" s="44">
        <v>9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9</v>
      </c>
      <c r="AG74" s="59">
        <v>10</v>
      </c>
      <c r="AH74" s="45">
        <f t="shared" si="2"/>
        <v>10</v>
      </c>
      <c r="AI74" s="46">
        <f t="shared" si="3"/>
        <v>9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9.3000000000000007</v>
      </c>
      <c r="C76" s="44">
        <v>9.3000000000000007</v>
      </c>
      <c r="D76" s="44">
        <v>9.3000000000000007</v>
      </c>
      <c r="E76" s="44">
        <v>9.3000000000000007</v>
      </c>
      <c r="F76" s="44">
        <v>9.3000000000000007</v>
      </c>
      <c r="G76" s="44">
        <v>9.3000000000000007</v>
      </c>
      <c r="H76" s="44">
        <v>9.3000000000000007</v>
      </c>
      <c r="I76" s="44">
        <v>9.3000000000000007</v>
      </c>
      <c r="J76" s="44">
        <v>9.3000000000000007</v>
      </c>
      <c r="K76" s="44">
        <v>9.3000000000000007</v>
      </c>
      <c r="L76" s="44">
        <v>9.3000000000000007</v>
      </c>
      <c r="M76" s="44">
        <v>9.3000000000000007</v>
      </c>
      <c r="N76" s="44">
        <v>9.3000000000000007</v>
      </c>
      <c r="O76" s="44">
        <v>9.3000000000000007</v>
      </c>
      <c r="P76" s="44">
        <v>9.3000000000000007</v>
      </c>
      <c r="Q76" s="44">
        <v>9.3000000000000007</v>
      </c>
      <c r="R76" s="44">
        <v>9.3000000000000007</v>
      </c>
      <c r="S76" s="44">
        <v>9.1</v>
      </c>
      <c r="T76" s="44">
        <v>9.1</v>
      </c>
      <c r="U76" s="44">
        <v>8.1</v>
      </c>
      <c r="V76" s="44">
        <v>8.1</v>
      </c>
      <c r="W76" s="44">
        <v>8.1</v>
      </c>
      <c r="X76" s="44">
        <v>8.1</v>
      </c>
      <c r="Y76" s="44">
        <v>8.1</v>
      </c>
      <c r="Z76" s="44">
        <v>8.1</v>
      </c>
      <c r="AA76" s="44">
        <v>9.5</v>
      </c>
      <c r="AB76" s="44">
        <v>9.5</v>
      </c>
      <c r="AC76" s="44">
        <v>9.5</v>
      </c>
      <c r="AD76" s="44">
        <v>9.5</v>
      </c>
      <c r="AE76" s="44">
        <v>9.5</v>
      </c>
      <c r="AF76" s="44">
        <v>9.5</v>
      </c>
      <c r="AG76" s="59">
        <v>10</v>
      </c>
      <c r="AH76" s="45">
        <f t="shared" si="2"/>
        <v>9.5</v>
      </c>
      <c r="AI76" s="46">
        <f t="shared" si="3"/>
        <v>8.1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 t="shared" ref="B79:E79" si="20">90.9+100.3</f>
        <v>191.2</v>
      </c>
      <c r="C79" s="63">
        <f t="shared" si="20"/>
        <v>191.2</v>
      </c>
      <c r="D79" s="63">
        <f t="shared" si="20"/>
        <v>191.2</v>
      </c>
      <c r="E79" s="63">
        <f t="shared" si="20"/>
        <v>191.2</v>
      </c>
      <c r="F79" s="63">
        <f>92.6+93.5</f>
        <v>186.1</v>
      </c>
      <c r="G79" s="63">
        <f>92.5+93.6</f>
        <v>186.1</v>
      </c>
      <c r="H79" s="63">
        <f>93+83</f>
        <v>176</v>
      </c>
      <c r="I79" s="63">
        <f>92.7+93.3</f>
        <v>186</v>
      </c>
      <c r="J79" s="63">
        <f>92.8+85.4</f>
        <v>178.2</v>
      </c>
      <c r="K79" s="63">
        <f>92.6+82.2</f>
        <v>174.8</v>
      </c>
      <c r="L79" s="63">
        <f>93.7+92</f>
        <v>185.7</v>
      </c>
      <c r="M79" s="63">
        <v>184.8</v>
      </c>
      <c r="N79" s="63">
        <v>184.8</v>
      </c>
      <c r="O79" s="63">
        <v>190</v>
      </c>
      <c r="P79" s="63">
        <v>189.6</v>
      </c>
      <c r="Q79" s="63">
        <v>189.6</v>
      </c>
      <c r="R79" s="63">
        <v>185.2</v>
      </c>
      <c r="S79" s="63">
        <f>91.8+92</f>
        <v>183.8</v>
      </c>
      <c r="T79" s="63">
        <f>91.8+92</f>
        <v>183.8</v>
      </c>
      <c r="U79" s="63">
        <f>91.8+92</f>
        <v>183.8</v>
      </c>
      <c r="V79" s="63">
        <f>91.8+92</f>
        <v>183.8</v>
      </c>
      <c r="W79" s="63">
        <f>94.7+97.7</f>
        <v>192.4</v>
      </c>
      <c r="X79" s="63">
        <f t="shared" ref="X79" si="21">94.7+97.7</f>
        <v>192.4</v>
      </c>
      <c r="Y79" s="63">
        <f>95.7+97.7</f>
        <v>193.4</v>
      </c>
      <c r="Z79" s="63">
        <f>95.7+97.7</f>
        <v>193.4</v>
      </c>
      <c r="AA79" s="63">
        <f t="shared" ref="AA79:AF79" si="22">94.3+99.1</f>
        <v>193.39999999999998</v>
      </c>
      <c r="AB79" s="63">
        <f t="shared" si="22"/>
        <v>193.39999999999998</v>
      </c>
      <c r="AC79" s="63">
        <f t="shared" si="22"/>
        <v>193.39999999999998</v>
      </c>
      <c r="AD79" s="63">
        <f t="shared" si="22"/>
        <v>193.39999999999998</v>
      </c>
      <c r="AE79" s="63">
        <f t="shared" si="22"/>
        <v>193.39999999999998</v>
      </c>
      <c r="AF79" s="63">
        <f t="shared" si="22"/>
        <v>193.39999999999998</v>
      </c>
      <c r="AG79" s="59">
        <v>240</v>
      </c>
      <c r="AH79" s="45">
        <f t="shared" si="2"/>
        <v>193.4</v>
      </c>
      <c r="AI79" s="46">
        <f t="shared" si="3"/>
        <v>174.8</v>
      </c>
      <c r="AK79" s="47"/>
    </row>
    <row r="80" spans="1:88" ht="15.75" thickBot="1" x14ac:dyDescent="0.3">
      <c r="A80" s="65" t="s">
        <v>32</v>
      </c>
      <c r="B80" s="66">
        <f t="shared" ref="B80:C80" si="23">SUM(B11:B78)</f>
        <v>1746.6</v>
      </c>
      <c r="C80" s="66">
        <f t="shared" si="23"/>
        <v>1746.6</v>
      </c>
      <c r="D80" s="66">
        <f t="shared" ref="D80:E80" si="24">SUM(D11:D78)</f>
        <v>1746.6</v>
      </c>
      <c r="E80" s="66">
        <f t="shared" si="24"/>
        <v>1746.6</v>
      </c>
      <c r="F80" s="66">
        <f t="shared" ref="F80:AG80" si="25">SUM(F11:F78)</f>
        <v>1589.1</v>
      </c>
      <c r="G80" s="66">
        <f t="shared" si="25"/>
        <v>1578.4199999999998</v>
      </c>
      <c r="H80" s="66">
        <f t="shared" si="25"/>
        <v>1578.3999999999999</v>
      </c>
      <c r="I80" s="66">
        <f t="shared" si="25"/>
        <v>1607.3999999999999</v>
      </c>
      <c r="J80" s="66">
        <f t="shared" si="25"/>
        <v>1636.4</v>
      </c>
      <c r="K80" s="66">
        <f t="shared" si="25"/>
        <v>1671.7000000000003</v>
      </c>
      <c r="L80" s="66">
        <f t="shared" si="25"/>
        <v>1695.9</v>
      </c>
      <c r="M80" s="66">
        <f t="shared" si="25"/>
        <v>1749.7999999999997</v>
      </c>
      <c r="N80" s="66">
        <f t="shared" si="25"/>
        <v>1752.6999999999998</v>
      </c>
      <c r="O80" s="66">
        <f t="shared" si="25"/>
        <v>1775.1</v>
      </c>
      <c r="P80" s="66">
        <f t="shared" si="25"/>
        <v>1788.6000000000001</v>
      </c>
      <c r="Q80" s="66">
        <f t="shared" si="25"/>
        <v>1788.6000000000001</v>
      </c>
      <c r="R80" s="66">
        <f t="shared" si="25"/>
        <v>1785.2</v>
      </c>
      <c r="S80" s="66">
        <f t="shared" ref="S80:T80" si="26">SUM(S11:S78)</f>
        <v>1737.9</v>
      </c>
      <c r="T80" s="66">
        <f t="shared" si="26"/>
        <v>1782.5</v>
      </c>
      <c r="U80" s="66">
        <f t="shared" ref="U80:V80" si="27">SUM(U11:U78)</f>
        <v>1686.3999999999999</v>
      </c>
      <c r="V80" s="66">
        <f t="shared" si="27"/>
        <v>1724.2999999999997</v>
      </c>
      <c r="W80" s="66">
        <f t="shared" ref="W80" si="28">SUM(W11:W78)</f>
        <v>1759.7</v>
      </c>
      <c r="X80" s="66">
        <f t="shared" ref="X80:Y80" si="29">SUM(X11:X78)</f>
        <v>1759.7</v>
      </c>
      <c r="Y80" s="66">
        <f t="shared" si="29"/>
        <v>1789.3000000000002</v>
      </c>
      <c r="Z80" s="66">
        <f t="shared" ref="Z80" si="30">SUM(Z11:Z78)</f>
        <v>1854.2000000000003</v>
      </c>
      <c r="AA80" s="66">
        <f>SUM(AA11:AA78)</f>
        <v>1918.8200000000002</v>
      </c>
      <c r="AB80" s="66">
        <f t="shared" si="25"/>
        <v>1910.22</v>
      </c>
      <c r="AC80" s="66">
        <f t="shared" ref="AC80" si="31">SUM(AC11:AC78)</f>
        <v>1920.72</v>
      </c>
      <c r="AD80" s="66">
        <f t="shared" si="25"/>
        <v>1896.12</v>
      </c>
      <c r="AE80" s="66">
        <f t="shared" si="25"/>
        <v>1829.9199999999996</v>
      </c>
      <c r="AF80" s="66">
        <f t="shared" ref="AF80" si="32">SUM(AF11:AF78)</f>
        <v>1774.8200000000002</v>
      </c>
      <c r="AG80" s="66">
        <f t="shared" si="25"/>
        <v>2672.3274000000001</v>
      </c>
      <c r="AH80" s="45">
        <f t="shared" si="2"/>
        <v>1920.72</v>
      </c>
      <c r="AI80" s="46">
        <f t="shared" si="3"/>
        <v>1578.3999999999999</v>
      </c>
      <c r="AK80" s="47"/>
    </row>
    <row r="81" spans="1:75" x14ac:dyDescent="0.25">
      <c r="A81" s="67" t="s">
        <v>366</v>
      </c>
      <c r="B81" s="44">
        <v>457.4</v>
      </c>
      <c r="C81" s="44">
        <v>457.4</v>
      </c>
      <c r="D81" s="44">
        <v>457.4</v>
      </c>
      <c r="E81" s="44">
        <v>457.4</v>
      </c>
      <c r="F81" s="44">
        <v>457.4</v>
      </c>
      <c r="G81" s="44">
        <v>457.4</v>
      </c>
      <c r="H81" s="44">
        <v>457.4</v>
      </c>
      <c r="I81" s="44">
        <v>457.4</v>
      </c>
      <c r="J81" s="44">
        <v>457.4</v>
      </c>
      <c r="K81" s="44">
        <v>457.4</v>
      </c>
      <c r="L81" s="44">
        <v>457.4</v>
      </c>
      <c r="M81" s="44">
        <v>457.1</v>
      </c>
      <c r="N81" s="44">
        <v>457.1</v>
      </c>
      <c r="O81" s="44">
        <v>457.8</v>
      </c>
      <c r="P81" s="44">
        <v>457.3</v>
      </c>
      <c r="Q81" s="44">
        <v>457.3</v>
      </c>
      <c r="R81" s="44">
        <v>457.1</v>
      </c>
      <c r="S81" s="44">
        <v>457.2</v>
      </c>
      <c r="T81" s="44">
        <v>457.2</v>
      </c>
      <c r="U81" s="44">
        <v>457.2</v>
      </c>
      <c r="V81" s="44">
        <v>457.2</v>
      </c>
      <c r="W81" s="44">
        <v>457.2</v>
      </c>
      <c r="X81" s="44">
        <v>457.2</v>
      </c>
      <c r="Y81" s="44">
        <v>457.2</v>
      </c>
      <c r="Z81" s="44">
        <v>457.5</v>
      </c>
      <c r="AA81" s="44">
        <v>457.3</v>
      </c>
      <c r="AB81" s="44">
        <v>457.3</v>
      </c>
      <c r="AC81" s="44">
        <v>457.3</v>
      </c>
      <c r="AD81" s="44">
        <v>457.3</v>
      </c>
      <c r="AE81" s="44">
        <v>457.3</v>
      </c>
      <c r="AF81" s="44">
        <v>457.3</v>
      </c>
      <c r="AG81" s="59">
        <v>456</v>
      </c>
      <c r="AH81" s="45">
        <f t="shared" si="2"/>
        <v>457.8</v>
      </c>
      <c r="AI81" s="46">
        <f t="shared" si="3"/>
        <v>457.1</v>
      </c>
      <c r="AK81" s="47"/>
    </row>
    <row r="82" spans="1:75" x14ac:dyDescent="0.25">
      <c r="A82" s="68" t="s">
        <v>367</v>
      </c>
      <c r="B82" s="43">
        <v>90.4</v>
      </c>
      <c r="C82" s="43">
        <v>90.4</v>
      </c>
      <c r="D82" s="43">
        <v>90.4</v>
      </c>
      <c r="E82" s="43">
        <v>90.4</v>
      </c>
      <c r="F82" s="43">
        <v>90.4</v>
      </c>
      <c r="G82" s="43">
        <v>90.4</v>
      </c>
      <c r="H82" s="43">
        <v>90.4</v>
      </c>
      <c r="I82" s="43">
        <v>90.4</v>
      </c>
      <c r="J82" s="43">
        <v>90.4</v>
      </c>
      <c r="K82" s="43">
        <v>90.4</v>
      </c>
      <c r="L82" s="43">
        <v>90.4</v>
      </c>
      <c r="M82" s="43">
        <v>90.2</v>
      </c>
      <c r="N82" s="43">
        <v>90.2</v>
      </c>
      <c r="O82" s="43">
        <v>80.3</v>
      </c>
      <c r="P82" s="43">
        <v>80.400000000000006</v>
      </c>
      <c r="Q82" s="43">
        <v>80.400000000000006</v>
      </c>
      <c r="R82" s="43">
        <v>0</v>
      </c>
      <c r="S82" s="43">
        <v>0</v>
      </c>
      <c r="T82" s="43">
        <v>0</v>
      </c>
      <c r="U82" s="43">
        <v>22.7</v>
      </c>
      <c r="V82" s="43">
        <v>74</v>
      </c>
      <c r="W82" s="43">
        <v>90</v>
      </c>
      <c r="X82" s="43">
        <v>90</v>
      </c>
      <c r="Y82" s="43">
        <v>90.1</v>
      </c>
      <c r="Z82" s="43">
        <v>90.1</v>
      </c>
      <c r="AA82" s="43">
        <v>90.2</v>
      </c>
      <c r="AB82" s="43">
        <v>90.2</v>
      </c>
      <c r="AC82" s="43">
        <v>90.2</v>
      </c>
      <c r="AD82" s="43">
        <v>90.2</v>
      </c>
      <c r="AE82" s="43">
        <v>90.2</v>
      </c>
      <c r="AF82" s="43">
        <v>90.2</v>
      </c>
      <c r="AG82" s="61">
        <v>111</v>
      </c>
      <c r="AH82" s="45">
        <f t="shared" ref="AH82:AH145" si="33">MAX(B82:AF82)</f>
        <v>90.4</v>
      </c>
      <c r="AI82" s="46">
        <f t="shared" ref="AI82:AI145" si="34">MIN(B82:AF82)</f>
        <v>0</v>
      </c>
      <c r="AK82" s="47"/>
    </row>
    <row r="83" spans="1:75" x14ac:dyDescent="0.25">
      <c r="A83" s="68" t="s">
        <v>368</v>
      </c>
      <c r="B83" s="43">
        <v>80.099999999999994</v>
      </c>
      <c r="C83" s="43">
        <v>80.099999999999994</v>
      </c>
      <c r="D83" s="43">
        <v>80.099999999999994</v>
      </c>
      <c r="E83" s="43">
        <v>80.099999999999994</v>
      </c>
      <c r="F83" s="43">
        <v>80.099999999999994</v>
      </c>
      <c r="G83" s="43">
        <v>80.099999999999994</v>
      </c>
      <c r="H83" s="43">
        <v>80.099999999999994</v>
      </c>
      <c r="I83" s="43">
        <v>80.099999999999994</v>
      </c>
      <c r="J83" s="43">
        <v>80.099999999999994</v>
      </c>
      <c r="K83" s="43">
        <v>80.099999999999994</v>
      </c>
      <c r="L83" s="43">
        <v>80.099999999999994</v>
      </c>
      <c r="M83" s="43">
        <v>78.900000000000006</v>
      </c>
      <c r="N83" s="43">
        <v>78.900000000000006</v>
      </c>
      <c r="O83" s="43">
        <v>80.099999999999994</v>
      </c>
      <c r="P83" s="43">
        <v>80</v>
      </c>
      <c r="Q83" s="43">
        <v>80</v>
      </c>
      <c r="R83" s="43">
        <v>80</v>
      </c>
      <c r="S83" s="43">
        <v>80</v>
      </c>
      <c r="T83" s="43">
        <v>80</v>
      </c>
      <c r="U83" s="43">
        <v>80</v>
      </c>
      <c r="V83" s="43">
        <v>80</v>
      </c>
      <c r="W83" s="43">
        <v>80</v>
      </c>
      <c r="X83" s="43">
        <v>80</v>
      </c>
      <c r="Y83" s="43">
        <v>80</v>
      </c>
      <c r="Z83" s="43">
        <v>80</v>
      </c>
      <c r="AA83" s="43">
        <v>79.900000000000006</v>
      </c>
      <c r="AB83" s="43">
        <v>79.900000000000006</v>
      </c>
      <c r="AC83" s="43">
        <v>79.900000000000006</v>
      </c>
      <c r="AD83" s="43">
        <v>79.900000000000006</v>
      </c>
      <c r="AE83" s="43">
        <v>80</v>
      </c>
      <c r="AF83" s="43">
        <v>80</v>
      </c>
      <c r="AG83" s="61">
        <v>102</v>
      </c>
      <c r="AH83" s="45">
        <f t="shared" si="33"/>
        <v>80.099999999999994</v>
      </c>
      <c r="AI83" s="46">
        <f t="shared" si="34"/>
        <v>78.900000000000006</v>
      </c>
      <c r="AK83" s="47"/>
    </row>
    <row r="84" spans="1:75" x14ac:dyDescent="0.25">
      <c r="A84" s="42" t="s">
        <v>181</v>
      </c>
      <c r="B84" s="44">
        <v>46</v>
      </c>
      <c r="C84" s="44">
        <v>46</v>
      </c>
      <c r="D84" s="44">
        <v>46</v>
      </c>
      <c r="E84" s="44">
        <v>46</v>
      </c>
      <c r="F84" s="44">
        <v>41.3</v>
      </c>
      <c r="G84" s="44">
        <v>41.3</v>
      </c>
      <c r="H84" s="44">
        <v>41.3</v>
      </c>
      <c r="I84" s="44">
        <v>41.3</v>
      </c>
      <c r="J84" s="44">
        <v>49.9</v>
      </c>
      <c r="K84" s="44">
        <v>49.9</v>
      </c>
      <c r="L84" s="44">
        <v>55.4</v>
      </c>
      <c r="M84" s="44">
        <v>60.9</v>
      </c>
      <c r="N84" s="44">
        <v>60.9</v>
      </c>
      <c r="O84" s="44">
        <v>61.3</v>
      </c>
      <c r="P84" s="44">
        <v>61.1</v>
      </c>
      <c r="Q84" s="44">
        <v>61.1</v>
      </c>
      <c r="R84" s="44">
        <v>59.6</v>
      </c>
      <c r="S84" s="44">
        <v>61.6</v>
      </c>
      <c r="T84" s="44">
        <v>61.6</v>
      </c>
      <c r="U84" s="44">
        <v>61.6</v>
      </c>
      <c r="V84" s="44">
        <v>61.6</v>
      </c>
      <c r="W84" s="44">
        <v>61.6</v>
      </c>
      <c r="X84" s="44">
        <v>61.6</v>
      </c>
      <c r="Y84" s="44">
        <v>61.8</v>
      </c>
      <c r="Z84" s="44">
        <v>61.3</v>
      </c>
      <c r="AA84" s="44">
        <v>61.3</v>
      </c>
      <c r="AB84" s="44">
        <v>61.3</v>
      </c>
      <c r="AC84" s="44">
        <v>61.3</v>
      </c>
      <c r="AD84" s="44">
        <v>61.3</v>
      </c>
      <c r="AE84" s="44">
        <v>48.3</v>
      </c>
      <c r="AF84" s="44">
        <v>45.9</v>
      </c>
      <c r="AG84" s="59">
        <v>60</v>
      </c>
      <c r="AH84" s="45">
        <f>MAX(B84:AF84)</f>
        <v>61.8</v>
      </c>
      <c r="AI84" s="46">
        <f>MIN(B84:AF84)</f>
        <v>41.3</v>
      </c>
      <c r="AK84" s="47"/>
    </row>
    <row r="85" spans="1:75" x14ac:dyDescent="0.25">
      <c r="A85" s="69" t="s">
        <v>369</v>
      </c>
      <c r="B85" s="43">
        <v>40.4</v>
      </c>
      <c r="C85" s="43">
        <v>40.4</v>
      </c>
      <c r="D85" s="43">
        <v>40.4</v>
      </c>
      <c r="E85" s="43">
        <v>40.4</v>
      </c>
      <c r="F85" s="43">
        <v>40.4</v>
      </c>
      <c r="G85" s="43">
        <v>40.4</v>
      </c>
      <c r="H85" s="43">
        <v>40.4</v>
      </c>
      <c r="I85" s="43">
        <v>40.4</v>
      </c>
      <c r="J85" s="43">
        <v>43.2</v>
      </c>
      <c r="K85" s="43">
        <v>43.2</v>
      </c>
      <c r="L85" s="43">
        <v>43.2</v>
      </c>
      <c r="M85" s="43">
        <v>43.3</v>
      </c>
      <c r="N85" s="43">
        <v>43.3</v>
      </c>
      <c r="O85" s="43">
        <v>43.3</v>
      </c>
      <c r="P85" s="43">
        <v>43.3</v>
      </c>
      <c r="Q85" s="43">
        <v>43.3</v>
      </c>
      <c r="R85" s="43">
        <v>43.3</v>
      </c>
      <c r="S85" s="43">
        <v>43.3</v>
      </c>
      <c r="T85" s="43">
        <v>43.3</v>
      </c>
      <c r="U85" s="43">
        <v>43.3</v>
      </c>
      <c r="V85" s="43">
        <v>43.3</v>
      </c>
      <c r="W85" s="43">
        <v>43.3</v>
      </c>
      <c r="X85" s="43">
        <v>43.3</v>
      </c>
      <c r="Y85" s="43">
        <v>43.3</v>
      </c>
      <c r="Z85" s="43">
        <v>43.3</v>
      </c>
      <c r="AA85" s="43">
        <v>43.2</v>
      </c>
      <c r="AB85" s="43">
        <v>43.2</v>
      </c>
      <c r="AC85" s="43">
        <v>43.2</v>
      </c>
      <c r="AD85" s="43">
        <v>43.2</v>
      </c>
      <c r="AE85" s="43">
        <v>43.4</v>
      </c>
      <c r="AF85" s="43">
        <v>43.4</v>
      </c>
      <c r="AG85" s="70">
        <v>42.5</v>
      </c>
      <c r="AH85" s="45">
        <f t="shared" si="33"/>
        <v>43.4</v>
      </c>
      <c r="AI85" s="46">
        <f t="shared" si="34"/>
        <v>40.4</v>
      </c>
      <c r="AK85" s="47"/>
    </row>
    <row r="86" spans="1:75" x14ac:dyDescent="0.25">
      <c r="A86" s="69" t="s">
        <v>370</v>
      </c>
      <c r="B86" s="43">
        <v>20.2</v>
      </c>
      <c r="C86" s="43">
        <v>20.2</v>
      </c>
      <c r="D86" s="43">
        <v>20.2</v>
      </c>
      <c r="E86" s="43">
        <v>20.2</v>
      </c>
      <c r="F86" s="43">
        <v>20.2</v>
      </c>
      <c r="G86" s="43">
        <v>20.2</v>
      </c>
      <c r="H86" s="43">
        <v>20.2</v>
      </c>
      <c r="I86" s="43">
        <v>20.2</v>
      </c>
      <c r="J86" s="43">
        <v>22.3</v>
      </c>
      <c r="K86" s="43">
        <v>22.3</v>
      </c>
      <c r="L86" s="43">
        <v>22.3</v>
      </c>
      <c r="M86" s="43">
        <v>22.3</v>
      </c>
      <c r="N86" s="43">
        <v>22.3</v>
      </c>
      <c r="O86" s="43">
        <v>22.3</v>
      </c>
      <c r="P86" s="43">
        <v>22.3</v>
      </c>
      <c r="Q86" s="43">
        <v>22.3</v>
      </c>
      <c r="R86" s="43">
        <v>22.3</v>
      </c>
      <c r="S86" s="43">
        <v>22.3</v>
      </c>
      <c r="T86" s="43">
        <v>22.3</v>
      </c>
      <c r="U86" s="43">
        <v>22.3</v>
      </c>
      <c r="V86" s="43">
        <v>22.3</v>
      </c>
      <c r="W86" s="43">
        <v>22.3</v>
      </c>
      <c r="X86" s="43">
        <v>22.3</v>
      </c>
      <c r="Y86" s="43">
        <v>22.3</v>
      </c>
      <c r="Z86" s="43">
        <v>22.3</v>
      </c>
      <c r="AA86" s="43">
        <v>22.3</v>
      </c>
      <c r="AB86" s="43">
        <v>22.3</v>
      </c>
      <c r="AC86" s="43">
        <v>22.3</v>
      </c>
      <c r="AD86" s="43">
        <v>22.3</v>
      </c>
      <c r="AE86" s="43">
        <v>22.3</v>
      </c>
      <c r="AF86" s="43">
        <v>22.3</v>
      </c>
      <c r="AG86" s="70">
        <v>22.1</v>
      </c>
      <c r="AH86" s="45">
        <f t="shared" si="33"/>
        <v>22.3</v>
      </c>
      <c r="AI86" s="46">
        <f t="shared" si="34"/>
        <v>20.2</v>
      </c>
      <c r="AK86" s="47"/>
    </row>
    <row r="87" spans="1:75" ht="15.75" thickBot="1" x14ac:dyDescent="0.3">
      <c r="A87" s="71" t="s">
        <v>33</v>
      </c>
      <c r="B87" s="292">
        <v>14</v>
      </c>
      <c r="C87" s="292">
        <v>14</v>
      </c>
      <c r="D87" s="292">
        <v>14</v>
      </c>
      <c r="E87" s="292">
        <v>14</v>
      </c>
      <c r="F87" s="292">
        <v>14.2</v>
      </c>
      <c r="G87" s="292">
        <v>14.2</v>
      </c>
      <c r="H87" s="292">
        <v>14.2</v>
      </c>
      <c r="I87" s="292">
        <v>14.2</v>
      </c>
      <c r="J87" s="292">
        <v>15.3</v>
      </c>
      <c r="K87" s="292">
        <v>15.3</v>
      </c>
      <c r="L87" s="292">
        <v>15.3</v>
      </c>
      <c r="M87" s="292">
        <v>14.8</v>
      </c>
      <c r="N87" s="292">
        <v>14.8</v>
      </c>
      <c r="O87" s="292">
        <v>14.8</v>
      </c>
      <c r="P87" s="292">
        <v>15.1</v>
      </c>
      <c r="Q87" s="292">
        <v>15.1</v>
      </c>
      <c r="R87" s="292">
        <v>15.1</v>
      </c>
      <c r="S87" s="292">
        <v>15.1</v>
      </c>
      <c r="T87" s="292">
        <v>15.1</v>
      </c>
      <c r="U87" s="292">
        <v>15.1</v>
      </c>
      <c r="V87" s="292">
        <v>15.1</v>
      </c>
      <c r="W87" s="292">
        <v>15.1</v>
      </c>
      <c r="X87" s="292">
        <v>15.1</v>
      </c>
      <c r="Y87" s="292">
        <v>15.1</v>
      </c>
      <c r="Z87" s="292">
        <v>15.1</v>
      </c>
      <c r="AA87" s="292">
        <v>14.9</v>
      </c>
      <c r="AB87" s="292">
        <v>14.9</v>
      </c>
      <c r="AC87" s="292">
        <v>14.9</v>
      </c>
      <c r="AD87" s="292">
        <v>14.9</v>
      </c>
      <c r="AE87" s="292">
        <v>15.1</v>
      </c>
      <c r="AF87" s="292">
        <v>15.1</v>
      </c>
      <c r="AG87" s="73">
        <v>14.8</v>
      </c>
      <c r="AH87" s="45">
        <f t="shared" si="33"/>
        <v>15.3</v>
      </c>
      <c r="AI87" s="46">
        <f t="shared" si="34"/>
        <v>14</v>
      </c>
      <c r="AK87" s="47"/>
    </row>
    <row r="88" spans="1:75" ht="15.75" thickBot="1" x14ac:dyDescent="0.3">
      <c r="A88" s="74" t="s">
        <v>34</v>
      </c>
      <c r="B88" s="66">
        <f t="shared" ref="B88:C88" si="35">SUM(B81:B87)</f>
        <v>748.5</v>
      </c>
      <c r="C88" s="66">
        <f t="shared" si="35"/>
        <v>748.5</v>
      </c>
      <c r="D88" s="66">
        <f t="shared" ref="D88:E88" si="36">SUM(D81:D87)</f>
        <v>748.5</v>
      </c>
      <c r="E88" s="66">
        <f t="shared" si="36"/>
        <v>748.5</v>
      </c>
      <c r="F88" s="66">
        <f t="shared" ref="F88:AG88" si="37">SUM(F81:F87)</f>
        <v>744</v>
      </c>
      <c r="G88" s="66">
        <f t="shared" si="37"/>
        <v>744</v>
      </c>
      <c r="H88" s="66">
        <f t="shared" si="37"/>
        <v>744</v>
      </c>
      <c r="I88" s="66">
        <f t="shared" si="37"/>
        <v>744</v>
      </c>
      <c r="J88" s="66">
        <f t="shared" si="37"/>
        <v>758.59999999999991</v>
      </c>
      <c r="K88" s="66">
        <f t="shared" si="37"/>
        <v>758.59999999999991</v>
      </c>
      <c r="L88" s="66">
        <f t="shared" si="37"/>
        <v>764.09999999999991</v>
      </c>
      <c r="M88" s="66">
        <f t="shared" si="37"/>
        <v>767.49999999999989</v>
      </c>
      <c r="N88" s="66">
        <f t="shared" si="37"/>
        <v>767.49999999999989</v>
      </c>
      <c r="O88" s="66">
        <f t="shared" si="37"/>
        <v>759.89999999999986</v>
      </c>
      <c r="P88" s="66">
        <f t="shared" si="37"/>
        <v>759.5</v>
      </c>
      <c r="Q88" s="66">
        <f t="shared" si="37"/>
        <v>759.5</v>
      </c>
      <c r="R88" s="66">
        <f t="shared" si="37"/>
        <v>677.4</v>
      </c>
      <c r="S88" s="66">
        <f t="shared" ref="S88:T88" si="38">SUM(S81:S87)</f>
        <v>679.5</v>
      </c>
      <c r="T88" s="66">
        <f t="shared" si="38"/>
        <v>679.5</v>
      </c>
      <c r="U88" s="66">
        <f t="shared" ref="U88:V88" si="39">SUM(U81:U87)</f>
        <v>702.19999999999993</v>
      </c>
      <c r="V88" s="66">
        <f t="shared" si="39"/>
        <v>753.5</v>
      </c>
      <c r="W88" s="66">
        <f t="shared" ref="W88" si="40">SUM(W81:W87)</f>
        <v>769.5</v>
      </c>
      <c r="X88" s="66">
        <f t="shared" ref="X88:Y88" si="41">SUM(X81:X87)</f>
        <v>769.5</v>
      </c>
      <c r="Y88" s="66">
        <f t="shared" si="41"/>
        <v>769.79999999999984</v>
      </c>
      <c r="Z88" s="66">
        <f t="shared" ref="Z88" si="42">SUM(Z81:Z87)</f>
        <v>769.59999999999991</v>
      </c>
      <c r="AA88" s="66">
        <f>SUM(AA81:AA87)</f>
        <v>769.09999999999991</v>
      </c>
      <c r="AB88" s="66">
        <f t="shared" si="37"/>
        <v>769.09999999999991</v>
      </c>
      <c r="AC88" s="66">
        <f t="shared" ref="AC88" si="43">SUM(AC81:AC87)</f>
        <v>769.09999999999991</v>
      </c>
      <c r="AD88" s="66">
        <f t="shared" si="37"/>
        <v>769.09999999999991</v>
      </c>
      <c r="AE88" s="66">
        <f t="shared" si="37"/>
        <v>756.59999999999991</v>
      </c>
      <c r="AF88" s="66">
        <f t="shared" ref="AF88" si="44">SUM(AF81:AF87)</f>
        <v>754.19999999999993</v>
      </c>
      <c r="AG88" s="75">
        <f t="shared" si="37"/>
        <v>808.4</v>
      </c>
      <c r="AH88" s="45">
        <f t="shared" si="33"/>
        <v>769.79999999999984</v>
      </c>
      <c r="AI88" s="46">
        <f t="shared" si="34"/>
        <v>677.4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136.4</v>
      </c>
      <c r="C89" s="44">
        <v>136.4</v>
      </c>
      <c r="D89" s="44">
        <v>136.4</v>
      </c>
      <c r="E89" s="44">
        <v>136.4</v>
      </c>
      <c r="F89" s="44">
        <v>135.30000000000001</v>
      </c>
      <c r="G89" s="44">
        <v>135.30000000000001</v>
      </c>
      <c r="H89" s="44">
        <v>135.30000000000001</v>
      </c>
      <c r="I89" s="44">
        <v>135.30000000000001</v>
      </c>
      <c r="J89" s="44">
        <v>135.30000000000001</v>
      </c>
      <c r="K89" s="44">
        <v>135.30000000000001</v>
      </c>
      <c r="L89" s="44">
        <v>135.30000000000001</v>
      </c>
      <c r="M89" s="44">
        <v>135.30000000000001</v>
      </c>
      <c r="N89" s="44">
        <v>135.30000000000001</v>
      </c>
      <c r="O89" s="44">
        <v>132.30000000000001</v>
      </c>
      <c r="P89" s="44">
        <v>131.80000000000001</v>
      </c>
      <c r="Q89" s="44">
        <v>131.80000000000001</v>
      </c>
      <c r="R89" s="44">
        <v>135.9</v>
      </c>
      <c r="S89" s="44">
        <v>136.19999999999999</v>
      </c>
      <c r="T89" s="44">
        <v>136.19999999999999</v>
      </c>
      <c r="U89" s="44">
        <v>136.19999999999999</v>
      </c>
      <c r="V89" s="44">
        <v>136.19999999999999</v>
      </c>
      <c r="W89" s="44">
        <v>136.19999999999999</v>
      </c>
      <c r="X89" s="44">
        <v>136.19999999999999</v>
      </c>
      <c r="Y89" s="44">
        <v>136.19999999999999</v>
      </c>
      <c r="Z89" s="44">
        <v>136</v>
      </c>
      <c r="AA89" s="44">
        <v>136.1</v>
      </c>
      <c r="AB89" s="44">
        <v>136.1</v>
      </c>
      <c r="AC89" s="44">
        <v>136.1</v>
      </c>
      <c r="AD89" s="44">
        <v>136.1</v>
      </c>
      <c r="AE89" s="44">
        <v>136.1</v>
      </c>
      <c r="AF89" s="44">
        <v>136.1</v>
      </c>
      <c r="AG89" s="59">
        <v>144</v>
      </c>
      <c r="AH89" s="45">
        <f t="shared" si="33"/>
        <v>136.4</v>
      </c>
      <c r="AI89" s="46">
        <f t="shared" si="34"/>
        <v>131.80000000000001</v>
      </c>
      <c r="AK89" s="47"/>
      <c r="AY89" s="1" t="s">
        <v>36</v>
      </c>
      <c r="AZ89" s="77">
        <f>ROUND(C107,0)</f>
        <v>-655</v>
      </c>
      <c r="BA89" s="76">
        <f t="shared" ref="BA89:BD93" si="45">D107</f>
        <v>-654</v>
      </c>
      <c r="BB89" s="76">
        <f t="shared" si="45"/>
        <v>-689</v>
      </c>
      <c r="BC89" s="76">
        <f t="shared" si="45"/>
        <v>-683.6</v>
      </c>
      <c r="BD89" s="76">
        <f t="shared" si="45"/>
        <v>-689</v>
      </c>
      <c r="BE89" s="77">
        <f>I107</f>
        <v>-685.5</v>
      </c>
      <c r="BF89" s="77">
        <f>K107</f>
        <v>-691.7</v>
      </c>
      <c r="BG89" s="77">
        <f t="shared" ref="BG89:BP93" si="46">M107</f>
        <v>-706</v>
      </c>
      <c r="BH89" s="77">
        <f t="shared" si="46"/>
        <v>-679.6</v>
      </c>
      <c r="BI89" s="77">
        <f t="shared" si="46"/>
        <v>-663.1</v>
      </c>
      <c r="BJ89" s="77">
        <f t="shared" si="46"/>
        <v>-642.5</v>
      </c>
      <c r="BK89" s="77">
        <f t="shared" si="46"/>
        <v>-642.5</v>
      </c>
      <c r="BL89" s="77">
        <f t="shared" si="46"/>
        <v>-591.9</v>
      </c>
      <c r="BM89" s="77">
        <f t="shared" si="46"/>
        <v>-531.29999999999995</v>
      </c>
      <c r="BN89" s="77">
        <f t="shared" si="46"/>
        <v>-605.5</v>
      </c>
      <c r="BO89" s="77">
        <f t="shared" si="46"/>
        <v>-513.4</v>
      </c>
      <c r="BP89" s="77">
        <f t="shared" si="46"/>
        <v>-681.5</v>
      </c>
      <c r="BQ89" s="77">
        <f>X107</f>
        <v>-699.9</v>
      </c>
      <c r="BR89" s="77">
        <f>Z107</f>
        <v>-561.20000000000005</v>
      </c>
      <c r="BS89" s="76">
        <f>AB107</f>
        <v>-604.9</v>
      </c>
      <c r="BT89" s="76">
        <f t="shared" ref="BT89:BV93" si="47">AD107</f>
        <v>-587</v>
      </c>
      <c r="BU89" s="76">
        <f t="shared" si="47"/>
        <v>-660.9</v>
      </c>
      <c r="BV89" s="76">
        <f t="shared" si="47"/>
        <v>-603.4</v>
      </c>
      <c r="BW89" s="76">
        <f>B107</f>
        <v>-634</v>
      </c>
    </row>
    <row r="90" spans="1:75" x14ac:dyDescent="0.25">
      <c r="A90" s="60" t="s">
        <v>37</v>
      </c>
      <c r="B90" s="43">
        <v>60</v>
      </c>
      <c r="C90" s="43">
        <v>69</v>
      </c>
      <c r="D90" s="43">
        <v>69</v>
      </c>
      <c r="E90" s="43">
        <v>69</v>
      </c>
      <c r="F90" s="43">
        <v>69</v>
      </c>
      <c r="G90" s="43">
        <v>69</v>
      </c>
      <c r="H90" s="43">
        <v>69</v>
      </c>
      <c r="I90" s="43">
        <v>69</v>
      </c>
      <c r="J90" s="43">
        <v>69</v>
      </c>
      <c r="K90" s="43">
        <v>69</v>
      </c>
      <c r="L90" s="43">
        <v>69</v>
      </c>
      <c r="M90" s="43">
        <v>69</v>
      </c>
      <c r="N90" s="43">
        <v>69</v>
      </c>
      <c r="O90" s="43">
        <v>69</v>
      </c>
      <c r="P90" s="43">
        <v>64.900000000000006</v>
      </c>
      <c r="Q90" s="43">
        <v>64.900000000000006</v>
      </c>
      <c r="R90" s="43">
        <v>69.5</v>
      </c>
      <c r="S90" s="43">
        <v>69.400000000000006</v>
      </c>
      <c r="T90" s="43">
        <v>69.400000000000006</v>
      </c>
      <c r="U90" s="43">
        <v>51.9</v>
      </c>
      <c r="V90" s="43">
        <v>69.3</v>
      </c>
      <c r="W90" s="43">
        <v>69.3</v>
      </c>
      <c r="X90" s="43">
        <v>51.7</v>
      </c>
      <c r="Y90" s="43">
        <v>51.7</v>
      </c>
      <c r="Z90" s="43">
        <v>69.5</v>
      </c>
      <c r="AA90" s="43">
        <v>69.2</v>
      </c>
      <c r="AB90" s="43">
        <v>69.2</v>
      </c>
      <c r="AC90" s="43">
        <v>69.2</v>
      </c>
      <c r="AD90" s="43">
        <v>69.2</v>
      </c>
      <c r="AE90" s="43">
        <v>69.2</v>
      </c>
      <c r="AF90" s="43">
        <v>68.3</v>
      </c>
      <c r="AG90" s="61">
        <v>70</v>
      </c>
      <c r="AH90" s="45">
        <f t="shared" si="33"/>
        <v>69.5</v>
      </c>
      <c r="AI90" s="46">
        <f t="shared" si="34"/>
        <v>51.7</v>
      </c>
      <c r="AK90" s="47"/>
      <c r="AY90" s="1" t="s">
        <v>38</v>
      </c>
      <c r="AZ90" s="77">
        <f>ROUND(C108,0)</f>
        <v>-193</v>
      </c>
      <c r="BA90" s="76">
        <f t="shared" si="45"/>
        <v>-188</v>
      </c>
      <c r="BB90" s="76">
        <f t="shared" si="45"/>
        <v>-194</v>
      </c>
      <c r="BC90" s="76">
        <f t="shared" si="45"/>
        <v>-194.2</v>
      </c>
      <c r="BD90" s="76">
        <f t="shared" si="45"/>
        <v>-191</v>
      </c>
      <c r="BE90" s="77">
        <f>I108</f>
        <v>-182.7</v>
      </c>
      <c r="BF90" s="77">
        <f>K108</f>
        <v>-181.5</v>
      </c>
      <c r="BG90" s="77">
        <f t="shared" si="46"/>
        <v>-176.5</v>
      </c>
      <c r="BH90" s="77">
        <f t="shared" si="46"/>
        <v>-195.8</v>
      </c>
      <c r="BI90" s="77">
        <f t="shared" si="46"/>
        <v>-195.1</v>
      </c>
      <c r="BJ90" s="77">
        <f t="shared" si="46"/>
        <v>-198</v>
      </c>
      <c r="BK90" s="77">
        <f t="shared" si="46"/>
        <v>-198</v>
      </c>
      <c r="BL90" s="77">
        <f t="shared" si="46"/>
        <v>-193.8</v>
      </c>
      <c r="BM90" s="77">
        <f t="shared" si="46"/>
        <v>-182.9</v>
      </c>
      <c r="BN90" s="77">
        <f t="shared" si="46"/>
        <v>-201.7</v>
      </c>
      <c r="BO90" s="77">
        <f t="shared" si="46"/>
        <v>-189.1</v>
      </c>
      <c r="BP90" s="77">
        <f t="shared" si="46"/>
        <v>-201.5</v>
      </c>
      <c r="BQ90" s="77">
        <f>X108</f>
        <v>-208.7</v>
      </c>
      <c r="BR90" s="77">
        <f>Z108</f>
        <v>-202.5</v>
      </c>
      <c r="BS90" s="76">
        <f>AB108</f>
        <v>-228.3</v>
      </c>
      <c r="BT90" s="76">
        <f t="shared" si="47"/>
        <v>-219.6</v>
      </c>
      <c r="BU90" s="76">
        <f t="shared" si="47"/>
        <v>-184.5</v>
      </c>
      <c r="BV90" s="76">
        <f t="shared" si="47"/>
        <v>-159.9</v>
      </c>
      <c r="BW90" s="76">
        <f>B108</f>
        <v>-197.8</v>
      </c>
    </row>
    <row r="91" spans="1:75" x14ac:dyDescent="0.25">
      <c r="A91" s="60" t="s">
        <v>39</v>
      </c>
      <c r="B91" s="43">
        <v>63.8</v>
      </c>
      <c r="C91" s="43">
        <v>63.8</v>
      </c>
      <c r="D91" s="43">
        <v>63.8</v>
      </c>
      <c r="E91" s="43">
        <v>63.8</v>
      </c>
      <c r="F91" s="43">
        <v>62.8</v>
      </c>
      <c r="G91" s="43">
        <v>62.8</v>
      </c>
      <c r="H91" s="43">
        <v>62.8</v>
      </c>
      <c r="I91" s="43">
        <v>62.8</v>
      </c>
      <c r="J91" s="43">
        <v>62.8</v>
      </c>
      <c r="K91" s="43">
        <v>62.8</v>
      </c>
      <c r="L91" s="43">
        <v>62.8</v>
      </c>
      <c r="M91" s="43">
        <v>63.2</v>
      </c>
      <c r="N91" s="43">
        <v>63.2</v>
      </c>
      <c r="O91" s="43">
        <v>63.2</v>
      </c>
      <c r="P91" s="43">
        <v>63.3</v>
      </c>
      <c r="Q91" s="43">
        <v>63.3</v>
      </c>
      <c r="R91" s="43">
        <v>63.7</v>
      </c>
      <c r="S91" s="43">
        <v>63.7</v>
      </c>
      <c r="T91" s="43">
        <v>63.7</v>
      </c>
      <c r="U91" s="43">
        <v>49.7</v>
      </c>
      <c r="V91" s="43">
        <v>63.3</v>
      </c>
      <c r="W91" s="43">
        <v>63.3</v>
      </c>
      <c r="X91" s="43">
        <v>50.6</v>
      </c>
      <c r="Y91" s="43">
        <v>50.6</v>
      </c>
      <c r="Z91" s="43">
        <v>62.7</v>
      </c>
      <c r="AA91" s="43">
        <v>62.7</v>
      </c>
      <c r="AB91" s="43">
        <v>62.7</v>
      </c>
      <c r="AC91" s="43">
        <v>62.7</v>
      </c>
      <c r="AD91" s="43">
        <v>62.7</v>
      </c>
      <c r="AE91" s="43">
        <v>62.7</v>
      </c>
      <c r="AF91" s="43">
        <v>64.5</v>
      </c>
      <c r="AG91" s="61">
        <v>69</v>
      </c>
      <c r="AH91" s="45">
        <f t="shared" si="33"/>
        <v>64.5</v>
      </c>
      <c r="AI91" s="46">
        <f t="shared" si="34"/>
        <v>49.7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5"/>
        <v>0</v>
      </c>
      <c r="BB91" s="76">
        <f t="shared" si="45"/>
        <v>0</v>
      </c>
      <c r="BC91" s="76">
        <f t="shared" si="45"/>
        <v>0</v>
      </c>
      <c r="BD91" s="76">
        <f t="shared" si="45"/>
        <v>0</v>
      </c>
      <c r="BE91" s="77">
        <f>I109</f>
        <v>0</v>
      </c>
      <c r="BF91" s="77">
        <f>K109</f>
        <v>0</v>
      </c>
      <c r="BG91" s="77">
        <f t="shared" si="46"/>
        <v>0</v>
      </c>
      <c r="BH91" s="77">
        <f t="shared" si="46"/>
        <v>0</v>
      </c>
      <c r="BI91" s="77">
        <f t="shared" si="46"/>
        <v>0</v>
      </c>
      <c r="BJ91" s="77">
        <f t="shared" si="46"/>
        <v>0</v>
      </c>
      <c r="BK91" s="77">
        <f t="shared" si="46"/>
        <v>0</v>
      </c>
      <c r="BL91" s="77">
        <f t="shared" si="46"/>
        <v>0</v>
      </c>
      <c r="BM91" s="77">
        <f t="shared" si="46"/>
        <v>0</v>
      </c>
      <c r="BN91" s="77">
        <f t="shared" si="46"/>
        <v>0</v>
      </c>
      <c r="BO91" s="77">
        <f t="shared" si="46"/>
        <v>0</v>
      </c>
      <c r="BP91" s="77">
        <f t="shared" si="46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7"/>
        <v>0</v>
      </c>
      <c r="BU91" s="76">
        <f t="shared" si="47"/>
        <v>0</v>
      </c>
      <c r="BV91" s="76">
        <f t="shared" si="47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30.4</v>
      </c>
      <c r="C92" s="43">
        <v>30.4</v>
      </c>
      <c r="D92" s="43">
        <v>30.4</v>
      </c>
      <c r="E92" s="43">
        <v>30.4</v>
      </c>
      <c r="F92" s="43">
        <v>30.4</v>
      </c>
      <c r="G92" s="43">
        <v>30.4</v>
      </c>
      <c r="H92" s="43">
        <v>30.4</v>
      </c>
      <c r="I92" s="43">
        <v>30.4</v>
      </c>
      <c r="J92" s="43">
        <v>30.4</v>
      </c>
      <c r="K92" s="43">
        <v>30.4</v>
      </c>
      <c r="L92" s="43">
        <v>30.4</v>
      </c>
      <c r="M92" s="43">
        <v>30.3</v>
      </c>
      <c r="N92" s="43">
        <v>30.3</v>
      </c>
      <c r="O92" s="43">
        <v>30.3</v>
      </c>
      <c r="P92" s="43">
        <v>30.3</v>
      </c>
      <c r="Q92" s="43">
        <v>30.3</v>
      </c>
      <c r="R92" s="43">
        <v>30.2</v>
      </c>
      <c r="S92" s="43">
        <v>30.6</v>
      </c>
      <c r="T92" s="43">
        <v>30.6</v>
      </c>
      <c r="U92" s="43">
        <v>30.6</v>
      </c>
      <c r="V92" s="43">
        <v>30.6</v>
      </c>
      <c r="W92" s="43">
        <v>30.6</v>
      </c>
      <c r="X92" s="43">
        <v>30.6</v>
      </c>
      <c r="Y92" s="43">
        <v>30.6</v>
      </c>
      <c r="Z92" s="43">
        <v>30.6</v>
      </c>
      <c r="AA92" s="43">
        <v>30.6</v>
      </c>
      <c r="AB92" s="43">
        <v>30.6</v>
      </c>
      <c r="AC92" s="43">
        <v>30.6</v>
      </c>
      <c r="AD92" s="43">
        <v>30.6</v>
      </c>
      <c r="AE92" s="43">
        <v>30.6</v>
      </c>
      <c r="AF92" s="43">
        <v>0</v>
      </c>
      <c r="AG92" s="61">
        <v>60</v>
      </c>
      <c r="AH92" s="45">
        <f t="shared" si="33"/>
        <v>30.6</v>
      </c>
      <c r="AI92" s="46">
        <f t="shared" si="34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5"/>
        <v>0</v>
      </c>
      <c r="BB92" s="76">
        <f t="shared" si="45"/>
        <v>0</v>
      </c>
      <c r="BC92" s="76">
        <f t="shared" si="45"/>
        <v>0</v>
      </c>
      <c r="BD92" s="76">
        <f t="shared" si="45"/>
        <v>0</v>
      </c>
      <c r="BE92" s="77">
        <f>I110</f>
        <v>0</v>
      </c>
      <c r="BF92" s="77">
        <f>K110</f>
        <v>0</v>
      </c>
      <c r="BG92" s="77">
        <f t="shared" si="46"/>
        <v>0</v>
      </c>
      <c r="BH92" s="77">
        <f t="shared" si="46"/>
        <v>0</v>
      </c>
      <c r="BI92" s="77">
        <f t="shared" si="46"/>
        <v>0</v>
      </c>
      <c r="BJ92" s="77">
        <f t="shared" si="46"/>
        <v>0</v>
      </c>
      <c r="BK92" s="77">
        <f t="shared" si="46"/>
        <v>0</v>
      </c>
      <c r="BL92" s="77">
        <f t="shared" si="46"/>
        <v>0</v>
      </c>
      <c r="BM92" s="77">
        <f t="shared" si="46"/>
        <v>0</v>
      </c>
      <c r="BN92" s="77">
        <f t="shared" si="46"/>
        <v>0</v>
      </c>
      <c r="BO92" s="77">
        <f t="shared" si="46"/>
        <v>0</v>
      </c>
      <c r="BP92" s="77">
        <f t="shared" si="46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7"/>
        <v>0</v>
      </c>
      <c r="BU92" s="76">
        <f t="shared" si="47"/>
        <v>0</v>
      </c>
      <c r="BV92" s="76">
        <f t="shared" si="47"/>
        <v>0</v>
      </c>
      <c r="BW92" s="76">
        <f>B110</f>
        <v>0</v>
      </c>
    </row>
    <row r="93" spans="1:75" x14ac:dyDescent="0.25">
      <c r="A93" s="60" t="s">
        <v>43</v>
      </c>
      <c r="B93" s="44">
        <v>14.9</v>
      </c>
      <c r="C93" s="44">
        <v>14.9</v>
      </c>
      <c r="D93" s="44">
        <v>14.9</v>
      </c>
      <c r="E93" s="44">
        <v>14.9</v>
      </c>
      <c r="F93" s="44">
        <v>14.9</v>
      </c>
      <c r="G93" s="44">
        <v>14.9</v>
      </c>
      <c r="H93" s="44">
        <v>14.9</v>
      </c>
      <c r="I93" s="44">
        <v>14.9</v>
      </c>
      <c r="J93" s="44">
        <v>14.9</v>
      </c>
      <c r="K93" s="44">
        <v>14.9</v>
      </c>
      <c r="L93" s="44">
        <v>14.9</v>
      </c>
      <c r="M93" s="44">
        <v>14.7</v>
      </c>
      <c r="N93" s="44">
        <v>14.7</v>
      </c>
      <c r="O93" s="44">
        <v>14.7</v>
      </c>
      <c r="P93" s="44">
        <v>14.7</v>
      </c>
      <c r="Q93" s="44">
        <v>14.7</v>
      </c>
      <c r="R93" s="44">
        <v>14.7</v>
      </c>
      <c r="S93" s="44">
        <v>14.6</v>
      </c>
      <c r="T93" s="44">
        <v>14.6</v>
      </c>
      <c r="U93" s="44">
        <v>14.6</v>
      </c>
      <c r="V93" s="44">
        <v>14.6</v>
      </c>
      <c r="W93" s="44">
        <v>14.6</v>
      </c>
      <c r="X93" s="44">
        <v>14.6</v>
      </c>
      <c r="Y93" s="44">
        <v>14.7</v>
      </c>
      <c r="Z93" s="44">
        <v>14.7</v>
      </c>
      <c r="AA93" s="43">
        <v>14.7</v>
      </c>
      <c r="AB93" s="43">
        <v>14.9</v>
      </c>
      <c r="AC93" s="43">
        <v>14.9</v>
      </c>
      <c r="AD93" s="43">
        <v>14.9</v>
      </c>
      <c r="AE93" s="43">
        <v>14.9</v>
      </c>
      <c r="AF93" s="43">
        <v>14.9</v>
      </c>
      <c r="AG93" s="61">
        <v>30</v>
      </c>
      <c r="AH93" s="45">
        <f t="shared" si="33"/>
        <v>14.9</v>
      </c>
      <c r="AI93" s="46">
        <f t="shared" si="34"/>
        <v>14.6</v>
      </c>
      <c r="AK93" s="47"/>
      <c r="AY93" s="1" t="s">
        <v>44</v>
      </c>
      <c r="AZ93" s="77">
        <f>ROUND(C111,0)</f>
        <v>0</v>
      </c>
      <c r="BA93" s="76">
        <f t="shared" si="45"/>
        <v>0</v>
      </c>
      <c r="BB93" s="76">
        <f t="shared" si="45"/>
        <v>0</v>
      </c>
      <c r="BC93" s="76">
        <f t="shared" si="45"/>
        <v>0</v>
      </c>
      <c r="BD93" s="76">
        <f t="shared" si="45"/>
        <v>0</v>
      </c>
      <c r="BE93" s="77">
        <f>I111</f>
        <v>0</v>
      </c>
      <c r="BF93" s="77">
        <f>K111</f>
        <v>0</v>
      </c>
      <c r="BG93" s="77">
        <f t="shared" si="46"/>
        <v>0</v>
      </c>
      <c r="BH93" s="77">
        <f t="shared" si="46"/>
        <v>0</v>
      </c>
      <c r="BI93" s="77">
        <f t="shared" si="46"/>
        <v>0</v>
      </c>
      <c r="BJ93" s="77">
        <f t="shared" si="46"/>
        <v>0</v>
      </c>
      <c r="BK93" s="77">
        <f t="shared" si="46"/>
        <v>0</v>
      </c>
      <c r="BL93" s="77">
        <f t="shared" si="46"/>
        <v>0</v>
      </c>
      <c r="BM93" s="77">
        <f t="shared" si="46"/>
        <v>0</v>
      </c>
      <c r="BN93" s="77">
        <f t="shared" si="46"/>
        <v>0</v>
      </c>
      <c r="BO93" s="77">
        <f t="shared" si="46"/>
        <v>0</v>
      </c>
      <c r="BP93" s="77">
        <f t="shared" si="46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7"/>
        <v>0</v>
      </c>
      <c r="BU93" s="76">
        <f t="shared" si="47"/>
        <v>0</v>
      </c>
      <c r="BV93" s="76">
        <f t="shared" si="47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/>
      <c r="I94" s="44"/>
      <c r="J94" s="44"/>
      <c r="K94" s="44"/>
      <c r="L94" s="44"/>
      <c r="M94" s="44">
        <v>10</v>
      </c>
      <c r="N94" s="44">
        <v>13.3</v>
      </c>
      <c r="O94" s="44">
        <v>13.3</v>
      </c>
      <c r="P94" s="44">
        <v>16.5</v>
      </c>
      <c r="Q94" s="44">
        <v>12.8</v>
      </c>
      <c r="R94" s="44">
        <v>18</v>
      </c>
      <c r="S94" s="44">
        <v>15.3</v>
      </c>
      <c r="T94" s="44">
        <v>15.3</v>
      </c>
      <c r="U94" s="44">
        <v>7.4</v>
      </c>
      <c r="V94" s="44">
        <v>7.4</v>
      </c>
      <c r="W94" s="44">
        <v>5.4</v>
      </c>
      <c r="X94" s="44">
        <v>0.5</v>
      </c>
      <c r="Y94" s="44">
        <v>0</v>
      </c>
      <c r="Z94" s="44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1">
        <v>25</v>
      </c>
      <c r="AH94" s="45">
        <f t="shared" si="33"/>
        <v>18</v>
      </c>
      <c r="AI94" s="46">
        <f t="shared" si="34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8">M117</f>
        <v>0</v>
      </c>
      <c r="BH94" s="77">
        <f t="shared" si="48"/>
        <v>0</v>
      </c>
      <c r="BI94" s="77">
        <f t="shared" si="48"/>
        <v>0</v>
      </c>
      <c r="BJ94" s="77">
        <f t="shared" si="48"/>
        <v>0</v>
      </c>
      <c r="BK94" s="77">
        <f t="shared" si="48"/>
        <v>0</v>
      </c>
      <c r="BL94" s="77">
        <f t="shared" si="48"/>
        <v>0</v>
      </c>
      <c r="BM94" s="77">
        <f t="shared" si="48"/>
        <v>0</v>
      </c>
      <c r="BN94" s="77">
        <f t="shared" si="48"/>
        <v>0</v>
      </c>
      <c r="BO94" s="77">
        <f t="shared" si="48"/>
        <v>0</v>
      </c>
      <c r="BP94" s="77">
        <f t="shared" si="48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9.8000000000000007</v>
      </c>
      <c r="C95" s="43">
        <v>9.8000000000000007</v>
      </c>
      <c r="D95" s="43">
        <v>9.8000000000000007</v>
      </c>
      <c r="E95" s="43">
        <v>9.8000000000000007</v>
      </c>
      <c r="F95" s="43">
        <v>9.8000000000000007</v>
      </c>
      <c r="G95" s="43">
        <v>9.8000000000000007</v>
      </c>
      <c r="H95" s="43">
        <v>9.8000000000000007</v>
      </c>
      <c r="I95" s="43">
        <v>9.8000000000000007</v>
      </c>
      <c r="J95" s="43">
        <v>9.8000000000000007</v>
      </c>
      <c r="K95" s="43">
        <v>9.8000000000000007</v>
      </c>
      <c r="L95" s="43">
        <v>9.8000000000000007</v>
      </c>
      <c r="M95" s="43">
        <v>9.8000000000000007</v>
      </c>
      <c r="N95" s="43">
        <v>9.8000000000000007</v>
      </c>
      <c r="O95" s="43">
        <v>9.8000000000000007</v>
      </c>
      <c r="P95" s="43">
        <v>9.8000000000000007</v>
      </c>
      <c r="Q95" s="43">
        <v>9.8000000000000007</v>
      </c>
      <c r="R95" s="43">
        <v>9.8000000000000007</v>
      </c>
      <c r="S95" s="43">
        <v>9.8000000000000007</v>
      </c>
      <c r="T95" s="43">
        <v>9.8000000000000007</v>
      </c>
      <c r="U95" s="43">
        <v>9.8000000000000007</v>
      </c>
      <c r="V95" s="43">
        <v>9.8000000000000007</v>
      </c>
      <c r="W95" s="43">
        <v>9.8000000000000007</v>
      </c>
      <c r="X95" s="43">
        <v>9.8000000000000007</v>
      </c>
      <c r="Y95" s="43">
        <v>9.8000000000000007</v>
      </c>
      <c r="Z95" s="43">
        <v>9.8000000000000007</v>
      </c>
      <c r="AA95" s="43">
        <v>9.8000000000000007</v>
      </c>
      <c r="AB95" s="43">
        <v>13</v>
      </c>
      <c r="AC95" s="43">
        <v>13</v>
      </c>
      <c r="AD95" s="43">
        <v>13</v>
      </c>
      <c r="AE95" s="43">
        <v>13</v>
      </c>
      <c r="AF95" s="43">
        <v>13</v>
      </c>
      <c r="AG95" s="61">
        <v>24</v>
      </c>
      <c r="AH95" s="45">
        <f t="shared" si="33"/>
        <v>13</v>
      </c>
      <c r="AI95" s="46">
        <f t="shared" si="34"/>
        <v>9.8000000000000007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4.8</v>
      </c>
      <c r="C96" s="43">
        <v>4.8</v>
      </c>
      <c r="D96" s="43">
        <v>4.8</v>
      </c>
      <c r="E96" s="43">
        <v>4.8</v>
      </c>
      <c r="F96" s="43">
        <v>4.8</v>
      </c>
      <c r="G96" s="43">
        <v>4.8</v>
      </c>
      <c r="H96" s="43">
        <v>4.8</v>
      </c>
      <c r="I96" s="43">
        <v>4.8</v>
      </c>
      <c r="J96" s="43">
        <v>4.8</v>
      </c>
      <c r="K96" s="43">
        <v>4.8</v>
      </c>
      <c r="L96" s="43">
        <v>4.8</v>
      </c>
      <c r="M96" s="43">
        <v>2.7</v>
      </c>
      <c r="N96" s="43">
        <v>2.7</v>
      </c>
      <c r="O96" s="43">
        <v>2.7</v>
      </c>
      <c r="P96" s="43">
        <v>2.7</v>
      </c>
      <c r="Q96" s="43">
        <v>2.7</v>
      </c>
      <c r="R96" s="43">
        <v>2.7</v>
      </c>
      <c r="S96" s="43">
        <v>4.5</v>
      </c>
      <c r="T96" s="43">
        <v>4.5</v>
      </c>
      <c r="U96" s="43">
        <v>4.5999999999999996</v>
      </c>
      <c r="V96" s="43">
        <v>4.5999999999999996</v>
      </c>
      <c r="W96" s="43">
        <v>4.5999999999999996</v>
      </c>
      <c r="X96" s="43">
        <v>4.5999999999999996</v>
      </c>
      <c r="Y96" s="43">
        <v>4.7</v>
      </c>
      <c r="Z96" s="43">
        <v>4.5999999999999996</v>
      </c>
      <c r="AA96" s="43">
        <v>4.5</v>
      </c>
      <c r="AB96" s="43">
        <v>4.5</v>
      </c>
      <c r="AC96" s="43">
        <v>4.5</v>
      </c>
      <c r="AD96" s="43">
        <v>4.5</v>
      </c>
      <c r="AE96" s="43">
        <v>4.5</v>
      </c>
      <c r="AF96" s="43">
        <v>4.5</v>
      </c>
      <c r="AG96" s="61">
        <v>15</v>
      </c>
      <c r="AH96" s="45">
        <f t="shared" si="33"/>
        <v>4.8</v>
      </c>
      <c r="AI96" s="46">
        <f t="shared" si="34"/>
        <v>2.7</v>
      </c>
      <c r="AK96" s="47"/>
      <c r="AZ96" s="77">
        <f t="shared" ref="AZ96:BW101" si="49">VALUE(AZ89)</f>
        <v>-655</v>
      </c>
      <c r="BA96" s="77">
        <f t="shared" si="49"/>
        <v>-654</v>
      </c>
      <c r="BB96" s="77">
        <f t="shared" si="49"/>
        <v>-689</v>
      </c>
      <c r="BC96" s="77">
        <f t="shared" si="49"/>
        <v>-683.6</v>
      </c>
      <c r="BD96" s="77">
        <f t="shared" si="49"/>
        <v>-689</v>
      </c>
      <c r="BE96" s="77">
        <f t="shared" si="49"/>
        <v>-685.5</v>
      </c>
      <c r="BF96" s="77">
        <f t="shared" si="49"/>
        <v>-691.7</v>
      </c>
      <c r="BG96" s="77">
        <f t="shared" si="49"/>
        <v>-706</v>
      </c>
      <c r="BH96" s="77">
        <f t="shared" si="49"/>
        <v>-679.6</v>
      </c>
      <c r="BI96" s="77">
        <f t="shared" si="49"/>
        <v>-663.1</v>
      </c>
      <c r="BJ96" s="77">
        <f t="shared" si="49"/>
        <v>-642.5</v>
      </c>
      <c r="BK96" s="77">
        <f t="shared" si="49"/>
        <v>-642.5</v>
      </c>
      <c r="BL96" s="77">
        <f t="shared" si="49"/>
        <v>-591.9</v>
      </c>
      <c r="BM96" s="77">
        <f t="shared" si="49"/>
        <v>-531.29999999999995</v>
      </c>
      <c r="BN96" s="77">
        <f t="shared" si="49"/>
        <v>-605.5</v>
      </c>
      <c r="BO96" s="77">
        <f t="shared" si="49"/>
        <v>-513.4</v>
      </c>
      <c r="BP96" s="77">
        <f t="shared" si="49"/>
        <v>-681.5</v>
      </c>
      <c r="BQ96" s="77">
        <f t="shared" si="49"/>
        <v>-699.9</v>
      </c>
      <c r="BR96" s="77">
        <f t="shared" si="49"/>
        <v>-561.20000000000005</v>
      </c>
      <c r="BS96" s="77">
        <f t="shared" si="49"/>
        <v>-604.9</v>
      </c>
      <c r="BT96" s="77">
        <f t="shared" si="49"/>
        <v>-587</v>
      </c>
      <c r="BU96" s="77">
        <f t="shared" si="49"/>
        <v>-660.9</v>
      </c>
      <c r="BV96" s="77">
        <f t="shared" si="49"/>
        <v>-603.4</v>
      </c>
      <c r="BW96" s="77">
        <f t="shared" si="49"/>
        <v>-634</v>
      </c>
    </row>
    <row r="97" spans="1:75" x14ac:dyDescent="0.25">
      <c r="A97" s="60" t="s">
        <v>49</v>
      </c>
      <c r="B97" s="43">
        <v>9.5</v>
      </c>
      <c r="C97" s="43">
        <v>9.5</v>
      </c>
      <c r="D97" s="43">
        <v>9.5</v>
      </c>
      <c r="E97" s="43">
        <v>9.5</v>
      </c>
      <c r="F97" s="43">
        <v>9.5</v>
      </c>
      <c r="G97" s="43">
        <v>9.5</v>
      </c>
      <c r="H97" s="43">
        <v>9.5</v>
      </c>
      <c r="I97" s="43">
        <v>9.5</v>
      </c>
      <c r="J97" s="43">
        <v>9.5</v>
      </c>
      <c r="K97" s="43">
        <v>9.5</v>
      </c>
      <c r="L97" s="43">
        <v>9.5</v>
      </c>
      <c r="M97" s="43">
        <v>9.5</v>
      </c>
      <c r="N97" s="43">
        <v>9.5</v>
      </c>
      <c r="O97" s="43">
        <v>9.5</v>
      </c>
      <c r="P97" s="43">
        <v>9.5</v>
      </c>
      <c r="Q97" s="43">
        <v>9.5</v>
      </c>
      <c r="R97" s="43">
        <v>9.5</v>
      </c>
      <c r="S97" s="43">
        <v>4.2</v>
      </c>
      <c r="T97" s="43">
        <v>4.2</v>
      </c>
      <c r="U97" s="43">
        <v>7.9</v>
      </c>
      <c r="V97" s="43">
        <v>7.1</v>
      </c>
      <c r="W97" s="43">
        <v>7.1</v>
      </c>
      <c r="X97" s="43">
        <v>7.1</v>
      </c>
      <c r="Y97" s="43">
        <v>6</v>
      </c>
      <c r="Z97" s="43">
        <v>6.1</v>
      </c>
      <c r="AA97" s="43">
        <v>5.8</v>
      </c>
      <c r="AB97" s="43">
        <v>10.1</v>
      </c>
      <c r="AC97" s="43">
        <v>10.1</v>
      </c>
      <c r="AD97" s="43">
        <v>10.1</v>
      </c>
      <c r="AE97" s="43">
        <v>10.1</v>
      </c>
      <c r="AF97" s="43">
        <v>10.1</v>
      </c>
      <c r="AG97" s="61">
        <v>14.1</v>
      </c>
      <c r="AH97" s="45">
        <f t="shared" si="33"/>
        <v>10.1</v>
      </c>
      <c r="AI97" s="46">
        <f t="shared" si="34"/>
        <v>4.2</v>
      </c>
      <c r="AK97" s="47"/>
      <c r="AZ97" s="77">
        <f t="shared" si="49"/>
        <v>-193</v>
      </c>
      <c r="BA97" s="77">
        <f t="shared" si="49"/>
        <v>-188</v>
      </c>
      <c r="BB97" s="77">
        <f t="shared" si="49"/>
        <v>-194</v>
      </c>
      <c r="BC97" s="77">
        <f t="shared" si="49"/>
        <v>-194.2</v>
      </c>
      <c r="BD97" s="77">
        <f t="shared" si="49"/>
        <v>-191</v>
      </c>
      <c r="BE97" s="77">
        <f t="shared" si="49"/>
        <v>-182.7</v>
      </c>
      <c r="BF97" s="77">
        <f t="shared" si="49"/>
        <v>-181.5</v>
      </c>
      <c r="BG97" s="77">
        <f t="shared" si="49"/>
        <v>-176.5</v>
      </c>
      <c r="BH97" s="77">
        <f t="shared" si="49"/>
        <v>-195.8</v>
      </c>
      <c r="BI97" s="77">
        <f t="shared" si="49"/>
        <v>-195.1</v>
      </c>
      <c r="BJ97" s="77">
        <f t="shared" si="49"/>
        <v>-198</v>
      </c>
      <c r="BK97" s="77">
        <f t="shared" si="49"/>
        <v>-198</v>
      </c>
      <c r="BL97" s="77">
        <f t="shared" si="49"/>
        <v>-193.8</v>
      </c>
      <c r="BM97" s="77">
        <f t="shared" si="49"/>
        <v>-182.9</v>
      </c>
      <c r="BN97" s="77">
        <f t="shared" si="49"/>
        <v>-201.7</v>
      </c>
      <c r="BO97" s="77">
        <f t="shared" si="49"/>
        <v>-189.1</v>
      </c>
      <c r="BP97" s="77">
        <f t="shared" si="49"/>
        <v>-201.5</v>
      </c>
      <c r="BQ97" s="77">
        <f t="shared" si="49"/>
        <v>-208.7</v>
      </c>
      <c r="BR97" s="77">
        <f t="shared" si="49"/>
        <v>-202.5</v>
      </c>
      <c r="BS97" s="77">
        <f t="shared" si="49"/>
        <v>-228.3</v>
      </c>
      <c r="BT97" s="77">
        <f t="shared" si="49"/>
        <v>-219.6</v>
      </c>
      <c r="BU97" s="77">
        <f t="shared" si="49"/>
        <v>-184.5</v>
      </c>
      <c r="BV97" s="77">
        <f t="shared" si="49"/>
        <v>-159.9</v>
      </c>
      <c r="BW97" s="77">
        <f t="shared" si="49"/>
        <v>-197.8</v>
      </c>
    </row>
    <row r="98" spans="1:75" x14ac:dyDescent="0.25">
      <c r="A98" s="79" t="s">
        <v>50</v>
      </c>
      <c r="B98" s="43">
        <v>10.1</v>
      </c>
      <c r="C98" s="43">
        <v>10.1</v>
      </c>
      <c r="D98" s="43">
        <v>10.1</v>
      </c>
      <c r="E98" s="43">
        <v>10.1</v>
      </c>
      <c r="F98" s="43">
        <v>4.7</v>
      </c>
      <c r="G98" s="43">
        <v>4.7</v>
      </c>
      <c r="H98" s="43">
        <v>4.7</v>
      </c>
      <c r="I98" s="43">
        <v>4.7</v>
      </c>
      <c r="J98" s="43">
        <v>11</v>
      </c>
      <c r="K98" s="43">
        <v>11</v>
      </c>
      <c r="L98" s="43">
        <v>11</v>
      </c>
      <c r="M98" s="43">
        <v>2.8</v>
      </c>
      <c r="N98" s="43">
        <v>13.5</v>
      </c>
      <c r="O98" s="43">
        <v>13.5</v>
      </c>
      <c r="P98" s="43">
        <v>13.5</v>
      </c>
      <c r="Q98" s="43">
        <v>13.5</v>
      </c>
      <c r="R98" s="43">
        <v>11.6</v>
      </c>
      <c r="S98" s="43">
        <v>7.1</v>
      </c>
      <c r="T98" s="43">
        <v>7.1</v>
      </c>
      <c r="U98" s="43">
        <v>13.9</v>
      </c>
      <c r="V98" s="43">
        <v>13.9</v>
      </c>
      <c r="W98" s="43">
        <v>13.9</v>
      </c>
      <c r="X98" s="43">
        <v>13.9</v>
      </c>
      <c r="Y98" s="43">
        <v>13.7</v>
      </c>
      <c r="Z98" s="43">
        <v>8.5</v>
      </c>
      <c r="AA98" s="43">
        <v>3.7</v>
      </c>
      <c r="AB98" s="43">
        <v>3.7</v>
      </c>
      <c r="AC98" s="43">
        <v>3.7</v>
      </c>
      <c r="AD98" s="43">
        <v>3.7</v>
      </c>
      <c r="AE98" s="43">
        <v>3.7</v>
      </c>
      <c r="AF98" s="43">
        <v>3.7</v>
      </c>
      <c r="AG98" s="61">
        <v>14</v>
      </c>
      <c r="AH98" s="45">
        <f t="shared" si="33"/>
        <v>13.9</v>
      </c>
      <c r="AI98" s="46">
        <f t="shared" si="34"/>
        <v>2.8</v>
      </c>
      <c r="AK98" s="47"/>
      <c r="AZ98" s="77">
        <f t="shared" si="49"/>
        <v>0</v>
      </c>
      <c r="BA98" s="77">
        <f t="shared" si="49"/>
        <v>0</v>
      </c>
      <c r="BB98" s="77">
        <f t="shared" si="49"/>
        <v>0</v>
      </c>
      <c r="BC98" s="77">
        <f t="shared" si="49"/>
        <v>0</v>
      </c>
      <c r="BD98" s="77">
        <f t="shared" si="49"/>
        <v>0</v>
      </c>
      <c r="BE98" s="77">
        <f t="shared" si="49"/>
        <v>0</v>
      </c>
      <c r="BF98" s="77">
        <f t="shared" si="49"/>
        <v>0</v>
      </c>
      <c r="BG98" s="77">
        <f t="shared" si="49"/>
        <v>0</v>
      </c>
      <c r="BH98" s="77">
        <f t="shared" si="49"/>
        <v>0</v>
      </c>
      <c r="BI98" s="77">
        <f t="shared" si="49"/>
        <v>0</v>
      </c>
      <c r="BJ98" s="77">
        <f t="shared" si="49"/>
        <v>0</v>
      </c>
      <c r="BK98" s="77">
        <f t="shared" si="49"/>
        <v>0</v>
      </c>
      <c r="BL98" s="77">
        <f t="shared" si="49"/>
        <v>0</v>
      </c>
      <c r="BM98" s="77">
        <f t="shared" si="49"/>
        <v>0</v>
      </c>
      <c r="BN98" s="77">
        <f t="shared" si="49"/>
        <v>0</v>
      </c>
      <c r="BO98" s="77">
        <f t="shared" si="49"/>
        <v>0</v>
      </c>
      <c r="BP98" s="77">
        <f t="shared" si="49"/>
        <v>0</v>
      </c>
      <c r="BQ98" s="77">
        <f t="shared" si="49"/>
        <v>0</v>
      </c>
      <c r="BR98" s="77">
        <f t="shared" si="49"/>
        <v>0</v>
      </c>
      <c r="BS98" s="77">
        <f t="shared" si="49"/>
        <v>0</v>
      </c>
      <c r="BT98" s="77">
        <f t="shared" si="49"/>
        <v>0</v>
      </c>
      <c r="BU98" s="77">
        <f t="shared" si="49"/>
        <v>0</v>
      </c>
      <c r="BV98" s="77">
        <f t="shared" si="49"/>
        <v>0</v>
      </c>
      <c r="BW98" s="77">
        <f t="shared" si="49"/>
        <v>0</v>
      </c>
    </row>
    <row r="99" spans="1:75" x14ac:dyDescent="0.25">
      <c r="A99" s="60" t="s">
        <v>51</v>
      </c>
      <c r="B99" s="43">
        <v>9.5</v>
      </c>
      <c r="C99" s="43">
        <v>9.5</v>
      </c>
      <c r="D99" s="43">
        <v>9.5</v>
      </c>
      <c r="E99" s="43">
        <v>9.5</v>
      </c>
      <c r="F99" s="43">
        <v>9.5</v>
      </c>
      <c r="G99" s="43">
        <v>9.5</v>
      </c>
      <c r="H99" s="43">
        <v>9.5</v>
      </c>
      <c r="I99" s="43">
        <v>9.5</v>
      </c>
      <c r="J99" s="43">
        <v>9.5</v>
      </c>
      <c r="K99" s="43">
        <v>9.5</v>
      </c>
      <c r="L99" s="43">
        <v>9.5</v>
      </c>
      <c r="M99" s="43">
        <v>9.5</v>
      </c>
      <c r="N99" s="43">
        <v>9.5</v>
      </c>
      <c r="O99" s="43">
        <v>9.5</v>
      </c>
      <c r="P99" s="43">
        <v>9.5</v>
      </c>
      <c r="Q99" s="43">
        <v>9.5</v>
      </c>
      <c r="R99" s="43">
        <v>9.5</v>
      </c>
      <c r="S99" s="43">
        <v>9.5</v>
      </c>
      <c r="T99" s="43">
        <v>9.5</v>
      </c>
      <c r="U99" s="43">
        <v>9.5</v>
      </c>
      <c r="V99" s="43">
        <v>9.5</v>
      </c>
      <c r="W99" s="43">
        <v>9.5</v>
      </c>
      <c r="X99" s="43">
        <v>9.5</v>
      </c>
      <c r="Y99" s="43">
        <v>9.5</v>
      </c>
      <c r="Z99" s="43">
        <v>9.5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3"/>
        <v>9.5</v>
      </c>
      <c r="AI99" s="46">
        <f t="shared" si="34"/>
        <v>8.9</v>
      </c>
      <c r="AK99" s="47"/>
      <c r="AZ99" s="77">
        <f t="shared" si="49"/>
        <v>0</v>
      </c>
      <c r="BA99" s="77">
        <f t="shared" si="49"/>
        <v>0</v>
      </c>
      <c r="BB99" s="77">
        <f t="shared" si="49"/>
        <v>0</v>
      </c>
      <c r="BC99" s="77">
        <f t="shared" si="49"/>
        <v>0</v>
      </c>
      <c r="BD99" s="77">
        <f t="shared" si="49"/>
        <v>0</v>
      </c>
      <c r="BE99" s="77">
        <f t="shared" si="49"/>
        <v>0</v>
      </c>
      <c r="BF99" s="77">
        <f t="shared" si="49"/>
        <v>0</v>
      </c>
      <c r="BG99" s="77">
        <f t="shared" si="49"/>
        <v>0</v>
      </c>
      <c r="BH99" s="77">
        <f t="shared" si="49"/>
        <v>0</v>
      </c>
      <c r="BI99" s="77">
        <f t="shared" si="49"/>
        <v>0</v>
      </c>
      <c r="BJ99" s="77">
        <f t="shared" si="49"/>
        <v>0</v>
      </c>
      <c r="BK99" s="77">
        <f t="shared" si="49"/>
        <v>0</v>
      </c>
      <c r="BL99" s="77">
        <f t="shared" si="49"/>
        <v>0</v>
      </c>
      <c r="BM99" s="77">
        <f t="shared" si="49"/>
        <v>0</v>
      </c>
      <c r="BN99" s="77">
        <f t="shared" si="49"/>
        <v>0</v>
      </c>
      <c r="BO99" s="77">
        <f t="shared" si="49"/>
        <v>0</v>
      </c>
      <c r="BP99" s="77">
        <f t="shared" si="49"/>
        <v>0</v>
      </c>
      <c r="BQ99" s="77">
        <f t="shared" si="49"/>
        <v>0</v>
      </c>
      <c r="BR99" s="77">
        <f t="shared" si="49"/>
        <v>0</v>
      </c>
      <c r="BS99" s="77">
        <f t="shared" si="49"/>
        <v>0</v>
      </c>
      <c r="BT99" s="77">
        <f t="shared" si="49"/>
        <v>0</v>
      </c>
      <c r="BU99" s="77">
        <f t="shared" si="49"/>
        <v>0</v>
      </c>
      <c r="BV99" s="77">
        <f t="shared" si="49"/>
        <v>0</v>
      </c>
      <c r="BW99" s="77">
        <f t="shared" si="49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3"/>
        <v>6.2</v>
      </c>
      <c r="AI100" s="46">
        <f t="shared" si="34"/>
        <v>6</v>
      </c>
      <c r="AK100" s="47"/>
      <c r="AZ100" s="77">
        <f t="shared" si="49"/>
        <v>0</v>
      </c>
      <c r="BA100" s="77">
        <f t="shared" si="49"/>
        <v>0</v>
      </c>
      <c r="BB100" s="77">
        <f t="shared" si="49"/>
        <v>0</v>
      </c>
      <c r="BC100" s="77">
        <f t="shared" si="49"/>
        <v>0</v>
      </c>
      <c r="BD100" s="77">
        <f t="shared" si="49"/>
        <v>0</v>
      </c>
      <c r="BE100" s="77">
        <f t="shared" si="49"/>
        <v>0</v>
      </c>
      <c r="BF100" s="77">
        <f t="shared" si="49"/>
        <v>0</v>
      </c>
      <c r="BG100" s="77">
        <f t="shared" si="49"/>
        <v>0</v>
      </c>
      <c r="BH100" s="77">
        <f t="shared" si="49"/>
        <v>0</v>
      </c>
      <c r="BI100" s="77">
        <f t="shared" si="49"/>
        <v>0</v>
      </c>
      <c r="BJ100" s="77">
        <f t="shared" si="49"/>
        <v>0</v>
      </c>
      <c r="BK100" s="77">
        <f t="shared" si="49"/>
        <v>0</v>
      </c>
      <c r="BL100" s="77">
        <f t="shared" si="49"/>
        <v>0</v>
      </c>
      <c r="BM100" s="77">
        <f t="shared" si="49"/>
        <v>0</v>
      </c>
      <c r="BN100" s="77">
        <f t="shared" si="49"/>
        <v>0</v>
      </c>
      <c r="BO100" s="77">
        <f t="shared" si="49"/>
        <v>0</v>
      </c>
      <c r="BP100" s="77">
        <f t="shared" si="49"/>
        <v>0</v>
      </c>
      <c r="BQ100" s="77">
        <f t="shared" si="49"/>
        <v>0</v>
      </c>
      <c r="BR100" s="77">
        <f t="shared" si="49"/>
        <v>0</v>
      </c>
      <c r="BS100" s="77">
        <f t="shared" si="49"/>
        <v>0</v>
      </c>
      <c r="BT100" s="77">
        <f t="shared" si="49"/>
        <v>0</v>
      </c>
      <c r="BU100" s="77">
        <f t="shared" si="49"/>
        <v>0</v>
      </c>
      <c r="BV100" s="77">
        <f t="shared" si="49"/>
        <v>0</v>
      </c>
      <c r="BW100" s="77">
        <f t="shared" si="49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3"/>
        <v>2</v>
      </c>
      <c r="AI101" s="46">
        <f t="shared" si="34"/>
        <v>2</v>
      </c>
      <c r="AK101" s="47"/>
      <c r="AZ101" s="77">
        <f t="shared" si="49"/>
        <v>0</v>
      </c>
      <c r="BA101" s="77">
        <f t="shared" si="49"/>
        <v>0</v>
      </c>
      <c r="BB101" s="77">
        <f t="shared" si="49"/>
        <v>0</v>
      </c>
      <c r="BC101" s="77">
        <f t="shared" si="49"/>
        <v>0</v>
      </c>
      <c r="BD101" s="77">
        <f t="shared" si="49"/>
        <v>0</v>
      </c>
      <c r="BE101" s="77">
        <f t="shared" si="49"/>
        <v>0</v>
      </c>
      <c r="BF101" s="77">
        <f t="shared" si="49"/>
        <v>0</v>
      </c>
      <c r="BG101" s="77">
        <f t="shared" si="49"/>
        <v>0</v>
      </c>
      <c r="BH101" s="77">
        <f t="shared" si="49"/>
        <v>0</v>
      </c>
      <c r="BI101" s="77">
        <f t="shared" si="49"/>
        <v>0</v>
      </c>
      <c r="BJ101" s="77">
        <f t="shared" si="49"/>
        <v>0</v>
      </c>
      <c r="BK101" s="77">
        <f t="shared" si="49"/>
        <v>0</v>
      </c>
      <c r="BL101" s="77">
        <f t="shared" si="49"/>
        <v>0</v>
      </c>
      <c r="BM101" s="77">
        <f t="shared" si="49"/>
        <v>0</v>
      </c>
      <c r="BN101" s="77">
        <f t="shared" si="49"/>
        <v>0</v>
      </c>
      <c r="BO101" s="77">
        <f t="shared" si="49"/>
        <v>0</v>
      </c>
      <c r="BP101" s="77">
        <f t="shared" si="49"/>
        <v>0</v>
      </c>
      <c r="BQ101" s="77">
        <f t="shared" si="49"/>
        <v>0</v>
      </c>
      <c r="BR101" s="77">
        <f t="shared" si="49"/>
        <v>0</v>
      </c>
      <c r="BS101" s="77">
        <f t="shared" si="49"/>
        <v>0</v>
      </c>
      <c r="BT101" s="77">
        <f t="shared" si="49"/>
        <v>0</v>
      </c>
      <c r="BU101" s="77">
        <f t="shared" si="49"/>
        <v>0</v>
      </c>
      <c r="BV101" s="77">
        <f t="shared" si="49"/>
        <v>0</v>
      </c>
      <c r="BW101" s="77">
        <f t="shared" si="49"/>
        <v>0</v>
      </c>
    </row>
    <row r="102" spans="1:75" ht="15.75" thickBot="1" x14ac:dyDescent="0.3">
      <c r="A102" s="82" t="s">
        <v>54</v>
      </c>
      <c r="B102" s="66">
        <f t="shared" ref="B102:C102" si="50">SUM(B89:B101)</f>
        <v>357.4</v>
      </c>
      <c r="C102" s="66">
        <f t="shared" si="50"/>
        <v>366.4</v>
      </c>
      <c r="D102" s="66">
        <f t="shared" ref="D102:E102" si="51">SUM(D89:D101)</f>
        <v>366.4</v>
      </c>
      <c r="E102" s="66">
        <f t="shared" si="51"/>
        <v>366.4</v>
      </c>
      <c r="F102" s="66">
        <f t="shared" ref="F102:AG102" si="52">SUM(F89:F101)</f>
        <v>358.9</v>
      </c>
      <c r="G102" s="66">
        <f t="shared" si="52"/>
        <v>358.9</v>
      </c>
      <c r="H102" s="66">
        <f t="shared" si="52"/>
        <v>358.9</v>
      </c>
      <c r="I102" s="66">
        <f t="shared" si="52"/>
        <v>358.9</v>
      </c>
      <c r="J102" s="66">
        <f t="shared" si="52"/>
        <v>365.2</v>
      </c>
      <c r="K102" s="66">
        <f t="shared" si="52"/>
        <v>365.2</v>
      </c>
      <c r="L102" s="66">
        <f t="shared" si="52"/>
        <v>365.2</v>
      </c>
      <c r="M102" s="66">
        <f t="shared" si="52"/>
        <v>365</v>
      </c>
      <c r="N102" s="66">
        <f t="shared" si="52"/>
        <v>379</v>
      </c>
      <c r="O102" s="66">
        <f t="shared" si="52"/>
        <v>376</v>
      </c>
      <c r="P102" s="66">
        <f t="shared" si="52"/>
        <v>374.7</v>
      </c>
      <c r="Q102" s="66">
        <f t="shared" si="52"/>
        <v>371</v>
      </c>
      <c r="R102" s="66">
        <f t="shared" si="52"/>
        <v>383.3</v>
      </c>
      <c r="S102" s="66">
        <f t="shared" ref="S102:T102" si="53">SUM(S89:S101)</f>
        <v>373.10000000000008</v>
      </c>
      <c r="T102" s="66">
        <f t="shared" si="53"/>
        <v>373.10000000000008</v>
      </c>
      <c r="U102" s="66">
        <f t="shared" ref="U102:V102" si="54">SUM(U89:U101)</f>
        <v>344.3</v>
      </c>
      <c r="V102" s="66">
        <f t="shared" si="54"/>
        <v>374.50000000000006</v>
      </c>
      <c r="W102" s="66">
        <f t="shared" ref="W102" si="55">SUM(W89:W101)</f>
        <v>372.50000000000006</v>
      </c>
      <c r="X102" s="66">
        <f t="shared" ref="X102:Y102" si="56">SUM(X89:X101)</f>
        <v>337.3</v>
      </c>
      <c r="Y102" s="66">
        <f t="shared" si="56"/>
        <v>335.69999999999993</v>
      </c>
      <c r="Z102" s="66">
        <f t="shared" ref="Z102" si="57">SUM(Z89:Z101)</f>
        <v>360.20000000000005</v>
      </c>
      <c r="AA102" s="66">
        <f t="shared" ref="AA102" si="58">SUM(AA89:AA101)</f>
        <v>354</v>
      </c>
      <c r="AB102" s="66">
        <f t="shared" si="52"/>
        <v>361.9</v>
      </c>
      <c r="AC102" s="66">
        <f t="shared" ref="AC102" si="59">SUM(AC89:AC101)</f>
        <v>361.9</v>
      </c>
      <c r="AD102" s="66">
        <f t="shared" si="52"/>
        <v>361.9</v>
      </c>
      <c r="AE102" s="66">
        <f t="shared" si="52"/>
        <v>361.9</v>
      </c>
      <c r="AF102" s="66">
        <f t="shared" ref="AF102" si="60">SUM(AF89:AF101)</f>
        <v>332.19999999999993</v>
      </c>
      <c r="AG102" s="75">
        <f t="shared" si="52"/>
        <v>489.91</v>
      </c>
      <c r="AH102" s="45">
        <f t="shared" si="33"/>
        <v>383.3</v>
      </c>
      <c r="AI102" s="46">
        <f t="shared" si="34"/>
        <v>332.19999999999993</v>
      </c>
      <c r="AK102" s="47"/>
      <c r="AY102" s="77"/>
    </row>
    <row r="103" spans="1:75" x14ac:dyDescent="0.25">
      <c r="A103" s="42" t="s">
        <v>55</v>
      </c>
      <c r="B103" s="44">
        <v>29.5</v>
      </c>
      <c r="C103" s="44">
        <v>29.5</v>
      </c>
      <c r="D103" s="44">
        <v>29.5</v>
      </c>
      <c r="E103" s="44">
        <v>29.5</v>
      </c>
      <c r="F103" s="44">
        <v>14.5</v>
      </c>
      <c r="G103" s="44">
        <v>14.5</v>
      </c>
      <c r="H103" s="44">
        <v>14.5</v>
      </c>
      <c r="I103" s="44">
        <v>14.5</v>
      </c>
      <c r="J103" s="44">
        <v>14.5</v>
      </c>
      <c r="K103" s="44">
        <v>14.6</v>
      </c>
      <c r="L103" s="44">
        <v>14.6</v>
      </c>
      <c r="M103" s="44">
        <v>20</v>
      </c>
      <c r="N103" s="44">
        <v>20</v>
      </c>
      <c r="O103" s="44">
        <v>20</v>
      </c>
      <c r="P103" s="44">
        <v>20</v>
      </c>
      <c r="Q103" s="44">
        <v>20</v>
      </c>
      <c r="R103" s="44">
        <v>30</v>
      </c>
      <c r="S103" s="44">
        <v>20.3</v>
      </c>
      <c r="T103" s="44">
        <v>20.3</v>
      </c>
      <c r="U103" s="44">
        <v>14</v>
      </c>
      <c r="V103" s="44">
        <v>29</v>
      </c>
      <c r="W103" s="44">
        <v>14.5</v>
      </c>
      <c r="X103" s="44">
        <v>14.5</v>
      </c>
      <c r="Y103" s="44">
        <v>14.5</v>
      </c>
      <c r="Z103" s="44">
        <v>14.5</v>
      </c>
      <c r="AA103" s="44">
        <v>14.3</v>
      </c>
      <c r="AB103" s="44">
        <v>14.7</v>
      </c>
      <c r="AC103" s="44">
        <v>14.7</v>
      </c>
      <c r="AD103" s="44">
        <v>14.7</v>
      </c>
      <c r="AE103" s="44">
        <v>14.7</v>
      </c>
      <c r="AF103" s="44">
        <v>14.7</v>
      </c>
      <c r="AG103" s="59">
        <v>60</v>
      </c>
      <c r="AH103" s="45">
        <f t="shared" si="33"/>
        <v>30</v>
      </c>
      <c r="AI103" s="46">
        <f t="shared" si="34"/>
        <v>14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10</v>
      </c>
      <c r="C104" s="43">
        <v>10</v>
      </c>
      <c r="D104" s="43">
        <v>10</v>
      </c>
      <c r="E104" s="43">
        <v>10</v>
      </c>
      <c r="F104" s="43">
        <v>7</v>
      </c>
      <c r="G104" s="43">
        <v>7</v>
      </c>
      <c r="H104" s="43">
        <v>7</v>
      </c>
      <c r="I104" s="43">
        <v>7</v>
      </c>
      <c r="J104" s="43">
        <v>7</v>
      </c>
      <c r="K104" s="43">
        <v>7</v>
      </c>
      <c r="L104" s="43">
        <v>7</v>
      </c>
      <c r="M104" s="43">
        <v>11</v>
      </c>
      <c r="N104" s="43">
        <v>11</v>
      </c>
      <c r="O104" s="43">
        <v>11</v>
      </c>
      <c r="P104" s="43">
        <v>11</v>
      </c>
      <c r="Q104" s="43">
        <v>11</v>
      </c>
      <c r="R104" s="43">
        <v>15.5</v>
      </c>
      <c r="S104" s="43">
        <v>15.5</v>
      </c>
      <c r="T104" s="43">
        <v>15.5</v>
      </c>
      <c r="U104" s="43">
        <v>9</v>
      </c>
      <c r="V104" s="43">
        <v>9</v>
      </c>
      <c r="W104" s="43">
        <v>9</v>
      </c>
      <c r="X104" s="43">
        <v>9</v>
      </c>
      <c r="Y104" s="43">
        <v>9</v>
      </c>
      <c r="Z104" s="43">
        <v>9</v>
      </c>
      <c r="AA104" s="43">
        <v>9</v>
      </c>
      <c r="AB104" s="43">
        <v>8</v>
      </c>
      <c r="AC104" s="43">
        <v>8</v>
      </c>
      <c r="AD104" s="43">
        <v>8</v>
      </c>
      <c r="AE104" s="43">
        <v>8</v>
      </c>
      <c r="AF104" s="43">
        <v>8</v>
      </c>
      <c r="AG104" s="61">
        <v>32</v>
      </c>
      <c r="AH104" s="45">
        <f t="shared" si="33"/>
        <v>15.5</v>
      </c>
      <c r="AI104" s="46">
        <f t="shared" si="34"/>
        <v>7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5</v>
      </c>
      <c r="C105" s="292">
        <v>5</v>
      </c>
      <c r="D105" s="292">
        <v>5</v>
      </c>
      <c r="E105" s="292">
        <v>5</v>
      </c>
      <c r="F105" s="292">
        <v>4</v>
      </c>
      <c r="G105" s="292">
        <v>4</v>
      </c>
      <c r="H105" s="292">
        <v>4</v>
      </c>
      <c r="I105" s="292">
        <v>4</v>
      </c>
      <c r="J105" s="292">
        <v>4</v>
      </c>
      <c r="K105" s="292">
        <v>4</v>
      </c>
      <c r="L105" s="292">
        <v>4</v>
      </c>
      <c r="M105" s="292">
        <v>4.5</v>
      </c>
      <c r="N105" s="292">
        <v>4.5</v>
      </c>
      <c r="O105" s="292">
        <v>4.5</v>
      </c>
      <c r="P105" s="292">
        <v>4.5</v>
      </c>
      <c r="Q105" s="292">
        <v>4.5</v>
      </c>
      <c r="R105" s="292">
        <v>4.5</v>
      </c>
      <c r="S105" s="292">
        <v>4.5</v>
      </c>
      <c r="T105" s="292">
        <v>4.5</v>
      </c>
      <c r="U105" s="292">
        <v>4.5</v>
      </c>
      <c r="V105" s="292">
        <v>4.5</v>
      </c>
      <c r="W105" s="292">
        <v>4.5</v>
      </c>
      <c r="X105" s="292">
        <v>4.5</v>
      </c>
      <c r="Y105" s="292">
        <v>4.5</v>
      </c>
      <c r="Z105" s="292">
        <v>4.5</v>
      </c>
      <c r="AA105" s="292">
        <v>5.6</v>
      </c>
      <c r="AB105" s="292">
        <v>5</v>
      </c>
      <c r="AC105" s="292">
        <v>5</v>
      </c>
      <c r="AD105" s="292">
        <v>5</v>
      </c>
      <c r="AE105" s="292">
        <v>5</v>
      </c>
      <c r="AF105" s="292">
        <v>5</v>
      </c>
      <c r="AG105" s="73">
        <v>14</v>
      </c>
      <c r="AH105" s="45">
        <f t="shared" si="33"/>
        <v>5.6</v>
      </c>
      <c r="AI105" s="46">
        <f t="shared" si="34"/>
        <v>4</v>
      </c>
      <c r="AK105" s="47"/>
      <c r="AY105" s="77"/>
      <c r="BF105" s="76"/>
      <c r="BG105" s="77">
        <f t="array" ref="BG105:BL128">TRANSPOSE(AZ89:BW94)</f>
        <v>-655</v>
      </c>
      <c r="BH105" s="77">
        <v>-193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C106" si="61">B103+B104+B105</f>
        <v>44.5</v>
      </c>
      <c r="C106" s="66">
        <f t="shared" si="61"/>
        <v>44.5</v>
      </c>
      <c r="D106" s="66">
        <f t="shared" ref="D106:E106" si="62">D103+D104+D105</f>
        <v>44.5</v>
      </c>
      <c r="E106" s="66">
        <f t="shared" si="62"/>
        <v>44.5</v>
      </c>
      <c r="F106" s="66">
        <f t="shared" ref="F106:AE106" si="63">F103+F104+F105</f>
        <v>25.5</v>
      </c>
      <c r="G106" s="66">
        <f t="shared" si="63"/>
        <v>25.5</v>
      </c>
      <c r="H106" s="66">
        <f t="shared" si="63"/>
        <v>25.5</v>
      </c>
      <c r="I106" s="66">
        <f t="shared" si="63"/>
        <v>25.5</v>
      </c>
      <c r="J106" s="66">
        <f t="shared" si="63"/>
        <v>25.5</v>
      </c>
      <c r="K106" s="66">
        <f t="shared" si="63"/>
        <v>25.6</v>
      </c>
      <c r="L106" s="66">
        <f t="shared" si="63"/>
        <v>25.6</v>
      </c>
      <c r="M106" s="66">
        <f t="shared" si="63"/>
        <v>35.5</v>
      </c>
      <c r="N106" s="66">
        <f t="shared" si="63"/>
        <v>35.5</v>
      </c>
      <c r="O106" s="66">
        <f t="shared" si="63"/>
        <v>35.5</v>
      </c>
      <c r="P106" s="66">
        <f t="shared" si="63"/>
        <v>35.5</v>
      </c>
      <c r="Q106" s="66">
        <f t="shared" si="63"/>
        <v>35.5</v>
      </c>
      <c r="R106" s="66">
        <f t="shared" si="63"/>
        <v>50</v>
      </c>
      <c r="S106" s="66">
        <f t="shared" ref="S106:T106" si="64">S103+S104+S105</f>
        <v>40.299999999999997</v>
      </c>
      <c r="T106" s="66">
        <f t="shared" si="64"/>
        <v>40.299999999999997</v>
      </c>
      <c r="U106" s="66">
        <f t="shared" ref="U106:V106" si="65">U103+U104+U105</f>
        <v>27.5</v>
      </c>
      <c r="V106" s="66">
        <f t="shared" si="65"/>
        <v>42.5</v>
      </c>
      <c r="W106" s="66">
        <f t="shared" ref="W106" si="66">W103+W104+W105</f>
        <v>28</v>
      </c>
      <c r="X106" s="66">
        <f t="shared" ref="X106:Y106" si="67">X103+X104+X105</f>
        <v>28</v>
      </c>
      <c r="Y106" s="66">
        <f t="shared" si="67"/>
        <v>28</v>
      </c>
      <c r="Z106" s="66">
        <f t="shared" ref="Z106:AA106" si="68">Z103+Z104+Z105</f>
        <v>28</v>
      </c>
      <c r="AA106" s="66">
        <f t="shared" si="68"/>
        <v>28.9</v>
      </c>
      <c r="AB106" s="66">
        <f t="shared" si="63"/>
        <v>27.7</v>
      </c>
      <c r="AC106" s="66">
        <f t="shared" si="63"/>
        <v>27.7</v>
      </c>
      <c r="AD106" s="66">
        <f t="shared" si="63"/>
        <v>27.7</v>
      </c>
      <c r="AE106" s="66">
        <f t="shared" si="63"/>
        <v>27.7</v>
      </c>
      <c r="AF106" s="66">
        <f t="shared" ref="AF106" si="69">AF103+AF104+AF105</f>
        <v>27.7</v>
      </c>
      <c r="AG106" s="75">
        <f>SUM(AG103:AG105)</f>
        <v>106</v>
      </c>
      <c r="AH106" s="45">
        <f t="shared" si="33"/>
        <v>50</v>
      </c>
      <c r="AI106" s="46">
        <f t="shared" si="34"/>
        <v>25.5</v>
      </c>
      <c r="AK106" s="47"/>
      <c r="AY106" s="77"/>
      <c r="BF106" s="76"/>
      <c r="BG106" s="77">
        <v>-654</v>
      </c>
      <c r="BH106" s="77">
        <v>-188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-634</v>
      </c>
      <c r="C107" s="44">
        <v>-655</v>
      </c>
      <c r="D107" s="44">
        <v>-654</v>
      </c>
      <c r="E107" s="44">
        <v>-689</v>
      </c>
      <c r="F107" s="44">
        <v>-683.6</v>
      </c>
      <c r="G107" s="44">
        <v>-689</v>
      </c>
      <c r="H107" s="44">
        <v>-696</v>
      </c>
      <c r="I107" s="44">
        <v>-685.5</v>
      </c>
      <c r="J107" s="44">
        <v>-703.8</v>
      </c>
      <c r="K107" s="44">
        <v>-691.7</v>
      </c>
      <c r="L107" s="44">
        <v>-696.1</v>
      </c>
      <c r="M107" s="44">
        <v>-706</v>
      </c>
      <c r="N107" s="44">
        <v>-679.6</v>
      </c>
      <c r="O107" s="44">
        <v>-663.1</v>
      </c>
      <c r="P107" s="44">
        <v>-642.5</v>
      </c>
      <c r="Q107" s="44">
        <v>-642.5</v>
      </c>
      <c r="R107" s="44">
        <v>-591.9</v>
      </c>
      <c r="S107" s="44">
        <v>-531.29999999999995</v>
      </c>
      <c r="T107" s="44">
        <v>-605.5</v>
      </c>
      <c r="U107" s="44">
        <v>-513.4</v>
      </c>
      <c r="V107" s="44">
        <v>-681.5</v>
      </c>
      <c r="W107" s="44">
        <v>-719.4</v>
      </c>
      <c r="X107" s="44">
        <v>-699.9</v>
      </c>
      <c r="Y107" s="44">
        <v>-719.4</v>
      </c>
      <c r="Z107" s="44">
        <v>-561.20000000000005</v>
      </c>
      <c r="AA107" s="44">
        <v>-577.1</v>
      </c>
      <c r="AB107" s="44">
        <v>-604.9</v>
      </c>
      <c r="AC107" s="44">
        <v>-587</v>
      </c>
      <c r="AD107" s="44">
        <v>-587</v>
      </c>
      <c r="AE107" s="44">
        <v>-660.9</v>
      </c>
      <c r="AF107" s="44">
        <v>-603.4</v>
      </c>
      <c r="AG107" s="59"/>
      <c r="AH107" s="45">
        <f t="shared" si="33"/>
        <v>-513.4</v>
      </c>
      <c r="AI107" s="46">
        <f t="shared" si="34"/>
        <v>-719.4</v>
      </c>
      <c r="AK107" s="47"/>
      <c r="AY107" s="77"/>
      <c r="BF107" s="76"/>
      <c r="BG107" s="77">
        <v>-689</v>
      </c>
      <c r="BH107" s="77">
        <v>-194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-197.8</v>
      </c>
      <c r="C108" s="43">
        <v>-193.2</v>
      </c>
      <c r="D108" s="43">
        <v>-188</v>
      </c>
      <c r="E108" s="43">
        <v>-194</v>
      </c>
      <c r="F108" s="43">
        <v>-194.2</v>
      </c>
      <c r="G108" s="43">
        <v>-191</v>
      </c>
      <c r="H108" s="43">
        <v>-175.7</v>
      </c>
      <c r="I108" s="43">
        <v>-182.7</v>
      </c>
      <c r="J108" s="43">
        <v>-192.6</v>
      </c>
      <c r="K108" s="43">
        <v>-181.5</v>
      </c>
      <c r="L108" s="43">
        <v>-182.2</v>
      </c>
      <c r="M108" s="43">
        <v>-176.5</v>
      </c>
      <c r="N108" s="43">
        <v>-195.8</v>
      </c>
      <c r="O108" s="43">
        <v>-195.1</v>
      </c>
      <c r="P108" s="43">
        <v>-198</v>
      </c>
      <c r="Q108" s="43">
        <v>-198</v>
      </c>
      <c r="R108" s="43">
        <v>-193.8</v>
      </c>
      <c r="S108" s="43">
        <v>-182.9</v>
      </c>
      <c r="T108" s="43">
        <v>-201.7</v>
      </c>
      <c r="U108" s="43">
        <v>-189.1</v>
      </c>
      <c r="V108" s="43">
        <v>-201.5</v>
      </c>
      <c r="W108" s="43">
        <v>-193.9</v>
      </c>
      <c r="X108" s="43">
        <v>-208.7</v>
      </c>
      <c r="Y108" s="43">
        <v>-193.9</v>
      </c>
      <c r="Z108" s="43">
        <v>-202.5</v>
      </c>
      <c r="AA108" s="43">
        <v>-197.9</v>
      </c>
      <c r="AB108" s="43">
        <v>-228.3</v>
      </c>
      <c r="AC108" s="43">
        <v>-211.3</v>
      </c>
      <c r="AD108" s="43">
        <v>-219.6</v>
      </c>
      <c r="AE108" s="43">
        <v>-184.5</v>
      </c>
      <c r="AF108" s="43">
        <v>-159.9</v>
      </c>
      <c r="AG108" s="61"/>
      <c r="AH108" s="45">
        <f t="shared" si="33"/>
        <v>-159.9</v>
      </c>
      <c r="AI108" s="46">
        <f t="shared" si="34"/>
        <v>-228.3</v>
      </c>
      <c r="AK108" s="47"/>
      <c r="AL108" s="83" t="s">
        <v>61</v>
      </c>
      <c r="AM108" s="83"/>
      <c r="AY108" s="77"/>
      <c r="BF108" s="77"/>
      <c r="BG108" s="77">
        <v>-683.6</v>
      </c>
      <c r="BH108" s="77">
        <v>-194.2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3"/>
        <v>0</v>
      </c>
      <c r="AI109" s="46">
        <f t="shared" si="34"/>
        <v>0</v>
      </c>
      <c r="AK109" s="85"/>
      <c r="AL109" s="86"/>
      <c r="AM109" s="86"/>
      <c r="AN109" s="87"/>
      <c r="AY109" s="77"/>
      <c r="BF109" s="77"/>
      <c r="BG109" s="77">
        <v>-689</v>
      </c>
      <c r="BH109" s="77">
        <v>-191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43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3"/>
        <v>0</v>
      </c>
      <c r="AI110" s="46">
        <f t="shared" si="34"/>
        <v>0</v>
      </c>
      <c r="AK110" s="89" t="s">
        <v>64</v>
      </c>
      <c r="AL110" s="43"/>
      <c r="AM110" s="88"/>
      <c r="AN110" s="90"/>
      <c r="AY110" s="77"/>
      <c r="BF110" s="77"/>
      <c r="BG110" s="77">
        <v>-685.5</v>
      </c>
      <c r="BH110" s="77">
        <v>-182.7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3"/>
        <v>0</v>
      </c>
      <c r="AI111" s="46">
        <f t="shared" si="34"/>
        <v>0</v>
      </c>
      <c r="AK111" s="89" t="s">
        <v>66</v>
      </c>
      <c r="AL111" s="88"/>
      <c r="AM111" s="88"/>
      <c r="AN111" s="90"/>
      <c r="AY111" s="77"/>
      <c r="BF111" s="77"/>
      <c r="BG111" s="77">
        <v>-691.7</v>
      </c>
      <c r="BH111" s="77">
        <v>-181.5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25.1</v>
      </c>
      <c r="C112" s="92">
        <v>20</v>
      </c>
      <c r="D112" s="92">
        <v>12.2</v>
      </c>
      <c r="E112" s="92">
        <v>14.2</v>
      </c>
      <c r="F112" s="92">
        <v>6.1</v>
      </c>
      <c r="G112" s="92">
        <v>13</v>
      </c>
      <c r="H112" s="92">
        <v>-8</v>
      </c>
      <c r="I112" s="92">
        <v>-20.2</v>
      </c>
      <c r="J112" s="92">
        <v>-22</v>
      </c>
      <c r="K112" s="92">
        <v>-24.4</v>
      </c>
      <c r="L112" s="92">
        <v>-22.8</v>
      </c>
      <c r="M112" s="92">
        <v>-27.2</v>
      </c>
      <c r="N112" s="92">
        <v>-17.2</v>
      </c>
      <c r="O112" s="92">
        <v>-29.4</v>
      </c>
      <c r="P112" s="92">
        <v>-19.7</v>
      </c>
      <c r="Q112" s="92">
        <v>-19.7</v>
      </c>
      <c r="R112" s="92">
        <v>-22.5</v>
      </c>
      <c r="S112" s="92">
        <v>-21.4</v>
      </c>
      <c r="T112" s="92">
        <v>2.1</v>
      </c>
      <c r="U112" s="92">
        <v>-14.9</v>
      </c>
      <c r="V112" s="92">
        <v>-13.2</v>
      </c>
      <c r="W112" s="92">
        <v>-18.8</v>
      </c>
      <c r="X112" s="92">
        <v>-1.1000000000000001</v>
      </c>
      <c r="Y112" s="92">
        <v>-18.8</v>
      </c>
      <c r="Z112" s="92">
        <v>7.3</v>
      </c>
      <c r="AA112" s="92">
        <v>27.6</v>
      </c>
      <c r="AB112" s="92">
        <v>39.200000000000003</v>
      </c>
      <c r="AC112" s="92">
        <v>24.7</v>
      </c>
      <c r="AD112" s="92">
        <v>26.7</v>
      </c>
      <c r="AE112" s="92">
        <v>27.5</v>
      </c>
      <c r="AF112" s="92">
        <v>22.5</v>
      </c>
      <c r="AG112" s="84"/>
      <c r="AH112" s="45">
        <f t="shared" si="33"/>
        <v>39.200000000000003</v>
      </c>
      <c r="AI112" s="46">
        <f t="shared" si="34"/>
        <v>-29.4</v>
      </c>
      <c r="AK112" s="89"/>
      <c r="AL112" s="44"/>
      <c r="AM112" s="44"/>
      <c r="AN112" s="93"/>
      <c r="AY112" s="77"/>
      <c r="BF112" s="77"/>
      <c r="BG112" s="77">
        <v>-706</v>
      </c>
      <c r="BH112" s="77">
        <v>-176.5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3"/>
        <v>0</v>
      </c>
      <c r="AI113" s="46">
        <f t="shared" si="34"/>
        <v>0</v>
      </c>
      <c r="AK113" s="89"/>
      <c r="AL113" s="92"/>
      <c r="AM113" s="94"/>
      <c r="AN113" s="360"/>
      <c r="AY113" s="77"/>
      <c r="BF113" s="77"/>
      <c r="BG113" s="77">
        <v>-679.6</v>
      </c>
      <c r="BH113" s="77">
        <v>-195.8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3"/>
        <v>0</v>
      </c>
      <c r="AI114" s="46">
        <f t="shared" si="34"/>
        <v>0</v>
      </c>
      <c r="AK114" s="89"/>
      <c r="AL114" s="92"/>
      <c r="AM114" s="92"/>
      <c r="AN114" s="361"/>
      <c r="BF114" s="77"/>
      <c r="BG114" s="77">
        <v>-663.1</v>
      </c>
      <c r="BH114" s="77">
        <v>-195.1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3"/>
        <v>0</v>
      </c>
      <c r="AI115" s="46">
        <f t="shared" si="34"/>
        <v>0</v>
      </c>
      <c r="AK115" s="95"/>
      <c r="AL115" s="96"/>
      <c r="AM115" s="96"/>
      <c r="AN115" s="97"/>
      <c r="BF115" s="77"/>
      <c r="BG115" s="77">
        <v>-642.5</v>
      </c>
      <c r="BH115" s="77">
        <v>-198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3"/>
        <v>0</v>
      </c>
      <c r="AI116" s="46">
        <f t="shared" si="34"/>
        <v>0</v>
      </c>
      <c r="BF116" s="77"/>
      <c r="BG116" s="77">
        <v>-642.5</v>
      </c>
      <c r="BH116" s="77">
        <v>-198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3"/>
        <v>0</v>
      </c>
      <c r="AI117" s="46">
        <f t="shared" si="34"/>
        <v>0</v>
      </c>
      <c r="BF117" s="77"/>
      <c r="BG117" s="77">
        <v>-591.9</v>
      </c>
      <c r="BH117" s="77">
        <v>-193.8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C118" si="70">SUMIF(B107:B117,"&gt;0")</f>
        <v>25.1</v>
      </c>
      <c r="C118" s="66">
        <f t="shared" si="70"/>
        <v>20</v>
      </c>
      <c r="D118" s="66">
        <f t="shared" ref="D118:E118" si="71">SUMIF(D107:D117,"&gt;0")</f>
        <v>12.2</v>
      </c>
      <c r="E118" s="66">
        <f t="shared" si="71"/>
        <v>14.2</v>
      </c>
      <c r="F118" s="66">
        <f t="shared" ref="F118:AE118" si="72">SUMIF(F107:F117,"&gt;0")</f>
        <v>6.1</v>
      </c>
      <c r="G118" s="66">
        <f t="shared" si="72"/>
        <v>13</v>
      </c>
      <c r="H118" s="66">
        <f t="shared" si="72"/>
        <v>0</v>
      </c>
      <c r="I118" s="66">
        <f t="shared" si="72"/>
        <v>0</v>
      </c>
      <c r="J118" s="66">
        <f t="shared" si="72"/>
        <v>0</v>
      </c>
      <c r="K118" s="66">
        <f t="shared" si="72"/>
        <v>0</v>
      </c>
      <c r="L118" s="66">
        <f t="shared" si="72"/>
        <v>0</v>
      </c>
      <c r="M118" s="66">
        <f t="shared" si="72"/>
        <v>0</v>
      </c>
      <c r="N118" s="66">
        <f t="shared" si="72"/>
        <v>0</v>
      </c>
      <c r="O118" s="66">
        <f t="shared" si="72"/>
        <v>0</v>
      </c>
      <c r="P118" s="66">
        <f t="shared" si="72"/>
        <v>0</v>
      </c>
      <c r="Q118" s="66">
        <f t="shared" si="72"/>
        <v>0</v>
      </c>
      <c r="R118" s="66">
        <f t="shared" si="72"/>
        <v>0</v>
      </c>
      <c r="S118" s="66">
        <f t="shared" ref="S118:T118" si="73">SUMIF(S107:S117,"&gt;0")</f>
        <v>0</v>
      </c>
      <c r="T118" s="66">
        <f t="shared" si="73"/>
        <v>2.1</v>
      </c>
      <c r="U118" s="66">
        <f t="shared" ref="U118:V118" si="74">SUMIF(U107:U117,"&gt;0")</f>
        <v>0</v>
      </c>
      <c r="V118" s="66">
        <f t="shared" si="74"/>
        <v>0</v>
      </c>
      <c r="W118" s="66">
        <f t="shared" ref="W118" si="75">SUMIF(W107:W117,"&gt;0")</f>
        <v>0</v>
      </c>
      <c r="X118" s="66">
        <f t="shared" ref="X118:Y118" si="76">SUMIF(X107:X117,"&gt;0")</f>
        <v>0</v>
      </c>
      <c r="Y118" s="66">
        <f t="shared" si="76"/>
        <v>0</v>
      </c>
      <c r="Z118" s="66">
        <f t="shared" ref="Z118:AA118" si="77">SUMIF(Z107:Z117,"&gt;0")</f>
        <v>7.3</v>
      </c>
      <c r="AA118" s="66">
        <f t="shared" si="77"/>
        <v>27.6</v>
      </c>
      <c r="AB118" s="66">
        <f t="shared" si="72"/>
        <v>39.200000000000003</v>
      </c>
      <c r="AC118" s="66">
        <f t="shared" si="72"/>
        <v>24.7</v>
      </c>
      <c r="AD118" s="66">
        <f t="shared" si="72"/>
        <v>26.7</v>
      </c>
      <c r="AE118" s="66">
        <f t="shared" si="72"/>
        <v>27.5</v>
      </c>
      <c r="AF118" s="66">
        <f t="shared" ref="AF118" si="78">SUMIF(AF107:AF117,"&gt;0")</f>
        <v>22.5</v>
      </c>
      <c r="AG118" s="99">
        <f>SUM(AG107:AG117)</f>
        <v>0</v>
      </c>
      <c r="AH118" s="45">
        <f t="shared" si="33"/>
        <v>39.200000000000003</v>
      </c>
      <c r="AI118" s="46">
        <f t="shared" si="34"/>
        <v>0</v>
      </c>
      <c r="AJ118" s="100">
        <f t="array" ref="AJ118">MIN(IF(B118:AF118&lt;&gt;0,B118:AF118))</f>
        <v>2.1</v>
      </c>
      <c r="BF118" s="77"/>
      <c r="BG118" s="77">
        <v>-531.29999999999995</v>
      </c>
      <c r="BH118" s="77">
        <v>-182.9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3"/>
        <v>0</v>
      </c>
      <c r="AI119" s="46">
        <f t="shared" si="34"/>
        <v>0</v>
      </c>
      <c r="BF119" s="77"/>
      <c r="BG119" s="77">
        <v>-605.5</v>
      </c>
      <c r="BH119" s="77">
        <v>-201.7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3"/>
        <v>0</v>
      </c>
      <c r="AI120" s="46">
        <f t="shared" si="34"/>
        <v>0</v>
      </c>
      <c r="BF120" s="77"/>
      <c r="BG120" s="77">
        <v>-513.4</v>
      </c>
      <c r="BH120" s="77">
        <v>-189.1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3"/>
        <v>0</v>
      </c>
      <c r="AI121" s="46">
        <f t="shared" si="34"/>
        <v>0</v>
      </c>
      <c r="BF121" s="77"/>
      <c r="BG121" s="77">
        <v>-681.5</v>
      </c>
      <c r="BH121" s="77">
        <v>-201.5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3"/>
        <v>0</v>
      </c>
      <c r="AI122" s="46">
        <f t="shared" si="34"/>
        <v>0</v>
      </c>
      <c r="BF122" s="76"/>
      <c r="BG122" s="77">
        <v>-699.9</v>
      </c>
      <c r="BH122" s="77">
        <v>-208.7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C123" si="79">B80+B88+B106+B102+B118+B122</f>
        <v>2922.1</v>
      </c>
      <c r="C123" s="102">
        <f t="shared" si="79"/>
        <v>2926</v>
      </c>
      <c r="D123" s="102">
        <f t="shared" ref="D123:E123" si="80">D80+D88+D106+D102+D118+D122</f>
        <v>2918.2</v>
      </c>
      <c r="E123" s="102">
        <f t="shared" si="80"/>
        <v>2920.2</v>
      </c>
      <c r="F123" s="102">
        <f t="shared" ref="F123:AG123" si="81">F80+F88+F106+F102+F118+F122</f>
        <v>2723.6</v>
      </c>
      <c r="G123" s="102">
        <f t="shared" si="81"/>
        <v>2719.82</v>
      </c>
      <c r="H123" s="102">
        <f t="shared" si="81"/>
        <v>2706.7999999999997</v>
      </c>
      <c r="I123" s="102">
        <f t="shared" si="81"/>
        <v>2735.7999999999997</v>
      </c>
      <c r="J123" s="102">
        <f t="shared" si="81"/>
        <v>2785.7</v>
      </c>
      <c r="K123" s="102">
        <f t="shared" si="81"/>
        <v>2821.1</v>
      </c>
      <c r="L123" s="102">
        <f t="shared" si="81"/>
        <v>2850.7999999999997</v>
      </c>
      <c r="M123" s="102">
        <f t="shared" si="81"/>
        <v>2917.7999999999997</v>
      </c>
      <c r="N123" s="102">
        <f t="shared" si="81"/>
        <v>2934.7</v>
      </c>
      <c r="O123" s="102">
        <f t="shared" si="81"/>
        <v>2946.5</v>
      </c>
      <c r="P123" s="102">
        <f t="shared" si="81"/>
        <v>2958.3</v>
      </c>
      <c r="Q123" s="102">
        <f t="shared" si="81"/>
        <v>2954.6000000000004</v>
      </c>
      <c r="R123" s="102">
        <f t="shared" si="81"/>
        <v>2895.9</v>
      </c>
      <c r="S123" s="102">
        <f t="shared" ref="S123:T123" si="82">S80+S88+S106+S102+S118+S122</f>
        <v>2830.8</v>
      </c>
      <c r="T123" s="102">
        <f t="shared" si="82"/>
        <v>2877.5</v>
      </c>
      <c r="U123" s="102">
        <f t="shared" ref="U123:V123" si="83">U80+U88+U106+U102+U118+U122</f>
        <v>2760.4</v>
      </c>
      <c r="V123" s="102">
        <f t="shared" si="83"/>
        <v>2894.7999999999997</v>
      </c>
      <c r="W123" s="102">
        <f t="shared" ref="W123" si="84">W80+W88+W106+W102+W118+W122</f>
        <v>2929.7</v>
      </c>
      <c r="X123" s="102">
        <f t="shared" ref="X123:Y123" si="85">X80+X88+X106+X102+X118+X122</f>
        <v>2894.5</v>
      </c>
      <c r="Y123" s="102">
        <f t="shared" si="85"/>
        <v>2922.7999999999997</v>
      </c>
      <c r="Z123" s="102">
        <f t="shared" ref="Z123:AA123" si="86">Z80+Z88+Z106+Z102+Z118+Z122</f>
        <v>3019.3</v>
      </c>
      <c r="AA123" s="102">
        <f t="shared" si="86"/>
        <v>3098.42</v>
      </c>
      <c r="AB123" s="102">
        <f t="shared" si="81"/>
        <v>3108.1199999999994</v>
      </c>
      <c r="AC123" s="102">
        <f t="shared" si="81"/>
        <v>3104.1199999999994</v>
      </c>
      <c r="AD123" s="102">
        <f t="shared" si="81"/>
        <v>3081.5199999999995</v>
      </c>
      <c r="AE123" s="102">
        <f t="shared" si="81"/>
        <v>3003.6199999999994</v>
      </c>
      <c r="AF123" s="102">
        <f t="shared" ref="AF123" si="87">AF80+AF88+AF106+AF102+AF118+AF122</f>
        <v>2911.4199999999996</v>
      </c>
      <c r="AG123" s="75">
        <f t="shared" si="81"/>
        <v>4132.0374000000002</v>
      </c>
      <c r="AH123" s="45">
        <f t="shared" si="33"/>
        <v>3108.1199999999994</v>
      </c>
      <c r="AI123" s="46">
        <f t="shared" si="34"/>
        <v>2706.7999999999997</v>
      </c>
      <c r="BF123" s="76"/>
      <c r="BG123" s="77">
        <v>-561.20000000000005</v>
      </c>
      <c r="BH123" s="77">
        <v>-202.5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3"/>
        <v>0</v>
      </c>
      <c r="AI124" s="46">
        <f t="shared" si="34"/>
        <v>0</v>
      </c>
      <c r="BF124" s="76"/>
      <c r="BG124" s="77">
        <v>-604.9</v>
      </c>
      <c r="BH124" s="77">
        <v>-228.3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:C125" si="88">B123+B124</f>
        <v>2922.1</v>
      </c>
      <c r="C125" s="102">
        <f t="shared" si="88"/>
        <v>2926</v>
      </c>
      <c r="D125" s="102">
        <f t="shared" ref="D125:E125" si="89">D123+D124</f>
        <v>2918.2</v>
      </c>
      <c r="E125" s="102">
        <f t="shared" si="89"/>
        <v>2920.2</v>
      </c>
      <c r="F125" s="102">
        <f t="shared" ref="F125:AE125" si="90">F123+F124</f>
        <v>2723.6</v>
      </c>
      <c r="G125" s="102">
        <f t="shared" si="90"/>
        <v>2719.82</v>
      </c>
      <c r="H125" s="102">
        <f t="shared" si="90"/>
        <v>2706.7999999999997</v>
      </c>
      <c r="I125" s="102">
        <f t="shared" si="90"/>
        <v>2735.7999999999997</v>
      </c>
      <c r="J125" s="102">
        <f t="shared" si="90"/>
        <v>2785.7</v>
      </c>
      <c r="K125" s="102">
        <f t="shared" si="90"/>
        <v>2821.1</v>
      </c>
      <c r="L125" s="102">
        <f t="shared" si="90"/>
        <v>2850.7999999999997</v>
      </c>
      <c r="M125" s="102">
        <f t="shared" si="90"/>
        <v>2917.7999999999997</v>
      </c>
      <c r="N125" s="102">
        <f t="shared" si="90"/>
        <v>2934.7</v>
      </c>
      <c r="O125" s="102">
        <f t="shared" si="90"/>
        <v>2946.5</v>
      </c>
      <c r="P125" s="102">
        <f t="shared" si="90"/>
        <v>2958.3</v>
      </c>
      <c r="Q125" s="102">
        <f t="shared" si="90"/>
        <v>2954.6000000000004</v>
      </c>
      <c r="R125" s="102">
        <f t="shared" si="90"/>
        <v>2895.9</v>
      </c>
      <c r="S125" s="102">
        <f t="shared" ref="S125:T125" si="91">S123+S124</f>
        <v>2830.8</v>
      </c>
      <c r="T125" s="102">
        <f t="shared" si="91"/>
        <v>2877.5</v>
      </c>
      <c r="U125" s="102">
        <f t="shared" ref="U125:V125" si="92">U123+U124</f>
        <v>2760.4</v>
      </c>
      <c r="V125" s="102">
        <f t="shared" si="92"/>
        <v>2894.7999999999997</v>
      </c>
      <c r="W125" s="102">
        <f t="shared" ref="W125" si="93">W123+W124</f>
        <v>2929.7</v>
      </c>
      <c r="X125" s="102">
        <f t="shared" ref="X125:Y125" si="94">X123+X124</f>
        <v>2894.5</v>
      </c>
      <c r="Y125" s="102">
        <f t="shared" si="94"/>
        <v>2922.7999999999997</v>
      </c>
      <c r="Z125" s="102">
        <f t="shared" ref="Z125:AA125" si="95">Z123+Z124</f>
        <v>3019.3</v>
      </c>
      <c r="AA125" s="102">
        <f t="shared" si="95"/>
        <v>3098.42</v>
      </c>
      <c r="AB125" s="102">
        <f t="shared" si="90"/>
        <v>3108.1199999999994</v>
      </c>
      <c r="AC125" s="102">
        <f t="shared" si="90"/>
        <v>3104.1199999999994</v>
      </c>
      <c r="AD125" s="102">
        <f t="shared" si="90"/>
        <v>3081.5199999999995</v>
      </c>
      <c r="AE125" s="102">
        <f t="shared" si="90"/>
        <v>3003.6199999999994</v>
      </c>
      <c r="AF125" s="102">
        <f t="shared" ref="AF125" si="96">AF123+AF124</f>
        <v>2911.4199999999996</v>
      </c>
      <c r="AG125" s="99">
        <f>AG122+AG118+AG106+AG102+AG80+AG124</f>
        <v>3323.6374000000001</v>
      </c>
      <c r="AH125" s="45">
        <f t="shared" si="33"/>
        <v>3108.1199999999994</v>
      </c>
      <c r="AI125" s="46">
        <f t="shared" si="34"/>
        <v>2706.7999999999997</v>
      </c>
      <c r="BF125" s="76"/>
      <c r="BG125" s="77">
        <v>-587</v>
      </c>
      <c r="BH125" s="77">
        <v>-219.6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:C126" si="97">B125-(B133)</f>
        <v>2090.3000000000002</v>
      </c>
      <c r="C126" s="102">
        <f t="shared" si="97"/>
        <v>2077.8000000000002</v>
      </c>
      <c r="D126" s="102">
        <f t="shared" ref="D126:E126" si="98">D125-(D133)</f>
        <v>2076.1999999999998</v>
      </c>
      <c r="E126" s="102">
        <f t="shared" si="98"/>
        <v>2037.1999999999998</v>
      </c>
      <c r="F126" s="102">
        <f t="shared" ref="F126:AE126" si="99">F125-(F133)</f>
        <v>1845.8</v>
      </c>
      <c r="G126" s="102">
        <f t="shared" si="99"/>
        <v>1839.8200000000002</v>
      </c>
      <c r="H126" s="102">
        <f t="shared" si="99"/>
        <v>1827.0999999999997</v>
      </c>
      <c r="I126" s="102">
        <f t="shared" si="99"/>
        <v>1847.3999999999996</v>
      </c>
      <c r="J126" s="102">
        <f t="shared" si="99"/>
        <v>1867.2999999999997</v>
      </c>
      <c r="K126" s="102">
        <f t="shared" si="99"/>
        <v>1923.5</v>
      </c>
      <c r="L126" s="102">
        <f t="shared" si="99"/>
        <v>1949.6999999999998</v>
      </c>
      <c r="M126" s="102">
        <f t="shared" si="99"/>
        <v>2008.0999999999997</v>
      </c>
      <c r="N126" s="102">
        <f t="shared" si="99"/>
        <v>2042.0999999999997</v>
      </c>
      <c r="O126" s="102">
        <f t="shared" si="99"/>
        <v>2058.9</v>
      </c>
      <c r="P126" s="102">
        <f t="shared" si="99"/>
        <v>2098.1000000000004</v>
      </c>
      <c r="Q126" s="102">
        <f t="shared" si="99"/>
        <v>2094.4000000000005</v>
      </c>
      <c r="R126" s="102">
        <f t="shared" si="99"/>
        <v>2087.6999999999998</v>
      </c>
      <c r="S126" s="102">
        <f t="shared" ref="S126:T126" si="100">S125-(S133)</f>
        <v>2095.2000000000003</v>
      </c>
      <c r="T126" s="102">
        <f t="shared" si="100"/>
        <v>2070.3000000000002</v>
      </c>
      <c r="U126" s="102">
        <f t="shared" ref="U126:V126" si="101">U125-(U133)</f>
        <v>2043</v>
      </c>
      <c r="V126" s="102">
        <f t="shared" si="101"/>
        <v>1998.5999999999997</v>
      </c>
      <c r="W126" s="102">
        <f t="shared" ref="W126" si="102">W125-(W133)</f>
        <v>1997.6</v>
      </c>
      <c r="X126" s="102">
        <f t="shared" ref="X126:Y126" si="103">X125-(X133)</f>
        <v>1984.8000000000002</v>
      </c>
      <c r="Y126" s="102">
        <f t="shared" si="103"/>
        <v>1990.6999999999998</v>
      </c>
      <c r="Z126" s="102">
        <f t="shared" ref="Z126:AA126" si="104">Z125-(Z133)</f>
        <v>2255.6000000000004</v>
      </c>
      <c r="AA126" s="102">
        <f t="shared" si="104"/>
        <v>2323.42</v>
      </c>
      <c r="AB126" s="102">
        <f t="shared" si="99"/>
        <v>2274.9199999999992</v>
      </c>
      <c r="AC126" s="102">
        <f t="shared" si="99"/>
        <v>2305.8199999999997</v>
      </c>
      <c r="AD126" s="102">
        <f t="shared" si="99"/>
        <v>2274.9199999999996</v>
      </c>
      <c r="AE126" s="102">
        <f t="shared" si="99"/>
        <v>2158.2199999999993</v>
      </c>
      <c r="AF126" s="102">
        <f t="shared" ref="AF126" si="105">AF125-(AF133)</f>
        <v>2148.12</v>
      </c>
      <c r="AG126" s="99"/>
      <c r="AH126" s="45">
        <f t="shared" si="33"/>
        <v>2323.42</v>
      </c>
      <c r="AI126" s="46">
        <f t="shared" si="34"/>
        <v>1827.0999999999997</v>
      </c>
      <c r="BF126" s="76"/>
      <c r="BG126" s="77">
        <v>-660.9</v>
      </c>
      <c r="BH126" s="77">
        <v>-184.5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C132" si="106">IF(B107&lt;0,B107*-1,0)</f>
        <v>634</v>
      </c>
      <c r="C127" s="88">
        <f t="shared" si="106"/>
        <v>655</v>
      </c>
      <c r="D127" s="88">
        <f t="shared" ref="D127:E127" si="107">IF(D107&lt;0,D107*-1,0)</f>
        <v>654</v>
      </c>
      <c r="E127" s="88">
        <f t="shared" si="107"/>
        <v>689</v>
      </c>
      <c r="F127" s="88">
        <f t="shared" ref="F127:AE132" si="108">IF(F107&lt;0,F107*-1,0)</f>
        <v>683.6</v>
      </c>
      <c r="G127" s="88">
        <f t="shared" si="108"/>
        <v>689</v>
      </c>
      <c r="H127" s="88">
        <f t="shared" si="108"/>
        <v>696</v>
      </c>
      <c r="I127" s="88">
        <f t="shared" si="108"/>
        <v>685.5</v>
      </c>
      <c r="J127" s="88">
        <f t="shared" si="108"/>
        <v>703.8</v>
      </c>
      <c r="K127" s="88">
        <f t="shared" si="108"/>
        <v>691.7</v>
      </c>
      <c r="L127" s="88">
        <f t="shared" si="108"/>
        <v>696.1</v>
      </c>
      <c r="M127" s="88">
        <f t="shared" si="108"/>
        <v>706</v>
      </c>
      <c r="N127" s="88">
        <f t="shared" si="108"/>
        <v>679.6</v>
      </c>
      <c r="O127" s="88">
        <f t="shared" si="108"/>
        <v>663.1</v>
      </c>
      <c r="P127" s="88">
        <f t="shared" si="108"/>
        <v>642.5</v>
      </c>
      <c r="Q127" s="88">
        <f t="shared" si="108"/>
        <v>642.5</v>
      </c>
      <c r="R127" s="88">
        <f t="shared" si="108"/>
        <v>591.9</v>
      </c>
      <c r="S127" s="88">
        <f t="shared" ref="S127:T127" si="109">IF(S107&lt;0,S107*-1,0)</f>
        <v>531.29999999999995</v>
      </c>
      <c r="T127" s="88">
        <f t="shared" si="109"/>
        <v>605.5</v>
      </c>
      <c r="U127" s="88">
        <f t="shared" ref="U127:V127" si="110">IF(U107&lt;0,U107*-1,0)</f>
        <v>513.4</v>
      </c>
      <c r="V127" s="88">
        <f t="shared" si="110"/>
        <v>681.5</v>
      </c>
      <c r="W127" s="88">
        <f t="shared" ref="W127" si="111">IF(W107&lt;0,W107*-1,0)</f>
        <v>719.4</v>
      </c>
      <c r="X127" s="88">
        <f t="shared" ref="X127:Y127" si="112">IF(X107&lt;0,X107*-1,0)</f>
        <v>699.9</v>
      </c>
      <c r="Y127" s="88">
        <f t="shared" si="112"/>
        <v>719.4</v>
      </c>
      <c r="Z127" s="88">
        <f t="shared" ref="Z127:AA132" si="113">IF(Z107&lt;0,Z107*-1,0)</f>
        <v>561.20000000000005</v>
      </c>
      <c r="AA127" s="88">
        <f t="shared" si="113"/>
        <v>577.1</v>
      </c>
      <c r="AB127" s="88">
        <f t="shared" si="108"/>
        <v>604.9</v>
      </c>
      <c r="AC127" s="88">
        <f t="shared" si="108"/>
        <v>587</v>
      </c>
      <c r="AD127" s="88">
        <f t="shared" si="108"/>
        <v>587</v>
      </c>
      <c r="AE127" s="88">
        <f t="shared" si="108"/>
        <v>660.9</v>
      </c>
      <c r="AF127" s="88">
        <f t="shared" ref="AF127" si="114">IF(AF107&lt;0,AF107*-1,0)</f>
        <v>603.4</v>
      </c>
      <c r="AG127" s="59"/>
      <c r="AH127" s="45">
        <f t="shared" si="33"/>
        <v>719.4</v>
      </c>
      <c r="AI127" s="46">
        <f t="shared" si="34"/>
        <v>513.4</v>
      </c>
      <c r="BG127" s="77">
        <v>-603.4</v>
      </c>
      <c r="BH127" s="77">
        <v>-159.9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106"/>
        <v>197.8</v>
      </c>
      <c r="C128" s="88">
        <f t="shared" si="106"/>
        <v>193.2</v>
      </c>
      <c r="D128" s="88">
        <f t="shared" ref="D128:E128" si="115">IF(D108&lt;0,D108*-1,0)</f>
        <v>188</v>
      </c>
      <c r="E128" s="88">
        <f t="shared" si="115"/>
        <v>194</v>
      </c>
      <c r="F128" s="88">
        <f t="shared" si="108"/>
        <v>194.2</v>
      </c>
      <c r="G128" s="88">
        <f t="shared" si="108"/>
        <v>191</v>
      </c>
      <c r="H128" s="88">
        <f t="shared" si="108"/>
        <v>175.7</v>
      </c>
      <c r="I128" s="88">
        <f t="shared" si="108"/>
        <v>182.7</v>
      </c>
      <c r="J128" s="88">
        <f t="shared" si="108"/>
        <v>192.6</v>
      </c>
      <c r="K128" s="88">
        <f t="shared" si="108"/>
        <v>181.5</v>
      </c>
      <c r="L128" s="88">
        <f t="shared" si="108"/>
        <v>182.2</v>
      </c>
      <c r="M128" s="88">
        <f t="shared" si="108"/>
        <v>176.5</v>
      </c>
      <c r="N128" s="88">
        <f t="shared" si="108"/>
        <v>195.8</v>
      </c>
      <c r="O128" s="88">
        <f t="shared" si="108"/>
        <v>195.1</v>
      </c>
      <c r="P128" s="88">
        <f t="shared" si="108"/>
        <v>198</v>
      </c>
      <c r="Q128" s="88">
        <f t="shared" si="108"/>
        <v>198</v>
      </c>
      <c r="R128" s="88">
        <f t="shared" si="108"/>
        <v>193.8</v>
      </c>
      <c r="S128" s="88">
        <f t="shared" ref="S128:T128" si="116">IF(S108&lt;0,S108*-1,0)</f>
        <v>182.9</v>
      </c>
      <c r="T128" s="88">
        <f t="shared" si="116"/>
        <v>201.7</v>
      </c>
      <c r="U128" s="88">
        <f t="shared" ref="U128:V128" si="117">IF(U108&lt;0,U108*-1,0)</f>
        <v>189.1</v>
      </c>
      <c r="V128" s="88">
        <f t="shared" si="117"/>
        <v>201.5</v>
      </c>
      <c r="W128" s="88">
        <f t="shared" ref="W128" si="118">IF(W108&lt;0,W108*-1,0)</f>
        <v>193.9</v>
      </c>
      <c r="X128" s="88">
        <f t="shared" ref="X128:Y128" si="119">IF(X108&lt;0,X108*-1,0)</f>
        <v>208.7</v>
      </c>
      <c r="Y128" s="88">
        <f t="shared" si="119"/>
        <v>193.9</v>
      </c>
      <c r="Z128" s="88">
        <f t="shared" ref="Z128" si="120">IF(Z108&lt;0,Z108*-1,0)</f>
        <v>202.5</v>
      </c>
      <c r="AA128" s="88">
        <f t="shared" si="113"/>
        <v>197.9</v>
      </c>
      <c r="AB128" s="88">
        <f t="shared" si="108"/>
        <v>228.3</v>
      </c>
      <c r="AC128" s="88">
        <f t="shared" si="108"/>
        <v>211.3</v>
      </c>
      <c r="AD128" s="88">
        <f t="shared" si="108"/>
        <v>219.6</v>
      </c>
      <c r="AE128" s="88">
        <f t="shared" si="108"/>
        <v>184.5</v>
      </c>
      <c r="AF128" s="88">
        <f t="shared" ref="AF128" si="121">IF(AF108&lt;0,AF108*-1,0)</f>
        <v>159.9</v>
      </c>
      <c r="AG128" s="61"/>
      <c r="AH128" s="45">
        <f t="shared" si="33"/>
        <v>228.3</v>
      </c>
      <c r="AI128" s="46">
        <f t="shared" si="34"/>
        <v>159.9</v>
      </c>
      <c r="AK128" s="47"/>
      <c r="BG128" s="77">
        <v>-634</v>
      </c>
      <c r="BH128" s="77">
        <v>-197.8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106"/>
        <v>0</v>
      </c>
      <c r="C129" s="88">
        <f t="shared" si="106"/>
        <v>0</v>
      </c>
      <c r="D129" s="88">
        <f t="shared" ref="D129:E129" si="122">IF(D109&lt;0,D109*-1,0)</f>
        <v>0</v>
      </c>
      <c r="E129" s="88">
        <f t="shared" si="122"/>
        <v>0</v>
      </c>
      <c r="F129" s="88">
        <f t="shared" si="108"/>
        <v>0</v>
      </c>
      <c r="G129" s="88">
        <f t="shared" si="108"/>
        <v>0</v>
      </c>
      <c r="H129" s="88">
        <f t="shared" si="108"/>
        <v>0</v>
      </c>
      <c r="I129" s="88">
        <f t="shared" si="108"/>
        <v>0</v>
      </c>
      <c r="J129" s="88">
        <f t="shared" si="108"/>
        <v>0</v>
      </c>
      <c r="K129" s="88">
        <f t="shared" si="108"/>
        <v>0</v>
      </c>
      <c r="L129" s="88">
        <f t="shared" si="108"/>
        <v>0</v>
      </c>
      <c r="M129" s="88">
        <f t="shared" si="108"/>
        <v>0</v>
      </c>
      <c r="N129" s="88">
        <f t="shared" si="108"/>
        <v>0</v>
      </c>
      <c r="O129" s="88">
        <f t="shared" si="108"/>
        <v>0</v>
      </c>
      <c r="P129" s="88">
        <f t="shared" si="108"/>
        <v>0</v>
      </c>
      <c r="Q129" s="88">
        <f t="shared" si="108"/>
        <v>0</v>
      </c>
      <c r="R129" s="88">
        <f t="shared" si="108"/>
        <v>0</v>
      </c>
      <c r="S129" s="88">
        <f t="shared" ref="S129:T129" si="123">IF(S109&lt;0,S109*-1,0)</f>
        <v>0</v>
      </c>
      <c r="T129" s="88">
        <f t="shared" si="123"/>
        <v>0</v>
      </c>
      <c r="U129" s="88">
        <f t="shared" ref="U129:V129" si="124">IF(U109&lt;0,U109*-1,0)</f>
        <v>0</v>
      </c>
      <c r="V129" s="88">
        <f t="shared" si="124"/>
        <v>0</v>
      </c>
      <c r="W129" s="88">
        <f t="shared" ref="W129" si="125">IF(W109&lt;0,W109*-1,0)</f>
        <v>0</v>
      </c>
      <c r="X129" s="88">
        <f t="shared" ref="X129:Y129" si="126">IF(X109&lt;0,X109*-1,0)</f>
        <v>0</v>
      </c>
      <c r="Y129" s="88">
        <f t="shared" si="126"/>
        <v>0</v>
      </c>
      <c r="Z129" s="88">
        <f t="shared" ref="Z129" si="127">IF(Z109&lt;0,Z109*-1,0)</f>
        <v>0</v>
      </c>
      <c r="AA129" s="88">
        <f t="shared" si="113"/>
        <v>0</v>
      </c>
      <c r="AB129" s="88">
        <f t="shared" si="108"/>
        <v>0</v>
      </c>
      <c r="AC129" s="88">
        <f t="shared" si="108"/>
        <v>0</v>
      </c>
      <c r="AD129" s="88">
        <f t="shared" si="108"/>
        <v>0</v>
      </c>
      <c r="AE129" s="88">
        <f t="shared" si="108"/>
        <v>0</v>
      </c>
      <c r="AF129" s="88">
        <f t="shared" ref="AF129" si="128">IF(AF109&lt;0,AF109*-1,0)</f>
        <v>0</v>
      </c>
      <c r="AG129" s="105"/>
      <c r="AH129" s="45">
        <f t="shared" si="33"/>
        <v>0</v>
      </c>
      <c r="AI129" s="46">
        <f t="shared" si="34"/>
        <v>0</v>
      </c>
    </row>
    <row r="130" spans="1:41" x14ac:dyDescent="0.25">
      <c r="A130" s="91" t="s">
        <v>63</v>
      </c>
      <c r="B130" s="88">
        <f t="shared" si="106"/>
        <v>0</v>
      </c>
      <c r="C130" s="88">
        <f t="shared" si="106"/>
        <v>0</v>
      </c>
      <c r="D130" s="88">
        <f t="shared" ref="D130:E130" si="129">IF(D110&lt;0,D110*-1,0)</f>
        <v>0</v>
      </c>
      <c r="E130" s="88">
        <f t="shared" si="129"/>
        <v>0</v>
      </c>
      <c r="F130" s="88">
        <f t="shared" si="108"/>
        <v>0</v>
      </c>
      <c r="G130" s="88">
        <f t="shared" si="108"/>
        <v>0</v>
      </c>
      <c r="H130" s="88">
        <f t="shared" si="108"/>
        <v>0</v>
      </c>
      <c r="I130" s="88">
        <f t="shared" si="108"/>
        <v>0</v>
      </c>
      <c r="J130" s="88">
        <f t="shared" si="108"/>
        <v>0</v>
      </c>
      <c r="K130" s="88">
        <f t="shared" si="108"/>
        <v>0</v>
      </c>
      <c r="L130" s="88">
        <f t="shared" si="108"/>
        <v>0</v>
      </c>
      <c r="M130" s="88">
        <f t="shared" si="108"/>
        <v>0</v>
      </c>
      <c r="N130" s="88">
        <f t="shared" si="108"/>
        <v>0</v>
      </c>
      <c r="O130" s="88">
        <f t="shared" si="108"/>
        <v>0</v>
      </c>
      <c r="P130" s="88">
        <f t="shared" si="108"/>
        <v>0</v>
      </c>
      <c r="Q130" s="88">
        <f t="shared" si="108"/>
        <v>0</v>
      </c>
      <c r="R130" s="88">
        <f t="shared" si="108"/>
        <v>0</v>
      </c>
      <c r="S130" s="88">
        <f t="shared" ref="S130:T130" si="130">IF(S110&lt;0,S110*-1,0)</f>
        <v>0</v>
      </c>
      <c r="T130" s="88">
        <f t="shared" si="130"/>
        <v>0</v>
      </c>
      <c r="U130" s="88">
        <f t="shared" ref="U130:V130" si="131">IF(U110&lt;0,U110*-1,0)</f>
        <v>0</v>
      </c>
      <c r="V130" s="88">
        <f t="shared" si="131"/>
        <v>0</v>
      </c>
      <c r="W130" s="88">
        <f t="shared" ref="W130" si="132">IF(W110&lt;0,W110*-1,0)</f>
        <v>0</v>
      </c>
      <c r="X130" s="88">
        <f t="shared" ref="X130:Y130" si="133">IF(X110&lt;0,X110*-1,0)</f>
        <v>0</v>
      </c>
      <c r="Y130" s="88">
        <f t="shared" si="133"/>
        <v>0</v>
      </c>
      <c r="Z130" s="88">
        <f t="shared" ref="Z130" si="134">IF(Z110&lt;0,Z110*-1,0)</f>
        <v>0</v>
      </c>
      <c r="AA130" s="88">
        <f t="shared" si="113"/>
        <v>0</v>
      </c>
      <c r="AB130" s="88">
        <f t="shared" si="108"/>
        <v>0</v>
      </c>
      <c r="AC130" s="88">
        <f t="shared" si="108"/>
        <v>0</v>
      </c>
      <c r="AD130" s="88">
        <f t="shared" si="108"/>
        <v>0</v>
      </c>
      <c r="AE130" s="88">
        <f t="shared" si="108"/>
        <v>0</v>
      </c>
      <c r="AF130" s="88">
        <f t="shared" ref="AF130" si="135">IF(AF110&lt;0,AF110*-1,0)</f>
        <v>0</v>
      </c>
      <c r="AG130" s="105"/>
      <c r="AH130" s="45">
        <f t="shared" si="33"/>
        <v>0</v>
      </c>
      <c r="AI130" s="46">
        <f t="shared" si="34"/>
        <v>0</v>
      </c>
    </row>
    <row r="131" spans="1:41" x14ac:dyDescent="0.25">
      <c r="A131" s="91" t="s">
        <v>65</v>
      </c>
      <c r="B131" s="88">
        <f t="shared" si="106"/>
        <v>0</v>
      </c>
      <c r="C131" s="88">
        <f t="shared" si="106"/>
        <v>0</v>
      </c>
      <c r="D131" s="88">
        <f t="shared" ref="D131:E131" si="136">IF(D111&lt;0,D111*-1,0)</f>
        <v>0</v>
      </c>
      <c r="E131" s="88">
        <f t="shared" si="136"/>
        <v>0</v>
      </c>
      <c r="F131" s="88">
        <f t="shared" si="108"/>
        <v>0</v>
      </c>
      <c r="G131" s="88">
        <f t="shared" si="108"/>
        <v>0</v>
      </c>
      <c r="H131" s="88">
        <f t="shared" si="108"/>
        <v>0</v>
      </c>
      <c r="I131" s="88">
        <f t="shared" si="108"/>
        <v>0</v>
      </c>
      <c r="J131" s="88">
        <f t="shared" si="108"/>
        <v>0</v>
      </c>
      <c r="K131" s="88">
        <f t="shared" si="108"/>
        <v>0</v>
      </c>
      <c r="L131" s="88">
        <f t="shared" si="108"/>
        <v>0</v>
      </c>
      <c r="M131" s="88">
        <f t="shared" si="108"/>
        <v>0</v>
      </c>
      <c r="N131" s="88">
        <f t="shared" si="108"/>
        <v>0</v>
      </c>
      <c r="O131" s="88">
        <f t="shared" si="108"/>
        <v>0</v>
      </c>
      <c r="P131" s="88">
        <f t="shared" si="108"/>
        <v>0</v>
      </c>
      <c r="Q131" s="88">
        <f t="shared" si="108"/>
        <v>0</v>
      </c>
      <c r="R131" s="88">
        <f t="shared" si="108"/>
        <v>0</v>
      </c>
      <c r="S131" s="88">
        <f t="shared" ref="S131:T131" si="137">IF(S111&lt;0,S111*-1,0)</f>
        <v>0</v>
      </c>
      <c r="T131" s="88">
        <f t="shared" si="137"/>
        <v>0</v>
      </c>
      <c r="U131" s="88">
        <f t="shared" ref="U131:V131" si="138">IF(U111&lt;0,U111*-1,0)</f>
        <v>0</v>
      </c>
      <c r="V131" s="88">
        <f t="shared" si="138"/>
        <v>0</v>
      </c>
      <c r="W131" s="88">
        <f t="shared" ref="W131" si="139">IF(W111&lt;0,W111*-1,0)</f>
        <v>0</v>
      </c>
      <c r="X131" s="88">
        <f t="shared" ref="X131:Y131" si="140">IF(X111&lt;0,X111*-1,0)</f>
        <v>0</v>
      </c>
      <c r="Y131" s="88">
        <f t="shared" si="140"/>
        <v>0</v>
      </c>
      <c r="Z131" s="88">
        <f t="shared" ref="Z131" si="141">IF(Z111&lt;0,Z111*-1,0)</f>
        <v>0</v>
      </c>
      <c r="AA131" s="88">
        <f t="shared" si="113"/>
        <v>0</v>
      </c>
      <c r="AB131" s="88">
        <f t="shared" si="108"/>
        <v>0</v>
      </c>
      <c r="AC131" s="88">
        <f t="shared" si="108"/>
        <v>0</v>
      </c>
      <c r="AD131" s="88">
        <f t="shared" si="108"/>
        <v>0</v>
      </c>
      <c r="AE131" s="88">
        <f t="shared" si="108"/>
        <v>0</v>
      </c>
      <c r="AF131" s="88">
        <f t="shared" ref="AF131" si="142">IF(AF111&lt;0,AF111*-1,0)</f>
        <v>0</v>
      </c>
      <c r="AG131" s="105"/>
      <c r="AH131" s="45">
        <f t="shared" si="33"/>
        <v>0</v>
      </c>
      <c r="AI131" s="46">
        <f t="shared" si="34"/>
        <v>0</v>
      </c>
    </row>
    <row r="132" spans="1:41" ht="15.75" thickBot="1" x14ac:dyDescent="0.3">
      <c r="A132" s="91" t="s">
        <v>67</v>
      </c>
      <c r="B132" s="88">
        <f t="shared" si="106"/>
        <v>0</v>
      </c>
      <c r="C132" s="88">
        <f t="shared" si="106"/>
        <v>0</v>
      </c>
      <c r="D132" s="88">
        <f t="shared" ref="D132:E132" si="143">IF(D112&lt;0,D112*-1,0)</f>
        <v>0</v>
      </c>
      <c r="E132" s="88">
        <f t="shared" si="143"/>
        <v>0</v>
      </c>
      <c r="F132" s="88">
        <f t="shared" si="108"/>
        <v>0</v>
      </c>
      <c r="G132" s="88">
        <f t="shared" si="108"/>
        <v>0</v>
      </c>
      <c r="H132" s="88">
        <f t="shared" si="108"/>
        <v>8</v>
      </c>
      <c r="I132" s="88">
        <f t="shared" si="108"/>
        <v>20.2</v>
      </c>
      <c r="J132" s="88">
        <f t="shared" si="108"/>
        <v>22</v>
      </c>
      <c r="K132" s="88">
        <f t="shared" si="108"/>
        <v>24.4</v>
      </c>
      <c r="L132" s="88">
        <f t="shared" si="108"/>
        <v>22.8</v>
      </c>
      <c r="M132" s="88">
        <f t="shared" si="108"/>
        <v>27.2</v>
      </c>
      <c r="N132" s="88">
        <f t="shared" si="108"/>
        <v>17.2</v>
      </c>
      <c r="O132" s="88">
        <f t="shared" si="108"/>
        <v>29.4</v>
      </c>
      <c r="P132" s="88">
        <f t="shared" si="108"/>
        <v>19.7</v>
      </c>
      <c r="Q132" s="88">
        <f t="shared" si="108"/>
        <v>19.7</v>
      </c>
      <c r="R132" s="88">
        <f t="shared" si="108"/>
        <v>22.5</v>
      </c>
      <c r="S132" s="88">
        <f t="shared" ref="S132:T132" si="144">IF(S112&lt;0,S112*-1,0)</f>
        <v>21.4</v>
      </c>
      <c r="T132" s="88">
        <f t="shared" si="144"/>
        <v>0</v>
      </c>
      <c r="U132" s="88">
        <f t="shared" ref="U132:V132" si="145">IF(U112&lt;0,U112*-1,0)</f>
        <v>14.9</v>
      </c>
      <c r="V132" s="88">
        <f t="shared" si="145"/>
        <v>13.2</v>
      </c>
      <c r="W132" s="88">
        <f t="shared" ref="W132" si="146">IF(W112&lt;0,W112*-1,0)</f>
        <v>18.8</v>
      </c>
      <c r="X132" s="88">
        <f t="shared" ref="X132:Y132" si="147">IF(X112&lt;0,X112*-1,0)</f>
        <v>1.1000000000000001</v>
      </c>
      <c r="Y132" s="88">
        <f t="shared" si="147"/>
        <v>18.8</v>
      </c>
      <c r="Z132" s="88">
        <f t="shared" ref="Z132" si="148">IF(Z112&lt;0,Z112*-1,0)</f>
        <v>0</v>
      </c>
      <c r="AA132" s="88">
        <f t="shared" si="113"/>
        <v>0</v>
      </c>
      <c r="AB132" s="88">
        <f t="shared" si="108"/>
        <v>0</v>
      </c>
      <c r="AC132" s="88">
        <f t="shared" si="108"/>
        <v>0</v>
      </c>
      <c r="AD132" s="88">
        <f t="shared" si="108"/>
        <v>0</v>
      </c>
      <c r="AE132" s="88">
        <f t="shared" si="108"/>
        <v>0</v>
      </c>
      <c r="AF132" s="88">
        <f t="shared" ref="AF132" si="149">IF(AF112&lt;0,AF112*-1,0)</f>
        <v>0</v>
      </c>
      <c r="AG132" s="98"/>
      <c r="AH132" s="45">
        <f t="shared" si="33"/>
        <v>29.4</v>
      </c>
      <c r="AI132" s="46">
        <f t="shared" si="34"/>
        <v>0</v>
      </c>
    </row>
    <row r="133" spans="1:41" ht="15.75" thickBot="1" x14ac:dyDescent="0.3">
      <c r="A133" s="106" t="s">
        <v>82</v>
      </c>
      <c r="B133" s="66">
        <f t="shared" ref="B133:C133" si="150">SUM(B127:B132)</f>
        <v>831.8</v>
      </c>
      <c r="C133" s="66">
        <f t="shared" si="150"/>
        <v>848.2</v>
      </c>
      <c r="D133" s="66">
        <f t="shared" ref="D133:E133" si="151">SUM(D127:D132)</f>
        <v>842</v>
      </c>
      <c r="E133" s="66">
        <f t="shared" si="151"/>
        <v>883</v>
      </c>
      <c r="F133" s="66">
        <f t="shared" ref="F133:AE133" si="152">SUM(F127:F132)</f>
        <v>877.8</v>
      </c>
      <c r="G133" s="66">
        <f t="shared" si="152"/>
        <v>880</v>
      </c>
      <c r="H133" s="66">
        <f t="shared" si="152"/>
        <v>879.7</v>
      </c>
      <c r="I133" s="66">
        <f t="shared" si="152"/>
        <v>888.40000000000009</v>
      </c>
      <c r="J133" s="66">
        <f t="shared" si="152"/>
        <v>918.4</v>
      </c>
      <c r="K133" s="66">
        <f t="shared" si="152"/>
        <v>897.6</v>
      </c>
      <c r="L133" s="66">
        <f t="shared" si="152"/>
        <v>901.09999999999991</v>
      </c>
      <c r="M133" s="66">
        <f t="shared" si="152"/>
        <v>909.7</v>
      </c>
      <c r="N133" s="66">
        <f t="shared" si="152"/>
        <v>892.60000000000014</v>
      </c>
      <c r="O133" s="66">
        <f t="shared" si="152"/>
        <v>887.6</v>
      </c>
      <c r="P133" s="66">
        <f t="shared" si="152"/>
        <v>860.2</v>
      </c>
      <c r="Q133" s="66">
        <f t="shared" ref="Q133:R133" si="153">SUM(Q127:Q132)</f>
        <v>860.2</v>
      </c>
      <c r="R133" s="66">
        <f t="shared" si="153"/>
        <v>808.2</v>
      </c>
      <c r="S133" s="66">
        <f t="shared" ref="S133:T133" si="154">SUM(S127:S132)</f>
        <v>735.59999999999991</v>
      </c>
      <c r="T133" s="66">
        <f t="shared" si="154"/>
        <v>807.2</v>
      </c>
      <c r="U133" s="66">
        <f t="shared" ref="U133:V133" si="155">SUM(U127:U132)</f>
        <v>717.4</v>
      </c>
      <c r="V133" s="66">
        <f t="shared" si="155"/>
        <v>896.2</v>
      </c>
      <c r="W133" s="66">
        <f t="shared" ref="W133" si="156">SUM(W127:W132)</f>
        <v>932.09999999999991</v>
      </c>
      <c r="X133" s="66">
        <f t="shared" ref="X133:Y133" si="157">SUM(X127:X132)</f>
        <v>909.69999999999993</v>
      </c>
      <c r="Y133" s="66">
        <f t="shared" si="157"/>
        <v>932.09999999999991</v>
      </c>
      <c r="Z133" s="66">
        <f t="shared" ref="Z133" si="158">SUM(Z127:Z132)</f>
        <v>763.7</v>
      </c>
      <c r="AA133" s="66">
        <f t="shared" ref="AA133" si="159">SUM(AA127:AA132)</f>
        <v>775</v>
      </c>
      <c r="AB133" s="66">
        <f t="shared" si="152"/>
        <v>833.2</v>
      </c>
      <c r="AC133" s="66">
        <f t="shared" si="152"/>
        <v>798.3</v>
      </c>
      <c r="AD133" s="66">
        <f t="shared" si="152"/>
        <v>806.6</v>
      </c>
      <c r="AE133" s="66">
        <f t="shared" si="152"/>
        <v>845.4</v>
      </c>
      <c r="AF133" s="66">
        <f t="shared" ref="AF133" si="160">SUM(AF127:AF132)</f>
        <v>763.3</v>
      </c>
      <c r="AG133" s="99"/>
      <c r="AH133" s="45">
        <f t="shared" si="33"/>
        <v>932.09999999999991</v>
      </c>
      <c r="AI133" s="46">
        <f t="shared" si="34"/>
        <v>717.4</v>
      </c>
      <c r="AJ133" s="100">
        <f t="array" ref="AJ133">MIN(IF(B133:AF133&lt;&gt;0,B133:AF133))</f>
        <v>717.4</v>
      </c>
    </row>
    <row r="134" spans="1:41" ht="15.75" thickBot="1" x14ac:dyDescent="0.3">
      <c r="A134" s="82" t="s">
        <v>83</v>
      </c>
      <c r="B134" s="66">
        <f t="shared" ref="B134:C134" si="161">B118-B133</f>
        <v>-806.69999999999993</v>
      </c>
      <c r="C134" s="66">
        <f t="shared" si="161"/>
        <v>-828.2</v>
      </c>
      <c r="D134" s="66">
        <f t="shared" ref="D134:E134" si="162">D118-D133</f>
        <v>-829.8</v>
      </c>
      <c r="E134" s="66">
        <f t="shared" si="162"/>
        <v>-868.8</v>
      </c>
      <c r="F134" s="66">
        <f t="shared" ref="F134:AE134" si="163">F118-F133</f>
        <v>-871.69999999999993</v>
      </c>
      <c r="G134" s="66">
        <f t="shared" si="163"/>
        <v>-867</v>
      </c>
      <c r="H134" s="66">
        <f t="shared" si="163"/>
        <v>-879.7</v>
      </c>
      <c r="I134" s="66">
        <f t="shared" si="163"/>
        <v>-888.40000000000009</v>
      </c>
      <c r="J134" s="66">
        <f t="shared" si="163"/>
        <v>-918.4</v>
      </c>
      <c r="K134" s="66">
        <f t="shared" si="163"/>
        <v>-897.6</v>
      </c>
      <c r="L134" s="66">
        <f t="shared" si="163"/>
        <v>-901.09999999999991</v>
      </c>
      <c r="M134" s="66">
        <f t="shared" si="163"/>
        <v>-909.7</v>
      </c>
      <c r="N134" s="66">
        <f t="shared" si="163"/>
        <v>-892.60000000000014</v>
      </c>
      <c r="O134" s="66">
        <f t="shared" si="163"/>
        <v>-887.6</v>
      </c>
      <c r="P134" s="66">
        <f t="shared" si="163"/>
        <v>-860.2</v>
      </c>
      <c r="Q134" s="66">
        <f t="shared" si="163"/>
        <v>-860.2</v>
      </c>
      <c r="R134" s="66">
        <f t="shared" si="163"/>
        <v>-808.2</v>
      </c>
      <c r="S134" s="66">
        <f t="shared" ref="S134:T134" si="164">S118-S133</f>
        <v>-735.59999999999991</v>
      </c>
      <c r="T134" s="66">
        <f t="shared" si="164"/>
        <v>-805.1</v>
      </c>
      <c r="U134" s="66">
        <f t="shared" ref="U134:V134" si="165">U118-U133</f>
        <v>-717.4</v>
      </c>
      <c r="V134" s="66">
        <f t="shared" si="165"/>
        <v>-896.2</v>
      </c>
      <c r="W134" s="66">
        <f t="shared" ref="W134" si="166">W118-W133</f>
        <v>-932.09999999999991</v>
      </c>
      <c r="X134" s="66">
        <f t="shared" ref="X134:Y134" si="167">X118-X133</f>
        <v>-909.69999999999993</v>
      </c>
      <c r="Y134" s="66">
        <f t="shared" si="167"/>
        <v>-932.09999999999991</v>
      </c>
      <c r="Z134" s="66">
        <f t="shared" ref="Z134:AA134" si="168">Z118-Z133</f>
        <v>-756.40000000000009</v>
      </c>
      <c r="AA134" s="66">
        <f t="shared" si="168"/>
        <v>-747.4</v>
      </c>
      <c r="AB134" s="66">
        <f t="shared" si="163"/>
        <v>-794</v>
      </c>
      <c r="AC134" s="66">
        <f t="shared" si="163"/>
        <v>-773.59999999999991</v>
      </c>
      <c r="AD134" s="66">
        <f t="shared" si="163"/>
        <v>-779.9</v>
      </c>
      <c r="AE134" s="66">
        <f t="shared" si="163"/>
        <v>-817.9</v>
      </c>
      <c r="AF134" s="66">
        <f t="shared" ref="AF134" si="169">AF118-AF133</f>
        <v>-740.8</v>
      </c>
      <c r="AG134" s="99"/>
      <c r="AH134" s="45">
        <f t="shared" si="33"/>
        <v>-717.4</v>
      </c>
      <c r="AI134" s="46">
        <f t="shared" si="34"/>
        <v>-932.09999999999991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3"/>
        <v>0</v>
      </c>
      <c r="AI135" s="46">
        <f t="shared" si="34"/>
        <v>0</v>
      </c>
    </row>
    <row r="136" spans="1:41" x14ac:dyDescent="0.25">
      <c r="A136" s="110" t="s">
        <v>85</v>
      </c>
      <c r="B136" s="111">
        <v>50.033999999999999</v>
      </c>
      <c r="C136" s="111">
        <v>50.021000000000001</v>
      </c>
      <c r="D136" s="111">
        <v>50.04</v>
      </c>
      <c r="E136" s="111">
        <v>49.994999999999997</v>
      </c>
      <c r="F136" s="111">
        <v>50.04</v>
      </c>
      <c r="G136" s="111">
        <v>50.027999999999999</v>
      </c>
      <c r="H136" s="111">
        <v>50.027999999999999</v>
      </c>
      <c r="I136" s="111">
        <v>49.912999999999997</v>
      </c>
      <c r="J136" s="111">
        <v>49.776000000000003</v>
      </c>
      <c r="K136" s="111">
        <v>49.957000000000001</v>
      </c>
      <c r="L136" s="111">
        <v>50.003999999999998</v>
      </c>
      <c r="M136" s="111">
        <v>50.154000000000003</v>
      </c>
      <c r="N136" s="111">
        <v>50.06</v>
      </c>
      <c r="O136" s="111">
        <v>49.936999999999998</v>
      </c>
      <c r="P136" s="111">
        <v>49.978999999999999</v>
      </c>
      <c r="Q136" s="111">
        <v>49.978999999999999</v>
      </c>
      <c r="R136" s="111">
        <v>50.091999999999999</v>
      </c>
      <c r="S136" s="111">
        <v>49.996000000000002</v>
      </c>
      <c r="T136" s="111">
        <v>49.887999999999998</v>
      </c>
      <c r="U136" s="111">
        <v>49.963999999999999</v>
      </c>
      <c r="V136" s="111">
        <v>49.963999999999999</v>
      </c>
      <c r="W136" s="111">
        <v>50.034999999999997</v>
      </c>
      <c r="X136" s="111">
        <v>50.034999999999997</v>
      </c>
      <c r="Y136" s="111">
        <v>49.951000000000001</v>
      </c>
      <c r="Z136" s="111">
        <v>49.883000000000003</v>
      </c>
      <c r="AA136" s="111">
        <v>49.822000000000003</v>
      </c>
      <c r="AB136" s="111">
        <v>50.024000000000001</v>
      </c>
      <c r="AC136" s="111">
        <v>50.015999999999998</v>
      </c>
      <c r="AD136" s="111">
        <v>49.779000000000003</v>
      </c>
      <c r="AE136" s="111">
        <v>50.045000000000002</v>
      </c>
      <c r="AF136" s="111">
        <v>49.966000000000001</v>
      </c>
      <c r="AG136" s="112"/>
      <c r="AH136" s="45">
        <f t="shared" si="33"/>
        <v>50.154000000000003</v>
      </c>
      <c r="AI136" s="46">
        <f t="shared" si="34"/>
        <v>49.776000000000003</v>
      </c>
    </row>
    <row r="137" spans="1:41" x14ac:dyDescent="0.25">
      <c r="A137" s="113" t="s">
        <v>86</v>
      </c>
      <c r="B137" s="43">
        <v>136.5</v>
      </c>
      <c r="C137" s="43">
        <v>131</v>
      </c>
      <c r="D137" s="43">
        <v>131</v>
      </c>
      <c r="E137" s="43">
        <v>132.69999999999999</v>
      </c>
      <c r="F137" s="43">
        <v>132.9</v>
      </c>
      <c r="G137" s="43">
        <v>132.69999999999999</v>
      </c>
      <c r="H137" s="43">
        <v>132.69999999999999</v>
      </c>
      <c r="I137" s="43">
        <v>130.1</v>
      </c>
      <c r="J137" s="43">
        <v>128.5</v>
      </c>
      <c r="K137" s="43">
        <v>134.19999999999999</v>
      </c>
      <c r="L137" s="43">
        <v>132.9</v>
      </c>
      <c r="M137" s="43">
        <v>130.69999999999999</v>
      </c>
      <c r="N137" s="43">
        <v>131.5</v>
      </c>
      <c r="O137" s="43">
        <v>130.69999999999999</v>
      </c>
      <c r="P137" s="43">
        <v>130.19999999999999</v>
      </c>
      <c r="Q137" s="43">
        <v>130.19999999999999</v>
      </c>
      <c r="R137" s="43">
        <v>132.9</v>
      </c>
      <c r="S137" s="43">
        <v>132.9</v>
      </c>
      <c r="T137" s="43">
        <v>132.9</v>
      </c>
      <c r="U137" s="43">
        <v>132.9</v>
      </c>
      <c r="V137" s="43">
        <v>132.9</v>
      </c>
      <c r="W137" s="43">
        <v>132.9</v>
      </c>
      <c r="X137" s="43">
        <v>132.9</v>
      </c>
      <c r="Y137" s="43">
        <v>132.9</v>
      </c>
      <c r="Z137" s="43">
        <v>130.30000000000001</v>
      </c>
      <c r="AA137" s="43">
        <v>131.30000000000001</v>
      </c>
      <c r="AB137" s="43">
        <v>133.19999999999999</v>
      </c>
      <c r="AC137" s="43">
        <v>133.19999999999999</v>
      </c>
      <c r="AD137" s="43">
        <v>131.9</v>
      </c>
      <c r="AE137" s="43">
        <v>134.1</v>
      </c>
      <c r="AF137" s="43">
        <v>135.1</v>
      </c>
      <c r="AG137" s="114"/>
      <c r="AH137" s="45">
        <f t="shared" si="33"/>
        <v>136.5</v>
      </c>
      <c r="AI137" s="46">
        <f t="shared" si="34"/>
        <v>128.5</v>
      </c>
    </row>
    <row r="138" spans="1:41" x14ac:dyDescent="0.25">
      <c r="A138" s="113" t="s">
        <v>87</v>
      </c>
      <c r="B138" s="43">
        <v>131.30000000000001</v>
      </c>
      <c r="C138" s="43">
        <v>130.4</v>
      </c>
      <c r="D138" s="43">
        <v>130.4</v>
      </c>
      <c r="E138" s="43">
        <v>131.4</v>
      </c>
      <c r="F138" s="43">
        <v>131.80000000000001</v>
      </c>
      <c r="G138" s="43">
        <v>132</v>
      </c>
      <c r="H138" s="43">
        <v>132</v>
      </c>
      <c r="I138" s="43">
        <v>127.6</v>
      </c>
      <c r="J138" s="43">
        <v>126.5</v>
      </c>
      <c r="K138" s="43">
        <v>128.6</v>
      </c>
      <c r="L138" s="43">
        <v>128.5</v>
      </c>
      <c r="M138" s="43">
        <v>128.5</v>
      </c>
      <c r="N138" s="43">
        <v>128.6</v>
      </c>
      <c r="O138" s="43">
        <v>128</v>
      </c>
      <c r="P138" s="43">
        <v>128</v>
      </c>
      <c r="Q138" s="43">
        <v>128</v>
      </c>
      <c r="R138" s="43">
        <v>130.69999999999999</v>
      </c>
      <c r="S138" s="43">
        <v>130.69999999999999</v>
      </c>
      <c r="T138" s="43">
        <v>130.69999999999999</v>
      </c>
      <c r="U138" s="43">
        <v>130.69999999999999</v>
      </c>
      <c r="V138" s="43">
        <v>130.69999999999999</v>
      </c>
      <c r="W138" s="43">
        <v>130.69999999999999</v>
      </c>
      <c r="X138" s="43">
        <v>130.69999999999999</v>
      </c>
      <c r="Y138" s="43">
        <v>130.69999999999999</v>
      </c>
      <c r="Z138" s="43">
        <v>128.80000000000001</v>
      </c>
      <c r="AA138" s="43">
        <v>129.5</v>
      </c>
      <c r="AB138" s="43">
        <v>132.69999999999999</v>
      </c>
      <c r="AC138" s="43">
        <v>132.69999999999999</v>
      </c>
      <c r="AD138" s="43">
        <v>129.9</v>
      </c>
      <c r="AE138" s="43">
        <v>131.9</v>
      </c>
      <c r="AF138" s="43">
        <v>132.1</v>
      </c>
      <c r="AG138" s="114"/>
      <c r="AH138" s="45">
        <f t="shared" si="33"/>
        <v>132.69999999999999</v>
      </c>
      <c r="AI138" s="46">
        <f t="shared" si="34"/>
        <v>126.5</v>
      </c>
    </row>
    <row r="139" spans="1:41" x14ac:dyDescent="0.25">
      <c r="A139" s="113" t="s">
        <v>88</v>
      </c>
      <c r="B139" s="43"/>
      <c r="C139" s="43"/>
      <c r="D139" s="43"/>
      <c r="E139" s="43" t="s">
        <v>523</v>
      </c>
      <c r="F139" s="43" t="s">
        <v>523</v>
      </c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>
        <v>0</v>
      </c>
      <c r="AB139" s="43"/>
      <c r="AC139" s="43"/>
      <c r="AD139" s="43"/>
      <c r="AE139" s="43"/>
      <c r="AF139" s="43"/>
      <c r="AG139" s="114"/>
      <c r="AH139" s="45">
        <f t="shared" si="33"/>
        <v>0</v>
      </c>
      <c r="AI139" s="46">
        <f t="shared" si="34"/>
        <v>0</v>
      </c>
    </row>
    <row r="140" spans="1:41" x14ac:dyDescent="0.25">
      <c r="A140" s="113" t="s">
        <v>89</v>
      </c>
      <c r="B140" s="43">
        <v>134.80000000000001</v>
      </c>
      <c r="C140" s="43">
        <v>136</v>
      </c>
      <c r="D140" s="43">
        <v>136</v>
      </c>
      <c r="E140" s="43">
        <v>136</v>
      </c>
      <c r="F140" s="43">
        <v>136</v>
      </c>
      <c r="G140" s="43">
        <v>135.80000000000001</v>
      </c>
      <c r="H140" s="43">
        <v>135.80000000000001</v>
      </c>
      <c r="I140" s="43">
        <v>135.1</v>
      </c>
      <c r="J140" s="43">
        <v>133.80000000000001</v>
      </c>
      <c r="K140" s="43">
        <v>134.1</v>
      </c>
      <c r="L140" s="43">
        <v>132.1</v>
      </c>
      <c r="M140" s="43">
        <v>131.5</v>
      </c>
      <c r="N140" s="43">
        <v>131.6</v>
      </c>
      <c r="O140" s="43">
        <v>131.69999999999999</v>
      </c>
      <c r="P140" s="43">
        <v>132.4</v>
      </c>
      <c r="Q140" s="43">
        <v>132.4</v>
      </c>
      <c r="R140" s="43">
        <v>133</v>
      </c>
      <c r="S140" s="43">
        <v>133</v>
      </c>
      <c r="T140" s="43">
        <v>133</v>
      </c>
      <c r="U140" s="43">
        <v>133</v>
      </c>
      <c r="V140" s="43">
        <v>133</v>
      </c>
      <c r="W140" s="43">
        <v>133</v>
      </c>
      <c r="X140" s="43">
        <v>133</v>
      </c>
      <c r="Y140" s="43">
        <v>133</v>
      </c>
      <c r="Z140" s="43">
        <v>131.19999999999999</v>
      </c>
      <c r="AA140" s="43">
        <v>131.9</v>
      </c>
      <c r="AB140" s="43">
        <v>132.69999999999999</v>
      </c>
      <c r="AC140" s="43">
        <v>132.69999999999999</v>
      </c>
      <c r="AD140" s="43">
        <v>134</v>
      </c>
      <c r="AE140" s="43">
        <v>133.69999999999999</v>
      </c>
      <c r="AF140" s="43">
        <v>135.19999999999999</v>
      </c>
      <c r="AG140" s="114"/>
      <c r="AH140" s="45">
        <f t="shared" si="33"/>
        <v>136</v>
      </c>
      <c r="AI140" s="46">
        <f t="shared" si="34"/>
        <v>131.19999999999999</v>
      </c>
    </row>
    <row r="141" spans="1:41" x14ac:dyDescent="0.25">
      <c r="A141" s="115" t="s">
        <v>90</v>
      </c>
      <c r="B141" s="116">
        <v>134.30000000000001</v>
      </c>
      <c r="C141" s="116">
        <v>135.30000000000001</v>
      </c>
      <c r="D141" s="116">
        <v>135.30000000000001</v>
      </c>
      <c r="E141" s="116">
        <v>135.30000000000001</v>
      </c>
      <c r="F141" s="116">
        <v>135</v>
      </c>
      <c r="G141" s="116">
        <v>33.5</v>
      </c>
      <c r="H141" s="116">
        <v>33.5</v>
      </c>
      <c r="I141" s="116">
        <v>132</v>
      </c>
      <c r="J141" s="116">
        <v>132.4</v>
      </c>
      <c r="K141" s="116">
        <v>135</v>
      </c>
      <c r="L141" s="116">
        <v>134.80000000000001</v>
      </c>
      <c r="M141" s="116">
        <v>134.69999999999999</v>
      </c>
      <c r="N141" s="116">
        <v>132.30000000000001</v>
      </c>
      <c r="O141" s="116">
        <v>132.30000000000001</v>
      </c>
      <c r="P141" s="116">
        <v>135.69999999999999</v>
      </c>
      <c r="Q141" s="116">
        <v>135.69999999999999</v>
      </c>
      <c r="R141" s="116">
        <v>134.5</v>
      </c>
      <c r="S141" s="116">
        <v>134.5</v>
      </c>
      <c r="T141" s="116">
        <v>134.5</v>
      </c>
      <c r="U141" s="116">
        <v>134.5</v>
      </c>
      <c r="V141" s="116">
        <v>134.5</v>
      </c>
      <c r="W141" s="116">
        <v>134.5</v>
      </c>
      <c r="X141" s="116">
        <v>134.5</v>
      </c>
      <c r="Y141" s="116">
        <v>134.5</v>
      </c>
      <c r="Z141" s="116">
        <v>133.4</v>
      </c>
      <c r="AA141" s="116">
        <v>134.1</v>
      </c>
      <c r="AB141" s="116">
        <v>133.6</v>
      </c>
      <c r="AC141" s="116">
        <v>133.6</v>
      </c>
      <c r="AD141" s="116">
        <v>134.9</v>
      </c>
      <c r="AE141" s="116">
        <v>131.6</v>
      </c>
      <c r="AF141" s="116">
        <v>129.80000000000001</v>
      </c>
      <c r="AG141" s="117"/>
      <c r="AH141" s="45">
        <f t="shared" si="33"/>
        <v>135.69999999999999</v>
      </c>
      <c r="AI141" s="46">
        <f t="shared" si="34"/>
        <v>33.5</v>
      </c>
    </row>
    <row r="142" spans="1:41" x14ac:dyDescent="0.25">
      <c r="A142" s="113" t="s">
        <v>91</v>
      </c>
      <c r="B142" s="43">
        <v>121.1</v>
      </c>
      <c r="C142" s="43">
        <v>125</v>
      </c>
      <c r="D142" s="43">
        <v>125</v>
      </c>
      <c r="E142" s="43">
        <v>125</v>
      </c>
      <c r="F142" s="43">
        <v>124.1</v>
      </c>
      <c r="G142" s="43">
        <v>125.1</v>
      </c>
      <c r="H142" s="43">
        <v>125.1</v>
      </c>
      <c r="I142" s="43">
        <v>122.2</v>
      </c>
      <c r="J142" s="43">
        <v>121.8</v>
      </c>
      <c r="K142" s="43">
        <v>125.9</v>
      </c>
      <c r="L142" s="43">
        <v>124.5</v>
      </c>
      <c r="M142" s="43">
        <v>129.19999999999999</v>
      </c>
      <c r="N142" s="43">
        <v>129</v>
      </c>
      <c r="O142" s="43">
        <v>134</v>
      </c>
      <c r="P142" s="43">
        <v>133.4</v>
      </c>
      <c r="Q142" s="43">
        <v>133.4</v>
      </c>
      <c r="R142" s="43">
        <v>132.69999999999999</v>
      </c>
      <c r="S142" s="43">
        <v>132.69999999999999</v>
      </c>
      <c r="T142" s="43">
        <v>132.69999999999999</v>
      </c>
      <c r="U142" s="43">
        <v>132.69999999999999</v>
      </c>
      <c r="V142" s="43">
        <v>132.69999999999999</v>
      </c>
      <c r="W142" s="43">
        <v>132.69999999999999</v>
      </c>
      <c r="X142" s="43">
        <v>132.69999999999999</v>
      </c>
      <c r="Y142" s="43">
        <v>132.69999999999999</v>
      </c>
      <c r="Z142" s="43">
        <v>126.2</v>
      </c>
      <c r="AA142" s="43">
        <v>125.3</v>
      </c>
      <c r="AB142" s="43">
        <v>129.4</v>
      </c>
      <c r="AC142" s="43">
        <v>129.4</v>
      </c>
      <c r="AD142" s="43">
        <v>130.4</v>
      </c>
      <c r="AE142" s="43">
        <v>125.8</v>
      </c>
      <c r="AF142" s="43">
        <v>121</v>
      </c>
      <c r="AG142" s="114"/>
      <c r="AH142" s="45">
        <f t="shared" si="33"/>
        <v>134</v>
      </c>
      <c r="AI142" s="46">
        <f t="shared" si="34"/>
        <v>121</v>
      </c>
    </row>
    <row r="143" spans="1:41" ht="15.75" thickBot="1" x14ac:dyDescent="0.3">
      <c r="A143" s="113" t="s">
        <v>92</v>
      </c>
      <c r="B143" s="96">
        <v>66.599999999999994</v>
      </c>
      <c r="C143" s="96">
        <v>66.599999999999994</v>
      </c>
      <c r="D143" s="96">
        <v>66.599999999999994</v>
      </c>
      <c r="E143" s="96">
        <v>66.599999999999994</v>
      </c>
      <c r="F143" s="96">
        <v>68.2</v>
      </c>
      <c r="G143" s="96">
        <v>68.2</v>
      </c>
      <c r="H143" s="96">
        <v>68.2</v>
      </c>
      <c r="I143" s="96">
        <v>68.2</v>
      </c>
      <c r="J143" s="96">
        <v>66.7</v>
      </c>
      <c r="K143" s="96">
        <v>66.7</v>
      </c>
      <c r="L143" s="96">
        <v>66.7</v>
      </c>
      <c r="M143" s="96">
        <v>65.2</v>
      </c>
      <c r="N143" s="96">
        <v>65.599999999999994</v>
      </c>
      <c r="O143" s="96">
        <v>65.099999999999994</v>
      </c>
      <c r="P143" s="96">
        <v>65.599999999999994</v>
      </c>
      <c r="Q143" s="96">
        <v>65.599999999999994</v>
      </c>
      <c r="R143" s="96">
        <v>65.5</v>
      </c>
      <c r="S143" s="96">
        <v>65.5</v>
      </c>
      <c r="T143" s="96">
        <v>65.5</v>
      </c>
      <c r="U143" s="96">
        <v>65.5</v>
      </c>
      <c r="V143" s="96">
        <v>65.5</v>
      </c>
      <c r="W143" s="96">
        <v>65.5</v>
      </c>
      <c r="X143" s="96">
        <v>65.5</v>
      </c>
      <c r="Y143" s="96">
        <v>65.5</v>
      </c>
      <c r="Z143" s="96">
        <v>65.099999999999994</v>
      </c>
      <c r="AA143" s="96">
        <v>65.099999999999994</v>
      </c>
      <c r="AB143" s="96">
        <v>66.7</v>
      </c>
      <c r="AC143" s="96">
        <v>66.7</v>
      </c>
      <c r="AD143" s="96">
        <v>66.7</v>
      </c>
      <c r="AE143" s="96">
        <v>66.7</v>
      </c>
      <c r="AF143" s="96">
        <v>66.7</v>
      </c>
      <c r="AG143" s="118"/>
      <c r="AH143" s="45">
        <f t="shared" si="33"/>
        <v>68.2</v>
      </c>
      <c r="AI143" s="46">
        <f t="shared" si="34"/>
        <v>65.099999999999994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 t="str">
        <f t="shared" ref="AA144" si="170">IF(AA126=MAX($B$127:$L$127),"NPEAK","")</f>
        <v/>
      </c>
      <c r="AB144" s="96"/>
      <c r="AC144" s="96"/>
      <c r="AD144" s="96"/>
      <c r="AE144" s="96"/>
      <c r="AF144" s="96"/>
      <c r="AG144" s="118"/>
      <c r="AH144" s="45">
        <f t="shared" si="33"/>
        <v>0</v>
      </c>
      <c r="AI144" s="46">
        <f t="shared" si="34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C145" si="171">SUM(B25,B31,B54:B55,B92,B94:B95,B97,B99,B147:B152,B188,B194,B226,B235,B237,B249,B256,B259:B260,B267,B269,B271,B275:B277,B279:B281,B286,B292:B293,B295:B297,B172,B177)</f>
        <v>57.739999999999966</v>
      </c>
      <c r="C145" s="108">
        <f t="shared" si="171"/>
        <v>57.739999999999966</v>
      </c>
      <c r="D145" s="108">
        <f t="shared" ref="D145:E145" si="172">SUM(D25,D31,D54:D55,D92,D94:D95,D97,D99,D147:D152,D188,D194,D226,D235,D237,D249,D256,D259:D260,D267,D269,D271,D275:D277,D279:D281,D286,D292:D293,D295:D297,D172,D177)</f>
        <v>57.739999999999966</v>
      </c>
      <c r="E145" s="108">
        <f t="shared" si="172"/>
        <v>57.739999999999966</v>
      </c>
      <c r="F145" s="108">
        <f t="shared" ref="F145:R145" si="173">SUM(F25,F31,F54:F55,F92,F94:F95,F97,F99,F147:F152,F188,F194,F226,F235,F237,F249,F256,F259:F260,F267,F269,F271,F275:F277,F279:F281,F286,F292:F293,F295:F297,F172,F177)</f>
        <v>9.2399999999999984</v>
      </c>
      <c r="G145" s="108">
        <f t="shared" si="173"/>
        <v>19.039999999999981</v>
      </c>
      <c r="H145" s="108">
        <f t="shared" si="173"/>
        <v>34.739999999999981</v>
      </c>
      <c r="I145" s="108">
        <f t="shared" si="173"/>
        <v>72.14</v>
      </c>
      <c r="J145" s="108">
        <f t="shared" si="173"/>
        <v>102.43999999999997</v>
      </c>
      <c r="K145" s="108">
        <f t="shared" si="173"/>
        <v>156.43999999999997</v>
      </c>
      <c r="L145" s="108">
        <f t="shared" si="173"/>
        <v>159.44</v>
      </c>
      <c r="M145" s="108">
        <f t="shared" si="173"/>
        <v>145.34</v>
      </c>
      <c r="N145" s="108">
        <f t="shared" si="173"/>
        <v>155.84</v>
      </c>
      <c r="O145" s="108">
        <f t="shared" si="173"/>
        <v>164.74</v>
      </c>
      <c r="P145" s="108">
        <f t="shared" si="173"/>
        <v>157.44000000000005</v>
      </c>
      <c r="Q145" s="108">
        <f t="shared" si="173"/>
        <v>153.74</v>
      </c>
      <c r="R145" s="108">
        <f t="shared" si="173"/>
        <v>195.03999999999996</v>
      </c>
      <c r="S145" s="108">
        <f t="shared" ref="S145:T145" si="174">SUM(S25,S31,S54:S55,S92,S94:S95,S97,S99,S147:S152,S188,S194,S226,S235,S237,S249,S256,S259:S260,S267,S269,S271,S275:S277,S279:S281,S286,S292:S293,S295:S297,S172,S177)</f>
        <v>164.71</v>
      </c>
      <c r="T145" s="108">
        <f t="shared" si="174"/>
        <v>204.94</v>
      </c>
      <c r="U145" s="108">
        <f t="shared" ref="U145:V145" si="175">SUM(U25,U31,U54:U55,U92,U94:U95,U97,U99,U147:U152,U188,U194,U226,U235,U237,U249,U256,U259:U260,U267,U269,U271,U275:U277,U279:U281,U286,U292:U293,U295:U297,U172,U177)</f>
        <v>270.44</v>
      </c>
      <c r="V145" s="108">
        <f t="shared" si="175"/>
        <v>275.53999999999996</v>
      </c>
      <c r="W145" s="108">
        <f t="shared" ref="W145" si="176">SUM(W25,W31,W54:W55,W92,W94:W95,W97,W99,W147:W152,W188,W194,W226,W235,W237,W249,W256,W259:W260,W267,W269,W271,W275:W277,W279:W281,W286,W292:W293,W295:W297,W172,W177)</f>
        <v>257.54000000000002</v>
      </c>
      <c r="X145" s="108">
        <f t="shared" ref="X145:Y145" si="177">SUM(X25,X31,X54:X55,X92,X94:X95,X97,X99,X147:X152,X188,X194,X226,X235,X237,X249,X256,X259:X260,X267,X269,X271,X275:X277,X279:X281,X286,X292:X293,X295:X297,X172,X177)</f>
        <v>252.63999999999996</v>
      </c>
      <c r="Y145" s="108">
        <f t="shared" si="177"/>
        <v>160.23999999999998</v>
      </c>
      <c r="Z145" s="108">
        <f t="shared" ref="Z145" si="178">SUM(Z25,Z31,Z54:Z55,Z92,Z94:Z95,Z97,Z99,Z147:Z152,Z188,Z194,Z226,Z235,Z237,Z249,Z256,Z259:Z260,Z267,Z269,Z271,Z275:Z277,Z279:Z281,Z286,Z292:Z293,Z295:Z297,Z172,Z177)</f>
        <v>190.94</v>
      </c>
      <c r="AA145" s="108">
        <v>497.2</v>
      </c>
      <c r="AB145" s="108">
        <f t="shared" ref="AB145:AE145" si="179">SUM(AB25,AB31,AB54:AB55,AB92,AB94:AB95,AB97,AB99,AB147:AB152,AB188,AB194,AB226,AB235,AB237,AB249,AB256,AB259:AB260,AB267,AB269,AB271,AB275:AB277,AB279:AB281,AB286,AB292:AB293,AB295:AB297,AB172,AB177)</f>
        <v>134.54</v>
      </c>
      <c r="AC145" s="108">
        <f t="shared" si="179"/>
        <v>145.04</v>
      </c>
      <c r="AD145" s="108">
        <f t="shared" si="179"/>
        <v>134.54</v>
      </c>
      <c r="AE145" s="108">
        <f t="shared" si="179"/>
        <v>126.03999999999998</v>
      </c>
      <c r="AF145" s="108">
        <f t="shared" ref="AF145" si="180">SUM(AF25,AF31,AF54:AF55,AF92,AF94:AF95,AF97,AF99,AF147:AF152,AF188,AF194,AF226,AF235,AF237,AF249,AF256,AF259:AF260,AF267,AF269,AF271,AF275:AF277,AF279:AF281,AF286,AF292:AF293,AF295:AF297,AF172,AF177)</f>
        <v>64.739999999999981</v>
      </c>
      <c r="AG145" s="125"/>
      <c r="AH145" s="45">
        <f t="shared" si="33"/>
        <v>497.2</v>
      </c>
      <c r="AI145" s="46">
        <f t="shared" si="34"/>
        <v>9.2399999999999984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1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81">MAX(B146:AF146)</f>
        <v>0</v>
      </c>
      <c r="AI146" s="46">
        <f t="shared" ref="AI146:AI148" si="182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45.5</v>
      </c>
      <c r="C147" s="138">
        <v>45.5</v>
      </c>
      <c r="D147" s="138">
        <v>45.5</v>
      </c>
      <c r="E147" s="138">
        <v>45.5</v>
      </c>
      <c r="F147" s="138">
        <v>47.2</v>
      </c>
      <c r="G147" s="138">
        <v>47</v>
      </c>
      <c r="H147" s="138">
        <v>47.4</v>
      </c>
      <c r="I147" s="139">
        <v>46.2</v>
      </c>
      <c r="J147" s="139">
        <v>47</v>
      </c>
      <c r="K147" s="139">
        <v>54.7</v>
      </c>
      <c r="L147" s="139">
        <v>55.4</v>
      </c>
      <c r="M147" s="139">
        <v>57.4</v>
      </c>
      <c r="N147" s="139">
        <v>57.9</v>
      </c>
      <c r="O147" s="139">
        <v>60.2</v>
      </c>
      <c r="P147" s="139">
        <v>58.8</v>
      </c>
      <c r="Q147" s="139">
        <v>58.8</v>
      </c>
      <c r="R147" s="139">
        <v>55.3</v>
      </c>
      <c r="S147" s="139">
        <v>54.1</v>
      </c>
      <c r="T147" s="139">
        <v>59.5</v>
      </c>
      <c r="U147" s="139">
        <v>43.2</v>
      </c>
      <c r="V147" s="139">
        <v>43.2</v>
      </c>
      <c r="W147" s="139">
        <v>60</v>
      </c>
      <c r="X147" s="139">
        <v>60</v>
      </c>
      <c r="Y147" s="139">
        <v>61.8</v>
      </c>
      <c r="Z147" s="139">
        <v>65.900000000000006</v>
      </c>
      <c r="AA147" s="139">
        <v>69.099999999999994</v>
      </c>
      <c r="AB147" s="139">
        <v>66.7</v>
      </c>
      <c r="AC147" s="139">
        <v>66.7</v>
      </c>
      <c r="AD147" s="139">
        <v>60</v>
      </c>
      <c r="AE147" s="139">
        <v>55.9</v>
      </c>
      <c r="AF147" s="139">
        <v>43.6</v>
      </c>
      <c r="AG147" s="140">
        <v>75</v>
      </c>
      <c r="AH147" s="45">
        <f t="shared" si="181"/>
        <v>69.099999999999994</v>
      </c>
      <c r="AI147" s="46">
        <f t="shared" si="182"/>
        <v>43.2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-20.3</v>
      </c>
      <c r="C148" s="138">
        <v>-20.3</v>
      </c>
      <c r="D148" s="138">
        <v>-20.3</v>
      </c>
      <c r="E148" s="138">
        <v>-20.3</v>
      </c>
      <c r="F148" s="138">
        <v>-24</v>
      </c>
      <c r="G148" s="138">
        <v>-23</v>
      </c>
      <c r="H148" s="138">
        <v>-22</v>
      </c>
      <c r="I148" s="142">
        <v>-22.4</v>
      </c>
      <c r="J148" s="142">
        <v>-22.6</v>
      </c>
      <c r="K148" s="142">
        <v>-16.399999999999999</v>
      </c>
      <c r="L148" s="142">
        <v>-14.6</v>
      </c>
      <c r="M148" s="142">
        <v>-14.8</v>
      </c>
      <c r="N148" s="142">
        <v>-13.5</v>
      </c>
      <c r="O148" s="142">
        <v>-7.4</v>
      </c>
      <c r="P148" s="142">
        <v>-11.9</v>
      </c>
      <c r="Q148" s="142">
        <v>-11.9</v>
      </c>
      <c r="R148" s="142">
        <v>-2.2999999999999998</v>
      </c>
      <c r="S148" s="142">
        <v>1.37</v>
      </c>
      <c r="T148" s="142">
        <v>9.4</v>
      </c>
      <c r="U148" s="142">
        <v>-8.1</v>
      </c>
      <c r="V148" s="142">
        <v>-8.1</v>
      </c>
      <c r="W148" s="142">
        <v>-17.399999999999999</v>
      </c>
      <c r="X148" s="142">
        <v>-17.399999999999999</v>
      </c>
      <c r="Y148" s="142">
        <v>-12.9</v>
      </c>
      <c r="Z148" s="142">
        <v>-7.2</v>
      </c>
      <c r="AA148" s="142">
        <v>-2.9</v>
      </c>
      <c r="AB148" s="142">
        <v>-6.8</v>
      </c>
      <c r="AC148" s="142">
        <v>-6.8</v>
      </c>
      <c r="AD148" s="142">
        <v>-15.7</v>
      </c>
      <c r="AE148" s="142">
        <v>-15.3</v>
      </c>
      <c r="AF148" s="142">
        <v>-12.8</v>
      </c>
      <c r="AG148" s="140">
        <v>240</v>
      </c>
      <c r="AH148" s="45">
        <f t="shared" si="181"/>
        <v>9.4</v>
      </c>
      <c r="AI148" s="46">
        <f t="shared" si="182"/>
        <v>-24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-68</v>
      </c>
      <c r="C149" s="138">
        <v>-68</v>
      </c>
      <c r="D149" s="138">
        <v>-68</v>
      </c>
      <c r="E149" s="138">
        <v>-68</v>
      </c>
      <c r="F149" s="138">
        <v>-71.3</v>
      </c>
      <c r="G149" s="138">
        <v>-69</v>
      </c>
      <c r="H149" s="138">
        <v>-65.5</v>
      </c>
      <c r="I149" s="142">
        <v>-62.6</v>
      </c>
      <c r="J149" s="142">
        <v>-54.3</v>
      </c>
      <c r="K149" s="142">
        <v>-56</v>
      </c>
      <c r="L149" s="142">
        <v>-52.1</v>
      </c>
      <c r="M149" s="142">
        <v>-56.2</v>
      </c>
      <c r="N149" s="142">
        <v>-55.1</v>
      </c>
      <c r="O149" s="142">
        <v>-52.1</v>
      </c>
      <c r="P149" s="142">
        <v>-50.8</v>
      </c>
      <c r="Q149" s="142">
        <v>-50.8</v>
      </c>
      <c r="R149" s="142">
        <v>-38.299999999999997</v>
      </c>
      <c r="S149" s="142">
        <v>-28.1</v>
      </c>
      <c r="T149" s="142">
        <v>-31.9</v>
      </c>
      <c r="U149" s="142">
        <v>-13.7</v>
      </c>
      <c r="V149" s="142">
        <v>-13.7</v>
      </c>
      <c r="W149" s="142">
        <f>--54.4</f>
        <v>54.4</v>
      </c>
      <c r="X149" s="142">
        <f t="shared" ref="X149" si="183">--54.4</f>
        <v>54.4</v>
      </c>
      <c r="Y149" s="142">
        <v>-55.5</v>
      </c>
      <c r="Z149" s="142">
        <v>-40.1</v>
      </c>
      <c r="AA149" s="142">
        <v>-47.5</v>
      </c>
      <c r="AB149" s="142">
        <v>-54.1</v>
      </c>
      <c r="AC149" s="142">
        <v>-54.1</v>
      </c>
      <c r="AD149" s="142">
        <v>-65.400000000000006</v>
      </c>
      <c r="AE149" s="142">
        <v>-70.599999999999994</v>
      </c>
      <c r="AF149" s="142">
        <v>-61.6</v>
      </c>
      <c r="AG149" s="140">
        <v>240</v>
      </c>
      <c r="AH149" s="45">
        <f t="shared" ref="AH149:AH155" si="184">MAX(B149:AF149)</f>
        <v>54.4</v>
      </c>
      <c r="AI149" s="46">
        <f t="shared" ref="AI149:AI155" si="185">MIN(B149:AF149)</f>
        <v>-71.3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62.5</v>
      </c>
      <c r="C150" s="138">
        <v>62.5</v>
      </c>
      <c r="D150" s="138">
        <v>62.5</v>
      </c>
      <c r="E150" s="138">
        <v>62.5</v>
      </c>
      <c r="F150" s="138">
        <v>45.1</v>
      </c>
      <c r="G150" s="138">
        <v>44</v>
      </c>
      <c r="H150" s="138">
        <v>42.3</v>
      </c>
      <c r="I150" s="146">
        <v>40.5</v>
      </c>
      <c r="J150" s="146">
        <v>35.700000000000003</v>
      </c>
      <c r="K150" s="146">
        <v>36.700000000000003</v>
      </c>
      <c r="L150" s="146">
        <v>33.9</v>
      </c>
      <c r="M150" s="146">
        <v>38.5</v>
      </c>
      <c r="N150" s="146">
        <v>37.5</v>
      </c>
      <c r="O150" s="146">
        <v>35.9</v>
      </c>
      <c r="P150" s="146">
        <v>34.9</v>
      </c>
      <c r="Q150" s="146">
        <v>34.9</v>
      </c>
      <c r="R150" s="146">
        <v>31.5</v>
      </c>
      <c r="S150" s="146">
        <v>22.1</v>
      </c>
      <c r="T150" s="146">
        <v>24</v>
      </c>
      <c r="U150" s="146">
        <v>122.3</v>
      </c>
      <c r="V150" s="146">
        <v>122.3</v>
      </c>
      <c r="W150" s="146">
        <v>39</v>
      </c>
      <c r="X150" s="146">
        <v>39</v>
      </c>
      <c r="Y150" s="146">
        <v>34.4</v>
      </c>
      <c r="Z150" s="146">
        <v>26.1</v>
      </c>
      <c r="AA150" s="146">
        <v>22.1</v>
      </c>
      <c r="AB150" s="146">
        <v>47.7</v>
      </c>
      <c r="AC150" s="146">
        <v>47.7</v>
      </c>
      <c r="AD150" s="146">
        <v>62.6</v>
      </c>
      <c r="AE150" s="146">
        <v>66.400000000000006</v>
      </c>
      <c r="AF150" s="146">
        <v>56.9</v>
      </c>
      <c r="AG150" s="140"/>
      <c r="AH150" s="45">
        <f t="shared" si="184"/>
        <v>122.3</v>
      </c>
      <c r="AI150" s="46">
        <f t="shared" si="185"/>
        <v>22.1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-1</v>
      </c>
      <c r="C151" s="138">
        <v>-1</v>
      </c>
      <c r="D151" s="138">
        <v>-1</v>
      </c>
      <c r="E151" s="138">
        <v>-1</v>
      </c>
      <c r="F151" s="138">
        <v>-16</v>
      </c>
      <c r="G151" s="138">
        <v>-13.3</v>
      </c>
      <c r="H151" s="138">
        <v>-11.2</v>
      </c>
      <c r="I151" s="142">
        <v>4.4000000000000004</v>
      </c>
      <c r="J151" s="142">
        <v>11.7</v>
      </c>
      <c r="K151" s="142">
        <v>13.4</v>
      </c>
      <c r="L151" s="142">
        <v>15.1</v>
      </c>
      <c r="M151" s="142">
        <v>15.8</v>
      </c>
      <c r="N151" s="142">
        <v>17</v>
      </c>
      <c r="O151" s="142">
        <v>18.899999999999999</v>
      </c>
      <c r="P151" s="142">
        <v>22.4</v>
      </c>
      <c r="Q151" s="142">
        <v>22.4</v>
      </c>
      <c r="R151" s="142">
        <v>30.7</v>
      </c>
      <c r="S151" s="142">
        <v>32.6</v>
      </c>
      <c r="T151" s="142">
        <v>31.2</v>
      </c>
      <c r="U151" s="142">
        <v>33.9</v>
      </c>
      <c r="V151" s="142">
        <v>33.9</v>
      </c>
      <c r="W151" s="142">
        <v>18</v>
      </c>
      <c r="X151" s="142">
        <v>18</v>
      </c>
      <c r="Y151" s="142">
        <v>18</v>
      </c>
      <c r="Z151" s="142">
        <v>26.5</v>
      </c>
      <c r="AA151" s="142">
        <v>-4.3</v>
      </c>
      <c r="AB151" s="142">
        <v>-17.2</v>
      </c>
      <c r="AC151" s="142">
        <v>-17.2</v>
      </c>
      <c r="AD151" s="142">
        <v>-8.6999999999999993</v>
      </c>
      <c r="AE151" s="142">
        <v>1.7</v>
      </c>
      <c r="AF151" s="142">
        <v>2.1</v>
      </c>
      <c r="AG151" s="140">
        <v>60</v>
      </c>
      <c r="AH151" s="45">
        <f t="shared" si="184"/>
        <v>33.9</v>
      </c>
      <c r="AI151" s="46">
        <f t="shared" si="185"/>
        <v>-17.2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-83.3</v>
      </c>
      <c r="C152" s="138">
        <v>-83.3</v>
      </c>
      <c r="D152" s="138">
        <v>-83.3</v>
      </c>
      <c r="E152" s="138">
        <v>-83.3</v>
      </c>
      <c r="F152" s="138">
        <v>-85.2</v>
      </c>
      <c r="G152" s="138">
        <v>-78.5</v>
      </c>
      <c r="H152" s="138">
        <v>-68.099999999999994</v>
      </c>
      <c r="I152" s="146">
        <v>-47.3</v>
      </c>
      <c r="J152" s="146">
        <v>-28.4</v>
      </c>
      <c r="K152" s="146">
        <v>3.7</v>
      </c>
      <c r="L152" s="146">
        <v>1.4</v>
      </c>
      <c r="M152" s="146">
        <v>-28.6</v>
      </c>
      <c r="N152" s="146">
        <v>-24.5</v>
      </c>
      <c r="O152" s="146">
        <v>-30.3</v>
      </c>
      <c r="P152" s="146">
        <v>-38.700000000000003</v>
      </c>
      <c r="Q152" s="146">
        <v>-38.700000000000003</v>
      </c>
      <c r="R152" s="146">
        <v>-37</v>
      </c>
      <c r="S152" s="146">
        <v>-22.9</v>
      </c>
      <c r="T152" s="146">
        <v>-34.799999999999997</v>
      </c>
      <c r="U152" s="146">
        <v>-33.5</v>
      </c>
      <c r="V152" s="146">
        <v>-33.5</v>
      </c>
      <c r="W152" s="146">
        <v>-25.9</v>
      </c>
      <c r="X152" s="146">
        <v>-25.9</v>
      </c>
      <c r="Y152" s="146">
        <v>-8.5</v>
      </c>
      <c r="Z152" s="146">
        <v>-3.3</v>
      </c>
      <c r="AA152" s="146">
        <v>96.9</v>
      </c>
      <c r="AB152" s="146">
        <v>-31.4</v>
      </c>
      <c r="AC152" s="146">
        <v>-31.4</v>
      </c>
      <c r="AD152" s="146">
        <v>-38.4</v>
      </c>
      <c r="AE152" s="146">
        <v>-52.2</v>
      </c>
      <c r="AF152" s="146">
        <v>-73.5</v>
      </c>
      <c r="AG152" s="151">
        <v>120</v>
      </c>
      <c r="AH152" s="45">
        <f t="shared" si="184"/>
        <v>96.9</v>
      </c>
      <c r="AI152" s="46">
        <f t="shared" si="185"/>
        <v>-85.2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39.5</v>
      </c>
      <c r="C153" s="138">
        <v>39.5</v>
      </c>
      <c r="D153" s="138">
        <v>39.5</v>
      </c>
      <c r="E153" s="138">
        <v>39.5</v>
      </c>
      <c r="F153" s="138">
        <v>32.799999999999997</v>
      </c>
      <c r="G153" s="138">
        <v>36.4</v>
      </c>
      <c r="H153" s="138">
        <v>42.5</v>
      </c>
      <c r="I153" s="146">
        <v>53.3</v>
      </c>
      <c r="J153" s="146">
        <v>69.7</v>
      </c>
      <c r="K153" s="146">
        <v>84.7</v>
      </c>
      <c r="L153" s="146">
        <v>92</v>
      </c>
      <c r="M153" s="146">
        <v>84.2</v>
      </c>
      <c r="N153" s="146">
        <v>82.4</v>
      </c>
      <c r="O153" s="146">
        <v>83.7</v>
      </c>
      <c r="P153" s="146">
        <v>80.2</v>
      </c>
      <c r="Q153" s="146">
        <v>80.2</v>
      </c>
      <c r="R153" s="146">
        <v>75.5</v>
      </c>
      <c r="S153" s="146">
        <v>81.8</v>
      </c>
      <c r="T153" s="146">
        <v>81.2</v>
      </c>
      <c r="U153" s="146">
        <v>81.5</v>
      </c>
      <c r="V153" s="146">
        <v>81.5</v>
      </c>
      <c r="W153" s="146">
        <v>86.4</v>
      </c>
      <c r="X153" s="146">
        <v>86.4</v>
      </c>
      <c r="Y153" s="146">
        <v>95</v>
      </c>
      <c r="Z153" s="146">
        <v>97.8</v>
      </c>
      <c r="AA153" s="146">
        <v>-59.1</v>
      </c>
      <c r="AB153" s="146">
        <v>83.4</v>
      </c>
      <c r="AC153" s="146">
        <v>83.4</v>
      </c>
      <c r="AD153" s="146">
        <v>77.8</v>
      </c>
      <c r="AE153" s="146">
        <v>57.8</v>
      </c>
      <c r="AF153" s="146">
        <v>46.5</v>
      </c>
      <c r="AG153" s="151"/>
      <c r="AH153" s="45">
        <f t="shared" si="184"/>
        <v>97.8</v>
      </c>
      <c r="AI153" s="46">
        <f t="shared" si="185"/>
        <v>-59.1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-16.100000000000001</v>
      </c>
      <c r="C154" s="138">
        <v>-16.100000000000001</v>
      </c>
      <c r="D154" s="138">
        <v>-16.100000000000001</v>
      </c>
      <c r="E154" s="138">
        <v>-16.100000000000001</v>
      </c>
      <c r="F154" s="138">
        <v>-15.3</v>
      </c>
      <c r="G154" s="138">
        <v>-16.100000000000001</v>
      </c>
      <c r="H154" s="138">
        <v>-18.5</v>
      </c>
      <c r="I154" s="146">
        <v>-19.2</v>
      </c>
      <c r="J154" s="146">
        <v>-23.1</v>
      </c>
      <c r="K154" s="146">
        <v>-28.1</v>
      </c>
      <c r="L154" s="146">
        <v>-30.4</v>
      </c>
      <c r="M154" s="146">
        <v>-30.4</v>
      </c>
      <c r="N154" s="146">
        <v>-30.3</v>
      </c>
      <c r="O154" s="146">
        <v>-31.2</v>
      </c>
      <c r="P154" s="146">
        <v>-31.2</v>
      </c>
      <c r="Q154" s="146">
        <v>-31.2</v>
      </c>
      <c r="R154" s="146">
        <v>-28.1</v>
      </c>
      <c r="S154" s="146">
        <v>-27.8</v>
      </c>
      <c r="T154" s="146">
        <v>-30.4</v>
      </c>
      <c r="U154" s="146">
        <v>-29.5</v>
      </c>
      <c r="V154" s="146">
        <v>-29.5</v>
      </c>
      <c r="W154" s="146">
        <v>-30</v>
      </c>
      <c r="X154" s="146">
        <v>-30</v>
      </c>
      <c r="Y154" s="146">
        <v>-32.4</v>
      </c>
      <c r="Z154" s="146">
        <v>-62.9</v>
      </c>
      <c r="AA154" s="146">
        <v>23.1</v>
      </c>
      <c r="AB154" s="146">
        <v>-55.2</v>
      </c>
      <c r="AC154" s="146">
        <v>-55.2</v>
      </c>
      <c r="AD154" s="146">
        <v>-27.4</v>
      </c>
      <c r="AE154" s="146">
        <v>-21.4</v>
      </c>
      <c r="AF154" s="146">
        <v>-17.399999999999999</v>
      </c>
      <c r="AG154" s="151"/>
      <c r="AH154" s="45">
        <f t="shared" si="184"/>
        <v>23.1</v>
      </c>
      <c r="AI154" s="46">
        <f t="shared" si="185"/>
        <v>-62.9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27.3</v>
      </c>
      <c r="C155" s="138">
        <v>27.3</v>
      </c>
      <c r="D155" s="138">
        <v>27.3</v>
      </c>
      <c r="E155" s="138">
        <v>27.3</v>
      </c>
      <c r="F155" s="138">
        <v>50.6</v>
      </c>
      <c r="G155" s="138">
        <v>36.299999999999997</v>
      </c>
      <c r="H155" s="138">
        <v>34.299999999999997</v>
      </c>
      <c r="I155" s="146">
        <v>35.299999999999997</v>
      </c>
      <c r="J155" s="146">
        <v>26.7</v>
      </c>
      <c r="K155" s="146">
        <v>45.3</v>
      </c>
      <c r="L155" s="146">
        <v>32.299999999999997</v>
      </c>
      <c r="M155" s="146">
        <v>40.9</v>
      </c>
      <c r="N155" s="146">
        <v>35.200000000000003</v>
      </c>
      <c r="O155" s="146">
        <v>15</v>
      </c>
      <c r="P155" s="146">
        <v>26.1</v>
      </c>
      <c r="Q155" s="146">
        <v>26.1</v>
      </c>
      <c r="R155" s="146">
        <v>12.6</v>
      </c>
      <c r="S155" s="146">
        <v>-18.8</v>
      </c>
      <c r="T155" s="146">
        <v>4.7</v>
      </c>
      <c r="U155" s="146">
        <v>-65.900000000000006</v>
      </c>
      <c r="V155" s="146">
        <v>-65.900000000000006</v>
      </c>
      <c r="W155" s="146">
        <v>48.6</v>
      </c>
      <c r="X155" s="146">
        <v>51.2</v>
      </c>
      <c r="Y155" s="146">
        <v>55</v>
      </c>
      <c r="Z155" s="146">
        <v>15.2</v>
      </c>
      <c r="AA155" s="146">
        <v>15.2</v>
      </c>
      <c r="AB155" s="146">
        <v>32.1</v>
      </c>
      <c r="AC155" s="146">
        <v>32.1</v>
      </c>
      <c r="AD155" s="146">
        <v>41.9</v>
      </c>
      <c r="AE155" s="146">
        <v>45.2</v>
      </c>
      <c r="AF155" s="146">
        <v>19.600000000000001</v>
      </c>
      <c r="AG155" s="151"/>
      <c r="AH155" s="45">
        <f t="shared" si="184"/>
        <v>55</v>
      </c>
      <c r="AI155" s="46">
        <f t="shared" si="185"/>
        <v>-65.900000000000006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-419</v>
      </c>
      <c r="C156" s="138">
        <v>-419</v>
      </c>
      <c r="D156" s="138">
        <v>-419</v>
      </c>
      <c r="E156" s="138">
        <v>-419</v>
      </c>
      <c r="F156" s="138">
        <v>-409.7</v>
      </c>
      <c r="G156" s="138">
        <v>-407.3</v>
      </c>
      <c r="H156" s="138">
        <v>-402.8</v>
      </c>
      <c r="I156" s="146">
        <v>-391.2</v>
      </c>
      <c r="J156" s="146">
        <v>-398</v>
      </c>
      <c r="K156" s="146">
        <v>-383</v>
      </c>
      <c r="L156" s="146">
        <v>-392.8</v>
      </c>
      <c r="M156" s="146">
        <v>-409.7</v>
      </c>
      <c r="N156" s="146">
        <v>-408.2</v>
      </c>
      <c r="O156" s="146">
        <v>-412.5</v>
      </c>
      <c r="P156" s="146">
        <v>-415.7</v>
      </c>
      <c r="Q156" s="146">
        <v>-415.7</v>
      </c>
      <c r="R156" s="146">
        <v>-411.5</v>
      </c>
      <c r="S156" s="146">
        <v>-405.7</v>
      </c>
      <c r="T156" s="146">
        <v>-415</v>
      </c>
      <c r="U156" s="146">
        <v>-410.9</v>
      </c>
      <c r="V156" s="146">
        <v>-410.9</v>
      </c>
      <c r="W156" s="146">
        <v>-410.8</v>
      </c>
      <c r="X156" s="146">
        <v>-410.8</v>
      </c>
      <c r="Y156" s="146">
        <v>-400.8</v>
      </c>
      <c r="Z156" s="146">
        <v>-410.1</v>
      </c>
      <c r="AA156" s="146">
        <v>-410</v>
      </c>
      <c r="AB156" s="146">
        <v>-416.3</v>
      </c>
      <c r="AC156" s="146">
        <v>-416.3</v>
      </c>
      <c r="AD156" s="146">
        <v>-416.9</v>
      </c>
      <c r="AE156" s="146">
        <v>-413.6</v>
      </c>
      <c r="AF156" s="146">
        <v>-418.6</v>
      </c>
      <c r="AG156" s="151"/>
      <c r="AH156" s="45">
        <f t="shared" ref="AH156:AH168" si="186">MAX(B156:AF156)</f>
        <v>-383</v>
      </c>
      <c r="AI156" s="46">
        <f t="shared" ref="AI156:AI168" si="187">MIN(B156:AF156)</f>
        <v>-419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95.2</v>
      </c>
      <c r="C157" s="138">
        <v>95.2</v>
      </c>
      <c r="D157" s="138">
        <v>95.2</v>
      </c>
      <c r="E157" s="138">
        <v>95.2</v>
      </c>
      <c r="F157" s="138">
        <v>103.6</v>
      </c>
      <c r="G157" s="138">
        <v>104.7</v>
      </c>
      <c r="H157" s="138">
        <v>104.2</v>
      </c>
      <c r="I157" s="146">
        <v>107.4</v>
      </c>
      <c r="J157" s="146">
        <v>95</v>
      </c>
      <c r="K157" s="146">
        <v>98</v>
      </c>
      <c r="L157" s="146">
        <v>94.2</v>
      </c>
      <c r="M157" s="146">
        <v>86.7</v>
      </c>
      <c r="N157" s="146">
        <v>89.1</v>
      </c>
      <c r="O157" s="146">
        <v>89.4</v>
      </c>
      <c r="P157" s="146">
        <v>90.6</v>
      </c>
      <c r="Q157" s="146">
        <v>90.6</v>
      </c>
      <c r="R157" s="146">
        <v>83.8</v>
      </c>
      <c r="S157" s="146">
        <v>88.1</v>
      </c>
      <c r="T157" s="146">
        <v>90.1</v>
      </c>
      <c r="U157" s="146">
        <v>70.7</v>
      </c>
      <c r="V157" s="146">
        <v>70.7</v>
      </c>
      <c r="W157" s="146">
        <v>90.5</v>
      </c>
      <c r="X157" s="146">
        <v>90.5</v>
      </c>
      <c r="Y157" s="146">
        <v>80.900000000000006</v>
      </c>
      <c r="Z157" s="146">
        <v>62.5</v>
      </c>
      <c r="AA157" s="146">
        <v>-2.7</v>
      </c>
      <c r="AB157" s="146">
        <v>71.599999999999994</v>
      </c>
      <c r="AC157" s="146">
        <v>71.599999999999994</v>
      </c>
      <c r="AD157" s="146">
        <v>72.2</v>
      </c>
      <c r="AE157" s="146">
        <v>71</v>
      </c>
      <c r="AF157" s="146">
        <v>59.9</v>
      </c>
      <c r="AG157" s="151"/>
      <c r="AH157" s="45">
        <f t="shared" si="186"/>
        <v>107.4</v>
      </c>
      <c r="AI157" s="46">
        <f t="shared" si="187"/>
        <v>-2.7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0.7</v>
      </c>
      <c r="C158" s="138">
        <v>0.7</v>
      </c>
      <c r="D158" s="138">
        <v>0.7</v>
      </c>
      <c r="E158" s="138">
        <v>0.7</v>
      </c>
      <c r="F158" s="138">
        <v>9.8000000000000007</v>
      </c>
      <c r="G158" s="138">
        <v>13.1</v>
      </c>
      <c r="H158" s="138">
        <v>15.4</v>
      </c>
      <c r="I158" s="146">
        <v>25.9</v>
      </c>
      <c r="J158" s="146">
        <v>31</v>
      </c>
      <c r="K158" s="146">
        <v>30.9</v>
      </c>
      <c r="L158" s="146">
        <v>30.7</v>
      </c>
      <c r="M158" s="146">
        <v>-18.5</v>
      </c>
      <c r="N158" s="146">
        <v>-18.399999999999999</v>
      </c>
      <c r="O158" s="146">
        <v>-15.3</v>
      </c>
      <c r="P158" s="146">
        <v>-12.3</v>
      </c>
      <c r="Q158" s="146">
        <v>-12.3</v>
      </c>
      <c r="R158" s="146">
        <v>-9.3000000000000007</v>
      </c>
      <c r="S158" s="146">
        <v>-12</v>
      </c>
      <c r="T158" s="146">
        <v>-6.6</v>
      </c>
      <c r="U158" s="146">
        <v>-22.2</v>
      </c>
      <c r="V158" s="146">
        <v>-22.2</v>
      </c>
      <c r="W158" s="146">
        <v>-15.1</v>
      </c>
      <c r="X158" s="146">
        <v>-15.1</v>
      </c>
      <c r="Y158" s="146">
        <v>-12.3</v>
      </c>
      <c r="Z158" s="146">
        <v>-2.4</v>
      </c>
      <c r="AA158" s="146">
        <v>34.6</v>
      </c>
      <c r="AB158" s="146">
        <v>0.9</v>
      </c>
      <c r="AC158" s="146">
        <v>0.9</v>
      </c>
      <c r="AD158" s="146">
        <v>1.4</v>
      </c>
      <c r="AE158" s="146">
        <v>-56.4</v>
      </c>
      <c r="AF158" s="146">
        <v>-56.3</v>
      </c>
      <c r="AG158" s="140"/>
      <c r="AH158" s="45">
        <f t="shared" si="186"/>
        <v>34.6</v>
      </c>
      <c r="AI158" s="46">
        <f t="shared" si="187"/>
        <v>-56.4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115.7</v>
      </c>
      <c r="C159" s="138">
        <v>115.7</v>
      </c>
      <c r="D159" s="138">
        <v>115.7</v>
      </c>
      <c r="E159" s="138">
        <v>115.7</v>
      </c>
      <c r="F159" s="138">
        <v>120.1</v>
      </c>
      <c r="G159" s="138">
        <v>120.1</v>
      </c>
      <c r="H159" s="138">
        <v>120.1</v>
      </c>
      <c r="I159" s="116">
        <v>120.7</v>
      </c>
      <c r="J159" s="116">
        <v>122.2</v>
      </c>
      <c r="K159" s="116">
        <v>125.6</v>
      </c>
      <c r="L159" s="116">
        <v>125.6</v>
      </c>
      <c r="M159" s="116">
        <v>263.39999999999998</v>
      </c>
      <c r="N159" s="116">
        <v>251.3</v>
      </c>
      <c r="O159" s="116">
        <v>248.9</v>
      </c>
      <c r="P159" s="116">
        <v>256.2</v>
      </c>
      <c r="Q159" s="116">
        <v>256.2</v>
      </c>
      <c r="R159" s="116">
        <v>205.4</v>
      </c>
      <c r="S159" s="116">
        <v>89.9</v>
      </c>
      <c r="T159" s="116">
        <v>89.9</v>
      </c>
      <c r="U159" s="116">
        <v>93</v>
      </c>
      <c r="V159" s="116">
        <v>93</v>
      </c>
      <c r="W159" s="116">
        <v>133.19999999999999</v>
      </c>
      <c r="X159" s="116">
        <v>133.19999999999999</v>
      </c>
      <c r="Y159" s="116">
        <v>133.30000000000001</v>
      </c>
      <c r="Z159" s="116">
        <v>133.5</v>
      </c>
      <c r="AA159" s="116">
        <v>133.5</v>
      </c>
      <c r="AB159" s="116">
        <v>133.6</v>
      </c>
      <c r="AC159" s="116">
        <v>133.6</v>
      </c>
      <c r="AD159" s="116">
        <v>133.30000000000001</v>
      </c>
      <c r="AE159" s="116">
        <v>126.1</v>
      </c>
      <c r="AF159" s="116">
        <v>106.9</v>
      </c>
      <c r="AG159" s="140"/>
      <c r="AH159" s="45">
        <f t="shared" si="186"/>
        <v>263.39999999999998</v>
      </c>
      <c r="AI159" s="46">
        <f t="shared" si="187"/>
        <v>89.9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12.9</v>
      </c>
      <c r="C160" s="138">
        <v>12.9</v>
      </c>
      <c r="D160" s="138">
        <v>12.9</v>
      </c>
      <c r="E160" s="138">
        <v>12.9</v>
      </c>
      <c r="F160" s="138">
        <v>12.7</v>
      </c>
      <c r="G160" s="138">
        <v>12.7</v>
      </c>
      <c r="H160" s="138">
        <v>12.7</v>
      </c>
      <c r="I160" s="116">
        <v>12.7</v>
      </c>
      <c r="J160" s="116">
        <v>12.7</v>
      </c>
      <c r="K160" s="116">
        <v>12.7</v>
      </c>
      <c r="L160" s="116">
        <v>12.7</v>
      </c>
      <c r="M160" s="116">
        <v>12.7</v>
      </c>
      <c r="N160" s="116">
        <v>23.85</v>
      </c>
      <c r="O160" s="116">
        <v>23.8</v>
      </c>
      <c r="P160" s="116">
        <v>28.4</v>
      </c>
      <c r="Q160" s="116">
        <v>28.4</v>
      </c>
      <c r="R160" s="116">
        <v>27.2</v>
      </c>
      <c r="S160" s="116">
        <v>12.4</v>
      </c>
      <c r="T160" s="116">
        <v>12.4</v>
      </c>
      <c r="U160" s="116">
        <v>14</v>
      </c>
      <c r="V160" s="116">
        <v>14</v>
      </c>
      <c r="W160" s="116">
        <v>14.7</v>
      </c>
      <c r="X160" s="116">
        <v>14.7</v>
      </c>
      <c r="Y160" s="116">
        <v>14.7</v>
      </c>
      <c r="Z160" s="116">
        <v>15.3</v>
      </c>
      <c r="AA160" s="116">
        <v>15.2</v>
      </c>
      <c r="AB160" s="116">
        <v>15.2</v>
      </c>
      <c r="AC160" s="116">
        <v>15.2</v>
      </c>
      <c r="AD160" s="116">
        <v>16.2</v>
      </c>
      <c r="AE160" s="116">
        <v>16.2</v>
      </c>
      <c r="AF160" s="116">
        <v>16.3</v>
      </c>
      <c r="AG160" s="140"/>
      <c r="AH160" s="45">
        <f t="shared" si="186"/>
        <v>28.4</v>
      </c>
      <c r="AI160" s="46">
        <f t="shared" si="187"/>
        <v>12.4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38"/>
      <c r="E161" s="138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>
        <v>24.3</v>
      </c>
      <c r="Q161" s="116">
        <v>24.3</v>
      </c>
      <c r="R161" s="116">
        <v>25.6</v>
      </c>
      <c r="S161" s="116">
        <v>21.2</v>
      </c>
      <c r="T161" s="116">
        <v>18.3</v>
      </c>
      <c r="U161" s="116">
        <v>19</v>
      </c>
      <c r="V161" s="116">
        <v>19</v>
      </c>
      <c r="W161" s="116">
        <v>10.1</v>
      </c>
      <c r="X161" s="116">
        <v>10.1</v>
      </c>
      <c r="Y161" s="116">
        <v>8.1</v>
      </c>
      <c r="Z161" s="116">
        <v>8.8000000000000007</v>
      </c>
      <c r="AA161" s="116">
        <v>6</v>
      </c>
      <c r="AB161" s="116">
        <v>8.6</v>
      </c>
      <c r="AC161" s="116">
        <v>8.6</v>
      </c>
      <c r="AD161" s="116">
        <v>11.6</v>
      </c>
      <c r="AE161" s="116">
        <v>12.7</v>
      </c>
      <c r="AF161" s="116">
        <v>13.6</v>
      </c>
      <c r="AG161" s="140"/>
      <c r="AH161" s="45">
        <f t="shared" si="186"/>
        <v>25.6</v>
      </c>
      <c r="AI161" s="46">
        <f t="shared" si="187"/>
        <v>6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6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>
        <f>AA147+AA148+AA149+AA150+AA152+AA159+AA160+AA161-AA158</f>
        <v>257.79999999999995</v>
      </c>
      <c r="AB162" s="157"/>
      <c r="AC162" s="157"/>
      <c r="AD162" s="157"/>
      <c r="AE162" s="157"/>
      <c r="AF162" s="158"/>
      <c r="AG162" s="49"/>
      <c r="AH162" s="45">
        <f t="shared" si="186"/>
        <v>257.79999999999995</v>
      </c>
      <c r="AI162" s="46">
        <f t="shared" si="187"/>
        <v>257.79999999999995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86"/>
        <v>0</v>
      </c>
      <c r="AI163" s="46">
        <f t="shared" si="187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5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86"/>
        <v>0</v>
      </c>
      <c r="AI164" s="46">
        <f t="shared" si="187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5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86"/>
        <v>0</v>
      </c>
      <c r="AI165" s="46">
        <f t="shared" si="187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5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86"/>
        <v>0</v>
      </c>
      <c r="AI166" s="46">
        <f t="shared" si="187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5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86"/>
        <v>0</v>
      </c>
      <c r="AI167" s="46">
        <f t="shared" si="187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>
        <v>1522.24</v>
      </c>
      <c r="C168" s="171">
        <v>1522.24</v>
      </c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86"/>
        <v>1522.24</v>
      </c>
      <c r="AI168" s="46">
        <f t="shared" si="187"/>
        <v>1522.24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F169" si="188">(SUMPRODUCT((B11:B77&lt;&gt;0)*(B11:B77&lt;$AG$11:$AG$77)*($AG$11:$AG$77-B11:B77)))*0.8</f>
        <v>286.86000000000007</v>
      </c>
      <c r="C169" s="171">
        <f t="shared" ref="C169" si="189">(SUMPRODUCT((C11:C77&lt;&gt;0)*(C11:C77&lt;$AG$11:$AG$77)*($AG$11:$AG$77-C11:C77)))*0.8</f>
        <v>286.86000000000007</v>
      </c>
      <c r="D169" s="171">
        <f t="shared" si="188"/>
        <v>286.86000000000007</v>
      </c>
      <c r="E169" s="171">
        <f t="shared" si="188"/>
        <v>286.86000000000007</v>
      </c>
      <c r="F169" s="171">
        <f t="shared" si="188"/>
        <v>371.66000000000008</v>
      </c>
      <c r="G169" s="171">
        <f t="shared" si="188"/>
        <v>377.57200000000012</v>
      </c>
      <c r="H169" s="171">
        <f t="shared" si="188"/>
        <v>377.57200000000012</v>
      </c>
      <c r="I169" s="171">
        <f t="shared" si="188"/>
        <v>356.38000000000005</v>
      </c>
      <c r="J169" s="171">
        <f t="shared" si="188"/>
        <v>333.10000000000008</v>
      </c>
      <c r="K169" s="171">
        <f t="shared" si="188"/>
        <v>304.54000000000002</v>
      </c>
      <c r="L169" s="171">
        <f t="shared" si="188"/>
        <v>285.18</v>
      </c>
      <c r="M169" s="171">
        <f t="shared" si="188"/>
        <v>245.17999999999995</v>
      </c>
      <c r="N169" s="171">
        <f t="shared" si="188"/>
        <v>242.85999999999996</v>
      </c>
      <c r="O169" s="171">
        <f t="shared" si="188"/>
        <v>227.42</v>
      </c>
      <c r="P169" s="171">
        <f t="shared" si="188"/>
        <v>217.02000000000004</v>
      </c>
      <c r="Q169" s="171">
        <f t="shared" si="188"/>
        <v>217.02000000000004</v>
      </c>
      <c r="R169" s="171">
        <f t="shared" si="188"/>
        <v>162.78</v>
      </c>
      <c r="S169" s="171">
        <f t="shared" ref="S169:T169" si="190">(SUMPRODUCT((S11:S77&lt;&gt;0)*(S11:S77&lt;$AG$11:$AG$77)*($AG$11:$AG$77-S11:S77)))*0.8</f>
        <v>149.42000000000004</v>
      </c>
      <c r="T169" s="171">
        <f t="shared" si="190"/>
        <v>147.50000000000006</v>
      </c>
      <c r="U169" s="171">
        <f t="shared" ref="U169:V169" si="191">(SUMPRODUCT((U11:U77&lt;&gt;0)*(U11:U77&lt;$AG$11:$AG$77)*($AG$11:$AG$77-U11:U77)))*0.8</f>
        <v>194.3</v>
      </c>
      <c r="V169" s="171">
        <f t="shared" si="191"/>
        <v>165.82000000000002</v>
      </c>
      <c r="W169" s="171">
        <f t="shared" ref="W169" si="192">(SUMPRODUCT((W11:W77&lt;&gt;0)*(W11:W77&lt;$AG$11:$AG$77)*($AG$11:$AG$77-W11:W77)))*0.8</f>
        <v>140.54000000000005</v>
      </c>
      <c r="X169" s="171">
        <f t="shared" ref="X169:Y169" si="193">(SUMPRODUCT((X11:X77&lt;&gt;0)*(X11:X77&lt;$AG$11:$AG$77)*($AG$11:$AG$77-X11:X77)))*0.8</f>
        <v>140.54000000000005</v>
      </c>
      <c r="Y169" s="171">
        <f t="shared" si="193"/>
        <v>219.10000000000005</v>
      </c>
      <c r="Z169" s="171">
        <f t="shared" ref="Z169" si="194">(SUMPRODUCT((Z11:Z77&lt;&gt;0)*(Z11:Z77&lt;$AG$11:$AG$77)*($AG$11:$AG$77-Z11:Z77)))*0.8</f>
        <v>176.45600000000002</v>
      </c>
      <c r="AA169" s="171">
        <f t="shared" si="188"/>
        <v>133.88000000000002</v>
      </c>
      <c r="AB169" s="171">
        <f t="shared" si="188"/>
        <v>140.76000000000002</v>
      </c>
      <c r="AC169" s="171">
        <f t="shared" si="188"/>
        <v>157.95999999999998</v>
      </c>
      <c r="AD169" s="171">
        <f t="shared" si="188"/>
        <v>170.09199999999998</v>
      </c>
      <c r="AE169" s="171">
        <f t="shared" si="188"/>
        <v>217.16399999999996</v>
      </c>
      <c r="AF169" s="171">
        <f t="shared" si="188"/>
        <v>260.68400000000003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95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752.80500000000006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743.80500000000006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743.80500000000006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743.80500000000006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880.80500000000006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888.19499999999994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863.19499999999994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836.70500000000015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788.10500000000013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752.30500000000018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722.60500000000002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684.70499999999993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667.80499999999995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660.20500000000004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648.505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652.20500000000004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711.70499999999993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779.00500000000011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734.60500000000002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844.00499999999988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711.90499999999997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680.80500000000006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716.005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687.90499999999997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610.09999999999991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550.30000000000007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552.19999999999993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541.69999999999993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556.8649999999999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627.30499999999995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713.80499999999995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95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95"/>
        <v>0</v>
      </c>
    </row>
    <row r="172" spans="1:41" x14ac:dyDescent="0.25">
      <c r="A172" s="110" t="s">
        <v>139</v>
      </c>
      <c r="B172" s="181">
        <v>0.3</v>
      </c>
      <c r="C172" s="181">
        <v>0.3</v>
      </c>
      <c r="D172" s="181">
        <f t="shared" ref="D172:W177" si="196">C172</f>
        <v>0.3</v>
      </c>
      <c r="E172" s="181">
        <f t="shared" si="196"/>
        <v>0.3</v>
      </c>
      <c r="F172" s="181">
        <f t="shared" si="196"/>
        <v>0.3</v>
      </c>
      <c r="G172" s="181">
        <f t="shared" si="196"/>
        <v>0.3</v>
      </c>
      <c r="H172" s="181">
        <f t="shared" si="196"/>
        <v>0.3</v>
      </c>
      <c r="I172" s="181">
        <f t="shared" si="196"/>
        <v>0.3</v>
      </c>
      <c r="J172" s="181">
        <f t="shared" si="196"/>
        <v>0.3</v>
      </c>
      <c r="K172" s="181">
        <f t="shared" si="196"/>
        <v>0.3</v>
      </c>
      <c r="L172" s="181">
        <f t="shared" si="196"/>
        <v>0.3</v>
      </c>
      <c r="M172" s="181">
        <f t="shared" si="196"/>
        <v>0.3</v>
      </c>
      <c r="N172" s="181">
        <f t="shared" si="196"/>
        <v>0.3</v>
      </c>
      <c r="O172" s="181">
        <f t="shared" si="196"/>
        <v>0.3</v>
      </c>
      <c r="P172" s="181">
        <f t="shared" si="196"/>
        <v>0.3</v>
      </c>
      <c r="Q172" s="181">
        <f t="shared" si="196"/>
        <v>0.3</v>
      </c>
      <c r="R172" s="181">
        <f t="shared" si="196"/>
        <v>0.3</v>
      </c>
      <c r="S172" s="181">
        <f t="shared" si="196"/>
        <v>0.3</v>
      </c>
      <c r="T172" s="181">
        <f t="shared" si="196"/>
        <v>0.3</v>
      </c>
      <c r="U172" s="181">
        <f t="shared" si="196"/>
        <v>0.3</v>
      </c>
      <c r="V172" s="181">
        <f t="shared" si="196"/>
        <v>0.3</v>
      </c>
      <c r="W172" s="181">
        <f t="shared" si="196"/>
        <v>0.3</v>
      </c>
      <c r="X172" s="181">
        <f t="shared" ref="X172:X177" si="197">W172</f>
        <v>0.3</v>
      </c>
      <c r="Y172" s="181">
        <f t="shared" ref="Y172:Z177" si="198">X172</f>
        <v>0.3</v>
      </c>
      <c r="Z172" s="181">
        <f t="shared" si="198"/>
        <v>0.3</v>
      </c>
      <c r="AA172" s="181">
        <f t="shared" ref="AA172:AF177" si="199">Z172</f>
        <v>0.3</v>
      </c>
      <c r="AB172" s="181">
        <f t="shared" si="199"/>
        <v>0.3</v>
      </c>
      <c r="AC172" s="181">
        <f t="shared" si="199"/>
        <v>0.3</v>
      </c>
      <c r="AD172" s="181">
        <f t="shared" si="199"/>
        <v>0.3</v>
      </c>
      <c r="AE172" s="181">
        <f t="shared" si="199"/>
        <v>0.3</v>
      </c>
      <c r="AF172" s="181">
        <f t="shared" si="199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200">AN$168*AM172</f>
        <v>28</v>
      </c>
      <c r="AO172" s="134">
        <f t="shared" si="195"/>
        <v>0</v>
      </c>
    </row>
    <row r="173" spans="1:41" x14ac:dyDescent="0.25">
      <c r="A173" s="113" t="s">
        <v>141</v>
      </c>
      <c r="B173" s="183">
        <v>0.4</v>
      </c>
      <c r="C173" s="183">
        <v>0.4</v>
      </c>
      <c r="D173" s="183">
        <f t="shared" si="196"/>
        <v>0.4</v>
      </c>
      <c r="E173" s="183">
        <f t="shared" si="196"/>
        <v>0.4</v>
      </c>
      <c r="F173" s="183">
        <f t="shared" si="196"/>
        <v>0.4</v>
      </c>
      <c r="G173" s="183">
        <f t="shared" si="196"/>
        <v>0.4</v>
      </c>
      <c r="H173" s="183">
        <f t="shared" si="196"/>
        <v>0.4</v>
      </c>
      <c r="I173" s="183">
        <f t="shared" si="196"/>
        <v>0.4</v>
      </c>
      <c r="J173" s="183">
        <f t="shared" si="196"/>
        <v>0.4</v>
      </c>
      <c r="K173" s="183">
        <f t="shared" si="196"/>
        <v>0.4</v>
      </c>
      <c r="L173" s="183">
        <f t="shared" si="196"/>
        <v>0.4</v>
      </c>
      <c r="M173" s="183">
        <f t="shared" si="196"/>
        <v>0.4</v>
      </c>
      <c r="N173" s="183">
        <f t="shared" si="196"/>
        <v>0.4</v>
      </c>
      <c r="O173" s="183">
        <f t="shared" si="196"/>
        <v>0.4</v>
      </c>
      <c r="P173" s="183">
        <f t="shared" si="196"/>
        <v>0.4</v>
      </c>
      <c r="Q173" s="183">
        <f t="shared" si="196"/>
        <v>0.4</v>
      </c>
      <c r="R173" s="183">
        <f t="shared" si="196"/>
        <v>0.4</v>
      </c>
      <c r="S173" s="183">
        <f t="shared" si="196"/>
        <v>0.4</v>
      </c>
      <c r="T173" s="183">
        <f t="shared" si="196"/>
        <v>0.4</v>
      </c>
      <c r="U173" s="183">
        <f t="shared" si="196"/>
        <v>0.4</v>
      </c>
      <c r="V173" s="183">
        <f t="shared" si="196"/>
        <v>0.4</v>
      </c>
      <c r="W173" s="183">
        <f t="shared" si="196"/>
        <v>0.4</v>
      </c>
      <c r="X173" s="183">
        <f t="shared" si="197"/>
        <v>0.4</v>
      </c>
      <c r="Y173" s="183">
        <f t="shared" si="198"/>
        <v>0.4</v>
      </c>
      <c r="Z173" s="183">
        <f t="shared" si="198"/>
        <v>0.4</v>
      </c>
      <c r="AA173" s="183">
        <f t="shared" si="199"/>
        <v>0.4</v>
      </c>
      <c r="AB173" s="183">
        <f t="shared" si="199"/>
        <v>0.4</v>
      </c>
      <c r="AC173" s="183">
        <f t="shared" si="199"/>
        <v>0.4</v>
      </c>
      <c r="AD173" s="183">
        <f t="shared" si="199"/>
        <v>0.4</v>
      </c>
      <c r="AE173" s="183">
        <f t="shared" si="199"/>
        <v>0.4</v>
      </c>
      <c r="AF173" s="183">
        <f t="shared" si="199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200"/>
        <v>60</v>
      </c>
      <c r="AO173" s="136">
        <f t="shared" si="195"/>
        <v>0</v>
      </c>
    </row>
    <row r="174" spans="1:41" x14ac:dyDescent="0.25">
      <c r="A174" s="113" t="s">
        <v>143</v>
      </c>
      <c r="B174" s="183">
        <v>1.5</v>
      </c>
      <c r="C174" s="183">
        <v>1.5</v>
      </c>
      <c r="D174" s="183">
        <f t="shared" si="196"/>
        <v>1.5</v>
      </c>
      <c r="E174" s="183">
        <f t="shared" si="196"/>
        <v>1.5</v>
      </c>
      <c r="F174" s="183">
        <f t="shared" si="196"/>
        <v>1.5</v>
      </c>
      <c r="G174" s="183">
        <f t="shared" si="196"/>
        <v>1.5</v>
      </c>
      <c r="H174" s="183">
        <f t="shared" si="196"/>
        <v>1.5</v>
      </c>
      <c r="I174" s="183">
        <f t="shared" si="196"/>
        <v>1.5</v>
      </c>
      <c r="J174" s="183">
        <f t="shared" si="196"/>
        <v>1.5</v>
      </c>
      <c r="K174" s="183">
        <f t="shared" si="196"/>
        <v>1.5</v>
      </c>
      <c r="L174" s="183">
        <f t="shared" si="196"/>
        <v>1.5</v>
      </c>
      <c r="M174" s="183">
        <f t="shared" si="196"/>
        <v>1.5</v>
      </c>
      <c r="N174" s="183">
        <f t="shared" si="196"/>
        <v>1.5</v>
      </c>
      <c r="O174" s="183">
        <f t="shared" si="196"/>
        <v>1.5</v>
      </c>
      <c r="P174" s="183">
        <f t="shared" si="196"/>
        <v>1.5</v>
      </c>
      <c r="Q174" s="183">
        <f t="shared" si="196"/>
        <v>1.5</v>
      </c>
      <c r="R174" s="183">
        <f t="shared" si="196"/>
        <v>1.5</v>
      </c>
      <c r="S174" s="183">
        <f t="shared" si="196"/>
        <v>1.5</v>
      </c>
      <c r="T174" s="183">
        <f t="shared" si="196"/>
        <v>1.5</v>
      </c>
      <c r="U174" s="183">
        <f t="shared" si="196"/>
        <v>1.5</v>
      </c>
      <c r="V174" s="183">
        <f t="shared" si="196"/>
        <v>1.5</v>
      </c>
      <c r="W174" s="183">
        <f t="shared" si="196"/>
        <v>1.5</v>
      </c>
      <c r="X174" s="183">
        <f t="shared" si="197"/>
        <v>1.5</v>
      </c>
      <c r="Y174" s="183">
        <f t="shared" si="198"/>
        <v>1.5</v>
      </c>
      <c r="Z174" s="183">
        <f t="shared" si="198"/>
        <v>1.5</v>
      </c>
      <c r="AA174" s="183">
        <f t="shared" si="199"/>
        <v>1.5</v>
      </c>
      <c r="AB174" s="183">
        <f t="shared" si="199"/>
        <v>1.5</v>
      </c>
      <c r="AC174" s="183">
        <f t="shared" si="199"/>
        <v>1.5</v>
      </c>
      <c r="AD174" s="183">
        <f t="shared" si="199"/>
        <v>1.5</v>
      </c>
      <c r="AE174" s="183">
        <f t="shared" si="199"/>
        <v>1.5</v>
      </c>
      <c r="AF174" s="183">
        <f t="shared" si="199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200"/>
        <v>12</v>
      </c>
      <c r="AO174" s="136">
        <f t="shared" si="195"/>
        <v>0</v>
      </c>
    </row>
    <row r="175" spans="1:41" x14ac:dyDescent="0.25">
      <c r="A175" s="113" t="s">
        <v>145</v>
      </c>
      <c r="B175" s="183">
        <v>0.3</v>
      </c>
      <c r="C175" s="183">
        <v>0.3</v>
      </c>
      <c r="D175" s="183">
        <f t="shared" si="196"/>
        <v>0.3</v>
      </c>
      <c r="E175" s="183">
        <f t="shared" si="196"/>
        <v>0.3</v>
      </c>
      <c r="F175" s="183">
        <f t="shared" si="196"/>
        <v>0.3</v>
      </c>
      <c r="G175" s="183">
        <f t="shared" si="196"/>
        <v>0.3</v>
      </c>
      <c r="H175" s="183">
        <f t="shared" si="196"/>
        <v>0.3</v>
      </c>
      <c r="I175" s="183">
        <f t="shared" si="196"/>
        <v>0.3</v>
      </c>
      <c r="J175" s="183">
        <f t="shared" si="196"/>
        <v>0.3</v>
      </c>
      <c r="K175" s="183">
        <f t="shared" si="196"/>
        <v>0.3</v>
      </c>
      <c r="L175" s="183">
        <f t="shared" si="196"/>
        <v>0.3</v>
      </c>
      <c r="M175" s="183">
        <f t="shared" si="196"/>
        <v>0.3</v>
      </c>
      <c r="N175" s="183">
        <f t="shared" si="196"/>
        <v>0.3</v>
      </c>
      <c r="O175" s="183">
        <f t="shared" si="196"/>
        <v>0.3</v>
      </c>
      <c r="P175" s="183">
        <f t="shared" si="196"/>
        <v>0.3</v>
      </c>
      <c r="Q175" s="183">
        <f t="shared" si="196"/>
        <v>0.3</v>
      </c>
      <c r="R175" s="183">
        <f t="shared" si="196"/>
        <v>0.3</v>
      </c>
      <c r="S175" s="183">
        <f t="shared" si="196"/>
        <v>0.3</v>
      </c>
      <c r="T175" s="183">
        <f t="shared" si="196"/>
        <v>0.3</v>
      </c>
      <c r="U175" s="183">
        <f t="shared" si="196"/>
        <v>0.3</v>
      </c>
      <c r="V175" s="183">
        <f t="shared" si="196"/>
        <v>0.3</v>
      </c>
      <c r="W175" s="183">
        <f t="shared" si="196"/>
        <v>0.3</v>
      </c>
      <c r="X175" s="183">
        <f t="shared" si="197"/>
        <v>0.3</v>
      </c>
      <c r="Y175" s="183">
        <f t="shared" si="198"/>
        <v>0.3</v>
      </c>
      <c r="Z175" s="183">
        <f t="shared" si="198"/>
        <v>0.3</v>
      </c>
      <c r="AA175" s="183">
        <f t="shared" si="199"/>
        <v>0.3</v>
      </c>
      <c r="AB175" s="183">
        <f t="shared" si="199"/>
        <v>0.3</v>
      </c>
      <c r="AC175" s="183">
        <f t="shared" si="199"/>
        <v>0.3</v>
      </c>
      <c r="AD175" s="183">
        <f t="shared" si="199"/>
        <v>0.3</v>
      </c>
      <c r="AE175" s="183">
        <f t="shared" si="199"/>
        <v>0.3</v>
      </c>
      <c r="AF175" s="183">
        <f t="shared" si="199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200"/>
        <v>11</v>
      </c>
      <c r="AO175" s="136">
        <f t="shared" si="195"/>
        <v>0</v>
      </c>
    </row>
    <row r="176" spans="1:41" x14ac:dyDescent="0.25">
      <c r="A176" s="113" t="s">
        <v>147</v>
      </c>
      <c r="B176" s="183">
        <v>0.4</v>
      </c>
      <c r="C176" s="183">
        <v>0.4</v>
      </c>
      <c r="D176" s="183">
        <f t="shared" si="196"/>
        <v>0.4</v>
      </c>
      <c r="E176" s="183">
        <f t="shared" si="196"/>
        <v>0.4</v>
      </c>
      <c r="F176" s="183">
        <f t="shared" si="196"/>
        <v>0.4</v>
      </c>
      <c r="G176" s="183">
        <f t="shared" si="196"/>
        <v>0.4</v>
      </c>
      <c r="H176" s="183">
        <f t="shared" si="196"/>
        <v>0.4</v>
      </c>
      <c r="I176" s="183">
        <f t="shared" si="196"/>
        <v>0.4</v>
      </c>
      <c r="J176" s="183">
        <f t="shared" si="196"/>
        <v>0.4</v>
      </c>
      <c r="K176" s="183">
        <f t="shared" si="196"/>
        <v>0.4</v>
      </c>
      <c r="L176" s="183">
        <f t="shared" si="196"/>
        <v>0.4</v>
      </c>
      <c r="M176" s="183">
        <f t="shared" si="196"/>
        <v>0.4</v>
      </c>
      <c r="N176" s="183">
        <f t="shared" si="196"/>
        <v>0.4</v>
      </c>
      <c r="O176" s="183">
        <f t="shared" si="196"/>
        <v>0.4</v>
      </c>
      <c r="P176" s="183">
        <f t="shared" si="196"/>
        <v>0.4</v>
      </c>
      <c r="Q176" s="183">
        <f t="shared" si="196"/>
        <v>0.4</v>
      </c>
      <c r="R176" s="183">
        <f t="shared" si="196"/>
        <v>0.4</v>
      </c>
      <c r="S176" s="183">
        <f t="shared" si="196"/>
        <v>0.4</v>
      </c>
      <c r="T176" s="183">
        <f t="shared" si="196"/>
        <v>0.4</v>
      </c>
      <c r="U176" s="183">
        <f t="shared" si="196"/>
        <v>0.4</v>
      </c>
      <c r="V176" s="183">
        <f t="shared" si="196"/>
        <v>0.4</v>
      </c>
      <c r="W176" s="183">
        <f t="shared" si="196"/>
        <v>0.4</v>
      </c>
      <c r="X176" s="183">
        <f t="shared" si="197"/>
        <v>0.4</v>
      </c>
      <c r="Y176" s="183">
        <f t="shared" si="198"/>
        <v>0.4</v>
      </c>
      <c r="Z176" s="183">
        <f t="shared" si="198"/>
        <v>0.4</v>
      </c>
      <c r="AA176" s="183">
        <f t="shared" si="199"/>
        <v>0.4</v>
      </c>
      <c r="AB176" s="183">
        <f t="shared" si="199"/>
        <v>0.4</v>
      </c>
      <c r="AC176" s="183">
        <f t="shared" si="199"/>
        <v>0.4</v>
      </c>
      <c r="AD176" s="183">
        <f t="shared" si="199"/>
        <v>0.4</v>
      </c>
      <c r="AE176" s="183">
        <f t="shared" si="199"/>
        <v>0.4</v>
      </c>
      <c r="AF176" s="183">
        <f t="shared" si="199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200"/>
        <v>36</v>
      </c>
      <c r="AO176" s="136">
        <f t="shared" si="195"/>
        <v>0</v>
      </c>
    </row>
    <row r="177" spans="1:41" ht="15.75" thickBot="1" x14ac:dyDescent="0.3">
      <c r="A177" s="185" t="s">
        <v>149</v>
      </c>
      <c r="B177" s="186">
        <v>0.64</v>
      </c>
      <c r="C177" s="186">
        <v>0.64</v>
      </c>
      <c r="D177" s="186">
        <f t="shared" si="196"/>
        <v>0.64</v>
      </c>
      <c r="E177" s="186">
        <f t="shared" si="196"/>
        <v>0.64</v>
      </c>
      <c r="F177" s="186">
        <f t="shared" si="196"/>
        <v>0.64</v>
      </c>
      <c r="G177" s="186">
        <f t="shared" si="196"/>
        <v>0.64</v>
      </c>
      <c r="H177" s="186">
        <f t="shared" si="196"/>
        <v>0.64</v>
      </c>
      <c r="I177" s="186">
        <f t="shared" si="196"/>
        <v>0.64</v>
      </c>
      <c r="J177" s="186">
        <f t="shared" si="196"/>
        <v>0.64</v>
      </c>
      <c r="K177" s="186">
        <f t="shared" si="196"/>
        <v>0.64</v>
      </c>
      <c r="L177" s="186">
        <f t="shared" si="196"/>
        <v>0.64</v>
      </c>
      <c r="M177" s="186">
        <f t="shared" si="196"/>
        <v>0.64</v>
      </c>
      <c r="N177" s="186">
        <f t="shared" si="196"/>
        <v>0.64</v>
      </c>
      <c r="O177" s="186">
        <f t="shared" si="196"/>
        <v>0.64</v>
      </c>
      <c r="P177" s="186">
        <f t="shared" si="196"/>
        <v>0.64</v>
      </c>
      <c r="Q177" s="186">
        <f t="shared" si="196"/>
        <v>0.64</v>
      </c>
      <c r="R177" s="186">
        <f t="shared" si="196"/>
        <v>0.64</v>
      </c>
      <c r="S177" s="186">
        <f t="shared" si="196"/>
        <v>0.64</v>
      </c>
      <c r="T177" s="186">
        <f t="shared" si="196"/>
        <v>0.64</v>
      </c>
      <c r="U177" s="186">
        <f t="shared" si="196"/>
        <v>0.64</v>
      </c>
      <c r="V177" s="186">
        <f t="shared" si="196"/>
        <v>0.64</v>
      </c>
      <c r="W177" s="186">
        <f t="shared" si="196"/>
        <v>0.64</v>
      </c>
      <c r="X177" s="186">
        <f t="shared" si="197"/>
        <v>0.64</v>
      </c>
      <c r="Y177" s="186">
        <f t="shared" si="198"/>
        <v>0.64</v>
      </c>
      <c r="Z177" s="186">
        <f t="shared" si="198"/>
        <v>0.64</v>
      </c>
      <c r="AA177" s="186">
        <f t="shared" si="199"/>
        <v>0.64</v>
      </c>
      <c r="AB177" s="186">
        <f t="shared" si="199"/>
        <v>0.64</v>
      </c>
      <c r="AC177" s="186">
        <f t="shared" si="199"/>
        <v>0.64</v>
      </c>
      <c r="AD177" s="186">
        <f t="shared" si="199"/>
        <v>0.64</v>
      </c>
      <c r="AE177" s="186">
        <f t="shared" si="199"/>
        <v>0.64</v>
      </c>
      <c r="AF177" s="186">
        <f t="shared" si="199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200"/>
        <v>45</v>
      </c>
      <c r="AO177" s="136">
        <f t="shared" si="195"/>
        <v>0</v>
      </c>
    </row>
    <row r="178" spans="1:41" ht="15.75" thickBot="1" x14ac:dyDescent="0.3">
      <c r="A178" s="188" t="s">
        <v>53</v>
      </c>
      <c r="B178" s="189">
        <v>3.54</v>
      </c>
      <c r="C178" s="189">
        <v>3.54</v>
      </c>
      <c r="D178" s="189">
        <f t="shared" ref="D178:AG178" si="201">SUM(D172:D177)</f>
        <v>3.54</v>
      </c>
      <c r="E178" s="189">
        <f t="shared" si="201"/>
        <v>3.54</v>
      </c>
      <c r="F178" s="189">
        <f t="shared" si="201"/>
        <v>3.54</v>
      </c>
      <c r="G178" s="189">
        <f t="shared" si="201"/>
        <v>3.54</v>
      </c>
      <c r="H178" s="189">
        <f t="shared" si="201"/>
        <v>3.54</v>
      </c>
      <c r="I178" s="189">
        <f t="shared" si="201"/>
        <v>3.54</v>
      </c>
      <c r="J178" s="189">
        <f t="shared" si="201"/>
        <v>3.54</v>
      </c>
      <c r="K178" s="189">
        <f t="shared" si="201"/>
        <v>3.54</v>
      </c>
      <c r="L178" s="189">
        <f t="shared" si="201"/>
        <v>3.54</v>
      </c>
      <c r="M178" s="189">
        <f t="shared" si="201"/>
        <v>3.54</v>
      </c>
      <c r="N178" s="189">
        <f t="shared" si="201"/>
        <v>3.54</v>
      </c>
      <c r="O178" s="189">
        <f t="shared" si="201"/>
        <v>3.54</v>
      </c>
      <c r="P178" s="189">
        <f t="shared" si="201"/>
        <v>3.54</v>
      </c>
      <c r="Q178" s="189">
        <f t="shared" si="201"/>
        <v>3.54</v>
      </c>
      <c r="R178" s="189">
        <f t="shared" si="201"/>
        <v>3.54</v>
      </c>
      <c r="S178" s="189">
        <f t="shared" ref="S178:T178" si="202">SUM(S172:S177)</f>
        <v>3.54</v>
      </c>
      <c r="T178" s="189">
        <f t="shared" si="202"/>
        <v>3.54</v>
      </c>
      <c r="U178" s="189">
        <f t="shared" ref="U178:V178" si="203">SUM(U172:U177)</f>
        <v>3.54</v>
      </c>
      <c r="V178" s="189">
        <f t="shared" si="203"/>
        <v>3.54</v>
      </c>
      <c r="W178" s="189">
        <f t="shared" ref="W178" si="204">SUM(W172:W177)</f>
        <v>3.54</v>
      </c>
      <c r="X178" s="189">
        <f t="shared" ref="X178:Y178" si="205">SUM(X172:X177)</f>
        <v>3.54</v>
      </c>
      <c r="Y178" s="189">
        <f t="shared" si="205"/>
        <v>3.54</v>
      </c>
      <c r="Z178" s="189">
        <f t="shared" ref="Z178" si="206">SUM(Z172:Z177)</f>
        <v>3.54</v>
      </c>
      <c r="AA178" s="189">
        <f t="shared" si="201"/>
        <v>3.54</v>
      </c>
      <c r="AB178" s="189">
        <f t="shared" si="201"/>
        <v>3.54</v>
      </c>
      <c r="AC178" s="189">
        <f t="shared" si="201"/>
        <v>3.54</v>
      </c>
      <c r="AD178" s="189">
        <f t="shared" si="201"/>
        <v>3.54</v>
      </c>
      <c r="AE178" s="189">
        <f t="shared" si="201"/>
        <v>3.54</v>
      </c>
      <c r="AF178" s="189">
        <f t="shared" si="201"/>
        <v>3.54</v>
      </c>
      <c r="AG178" s="190">
        <f t="shared" si="201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v>0</v>
      </c>
      <c r="D180" s="181">
        <f t="shared" ref="C180:S195" si="207">C180</f>
        <v>0</v>
      </c>
      <c r="E180" s="181">
        <f t="shared" si="207"/>
        <v>0</v>
      </c>
      <c r="F180" s="181">
        <f t="shared" si="207"/>
        <v>0</v>
      </c>
      <c r="G180" s="181">
        <f t="shared" si="207"/>
        <v>0</v>
      </c>
      <c r="H180" s="181">
        <f t="shared" si="207"/>
        <v>0</v>
      </c>
      <c r="I180" s="181">
        <f t="shared" si="207"/>
        <v>0</v>
      </c>
      <c r="J180" s="181">
        <f t="shared" si="207"/>
        <v>0</v>
      </c>
      <c r="K180" s="181">
        <f t="shared" si="207"/>
        <v>0</v>
      </c>
      <c r="L180" s="181">
        <f t="shared" si="207"/>
        <v>0</v>
      </c>
      <c r="M180" s="181">
        <f t="shared" si="207"/>
        <v>0</v>
      </c>
      <c r="N180" s="181">
        <f t="shared" si="207"/>
        <v>0</v>
      </c>
      <c r="O180" s="181">
        <f t="shared" si="207"/>
        <v>0</v>
      </c>
      <c r="P180" s="181">
        <f t="shared" si="207"/>
        <v>0</v>
      </c>
      <c r="Q180" s="181">
        <f t="shared" si="207"/>
        <v>0</v>
      </c>
      <c r="R180" s="181">
        <f t="shared" si="207"/>
        <v>0</v>
      </c>
      <c r="S180" s="181">
        <f t="shared" si="207"/>
        <v>0</v>
      </c>
      <c r="T180" s="181">
        <f t="shared" ref="T180:W191" si="208">S180</f>
        <v>0</v>
      </c>
      <c r="U180" s="181">
        <f t="shared" si="208"/>
        <v>0</v>
      </c>
      <c r="V180" s="181">
        <f t="shared" si="208"/>
        <v>0</v>
      </c>
      <c r="W180" s="181">
        <f t="shared" si="208"/>
        <v>0</v>
      </c>
      <c r="X180" s="181">
        <f t="shared" ref="X180:X243" si="209">W180</f>
        <v>0</v>
      </c>
      <c r="Y180" s="181">
        <f t="shared" ref="Y180:Z243" si="210">X180</f>
        <v>0</v>
      </c>
      <c r="Z180" s="181">
        <f t="shared" si="210"/>
        <v>0</v>
      </c>
      <c r="AA180" s="181">
        <f t="shared" ref="AA180:AF195" si="211">Z180</f>
        <v>0</v>
      </c>
      <c r="AB180" s="181">
        <f t="shared" si="211"/>
        <v>0</v>
      </c>
      <c r="AC180" s="181">
        <f t="shared" si="211"/>
        <v>0</v>
      </c>
      <c r="AD180" s="181">
        <f t="shared" si="211"/>
        <v>0</v>
      </c>
      <c r="AE180" s="181">
        <f t="shared" si="211"/>
        <v>0</v>
      </c>
      <c r="AF180" s="194">
        <f t="shared" si="211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v>0</v>
      </c>
      <c r="D181" s="183">
        <f t="shared" si="207"/>
        <v>0</v>
      </c>
      <c r="E181" s="183">
        <f t="shared" si="207"/>
        <v>0</v>
      </c>
      <c r="F181" s="183">
        <f t="shared" si="207"/>
        <v>0</v>
      </c>
      <c r="G181" s="183">
        <f t="shared" si="207"/>
        <v>0</v>
      </c>
      <c r="H181" s="183">
        <f t="shared" si="207"/>
        <v>0</v>
      </c>
      <c r="I181" s="183">
        <f t="shared" si="207"/>
        <v>0</v>
      </c>
      <c r="J181" s="183">
        <f t="shared" si="207"/>
        <v>0</v>
      </c>
      <c r="K181" s="183">
        <f t="shared" si="207"/>
        <v>0</v>
      </c>
      <c r="L181" s="183">
        <f t="shared" si="207"/>
        <v>0</v>
      </c>
      <c r="M181" s="183">
        <f t="shared" si="207"/>
        <v>0</v>
      </c>
      <c r="N181" s="183">
        <f t="shared" si="207"/>
        <v>0</v>
      </c>
      <c r="O181" s="183">
        <f t="shared" si="207"/>
        <v>0</v>
      </c>
      <c r="P181" s="183">
        <f t="shared" si="207"/>
        <v>0</v>
      </c>
      <c r="Q181" s="183">
        <f t="shared" si="207"/>
        <v>0</v>
      </c>
      <c r="R181" s="183">
        <f t="shared" si="207"/>
        <v>0</v>
      </c>
      <c r="S181" s="183">
        <f t="shared" si="207"/>
        <v>0</v>
      </c>
      <c r="T181" s="183">
        <f t="shared" si="208"/>
        <v>0</v>
      </c>
      <c r="U181" s="183">
        <f t="shared" si="208"/>
        <v>0</v>
      </c>
      <c r="V181" s="183">
        <f t="shared" si="208"/>
        <v>0</v>
      </c>
      <c r="W181" s="183">
        <f t="shared" si="208"/>
        <v>0</v>
      </c>
      <c r="X181" s="183">
        <f t="shared" si="209"/>
        <v>0</v>
      </c>
      <c r="Y181" s="183">
        <f t="shared" si="210"/>
        <v>0</v>
      </c>
      <c r="Z181" s="183">
        <f t="shared" si="210"/>
        <v>0</v>
      </c>
      <c r="AA181" s="183">
        <f t="shared" si="211"/>
        <v>0</v>
      </c>
      <c r="AB181" s="183">
        <f t="shared" si="211"/>
        <v>0</v>
      </c>
      <c r="AC181" s="183">
        <f t="shared" si="211"/>
        <v>0</v>
      </c>
      <c r="AD181" s="183">
        <f t="shared" si="211"/>
        <v>0</v>
      </c>
      <c r="AE181" s="183">
        <f t="shared" si="211"/>
        <v>0</v>
      </c>
      <c r="AF181" s="196">
        <f t="shared" si="211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v>0</v>
      </c>
      <c r="D182" s="183">
        <f t="shared" si="207"/>
        <v>0</v>
      </c>
      <c r="E182" s="183">
        <f t="shared" si="207"/>
        <v>0</v>
      </c>
      <c r="F182" s="183">
        <f t="shared" si="207"/>
        <v>0</v>
      </c>
      <c r="G182" s="183">
        <f t="shared" si="207"/>
        <v>0</v>
      </c>
      <c r="H182" s="183">
        <f t="shared" si="207"/>
        <v>0</v>
      </c>
      <c r="I182" s="183">
        <f t="shared" si="207"/>
        <v>0</v>
      </c>
      <c r="J182" s="183">
        <f t="shared" si="207"/>
        <v>0</v>
      </c>
      <c r="K182" s="183">
        <f t="shared" si="207"/>
        <v>0</v>
      </c>
      <c r="L182" s="183">
        <f t="shared" si="207"/>
        <v>0</v>
      </c>
      <c r="M182" s="183">
        <f t="shared" si="207"/>
        <v>0</v>
      </c>
      <c r="N182" s="183">
        <f t="shared" si="207"/>
        <v>0</v>
      </c>
      <c r="O182" s="183">
        <f t="shared" si="207"/>
        <v>0</v>
      </c>
      <c r="P182" s="183">
        <f t="shared" si="207"/>
        <v>0</v>
      </c>
      <c r="Q182" s="183">
        <f t="shared" si="207"/>
        <v>0</v>
      </c>
      <c r="R182" s="183">
        <f t="shared" si="207"/>
        <v>0</v>
      </c>
      <c r="S182" s="183">
        <f t="shared" si="207"/>
        <v>0</v>
      </c>
      <c r="T182" s="183">
        <f t="shared" si="208"/>
        <v>0</v>
      </c>
      <c r="U182" s="183">
        <f t="shared" si="208"/>
        <v>0</v>
      </c>
      <c r="V182" s="183">
        <f t="shared" si="208"/>
        <v>0</v>
      </c>
      <c r="W182" s="183">
        <f t="shared" si="208"/>
        <v>0</v>
      </c>
      <c r="X182" s="183">
        <f t="shared" si="209"/>
        <v>0</v>
      </c>
      <c r="Y182" s="183">
        <f t="shared" si="210"/>
        <v>0</v>
      </c>
      <c r="Z182" s="183">
        <f t="shared" si="210"/>
        <v>0</v>
      </c>
      <c r="AA182" s="183">
        <f t="shared" si="211"/>
        <v>0</v>
      </c>
      <c r="AB182" s="183">
        <f t="shared" si="211"/>
        <v>0</v>
      </c>
      <c r="AC182" s="183">
        <f t="shared" si="211"/>
        <v>0</v>
      </c>
      <c r="AD182" s="183">
        <f t="shared" si="211"/>
        <v>0</v>
      </c>
      <c r="AE182" s="183">
        <f t="shared" si="211"/>
        <v>0</v>
      </c>
      <c r="AF182" s="196">
        <f t="shared" si="211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v>0</v>
      </c>
      <c r="D183" s="183">
        <f t="shared" si="207"/>
        <v>0</v>
      </c>
      <c r="E183" s="183">
        <f t="shared" si="207"/>
        <v>0</v>
      </c>
      <c r="F183" s="183">
        <f t="shared" si="207"/>
        <v>0</v>
      </c>
      <c r="G183" s="183">
        <f t="shared" si="207"/>
        <v>0</v>
      </c>
      <c r="H183" s="183">
        <f t="shared" si="207"/>
        <v>0</v>
      </c>
      <c r="I183" s="183">
        <f t="shared" si="207"/>
        <v>0</v>
      </c>
      <c r="J183" s="183">
        <f t="shared" si="207"/>
        <v>0</v>
      </c>
      <c r="K183" s="183">
        <f t="shared" si="207"/>
        <v>0</v>
      </c>
      <c r="L183" s="183">
        <f t="shared" si="207"/>
        <v>0</v>
      </c>
      <c r="M183" s="183">
        <f t="shared" si="207"/>
        <v>0</v>
      </c>
      <c r="N183" s="183">
        <f t="shared" si="207"/>
        <v>0</v>
      </c>
      <c r="O183" s="183">
        <f t="shared" si="207"/>
        <v>0</v>
      </c>
      <c r="P183" s="183">
        <f t="shared" si="207"/>
        <v>0</v>
      </c>
      <c r="Q183" s="183">
        <f t="shared" si="207"/>
        <v>0</v>
      </c>
      <c r="R183" s="183">
        <f t="shared" si="207"/>
        <v>0</v>
      </c>
      <c r="S183" s="183">
        <f t="shared" si="207"/>
        <v>0</v>
      </c>
      <c r="T183" s="183">
        <f t="shared" si="208"/>
        <v>0</v>
      </c>
      <c r="U183" s="183">
        <f t="shared" si="208"/>
        <v>0</v>
      </c>
      <c r="V183" s="183">
        <f t="shared" si="208"/>
        <v>0</v>
      </c>
      <c r="W183" s="183">
        <f t="shared" si="208"/>
        <v>0</v>
      </c>
      <c r="X183" s="183">
        <f t="shared" si="209"/>
        <v>0</v>
      </c>
      <c r="Y183" s="183">
        <f t="shared" si="210"/>
        <v>0</v>
      </c>
      <c r="Z183" s="183">
        <f t="shared" si="210"/>
        <v>0</v>
      </c>
      <c r="AA183" s="183">
        <f t="shared" si="211"/>
        <v>0</v>
      </c>
      <c r="AB183" s="183">
        <f t="shared" si="211"/>
        <v>0</v>
      </c>
      <c r="AC183" s="183">
        <f t="shared" si="211"/>
        <v>0</v>
      </c>
      <c r="AD183" s="183">
        <f t="shared" si="211"/>
        <v>0</v>
      </c>
      <c r="AE183" s="183">
        <f t="shared" si="211"/>
        <v>0</v>
      </c>
      <c r="AF183" s="196">
        <f t="shared" si="211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v>0</v>
      </c>
      <c r="D184" s="183">
        <f t="shared" si="207"/>
        <v>0</v>
      </c>
      <c r="E184" s="183">
        <f t="shared" si="207"/>
        <v>0</v>
      </c>
      <c r="F184" s="183">
        <f t="shared" si="207"/>
        <v>0</v>
      </c>
      <c r="G184" s="183">
        <f t="shared" si="207"/>
        <v>0</v>
      </c>
      <c r="H184" s="183">
        <f t="shared" si="207"/>
        <v>0</v>
      </c>
      <c r="I184" s="183">
        <f t="shared" si="207"/>
        <v>0</v>
      </c>
      <c r="J184" s="183">
        <f t="shared" si="207"/>
        <v>0</v>
      </c>
      <c r="K184" s="183">
        <f t="shared" si="207"/>
        <v>0</v>
      </c>
      <c r="L184" s="183">
        <f t="shared" si="207"/>
        <v>0</v>
      </c>
      <c r="M184" s="183">
        <f t="shared" si="207"/>
        <v>0</v>
      </c>
      <c r="N184" s="183">
        <f t="shared" si="207"/>
        <v>0</v>
      </c>
      <c r="O184" s="183">
        <f t="shared" si="207"/>
        <v>0</v>
      </c>
      <c r="P184" s="183">
        <f t="shared" si="207"/>
        <v>0</v>
      </c>
      <c r="Q184" s="183">
        <f t="shared" si="207"/>
        <v>0</v>
      </c>
      <c r="R184" s="183">
        <f t="shared" si="207"/>
        <v>0</v>
      </c>
      <c r="S184" s="183">
        <f t="shared" si="207"/>
        <v>0</v>
      </c>
      <c r="T184" s="183">
        <f t="shared" si="208"/>
        <v>0</v>
      </c>
      <c r="U184" s="183">
        <f t="shared" si="208"/>
        <v>0</v>
      </c>
      <c r="V184" s="183">
        <f t="shared" si="208"/>
        <v>0</v>
      </c>
      <c r="W184" s="183">
        <f t="shared" si="208"/>
        <v>0</v>
      </c>
      <c r="X184" s="183">
        <f t="shared" si="209"/>
        <v>0</v>
      </c>
      <c r="Y184" s="183">
        <f t="shared" si="210"/>
        <v>0</v>
      </c>
      <c r="Z184" s="183">
        <f t="shared" si="210"/>
        <v>0</v>
      </c>
      <c r="AA184" s="183">
        <f t="shared" si="211"/>
        <v>0</v>
      </c>
      <c r="AB184" s="183">
        <f t="shared" si="211"/>
        <v>0</v>
      </c>
      <c r="AC184" s="183">
        <f t="shared" si="211"/>
        <v>0</v>
      </c>
      <c r="AD184" s="183">
        <f t="shared" si="211"/>
        <v>0</v>
      </c>
      <c r="AE184" s="183">
        <f t="shared" si="211"/>
        <v>0</v>
      </c>
      <c r="AF184" s="196">
        <f t="shared" si="211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v>0</v>
      </c>
      <c r="D185" s="183">
        <f t="shared" si="207"/>
        <v>0</v>
      </c>
      <c r="E185" s="183">
        <f t="shared" si="207"/>
        <v>0</v>
      </c>
      <c r="F185" s="183">
        <f t="shared" si="207"/>
        <v>0</v>
      </c>
      <c r="G185" s="183">
        <f t="shared" si="207"/>
        <v>0</v>
      </c>
      <c r="H185" s="183">
        <f t="shared" si="207"/>
        <v>0</v>
      </c>
      <c r="I185" s="183">
        <f t="shared" si="207"/>
        <v>0</v>
      </c>
      <c r="J185" s="183">
        <f t="shared" si="207"/>
        <v>0</v>
      </c>
      <c r="K185" s="183">
        <f t="shared" si="207"/>
        <v>0</v>
      </c>
      <c r="L185" s="183">
        <f t="shared" si="207"/>
        <v>0</v>
      </c>
      <c r="M185" s="183">
        <f t="shared" si="207"/>
        <v>0</v>
      </c>
      <c r="N185" s="183">
        <f t="shared" si="207"/>
        <v>0</v>
      </c>
      <c r="O185" s="183">
        <f t="shared" si="207"/>
        <v>0</v>
      </c>
      <c r="P185" s="183">
        <f t="shared" si="207"/>
        <v>0</v>
      </c>
      <c r="Q185" s="183">
        <f t="shared" si="207"/>
        <v>0</v>
      </c>
      <c r="R185" s="183">
        <f t="shared" si="207"/>
        <v>0</v>
      </c>
      <c r="S185" s="183">
        <f t="shared" si="207"/>
        <v>0</v>
      </c>
      <c r="T185" s="183">
        <f t="shared" si="208"/>
        <v>0</v>
      </c>
      <c r="U185" s="183">
        <f t="shared" si="208"/>
        <v>0</v>
      </c>
      <c r="V185" s="183">
        <f t="shared" si="208"/>
        <v>0</v>
      </c>
      <c r="W185" s="183">
        <f t="shared" si="208"/>
        <v>0</v>
      </c>
      <c r="X185" s="183">
        <f t="shared" si="209"/>
        <v>0</v>
      </c>
      <c r="Y185" s="183">
        <f t="shared" si="210"/>
        <v>0</v>
      </c>
      <c r="Z185" s="183">
        <f t="shared" si="210"/>
        <v>0</v>
      </c>
      <c r="AA185" s="183">
        <f t="shared" si="211"/>
        <v>0</v>
      </c>
      <c r="AB185" s="183">
        <f t="shared" si="211"/>
        <v>0</v>
      </c>
      <c r="AC185" s="183">
        <f t="shared" si="211"/>
        <v>0</v>
      </c>
      <c r="AD185" s="183">
        <f t="shared" si="211"/>
        <v>0</v>
      </c>
      <c r="AE185" s="183">
        <f t="shared" si="211"/>
        <v>0</v>
      </c>
      <c r="AF185" s="196">
        <f t="shared" si="211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v>0</v>
      </c>
      <c r="D186" s="183">
        <f t="shared" si="207"/>
        <v>0</v>
      </c>
      <c r="E186" s="183">
        <f t="shared" si="207"/>
        <v>0</v>
      </c>
      <c r="F186" s="183">
        <f t="shared" si="207"/>
        <v>0</v>
      </c>
      <c r="G186" s="183">
        <f t="shared" si="207"/>
        <v>0</v>
      </c>
      <c r="H186" s="183">
        <f t="shared" si="207"/>
        <v>0</v>
      </c>
      <c r="I186" s="183">
        <f t="shared" si="207"/>
        <v>0</v>
      </c>
      <c r="J186" s="183">
        <f t="shared" si="207"/>
        <v>0</v>
      </c>
      <c r="K186" s="183">
        <f t="shared" si="207"/>
        <v>0</v>
      </c>
      <c r="L186" s="183">
        <f t="shared" si="207"/>
        <v>0</v>
      </c>
      <c r="M186" s="183">
        <f t="shared" si="207"/>
        <v>0</v>
      </c>
      <c r="N186" s="183">
        <f t="shared" si="207"/>
        <v>0</v>
      </c>
      <c r="O186" s="183">
        <f t="shared" si="207"/>
        <v>0</v>
      </c>
      <c r="P186" s="183">
        <f t="shared" si="207"/>
        <v>0</v>
      </c>
      <c r="Q186" s="183">
        <f t="shared" si="207"/>
        <v>0</v>
      </c>
      <c r="R186" s="183">
        <f t="shared" si="207"/>
        <v>0</v>
      </c>
      <c r="S186" s="183">
        <f t="shared" si="207"/>
        <v>0</v>
      </c>
      <c r="T186" s="183">
        <f t="shared" si="208"/>
        <v>0</v>
      </c>
      <c r="U186" s="183">
        <f t="shared" si="208"/>
        <v>0</v>
      </c>
      <c r="V186" s="183">
        <f t="shared" si="208"/>
        <v>0</v>
      </c>
      <c r="W186" s="183">
        <f t="shared" si="208"/>
        <v>0</v>
      </c>
      <c r="X186" s="183">
        <f t="shared" si="209"/>
        <v>0</v>
      </c>
      <c r="Y186" s="183">
        <f t="shared" si="210"/>
        <v>0</v>
      </c>
      <c r="Z186" s="183">
        <f t="shared" si="210"/>
        <v>0</v>
      </c>
      <c r="AA186" s="183">
        <f t="shared" si="211"/>
        <v>0</v>
      </c>
      <c r="AB186" s="183">
        <f t="shared" si="211"/>
        <v>0</v>
      </c>
      <c r="AC186" s="183">
        <f t="shared" si="211"/>
        <v>0</v>
      </c>
      <c r="AD186" s="183">
        <f t="shared" si="211"/>
        <v>0</v>
      </c>
      <c r="AE186" s="183">
        <f t="shared" si="211"/>
        <v>0</v>
      </c>
      <c r="AF186" s="196">
        <f t="shared" si="211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v>0</v>
      </c>
      <c r="D187" s="183">
        <f t="shared" si="207"/>
        <v>0</v>
      </c>
      <c r="E187" s="183">
        <f t="shared" si="207"/>
        <v>0</v>
      </c>
      <c r="F187" s="183">
        <f t="shared" si="207"/>
        <v>0</v>
      </c>
      <c r="G187" s="183">
        <f t="shared" si="207"/>
        <v>0</v>
      </c>
      <c r="H187" s="183">
        <f t="shared" si="207"/>
        <v>0</v>
      </c>
      <c r="I187" s="183">
        <f t="shared" si="207"/>
        <v>0</v>
      </c>
      <c r="J187" s="183">
        <f t="shared" si="207"/>
        <v>0</v>
      </c>
      <c r="K187" s="183">
        <f t="shared" si="207"/>
        <v>0</v>
      </c>
      <c r="L187" s="183">
        <f t="shared" si="207"/>
        <v>0</v>
      </c>
      <c r="M187" s="183">
        <f t="shared" si="207"/>
        <v>0</v>
      </c>
      <c r="N187" s="183">
        <f t="shared" si="207"/>
        <v>0</v>
      </c>
      <c r="O187" s="183">
        <f t="shared" si="207"/>
        <v>0</v>
      </c>
      <c r="P187" s="183">
        <f t="shared" si="207"/>
        <v>0</v>
      </c>
      <c r="Q187" s="183">
        <f t="shared" si="207"/>
        <v>0</v>
      </c>
      <c r="R187" s="183">
        <f t="shared" si="207"/>
        <v>0</v>
      </c>
      <c r="S187" s="183">
        <f t="shared" si="207"/>
        <v>0</v>
      </c>
      <c r="T187" s="183">
        <f t="shared" si="208"/>
        <v>0</v>
      </c>
      <c r="U187" s="183">
        <f t="shared" si="208"/>
        <v>0</v>
      </c>
      <c r="V187" s="183">
        <f t="shared" si="208"/>
        <v>0</v>
      </c>
      <c r="W187" s="183">
        <f t="shared" si="208"/>
        <v>0</v>
      </c>
      <c r="X187" s="183">
        <f t="shared" si="209"/>
        <v>0</v>
      </c>
      <c r="Y187" s="183">
        <f t="shared" si="210"/>
        <v>0</v>
      </c>
      <c r="Z187" s="183">
        <f t="shared" si="210"/>
        <v>0</v>
      </c>
      <c r="AA187" s="183">
        <f t="shared" si="211"/>
        <v>0</v>
      </c>
      <c r="AB187" s="183">
        <f t="shared" si="211"/>
        <v>0</v>
      </c>
      <c r="AC187" s="183">
        <f t="shared" si="211"/>
        <v>0</v>
      </c>
      <c r="AD187" s="183">
        <f t="shared" si="211"/>
        <v>0</v>
      </c>
      <c r="AE187" s="183">
        <f t="shared" si="211"/>
        <v>0</v>
      </c>
      <c r="AF187" s="196">
        <f t="shared" si="211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v>0</v>
      </c>
      <c r="D188" s="183">
        <f t="shared" si="207"/>
        <v>0</v>
      </c>
      <c r="E188" s="183">
        <f t="shared" si="207"/>
        <v>0</v>
      </c>
      <c r="F188" s="183">
        <f t="shared" si="207"/>
        <v>0</v>
      </c>
      <c r="G188" s="183">
        <f t="shared" si="207"/>
        <v>0</v>
      </c>
      <c r="H188" s="183">
        <f t="shared" si="207"/>
        <v>0</v>
      </c>
      <c r="I188" s="183">
        <f t="shared" si="207"/>
        <v>0</v>
      </c>
      <c r="J188" s="183">
        <f t="shared" si="207"/>
        <v>0</v>
      </c>
      <c r="K188" s="183">
        <f t="shared" si="207"/>
        <v>0</v>
      </c>
      <c r="L188" s="183">
        <f t="shared" si="207"/>
        <v>0</v>
      </c>
      <c r="M188" s="183">
        <f t="shared" si="207"/>
        <v>0</v>
      </c>
      <c r="N188" s="183">
        <f t="shared" si="207"/>
        <v>0</v>
      </c>
      <c r="O188" s="183">
        <f t="shared" si="207"/>
        <v>0</v>
      </c>
      <c r="P188" s="183">
        <f t="shared" si="207"/>
        <v>0</v>
      </c>
      <c r="Q188" s="183">
        <f t="shared" si="207"/>
        <v>0</v>
      </c>
      <c r="R188" s="183">
        <f t="shared" si="207"/>
        <v>0</v>
      </c>
      <c r="S188" s="183">
        <f t="shared" si="207"/>
        <v>0</v>
      </c>
      <c r="T188" s="183">
        <f t="shared" si="208"/>
        <v>0</v>
      </c>
      <c r="U188" s="183">
        <f t="shared" si="208"/>
        <v>0</v>
      </c>
      <c r="V188" s="183">
        <f t="shared" si="208"/>
        <v>0</v>
      </c>
      <c r="W188" s="183">
        <f t="shared" si="208"/>
        <v>0</v>
      </c>
      <c r="X188" s="183">
        <f t="shared" si="209"/>
        <v>0</v>
      </c>
      <c r="Y188" s="183">
        <f t="shared" si="210"/>
        <v>0</v>
      </c>
      <c r="Z188" s="183">
        <f t="shared" si="210"/>
        <v>0</v>
      </c>
      <c r="AA188" s="183">
        <f t="shared" si="211"/>
        <v>0</v>
      </c>
      <c r="AB188" s="183">
        <f t="shared" si="211"/>
        <v>0</v>
      </c>
      <c r="AC188" s="183">
        <f t="shared" si="211"/>
        <v>0</v>
      </c>
      <c r="AD188" s="183">
        <f t="shared" si="211"/>
        <v>0</v>
      </c>
      <c r="AE188" s="183">
        <f t="shared" si="211"/>
        <v>0</v>
      </c>
      <c r="AF188" s="196">
        <f t="shared" si="211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v>0</v>
      </c>
      <c r="D189" s="183">
        <f t="shared" si="207"/>
        <v>0</v>
      </c>
      <c r="E189" s="183">
        <f t="shared" si="207"/>
        <v>0</v>
      </c>
      <c r="F189" s="183">
        <f t="shared" si="207"/>
        <v>0</v>
      </c>
      <c r="G189" s="183">
        <f t="shared" si="207"/>
        <v>0</v>
      </c>
      <c r="H189" s="183">
        <f t="shared" si="207"/>
        <v>0</v>
      </c>
      <c r="I189" s="183">
        <f t="shared" si="207"/>
        <v>0</v>
      </c>
      <c r="J189" s="183">
        <f t="shared" si="207"/>
        <v>0</v>
      </c>
      <c r="K189" s="183">
        <f t="shared" si="207"/>
        <v>0</v>
      </c>
      <c r="L189" s="183">
        <f t="shared" si="207"/>
        <v>0</v>
      </c>
      <c r="M189" s="183">
        <f t="shared" si="207"/>
        <v>0</v>
      </c>
      <c r="N189" s="183">
        <f t="shared" si="207"/>
        <v>0</v>
      </c>
      <c r="O189" s="183">
        <f t="shared" si="207"/>
        <v>0</v>
      </c>
      <c r="P189" s="183">
        <f t="shared" si="207"/>
        <v>0</v>
      </c>
      <c r="Q189" s="183">
        <f t="shared" si="207"/>
        <v>0</v>
      </c>
      <c r="R189" s="183">
        <f t="shared" si="207"/>
        <v>0</v>
      </c>
      <c r="S189" s="183">
        <f t="shared" si="207"/>
        <v>0</v>
      </c>
      <c r="T189" s="183">
        <f t="shared" si="208"/>
        <v>0</v>
      </c>
      <c r="U189" s="183">
        <f t="shared" si="208"/>
        <v>0</v>
      </c>
      <c r="V189" s="183">
        <f t="shared" si="208"/>
        <v>0</v>
      </c>
      <c r="W189" s="183">
        <f t="shared" si="208"/>
        <v>0</v>
      </c>
      <c r="X189" s="183">
        <f t="shared" si="209"/>
        <v>0</v>
      </c>
      <c r="Y189" s="183">
        <f t="shared" si="210"/>
        <v>0</v>
      </c>
      <c r="Z189" s="183">
        <f t="shared" si="210"/>
        <v>0</v>
      </c>
      <c r="AA189" s="183">
        <f t="shared" si="211"/>
        <v>0</v>
      </c>
      <c r="AB189" s="183">
        <f t="shared" si="211"/>
        <v>0</v>
      </c>
      <c r="AC189" s="183">
        <f t="shared" si="211"/>
        <v>0</v>
      </c>
      <c r="AD189" s="183">
        <f t="shared" si="211"/>
        <v>0</v>
      </c>
      <c r="AE189" s="183">
        <f t="shared" si="211"/>
        <v>0</v>
      </c>
      <c r="AF189" s="196">
        <f t="shared" si="211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v>0</v>
      </c>
      <c r="D190" s="183">
        <f t="shared" si="207"/>
        <v>0</v>
      </c>
      <c r="E190" s="183">
        <f t="shared" si="207"/>
        <v>0</v>
      </c>
      <c r="F190" s="183">
        <f t="shared" si="207"/>
        <v>0</v>
      </c>
      <c r="G190" s="183">
        <f t="shared" si="207"/>
        <v>0</v>
      </c>
      <c r="H190" s="183">
        <f t="shared" si="207"/>
        <v>0</v>
      </c>
      <c r="I190" s="183">
        <f t="shared" si="207"/>
        <v>0</v>
      </c>
      <c r="J190" s="183">
        <f t="shared" si="207"/>
        <v>0</v>
      </c>
      <c r="K190" s="183">
        <f t="shared" si="207"/>
        <v>0</v>
      </c>
      <c r="L190" s="183">
        <f t="shared" si="207"/>
        <v>0</v>
      </c>
      <c r="M190" s="183">
        <f t="shared" si="207"/>
        <v>0</v>
      </c>
      <c r="N190" s="183">
        <f t="shared" si="207"/>
        <v>0</v>
      </c>
      <c r="O190" s="183">
        <f t="shared" si="207"/>
        <v>0</v>
      </c>
      <c r="P190" s="183">
        <f t="shared" si="207"/>
        <v>0</v>
      </c>
      <c r="Q190" s="183">
        <f t="shared" si="207"/>
        <v>0</v>
      </c>
      <c r="R190" s="183">
        <f t="shared" si="207"/>
        <v>0</v>
      </c>
      <c r="S190" s="183">
        <f t="shared" si="207"/>
        <v>0</v>
      </c>
      <c r="T190" s="183">
        <f t="shared" si="208"/>
        <v>0</v>
      </c>
      <c r="U190" s="183">
        <f t="shared" si="208"/>
        <v>0</v>
      </c>
      <c r="V190" s="183">
        <f t="shared" si="208"/>
        <v>0</v>
      </c>
      <c r="W190" s="183">
        <f t="shared" si="208"/>
        <v>0</v>
      </c>
      <c r="X190" s="183">
        <f t="shared" si="209"/>
        <v>0</v>
      </c>
      <c r="Y190" s="183">
        <f t="shared" si="210"/>
        <v>0</v>
      </c>
      <c r="Z190" s="183">
        <f t="shared" si="210"/>
        <v>0</v>
      </c>
      <c r="AA190" s="183">
        <f t="shared" si="211"/>
        <v>0</v>
      </c>
      <c r="AB190" s="183">
        <f t="shared" si="211"/>
        <v>0</v>
      </c>
      <c r="AC190" s="183">
        <f t="shared" si="211"/>
        <v>0</v>
      </c>
      <c r="AD190" s="183">
        <f t="shared" si="211"/>
        <v>0</v>
      </c>
      <c r="AE190" s="183">
        <f t="shared" si="211"/>
        <v>0</v>
      </c>
      <c r="AF190" s="196">
        <f t="shared" si="211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v>0</v>
      </c>
      <c r="D191" s="183">
        <f t="shared" si="207"/>
        <v>0</v>
      </c>
      <c r="E191" s="183">
        <f t="shared" si="207"/>
        <v>0</v>
      </c>
      <c r="F191" s="183">
        <f t="shared" si="207"/>
        <v>0</v>
      </c>
      <c r="G191" s="183">
        <f t="shared" si="207"/>
        <v>0</v>
      </c>
      <c r="H191" s="183">
        <f t="shared" si="207"/>
        <v>0</v>
      </c>
      <c r="I191" s="183">
        <f t="shared" si="207"/>
        <v>0</v>
      </c>
      <c r="J191" s="183">
        <f t="shared" si="207"/>
        <v>0</v>
      </c>
      <c r="K191" s="183">
        <f t="shared" si="207"/>
        <v>0</v>
      </c>
      <c r="L191" s="183">
        <f t="shared" si="207"/>
        <v>0</v>
      </c>
      <c r="M191" s="183">
        <f t="shared" si="207"/>
        <v>0</v>
      </c>
      <c r="N191" s="183">
        <f t="shared" si="207"/>
        <v>0</v>
      </c>
      <c r="O191" s="183">
        <f t="shared" si="207"/>
        <v>0</v>
      </c>
      <c r="P191" s="183">
        <f t="shared" si="207"/>
        <v>0</v>
      </c>
      <c r="Q191" s="183">
        <f t="shared" si="207"/>
        <v>0</v>
      </c>
      <c r="R191" s="183">
        <f t="shared" si="207"/>
        <v>0</v>
      </c>
      <c r="S191" s="183">
        <f t="shared" si="207"/>
        <v>0</v>
      </c>
      <c r="T191" s="183">
        <f t="shared" si="208"/>
        <v>0</v>
      </c>
      <c r="U191" s="183">
        <f t="shared" si="208"/>
        <v>0</v>
      </c>
      <c r="V191" s="183">
        <f t="shared" si="208"/>
        <v>0</v>
      </c>
      <c r="W191" s="183">
        <f t="shared" si="208"/>
        <v>0</v>
      </c>
      <c r="X191" s="183">
        <f t="shared" si="209"/>
        <v>0</v>
      </c>
      <c r="Y191" s="183">
        <f t="shared" si="210"/>
        <v>0</v>
      </c>
      <c r="Z191" s="183">
        <f t="shared" si="210"/>
        <v>0</v>
      </c>
      <c r="AA191" s="183">
        <f t="shared" si="211"/>
        <v>0</v>
      </c>
      <c r="AB191" s="183">
        <f t="shared" si="211"/>
        <v>0</v>
      </c>
      <c r="AC191" s="183">
        <f t="shared" si="211"/>
        <v>0</v>
      </c>
      <c r="AD191" s="183">
        <f t="shared" si="211"/>
        <v>0</v>
      </c>
      <c r="AE191" s="183">
        <f t="shared" si="211"/>
        <v>0</v>
      </c>
      <c r="AF191" s="196">
        <f t="shared" si="211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207"/>
        <v>0</v>
      </c>
      <c r="D192" s="183">
        <f t="shared" si="207"/>
        <v>0</v>
      </c>
      <c r="E192" s="183">
        <f t="shared" si="207"/>
        <v>0</v>
      </c>
      <c r="F192" s="183">
        <f t="shared" si="207"/>
        <v>0</v>
      </c>
      <c r="G192" s="183">
        <f t="shared" si="207"/>
        <v>0</v>
      </c>
      <c r="H192" s="183">
        <f t="shared" si="207"/>
        <v>0</v>
      </c>
      <c r="I192" s="183">
        <f t="shared" si="207"/>
        <v>0</v>
      </c>
      <c r="J192" s="183">
        <f t="shared" si="207"/>
        <v>0</v>
      </c>
      <c r="K192" s="183">
        <f t="shared" si="207"/>
        <v>0</v>
      </c>
      <c r="L192" s="183">
        <f t="shared" si="207"/>
        <v>0</v>
      </c>
      <c r="M192" s="183">
        <f t="shared" si="207"/>
        <v>0</v>
      </c>
      <c r="N192" s="183">
        <f t="shared" si="207"/>
        <v>0</v>
      </c>
      <c r="O192" s="183">
        <f t="shared" si="207"/>
        <v>0</v>
      </c>
      <c r="P192" s="183">
        <f t="shared" si="207"/>
        <v>0</v>
      </c>
      <c r="Q192" s="183">
        <f t="shared" si="207"/>
        <v>0</v>
      </c>
      <c r="R192" s="183">
        <f t="shared" si="207"/>
        <v>0</v>
      </c>
      <c r="S192" s="183">
        <f t="shared" ref="S192:W210" si="212">R192</f>
        <v>0</v>
      </c>
      <c r="T192" s="183">
        <f t="shared" si="212"/>
        <v>0</v>
      </c>
      <c r="U192" s="183">
        <f t="shared" si="212"/>
        <v>0</v>
      </c>
      <c r="V192" s="183">
        <f t="shared" si="212"/>
        <v>0</v>
      </c>
      <c r="W192" s="183">
        <f t="shared" si="212"/>
        <v>0</v>
      </c>
      <c r="X192" s="183">
        <f t="shared" si="209"/>
        <v>0</v>
      </c>
      <c r="Y192" s="183">
        <f t="shared" si="210"/>
        <v>0</v>
      </c>
      <c r="Z192" s="183">
        <f t="shared" si="210"/>
        <v>0</v>
      </c>
      <c r="AA192" s="183">
        <f t="shared" si="211"/>
        <v>0</v>
      </c>
      <c r="AB192" s="183">
        <f t="shared" si="211"/>
        <v>0</v>
      </c>
      <c r="AC192" s="183">
        <f t="shared" si="211"/>
        <v>0</v>
      </c>
      <c r="AD192" s="183">
        <f t="shared" si="211"/>
        <v>0</v>
      </c>
      <c r="AE192" s="183">
        <f t="shared" si="211"/>
        <v>0</v>
      </c>
      <c r="AF192" s="196">
        <f t="shared" si="211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207"/>
        <v>0</v>
      </c>
      <c r="D193" s="183">
        <f t="shared" si="207"/>
        <v>0</v>
      </c>
      <c r="E193" s="183">
        <f t="shared" si="207"/>
        <v>0</v>
      </c>
      <c r="F193" s="183">
        <f t="shared" si="207"/>
        <v>0</v>
      </c>
      <c r="G193" s="183">
        <f t="shared" si="207"/>
        <v>0</v>
      </c>
      <c r="H193" s="183">
        <f t="shared" si="207"/>
        <v>0</v>
      </c>
      <c r="I193" s="183">
        <f t="shared" si="207"/>
        <v>0</v>
      </c>
      <c r="J193" s="183">
        <f t="shared" si="207"/>
        <v>0</v>
      </c>
      <c r="K193" s="183">
        <f t="shared" si="207"/>
        <v>0</v>
      </c>
      <c r="L193" s="183">
        <f t="shared" si="207"/>
        <v>0</v>
      </c>
      <c r="M193" s="183">
        <f t="shared" si="207"/>
        <v>0</v>
      </c>
      <c r="N193" s="183">
        <f t="shared" si="207"/>
        <v>0</v>
      </c>
      <c r="O193" s="183">
        <f t="shared" si="207"/>
        <v>0</v>
      </c>
      <c r="P193" s="183">
        <f t="shared" si="207"/>
        <v>0</v>
      </c>
      <c r="Q193" s="183">
        <f t="shared" si="207"/>
        <v>0</v>
      </c>
      <c r="R193" s="183">
        <f t="shared" si="207"/>
        <v>0</v>
      </c>
      <c r="S193" s="183">
        <f t="shared" si="212"/>
        <v>0</v>
      </c>
      <c r="T193" s="183">
        <f t="shared" si="212"/>
        <v>0</v>
      </c>
      <c r="U193" s="183">
        <f t="shared" si="212"/>
        <v>0</v>
      </c>
      <c r="V193" s="183">
        <f t="shared" si="212"/>
        <v>0</v>
      </c>
      <c r="W193" s="183">
        <f t="shared" si="212"/>
        <v>0</v>
      </c>
      <c r="X193" s="183">
        <f t="shared" si="209"/>
        <v>0</v>
      </c>
      <c r="Y193" s="183">
        <f t="shared" si="210"/>
        <v>0</v>
      </c>
      <c r="Z193" s="183">
        <f t="shared" si="210"/>
        <v>0</v>
      </c>
      <c r="AA193" s="183">
        <f t="shared" si="211"/>
        <v>0</v>
      </c>
      <c r="AB193" s="183">
        <f t="shared" si="211"/>
        <v>0</v>
      </c>
      <c r="AC193" s="183">
        <f t="shared" si="211"/>
        <v>0</v>
      </c>
      <c r="AD193" s="183">
        <f t="shared" si="211"/>
        <v>0</v>
      </c>
      <c r="AE193" s="183">
        <f t="shared" si="211"/>
        <v>0</v>
      </c>
      <c r="AF193" s="196">
        <f t="shared" si="211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207"/>
        <v>0</v>
      </c>
      <c r="D194" s="183">
        <f t="shared" si="207"/>
        <v>0</v>
      </c>
      <c r="E194" s="183">
        <f t="shared" si="207"/>
        <v>0</v>
      </c>
      <c r="F194" s="183">
        <f t="shared" si="207"/>
        <v>0</v>
      </c>
      <c r="G194" s="183">
        <f t="shared" si="207"/>
        <v>0</v>
      </c>
      <c r="H194" s="183">
        <f t="shared" si="207"/>
        <v>0</v>
      </c>
      <c r="I194" s="183">
        <f t="shared" si="207"/>
        <v>0</v>
      </c>
      <c r="J194" s="183">
        <f t="shared" si="207"/>
        <v>0</v>
      </c>
      <c r="K194" s="183">
        <f t="shared" si="207"/>
        <v>0</v>
      </c>
      <c r="L194" s="183">
        <f t="shared" si="207"/>
        <v>0</v>
      </c>
      <c r="M194" s="183">
        <f t="shared" si="207"/>
        <v>0</v>
      </c>
      <c r="N194" s="183">
        <f t="shared" si="207"/>
        <v>0</v>
      </c>
      <c r="O194" s="183">
        <f t="shared" si="207"/>
        <v>0</v>
      </c>
      <c r="P194" s="183">
        <f t="shared" si="207"/>
        <v>0</v>
      </c>
      <c r="Q194" s="183">
        <f t="shared" si="207"/>
        <v>0</v>
      </c>
      <c r="R194" s="183">
        <f t="shared" si="207"/>
        <v>0</v>
      </c>
      <c r="S194" s="183">
        <f t="shared" si="212"/>
        <v>0</v>
      </c>
      <c r="T194" s="183">
        <f t="shared" si="212"/>
        <v>0</v>
      </c>
      <c r="U194" s="183">
        <f t="shared" si="212"/>
        <v>0</v>
      </c>
      <c r="V194" s="183">
        <f t="shared" si="212"/>
        <v>0</v>
      </c>
      <c r="W194" s="183">
        <f t="shared" si="212"/>
        <v>0</v>
      </c>
      <c r="X194" s="183">
        <f t="shared" si="209"/>
        <v>0</v>
      </c>
      <c r="Y194" s="183">
        <f t="shared" si="210"/>
        <v>0</v>
      </c>
      <c r="Z194" s="183">
        <f t="shared" si="210"/>
        <v>0</v>
      </c>
      <c r="AA194" s="183">
        <f t="shared" si="211"/>
        <v>0</v>
      </c>
      <c r="AB194" s="183">
        <f t="shared" si="211"/>
        <v>0</v>
      </c>
      <c r="AC194" s="183">
        <f t="shared" si="211"/>
        <v>0</v>
      </c>
      <c r="AD194" s="183">
        <f t="shared" si="211"/>
        <v>0</v>
      </c>
      <c r="AE194" s="183">
        <f t="shared" si="211"/>
        <v>0</v>
      </c>
      <c r="AF194" s="196">
        <f t="shared" si="211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207"/>
        <v>0</v>
      </c>
      <c r="D195" s="183">
        <f t="shared" si="207"/>
        <v>0</v>
      </c>
      <c r="E195" s="183">
        <f t="shared" si="207"/>
        <v>0</v>
      </c>
      <c r="F195" s="183">
        <f t="shared" si="207"/>
        <v>0</v>
      </c>
      <c r="G195" s="183">
        <f t="shared" si="207"/>
        <v>0</v>
      </c>
      <c r="H195" s="183">
        <f t="shared" si="207"/>
        <v>0</v>
      </c>
      <c r="I195" s="183">
        <f t="shared" si="207"/>
        <v>0</v>
      </c>
      <c r="J195" s="183">
        <f t="shared" si="207"/>
        <v>0</v>
      </c>
      <c r="K195" s="183">
        <f t="shared" si="207"/>
        <v>0</v>
      </c>
      <c r="L195" s="183">
        <f t="shared" si="207"/>
        <v>0</v>
      </c>
      <c r="M195" s="183">
        <f t="shared" si="207"/>
        <v>0</v>
      </c>
      <c r="N195" s="183">
        <f t="shared" si="207"/>
        <v>0</v>
      </c>
      <c r="O195" s="183">
        <f t="shared" si="207"/>
        <v>0</v>
      </c>
      <c r="P195" s="183">
        <f t="shared" si="207"/>
        <v>0</v>
      </c>
      <c r="Q195" s="183">
        <f t="shared" si="207"/>
        <v>0</v>
      </c>
      <c r="R195" s="183">
        <f t="shared" ref="R195:AF212" si="213">Q195</f>
        <v>0</v>
      </c>
      <c r="S195" s="183">
        <f t="shared" si="212"/>
        <v>0</v>
      </c>
      <c r="T195" s="183">
        <f t="shared" si="212"/>
        <v>0</v>
      </c>
      <c r="U195" s="183">
        <f t="shared" si="212"/>
        <v>0</v>
      </c>
      <c r="V195" s="183">
        <f t="shared" si="212"/>
        <v>0</v>
      </c>
      <c r="W195" s="183">
        <f t="shared" si="212"/>
        <v>0</v>
      </c>
      <c r="X195" s="183">
        <f t="shared" si="209"/>
        <v>0</v>
      </c>
      <c r="Y195" s="183">
        <f t="shared" si="210"/>
        <v>0</v>
      </c>
      <c r="Z195" s="183">
        <f t="shared" si="210"/>
        <v>0</v>
      </c>
      <c r="AA195" s="183">
        <f t="shared" si="213"/>
        <v>0</v>
      </c>
      <c r="AB195" s="183">
        <f t="shared" si="211"/>
        <v>0</v>
      </c>
      <c r="AC195" s="183">
        <f t="shared" si="211"/>
        <v>0</v>
      </c>
      <c r="AD195" s="183">
        <f t="shared" si="213"/>
        <v>0</v>
      </c>
      <c r="AE195" s="183">
        <f t="shared" si="213"/>
        <v>0</v>
      </c>
      <c r="AF195" s="196">
        <f t="shared" si="213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214">B196</f>
        <v>0</v>
      </c>
      <c r="D196" s="183">
        <f t="shared" si="214"/>
        <v>0</v>
      </c>
      <c r="E196" s="183">
        <f t="shared" si="214"/>
        <v>0</v>
      </c>
      <c r="F196" s="183">
        <f t="shared" si="214"/>
        <v>0</v>
      </c>
      <c r="G196" s="183">
        <f t="shared" si="214"/>
        <v>0</v>
      </c>
      <c r="H196" s="183">
        <f t="shared" si="214"/>
        <v>0</v>
      </c>
      <c r="I196" s="183">
        <f t="shared" si="214"/>
        <v>0</v>
      </c>
      <c r="J196" s="183">
        <f t="shared" si="214"/>
        <v>0</v>
      </c>
      <c r="K196" s="183">
        <f t="shared" si="214"/>
        <v>0</v>
      </c>
      <c r="L196" s="183">
        <f t="shared" si="214"/>
        <v>0</v>
      </c>
      <c r="M196" s="183">
        <f t="shared" si="214"/>
        <v>0</v>
      </c>
      <c r="N196" s="183">
        <f t="shared" si="214"/>
        <v>0</v>
      </c>
      <c r="O196" s="183">
        <f t="shared" si="214"/>
        <v>0</v>
      </c>
      <c r="P196" s="183">
        <f t="shared" si="214"/>
        <v>0</v>
      </c>
      <c r="Q196" s="183">
        <f t="shared" si="214"/>
        <v>0</v>
      </c>
      <c r="R196" s="183">
        <f t="shared" si="214"/>
        <v>0</v>
      </c>
      <c r="S196" s="183">
        <f t="shared" si="212"/>
        <v>0</v>
      </c>
      <c r="T196" s="183">
        <f t="shared" si="212"/>
        <v>0</v>
      </c>
      <c r="U196" s="183">
        <f t="shared" si="212"/>
        <v>0</v>
      </c>
      <c r="V196" s="183">
        <f t="shared" si="212"/>
        <v>0</v>
      </c>
      <c r="W196" s="183">
        <f t="shared" si="212"/>
        <v>0</v>
      </c>
      <c r="X196" s="183">
        <f t="shared" si="209"/>
        <v>0</v>
      </c>
      <c r="Y196" s="183">
        <f t="shared" si="210"/>
        <v>0</v>
      </c>
      <c r="Z196" s="183">
        <f t="shared" si="210"/>
        <v>0</v>
      </c>
      <c r="AA196" s="183">
        <f t="shared" si="213"/>
        <v>0</v>
      </c>
      <c r="AB196" s="183">
        <f t="shared" si="213"/>
        <v>0</v>
      </c>
      <c r="AC196" s="183">
        <f t="shared" si="213"/>
        <v>0</v>
      </c>
      <c r="AD196" s="183">
        <f t="shared" si="213"/>
        <v>0</v>
      </c>
      <c r="AE196" s="183">
        <f t="shared" si="213"/>
        <v>0</v>
      </c>
      <c r="AF196" s="196">
        <f t="shared" si="213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214"/>
        <v>0</v>
      </c>
      <c r="D197" s="183">
        <f t="shared" si="214"/>
        <v>0</v>
      </c>
      <c r="E197" s="183">
        <f t="shared" si="214"/>
        <v>0</v>
      </c>
      <c r="F197" s="183">
        <f t="shared" si="214"/>
        <v>0</v>
      </c>
      <c r="G197" s="183">
        <f t="shared" si="214"/>
        <v>0</v>
      </c>
      <c r="H197" s="183">
        <f t="shared" si="214"/>
        <v>0</v>
      </c>
      <c r="I197" s="183">
        <f t="shared" si="214"/>
        <v>0</v>
      </c>
      <c r="J197" s="183">
        <f t="shared" si="214"/>
        <v>0</v>
      </c>
      <c r="K197" s="183">
        <f t="shared" si="214"/>
        <v>0</v>
      </c>
      <c r="L197" s="183">
        <f t="shared" si="214"/>
        <v>0</v>
      </c>
      <c r="M197" s="183">
        <f t="shared" si="214"/>
        <v>0</v>
      </c>
      <c r="N197" s="183">
        <f t="shared" si="214"/>
        <v>0</v>
      </c>
      <c r="O197" s="183">
        <f t="shared" si="214"/>
        <v>0</v>
      </c>
      <c r="P197" s="183">
        <f t="shared" si="214"/>
        <v>0</v>
      </c>
      <c r="Q197" s="183">
        <f t="shared" si="214"/>
        <v>0</v>
      </c>
      <c r="R197" s="183">
        <f t="shared" si="214"/>
        <v>0</v>
      </c>
      <c r="S197" s="183">
        <f t="shared" si="212"/>
        <v>0</v>
      </c>
      <c r="T197" s="183">
        <f t="shared" si="212"/>
        <v>0</v>
      </c>
      <c r="U197" s="183">
        <f t="shared" si="212"/>
        <v>0</v>
      </c>
      <c r="V197" s="183">
        <f t="shared" si="212"/>
        <v>0</v>
      </c>
      <c r="W197" s="183">
        <f t="shared" si="212"/>
        <v>0</v>
      </c>
      <c r="X197" s="183">
        <f t="shared" si="209"/>
        <v>0</v>
      </c>
      <c r="Y197" s="183">
        <f t="shared" si="210"/>
        <v>0</v>
      </c>
      <c r="Z197" s="183">
        <f t="shared" si="210"/>
        <v>0</v>
      </c>
      <c r="AA197" s="183">
        <f t="shared" si="213"/>
        <v>0</v>
      </c>
      <c r="AB197" s="183">
        <f t="shared" si="213"/>
        <v>0</v>
      </c>
      <c r="AC197" s="183">
        <f t="shared" si="213"/>
        <v>0</v>
      </c>
      <c r="AD197" s="183">
        <f t="shared" si="213"/>
        <v>0</v>
      </c>
      <c r="AE197" s="183">
        <f t="shared" si="213"/>
        <v>0</v>
      </c>
      <c r="AF197" s="196">
        <f t="shared" si="213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214"/>
        <v>0</v>
      </c>
      <c r="D198" s="183">
        <f t="shared" si="214"/>
        <v>0</v>
      </c>
      <c r="E198" s="183">
        <f t="shared" si="214"/>
        <v>0</v>
      </c>
      <c r="F198" s="183">
        <f t="shared" si="214"/>
        <v>0</v>
      </c>
      <c r="G198" s="183">
        <f t="shared" si="214"/>
        <v>0</v>
      </c>
      <c r="H198" s="183">
        <f t="shared" si="214"/>
        <v>0</v>
      </c>
      <c r="I198" s="183">
        <f t="shared" si="214"/>
        <v>0</v>
      </c>
      <c r="J198" s="183">
        <f t="shared" si="214"/>
        <v>0</v>
      </c>
      <c r="K198" s="183">
        <f t="shared" si="214"/>
        <v>0</v>
      </c>
      <c r="L198" s="183">
        <f t="shared" si="214"/>
        <v>0</v>
      </c>
      <c r="M198" s="183">
        <f t="shared" si="214"/>
        <v>0</v>
      </c>
      <c r="N198" s="183">
        <f t="shared" si="214"/>
        <v>0</v>
      </c>
      <c r="O198" s="183">
        <f t="shared" si="214"/>
        <v>0</v>
      </c>
      <c r="P198" s="183">
        <f t="shared" si="214"/>
        <v>0</v>
      </c>
      <c r="Q198" s="183">
        <f t="shared" si="214"/>
        <v>0</v>
      </c>
      <c r="R198" s="183">
        <f t="shared" si="214"/>
        <v>0</v>
      </c>
      <c r="S198" s="183">
        <f t="shared" si="212"/>
        <v>0</v>
      </c>
      <c r="T198" s="183">
        <f t="shared" si="212"/>
        <v>0</v>
      </c>
      <c r="U198" s="183">
        <f t="shared" si="212"/>
        <v>0</v>
      </c>
      <c r="V198" s="183">
        <f t="shared" si="212"/>
        <v>0</v>
      </c>
      <c r="W198" s="183">
        <f t="shared" si="212"/>
        <v>0</v>
      </c>
      <c r="X198" s="183">
        <f t="shared" si="209"/>
        <v>0</v>
      </c>
      <c r="Y198" s="183">
        <f t="shared" si="210"/>
        <v>0</v>
      </c>
      <c r="Z198" s="183">
        <f t="shared" si="210"/>
        <v>0</v>
      </c>
      <c r="AA198" s="183">
        <f t="shared" si="213"/>
        <v>0</v>
      </c>
      <c r="AB198" s="183">
        <f t="shared" si="213"/>
        <v>0</v>
      </c>
      <c r="AC198" s="183">
        <f t="shared" si="213"/>
        <v>0</v>
      </c>
      <c r="AD198" s="183">
        <f t="shared" si="213"/>
        <v>0</v>
      </c>
      <c r="AE198" s="183">
        <f t="shared" si="213"/>
        <v>0</v>
      </c>
      <c r="AF198" s="196">
        <f t="shared" si="213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214"/>
        <v>0</v>
      </c>
      <c r="D199" s="183">
        <f t="shared" si="214"/>
        <v>0</v>
      </c>
      <c r="E199" s="183">
        <f t="shared" si="214"/>
        <v>0</v>
      </c>
      <c r="F199" s="183">
        <f t="shared" si="214"/>
        <v>0</v>
      </c>
      <c r="G199" s="183">
        <f t="shared" si="214"/>
        <v>0</v>
      </c>
      <c r="H199" s="183">
        <f t="shared" si="214"/>
        <v>0</v>
      </c>
      <c r="I199" s="183">
        <f t="shared" si="214"/>
        <v>0</v>
      </c>
      <c r="J199" s="183">
        <f t="shared" si="214"/>
        <v>0</v>
      </c>
      <c r="K199" s="183">
        <f t="shared" si="214"/>
        <v>0</v>
      </c>
      <c r="L199" s="183">
        <f t="shared" si="214"/>
        <v>0</v>
      </c>
      <c r="M199" s="183">
        <f t="shared" si="214"/>
        <v>0</v>
      </c>
      <c r="N199" s="183">
        <f t="shared" si="214"/>
        <v>0</v>
      </c>
      <c r="O199" s="183">
        <f t="shared" si="214"/>
        <v>0</v>
      </c>
      <c r="P199" s="183">
        <f t="shared" si="214"/>
        <v>0</v>
      </c>
      <c r="Q199" s="183">
        <f t="shared" si="214"/>
        <v>0</v>
      </c>
      <c r="R199" s="183">
        <f t="shared" si="214"/>
        <v>0</v>
      </c>
      <c r="S199" s="183">
        <f t="shared" si="212"/>
        <v>0</v>
      </c>
      <c r="T199" s="183">
        <f t="shared" si="212"/>
        <v>0</v>
      </c>
      <c r="U199" s="183">
        <f t="shared" si="212"/>
        <v>0</v>
      </c>
      <c r="V199" s="183">
        <f t="shared" si="212"/>
        <v>0</v>
      </c>
      <c r="W199" s="183">
        <f t="shared" si="212"/>
        <v>0</v>
      </c>
      <c r="X199" s="183">
        <f t="shared" si="209"/>
        <v>0</v>
      </c>
      <c r="Y199" s="183">
        <f t="shared" si="210"/>
        <v>0</v>
      </c>
      <c r="Z199" s="183">
        <f t="shared" si="210"/>
        <v>0</v>
      </c>
      <c r="AA199" s="183">
        <f t="shared" si="213"/>
        <v>0</v>
      </c>
      <c r="AB199" s="183">
        <f t="shared" si="213"/>
        <v>0</v>
      </c>
      <c r="AC199" s="183">
        <f t="shared" si="213"/>
        <v>0</v>
      </c>
      <c r="AD199" s="183">
        <f t="shared" si="213"/>
        <v>0</v>
      </c>
      <c r="AE199" s="183">
        <f t="shared" si="213"/>
        <v>0</v>
      </c>
      <c r="AF199" s="196">
        <f t="shared" si="213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214"/>
        <v>0</v>
      </c>
      <c r="D200" s="183">
        <f t="shared" si="214"/>
        <v>0</v>
      </c>
      <c r="E200" s="183">
        <f t="shared" si="214"/>
        <v>0</v>
      </c>
      <c r="F200" s="183">
        <f t="shared" si="214"/>
        <v>0</v>
      </c>
      <c r="G200" s="183">
        <f t="shared" si="214"/>
        <v>0</v>
      </c>
      <c r="H200" s="183">
        <f t="shared" si="214"/>
        <v>0</v>
      </c>
      <c r="I200" s="183">
        <f t="shared" si="214"/>
        <v>0</v>
      </c>
      <c r="J200" s="183">
        <f t="shared" si="214"/>
        <v>0</v>
      </c>
      <c r="K200" s="183">
        <f t="shared" si="214"/>
        <v>0</v>
      </c>
      <c r="L200" s="183">
        <f t="shared" si="214"/>
        <v>0</v>
      </c>
      <c r="M200" s="183">
        <f t="shared" si="214"/>
        <v>0</v>
      </c>
      <c r="N200" s="183">
        <f t="shared" si="214"/>
        <v>0</v>
      </c>
      <c r="O200" s="183">
        <f t="shared" si="214"/>
        <v>0</v>
      </c>
      <c r="P200" s="183">
        <f t="shared" si="214"/>
        <v>0</v>
      </c>
      <c r="Q200" s="183">
        <f t="shared" si="214"/>
        <v>0</v>
      </c>
      <c r="R200" s="183">
        <f t="shared" si="214"/>
        <v>0</v>
      </c>
      <c r="S200" s="183">
        <f t="shared" si="212"/>
        <v>0</v>
      </c>
      <c r="T200" s="183">
        <f t="shared" si="212"/>
        <v>0</v>
      </c>
      <c r="U200" s="183">
        <f t="shared" si="212"/>
        <v>0</v>
      </c>
      <c r="V200" s="183">
        <f t="shared" si="212"/>
        <v>0</v>
      </c>
      <c r="W200" s="183">
        <f t="shared" si="212"/>
        <v>0</v>
      </c>
      <c r="X200" s="183">
        <f t="shared" si="209"/>
        <v>0</v>
      </c>
      <c r="Y200" s="183">
        <f t="shared" si="210"/>
        <v>0</v>
      </c>
      <c r="Z200" s="183">
        <f t="shared" si="210"/>
        <v>0</v>
      </c>
      <c r="AA200" s="183">
        <f t="shared" si="213"/>
        <v>0</v>
      </c>
      <c r="AB200" s="183">
        <f t="shared" si="213"/>
        <v>0</v>
      </c>
      <c r="AC200" s="183">
        <f t="shared" si="213"/>
        <v>0</v>
      </c>
      <c r="AD200" s="183">
        <f t="shared" si="213"/>
        <v>0</v>
      </c>
      <c r="AE200" s="183">
        <f t="shared" si="213"/>
        <v>0</v>
      </c>
      <c r="AF200" s="196">
        <f t="shared" si="213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214"/>
        <v>0</v>
      </c>
      <c r="D201" s="183">
        <f t="shared" si="214"/>
        <v>0</v>
      </c>
      <c r="E201" s="183">
        <f t="shared" si="214"/>
        <v>0</v>
      </c>
      <c r="F201" s="183">
        <f t="shared" si="214"/>
        <v>0</v>
      </c>
      <c r="G201" s="183">
        <f t="shared" si="214"/>
        <v>0</v>
      </c>
      <c r="H201" s="183">
        <f t="shared" si="214"/>
        <v>0</v>
      </c>
      <c r="I201" s="183">
        <f t="shared" si="214"/>
        <v>0</v>
      </c>
      <c r="J201" s="183">
        <f t="shared" si="214"/>
        <v>0</v>
      </c>
      <c r="K201" s="183">
        <f t="shared" si="214"/>
        <v>0</v>
      </c>
      <c r="L201" s="183">
        <f t="shared" si="214"/>
        <v>0</v>
      </c>
      <c r="M201" s="183">
        <f t="shared" si="214"/>
        <v>0</v>
      </c>
      <c r="N201" s="183">
        <f t="shared" si="214"/>
        <v>0</v>
      </c>
      <c r="O201" s="183">
        <f t="shared" si="214"/>
        <v>0</v>
      </c>
      <c r="P201" s="183">
        <f t="shared" si="214"/>
        <v>0</v>
      </c>
      <c r="Q201" s="183">
        <f t="shared" si="214"/>
        <v>0</v>
      </c>
      <c r="R201" s="183">
        <f t="shared" si="214"/>
        <v>0</v>
      </c>
      <c r="S201" s="183">
        <f t="shared" si="212"/>
        <v>0</v>
      </c>
      <c r="T201" s="183">
        <f t="shared" si="212"/>
        <v>0</v>
      </c>
      <c r="U201" s="183">
        <f t="shared" si="212"/>
        <v>0</v>
      </c>
      <c r="V201" s="183">
        <f t="shared" si="212"/>
        <v>0</v>
      </c>
      <c r="W201" s="183">
        <f t="shared" si="212"/>
        <v>0</v>
      </c>
      <c r="X201" s="183">
        <f t="shared" si="209"/>
        <v>0</v>
      </c>
      <c r="Y201" s="183">
        <f t="shared" si="210"/>
        <v>0</v>
      </c>
      <c r="Z201" s="183">
        <f t="shared" si="210"/>
        <v>0</v>
      </c>
      <c r="AA201" s="183">
        <f t="shared" si="213"/>
        <v>0</v>
      </c>
      <c r="AB201" s="183">
        <f t="shared" si="213"/>
        <v>0</v>
      </c>
      <c r="AC201" s="183">
        <f t="shared" si="213"/>
        <v>0</v>
      </c>
      <c r="AD201" s="183">
        <f t="shared" si="213"/>
        <v>0</v>
      </c>
      <c r="AE201" s="183">
        <f t="shared" si="213"/>
        <v>0</v>
      </c>
      <c r="AF201" s="196">
        <f t="shared" si="213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214"/>
        <v>0</v>
      </c>
      <c r="D202" s="183">
        <f t="shared" si="214"/>
        <v>0</v>
      </c>
      <c r="E202" s="183">
        <f t="shared" si="214"/>
        <v>0</v>
      </c>
      <c r="F202" s="183">
        <f t="shared" si="214"/>
        <v>0</v>
      </c>
      <c r="G202" s="183">
        <f t="shared" si="214"/>
        <v>0</v>
      </c>
      <c r="H202" s="183">
        <f t="shared" si="214"/>
        <v>0</v>
      </c>
      <c r="I202" s="183">
        <f t="shared" si="214"/>
        <v>0</v>
      </c>
      <c r="J202" s="183">
        <f t="shared" si="214"/>
        <v>0</v>
      </c>
      <c r="K202" s="183">
        <f t="shared" si="214"/>
        <v>0</v>
      </c>
      <c r="L202" s="183">
        <f t="shared" si="214"/>
        <v>0</v>
      </c>
      <c r="M202" s="183">
        <f t="shared" si="214"/>
        <v>0</v>
      </c>
      <c r="N202" s="183">
        <f t="shared" si="214"/>
        <v>0</v>
      </c>
      <c r="O202" s="183">
        <f t="shared" si="214"/>
        <v>0</v>
      </c>
      <c r="P202" s="183">
        <f t="shared" si="214"/>
        <v>0</v>
      </c>
      <c r="Q202" s="183">
        <f t="shared" si="214"/>
        <v>0</v>
      </c>
      <c r="R202" s="183">
        <f t="shared" si="214"/>
        <v>0</v>
      </c>
      <c r="S202" s="183">
        <f t="shared" si="212"/>
        <v>0</v>
      </c>
      <c r="T202" s="183">
        <f t="shared" si="212"/>
        <v>0</v>
      </c>
      <c r="U202" s="183">
        <f t="shared" si="212"/>
        <v>0</v>
      </c>
      <c r="V202" s="183">
        <f t="shared" si="212"/>
        <v>0</v>
      </c>
      <c r="W202" s="183">
        <f t="shared" si="212"/>
        <v>0</v>
      </c>
      <c r="X202" s="183">
        <f t="shared" si="209"/>
        <v>0</v>
      </c>
      <c r="Y202" s="183">
        <f t="shared" si="210"/>
        <v>0</v>
      </c>
      <c r="Z202" s="183">
        <f t="shared" si="210"/>
        <v>0</v>
      </c>
      <c r="AA202" s="183">
        <f t="shared" si="213"/>
        <v>0</v>
      </c>
      <c r="AB202" s="183">
        <f t="shared" si="213"/>
        <v>0</v>
      </c>
      <c r="AC202" s="183">
        <f t="shared" si="213"/>
        <v>0</v>
      </c>
      <c r="AD202" s="183">
        <f t="shared" si="213"/>
        <v>0</v>
      </c>
      <c r="AE202" s="183">
        <f t="shared" si="213"/>
        <v>0</v>
      </c>
      <c r="AF202" s="196">
        <f t="shared" si="213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214"/>
        <v>0</v>
      </c>
      <c r="D203" s="183">
        <f t="shared" si="214"/>
        <v>0</v>
      </c>
      <c r="E203" s="183">
        <f t="shared" si="214"/>
        <v>0</v>
      </c>
      <c r="F203" s="183">
        <f t="shared" si="214"/>
        <v>0</v>
      </c>
      <c r="G203" s="183">
        <f t="shared" si="214"/>
        <v>0</v>
      </c>
      <c r="H203" s="183">
        <f t="shared" si="214"/>
        <v>0</v>
      </c>
      <c r="I203" s="183">
        <f t="shared" si="214"/>
        <v>0</v>
      </c>
      <c r="J203" s="183">
        <f t="shared" si="214"/>
        <v>0</v>
      </c>
      <c r="K203" s="183">
        <f t="shared" si="214"/>
        <v>0</v>
      </c>
      <c r="L203" s="183">
        <f t="shared" si="214"/>
        <v>0</v>
      </c>
      <c r="M203" s="183">
        <f t="shared" si="214"/>
        <v>0</v>
      </c>
      <c r="N203" s="183">
        <f t="shared" si="214"/>
        <v>0</v>
      </c>
      <c r="O203" s="183">
        <f t="shared" si="214"/>
        <v>0</v>
      </c>
      <c r="P203" s="183">
        <f t="shared" si="214"/>
        <v>0</v>
      </c>
      <c r="Q203" s="183">
        <f t="shared" si="214"/>
        <v>0</v>
      </c>
      <c r="R203" s="183">
        <f t="shared" si="214"/>
        <v>0</v>
      </c>
      <c r="S203" s="183">
        <f t="shared" si="212"/>
        <v>0</v>
      </c>
      <c r="T203" s="183">
        <f t="shared" si="212"/>
        <v>0</v>
      </c>
      <c r="U203" s="183">
        <f t="shared" si="212"/>
        <v>0</v>
      </c>
      <c r="V203" s="183">
        <f t="shared" si="212"/>
        <v>0</v>
      </c>
      <c r="W203" s="183">
        <f t="shared" si="212"/>
        <v>0</v>
      </c>
      <c r="X203" s="183">
        <f t="shared" si="209"/>
        <v>0</v>
      </c>
      <c r="Y203" s="183">
        <f t="shared" si="210"/>
        <v>0</v>
      </c>
      <c r="Z203" s="183">
        <f t="shared" si="210"/>
        <v>0</v>
      </c>
      <c r="AA203" s="183">
        <f t="shared" si="213"/>
        <v>0</v>
      </c>
      <c r="AB203" s="183">
        <f t="shared" si="213"/>
        <v>0</v>
      </c>
      <c r="AC203" s="183">
        <f t="shared" si="213"/>
        <v>0</v>
      </c>
      <c r="AD203" s="183">
        <f t="shared" si="213"/>
        <v>0</v>
      </c>
      <c r="AE203" s="183">
        <f t="shared" si="213"/>
        <v>0</v>
      </c>
      <c r="AF203" s="196">
        <f t="shared" si="213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214"/>
        <v>0</v>
      </c>
      <c r="D204" s="183">
        <f t="shared" si="214"/>
        <v>0</v>
      </c>
      <c r="E204" s="183">
        <f t="shared" si="214"/>
        <v>0</v>
      </c>
      <c r="F204" s="183">
        <f t="shared" si="214"/>
        <v>0</v>
      </c>
      <c r="G204" s="183">
        <f t="shared" si="214"/>
        <v>0</v>
      </c>
      <c r="H204" s="183">
        <f t="shared" si="214"/>
        <v>0</v>
      </c>
      <c r="I204" s="183">
        <f t="shared" si="214"/>
        <v>0</v>
      </c>
      <c r="J204" s="183">
        <f t="shared" si="214"/>
        <v>0</v>
      </c>
      <c r="K204" s="183">
        <f t="shared" si="214"/>
        <v>0</v>
      </c>
      <c r="L204" s="183">
        <f t="shared" si="214"/>
        <v>0</v>
      </c>
      <c r="M204" s="183">
        <f t="shared" si="214"/>
        <v>0</v>
      </c>
      <c r="N204" s="183">
        <f t="shared" si="214"/>
        <v>0</v>
      </c>
      <c r="O204" s="183">
        <f t="shared" si="214"/>
        <v>0</v>
      </c>
      <c r="P204" s="183">
        <f t="shared" si="214"/>
        <v>0</v>
      </c>
      <c r="Q204" s="183">
        <f t="shared" si="214"/>
        <v>0</v>
      </c>
      <c r="R204" s="183">
        <f t="shared" si="214"/>
        <v>0</v>
      </c>
      <c r="S204" s="183">
        <f t="shared" si="212"/>
        <v>0</v>
      </c>
      <c r="T204" s="183">
        <f t="shared" si="212"/>
        <v>0</v>
      </c>
      <c r="U204" s="183">
        <f t="shared" si="212"/>
        <v>0</v>
      </c>
      <c r="V204" s="183">
        <f t="shared" si="212"/>
        <v>0</v>
      </c>
      <c r="W204" s="183">
        <f t="shared" si="212"/>
        <v>0</v>
      </c>
      <c r="X204" s="183">
        <f t="shared" si="209"/>
        <v>0</v>
      </c>
      <c r="Y204" s="183">
        <f t="shared" si="210"/>
        <v>0</v>
      </c>
      <c r="Z204" s="183">
        <f t="shared" si="210"/>
        <v>0</v>
      </c>
      <c r="AA204" s="183">
        <f t="shared" si="213"/>
        <v>0</v>
      </c>
      <c r="AB204" s="183">
        <f t="shared" si="213"/>
        <v>0</v>
      </c>
      <c r="AC204" s="183">
        <f t="shared" si="213"/>
        <v>0</v>
      </c>
      <c r="AD204" s="183">
        <f t="shared" si="213"/>
        <v>0</v>
      </c>
      <c r="AE204" s="183">
        <f t="shared" si="213"/>
        <v>0</v>
      </c>
      <c r="AF204" s="196">
        <f t="shared" si="213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214"/>
        <v>0</v>
      </c>
      <c r="D205" s="183">
        <f t="shared" si="214"/>
        <v>0</v>
      </c>
      <c r="E205" s="183">
        <f t="shared" si="214"/>
        <v>0</v>
      </c>
      <c r="F205" s="183">
        <f t="shared" si="214"/>
        <v>0</v>
      </c>
      <c r="G205" s="183">
        <f t="shared" si="214"/>
        <v>0</v>
      </c>
      <c r="H205" s="183">
        <f t="shared" si="214"/>
        <v>0</v>
      </c>
      <c r="I205" s="183">
        <f t="shared" si="214"/>
        <v>0</v>
      </c>
      <c r="J205" s="183">
        <f t="shared" si="214"/>
        <v>0</v>
      </c>
      <c r="K205" s="183">
        <f t="shared" si="214"/>
        <v>0</v>
      </c>
      <c r="L205" s="183">
        <f t="shared" si="214"/>
        <v>0</v>
      </c>
      <c r="M205" s="183">
        <f t="shared" si="214"/>
        <v>0</v>
      </c>
      <c r="N205" s="183">
        <f t="shared" si="214"/>
        <v>0</v>
      </c>
      <c r="O205" s="183">
        <f t="shared" si="214"/>
        <v>0</v>
      </c>
      <c r="P205" s="183">
        <f t="shared" si="214"/>
        <v>0</v>
      </c>
      <c r="Q205" s="183">
        <f t="shared" si="214"/>
        <v>0</v>
      </c>
      <c r="R205" s="183">
        <f t="shared" si="214"/>
        <v>0</v>
      </c>
      <c r="S205" s="183">
        <f t="shared" si="212"/>
        <v>0</v>
      </c>
      <c r="T205" s="183">
        <f t="shared" si="212"/>
        <v>0</v>
      </c>
      <c r="U205" s="183">
        <f t="shared" si="212"/>
        <v>0</v>
      </c>
      <c r="V205" s="183">
        <f t="shared" si="212"/>
        <v>0</v>
      </c>
      <c r="W205" s="183">
        <f t="shared" si="212"/>
        <v>0</v>
      </c>
      <c r="X205" s="183">
        <f t="shared" si="209"/>
        <v>0</v>
      </c>
      <c r="Y205" s="183">
        <f t="shared" si="210"/>
        <v>0</v>
      </c>
      <c r="Z205" s="183">
        <f t="shared" si="210"/>
        <v>0</v>
      </c>
      <c r="AA205" s="183">
        <f t="shared" si="213"/>
        <v>0</v>
      </c>
      <c r="AB205" s="183">
        <f t="shared" si="213"/>
        <v>0</v>
      </c>
      <c r="AC205" s="183">
        <f t="shared" si="213"/>
        <v>0</v>
      </c>
      <c r="AD205" s="183">
        <f t="shared" si="213"/>
        <v>0</v>
      </c>
      <c r="AE205" s="183">
        <f t="shared" si="213"/>
        <v>0</v>
      </c>
      <c r="AF205" s="196">
        <f t="shared" si="213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214"/>
        <v>0</v>
      </c>
      <c r="D206" s="183">
        <f t="shared" si="214"/>
        <v>0</v>
      </c>
      <c r="E206" s="183">
        <f t="shared" si="214"/>
        <v>0</v>
      </c>
      <c r="F206" s="183">
        <f t="shared" si="214"/>
        <v>0</v>
      </c>
      <c r="G206" s="183">
        <f t="shared" si="214"/>
        <v>0</v>
      </c>
      <c r="H206" s="183">
        <f t="shared" si="214"/>
        <v>0</v>
      </c>
      <c r="I206" s="183">
        <f t="shared" si="214"/>
        <v>0</v>
      </c>
      <c r="J206" s="183">
        <f t="shared" si="214"/>
        <v>0</v>
      </c>
      <c r="K206" s="183">
        <f t="shared" si="214"/>
        <v>0</v>
      </c>
      <c r="L206" s="183">
        <f t="shared" si="214"/>
        <v>0</v>
      </c>
      <c r="M206" s="183">
        <f t="shared" si="214"/>
        <v>0</v>
      </c>
      <c r="N206" s="183">
        <f t="shared" si="214"/>
        <v>0</v>
      </c>
      <c r="O206" s="183">
        <f t="shared" si="214"/>
        <v>0</v>
      </c>
      <c r="P206" s="183">
        <f t="shared" si="214"/>
        <v>0</v>
      </c>
      <c r="Q206" s="183">
        <f t="shared" si="214"/>
        <v>0</v>
      </c>
      <c r="R206" s="183">
        <f t="shared" si="214"/>
        <v>0</v>
      </c>
      <c r="S206" s="183">
        <f t="shared" si="212"/>
        <v>0</v>
      </c>
      <c r="T206" s="183">
        <f t="shared" si="212"/>
        <v>0</v>
      </c>
      <c r="U206" s="183">
        <f t="shared" si="212"/>
        <v>0</v>
      </c>
      <c r="V206" s="183">
        <f t="shared" si="212"/>
        <v>0</v>
      </c>
      <c r="W206" s="183">
        <f t="shared" si="212"/>
        <v>0</v>
      </c>
      <c r="X206" s="183">
        <f t="shared" si="209"/>
        <v>0</v>
      </c>
      <c r="Y206" s="183">
        <f t="shared" si="210"/>
        <v>0</v>
      </c>
      <c r="Z206" s="183">
        <f t="shared" si="210"/>
        <v>0</v>
      </c>
      <c r="AA206" s="183">
        <f t="shared" si="213"/>
        <v>0</v>
      </c>
      <c r="AB206" s="183">
        <f t="shared" si="213"/>
        <v>0</v>
      </c>
      <c r="AC206" s="183">
        <f t="shared" si="213"/>
        <v>0</v>
      </c>
      <c r="AD206" s="183">
        <f t="shared" si="213"/>
        <v>0</v>
      </c>
      <c r="AE206" s="183">
        <f t="shared" si="213"/>
        <v>0</v>
      </c>
      <c r="AF206" s="196">
        <f t="shared" si="213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214"/>
        <v>0</v>
      </c>
      <c r="D207" s="183">
        <f t="shared" si="214"/>
        <v>0</v>
      </c>
      <c r="E207" s="183">
        <f t="shared" si="214"/>
        <v>0</v>
      </c>
      <c r="F207" s="183">
        <f t="shared" si="214"/>
        <v>0</v>
      </c>
      <c r="G207" s="183">
        <f t="shared" si="214"/>
        <v>0</v>
      </c>
      <c r="H207" s="183">
        <f t="shared" si="214"/>
        <v>0</v>
      </c>
      <c r="I207" s="183">
        <f t="shared" si="214"/>
        <v>0</v>
      </c>
      <c r="J207" s="183">
        <f t="shared" si="214"/>
        <v>0</v>
      </c>
      <c r="K207" s="183">
        <f t="shared" si="214"/>
        <v>0</v>
      </c>
      <c r="L207" s="183">
        <f t="shared" si="214"/>
        <v>0</v>
      </c>
      <c r="M207" s="183">
        <f t="shared" si="214"/>
        <v>0</v>
      </c>
      <c r="N207" s="183">
        <f t="shared" si="214"/>
        <v>0</v>
      </c>
      <c r="O207" s="183">
        <f t="shared" si="214"/>
        <v>0</v>
      </c>
      <c r="P207" s="183">
        <f t="shared" si="214"/>
        <v>0</v>
      </c>
      <c r="Q207" s="183">
        <f t="shared" si="214"/>
        <v>0</v>
      </c>
      <c r="R207" s="183">
        <f t="shared" si="214"/>
        <v>0</v>
      </c>
      <c r="S207" s="183">
        <f t="shared" si="212"/>
        <v>0</v>
      </c>
      <c r="T207" s="183">
        <f t="shared" si="212"/>
        <v>0</v>
      </c>
      <c r="U207" s="183">
        <f t="shared" si="212"/>
        <v>0</v>
      </c>
      <c r="V207" s="183">
        <f t="shared" si="212"/>
        <v>0</v>
      </c>
      <c r="W207" s="183">
        <f t="shared" si="212"/>
        <v>0</v>
      </c>
      <c r="X207" s="183">
        <f t="shared" si="209"/>
        <v>0</v>
      </c>
      <c r="Y207" s="183">
        <f t="shared" si="210"/>
        <v>0</v>
      </c>
      <c r="Z207" s="183">
        <f t="shared" si="210"/>
        <v>0</v>
      </c>
      <c r="AA207" s="183">
        <f t="shared" si="213"/>
        <v>0</v>
      </c>
      <c r="AB207" s="183">
        <f t="shared" si="213"/>
        <v>0</v>
      </c>
      <c r="AC207" s="183">
        <f t="shared" si="213"/>
        <v>0</v>
      </c>
      <c r="AD207" s="183">
        <f t="shared" si="213"/>
        <v>0</v>
      </c>
      <c r="AE207" s="183">
        <f t="shared" si="213"/>
        <v>0</v>
      </c>
      <c r="AF207" s="196">
        <f t="shared" si="213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214"/>
        <v>0</v>
      </c>
      <c r="D208" s="183">
        <f t="shared" si="214"/>
        <v>0</v>
      </c>
      <c r="E208" s="183">
        <f t="shared" si="214"/>
        <v>0</v>
      </c>
      <c r="F208" s="183">
        <f t="shared" si="214"/>
        <v>0</v>
      </c>
      <c r="G208" s="183">
        <f t="shared" si="214"/>
        <v>0</v>
      </c>
      <c r="H208" s="183">
        <f t="shared" si="214"/>
        <v>0</v>
      </c>
      <c r="I208" s="183">
        <f t="shared" si="214"/>
        <v>0</v>
      </c>
      <c r="J208" s="183">
        <f t="shared" si="214"/>
        <v>0</v>
      </c>
      <c r="K208" s="183">
        <f t="shared" si="214"/>
        <v>0</v>
      </c>
      <c r="L208" s="183">
        <f t="shared" si="214"/>
        <v>0</v>
      </c>
      <c r="M208" s="183">
        <f t="shared" si="214"/>
        <v>0</v>
      </c>
      <c r="N208" s="183">
        <f t="shared" si="214"/>
        <v>0</v>
      </c>
      <c r="O208" s="183">
        <f t="shared" si="214"/>
        <v>0</v>
      </c>
      <c r="P208" s="183">
        <f t="shared" si="214"/>
        <v>0</v>
      </c>
      <c r="Q208" s="183">
        <f t="shared" si="214"/>
        <v>0</v>
      </c>
      <c r="R208" s="183">
        <f t="shared" si="214"/>
        <v>0</v>
      </c>
      <c r="S208" s="183">
        <f t="shared" si="212"/>
        <v>0</v>
      </c>
      <c r="T208" s="183">
        <f t="shared" si="212"/>
        <v>0</v>
      </c>
      <c r="U208" s="183">
        <f t="shared" si="212"/>
        <v>0</v>
      </c>
      <c r="V208" s="183">
        <f t="shared" si="212"/>
        <v>0</v>
      </c>
      <c r="W208" s="183">
        <f t="shared" si="212"/>
        <v>0</v>
      </c>
      <c r="X208" s="183">
        <f t="shared" si="209"/>
        <v>0</v>
      </c>
      <c r="Y208" s="183">
        <f t="shared" si="210"/>
        <v>0</v>
      </c>
      <c r="Z208" s="183">
        <f t="shared" si="210"/>
        <v>0</v>
      </c>
      <c r="AA208" s="183">
        <f t="shared" si="213"/>
        <v>0</v>
      </c>
      <c r="AB208" s="183">
        <f t="shared" si="213"/>
        <v>0</v>
      </c>
      <c r="AC208" s="183">
        <f t="shared" si="213"/>
        <v>0</v>
      </c>
      <c r="AD208" s="183">
        <f t="shared" si="213"/>
        <v>0</v>
      </c>
      <c r="AE208" s="183">
        <f t="shared" si="213"/>
        <v>0</v>
      </c>
      <c r="AF208" s="196">
        <f t="shared" si="213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214"/>
        <v>0</v>
      </c>
      <c r="D209" s="183">
        <f t="shared" si="214"/>
        <v>0</v>
      </c>
      <c r="E209" s="183">
        <f t="shared" si="214"/>
        <v>0</v>
      </c>
      <c r="F209" s="183">
        <f t="shared" si="214"/>
        <v>0</v>
      </c>
      <c r="G209" s="183">
        <f t="shared" si="214"/>
        <v>0</v>
      </c>
      <c r="H209" s="183">
        <f t="shared" si="214"/>
        <v>0</v>
      </c>
      <c r="I209" s="183">
        <f t="shared" si="214"/>
        <v>0</v>
      </c>
      <c r="J209" s="183">
        <f t="shared" si="214"/>
        <v>0</v>
      </c>
      <c r="K209" s="183">
        <f t="shared" si="214"/>
        <v>0</v>
      </c>
      <c r="L209" s="183">
        <f t="shared" si="214"/>
        <v>0</v>
      </c>
      <c r="M209" s="183">
        <f t="shared" si="214"/>
        <v>0</v>
      </c>
      <c r="N209" s="183">
        <f t="shared" si="214"/>
        <v>0</v>
      </c>
      <c r="O209" s="183">
        <f t="shared" si="214"/>
        <v>0</v>
      </c>
      <c r="P209" s="183">
        <f t="shared" si="214"/>
        <v>0</v>
      </c>
      <c r="Q209" s="183">
        <f t="shared" si="214"/>
        <v>0</v>
      </c>
      <c r="R209" s="183">
        <f t="shared" si="214"/>
        <v>0</v>
      </c>
      <c r="S209" s="183">
        <f t="shared" si="212"/>
        <v>0</v>
      </c>
      <c r="T209" s="183">
        <f t="shared" si="212"/>
        <v>0</v>
      </c>
      <c r="U209" s="183">
        <f t="shared" si="212"/>
        <v>0</v>
      </c>
      <c r="V209" s="183">
        <f t="shared" si="212"/>
        <v>0</v>
      </c>
      <c r="W209" s="183">
        <f t="shared" si="212"/>
        <v>0</v>
      </c>
      <c r="X209" s="183">
        <f t="shared" si="209"/>
        <v>0</v>
      </c>
      <c r="Y209" s="183">
        <f t="shared" si="210"/>
        <v>0</v>
      </c>
      <c r="Z209" s="183">
        <f t="shared" si="210"/>
        <v>0</v>
      </c>
      <c r="AA209" s="183">
        <f t="shared" si="213"/>
        <v>0</v>
      </c>
      <c r="AB209" s="183">
        <f t="shared" si="213"/>
        <v>0</v>
      </c>
      <c r="AC209" s="183">
        <f t="shared" si="213"/>
        <v>0</v>
      </c>
      <c r="AD209" s="183">
        <f t="shared" si="213"/>
        <v>0</v>
      </c>
      <c r="AE209" s="183">
        <f t="shared" si="213"/>
        <v>0</v>
      </c>
      <c r="AF209" s="196">
        <f t="shared" si="213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214"/>
        <v>0</v>
      </c>
      <c r="D210" s="183">
        <f t="shared" si="214"/>
        <v>0</v>
      </c>
      <c r="E210" s="183">
        <f t="shared" si="214"/>
        <v>0</v>
      </c>
      <c r="F210" s="183">
        <f t="shared" si="214"/>
        <v>0</v>
      </c>
      <c r="G210" s="183">
        <f t="shared" si="214"/>
        <v>0</v>
      </c>
      <c r="H210" s="183">
        <f t="shared" si="214"/>
        <v>0</v>
      </c>
      <c r="I210" s="183">
        <f t="shared" si="214"/>
        <v>0</v>
      </c>
      <c r="J210" s="183">
        <f t="shared" si="214"/>
        <v>0</v>
      </c>
      <c r="K210" s="183">
        <f t="shared" si="214"/>
        <v>0</v>
      </c>
      <c r="L210" s="183">
        <f t="shared" si="214"/>
        <v>0</v>
      </c>
      <c r="M210" s="183">
        <f t="shared" si="214"/>
        <v>0</v>
      </c>
      <c r="N210" s="183">
        <f t="shared" si="214"/>
        <v>0</v>
      </c>
      <c r="O210" s="183">
        <f t="shared" si="214"/>
        <v>0</v>
      </c>
      <c r="P210" s="183">
        <f t="shared" si="214"/>
        <v>0</v>
      </c>
      <c r="Q210" s="183">
        <f t="shared" si="214"/>
        <v>0</v>
      </c>
      <c r="R210" s="183">
        <f t="shared" si="214"/>
        <v>0</v>
      </c>
      <c r="S210" s="183">
        <f t="shared" si="212"/>
        <v>0</v>
      </c>
      <c r="T210" s="183">
        <f t="shared" si="212"/>
        <v>0</v>
      </c>
      <c r="U210" s="183">
        <f t="shared" si="212"/>
        <v>0</v>
      </c>
      <c r="V210" s="183">
        <f t="shared" si="212"/>
        <v>0</v>
      </c>
      <c r="W210" s="183">
        <f t="shared" si="212"/>
        <v>0</v>
      </c>
      <c r="X210" s="183">
        <f t="shared" si="209"/>
        <v>0</v>
      </c>
      <c r="Y210" s="183">
        <f t="shared" si="210"/>
        <v>0</v>
      </c>
      <c r="Z210" s="183">
        <f t="shared" si="210"/>
        <v>0</v>
      </c>
      <c r="AA210" s="183">
        <f t="shared" si="213"/>
        <v>0</v>
      </c>
      <c r="AB210" s="183">
        <f t="shared" si="213"/>
        <v>0</v>
      </c>
      <c r="AC210" s="183">
        <f t="shared" si="213"/>
        <v>0</v>
      </c>
      <c r="AD210" s="183">
        <f t="shared" si="213"/>
        <v>0</v>
      </c>
      <c r="AE210" s="183">
        <f t="shared" si="213"/>
        <v>0</v>
      </c>
      <c r="AF210" s="196">
        <f t="shared" si="213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214"/>
        <v>0</v>
      </c>
      <c r="D211" s="183">
        <f t="shared" si="214"/>
        <v>0</v>
      </c>
      <c r="E211" s="183">
        <f t="shared" si="214"/>
        <v>0</v>
      </c>
      <c r="F211" s="183">
        <f t="shared" si="214"/>
        <v>0</v>
      </c>
      <c r="G211" s="183">
        <f t="shared" si="214"/>
        <v>0</v>
      </c>
      <c r="H211" s="183">
        <f t="shared" si="214"/>
        <v>0</v>
      </c>
      <c r="I211" s="183">
        <f t="shared" si="214"/>
        <v>0</v>
      </c>
      <c r="J211" s="183">
        <f t="shared" si="214"/>
        <v>0</v>
      </c>
      <c r="K211" s="183">
        <f t="shared" si="214"/>
        <v>0</v>
      </c>
      <c r="L211" s="183">
        <f t="shared" si="214"/>
        <v>0</v>
      </c>
      <c r="M211" s="183">
        <f t="shared" si="214"/>
        <v>0</v>
      </c>
      <c r="N211" s="183">
        <f t="shared" si="214"/>
        <v>0</v>
      </c>
      <c r="O211" s="183">
        <f t="shared" si="214"/>
        <v>0</v>
      </c>
      <c r="P211" s="183">
        <f t="shared" si="214"/>
        <v>0</v>
      </c>
      <c r="Q211" s="183">
        <f t="shared" si="214"/>
        <v>0</v>
      </c>
      <c r="R211" s="183">
        <f t="shared" ref="C211:S226" si="215">Q211</f>
        <v>0</v>
      </c>
      <c r="S211" s="183">
        <f t="shared" si="215"/>
        <v>0</v>
      </c>
      <c r="T211" s="183">
        <f t="shared" ref="T211:W224" si="216">S211</f>
        <v>0</v>
      </c>
      <c r="U211" s="183">
        <f t="shared" si="216"/>
        <v>0</v>
      </c>
      <c r="V211" s="183">
        <f t="shared" si="216"/>
        <v>0</v>
      </c>
      <c r="W211" s="183">
        <f t="shared" si="216"/>
        <v>0</v>
      </c>
      <c r="X211" s="183">
        <f t="shared" si="209"/>
        <v>0</v>
      </c>
      <c r="Y211" s="183">
        <f t="shared" si="210"/>
        <v>0</v>
      </c>
      <c r="Z211" s="183">
        <f t="shared" si="210"/>
        <v>0</v>
      </c>
      <c r="AA211" s="183">
        <f t="shared" si="213"/>
        <v>0</v>
      </c>
      <c r="AB211" s="183">
        <f t="shared" si="213"/>
        <v>0</v>
      </c>
      <c r="AC211" s="183">
        <f t="shared" si="213"/>
        <v>0</v>
      </c>
      <c r="AD211" s="183">
        <f t="shared" si="213"/>
        <v>0</v>
      </c>
      <c r="AE211" s="183">
        <f t="shared" si="213"/>
        <v>0</v>
      </c>
      <c r="AF211" s="196">
        <f t="shared" si="213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215"/>
        <v>0</v>
      </c>
      <c r="D212" s="183">
        <f t="shared" si="215"/>
        <v>0</v>
      </c>
      <c r="E212" s="183">
        <f t="shared" si="215"/>
        <v>0</v>
      </c>
      <c r="F212" s="183">
        <f t="shared" si="215"/>
        <v>0</v>
      </c>
      <c r="G212" s="183">
        <f t="shared" si="215"/>
        <v>0</v>
      </c>
      <c r="H212" s="183">
        <f t="shared" si="215"/>
        <v>0</v>
      </c>
      <c r="I212" s="183">
        <f t="shared" si="215"/>
        <v>0</v>
      </c>
      <c r="J212" s="183">
        <f t="shared" si="215"/>
        <v>0</v>
      </c>
      <c r="K212" s="183">
        <f t="shared" si="215"/>
        <v>0</v>
      </c>
      <c r="L212" s="183">
        <f t="shared" si="215"/>
        <v>0</v>
      </c>
      <c r="M212" s="183">
        <f t="shared" si="215"/>
        <v>0</v>
      </c>
      <c r="N212" s="183">
        <f t="shared" si="215"/>
        <v>0</v>
      </c>
      <c r="O212" s="183">
        <f t="shared" si="215"/>
        <v>0</v>
      </c>
      <c r="P212" s="183">
        <f t="shared" si="215"/>
        <v>0</v>
      </c>
      <c r="Q212" s="183">
        <f t="shared" si="215"/>
        <v>0</v>
      </c>
      <c r="R212" s="183">
        <f t="shared" si="215"/>
        <v>0</v>
      </c>
      <c r="S212" s="183">
        <f t="shared" si="215"/>
        <v>0</v>
      </c>
      <c r="T212" s="183">
        <f t="shared" si="216"/>
        <v>0</v>
      </c>
      <c r="U212" s="183">
        <f t="shared" si="216"/>
        <v>0</v>
      </c>
      <c r="V212" s="183">
        <f t="shared" si="216"/>
        <v>0</v>
      </c>
      <c r="W212" s="183">
        <f t="shared" si="216"/>
        <v>0</v>
      </c>
      <c r="X212" s="183">
        <f t="shared" si="209"/>
        <v>0</v>
      </c>
      <c r="Y212" s="183">
        <f t="shared" si="210"/>
        <v>0</v>
      </c>
      <c r="Z212" s="183">
        <f t="shared" si="210"/>
        <v>0</v>
      </c>
      <c r="AA212" s="183">
        <f t="shared" si="213"/>
        <v>0</v>
      </c>
      <c r="AB212" s="183">
        <f t="shared" si="213"/>
        <v>0</v>
      </c>
      <c r="AC212" s="183">
        <f t="shared" si="213"/>
        <v>0</v>
      </c>
      <c r="AD212" s="183">
        <f t="shared" si="213"/>
        <v>0</v>
      </c>
      <c r="AE212" s="183">
        <f t="shared" si="213"/>
        <v>0</v>
      </c>
      <c r="AF212" s="196">
        <f t="shared" si="213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215"/>
        <v>0</v>
      </c>
      <c r="D213" s="183">
        <f t="shared" si="215"/>
        <v>0</v>
      </c>
      <c r="E213" s="183">
        <f t="shared" si="215"/>
        <v>0</v>
      </c>
      <c r="F213" s="183">
        <f t="shared" si="215"/>
        <v>0</v>
      </c>
      <c r="G213" s="183">
        <f t="shared" si="215"/>
        <v>0</v>
      </c>
      <c r="H213" s="183">
        <f t="shared" si="215"/>
        <v>0</v>
      </c>
      <c r="I213" s="183">
        <f t="shared" si="215"/>
        <v>0</v>
      </c>
      <c r="J213" s="183">
        <f t="shared" si="215"/>
        <v>0</v>
      </c>
      <c r="K213" s="183">
        <f t="shared" si="215"/>
        <v>0</v>
      </c>
      <c r="L213" s="183">
        <f t="shared" si="215"/>
        <v>0</v>
      </c>
      <c r="M213" s="183">
        <f t="shared" si="215"/>
        <v>0</v>
      </c>
      <c r="N213" s="183">
        <f t="shared" si="215"/>
        <v>0</v>
      </c>
      <c r="O213" s="183">
        <f t="shared" si="215"/>
        <v>0</v>
      </c>
      <c r="P213" s="183">
        <f t="shared" si="215"/>
        <v>0</v>
      </c>
      <c r="Q213" s="183">
        <f t="shared" si="215"/>
        <v>0</v>
      </c>
      <c r="R213" s="183">
        <f t="shared" si="215"/>
        <v>0</v>
      </c>
      <c r="S213" s="183">
        <f t="shared" si="215"/>
        <v>0</v>
      </c>
      <c r="T213" s="183">
        <f t="shared" si="216"/>
        <v>0</v>
      </c>
      <c r="U213" s="183">
        <f t="shared" si="216"/>
        <v>0</v>
      </c>
      <c r="V213" s="183">
        <f t="shared" si="216"/>
        <v>0</v>
      </c>
      <c r="W213" s="183">
        <f t="shared" si="216"/>
        <v>0</v>
      </c>
      <c r="X213" s="183">
        <f t="shared" si="209"/>
        <v>0</v>
      </c>
      <c r="Y213" s="183">
        <f t="shared" si="210"/>
        <v>0</v>
      </c>
      <c r="Z213" s="183">
        <f t="shared" si="210"/>
        <v>0</v>
      </c>
      <c r="AA213" s="183">
        <f t="shared" ref="AA213:AF225" si="217">Z213</f>
        <v>0</v>
      </c>
      <c r="AB213" s="183">
        <f t="shared" si="217"/>
        <v>0</v>
      </c>
      <c r="AC213" s="183">
        <f t="shared" si="217"/>
        <v>0</v>
      </c>
      <c r="AD213" s="183">
        <f t="shared" si="217"/>
        <v>0</v>
      </c>
      <c r="AE213" s="183">
        <f t="shared" si="217"/>
        <v>0</v>
      </c>
      <c r="AF213" s="196">
        <f t="shared" si="217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215"/>
        <v>0</v>
      </c>
      <c r="D214" s="183">
        <f t="shared" si="215"/>
        <v>0</v>
      </c>
      <c r="E214" s="183">
        <f t="shared" si="215"/>
        <v>0</v>
      </c>
      <c r="F214" s="183">
        <f t="shared" si="215"/>
        <v>0</v>
      </c>
      <c r="G214" s="183">
        <f t="shared" si="215"/>
        <v>0</v>
      </c>
      <c r="H214" s="183">
        <f t="shared" si="215"/>
        <v>0</v>
      </c>
      <c r="I214" s="183">
        <f t="shared" si="215"/>
        <v>0</v>
      </c>
      <c r="J214" s="183">
        <f t="shared" si="215"/>
        <v>0</v>
      </c>
      <c r="K214" s="183">
        <f t="shared" si="215"/>
        <v>0</v>
      </c>
      <c r="L214" s="183">
        <f t="shared" si="215"/>
        <v>0</v>
      </c>
      <c r="M214" s="183">
        <f t="shared" si="215"/>
        <v>0</v>
      </c>
      <c r="N214" s="183">
        <f t="shared" si="215"/>
        <v>0</v>
      </c>
      <c r="O214" s="183">
        <f t="shared" si="215"/>
        <v>0</v>
      </c>
      <c r="P214" s="183">
        <f t="shared" si="215"/>
        <v>0</v>
      </c>
      <c r="Q214" s="183">
        <f t="shared" si="215"/>
        <v>0</v>
      </c>
      <c r="R214" s="183">
        <f t="shared" si="215"/>
        <v>0</v>
      </c>
      <c r="S214" s="183">
        <f t="shared" si="215"/>
        <v>0</v>
      </c>
      <c r="T214" s="183">
        <f t="shared" si="216"/>
        <v>0</v>
      </c>
      <c r="U214" s="183">
        <f t="shared" si="216"/>
        <v>0</v>
      </c>
      <c r="V214" s="183">
        <f t="shared" si="216"/>
        <v>0</v>
      </c>
      <c r="W214" s="183">
        <f t="shared" si="216"/>
        <v>0</v>
      </c>
      <c r="X214" s="183">
        <f t="shared" si="209"/>
        <v>0</v>
      </c>
      <c r="Y214" s="183">
        <f t="shared" si="210"/>
        <v>0</v>
      </c>
      <c r="Z214" s="183">
        <f t="shared" si="210"/>
        <v>0</v>
      </c>
      <c r="AA214" s="183">
        <f t="shared" si="217"/>
        <v>0</v>
      </c>
      <c r="AB214" s="183">
        <f t="shared" si="217"/>
        <v>0</v>
      </c>
      <c r="AC214" s="183">
        <f t="shared" si="217"/>
        <v>0</v>
      </c>
      <c r="AD214" s="183">
        <f t="shared" si="217"/>
        <v>0</v>
      </c>
      <c r="AE214" s="183">
        <f t="shared" si="217"/>
        <v>0</v>
      </c>
      <c r="AF214" s="196">
        <f t="shared" si="217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215"/>
        <v>0</v>
      </c>
      <c r="D215" s="183">
        <f t="shared" si="215"/>
        <v>0</v>
      </c>
      <c r="E215" s="183">
        <f t="shared" si="215"/>
        <v>0</v>
      </c>
      <c r="F215" s="183">
        <f t="shared" si="215"/>
        <v>0</v>
      </c>
      <c r="G215" s="183">
        <f t="shared" si="215"/>
        <v>0</v>
      </c>
      <c r="H215" s="183">
        <f t="shared" si="215"/>
        <v>0</v>
      </c>
      <c r="I215" s="183">
        <f t="shared" si="215"/>
        <v>0</v>
      </c>
      <c r="J215" s="183">
        <f t="shared" si="215"/>
        <v>0</v>
      </c>
      <c r="K215" s="183">
        <f t="shared" si="215"/>
        <v>0</v>
      </c>
      <c r="L215" s="183">
        <f t="shared" si="215"/>
        <v>0</v>
      </c>
      <c r="M215" s="183">
        <f t="shared" si="215"/>
        <v>0</v>
      </c>
      <c r="N215" s="183">
        <f t="shared" si="215"/>
        <v>0</v>
      </c>
      <c r="O215" s="183">
        <f t="shared" si="215"/>
        <v>0</v>
      </c>
      <c r="P215" s="183">
        <f t="shared" si="215"/>
        <v>0</v>
      </c>
      <c r="Q215" s="183">
        <f t="shared" si="215"/>
        <v>0</v>
      </c>
      <c r="R215" s="183">
        <f t="shared" si="215"/>
        <v>0</v>
      </c>
      <c r="S215" s="183">
        <f t="shared" si="215"/>
        <v>0</v>
      </c>
      <c r="T215" s="183">
        <f t="shared" si="216"/>
        <v>0</v>
      </c>
      <c r="U215" s="183">
        <f t="shared" si="216"/>
        <v>0</v>
      </c>
      <c r="V215" s="183">
        <f t="shared" si="216"/>
        <v>0</v>
      </c>
      <c r="W215" s="183">
        <f t="shared" si="216"/>
        <v>0</v>
      </c>
      <c r="X215" s="183">
        <f t="shared" si="209"/>
        <v>0</v>
      </c>
      <c r="Y215" s="183">
        <f t="shared" si="210"/>
        <v>0</v>
      </c>
      <c r="Z215" s="183">
        <f t="shared" si="210"/>
        <v>0</v>
      </c>
      <c r="AA215" s="183">
        <f t="shared" si="217"/>
        <v>0</v>
      </c>
      <c r="AB215" s="183">
        <f t="shared" si="217"/>
        <v>0</v>
      </c>
      <c r="AC215" s="183">
        <f t="shared" si="217"/>
        <v>0</v>
      </c>
      <c r="AD215" s="183">
        <f t="shared" si="217"/>
        <v>0</v>
      </c>
      <c r="AE215" s="183">
        <f t="shared" si="217"/>
        <v>0</v>
      </c>
      <c r="AF215" s="196">
        <f t="shared" si="217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215"/>
        <v>0</v>
      </c>
      <c r="D216" s="183">
        <f t="shared" si="215"/>
        <v>0</v>
      </c>
      <c r="E216" s="183">
        <f t="shared" si="215"/>
        <v>0</v>
      </c>
      <c r="F216" s="183">
        <f t="shared" si="215"/>
        <v>0</v>
      </c>
      <c r="G216" s="183">
        <f t="shared" si="215"/>
        <v>0</v>
      </c>
      <c r="H216" s="183">
        <f t="shared" si="215"/>
        <v>0</v>
      </c>
      <c r="I216" s="183">
        <f t="shared" si="215"/>
        <v>0</v>
      </c>
      <c r="J216" s="183">
        <f t="shared" si="215"/>
        <v>0</v>
      </c>
      <c r="K216" s="183">
        <f t="shared" si="215"/>
        <v>0</v>
      </c>
      <c r="L216" s="183">
        <f t="shared" si="215"/>
        <v>0</v>
      </c>
      <c r="M216" s="183">
        <f t="shared" si="215"/>
        <v>0</v>
      </c>
      <c r="N216" s="183">
        <f t="shared" si="215"/>
        <v>0</v>
      </c>
      <c r="O216" s="183">
        <f t="shared" si="215"/>
        <v>0</v>
      </c>
      <c r="P216" s="183">
        <f t="shared" si="215"/>
        <v>0</v>
      </c>
      <c r="Q216" s="183">
        <f t="shared" si="215"/>
        <v>0</v>
      </c>
      <c r="R216" s="183">
        <f t="shared" si="215"/>
        <v>0</v>
      </c>
      <c r="S216" s="183">
        <f t="shared" si="215"/>
        <v>0</v>
      </c>
      <c r="T216" s="183">
        <f t="shared" si="216"/>
        <v>0</v>
      </c>
      <c r="U216" s="183">
        <f t="shared" si="216"/>
        <v>0</v>
      </c>
      <c r="V216" s="183">
        <f t="shared" si="216"/>
        <v>0</v>
      </c>
      <c r="W216" s="183">
        <f t="shared" si="216"/>
        <v>0</v>
      </c>
      <c r="X216" s="183">
        <f t="shared" si="209"/>
        <v>0</v>
      </c>
      <c r="Y216" s="183">
        <f t="shared" si="210"/>
        <v>0</v>
      </c>
      <c r="Z216" s="183">
        <f t="shared" si="210"/>
        <v>0</v>
      </c>
      <c r="AA216" s="183">
        <f t="shared" si="217"/>
        <v>0</v>
      </c>
      <c r="AB216" s="183">
        <f t="shared" si="217"/>
        <v>0</v>
      </c>
      <c r="AC216" s="183">
        <f t="shared" si="217"/>
        <v>0</v>
      </c>
      <c r="AD216" s="183">
        <f t="shared" si="217"/>
        <v>0</v>
      </c>
      <c r="AE216" s="183">
        <f t="shared" si="217"/>
        <v>0</v>
      </c>
      <c r="AF216" s="196">
        <f t="shared" si="217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215"/>
        <v>0</v>
      </c>
      <c r="D217" s="183">
        <f t="shared" si="215"/>
        <v>0</v>
      </c>
      <c r="E217" s="183">
        <f t="shared" si="215"/>
        <v>0</v>
      </c>
      <c r="F217" s="183">
        <f t="shared" si="215"/>
        <v>0</v>
      </c>
      <c r="G217" s="183">
        <f t="shared" si="215"/>
        <v>0</v>
      </c>
      <c r="H217" s="183">
        <f t="shared" si="215"/>
        <v>0</v>
      </c>
      <c r="I217" s="183">
        <f t="shared" si="215"/>
        <v>0</v>
      </c>
      <c r="J217" s="183">
        <f t="shared" si="215"/>
        <v>0</v>
      </c>
      <c r="K217" s="183">
        <f t="shared" si="215"/>
        <v>0</v>
      </c>
      <c r="L217" s="183">
        <f t="shared" si="215"/>
        <v>0</v>
      </c>
      <c r="M217" s="183">
        <f t="shared" si="215"/>
        <v>0</v>
      </c>
      <c r="N217" s="183">
        <f t="shared" si="215"/>
        <v>0</v>
      </c>
      <c r="O217" s="183">
        <f t="shared" si="215"/>
        <v>0</v>
      </c>
      <c r="P217" s="183">
        <f t="shared" si="215"/>
        <v>0</v>
      </c>
      <c r="Q217" s="183">
        <f t="shared" si="215"/>
        <v>0</v>
      </c>
      <c r="R217" s="183">
        <f t="shared" si="215"/>
        <v>0</v>
      </c>
      <c r="S217" s="183">
        <f t="shared" si="215"/>
        <v>0</v>
      </c>
      <c r="T217" s="183">
        <f t="shared" si="216"/>
        <v>0</v>
      </c>
      <c r="U217" s="183">
        <f t="shared" si="216"/>
        <v>0</v>
      </c>
      <c r="V217" s="183">
        <f t="shared" si="216"/>
        <v>0</v>
      </c>
      <c r="W217" s="183">
        <f t="shared" si="216"/>
        <v>0</v>
      </c>
      <c r="X217" s="183">
        <f t="shared" si="209"/>
        <v>0</v>
      </c>
      <c r="Y217" s="183">
        <f t="shared" si="210"/>
        <v>0</v>
      </c>
      <c r="Z217" s="183">
        <f t="shared" si="210"/>
        <v>0</v>
      </c>
      <c r="AA217" s="183">
        <f t="shared" si="217"/>
        <v>0</v>
      </c>
      <c r="AB217" s="183">
        <f t="shared" si="217"/>
        <v>0</v>
      </c>
      <c r="AC217" s="183">
        <f t="shared" si="217"/>
        <v>0</v>
      </c>
      <c r="AD217" s="183">
        <f t="shared" si="217"/>
        <v>0</v>
      </c>
      <c r="AE217" s="183">
        <f t="shared" si="217"/>
        <v>0</v>
      </c>
      <c r="AF217" s="196">
        <f t="shared" si="217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215"/>
        <v>0</v>
      </c>
      <c r="D218" s="183">
        <f t="shared" si="215"/>
        <v>0</v>
      </c>
      <c r="E218" s="183">
        <f t="shared" si="215"/>
        <v>0</v>
      </c>
      <c r="F218" s="183">
        <f t="shared" si="215"/>
        <v>0</v>
      </c>
      <c r="G218" s="183">
        <f t="shared" si="215"/>
        <v>0</v>
      </c>
      <c r="H218" s="183">
        <f t="shared" si="215"/>
        <v>0</v>
      </c>
      <c r="I218" s="183">
        <f t="shared" si="215"/>
        <v>0</v>
      </c>
      <c r="J218" s="183">
        <f t="shared" si="215"/>
        <v>0</v>
      </c>
      <c r="K218" s="183">
        <f t="shared" si="215"/>
        <v>0</v>
      </c>
      <c r="L218" s="183">
        <f t="shared" si="215"/>
        <v>0</v>
      </c>
      <c r="M218" s="183">
        <f t="shared" si="215"/>
        <v>0</v>
      </c>
      <c r="N218" s="183">
        <f t="shared" si="215"/>
        <v>0</v>
      </c>
      <c r="O218" s="183">
        <f t="shared" si="215"/>
        <v>0</v>
      </c>
      <c r="P218" s="183">
        <f t="shared" si="215"/>
        <v>0</v>
      </c>
      <c r="Q218" s="183">
        <f t="shared" si="215"/>
        <v>0</v>
      </c>
      <c r="R218" s="183">
        <f t="shared" si="215"/>
        <v>0</v>
      </c>
      <c r="S218" s="183">
        <f t="shared" si="215"/>
        <v>0</v>
      </c>
      <c r="T218" s="183">
        <f t="shared" si="216"/>
        <v>0</v>
      </c>
      <c r="U218" s="183">
        <f t="shared" si="216"/>
        <v>0</v>
      </c>
      <c r="V218" s="183">
        <f t="shared" si="216"/>
        <v>0</v>
      </c>
      <c r="W218" s="183">
        <f t="shared" si="216"/>
        <v>0</v>
      </c>
      <c r="X218" s="183">
        <f t="shared" si="209"/>
        <v>0</v>
      </c>
      <c r="Y218" s="183">
        <f t="shared" si="210"/>
        <v>0</v>
      </c>
      <c r="Z218" s="183">
        <f t="shared" si="210"/>
        <v>0</v>
      </c>
      <c r="AA218" s="183">
        <f t="shared" si="217"/>
        <v>0</v>
      </c>
      <c r="AB218" s="183">
        <f t="shared" si="217"/>
        <v>0</v>
      </c>
      <c r="AC218" s="183">
        <f t="shared" si="217"/>
        <v>0</v>
      </c>
      <c r="AD218" s="183">
        <f t="shared" si="217"/>
        <v>0</v>
      </c>
      <c r="AE218" s="183">
        <f t="shared" si="217"/>
        <v>0</v>
      </c>
      <c r="AF218" s="196">
        <f t="shared" si="217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215"/>
        <v>0</v>
      </c>
      <c r="D219" s="183">
        <f t="shared" si="215"/>
        <v>0</v>
      </c>
      <c r="E219" s="183">
        <f t="shared" si="215"/>
        <v>0</v>
      </c>
      <c r="F219" s="183">
        <f t="shared" si="215"/>
        <v>0</v>
      </c>
      <c r="G219" s="183">
        <f t="shared" si="215"/>
        <v>0</v>
      </c>
      <c r="H219" s="183">
        <f t="shared" si="215"/>
        <v>0</v>
      </c>
      <c r="I219" s="183">
        <f t="shared" si="215"/>
        <v>0</v>
      </c>
      <c r="J219" s="183">
        <f t="shared" si="215"/>
        <v>0</v>
      </c>
      <c r="K219" s="183">
        <f t="shared" si="215"/>
        <v>0</v>
      </c>
      <c r="L219" s="183">
        <f t="shared" si="215"/>
        <v>0</v>
      </c>
      <c r="M219" s="183">
        <f t="shared" si="215"/>
        <v>0</v>
      </c>
      <c r="N219" s="183">
        <f t="shared" si="215"/>
        <v>0</v>
      </c>
      <c r="O219" s="183">
        <f t="shared" si="215"/>
        <v>0</v>
      </c>
      <c r="P219" s="183">
        <f t="shared" si="215"/>
        <v>0</v>
      </c>
      <c r="Q219" s="183">
        <f t="shared" si="215"/>
        <v>0</v>
      </c>
      <c r="R219" s="183">
        <f t="shared" si="215"/>
        <v>0</v>
      </c>
      <c r="S219" s="183">
        <f t="shared" si="215"/>
        <v>0</v>
      </c>
      <c r="T219" s="183">
        <f t="shared" si="216"/>
        <v>0</v>
      </c>
      <c r="U219" s="183">
        <f t="shared" si="216"/>
        <v>0</v>
      </c>
      <c r="V219" s="183">
        <f t="shared" si="216"/>
        <v>0</v>
      </c>
      <c r="W219" s="183">
        <f t="shared" si="216"/>
        <v>0</v>
      </c>
      <c r="X219" s="183">
        <f t="shared" si="209"/>
        <v>0</v>
      </c>
      <c r="Y219" s="183">
        <f t="shared" si="210"/>
        <v>0</v>
      </c>
      <c r="Z219" s="183">
        <f t="shared" si="210"/>
        <v>0</v>
      </c>
      <c r="AA219" s="183">
        <f t="shared" si="217"/>
        <v>0</v>
      </c>
      <c r="AB219" s="183">
        <f t="shared" si="217"/>
        <v>0</v>
      </c>
      <c r="AC219" s="183">
        <f t="shared" si="217"/>
        <v>0</v>
      </c>
      <c r="AD219" s="183">
        <f t="shared" si="217"/>
        <v>0</v>
      </c>
      <c r="AE219" s="183">
        <f t="shared" si="217"/>
        <v>0</v>
      </c>
      <c r="AF219" s="196">
        <f t="shared" si="217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215"/>
        <v>0</v>
      </c>
      <c r="D220" s="183">
        <f t="shared" si="215"/>
        <v>0</v>
      </c>
      <c r="E220" s="183">
        <f t="shared" si="215"/>
        <v>0</v>
      </c>
      <c r="F220" s="183">
        <f t="shared" si="215"/>
        <v>0</v>
      </c>
      <c r="G220" s="183">
        <f t="shared" si="215"/>
        <v>0</v>
      </c>
      <c r="H220" s="183">
        <f t="shared" si="215"/>
        <v>0</v>
      </c>
      <c r="I220" s="183">
        <f t="shared" si="215"/>
        <v>0</v>
      </c>
      <c r="J220" s="183">
        <f t="shared" si="215"/>
        <v>0</v>
      </c>
      <c r="K220" s="183">
        <f t="shared" si="215"/>
        <v>0</v>
      </c>
      <c r="L220" s="183">
        <f t="shared" si="215"/>
        <v>0</v>
      </c>
      <c r="M220" s="183">
        <f t="shared" si="215"/>
        <v>0</v>
      </c>
      <c r="N220" s="183">
        <f t="shared" si="215"/>
        <v>0</v>
      </c>
      <c r="O220" s="183">
        <f t="shared" si="215"/>
        <v>0</v>
      </c>
      <c r="P220" s="183">
        <f t="shared" si="215"/>
        <v>0</v>
      </c>
      <c r="Q220" s="183">
        <f t="shared" si="215"/>
        <v>0</v>
      </c>
      <c r="R220" s="183">
        <f t="shared" si="215"/>
        <v>0</v>
      </c>
      <c r="S220" s="183">
        <f t="shared" si="215"/>
        <v>0</v>
      </c>
      <c r="T220" s="183">
        <f t="shared" si="216"/>
        <v>0</v>
      </c>
      <c r="U220" s="183">
        <f t="shared" si="216"/>
        <v>0</v>
      </c>
      <c r="V220" s="183">
        <f t="shared" si="216"/>
        <v>0</v>
      </c>
      <c r="W220" s="183">
        <f t="shared" si="216"/>
        <v>0</v>
      </c>
      <c r="X220" s="183">
        <f t="shared" si="209"/>
        <v>0</v>
      </c>
      <c r="Y220" s="183">
        <f t="shared" si="210"/>
        <v>0</v>
      </c>
      <c r="Z220" s="183">
        <f t="shared" si="210"/>
        <v>0</v>
      </c>
      <c r="AA220" s="183">
        <f t="shared" si="217"/>
        <v>0</v>
      </c>
      <c r="AB220" s="183">
        <f t="shared" si="217"/>
        <v>0</v>
      </c>
      <c r="AC220" s="183">
        <f t="shared" si="217"/>
        <v>0</v>
      </c>
      <c r="AD220" s="183">
        <f t="shared" si="217"/>
        <v>0</v>
      </c>
      <c r="AE220" s="183">
        <f t="shared" si="217"/>
        <v>0</v>
      </c>
      <c r="AF220" s="196">
        <f t="shared" si="217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215"/>
        <v>0</v>
      </c>
      <c r="D221" s="183">
        <f t="shared" si="215"/>
        <v>0</v>
      </c>
      <c r="E221" s="183">
        <f t="shared" si="215"/>
        <v>0</v>
      </c>
      <c r="F221" s="183">
        <f t="shared" si="215"/>
        <v>0</v>
      </c>
      <c r="G221" s="183">
        <f t="shared" si="215"/>
        <v>0</v>
      </c>
      <c r="H221" s="183">
        <f t="shared" si="215"/>
        <v>0</v>
      </c>
      <c r="I221" s="183">
        <f t="shared" si="215"/>
        <v>0</v>
      </c>
      <c r="J221" s="183">
        <f t="shared" si="215"/>
        <v>0</v>
      </c>
      <c r="K221" s="183">
        <f t="shared" si="215"/>
        <v>0</v>
      </c>
      <c r="L221" s="183">
        <f t="shared" si="215"/>
        <v>0</v>
      </c>
      <c r="M221" s="183">
        <f t="shared" si="215"/>
        <v>0</v>
      </c>
      <c r="N221" s="183">
        <f t="shared" si="215"/>
        <v>0</v>
      </c>
      <c r="O221" s="183">
        <f t="shared" si="215"/>
        <v>0</v>
      </c>
      <c r="P221" s="183">
        <f t="shared" si="215"/>
        <v>0</v>
      </c>
      <c r="Q221" s="183">
        <f t="shared" si="215"/>
        <v>0</v>
      </c>
      <c r="R221" s="183">
        <f t="shared" si="215"/>
        <v>0</v>
      </c>
      <c r="S221" s="183">
        <f t="shared" si="215"/>
        <v>0</v>
      </c>
      <c r="T221" s="183">
        <f t="shared" si="216"/>
        <v>0</v>
      </c>
      <c r="U221" s="183">
        <f t="shared" si="216"/>
        <v>0</v>
      </c>
      <c r="V221" s="183">
        <f t="shared" si="216"/>
        <v>0</v>
      </c>
      <c r="W221" s="183">
        <f t="shared" si="216"/>
        <v>0</v>
      </c>
      <c r="X221" s="183">
        <f t="shared" si="209"/>
        <v>0</v>
      </c>
      <c r="Y221" s="183">
        <f t="shared" si="210"/>
        <v>0</v>
      </c>
      <c r="Z221" s="183">
        <f t="shared" si="210"/>
        <v>0</v>
      </c>
      <c r="AA221" s="183">
        <f t="shared" si="217"/>
        <v>0</v>
      </c>
      <c r="AB221" s="183">
        <f t="shared" si="217"/>
        <v>0</v>
      </c>
      <c r="AC221" s="183">
        <f t="shared" si="217"/>
        <v>0</v>
      </c>
      <c r="AD221" s="183">
        <f t="shared" si="217"/>
        <v>0</v>
      </c>
      <c r="AE221" s="183">
        <f t="shared" si="217"/>
        <v>0</v>
      </c>
      <c r="AF221" s="196">
        <f t="shared" si="217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215"/>
        <v>0</v>
      </c>
      <c r="D222" s="183">
        <f t="shared" si="215"/>
        <v>0</v>
      </c>
      <c r="E222" s="183">
        <f t="shared" si="215"/>
        <v>0</v>
      </c>
      <c r="F222" s="183">
        <f t="shared" si="215"/>
        <v>0</v>
      </c>
      <c r="G222" s="183">
        <f t="shared" si="215"/>
        <v>0</v>
      </c>
      <c r="H222" s="183">
        <f t="shared" si="215"/>
        <v>0</v>
      </c>
      <c r="I222" s="183">
        <f t="shared" si="215"/>
        <v>0</v>
      </c>
      <c r="J222" s="183">
        <f t="shared" si="215"/>
        <v>0</v>
      </c>
      <c r="K222" s="183">
        <f t="shared" si="215"/>
        <v>0</v>
      </c>
      <c r="L222" s="183">
        <f t="shared" si="215"/>
        <v>0</v>
      </c>
      <c r="M222" s="183">
        <f t="shared" si="215"/>
        <v>0</v>
      </c>
      <c r="N222" s="183">
        <f t="shared" si="215"/>
        <v>0</v>
      </c>
      <c r="O222" s="183">
        <f t="shared" si="215"/>
        <v>0</v>
      </c>
      <c r="P222" s="183">
        <f t="shared" si="215"/>
        <v>0</v>
      </c>
      <c r="Q222" s="183">
        <f t="shared" si="215"/>
        <v>0</v>
      </c>
      <c r="R222" s="183">
        <f t="shared" si="215"/>
        <v>0</v>
      </c>
      <c r="S222" s="183">
        <f t="shared" si="215"/>
        <v>0</v>
      </c>
      <c r="T222" s="183">
        <f t="shared" si="216"/>
        <v>0</v>
      </c>
      <c r="U222" s="183">
        <f t="shared" si="216"/>
        <v>0</v>
      </c>
      <c r="V222" s="183">
        <f t="shared" si="216"/>
        <v>0</v>
      </c>
      <c r="W222" s="183">
        <f t="shared" si="216"/>
        <v>0</v>
      </c>
      <c r="X222" s="183">
        <f t="shared" si="209"/>
        <v>0</v>
      </c>
      <c r="Y222" s="183">
        <f t="shared" si="210"/>
        <v>0</v>
      </c>
      <c r="Z222" s="183">
        <f t="shared" si="210"/>
        <v>0</v>
      </c>
      <c r="AA222" s="183">
        <f t="shared" si="217"/>
        <v>0</v>
      </c>
      <c r="AB222" s="183">
        <f t="shared" si="217"/>
        <v>0</v>
      </c>
      <c r="AC222" s="183">
        <f t="shared" si="217"/>
        <v>0</v>
      </c>
      <c r="AD222" s="183">
        <f t="shared" si="217"/>
        <v>0</v>
      </c>
      <c r="AE222" s="183">
        <f t="shared" si="217"/>
        <v>0</v>
      </c>
      <c r="AF222" s="196">
        <f t="shared" si="217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215"/>
        <v>0</v>
      </c>
      <c r="D223" s="183">
        <f t="shared" si="215"/>
        <v>0</v>
      </c>
      <c r="E223" s="183">
        <f t="shared" si="215"/>
        <v>0</v>
      </c>
      <c r="F223" s="183">
        <f t="shared" si="215"/>
        <v>0</v>
      </c>
      <c r="G223" s="183">
        <f t="shared" si="215"/>
        <v>0</v>
      </c>
      <c r="H223" s="183">
        <f t="shared" si="215"/>
        <v>0</v>
      </c>
      <c r="I223" s="183">
        <f t="shared" si="215"/>
        <v>0</v>
      </c>
      <c r="J223" s="183">
        <f t="shared" si="215"/>
        <v>0</v>
      </c>
      <c r="K223" s="183">
        <f t="shared" si="215"/>
        <v>0</v>
      </c>
      <c r="L223" s="183">
        <f t="shared" si="215"/>
        <v>0</v>
      </c>
      <c r="M223" s="183">
        <f t="shared" si="215"/>
        <v>0</v>
      </c>
      <c r="N223" s="183">
        <f t="shared" si="215"/>
        <v>0</v>
      </c>
      <c r="O223" s="183">
        <f t="shared" si="215"/>
        <v>0</v>
      </c>
      <c r="P223" s="183">
        <f t="shared" si="215"/>
        <v>0</v>
      </c>
      <c r="Q223" s="183">
        <f t="shared" si="215"/>
        <v>0</v>
      </c>
      <c r="R223" s="183">
        <f t="shared" si="215"/>
        <v>0</v>
      </c>
      <c r="S223" s="183">
        <f t="shared" si="215"/>
        <v>0</v>
      </c>
      <c r="T223" s="183">
        <f t="shared" si="216"/>
        <v>0</v>
      </c>
      <c r="U223" s="183">
        <f t="shared" si="216"/>
        <v>0</v>
      </c>
      <c r="V223" s="183">
        <f t="shared" si="216"/>
        <v>0</v>
      </c>
      <c r="W223" s="183">
        <f t="shared" si="216"/>
        <v>0</v>
      </c>
      <c r="X223" s="183">
        <f t="shared" si="209"/>
        <v>0</v>
      </c>
      <c r="Y223" s="183">
        <f t="shared" si="210"/>
        <v>0</v>
      </c>
      <c r="Z223" s="183">
        <f t="shared" si="210"/>
        <v>0</v>
      </c>
      <c r="AA223" s="183">
        <f t="shared" si="217"/>
        <v>0</v>
      </c>
      <c r="AB223" s="183">
        <f t="shared" si="217"/>
        <v>0</v>
      </c>
      <c r="AC223" s="183">
        <f t="shared" si="217"/>
        <v>0</v>
      </c>
      <c r="AD223" s="183">
        <f t="shared" si="217"/>
        <v>0</v>
      </c>
      <c r="AE223" s="183">
        <f t="shared" si="217"/>
        <v>0</v>
      </c>
      <c r="AF223" s="196">
        <f t="shared" si="217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215"/>
        <v>0</v>
      </c>
      <c r="D224" s="183">
        <f t="shared" si="215"/>
        <v>0</v>
      </c>
      <c r="E224" s="183">
        <f t="shared" si="215"/>
        <v>0</v>
      </c>
      <c r="F224" s="183">
        <f t="shared" si="215"/>
        <v>0</v>
      </c>
      <c r="G224" s="183">
        <f t="shared" si="215"/>
        <v>0</v>
      </c>
      <c r="H224" s="183">
        <f t="shared" si="215"/>
        <v>0</v>
      </c>
      <c r="I224" s="183">
        <f t="shared" si="215"/>
        <v>0</v>
      </c>
      <c r="J224" s="183">
        <f t="shared" si="215"/>
        <v>0</v>
      </c>
      <c r="K224" s="183">
        <f t="shared" si="215"/>
        <v>0</v>
      </c>
      <c r="L224" s="183">
        <f t="shared" si="215"/>
        <v>0</v>
      </c>
      <c r="M224" s="183">
        <f t="shared" si="215"/>
        <v>0</v>
      </c>
      <c r="N224" s="183">
        <f t="shared" si="215"/>
        <v>0</v>
      </c>
      <c r="O224" s="183">
        <f t="shared" si="215"/>
        <v>0</v>
      </c>
      <c r="P224" s="183">
        <f t="shared" si="215"/>
        <v>0</v>
      </c>
      <c r="Q224" s="183">
        <f t="shared" si="215"/>
        <v>0</v>
      </c>
      <c r="R224" s="183">
        <f t="shared" si="215"/>
        <v>0</v>
      </c>
      <c r="S224" s="183">
        <f t="shared" si="215"/>
        <v>0</v>
      </c>
      <c r="T224" s="183">
        <f t="shared" si="216"/>
        <v>0</v>
      </c>
      <c r="U224" s="183">
        <f t="shared" si="216"/>
        <v>0</v>
      </c>
      <c r="V224" s="183">
        <f t="shared" si="216"/>
        <v>0</v>
      </c>
      <c r="W224" s="183">
        <f t="shared" si="216"/>
        <v>0</v>
      </c>
      <c r="X224" s="183">
        <f t="shared" si="209"/>
        <v>0</v>
      </c>
      <c r="Y224" s="183">
        <f t="shared" si="210"/>
        <v>0</v>
      </c>
      <c r="Z224" s="183">
        <f t="shared" si="210"/>
        <v>0</v>
      </c>
      <c r="AA224" s="183">
        <f t="shared" si="217"/>
        <v>0</v>
      </c>
      <c r="AB224" s="183">
        <f t="shared" si="217"/>
        <v>0</v>
      </c>
      <c r="AC224" s="183">
        <f t="shared" si="217"/>
        <v>0</v>
      </c>
      <c r="AD224" s="183">
        <f t="shared" si="217"/>
        <v>0</v>
      </c>
      <c r="AE224" s="183">
        <f t="shared" si="217"/>
        <v>0</v>
      </c>
      <c r="AF224" s="196">
        <f t="shared" si="217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215"/>
        <v>0</v>
      </c>
      <c r="D225" s="183">
        <f t="shared" si="215"/>
        <v>0</v>
      </c>
      <c r="E225" s="183">
        <f t="shared" si="215"/>
        <v>0</v>
      </c>
      <c r="F225" s="183">
        <f t="shared" si="215"/>
        <v>0</v>
      </c>
      <c r="G225" s="183">
        <f t="shared" si="215"/>
        <v>0</v>
      </c>
      <c r="H225" s="183">
        <f t="shared" si="215"/>
        <v>0</v>
      </c>
      <c r="I225" s="183">
        <f t="shared" si="215"/>
        <v>0</v>
      </c>
      <c r="J225" s="183">
        <f t="shared" si="215"/>
        <v>0</v>
      </c>
      <c r="K225" s="183">
        <f t="shared" si="215"/>
        <v>0</v>
      </c>
      <c r="L225" s="183">
        <f t="shared" si="215"/>
        <v>0</v>
      </c>
      <c r="M225" s="183">
        <f t="shared" si="215"/>
        <v>0</v>
      </c>
      <c r="N225" s="183">
        <f t="shared" si="215"/>
        <v>0</v>
      </c>
      <c r="O225" s="183">
        <f t="shared" si="215"/>
        <v>0</v>
      </c>
      <c r="P225" s="183">
        <f t="shared" si="215"/>
        <v>0</v>
      </c>
      <c r="Q225" s="183">
        <f t="shared" si="215"/>
        <v>0</v>
      </c>
      <c r="R225" s="183">
        <f t="shared" si="215"/>
        <v>0</v>
      </c>
      <c r="S225" s="183">
        <f t="shared" ref="S225:W241" si="218">R225</f>
        <v>0</v>
      </c>
      <c r="T225" s="183">
        <f t="shared" si="218"/>
        <v>0</v>
      </c>
      <c r="U225" s="183">
        <f t="shared" si="218"/>
        <v>0</v>
      </c>
      <c r="V225" s="183">
        <f t="shared" si="218"/>
        <v>0</v>
      </c>
      <c r="W225" s="183">
        <f t="shared" si="218"/>
        <v>0</v>
      </c>
      <c r="X225" s="183">
        <f t="shared" si="209"/>
        <v>0</v>
      </c>
      <c r="Y225" s="183">
        <f t="shared" si="210"/>
        <v>0</v>
      </c>
      <c r="Z225" s="183">
        <f t="shared" si="210"/>
        <v>0</v>
      </c>
      <c r="AA225" s="183">
        <f t="shared" si="217"/>
        <v>0</v>
      </c>
      <c r="AB225" s="183">
        <f t="shared" si="217"/>
        <v>0</v>
      </c>
      <c r="AC225" s="183">
        <f t="shared" si="217"/>
        <v>0</v>
      </c>
      <c r="AD225" s="183">
        <f t="shared" si="217"/>
        <v>0</v>
      </c>
      <c r="AE225" s="183">
        <f t="shared" si="217"/>
        <v>0</v>
      </c>
      <c r="AF225" s="196">
        <f t="shared" si="217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215"/>
        <v>0</v>
      </c>
      <c r="D226" s="183">
        <f t="shared" si="215"/>
        <v>0</v>
      </c>
      <c r="E226" s="183">
        <f t="shared" si="215"/>
        <v>0</v>
      </c>
      <c r="F226" s="183">
        <f t="shared" si="215"/>
        <v>0</v>
      </c>
      <c r="G226" s="183">
        <f t="shared" si="215"/>
        <v>0</v>
      </c>
      <c r="H226" s="183">
        <f t="shared" si="215"/>
        <v>0</v>
      </c>
      <c r="I226" s="183">
        <f t="shared" si="215"/>
        <v>0</v>
      </c>
      <c r="J226" s="183">
        <f t="shared" si="215"/>
        <v>0</v>
      </c>
      <c r="K226" s="183">
        <f t="shared" si="215"/>
        <v>0</v>
      </c>
      <c r="L226" s="183">
        <f t="shared" si="215"/>
        <v>0</v>
      </c>
      <c r="M226" s="183">
        <f t="shared" si="215"/>
        <v>0</v>
      </c>
      <c r="N226" s="183">
        <f t="shared" si="215"/>
        <v>0</v>
      </c>
      <c r="O226" s="183">
        <f t="shared" si="215"/>
        <v>0</v>
      </c>
      <c r="P226" s="183">
        <f t="shared" si="215"/>
        <v>0</v>
      </c>
      <c r="Q226" s="183">
        <f t="shared" si="215"/>
        <v>0</v>
      </c>
      <c r="R226" s="183">
        <f t="shared" si="215"/>
        <v>0</v>
      </c>
      <c r="S226" s="183">
        <f t="shared" si="218"/>
        <v>0</v>
      </c>
      <c r="T226" s="183">
        <f t="shared" si="218"/>
        <v>0</v>
      </c>
      <c r="U226" s="183">
        <f t="shared" si="218"/>
        <v>0</v>
      </c>
      <c r="V226" s="183">
        <f t="shared" si="218"/>
        <v>0</v>
      </c>
      <c r="W226" s="183">
        <f t="shared" si="218"/>
        <v>0</v>
      </c>
      <c r="X226" s="183">
        <f t="shared" si="209"/>
        <v>0</v>
      </c>
      <c r="Y226" s="183">
        <f t="shared" si="210"/>
        <v>0</v>
      </c>
      <c r="Z226" s="183">
        <f t="shared" si="210"/>
        <v>0</v>
      </c>
      <c r="AA226" s="183">
        <f t="shared" ref="AA226:AF239" si="219">Z226</f>
        <v>0</v>
      </c>
      <c r="AB226" s="183">
        <f t="shared" si="219"/>
        <v>0</v>
      </c>
      <c r="AC226" s="183">
        <f t="shared" si="219"/>
        <v>0</v>
      </c>
      <c r="AD226" s="183">
        <f t="shared" si="219"/>
        <v>0</v>
      </c>
      <c r="AE226" s="183">
        <f t="shared" si="219"/>
        <v>0</v>
      </c>
      <c r="AF226" s="196">
        <f t="shared" si="219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220">B227</f>
        <v>0</v>
      </c>
      <c r="D227" s="183">
        <f t="shared" si="220"/>
        <v>0</v>
      </c>
      <c r="E227" s="183">
        <f t="shared" si="220"/>
        <v>0</v>
      </c>
      <c r="F227" s="183">
        <f t="shared" si="220"/>
        <v>0</v>
      </c>
      <c r="G227" s="183">
        <f t="shared" si="220"/>
        <v>0</v>
      </c>
      <c r="H227" s="183">
        <f t="shared" si="220"/>
        <v>0</v>
      </c>
      <c r="I227" s="183">
        <f t="shared" si="220"/>
        <v>0</v>
      </c>
      <c r="J227" s="183">
        <f t="shared" si="220"/>
        <v>0</v>
      </c>
      <c r="K227" s="183">
        <f t="shared" si="220"/>
        <v>0</v>
      </c>
      <c r="L227" s="183">
        <f t="shared" si="220"/>
        <v>0</v>
      </c>
      <c r="M227" s="183">
        <f t="shared" si="220"/>
        <v>0</v>
      </c>
      <c r="N227" s="183">
        <f t="shared" si="220"/>
        <v>0</v>
      </c>
      <c r="O227" s="183">
        <f t="shared" si="220"/>
        <v>0</v>
      </c>
      <c r="P227" s="183">
        <f t="shared" si="220"/>
        <v>0</v>
      </c>
      <c r="Q227" s="183">
        <f t="shared" si="220"/>
        <v>0</v>
      </c>
      <c r="R227" s="183">
        <f t="shared" si="220"/>
        <v>0</v>
      </c>
      <c r="S227" s="183">
        <f t="shared" si="218"/>
        <v>0</v>
      </c>
      <c r="T227" s="183">
        <f t="shared" si="218"/>
        <v>0</v>
      </c>
      <c r="U227" s="183">
        <f t="shared" si="218"/>
        <v>0</v>
      </c>
      <c r="V227" s="183">
        <f t="shared" si="218"/>
        <v>0</v>
      </c>
      <c r="W227" s="183">
        <f t="shared" si="218"/>
        <v>0</v>
      </c>
      <c r="X227" s="183">
        <f t="shared" si="209"/>
        <v>0</v>
      </c>
      <c r="Y227" s="183">
        <f t="shared" si="210"/>
        <v>0</v>
      </c>
      <c r="Z227" s="183">
        <f t="shared" si="210"/>
        <v>0</v>
      </c>
      <c r="AA227" s="183">
        <f t="shared" si="219"/>
        <v>0</v>
      </c>
      <c r="AB227" s="183">
        <f t="shared" si="219"/>
        <v>0</v>
      </c>
      <c r="AC227" s="183">
        <f t="shared" si="219"/>
        <v>0</v>
      </c>
      <c r="AD227" s="183">
        <f t="shared" si="219"/>
        <v>0</v>
      </c>
      <c r="AE227" s="183">
        <f t="shared" si="219"/>
        <v>0</v>
      </c>
      <c r="AF227" s="196">
        <f t="shared" si="219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220"/>
        <v>0</v>
      </c>
      <c r="D228" s="183">
        <f t="shared" si="220"/>
        <v>0</v>
      </c>
      <c r="E228" s="183">
        <f t="shared" si="220"/>
        <v>0</v>
      </c>
      <c r="F228" s="183">
        <f t="shared" si="220"/>
        <v>0</v>
      </c>
      <c r="G228" s="183">
        <f t="shared" si="220"/>
        <v>0</v>
      </c>
      <c r="H228" s="183">
        <f t="shared" si="220"/>
        <v>0</v>
      </c>
      <c r="I228" s="183">
        <f t="shared" si="220"/>
        <v>0</v>
      </c>
      <c r="J228" s="183">
        <f t="shared" si="220"/>
        <v>0</v>
      </c>
      <c r="K228" s="183">
        <f t="shared" si="220"/>
        <v>0</v>
      </c>
      <c r="L228" s="183">
        <f t="shared" si="220"/>
        <v>0</v>
      </c>
      <c r="M228" s="183">
        <f t="shared" si="220"/>
        <v>0</v>
      </c>
      <c r="N228" s="183">
        <f t="shared" si="220"/>
        <v>0</v>
      </c>
      <c r="O228" s="183">
        <f t="shared" si="220"/>
        <v>0</v>
      </c>
      <c r="P228" s="183">
        <f t="shared" si="220"/>
        <v>0</v>
      </c>
      <c r="Q228" s="183">
        <f t="shared" si="220"/>
        <v>0</v>
      </c>
      <c r="R228" s="183">
        <f t="shared" si="220"/>
        <v>0</v>
      </c>
      <c r="S228" s="183">
        <f t="shared" si="218"/>
        <v>0</v>
      </c>
      <c r="T228" s="183">
        <f t="shared" si="218"/>
        <v>0</v>
      </c>
      <c r="U228" s="183">
        <f t="shared" si="218"/>
        <v>0</v>
      </c>
      <c r="V228" s="183">
        <f t="shared" si="218"/>
        <v>0</v>
      </c>
      <c r="W228" s="183">
        <f t="shared" si="218"/>
        <v>0</v>
      </c>
      <c r="X228" s="183">
        <f t="shared" si="209"/>
        <v>0</v>
      </c>
      <c r="Y228" s="183">
        <f t="shared" si="210"/>
        <v>0</v>
      </c>
      <c r="Z228" s="183">
        <f t="shared" si="210"/>
        <v>0</v>
      </c>
      <c r="AA228" s="183">
        <f t="shared" si="219"/>
        <v>0</v>
      </c>
      <c r="AB228" s="183">
        <f t="shared" si="219"/>
        <v>0</v>
      </c>
      <c r="AC228" s="183">
        <f t="shared" si="219"/>
        <v>0</v>
      </c>
      <c r="AD228" s="183">
        <f t="shared" si="219"/>
        <v>0</v>
      </c>
      <c r="AE228" s="183">
        <f t="shared" si="219"/>
        <v>0</v>
      </c>
      <c r="AF228" s="196">
        <f t="shared" si="219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220"/>
        <v>0</v>
      </c>
      <c r="D229" s="183">
        <f t="shared" si="220"/>
        <v>0</v>
      </c>
      <c r="E229" s="183">
        <f t="shared" si="220"/>
        <v>0</v>
      </c>
      <c r="F229" s="183">
        <f t="shared" si="220"/>
        <v>0</v>
      </c>
      <c r="G229" s="183">
        <f t="shared" si="220"/>
        <v>0</v>
      </c>
      <c r="H229" s="183">
        <f t="shared" si="220"/>
        <v>0</v>
      </c>
      <c r="I229" s="183">
        <f t="shared" si="220"/>
        <v>0</v>
      </c>
      <c r="J229" s="183">
        <f t="shared" si="220"/>
        <v>0</v>
      </c>
      <c r="K229" s="183">
        <f t="shared" si="220"/>
        <v>0</v>
      </c>
      <c r="L229" s="183">
        <f t="shared" si="220"/>
        <v>0</v>
      </c>
      <c r="M229" s="183">
        <f t="shared" si="220"/>
        <v>0</v>
      </c>
      <c r="N229" s="183">
        <f t="shared" si="220"/>
        <v>0</v>
      </c>
      <c r="O229" s="183">
        <f t="shared" si="220"/>
        <v>0</v>
      </c>
      <c r="P229" s="183">
        <f t="shared" si="220"/>
        <v>0</v>
      </c>
      <c r="Q229" s="183">
        <f t="shared" si="220"/>
        <v>0</v>
      </c>
      <c r="R229" s="183">
        <f t="shared" si="220"/>
        <v>0</v>
      </c>
      <c r="S229" s="183">
        <f t="shared" si="218"/>
        <v>0</v>
      </c>
      <c r="T229" s="183">
        <f t="shared" si="218"/>
        <v>0</v>
      </c>
      <c r="U229" s="183">
        <f t="shared" si="218"/>
        <v>0</v>
      </c>
      <c r="V229" s="183">
        <f t="shared" si="218"/>
        <v>0</v>
      </c>
      <c r="W229" s="183">
        <f t="shared" si="218"/>
        <v>0</v>
      </c>
      <c r="X229" s="183">
        <f t="shared" si="209"/>
        <v>0</v>
      </c>
      <c r="Y229" s="183">
        <f t="shared" si="210"/>
        <v>0</v>
      </c>
      <c r="Z229" s="183">
        <f t="shared" si="210"/>
        <v>0</v>
      </c>
      <c r="AA229" s="183">
        <f t="shared" si="219"/>
        <v>0</v>
      </c>
      <c r="AB229" s="183">
        <f t="shared" si="219"/>
        <v>0</v>
      </c>
      <c r="AC229" s="183">
        <f t="shared" si="219"/>
        <v>0</v>
      </c>
      <c r="AD229" s="183">
        <f t="shared" si="219"/>
        <v>0</v>
      </c>
      <c r="AE229" s="183">
        <f t="shared" si="219"/>
        <v>0</v>
      </c>
      <c r="AF229" s="196">
        <f t="shared" si="219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220"/>
        <v>0</v>
      </c>
      <c r="D230" s="183">
        <f t="shared" si="220"/>
        <v>0</v>
      </c>
      <c r="E230" s="183">
        <f t="shared" si="220"/>
        <v>0</v>
      </c>
      <c r="F230" s="183">
        <f t="shared" si="220"/>
        <v>0</v>
      </c>
      <c r="G230" s="183">
        <f t="shared" si="220"/>
        <v>0</v>
      </c>
      <c r="H230" s="183">
        <f t="shared" si="220"/>
        <v>0</v>
      </c>
      <c r="I230" s="183">
        <f t="shared" si="220"/>
        <v>0</v>
      </c>
      <c r="J230" s="183">
        <f t="shared" si="220"/>
        <v>0</v>
      </c>
      <c r="K230" s="183">
        <f t="shared" si="220"/>
        <v>0</v>
      </c>
      <c r="L230" s="183">
        <f t="shared" si="220"/>
        <v>0</v>
      </c>
      <c r="M230" s="183">
        <f t="shared" si="220"/>
        <v>0</v>
      </c>
      <c r="N230" s="183">
        <f t="shared" si="220"/>
        <v>0</v>
      </c>
      <c r="O230" s="183">
        <f t="shared" si="220"/>
        <v>0</v>
      </c>
      <c r="P230" s="183">
        <f t="shared" si="220"/>
        <v>0</v>
      </c>
      <c r="Q230" s="183">
        <f t="shared" si="220"/>
        <v>0</v>
      </c>
      <c r="R230" s="183">
        <f t="shared" si="220"/>
        <v>0</v>
      </c>
      <c r="S230" s="183">
        <f t="shared" si="218"/>
        <v>0</v>
      </c>
      <c r="T230" s="183">
        <f t="shared" si="218"/>
        <v>0</v>
      </c>
      <c r="U230" s="183">
        <f t="shared" si="218"/>
        <v>0</v>
      </c>
      <c r="V230" s="183">
        <f t="shared" si="218"/>
        <v>0</v>
      </c>
      <c r="W230" s="183">
        <f t="shared" si="218"/>
        <v>0</v>
      </c>
      <c r="X230" s="183">
        <f t="shared" si="209"/>
        <v>0</v>
      </c>
      <c r="Y230" s="183">
        <f t="shared" si="210"/>
        <v>0</v>
      </c>
      <c r="Z230" s="183">
        <f t="shared" si="210"/>
        <v>0</v>
      </c>
      <c r="AA230" s="183">
        <f t="shared" si="219"/>
        <v>0</v>
      </c>
      <c r="AB230" s="183">
        <f t="shared" si="219"/>
        <v>0</v>
      </c>
      <c r="AC230" s="183">
        <f t="shared" si="219"/>
        <v>0</v>
      </c>
      <c r="AD230" s="183">
        <f t="shared" si="219"/>
        <v>0</v>
      </c>
      <c r="AE230" s="183">
        <f t="shared" si="219"/>
        <v>0</v>
      </c>
      <c r="AF230" s="196">
        <f t="shared" si="219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220"/>
        <v>0</v>
      </c>
      <c r="D231" s="183">
        <f t="shared" si="220"/>
        <v>0</v>
      </c>
      <c r="E231" s="183">
        <f t="shared" si="220"/>
        <v>0</v>
      </c>
      <c r="F231" s="183">
        <f t="shared" si="220"/>
        <v>0</v>
      </c>
      <c r="G231" s="183">
        <f t="shared" si="220"/>
        <v>0</v>
      </c>
      <c r="H231" s="183">
        <f t="shared" si="220"/>
        <v>0</v>
      </c>
      <c r="I231" s="183">
        <f t="shared" si="220"/>
        <v>0</v>
      </c>
      <c r="J231" s="183">
        <f t="shared" si="220"/>
        <v>0</v>
      </c>
      <c r="K231" s="183">
        <f t="shared" si="220"/>
        <v>0</v>
      </c>
      <c r="L231" s="183">
        <f t="shared" si="220"/>
        <v>0</v>
      </c>
      <c r="M231" s="183">
        <f t="shared" si="220"/>
        <v>0</v>
      </c>
      <c r="N231" s="183">
        <f t="shared" si="220"/>
        <v>0</v>
      </c>
      <c r="O231" s="183">
        <f t="shared" si="220"/>
        <v>0</v>
      </c>
      <c r="P231" s="183">
        <f t="shared" si="220"/>
        <v>0</v>
      </c>
      <c r="Q231" s="183">
        <f t="shared" si="220"/>
        <v>0</v>
      </c>
      <c r="R231" s="183">
        <f t="shared" si="220"/>
        <v>0</v>
      </c>
      <c r="S231" s="183">
        <f t="shared" si="218"/>
        <v>0</v>
      </c>
      <c r="T231" s="183">
        <f t="shared" si="218"/>
        <v>0</v>
      </c>
      <c r="U231" s="183">
        <f t="shared" si="218"/>
        <v>0</v>
      </c>
      <c r="V231" s="183">
        <f t="shared" si="218"/>
        <v>0</v>
      </c>
      <c r="W231" s="183">
        <f t="shared" si="218"/>
        <v>0</v>
      </c>
      <c r="X231" s="183">
        <f t="shared" si="209"/>
        <v>0</v>
      </c>
      <c r="Y231" s="183">
        <f t="shared" si="210"/>
        <v>0</v>
      </c>
      <c r="Z231" s="183">
        <f t="shared" si="210"/>
        <v>0</v>
      </c>
      <c r="AA231" s="183">
        <f t="shared" si="219"/>
        <v>0</v>
      </c>
      <c r="AB231" s="183">
        <f t="shared" si="219"/>
        <v>0</v>
      </c>
      <c r="AC231" s="183">
        <f t="shared" si="219"/>
        <v>0</v>
      </c>
      <c r="AD231" s="183">
        <f t="shared" si="219"/>
        <v>0</v>
      </c>
      <c r="AE231" s="183">
        <f t="shared" si="219"/>
        <v>0</v>
      </c>
      <c r="AF231" s="196">
        <f t="shared" si="219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220"/>
        <v>0</v>
      </c>
      <c r="D232" s="183">
        <f t="shared" si="220"/>
        <v>0</v>
      </c>
      <c r="E232" s="183">
        <f t="shared" si="220"/>
        <v>0</v>
      </c>
      <c r="F232" s="183">
        <f t="shared" si="220"/>
        <v>0</v>
      </c>
      <c r="G232" s="183">
        <f t="shared" si="220"/>
        <v>0</v>
      </c>
      <c r="H232" s="183">
        <f t="shared" si="220"/>
        <v>0</v>
      </c>
      <c r="I232" s="183">
        <f t="shared" si="220"/>
        <v>0</v>
      </c>
      <c r="J232" s="183">
        <f t="shared" si="220"/>
        <v>0</v>
      </c>
      <c r="K232" s="183">
        <f t="shared" si="220"/>
        <v>0</v>
      </c>
      <c r="L232" s="183">
        <f t="shared" si="220"/>
        <v>0</v>
      </c>
      <c r="M232" s="183">
        <f t="shared" si="220"/>
        <v>0</v>
      </c>
      <c r="N232" s="183">
        <f t="shared" si="220"/>
        <v>0</v>
      </c>
      <c r="O232" s="183">
        <f t="shared" si="220"/>
        <v>0</v>
      </c>
      <c r="P232" s="183">
        <f t="shared" si="220"/>
        <v>0</v>
      </c>
      <c r="Q232" s="183">
        <f t="shared" si="220"/>
        <v>0</v>
      </c>
      <c r="R232" s="183">
        <f t="shared" si="220"/>
        <v>0</v>
      </c>
      <c r="S232" s="183">
        <f t="shared" si="218"/>
        <v>0</v>
      </c>
      <c r="T232" s="183">
        <f t="shared" si="218"/>
        <v>0</v>
      </c>
      <c r="U232" s="183">
        <f t="shared" si="218"/>
        <v>0</v>
      </c>
      <c r="V232" s="183">
        <f t="shared" si="218"/>
        <v>0</v>
      </c>
      <c r="W232" s="183">
        <f t="shared" si="218"/>
        <v>0</v>
      </c>
      <c r="X232" s="183">
        <f t="shared" si="209"/>
        <v>0</v>
      </c>
      <c r="Y232" s="183">
        <f t="shared" si="210"/>
        <v>0</v>
      </c>
      <c r="Z232" s="183">
        <f t="shared" si="210"/>
        <v>0</v>
      </c>
      <c r="AA232" s="183">
        <f t="shared" si="219"/>
        <v>0</v>
      </c>
      <c r="AB232" s="183">
        <f t="shared" si="219"/>
        <v>0</v>
      </c>
      <c r="AC232" s="183">
        <f t="shared" si="219"/>
        <v>0</v>
      </c>
      <c r="AD232" s="183">
        <f t="shared" si="219"/>
        <v>0</v>
      </c>
      <c r="AE232" s="183">
        <f t="shared" si="219"/>
        <v>0</v>
      </c>
      <c r="AF232" s="196">
        <f t="shared" si="219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220"/>
        <v>0</v>
      </c>
      <c r="D233" s="183">
        <f t="shared" si="220"/>
        <v>0</v>
      </c>
      <c r="E233" s="183">
        <f t="shared" si="220"/>
        <v>0</v>
      </c>
      <c r="F233" s="183">
        <f t="shared" si="220"/>
        <v>0</v>
      </c>
      <c r="G233" s="183">
        <f t="shared" si="220"/>
        <v>0</v>
      </c>
      <c r="H233" s="183">
        <f t="shared" si="220"/>
        <v>0</v>
      </c>
      <c r="I233" s="183">
        <f t="shared" si="220"/>
        <v>0</v>
      </c>
      <c r="J233" s="183">
        <f t="shared" si="220"/>
        <v>0</v>
      </c>
      <c r="K233" s="183">
        <f t="shared" si="220"/>
        <v>0</v>
      </c>
      <c r="L233" s="183">
        <f t="shared" si="220"/>
        <v>0</v>
      </c>
      <c r="M233" s="183">
        <f t="shared" si="220"/>
        <v>0</v>
      </c>
      <c r="N233" s="183">
        <f t="shared" si="220"/>
        <v>0</v>
      </c>
      <c r="O233" s="183">
        <f t="shared" si="220"/>
        <v>0</v>
      </c>
      <c r="P233" s="183">
        <f t="shared" si="220"/>
        <v>0</v>
      </c>
      <c r="Q233" s="183">
        <f t="shared" si="220"/>
        <v>0</v>
      </c>
      <c r="R233" s="183">
        <f t="shared" si="220"/>
        <v>0</v>
      </c>
      <c r="S233" s="183">
        <f t="shared" si="218"/>
        <v>0</v>
      </c>
      <c r="T233" s="183">
        <f t="shared" si="218"/>
        <v>0</v>
      </c>
      <c r="U233" s="183">
        <f t="shared" si="218"/>
        <v>0</v>
      </c>
      <c r="V233" s="183">
        <f t="shared" si="218"/>
        <v>0</v>
      </c>
      <c r="W233" s="183">
        <f t="shared" si="218"/>
        <v>0</v>
      </c>
      <c r="X233" s="183">
        <f t="shared" si="209"/>
        <v>0</v>
      </c>
      <c r="Y233" s="183">
        <f t="shared" si="210"/>
        <v>0</v>
      </c>
      <c r="Z233" s="183">
        <f t="shared" si="210"/>
        <v>0</v>
      </c>
      <c r="AA233" s="183">
        <f t="shared" si="219"/>
        <v>0</v>
      </c>
      <c r="AB233" s="183">
        <f t="shared" si="219"/>
        <v>0</v>
      </c>
      <c r="AC233" s="183">
        <f t="shared" si="219"/>
        <v>0</v>
      </c>
      <c r="AD233" s="183">
        <f t="shared" si="219"/>
        <v>0</v>
      </c>
      <c r="AE233" s="183">
        <f t="shared" si="219"/>
        <v>0</v>
      </c>
      <c r="AF233" s="196">
        <f t="shared" si="219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220"/>
        <v>0</v>
      </c>
      <c r="D234" s="183">
        <f t="shared" si="220"/>
        <v>0</v>
      </c>
      <c r="E234" s="183">
        <f t="shared" si="220"/>
        <v>0</v>
      </c>
      <c r="F234" s="183">
        <f t="shared" si="220"/>
        <v>0</v>
      </c>
      <c r="G234" s="183">
        <f t="shared" si="220"/>
        <v>0</v>
      </c>
      <c r="H234" s="183">
        <f t="shared" si="220"/>
        <v>0</v>
      </c>
      <c r="I234" s="183">
        <f t="shared" si="220"/>
        <v>0</v>
      </c>
      <c r="J234" s="183">
        <f t="shared" si="220"/>
        <v>0</v>
      </c>
      <c r="K234" s="183">
        <f t="shared" si="220"/>
        <v>0</v>
      </c>
      <c r="L234" s="183">
        <f t="shared" si="220"/>
        <v>0</v>
      </c>
      <c r="M234" s="183">
        <f t="shared" si="220"/>
        <v>0</v>
      </c>
      <c r="N234" s="183">
        <f t="shared" si="220"/>
        <v>0</v>
      </c>
      <c r="O234" s="183">
        <f t="shared" si="220"/>
        <v>0</v>
      </c>
      <c r="P234" s="183">
        <f t="shared" si="220"/>
        <v>0</v>
      </c>
      <c r="Q234" s="183">
        <f t="shared" si="220"/>
        <v>0</v>
      </c>
      <c r="R234" s="183">
        <f t="shared" si="220"/>
        <v>0</v>
      </c>
      <c r="S234" s="183">
        <f t="shared" si="218"/>
        <v>0</v>
      </c>
      <c r="T234" s="183">
        <f t="shared" si="218"/>
        <v>0</v>
      </c>
      <c r="U234" s="183">
        <f t="shared" si="218"/>
        <v>0</v>
      </c>
      <c r="V234" s="183">
        <f t="shared" si="218"/>
        <v>0</v>
      </c>
      <c r="W234" s="183">
        <f t="shared" si="218"/>
        <v>0</v>
      </c>
      <c r="X234" s="183">
        <f t="shared" si="209"/>
        <v>0</v>
      </c>
      <c r="Y234" s="183">
        <f t="shared" si="210"/>
        <v>0</v>
      </c>
      <c r="Z234" s="183">
        <f t="shared" si="210"/>
        <v>0</v>
      </c>
      <c r="AA234" s="183">
        <f t="shared" si="219"/>
        <v>0</v>
      </c>
      <c r="AB234" s="183">
        <f t="shared" si="219"/>
        <v>0</v>
      </c>
      <c r="AC234" s="183">
        <f t="shared" si="219"/>
        <v>0</v>
      </c>
      <c r="AD234" s="183">
        <f t="shared" si="219"/>
        <v>0</v>
      </c>
      <c r="AE234" s="183">
        <f t="shared" si="219"/>
        <v>0</v>
      </c>
      <c r="AF234" s="196">
        <f t="shared" si="219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220"/>
        <v>0</v>
      </c>
      <c r="D235" s="183">
        <f t="shared" si="220"/>
        <v>0</v>
      </c>
      <c r="E235" s="183">
        <f t="shared" si="220"/>
        <v>0</v>
      </c>
      <c r="F235" s="183">
        <f t="shared" si="220"/>
        <v>0</v>
      </c>
      <c r="G235" s="183">
        <f t="shared" si="220"/>
        <v>0</v>
      </c>
      <c r="H235" s="183">
        <f t="shared" si="220"/>
        <v>0</v>
      </c>
      <c r="I235" s="183">
        <f t="shared" si="220"/>
        <v>0</v>
      </c>
      <c r="J235" s="183">
        <f t="shared" si="220"/>
        <v>0</v>
      </c>
      <c r="K235" s="183">
        <f t="shared" si="220"/>
        <v>0</v>
      </c>
      <c r="L235" s="183">
        <f t="shared" si="220"/>
        <v>0</v>
      </c>
      <c r="M235" s="183">
        <f t="shared" si="220"/>
        <v>0</v>
      </c>
      <c r="N235" s="183">
        <f t="shared" si="220"/>
        <v>0</v>
      </c>
      <c r="O235" s="183">
        <f t="shared" si="220"/>
        <v>0</v>
      </c>
      <c r="P235" s="183">
        <f t="shared" si="220"/>
        <v>0</v>
      </c>
      <c r="Q235" s="183">
        <f t="shared" si="220"/>
        <v>0</v>
      </c>
      <c r="R235" s="183">
        <f t="shared" si="220"/>
        <v>0</v>
      </c>
      <c r="S235" s="183">
        <f t="shared" si="218"/>
        <v>0</v>
      </c>
      <c r="T235" s="183">
        <f t="shared" si="218"/>
        <v>0</v>
      </c>
      <c r="U235" s="183">
        <f t="shared" si="218"/>
        <v>0</v>
      </c>
      <c r="V235" s="183">
        <f t="shared" si="218"/>
        <v>0</v>
      </c>
      <c r="W235" s="183">
        <f t="shared" si="218"/>
        <v>0</v>
      </c>
      <c r="X235" s="183">
        <f t="shared" si="209"/>
        <v>0</v>
      </c>
      <c r="Y235" s="183">
        <f t="shared" si="210"/>
        <v>0</v>
      </c>
      <c r="Z235" s="183">
        <f t="shared" si="210"/>
        <v>0</v>
      </c>
      <c r="AA235" s="183">
        <f t="shared" si="219"/>
        <v>0</v>
      </c>
      <c r="AB235" s="183">
        <f t="shared" si="219"/>
        <v>0</v>
      </c>
      <c r="AC235" s="183">
        <f t="shared" si="219"/>
        <v>0</v>
      </c>
      <c r="AD235" s="183">
        <f t="shared" si="219"/>
        <v>0</v>
      </c>
      <c r="AE235" s="183">
        <f t="shared" si="219"/>
        <v>0</v>
      </c>
      <c r="AF235" s="196">
        <f t="shared" si="219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220"/>
        <v>0</v>
      </c>
      <c r="D236" s="183">
        <f t="shared" si="220"/>
        <v>0</v>
      </c>
      <c r="E236" s="183">
        <f t="shared" si="220"/>
        <v>0</v>
      </c>
      <c r="F236" s="183">
        <f t="shared" si="220"/>
        <v>0</v>
      </c>
      <c r="G236" s="183">
        <f t="shared" si="220"/>
        <v>0</v>
      </c>
      <c r="H236" s="183">
        <f t="shared" si="220"/>
        <v>0</v>
      </c>
      <c r="I236" s="183">
        <f t="shared" si="220"/>
        <v>0</v>
      </c>
      <c r="J236" s="183">
        <f t="shared" si="220"/>
        <v>0</v>
      </c>
      <c r="K236" s="183">
        <f t="shared" si="220"/>
        <v>0</v>
      </c>
      <c r="L236" s="183">
        <f t="shared" si="220"/>
        <v>0</v>
      </c>
      <c r="M236" s="183">
        <f t="shared" si="220"/>
        <v>0</v>
      </c>
      <c r="N236" s="183">
        <f t="shared" si="220"/>
        <v>0</v>
      </c>
      <c r="O236" s="183">
        <f t="shared" si="220"/>
        <v>0</v>
      </c>
      <c r="P236" s="183">
        <f t="shared" si="220"/>
        <v>0</v>
      </c>
      <c r="Q236" s="183">
        <f t="shared" si="220"/>
        <v>0</v>
      </c>
      <c r="R236" s="183">
        <f t="shared" si="220"/>
        <v>0</v>
      </c>
      <c r="S236" s="183">
        <f t="shared" si="218"/>
        <v>0</v>
      </c>
      <c r="T236" s="183">
        <f t="shared" si="218"/>
        <v>0</v>
      </c>
      <c r="U236" s="183">
        <f t="shared" si="218"/>
        <v>0</v>
      </c>
      <c r="V236" s="183">
        <f t="shared" si="218"/>
        <v>0</v>
      </c>
      <c r="W236" s="183">
        <f t="shared" si="218"/>
        <v>0</v>
      </c>
      <c r="X236" s="183">
        <f t="shared" si="209"/>
        <v>0</v>
      </c>
      <c r="Y236" s="183">
        <f t="shared" si="210"/>
        <v>0</v>
      </c>
      <c r="Z236" s="183">
        <f t="shared" si="210"/>
        <v>0</v>
      </c>
      <c r="AA236" s="183">
        <f t="shared" si="219"/>
        <v>0</v>
      </c>
      <c r="AB236" s="183">
        <f t="shared" si="219"/>
        <v>0</v>
      </c>
      <c r="AC236" s="183">
        <f t="shared" si="219"/>
        <v>0</v>
      </c>
      <c r="AD236" s="183">
        <f t="shared" si="219"/>
        <v>0</v>
      </c>
      <c r="AE236" s="183">
        <f t="shared" si="219"/>
        <v>0</v>
      </c>
      <c r="AF236" s="196">
        <f t="shared" si="219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220"/>
        <v>0</v>
      </c>
      <c r="D237" s="183">
        <f t="shared" si="220"/>
        <v>0</v>
      </c>
      <c r="E237" s="183">
        <f t="shared" si="220"/>
        <v>0</v>
      </c>
      <c r="F237" s="183">
        <f t="shared" si="220"/>
        <v>0</v>
      </c>
      <c r="G237" s="183">
        <f t="shared" si="220"/>
        <v>0</v>
      </c>
      <c r="H237" s="183">
        <f t="shared" si="220"/>
        <v>0</v>
      </c>
      <c r="I237" s="183">
        <f t="shared" si="220"/>
        <v>0</v>
      </c>
      <c r="J237" s="183">
        <f t="shared" si="220"/>
        <v>0</v>
      </c>
      <c r="K237" s="183">
        <f t="shared" si="220"/>
        <v>0</v>
      </c>
      <c r="L237" s="183">
        <f t="shared" si="220"/>
        <v>0</v>
      </c>
      <c r="M237" s="183">
        <f t="shared" si="220"/>
        <v>0</v>
      </c>
      <c r="N237" s="183">
        <f t="shared" si="220"/>
        <v>0</v>
      </c>
      <c r="O237" s="183">
        <f t="shared" si="220"/>
        <v>0</v>
      </c>
      <c r="P237" s="183">
        <f t="shared" si="220"/>
        <v>0</v>
      </c>
      <c r="Q237" s="183">
        <f t="shared" si="220"/>
        <v>0</v>
      </c>
      <c r="R237" s="183">
        <f t="shared" si="220"/>
        <v>0</v>
      </c>
      <c r="S237" s="183">
        <f t="shared" si="218"/>
        <v>0</v>
      </c>
      <c r="T237" s="183">
        <f t="shared" si="218"/>
        <v>0</v>
      </c>
      <c r="U237" s="183">
        <f t="shared" si="218"/>
        <v>0</v>
      </c>
      <c r="V237" s="183">
        <f t="shared" si="218"/>
        <v>0</v>
      </c>
      <c r="W237" s="183">
        <f t="shared" si="218"/>
        <v>0</v>
      </c>
      <c r="X237" s="183">
        <f t="shared" si="209"/>
        <v>0</v>
      </c>
      <c r="Y237" s="183">
        <f t="shared" si="210"/>
        <v>0</v>
      </c>
      <c r="Z237" s="183">
        <f t="shared" si="210"/>
        <v>0</v>
      </c>
      <c r="AA237" s="183">
        <f t="shared" si="219"/>
        <v>0</v>
      </c>
      <c r="AB237" s="183">
        <f t="shared" si="219"/>
        <v>0</v>
      </c>
      <c r="AC237" s="183">
        <f t="shared" si="219"/>
        <v>0</v>
      </c>
      <c r="AD237" s="183">
        <f t="shared" si="219"/>
        <v>0</v>
      </c>
      <c r="AE237" s="183">
        <f t="shared" si="219"/>
        <v>0</v>
      </c>
      <c r="AF237" s="196">
        <f t="shared" si="219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220"/>
        <v>0</v>
      </c>
      <c r="D238" s="183">
        <f t="shared" si="220"/>
        <v>0</v>
      </c>
      <c r="E238" s="183">
        <f t="shared" si="220"/>
        <v>0</v>
      </c>
      <c r="F238" s="183">
        <f t="shared" si="220"/>
        <v>0</v>
      </c>
      <c r="G238" s="183">
        <f t="shared" si="220"/>
        <v>0</v>
      </c>
      <c r="H238" s="183">
        <f t="shared" si="220"/>
        <v>0</v>
      </c>
      <c r="I238" s="183">
        <f t="shared" si="220"/>
        <v>0</v>
      </c>
      <c r="J238" s="183">
        <f t="shared" si="220"/>
        <v>0</v>
      </c>
      <c r="K238" s="183">
        <f t="shared" si="220"/>
        <v>0</v>
      </c>
      <c r="L238" s="183">
        <f t="shared" si="220"/>
        <v>0</v>
      </c>
      <c r="M238" s="183">
        <f t="shared" si="220"/>
        <v>0</v>
      </c>
      <c r="N238" s="183">
        <f t="shared" si="220"/>
        <v>0</v>
      </c>
      <c r="O238" s="183">
        <f t="shared" si="220"/>
        <v>0</v>
      </c>
      <c r="P238" s="183">
        <f t="shared" si="220"/>
        <v>0</v>
      </c>
      <c r="Q238" s="183">
        <f t="shared" si="220"/>
        <v>0</v>
      </c>
      <c r="R238" s="183">
        <f t="shared" si="220"/>
        <v>0</v>
      </c>
      <c r="S238" s="183">
        <f t="shared" si="218"/>
        <v>0</v>
      </c>
      <c r="T238" s="183">
        <f t="shared" si="218"/>
        <v>0</v>
      </c>
      <c r="U238" s="183">
        <f t="shared" si="218"/>
        <v>0</v>
      </c>
      <c r="V238" s="183">
        <f t="shared" si="218"/>
        <v>0</v>
      </c>
      <c r="W238" s="183">
        <f t="shared" si="218"/>
        <v>0</v>
      </c>
      <c r="X238" s="183">
        <f t="shared" si="209"/>
        <v>0</v>
      </c>
      <c r="Y238" s="183">
        <f t="shared" si="210"/>
        <v>0</v>
      </c>
      <c r="Z238" s="183">
        <f t="shared" si="210"/>
        <v>0</v>
      </c>
      <c r="AA238" s="183">
        <f t="shared" si="219"/>
        <v>0</v>
      </c>
      <c r="AB238" s="183">
        <f t="shared" si="219"/>
        <v>0</v>
      </c>
      <c r="AC238" s="183">
        <f t="shared" si="219"/>
        <v>0</v>
      </c>
      <c r="AD238" s="183">
        <f t="shared" si="219"/>
        <v>0</v>
      </c>
      <c r="AE238" s="183">
        <f t="shared" si="219"/>
        <v>0</v>
      </c>
      <c r="AF238" s="196">
        <f t="shared" si="219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220"/>
        <v>0</v>
      </c>
      <c r="D239" s="183">
        <f t="shared" si="220"/>
        <v>0</v>
      </c>
      <c r="E239" s="183">
        <f t="shared" si="220"/>
        <v>0</v>
      </c>
      <c r="F239" s="183">
        <f t="shared" si="220"/>
        <v>0</v>
      </c>
      <c r="G239" s="183">
        <f t="shared" si="220"/>
        <v>0</v>
      </c>
      <c r="H239" s="183">
        <f t="shared" si="220"/>
        <v>0</v>
      </c>
      <c r="I239" s="183">
        <f t="shared" si="220"/>
        <v>0</v>
      </c>
      <c r="J239" s="183">
        <f t="shared" si="220"/>
        <v>0</v>
      </c>
      <c r="K239" s="183">
        <f t="shared" si="220"/>
        <v>0</v>
      </c>
      <c r="L239" s="183">
        <f t="shared" si="220"/>
        <v>0</v>
      </c>
      <c r="M239" s="183">
        <f t="shared" si="220"/>
        <v>0</v>
      </c>
      <c r="N239" s="183">
        <f t="shared" si="220"/>
        <v>0</v>
      </c>
      <c r="O239" s="183">
        <f t="shared" si="220"/>
        <v>0</v>
      </c>
      <c r="P239" s="183">
        <f t="shared" si="220"/>
        <v>0</v>
      </c>
      <c r="Q239" s="183">
        <f t="shared" si="220"/>
        <v>0</v>
      </c>
      <c r="R239" s="183">
        <f t="shared" si="220"/>
        <v>0</v>
      </c>
      <c r="S239" s="183">
        <f t="shared" si="218"/>
        <v>0</v>
      </c>
      <c r="T239" s="183">
        <f t="shared" si="218"/>
        <v>0</v>
      </c>
      <c r="U239" s="183">
        <f t="shared" si="218"/>
        <v>0</v>
      </c>
      <c r="V239" s="183">
        <f t="shared" si="218"/>
        <v>0</v>
      </c>
      <c r="W239" s="183">
        <f t="shared" si="218"/>
        <v>0</v>
      </c>
      <c r="X239" s="183">
        <f t="shared" si="209"/>
        <v>0</v>
      </c>
      <c r="Y239" s="183">
        <f t="shared" si="210"/>
        <v>0</v>
      </c>
      <c r="Z239" s="183">
        <f t="shared" si="210"/>
        <v>0</v>
      </c>
      <c r="AA239" s="183">
        <f t="shared" si="219"/>
        <v>0</v>
      </c>
      <c r="AB239" s="183">
        <f t="shared" si="219"/>
        <v>0</v>
      </c>
      <c r="AC239" s="183">
        <f t="shared" si="219"/>
        <v>0</v>
      </c>
      <c r="AD239" s="183">
        <f t="shared" si="219"/>
        <v>0</v>
      </c>
      <c r="AE239" s="183">
        <f t="shared" si="219"/>
        <v>0</v>
      </c>
      <c r="AF239" s="196">
        <f t="shared" si="219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220"/>
        <v>0</v>
      </c>
      <c r="D240" s="183">
        <f t="shared" si="220"/>
        <v>0</v>
      </c>
      <c r="E240" s="183">
        <f t="shared" si="220"/>
        <v>0</v>
      </c>
      <c r="F240" s="183">
        <f t="shared" si="220"/>
        <v>0</v>
      </c>
      <c r="G240" s="183">
        <f t="shared" si="220"/>
        <v>0</v>
      </c>
      <c r="H240" s="183">
        <f t="shared" si="220"/>
        <v>0</v>
      </c>
      <c r="I240" s="183">
        <f t="shared" si="220"/>
        <v>0</v>
      </c>
      <c r="J240" s="183">
        <f t="shared" si="220"/>
        <v>0</v>
      </c>
      <c r="K240" s="183">
        <f t="shared" si="220"/>
        <v>0</v>
      </c>
      <c r="L240" s="183">
        <f t="shared" si="220"/>
        <v>0</v>
      </c>
      <c r="M240" s="183">
        <f t="shared" si="220"/>
        <v>0</v>
      </c>
      <c r="N240" s="183">
        <f t="shared" si="220"/>
        <v>0</v>
      </c>
      <c r="O240" s="183">
        <f t="shared" si="220"/>
        <v>0</v>
      </c>
      <c r="P240" s="183">
        <f t="shared" si="220"/>
        <v>0</v>
      </c>
      <c r="Q240" s="183">
        <f t="shared" si="220"/>
        <v>0</v>
      </c>
      <c r="R240" s="183">
        <f t="shared" si="220"/>
        <v>0</v>
      </c>
      <c r="S240" s="183">
        <f t="shared" si="218"/>
        <v>0</v>
      </c>
      <c r="T240" s="183">
        <f t="shared" si="218"/>
        <v>0</v>
      </c>
      <c r="U240" s="183">
        <f t="shared" si="218"/>
        <v>0</v>
      </c>
      <c r="V240" s="183">
        <f t="shared" si="218"/>
        <v>0</v>
      </c>
      <c r="W240" s="183">
        <f t="shared" si="218"/>
        <v>0</v>
      </c>
      <c r="X240" s="183">
        <f t="shared" si="209"/>
        <v>0</v>
      </c>
      <c r="Y240" s="183">
        <f t="shared" si="210"/>
        <v>0</v>
      </c>
      <c r="Z240" s="183">
        <f t="shared" si="210"/>
        <v>0</v>
      </c>
      <c r="AA240" s="183">
        <f t="shared" ref="AA240:AF255" si="221">Z240</f>
        <v>0</v>
      </c>
      <c r="AB240" s="183">
        <f t="shared" si="221"/>
        <v>0</v>
      </c>
      <c r="AC240" s="183">
        <f t="shared" si="221"/>
        <v>0</v>
      </c>
      <c r="AD240" s="183">
        <f t="shared" si="221"/>
        <v>0</v>
      </c>
      <c r="AE240" s="183">
        <f t="shared" si="221"/>
        <v>0</v>
      </c>
      <c r="AF240" s="196">
        <f t="shared" si="221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220"/>
        <v>0</v>
      </c>
      <c r="D241" s="183">
        <f t="shared" si="220"/>
        <v>0</v>
      </c>
      <c r="E241" s="183">
        <f t="shared" si="220"/>
        <v>0</v>
      </c>
      <c r="F241" s="183">
        <f t="shared" si="220"/>
        <v>0</v>
      </c>
      <c r="G241" s="183">
        <f t="shared" si="220"/>
        <v>0</v>
      </c>
      <c r="H241" s="183">
        <f t="shared" si="220"/>
        <v>0</v>
      </c>
      <c r="I241" s="183">
        <f t="shared" si="220"/>
        <v>0</v>
      </c>
      <c r="J241" s="183">
        <f t="shared" si="220"/>
        <v>0</v>
      </c>
      <c r="K241" s="183">
        <f t="shared" si="220"/>
        <v>0</v>
      </c>
      <c r="L241" s="183">
        <f t="shared" si="220"/>
        <v>0</v>
      </c>
      <c r="M241" s="183">
        <f t="shared" si="220"/>
        <v>0</v>
      </c>
      <c r="N241" s="183">
        <f t="shared" si="220"/>
        <v>0</v>
      </c>
      <c r="O241" s="183">
        <f t="shared" si="220"/>
        <v>0</v>
      </c>
      <c r="P241" s="183">
        <f t="shared" si="220"/>
        <v>0</v>
      </c>
      <c r="Q241" s="183">
        <f t="shared" si="220"/>
        <v>0</v>
      </c>
      <c r="R241" s="183">
        <f t="shared" si="220"/>
        <v>0</v>
      </c>
      <c r="S241" s="183">
        <f t="shared" si="218"/>
        <v>0</v>
      </c>
      <c r="T241" s="183">
        <f t="shared" si="218"/>
        <v>0</v>
      </c>
      <c r="U241" s="183">
        <f t="shared" si="218"/>
        <v>0</v>
      </c>
      <c r="V241" s="183">
        <f t="shared" si="218"/>
        <v>0</v>
      </c>
      <c r="W241" s="183">
        <f t="shared" si="218"/>
        <v>0</v>
      </c>
      <c r="X241" s="183">
        <f t="shared" si="209"/>
        <v>0</v>
      </c>
      <c r="Y241" s="183">
        <f t="shared" si="210"/>
        <v>0</v>
      </c>
      <c r="Z241" s="183">
        <f t="shared" si="210"/>
        <v>0</v>
      </c>
      <c r="AA241" s="183">
        <f t="shared" si="221"/>
        <v>0</v>
      </c>
      <c r="AB241" s="183">
        <f t="shared" si="221"/>
        <v>0</v>
      </c>
      <c r="AC241" s="183">
        <f t="shared" si="221"/>
        <v>0</v>
      </c>
      <c r="AD241" s="183">
        <f t="shared" si="221"/>
        <v>0</v>
      </c>
      <c r="AE241" s="183">
        <f t="shared" si="221"/>
        <v>0</v>
      </c>
      <c r="AF241" s="196">
        <f t="shared" si="221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220"/>
        <v>0</v>
      </c>
      <c r="D242" s="183">
        <f t="shared" si="220"/>
        <v>0</v>
      </c>
      <c r="E242" s="183">
        <f t="shared" si="220"/>
        <v>0</v>
      </c>
      <c r="F242" s="183">
        <f t="shared" si="220"/>
        <v>0</v>
      </c>
      <c r="G242" s="183">
        <f t="shared" si="220"/>
        <v>0</v>
      </c>
      <c r="H242" s="183">
        <f t="shared" si="220"/>
        <v>0</v>
      </c>
      <c r="I242" s="183">
        <f t="shared" si="220"/>
        <v>0</v>
      </c>
      <c r="J242" s="183">
        <f t="shared" si="220"/>
        <v>0</v>
      </c>
      <c r="K242" s="183">
        <f t="shared" si="220"/>
        <v>0</v>
      </c>
      <c r="L242" s="183">
        <f t="shared" si="220"/>
        <v>0</v>
      </c>
      <c r="M242" s="183">
        <f t="shared" si="220"/>
        <v>0</v>
      </c>
      <c r="N242" s="183">
        <f t="shared" si="220"/>
        <v>0</v>
      </c>
      <c r="O242" s="183">
        <f t="shared" si="220"/>
        <v>0</v>
      </c>
      <c r="P242" s="183">
        <f t="shared" si="220"/>
        <v>0</v>
      </c>
      <c r="Q242" s="183">
        <f t="shared" si="220"/>
        <v>0</v>
      </c>
      <c r="R242" s="183">
        <f t="shared" ref="C242:S257" si="222">Q242</f>
        <v>0</v>
      </c>
      <c r="S242" s="183">
        <f t="shared" si="222"/>
        <v>0</v>
      </c>
      <c r="T242" s="183">
        <f t="shared" ref="T242:W255" si="223">S242</f>
        <v>0</v>
      </c>
      <c r="U242" s="183">
        <f t="shared" si="223"/>
        <v>0</v>
      </c>
      <c r="V242" s="183">
        <f t="shared" si="223"/>
        <v>0</v>
      </c>
      <c r="W242" s="183">
        <f t="shared" si="223"/>
        <v>0</v>
      </c>
      <c r="X242" s="183">
        <f t="shared" si="209"/>
        <v>0</v>
      </c>
      <c r="Y242" s="183">
        <f t="shared" si="210"/>
        <v>0</v>
      </c>
      <c r="Z242" s="183">
        <f t="shared" si="210"/>
        <v>0</v>
      </c>
      <c r="AA242" s="183">
        <f t="shared" si="221"/>
        <v>0</v>
      </c>
      <c r="AB242" s="183">
        <f t="shared" si="221"/>
        <v>0</v>
      </c>
      <c r="AC242" s="183">
        <f t="shared" si="221"/>
        <v>0</v>
      </c>
      <c r="AD242" s="183">
        <f t="shared" si="221"/>
        <v>0</v>
      </c>
      <c r="AE242" s="183">
        <f t="shared" si="221"/>
        <v>0</v>
      </c>
      <c r="AF242" s="196">
        <f t="shared" si="221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222"/>
        <v>0</v>
      </c>
      <c r="D243" s="183">
        <f t="shared" si="222"/>
        <v>0</v>
      </c>
      <c r="E243" s="183">
        <f t="shared" si="222"/>
        <v>0</v>
      </c>
      <c r="F243" s="183">
        <f t="shared" si="222"/>
        <v>0</v>
      </c>
      <c r="G243" s="183">
        <f t="shared" si="222"/>
        <v>0</v>
      </c>
      <c r="H243" s="183">
        <f t="shared" si="222"/>
        <v>0</v>
      </c>
      <c r="I243" s="183">
        <f t="shared" si="222"/>
        <v>0</v>
      </c>
      <c r="J243" s="183">
        <f t="shared" si="222"/>
        <v>0</v>
      </c>
      <c r="K243" s="183">
        <f t="shared" si="222"/>
        <v>0</v>
      </c>
      <c r="L243" s="183">
        <f t="shared" si="222"/>
        <v>0</v>
      </c>
      <c r="M243" s="183">
        <f t="shared" si="222"/>
        <v>0</v>
      </c>
      <c r="N243" s="183">
        <f t="shared" si="222"/>
        <v>0</v>
      </c>
      <c r="O243" s="183">
        <f t="shared" si="222"/>
        <v>0</v>
      </c>
      <c r="P243" s="183">
        <f t="shared" si="222"/>
        <v>0</v>
      </c>
      <c r="Q243" s="183">
        <f t="shared" si="222"/>
        <v>0</v>
      </c>
      <c r="R243" s="183">
        <f t="shared" si="222"/>
        <v>0</v>
      </c>
      <c r="S243" s="183">
        <f t="shared" si="222"/>
        <v>0</v>
      </c>
      <c r="T243" s="183">
        <f t="shared" si="223"/>
        <v>0</v>
      </c>
      <c r="U243" s="183">
        <f t="shared" si="223"/>
        <v>0</v>
      </c>
      <c r="V243" s="183">
        <f t="shared" si="223"/>
        <v>0</v>
      </c>
      <c r="W243" s="183">
        <f t="shared" si="223"/>
        <v>0</v>
      </c>
      <c r="X243" s="183">
        <f t="shared" si="209"/>
        <v>0</v>
      </c>
      <c r="Y243" s="183">
        <f t="shared" si="210"/>
        <v>0</v>
      </c>
      <c r="Z243" s="183">
        <f t="shared" si="210"/>
        <v>0</v>
      </c>
      <c r="AA243" s="183">
        <f t="shared" si="221"/>
        <v>0</v>
      </c>
      <c r="AB243" s="183">
        <f t="shared" si="221"/>
        <v>0</v>
      </c>
      <c r="AC243" s="183">
        <f t="shared" si="221"/>
        <v>0</v>
      </c>
      <c r="AD243" s="183">
        <f t="shared" si="221"/>
        <v>0</v>
      </c>
      <c r="AE243" s="183">
        <f t="shared" si="221"/>
        <v>0</v>
      </c>
      <c r="AF243" s="196">
        <f t="shared" si="221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222"/>
        <v>0</v>
      </c>
      <c r="D244" s="183">
        <f t="shared" si="222"/>
        <v>0</v>
      </c>
      <c r="E244" s="183">
        <f t="shared" si="222"/>
        <v>0</v>
      </c>
      <c r="F244" s="183">
        <f t="shared" si="222"/>
        <v>0</v>
      </c>
      <c r="G244" s="183">
        <f t="shared" si="222"/>
        <v>0</v>
      </c>
      <c r="H244" s="183">
        <f t="shared" si="222"/>
        <v>0</v>
      </c>
      <c r="I244" s="183">
        <f t="shared" si="222"/>
        <v>0</v>
      </c>
      <c r="J244" s="183">
        <f t="shared" si="222"/>
        <v>0</v>
      </c>
      <c r="K244" s="183">
        <f t="shared" si="222"/>
        <v>0</v>
      </c>
      <c r="L244" s="183">
        <f t="shared" si="222"/>
        <v>0</v>
      </c>
      <c r="M244" s="183">
        <f t="shared" si="222"/>
        <v>0</v>
      </c>
      <c r="N244" s="183">
        <f t="shared" si="222"/>
        <v>0</v>
      </c>
      <c r="O244" s="183">
        <f t="shared" si="222"/>
        <v>0</v>
      </c>
      <c r="P244" s="183">
        <f t="shared" si="222"/>
        <v>0</v>
      </c>
      <c r="Q244" s="183">
        <f t="shared" si="222"/>
        <v>0</v>
      </c>
      <c r="R244" s="183">
        <f t="shared" si="222"/>
        <v>0</v>
      </c>
      <c r="S244" s="183">
        <f t="shared" si="222"/>
        <v>0</v>
      </c>
      <c r="T244" s="183">
        <f t="shared" si="223"/>
        <v>0</v>
      </c>
      <c r="U244" s="183">
        <f t="shared" si="223"/>
        <v>0</v>
      </c>
      <c r="V244" s="183">
        <f t="shared" si="223"/>
        <v>0</v>
      </c>
      <c r="W244" s="183">
        <f t="shared" si="223"/>
        <v>0</v>
      </c>
      <c r="X244" s="183">
        <f t="shared" ref="X244:X307" si="224">W244</f>
        <v>0</v>
      </c>
      <c r="Y244" s="183">
        <f t="shared" ref="Y244:Z307" si="225">X244</f>
        <v>0</v>
      </c>
      <c r="Z244" s="183">
        <f t="shared" si="225"/>
        <v>0</v>
      </c>
      <c r="AA244" s="183">
        <f t="shared" si="221"/>
        <v>0</v>
      </c>
      <c r="AB244" s="183">
        <f t="shared" si="221"/>
        <v>0</v>
      </c>
      <c r="AC244" s="183">
        <f t="shared" si="221"/>
        <v>0</v>
      </c>
      <c r="AD244" s="183">
        <f t="shared" si="221"/>
        <v>0</v>
      </c>
      <c r="AE244" s="183">
        <f t="shared" si="221"/>
        <v>0</v>
      </c>
      <c r="AF244" s="196">
        <f t="shared" si="221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222"/>
        <v>0</v>
      </c>
      <c r="D245" s="183">
        <f t="shared" si="222"/>
        <v>0</v>
      </c>
      <c r="E245" s="183">
        <f t="shared" si="222"/>
        <v>0</v>
      </c>
      <c r="F245" s="183">
        <f t="shared" si="222"/>
        <v>0</v>
      </c>
      <c r="G245" s="183">
        <f t="shared" si="222"/>
        <v>0</v>
      </c>
      <c r="H245" s="183">
        <f t="shared" si="222"/>
        <v>0</v>
      </c>
      <c r="I245" s="183">
        <f t="shared" si="222"/>
        <v>0</v>
      </c>
      <c r="J245" s="183">
        <f t="shared" si="222"/>
        <v>0</v>
      </c>
      <c r="K245" s="183">
        <f t="shared" si="222"/>
        <v>0</v>
      </c>
      <c r="L245" s="183">
        <f t="shared" si="222"/>
        <v>0</v>
      </c>
      <c r="M245" s="183">
        <f t="shared" si="222"/>
        <v>0</v>
      </c>
      <c r="N245" s="183">
        <f t="shared" si="222"/>
        <v>0</v>
      </c>
      <c r="O245" s="183">
        <f t="shared" si="222"/>
        <v>0</v>
      </c>
      <c r="P245" s="183">
        <f t="shared" si="222"/>
        <v>0</v>
      </c>
      <c r="Q245" s="183">
        <f t="shared" si="222"/>
        <v>0</v>
      </c>
      <c r="R245" s="183">
        <f t="shared" si="222"/>
        <v>0</v>
      </c>
      <c r="S245" s="183">
        <f t="shared" si="222"/>
        <v>0</v>
      </c>
      <c r="T245" s="183">
        <f t="shared" si="223"/>
        <v>0</v>
      </c>
      <c r="U245" s="183">
        <f t="shared" si="223"/>
        <v>0</v>
      </c>
      <c r="V245" s="183">
        <f t="shared" si="223"/>
        <v>0</v>
      </c>
      <c r="W245" s="183">
        <f t="shared" si="223"/>
        <v>0</v>
      </c>
      <c r="X245" s="183">
        <f t="shared" si="224"/>
        <v>0</v>
      </c>
      <c r="Y245" s="183">
        <f t="shared" si="225"/>
        <v>0</v>
      </c>
      <c r="Z245" s="183">
        <f t="shared" si="225"/>
        <v>0</v>
      </c>
      <c r="AA245" s="183">
        <f t="shared" si="221"/>
        <v>0</v>
      </c>
      <c r="AB245" s="183">
        <f t="shared" si="221"/>
        <v>0</v>
      </c>
      <c r="AC245" s="183">
        <f t="shared" si="221"/>
        <v>0</v>
      </c>
      <c r="AD245" s="183">
        <f t="shared" si="221"/>
        <v>0</v>
      </c>
      <c r="AE245" s="183">
        <f t="shared" si="221"/>
        <v>0</v>
      </c>
      <c r="AF245" s="196">
        <f t="shared" si="221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222"/>
        <v>0</v>
      </c>
      <c r="D246" s="183">
        <f t="shared" si="222"/>
        <v>0</v>
      </c>
      <c r="E246" s="183">
        <f t="shared" si="222"/>
        <v>0</v>
      </c>
      <c r="F246" s="183">
        <f t="shared" si="222"/>
        <v>0</v>
      </c>
      <c r="G246" s="183">
        <f t="shared" si="222"/>
        <v>0</v>
      </c>
      <c r="H246" s="183">
        <f t="shared" si="222"/>
        <v>0</v>
      </c>
      <c r="I246" s="183">
        <f t="shared" si="222"/>
        <v>0</v>
      </c>
      <c r="J246" s="183">
        <f t="shared" si="222"/>
        <v>0</v>
      </c>
      <c r="K246" s="183">
        <f t="shared" si="222"/>
        <v>0</v>
      </c>
      <c r="L246" s="183">
        <f t="shared" si="222"/>
        <v>0</v>
      </c>
      <c r="M246" s="183">
        <f t="shared" si="222"/>
        <v>0</v>
      </c>
      <c r="N246" s="183">
        <f t="shared" si="222"/>
        <v>0</v>
      </c>
      <c r="O246" s="183">
        <f t="shared" si="222"/>
        <v>0</v>
      </c>
      <c r="P246" s="183">
        <f t="shared" si="222"/>
        <v>0</v>
      </c>
      <c r="Q246" s="183">
        <f t="shared" si="222"/>
        <v>0</v>
      </c>
      <c r="R246" s="183">
        <f t="shared" si="222"/>
        <v>0</v>
      </c>
      <c r="S246" s="183">
        <f t="shared" si="222"/>
        <v>0</v>
      </c>
      <c r="T246" s="183">
        <f t="shared" si="223"/>
        <v>0</v>
      </c>
      <c r="U246" s="183">
        <f t="shared" si="223"/>
        <v>0</v>
      </c>
      <c r="V246" s="183">
        <f t="shared" si="223"/>
        <v>0</v>
      </c>
      <c r="W246" s="183">
        <f t="shared" si="223"/>
        <v>0</v>
      </c>
      <c r="X246" s="183">
        <f t="shared" si="224"/>
        <v>0</v>
      </c>
      <c r="Y246" s="183">
        <f t="shared" si="225"/>
        <v>0</v>
      </c>
      <c r="Z246" s="183">
        <f t="shared" si="225"/>
        <v>0</v>
      </c>
      <c r="AA246" s="183">
        <f t="shared" si="221"/>
        <v>0</v>
      </c>
      <c r="AB246" s="183">
        <f t="shared" si="221"/>
        <v>0</v>
      </c>
      <c r="AC246" s="183">
        <f t="shared" si="221"/>
        <v>0</v>
      </c>
      <c r="AD246" s="183">
        <f t="shared" si="221"/>
        <v>0</v>
      </c>
      <c r="AE246" s="183">
        <f t="shared" si="221"/>
        <v>0</v>
      </c>
      <c r="AF246" s="196">
        <f t="shared" si="221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222"/>
        <v>0</v>
      </c>
      <c r="D247" s="183">
        <f t="shared" si="222"/>
        <v>0</v>
      </c>
      <c r="E247" s="183">
        <f t="shared" si="222"/>
        <v>0</v>
      </c>
      <c r="F247" s="183">
        <f t="shared" si="222"/>
        <v>0</v>
      </c>
      <c r="G247" s="183">
        <f t="shared" si="222"/>
        <v>0</v>
      </c>
      <c r="H247" s="183">
        <f t="shared" si="222"/>
        <v>0</v>
      </c>
      <c r="I247" s="183">
        <f t="shared" si="222"/>
        <v>0</v>
      </c>
      <c r="J247" s="183">
        <f t="shared" si="222"/>
        <v>0</v>
      </c>
      <c r="K247" s="183">
        <f t="shared" si="222"/>
        <v>0</v>
      </c>
      <c r="L247" s="183">
        <f t="shared" si="222"/>
        <v>0</v>
      </c>
      <c r="M247" s="183">
        <f t="shared" si="222"/>
        <v>0</v>
      </c>
      <c r="N247" s="183">
        <f t="shared" si="222"/>
        <v>0</v>
      </c>
      <c r="O247" s="183">
        <f t="shared" si="222"/>
        <v>0</v>
      </c>
      <c r="P247" s="183">
        <f t="shared" si="222"/>
        <v>0</v>
      </c>
      <c r="Q247" s="183">
        <f t="shared" si="222"/>
        <v>0</v>
      </c>
      <c r="R247" s="183">
        <f t="shared" si="222"/>
        <v>0</v>
      </c>
      <c r="S247" s="183">
        <f t="shared" si="222"/>
        <v>0</v>
      </c>
      <c r="T247" s="183">
        <f t="shared" si="223"/>
        <v>0</v>
      </c>
      <c r="U247" s="183">
        <f t="shared" si="223"/>
        <v>0</v>
      </c>
      <c r="V247" s="183">
        <f t="shared" si="223"/>
        <v>0</v>
      </c>
      <c r="W247" s="183">
        <f t="shared" si="223"/>
        <v>0</v>
      </c>
      <c r="X247" s="183">
        <f t="shared" si="224"/>
        <v>0</v>
      </c>
      <c r="Y247" s="183">
        <f t="shared" si="225"/>
        <v>0</v>
      </c>
      <c r="Z247" s="183">
        <f t="shared" si="225"/>
        <v>0</v>
      </c>
      <c r="AA247" s="183">
        <f t="shared" si="221"/>
        <v>0</v>
      </c>
      <c r="AB247" s="183">
        <f t="shared" si="221"/>
        <v>0</v>
      </c>
      <c r="AC247" s="183">
        <f t="shared" si="221"/>
        <v>0</v>
      </c>
      <c r="AD247" s="183">
        <f t="shared" si="221"/>
        <v>0</v>
      </c>
      <c r="AE247" s="183">
        <f t="shared" si="221"/>
        <v>0</v>
      </c>
      <c r="AF247" s="196">
        <f t="shared" si="221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222"/>
        <v>0</v>
      </c>
      <c r="D248" s="183">
        <f t="shared" si="222"/>
        <v>0</v>
      </c>
      <c r="E248" s="183">
        <f t="shared" si="222"/>
        <v>0</v>
      </c>
      <c r="F248" s="183">
        <f t="shared" si="222"/>
        <v>0</v>
      </c>
      <c r="G248" s="183">
        <f t="shared" si="222"/>
        <v>0</v>
      </c>
      <c r="H248" s="183">
        <f t="shared" si="222"/>
        <v>0</v>
      </c>
      <c r="I248" s="183">
        <f t="shared" si="222"/>
        <v>0</v>
      </c>
      <c r="J248" s="183">
        <f t="shared" si="222"/>
        <v>0</v>
      </c>
      <c r="K248" s="183">
        <f t="shared" si="222"/>
        <v>0</v>
      </c>
      <c r="L248" s="183">
        <f t="shared" si="222"/>
        <v>0</v>
      </c>
      <c r="M248" s="183">
        <f t="shared" si="222"/>
        <v>0</v>
      </c>
      <c r="N248" s="183">
        <f t="shared" si="222"/>
        <v>0</v>
      </c>
      <c r="O248" s="183">
        <f t="shared" si="222"/>
        <v>0</v>
      </c>
      <c r="P248" s="183">
        <f t="shared" si="222"/>
        <v>0</v>
      </c>
      <c r="Q248" s="183">
        <f t="shared" si="222"/>
        <v>0</v>
      </c>
      <c r="R248" s="183">
        <f t="shared" si="222"/>
        <v>0</v>
      </c>
      <c r="S248" s="183">
        <f t="shared" si="222"/>
        <v>0</v>
      </c>
      <c r="T248" s="183">
        <f t="shared" si="223"/>
        <v>0</v>
      </c>
      <c r="U248" s="183">
        <f t="shared" si="223"/>
        <v>0</v>
      </c>
      <c r="V248" s="183">
        <f t="shared" si="223"/>
        <v>0</v>
      </c>
      <c r="W248" s="183">
        <f t="shared" si="223"/>
        <v>0</v>
      </c>
      <c r="X248" s="183">
        <f t="shared" si="224"/>
        <v>0</v>
      </c>
      <c r="Y248" s="183">
        <f t="shared" si="225"/>
        <v>0</v>
      </c>
      <c r="Z248" s="183">
        <f t="shared" si="225"/>
        <v>0</v>
      </c>
      <c r="AA248" s="183">
        <f t="shared" si="221"/>
        <v>0</v>
      </c>
      <c r="AB248" s="183">
        <f t="shared" si="221"/>
        <v>0</v>
      </c>
      <c r="AC248" s="183">
        <f t="shared" si="221"/>
        <v>0</v>
      </c>
      <c r="AD248" s="183">
        <f t="shared" si="221"/>
        <v>0</v>
      </c>
      <c r="AE248" s="183">
        <f t="shared" si="221"/>
        <v>0</v>
      </c>
      <c r="AF248" s="196">
        <f t="shared" si="221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222"/>
        <v>0</v>
      </c>
      <c r="D249" s="183">
        <f t="shared" si="222"/>
        <v>0</v>
      </c>
      <c r="E249" s="183">
        <f t="shared" si="222"/>
        <v>0</v>
      </c>
      <c r="F249" s="183">
        <f t="shared" si="222"/>
        <v>0</v>
      </c>
      <c r="G249" s="183">
        <f t="shared" si="222"/>
        <v>0</v>
      </c>
      <c r="H249" s="183">
        <f t="shared" si="222"/>
        <v>0</v>
      </c>
      <c r="I249" s="183">
        <f t="shared" si="222"/>
        <v>0</v>
      </c>
      <c r="J249" s="183">
        <f t="shared" si="222"/>
        <v>0</v>
      </c>
      <c r="K249" s="183">
        <f t="shared" si="222"/>
        <v>0</v>
      </c>
      <c r="L249" s="183">
        <f t="shared" si="222"/>
        <v>0</v>
      </c>
      <c r="M249" s="183">
        <f t="shared" si="222"/>
        <v>0</v>
      </c>
      <c r="N249" s="183">
        <f t="shared" si="222"/>
        <v>0</v>
      </c>
      <c r="O249" s="183">
        <f t="shared" si="222"/>
        <v>0</v>
      </c>
      <c r="P249" s="183">
        <f t="shared" si="222"/>
        <v>0</v>
      </c>
      <c r="Q249" s="183">
        <f t="shared" si="222"/>
        <v>0</v>
      </c>
      <c r="R249" s="183">
        <f t="shared" si="222"/>
        <v>0</v>
      </c>
      <c r="S249" s="183">
        <f t="shared" si="222"/>
        <v>0</v>
      </c>
      <c r="T249" s="183">
        <f t="shared" si="223"/>
        <v>0</v>
      </c>
      <c r="U249" s="183">
        <f t="shared" si="223"/>
        <v>0</v>
      </c>
      <c r="V249" s="183">
        <f t="shared" si="223"/>
        <v>0</v>
      </c>
      <c r="W249" s="183">
        <f t="shared" si="223"/>
        <v>0</v>
      </c>
      <c r="X249" s="183">
        <f t="shared" si="224"/>
        <v>0</v>
      </c>
      <c r="Y249" s="183">
        <f t="shared" si="225"/>
        <v>0</v>
      </c>
      <c r="Z249" s="183">
        <f t="shared" si="225"/>
        <v>0</v>
      </c>
      <c r="AA249" s="183">
        <f t="shared" si="221"/>
        <v>0</v>
      </c>
      <c r="AB249" s="183">
        <f t="shared" si="221"/>
        <v>0</v>
      </c>
      <c r="AC249" s="183">
        <f t="shared" si="221"/>
        <v>0</v>
      </c>
      <c r="AD249" s="183">
        <f t="shared" si="221"/>
        <v>0</v>
      </c>
      <c r="AE249" s="183">
        <f t="shared" si="221"/>
        <v>0</v>
      </c>
      <c r="AF249" s="196">
        <f t="shared" si="221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222"/>
        <v>0</v>
      </c>
      <c r="D250" s="183">
        <f t="shared" si="222"/>
        <v>0</v>
      </c>
      <c r="E250" s="183">
        <f t="shared" si="222"/>
        <v>0</v>
      </c>
      <c r="F250" s="183">
        <f t="shared" si="222"/>
        <v>0</v>
      </c>
      <c r="G250" s="183">
        <f t="shared" si="222"/>
        <v>0</v>
      </c>
      <c r="H250" s="183">
        <f t="shared" si="222"/>
        <v>0</v>
      </c>
      <c r="I250" s="183">
        <f t="shared" si="222"/>
        <v>0</v>
      </c>
      <c r="J250" s="183">
        <f t="shared" si="222"/>
        <v>0</v>
      </c>
      <c r="K250" s="183">
        <f t="shared" si="222"/>
        <v>0</v>
      </c>
      <c r="L250" s="183">
        <f t="shared" si="222"/>
        <v>0</v>
      </c>
      <c r="M250" s="183">
        <f t="shared" si="222"/>
        <v>0</v>
      </c>
      <c r="N250" s="183">
        <f t="shared" si="222"/>
        <v>0</v>
      </c>
      <c r="O250" s="183">
        <f t="shared" si="222"/>
        <v>0</v>
      </c>
      <c r="P250" s="183">
        <f t="shared" si="222"/>
        <v>0</v>
      </c>
      <c r="Q250" s="183">
        <f t="shared" si="222"/>
        <v>0</v>
      </c>
      <c r="R250" s="183">
        <f t="shared" si="222"/>
        <v>0</v>
      </c>
      <c r="S250" s="183">
        <f t="shared" si="222"/>
        <v>0</v>
      </c>
      <c r="T250" s="183">
        <f t="shared" si="223"/>
        <v>0</v>
      </c>
      <c r="U250" s="183">
        <f t="shared" si="223"/>
        <v>0</v>
      </c>
      <c r="V250" s="183">
        <f t="shared" si="223"/>
        <v>0</v>
      </c>
      <c r="W250" s="183">
        <f t="shared" si="223"/>
        <v>0</v>
      </c>
      <c r="X250" s="183">
        <f t="shared" si="224"/>
        <v>0</v>
      </c>
      <c r="Y250" s="183">
        <f t="shared" si="225"/>
        <v>0</v>
      </c>
      <c r="Z250" s="183">
        <f t="shared" si="225"/>
        <v>0</v>
      </c>
      <c r="AA250" s="183">
        <f t="shared" si="221"/>
        <v>0</v>
      </c>
      <c r="AB250" s="183">
        <f t="shared" si="221"/>
        <v>0</v>
      </c>
      <c r="AC250" s="183">
        <f t="shared" si="221"/>
        <v>0</v>
      </c>
      <c r="AD250" s="183">
        <f t="shared" si="221"/>
        <v>0</v>
      </c>
      <c r="AE250" s="183">
        <f t="shared" si="221"/>
        <v>0</v>
      </c>
      <c r="AF250" s="196">
        <f t="shared" si="221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222"/>
        <v>0</v>
      </c>
      <c r="D251" s="183">
        <f t="shared" si="222"/>
        <v>0</v>
      </c>
      <c r="E251" s="183">
        <f t="shared" si="222"/>
        <v>0</v>
      </c>
      <c r="F251" s="183">
        <f t="shared" si="222"/>
        <v>0</v>
      </c>
      <c r="G251" s="183">
        <f t="shared" si="222"/>
        <v>0</v>
      </c>
      <c r="H251" s="183">
        <f t="shared" si="222"/>
        <v>0</v>
      </c>
      <c r="I251" s="183">
        <f t="shared" si="222"/>
        <v>0</v>
      </c>
      <c r="J251" s="183">
        <f t="shared" si="222"/>
        <v>0</v>
      </c>
      <c r="K251" s="183">
        <f t="shared" si="222"/>
        <v>0</v>
      </c>
      <c r="L251" s="183">
        <f t="shared" si="222"/>
        <v>0</v>
      </c>
      <c r="M251" s="183">
        <f t="shared" si="222"/>
        <v>0</v>
      </c>
      <c r="N251" s="183">
        <f t="shared" si="222"/>
        <v>0</v>
      </c>
      <c r="O251" s="183">
        <f t="shared" si="222"/>
        <v>0</v>
      </c>
      <c r="P251" s="183">
        <f t="shared" si="222"/>
        <v>0</v>
      </c>
      <c r="Q251" s="183">
        <f t="shared" si="222"/>
        <v>0</v>
      </c>
      <c r="R251" s="183">
        <f t="shared" si="222"/>
        <v>0</v>
      </c>
      <c r="S251" s="183">
        <f t="shared" si="222"/>
        <v>0</v>
      </c>
      <c r="T251" s="183">
        <f t="shared" si="223"/>
        <v>0</v>
      </c>
      <c r="U251" s="183">
        <f t="shared" si="223"/>
        <v>0</v>
      </c>
      <c r="V251" s="183">
        <f t="shared" si="223"/>
        <v>0</v>
      </c>
      <c r="W251" s="183">
        <f t="shared" si="223"/>
        <v>0</v>
      </c>
      <c r="X251" s="183">
        <f t="shared" si="224"/>
        <v>0</v>
      </c>
      <c r="Y251" s="183">
        <f t="shared" si="225"/>
        <v>0</v>
      </c>
      <c r="Z251" s="183">
        <f t="shared" si="225"/>
        <v>0</v>
      </c>
      <c r="AA251" s="183">
        <f t="shared" si="221"/>
        <v>0</v>
      </c>
      <c r="AB251" s="183">
        <f t="shared" si="221"/>
        <v>0</v>
      </c>
      <c r="AC251" s="183">
        <f t="shared" si="221"/>
        <v>0</v>
      </c>
      <c r="AD251" s="183">
        <f t="shared" si="221"/>
        <v>0</v>
      </c>
      <c r="AE251" s="183">
        <f t="shared" si="221"/>
        <v>0</v>
      </c>
      <c r="AF251" s="196">
        <f t="shared" si="221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222"/>
        <v>0</v>
      </c>
      <c r="D252" s="183">
        <f t="shared" si="222"/>
        <v>0</v>
      </c>
      <c r="E252" s="183">
        <f t="shared" si="222"/>
        <v>0</v>
      </c>
      <c r="F252" s="183">
        <f t="shared" si="222"/>
        <v>0</v>
      </c>
      <c r="G252" s="183">
        <f t="shared" si="222"/>
        <v>0</v>
      </c>
      <c r="H252" s="183">
        <f t="shared" si="222"/>
        <v>0</v>
      </c>
      <c r="I252" s="183">
        <f t="shared" si="222"/>
        <v>0</v>
      </c>
      <c r="J252" s="183">
        <f t="shared" si="222"/>
        <v>0</v>
      </c>
      <c r="K252" s="183">
        <f t="shared" si="222"/>
        <v>0</v>
      </c>
      <c r="L252" s="183">
        <f t="shared" si="222"/>
        <v>0</v>
      </c>
      <c r="M252" s="183">
        <f t="shared" si="222"/>
        <v>0</v>
      </c>
      <c r="N252" s="183">
        <f t="shared" si="222"/>
        <v>0</v>
      </c>
      <c r="O252" s="183">
        <f t="shared" si="222"/>
        <v>0</v>
      </c>
      <c r="P252" s="183">
        <f t="shared" si="222"/>
        <v>0</v>
      </c>
      <c r="Q252" s="183">
        <f t="shared" si="222"/>
        <v>0</v>
      </c>
      <c r="R252" s="183">
        <f t="shared" si="222"/>
        <v>0</v>
      </c>
      <c r="S252" s="183">
        <f t="shared" si="222"/>
        <v>0</v>
      </c>
      <c r="T252" s="183">
        <f t="shared" si="223"/>
        <v>0</v>
      </c>
      <c r="U252" s="183">
        <f t="shared" si="223"/>
        <v>0</v>
      </c>
      <c r="V252" s="183">
        <f t="shared" si="223"/>
        <v>0</v>
      </c>
      <c r="W252" s="183">
        <f t="shared" si="223"/>
        <v>0</v>
      </c>
      <c r="X252" s="183">
        <f t="shared" si="224"/>
        <v>0</v>
      </c>
      <c r="Y252" s="183">
        <f t="shared" si="225"/>
        <v>0</v>
      </c>
      <c r="Z252" s="183">
        <f t="shared" si="225"/>
        <v>0</v>
      </c>
      <c r="AA252" s="183">
        <f t="shared" si="221"/>
        <v>0</v>
      </c>
      <c r="AB252" s="183">
        <f t="shared" si="221"/>
        <v>0</v>
      </c>
      <c r="AC252" s="183">
        <f t="shared" si="221"/>
        <v>0</v>
      </c>
      <c r="AD252" s="183">
        <f t="shared" si="221"/>
        <v>0</v>
      </c>
      <c r="AE252" s="183">
        <f t="shared" si="221"/>
        <v>0</v>
      </c>
      <c r="AF252" s="196">
        <f t="shared" si="221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222"/>
        <v>0</v>
      </c>
      <c r="D253" s="183">
        <f t="shared" si="222"/>
        <v>0</v>
      </c>
      <c r="E253" s="183">
        <f t="shared" si="222"/>
        <v>0</v>
      </c>
      <c r="F253" s="183">
        <f t="shared" si="222"/>
        <v>0</v>
      </c>
      <c r="G253" s="183">
        <f t="shared" si="222"/>
        <v>0</v>
      </c>
      <c r="H253" s="183">
        <f t="shared" si="222"/>
        <v>0</v>
      </c>
      <c r="I253" s="183">
        <f t="shared" si="222"/>
        <v>0</v>
      </c>
      <c r="J253" s="183">
        <f t="shared" si="222"/>
        <v>0</v>
      </c>
      <c r="K253" s="183">
        <f t="shared" si="222"/>
        <v>0</v>
      </c>
      <c r="L253" s="183">
        <f t="shared" si="222"/>
        <v>0</v>
      </c>
      <c r="M253" s="183">
        <f t="shared" si="222"/>
        <v>0</v>
      </c>
      <c r="N253" s="183">
        <f t="shared" si="222"/>
        <v>0</v>
      </c>
      <c r="O253" s="183">
        <f t="shared" si="222"/>
        <v>0</v>
      </c>
      <c r="P253" s="183">
        <f t="shared" si="222"/>
        <v>0</v>
      </c>
      <c r="Q253" s="183">
        <f t="shared" si="222"/>
        <v>0</v>
      </c>
      <c r="R253" s="183">
        <f t="shared" si="222"/>
        <v>0</v>
      </c>
      <c r="S253" s="183">
        <f t="shared" si="222"/>
        <v>0</v>
      </c>
      <c r="T253" s="183">
        <f t="shared" si="223"/>
        <v>0</v>
      </c>
      <c r="U253" s="183">
        <f t="shared" si="223"/>
        <v>0</v>
      </c>
      <c r="V253" s="183">
        <f t="shared" si="223"/>
        <v>0</v>
      </c>
      <c r="W253" s="183">
        <f t="shared" si="223"/>
        <v>0</v>
      </c>
      <c r="X253" s="183">
        <f t="shared" si="224"/>
        <v>0</v>
      </c>
      <c r="Y253" s="183">
        <f t="shared" si="225"/>
        <v>0</v>
      </c>
      <c r="Z253" s="183">
        <f t="shared" si="225"/>
        <v>0</v>
      </c>
      <c r="AA253" s="183">
        <f t="shared" si="221"/>
        <v>0</v>
      </c>
      <c r="AB253" s="183">
        <f t="shared" si="221"/>
        <v>0</v>
      </c>
      <c r="AC253" s="183">
        <f t="shared" si="221"/>
        <v>0</v>
      </c>
      <c r="AD253" s="183">
        <f t="shared" si="221"/>
        <v>0</v>
      </c>
      <c r="AE253" s="183">
        <f t="shared" si="221"/>
        <v>0</v>
      </c>
      <c r="AF253" s="196">
        <f t="shared" si="221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222"/>
        <v>0</v>
      </c>
      <c r="D254" s="183">
        <f t="shared" si="222"/>
        <v>0</v>
      </c>
      <c r="E254" s="183">
        <f t="shared" si="222"/>
        <v>0</v>
      </c>
      <c r="F254" s="183">
        <f t="shared" si="222"/>
        <v>0</v>
      </c>
      <c r="G254" s="183">
        <f t="shared" si="222"/>
        <v>0</v>
      </c>
      <c r="H254" s="183">
        <f t="shared" si="222"/>
        <v>0</v>
      </c>
      <c r="I254" s="183">
        <f t="shared" si="222"/>
        <v>0</v>
      </c>
      <c r="J254" s="183">
        <f t="shared" si="222"/>
        <v>0</v>
      </c>
      <c r="K254" s="183">
        <f t="shared" si="222"/>
        <v>0</v>
      </c>
      <c r="L254" s="183">
        <f t="shared" si="222"/>
        <v>0</v>
      </c>
      <c r="M254" s="183">
        <f t="shared" si="222"/>
        <v>0</v>
      </c>
      <c r="N254" s="183">
        <f t="shared" si="222"/>
        <v>0</v>
      </c>
      <c r="O254" s="183">
        <f t="shared" si="222"/>
        <v>0</v>
      </c>
      <c r="P254" s="183">
        <f t="shared" si="222"/>
        <v>0</v>
      </c>
      <c r="Q254" s="183">
        <f t="shared" si="222"/>
        <v>0</v>
      </c>
      <c r="R254" s="183">
        <f t="shared" si="222"/>
        <v>0</v>
      </c>
      <c r="S254" s="183">
        <f t="shared" si="222"/>
        <v>0</v>
      </c>
      <c r="T254" s="183">
        <f t="shared" si="223"/>
        <v>0</v>
      </c>
      <c r="U254" s="183">
        <f t="shared" si="223"/>
        <v>0</v>
      </c>
      <c r="V254" s="183">
        <f t="shared" si="223"/>
        <v>0</v>
      </c>
      <c r="W254" s="183">
        <f t="shared" si="223"/>
        <v>0</v>
      </c>
      <c r="X254" s="183">
        <f t="shared" si="224"/>
        <v>0</v>
      </c>
      <c r="Y254" s="183">
        <f t="shared" si="225"/>
        <v>0</v>
      </c>
      <c r="Z254" s="183">
        <f t="shared" si="225"/>
        <v>0</v>
      </c>
      <c r="AA254" s="183">
        <f t="shared" si="221"/>
        <v>0</v>
      </c>
      <c r="AB254" s="183">
        <f t="shared" si="221"/>
        <v>0</v>
      </c>
      <c r="AC254" s="183">
        <f t="shared" si="221"/>
        <v>0</v>
      </c>
      <c r="AD254" s="183">
        <f t="shared" si="221"/>
        <v>0</v>
      </c>
      <c r="AE254" s="183">
        <f t="shared" si="221"/>
        <v>0</v>
      </c>
      <c r="AF254" s="196">
        <f t="shared" si="221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222"/>
        <v>0</v>
      </c>
      <c r="D255" s="183">
        <f t="shared" si="222"/>
        <v>0</v>
      </c>
      <c r="E255" s="183">
        <f t="shared" si="222"/>
        <v>0</v>
      </c>
      <c r="F255" s="183">
        <f t="shared" si="222"/>
        <v>0</v>
      </c>
      <c r="G255" s="183">
        <f t="shared" si="222"/>
        <v>0</v>
      </c>
      <c r="H255" s="183">
        <f t="shared" si="222"/>
        <v>0</v>
      </c>
      <c r="I255" s="183">
        <f t="shared" si="222"/>
        <v>0</v>
      </c>
      <c r="J255" s="183">
        <f t="shared" si="222"/>
        <v>0</v>
      </c>
      <c r="K255" s="183">
        <f t="shared" si="222"/>
        <v>0</v>
      </c>
      <c r="L255" s="183">
        <f t="shared" si="222"/>
        <v>0</v>
      </c>
      <c r="M255" s="183">
        <f t="shared" si="222"/>
        <v>0</v>
      </c>
      <c r="N255" s="183">
        <f t="shared" si="222"/>
        <v>0</v>
      </c>
      <c r="O255" s="183">
        <f t="shared" si="222"/>
        <v>0</v>
      </c>
      <c r="P255" s="183">
        <f t="shared" si="222"/>
        <v>0</v>
      </c>
      <c r="Q255" s="183">
        <f t="shared" si="222"/>
        <v>0</v>
      </c>
      <c r="R255" s="183">
        <f t="shared" si="222"/>
        <v>0</v>
      </c>
      <c r="S255" s="183">
        <f t="shared" si="222"/>
        <v>0</v>
      </c>
      <c r="T255" s="183">
        <f t="shared" si="223"/>
        <v>0</v>
      </c>
      <c r="U255" s="183">
        <f t="shared" si="223"/>
        <v>0</v>
      </c>
      <c r="V255" s="183">
        <f t="shared" si="223"/>
        <v>0</v>
      </c>
      <c r="W255" s="183">
        <f t="shared" si="223"/>
        <v>0</v>
      </c>
      <c r="X255" s="183">
        <f t="shared" si="224"/>
        <v>0</v>
      </c>
      <c r="Y255" s="183">
        <f t="shared" si="225"/>
        <v>0</v>
      </c>
      <c r="Z255" s="183">
        <f t="shared" si="225"/>
        <v>0</v>
      </c>
      <c r="AA255" s="183">
        <f t="shared" si="221"/>
        <v>0</v>
      </c>
      <c r="AB255" s="183">
        <f t="shared" si="221"/>
        <v>0</v>
      </c>
      <c r="AC255" s="183">
        <f t="shared" si="221"/>
        <v>0</v>
      </c>
      <c r="AD255" s="183">
        <f t="shared" si="221"/>
        <v>0</v>
      </c>
      <c r="AE255" s="183">
        <f t="shared" si="221"/>
        <v>0</v>
      </c>
      <c r="AF255" s="196">
        <f t="shared" si="221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222"/>
        <v>0</v>
      </c>
      <c r="D256" s="183">
        <f t="shared" si="222"/>
        <v>0</v>
      </c>
      <c r="E256" s="183">
        <f t="shared" si="222"/>
        <v>0</v>
      </c>
      <c r="F256" s="183">
        <f t="shared" si="222"/>
        <v>0</v>
      </c>
      <c r="G256" s="183">
        <f t="shared" si="222"/>
        <v>0</v>
      </c>
      <c r="H256" s="183">
        <f t="shared" si="222"/>
        <v>0</v>
      </c>
      <c r="I256" s="183">
        <f t="shared" si="222"/>
        <v>0</v>
      </c>
      <c r="J256" s="183">
        <f t="shared" si="222"/>
        <v>0</v>
      </c>
      <c r="K256" s="183">
        <f t="shared" si="222"/>
        <v>0</v>
      </c>
      <c r="L256" s="183">
        <f t="shared" si="222"/>
        <v>0</v>
      </c>
      <c r="M256" s="183">
        <f t="shared" si="222"/>
        <v>0</v>
      </c>
      <c r="N256" s="183">
        <f t="shared" si="222"/>
        <v>0</v>
      </c>
      <c r="O256" s="183">
        <f t="shared" si="222"/>
        <v>0</v>
      </c>
      <c r="P256" s="183">
        <f t="shared" si="222"/>
        <v>0</v>
      </c>
      <c r="Q256" s="183">
        <f t="shared" si="222"/>
        <v>0</v>
      </c>
      <c r="R256" s="183">
        <f t="shared" si="222"/>
        <v>0</v>
      </c>
      <c r="S256" s="183">
        <f t="shared" ref="S256:W272" si="226">R256</f>
        <v>0</v>
      </c>
      <c r="T256" s="183">
        <f t="shared" si="226"/>
        <v>0</v>
      </c>
      <c r="U256" s="183">
        <f t="shared" si="226"/>
        <v>0</v>
      </c>
      <c r="V256" s="183">
        <f t="shared" si="226"/>
        <v>0</v>
      </c>
      <c r="W256" s="183">
        <f t="shared" si="226"/>
        <v>0</v>
      </c>
      <c r="X256" s="183">
        <f t="shared" si="224"/>
        <v>0</v>
      </c>
      <c r="Y256" s="183">
        <f t="shared" si="225"/>
        <v>0</v>
      </c>
      <c r="Z256" s="183">
        <f t="shared" si="225"/>
        <v>0</v>
      </c>
      <c r="AA256" s="183">
        <f t="shared" ref="AA256:AF271" si="227">Z256</f>
        <v>0</v>
      </c>
      <c r="AB256" s="183">
        <f t="shared" si="227"/>
        <v>0</v>
      </c>
      <c r="AC256" s="183">
        <f t="shared" si="227"/>
        <v>0</v>
      </c>
      <c r="AD256" s="183">
        <f t="shared" si="227"/>
        <v>0</v>
      </c>
      <c r="AE256" s="183">
        <f t="shared" si="227"/>
        <v>0</v>
      </c>
      <c r="AF256" s="196">
        <f t="shared" si="227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222"/>
        <v>0</v>
      </c>
      <c r="D257" s="183">
        <f t="shared" si="222"/>
        <v>0</v>
      </c>
      <c r="E257" s="183">
        <f t="shared" si="222"/>
        <v>0</v>
      </c>
      <c r="F257" s="183">
        <f t="shared" si="222"/>
        <v>0</v>
      </c>
      <c r="G257" s="183">
        <f t="shared" si="222"/>
        <v>0</v>
      </c>
      <c r="H257" s="183">
        <f t="shared" si="222"/>
        <v>0</v>
      </c>
      <c r="I257" s="183">
        <f t="shared" si="222"/>
        <v>0</v>
      </c>
      <c r="J257" s="183">
        <f t="shared" si="222"/>
        <v>0</v>
      </c>
      <c r="K257" s="183">
        <f t="shared" si="222"/>
        <v>0</v>
      </c>
      <c r="L257" s="183">
        <f t="shared" si="222"/>
        <v>0</v>
      </c>
      <c r="M257" s="183">
        <f t="shared" si="222"/>
        <v>0</v>
      </c>
      <c r="N257" s="183">
        <f t="shared" si="222"/>
        <v>0</v>
      </c>
      <c r="O257" s="183">
        <f t="shared" si="222"/>
        <v>0</v>
      </c>
      <c r="P257" s="183">
        <f t="shared" si="222"/>
        <v>0</v>
      </c>
      <c r="Q257" s="183">
        <f t="shared" si="222"/>
        <v>0</v>
      </c>
      <c r="R257" s="183">
        <f t="shared" si="222"/>
        <v>0</v>
      </c>
      <c r="S257" s="183">
        <f t="shared" si="226"/>
        <v>0</v>
      </c>
      <c r="T257" s="183">
        <f t="shared" si="226"/>
        <v>0</v>
      </c>
      <c r="U257" s="183">
        <f t="shared" si="226"/>
        <v>0</v>
      </c>
      <c r="V257" s="183">
        <f t="shared" si="226"/>
        <v>0</v>
      </c>
      <c r="W257" s="183">
        <f t="shared" si="226"/>
        <v>0</v>
      </c>
      <c r="X257" s="183">
        <f t="shared" si="224"/>
        <v>0</v>
      </c>
      <c r="Y257" s="183">
        <f t="shared" si="225"/>
        <v>0</v>
      </c>
      <c r="Z257" s="183">
        <f t="shared" si="225"/>
        <v>0</v>
      </c>
      <c r="AA257" s="183">
        <f t="shared" si="227"/>
        <v>0</v>
      </c>
      <c r="AB257" s="183">
        <f t="shared" si="227"/>
        <v>0</v>
      </c>
      <c r="AC257" s="183">
        <f t="shared" si="227"/>
        <v>0</v>
      </c>
      <c r="AD257" s="183">
        <f t="shared" si="227"/>
        <v>0</v>
      </c>
      <c r="AE257" s="183">
        <f t="shared" si="227"/>
        <v>0</v>
      </c>
      <c r="AF257" s="196">
        <f t="shared" si="227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228">B258</f>
        <v>0</v>
      </c>
      <c r="D258" s="183">
        <f t="shared" si="228"/>
        <v>0</v>
      </c>
      <c r="E258" s="183">
        <f t="shared" si="228"/>
        <v>0</v>
      </c>
      <c r="F258" s="183">
        <f t="shared" si="228"/>
        <v>0</v>
      </c>
      <c r="G258" s="183">
        <f t="shared" si="228"/>
        <v>0</v>
      </c>
      <c r="H258" s="183">
        <f t="shared" si="228"/>
        <v>0</v>
      </c>
      <c r="I258" s="183">
        <f t="shared" si="228"/>
        <v>0</v>
      </c>
      <c r="J258" s="183">
        <f t="shared" si="228"/>
        <v>0</v>
      </c>
      <c r="K258" s="183">
        <f t="shared" si="228"/>
        <v>0</v>
      </c>
      <c r="L258" s="183">
        <f t="shared" si="228"/>
        <v>0</v>
      </c>
      <c r="M258" s="183">
        <f t="shared" si="228"/>
        <v>0</v>
      </c>
      <c r="N258" s="183">
        <f t="shared" si="228"/>
        <v>0</v>
      </c>
      <c r="O258" s="183">
        <f t="shared" si="228"/>
        <v>0</v>
      </c>
      <c r="P258" s="183">
        <f t="shared" si="228"/>
        <v>0</v>
      </c>
      <c r="Q258" s="183">
        <f t="shared" si="228"/>
        <v>0</v>
      </c>
      <c r="R258" s="183">
        <f t="shared" si="228"/>
        <v>0</v>
      </c>
      <c r="S258" s="183">
        <f t="shared" si="226"/>
        <v>0</v>
      </c>
      <c r="T258" s="183">
        <f t="shared" si="226"/>
        <v>0</v>
      </c>
      <c r="U258" s="183">
        <f t="shared" si="226"/>
        <v>0</v>
      </c>
      <c r="V258" s="183">
        <f t="shared" si="226"/>
        <v>0</v>
      </c>
      <c r="W258" s="183">
        <f t="shared" si="226"/>
        <v>0</v>
      </c>
      <c r="X258" s="183">
        <f t="shared" si="224"/>
        <v>0</v>
      </c>
      <c r="Y258" s="183">
        <f t="shared" si="225"/>
        <v>0</v>
      </c>
      <c r="Z258" s="183">
        <f t="shared" si="225"/>
        <v>0</v>
      </c>
      <c r="AA258" s="183">
        <f t="shared" si="227"/>
        <v>0</v>
      </c>
      <c r="AB258" s="183">
        <f t="shared" si="227"/>
        <v>0</v>
      </c>
      <c r="AC258" s="183">
        <f t="shared" si="227"/>
        <v>0</v>
      </c>
      <c r="AD258" s="183">
        <f t="shared" si="227"/>
        <v>0</v>
      </c>
      <c r="AE258" s="183">
        <f t="shared" si="227"/>
        <v>0</v>
      </c>
      <c r="AF258" s="196">
        <f t="shared" si="227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228"/>
        <v>0</v>
      </c>
      <c r="D259" s="183">
        <f t="shared" si="228"/>
        <v>0</v>
      </c>
      <c r="E259" s="183">
        <f t="shared" si="228"/>
        <v>0</v>
      </c>
      <c r="F259" s="183">
        <f t="shared" si="228"/>
        <v>0</v>
      </c>
      <c r="G259" s="183">
        <f t="shared" si="228"/>
        <v>0</v>
      </c>
      <c r="H259" s="183">
        <f t="shared" si="228"/>
        <v>0</v>
      </c>
      <c r="I259" s="183">
        <f t="shared" si="228"/>
        <v>0</v>
      </c>
      <c r="J259" s="183">
        <f t="shared" si="228"/>
        <v>0</v>
      </c>
      <c r="K259" s="183">
        <f t="shared" si="228"/>
        <v>0</v>
      </c>
      <c r="L259" s="183">
        <f t="shared" si="228"/>
        <v>0</v>
      </c>
      <c r="M259" s="183">
        <f t="shared" si="228"/>
        <v>0</v>
      </c>
      <c r="N259" s="183">
        <f t="shared" si="228"/>
        <v>0</v>
      </c>
      <c r="O259" s="183">
        <f t="shared" si="228"/>
        <v>0</v>
      </c>
      <c r="P259" s="183">
        <f t="shared" si="228"/>
        <v>0</v>
      </c>
      <c r="Q259" s="183">
        <f t="shared" si="228"/>
        <v>0</v>
      </c>
      <c r="R259" s="183">
        <f t="shared" si="228"/>
        <v>0</v>
      </c>
      <c r="S259" s="183">
        <f t="shared" si="226"/>
        <v>0</v>
      </c>
      <c r="T259" s="183">
        <f t="shared" si="226"/>
        <v>0</v>
      </c>
      <c r="U259" s="183">
        <f t="shared" si="226"/>
        <v>0</v>
      </c>
      <c r="V259" s="183">
        <f t="shared" si="226"/>
        <v>0</v>
      </c>
      <c r="W259" s="183">
        <f t="shared" si="226"/>
        <v>0</v>
      </c>
      <c r="X259" s="183">
        <f t="shared" si="224"/>
        <v>0</v>
      </c>
      <c r="Y259" s="183">
        <f t="shared" si="225"/>
        <v>0</v>
      </c>
      <c r="Z259" s="183">
        <f t="shared" si="225"/>
        <v>0</v>
      </c>
      <c r="AA259" s="183">
        <f t="shared" si="227"/>
        <v>0</v>
      </c>
      <c r="AB259" s="183">
        <f t="shared" si="227"/>
        <v>0</v>
      </c>
      <c r="AC259" s="183">
        <f t="shared" si="227"/>
        <v>0</v>
      </c>
      <c r="AD259" s="183">
        <f t="shared" si="227"/>
        <v>0</v>
      </c>
      <c r="AE259" s="183">
        <f t="shared" si="227"/>
        <v>0</v>
      </c>
      <c r="AF259" s="196">
        <f t="shared" si="227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228"/>
        <v>0</v>
      </c>
      <c r="D260" s="183">
        <f t="shared" si="228"/>
        <v>0</v>
      </c>
      <c r="E260" s="183">
        <f t="shared" si="228"/>
        <v>0</v>
      </c>
      <c r="F260" s="183">
        <f t="shared" si="228"/>
        <v>0</v>
      </c>
      <c r="G260" s="183">
        <f t="shared" si="228"/>
        <v>0</v>
      </c>
      <c r="H260" s="183">
        <f t="shared" si="228"/>
        <v>0</v>
      </c>
      <c r="I260" s="183">
        <f t="shared" si="228"/>
        <v>0</v>
      </c>
      <c r="J260" s="183">
        <f t="shared" si="228"/>
        <v>0</v>
      </c>
      <c r="K260" s="183">
        <f t="shared" si="228"/>
        <v>0</v>
      </c>
      <c r="L260" s="183">
        <f t="shared" si="228"/>
        <v>0</v>
      </c>
      <c r="M260" s="183">
        <f t="shared" si="228"/>
        <v>0</v>
      </c>
      <c r="N260" s="183">
        <f t="shared" si="228"/>
        <v>0</v>
      </c>
      <c r="O260" s="183">
        <f t="shared" si="228"/>
        <v>0</v>
      </c>
      <c r="P260" s="183">
        <f t="shared" si="228"/>
        <v>0</v>
      </c>
      <c r="Q260" s="183">
        <f t="shared" si="228"/>
        <v>0</v>
      </c>
      <c r="R260" s="183">
        <f t="shared" si="228"/>
        <v>0</v>
      </c>
      <c r="S260" s="183">
        <f t="shared" si="226"/>
        <v>0</v>
      </c>
      <c r="T260" s="183">
        <f t="shared" si="226"/>
        <v>0</v>
      </c>
      <c r="U260" s="183">
        <f t="shared" si="226"/>
        <v>0</v>
      </c>
      <c r="V260" s="183">
        <f t="shared" si="226"/>
        <v>0</v>
      </c>
      <c r="W260" s="183">
        <f t="shared" si="226"/>
        <v>0</v>
      </c>
      <c r="X260" s="183">
        <f t="shared" si="224"/>
        <v>0</v>
      </c>
      <c r="Y260" s="183">
        <f t="shared" si="225"/>
        <v>0</v>
      </c>
      <c r="Z260" s="183">
        <f t="shared" si="225"/>
        <v>0</v>
      </c>
      <c r="AA260" s="183">
        <f t="shared" si="227"/>
        <v>0</v>
      </c>
      <c r="AB260" s="183">
        <f t="shared" si="227"/>
        <v>0</v>
      </c>
      <c r="AC260" s="183">
        <f t="shared" si="227"/>
        <v>0</v>
      </c>
      <c r="AD260" s="183">
        <f t="shared" si="227"/>
        <v>0</v>
      </c>
      <c r="AE260" s="183">
        <f t="shared" si="227"/>
        <v>0</v>
      </c>
      <c r="AF260" s="196">
        <f t="shared" si="227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228"/>
        <v>0</v>
      </c>
      <c r="D261" s="183">
        <f t="shared" si="228"/>
        <v>0</v>
      </c>
      <c r="E261" s="183">
        <f t="shared" si="228"/>
        <v>0</v>
      </c>
      <c r="F261" s="183">
        <f t="shared" si="228"/>
        <v>0</v>
      </c>
      <c r="G261" s="183">
        <f t="shared" si="228"/>
        <v>0</v>
      </c>
      <c r="H261" s="183">
        <f t="shared" si="228"/>
        <v>0</v>
      </c>
      <c r="I261" s="183">
        <f t="shared" si="228"/>
        <v>0</v>
      </c>
      <c r="J261" s="183">
        <f t="shared" si="228"/>
        <v>0</v>
      </c>
      <c r="K261" s="183">
        <f t="shared" si="228"/>
        <v>0</v>
      </c>
      <c r="L261" s="183">
        <f t="shared" si="228"/>
        <v>0</v>
      </c>
      <c r="M261" s="183">
        <f t="shared" si="228"/>
        <v>0</v>
      </c>
      <c r="N261" s="183">
        <f t="shared" si="228"/>
        <v>0</v>
      </c>
      <c r="O261" s="183">
        <f t="shared" si="228"/>
        <v>0</v>
      </c>
      <c r="P261" s="183">
        <f t="shared" si="228"/>
        <v>0</v>
      </c>
      <c r="Q261" s="183">
        <f t="shared" si="228"/>
        <v>0</v>
      </c>
      <c r="R261" s="183">
        <f t="shared" si="228"/>
        <v>0</v>
      </c>
      <c r="S261" s="183">
        <f t="shared" si="226"/>
        <v>0</v>
      </c>
      <c r="T261" s="183">
        <f t="shared" si="226"/>
        <v>0</v>
      </c>
      <c r="U261" s="183">
        <f t="shared" si="226"/>
        <v>0</v>
      </c>
      <c r="V261" s="183">
        <f t="shared" si="226"/>
        <v>0</v>
      </c>
      <c r="W261" s="183">
        <f t="shared" si="226"/>
        <v>0</v>
      </c>
      <c r="X261" s="183">
        <f t="shared" si="224"/>
        <v>0</v>
      </c>
      <c r="Y261" s="183">
        <f t="shared" si="225"/>
        <v>0</v>
      </c>
      <c r="Z261" s="183">
        <f t="shared" si="225"/>
        <v>0</v>
      </c>
      <c r="AA261" s="183">
        <f t="shared" si="227"/>
        <v>0</v>
      </c>
      <c r="AB261" s="183">
        <f t="shared" si="227"/>
        <v>0</v>
      </c>
      <c r="AC261" s="183">
        <f t="shared" si="227"/>
        <v>0</v>
      </c>
      <c r="AD261" s="183">
        <f t="shared" si="227"/>
        <v>0</v>
      </c>
      <c r="AE261" s="183">
        <f t="shared" si="227"/>
        <v>0</v>
      </c>
      <c r="AF261" s="196">
        <f t="shared" si="227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228"/>
        <v>0</v>
      </c>
      <c r="D262" s="183">
        <f t="shared" si="228"/>
        <v>0</v>
      </c>
      <c r="E262" s="183">
        <f t="shared" si="228"/>
        <v>0</v>
      </c>
      <c r="F262" s="183">
        <f t="shared" si="228"/>
        <v>0</v>
      </c>
      <c r="G262" s="183">
        <f t="shared" si="228"/>
        <v>0</v>
      </c>
      <c r="H262" s="183">
        <f t="shared" si="228"/>
        <v>0</v>
      </c>
      <c r="I262" s="183">
        <f t="shared" si="228"/>
        <v>0</v>
      </c>
      <c r="J262" s="183">
        <f t="shared" si="228"/>
        <v>0</v>
      </c>
      <c r="K262" s="183">
        <f t="shared" si="228"/>
        <v>0</v>
      </c>
      <c r="L262" s="183">
        <f t="shared" si="228"/>
        <v>0</v>
      </c>
      <c r="M262" s="183">
        <f t="shared" si="228"/>
        <v>0</v>
      </c>
      <c r="N262" s="183">
        <f t="shared" si="228"/>
        <v>0</v>
      </c>
      <c r="O262" s="183">
        <f t="shared" si="228"/>
        <v>0</v>
      </c>
      <c r="P262" s="183">
        <f t="shared" si="228"/>
        <v>0</v>
      </c>
      <c r="Q262" s="183">
        <f t="shared" si="228"/>
        <v>0</v>
      </c>
      <c r="R262" s="183">
        <f t="shared" si="228"/>
        <v>0</v>
      </c>
      <c r="S262" s="183">
        <f t="shared" si="226"/>
        <v>0</v>
      </c>
      <c r="T262" s="183">
        <f t="shared" si="226"/>
        <v>0</v>
      </c>
      <c r="U262" s="183">
        <f t="shared" si="226"/>
        <v>0</v>
      </c>
      <c r="V262" s="183">
        <f t="shared" si="226"/>
        <v>0</v>
      </c>
      <c r="W262" s="183">
        <f t="shared" si="226"/>
        <v>0</v>
      </c>
      <c r="X262" s="183">
        <f t="shared" si="224"/>
        <v>0</v>
      </c>
      <c r="Y262" s="183">
        <f t="shared" si="225"/>
        <v>0</v>
      </c>
      <c r="Z262" s="183">
        <f t="shared" si="225"/>
        <v>0</v>
      </c>
      <c r="AA262" s="183">
        <f t="shared" si="227"/>
        <v>0</v>
      </c>
      <c r="AB262" s="183">
        <f t="shared" si="227"/>
        <v>0</v>
      </c>
      <c r="AC262" s="183">
        <f t="shared" si="227"/>
        <v>0</v>
      </c>
      <c r="AD262" s="183">
        <f t="shared" si="227"/>
        <v>0</v>
      </c>
      <c r="AE262" s="183">
        <f t="shared" si="227"/>
        <v>0</v>
      </c>
      <c r="AF262" s="196">
        <f t="shared" si="227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228"/>
        <v>0</v>
      </c>
      <c r="D263" s="183">
        <f t="shared" si="228"/>
        <v>0</v>
      </c>
      <c r="E263" s="183">
        <f t="shared" si="228"/>
        <v>0</v>
      </c>
      <c r="F263" s="183">
        <f t="shared" si="228"/>
        <v>0</v>
      </c>
      <c r="G263" s="183">
        <f t="shared" si="228"/>
        <v>0</v>
      </c>
      <c r="H263" s="183">
        <f t="shared" si="228"/>
        <v>0</v>
      </c>
      <c r="I263" s="183">
        <f t="shared" si="228"/>
        <v>0</v>
      </c>
      <c r="J263" s="183">
        <f t="shared" si="228"/>
        <v>0</v>
      </c>
      <c r="K263" s="183">
        <f t="shared" si="228"/>
        <v>0</v>
      </c>
      <c r="L263" s="183">
        <f t="shared" si="228"/>
        <v>0</v>
      </c>
      <c r="M263" s="183">
        <f t="shared" si="228"/>
        <v>0</v>
      </c>
      <c r="N263" s="183">
        <f t="shared" si="228"/>
        <v>0</v>
      </c>
      <c r="O263" s="183">
        <f t="shared" si="228"/>
        <v>0</v>
      </c>
      <c r="P263" s="183">
        <f t="shared" si="228"/>
        <v>0</v>
      </c>
      <c r="Q263" s="183">
        <f t="shared" si="228"/>
        <v>0</v>
      </c>
      <c r="R263" s="183">
        <f t="shared" si="228"/>
        <v>0</v>
      </c>
      <c r="S263" s="183">
        <f t="shared" si="226"/>
        <v>0</v>
      </c>
      <c r="T263" s="183">
        <f t="shared" si="226"/>
        <v>0</v>
      </c>
      <c r="U263" s="183">
        <f t="shared" si="226"/>
        <v>0</v>
      </c>
      <c r="V263" s="183">
        <f t="shared" si="226"/>
        <v>0</v>
      </c>
      <c r="W263" s="183">
        <f t="shared" si="226"/>
        <v>0</v>
      </c>
      <c r="X263" s="183">
        <f t="shared" si="224"/>
        <v>0</v>
      </c>
      <c r="Y263" s="183">
        <f t="shared" si="225"/>
        <v>0</v>
      </c>
      <c r="Z263" s="183">
        <f t="shared" si="225"/>
        <v>0</v>
      </c>
      <c r="AA263" s="183">
        <f t="shared" si="227"/>
        <v>0</v>
      </c>
      <c r="AB263" s="183">
        <f t="shared" si="227"/>
        <v>0</v>
      </c>
      <c r="AC263" s="183">
        <f t="shared" si="227"/>
        <v>0</v>
      </c>
      <c r="AD263" s="183">
        <f t="shared" si="227"/>
        <v>0</v>
      </c>
      <c r="AE263" s="183">
        <f t="shared" si="227"/>
        <v>0</v>
      </c>
      <c r="AF263" s="196">
        <f t="shared" si="227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228"/>
        <v>0</v>
      </c>
      <c r="D264" s="183">
        <f t="shared" si="228"/>
        <v>0</v>
      </c>
      <c r="E264" s="183">
        <f t="shared" si="228"/>
        <v>0</v>
      </c>
      <c r="F264" s="183">
        <f t="shared" si="228"/>
        <v>0</v>
      </c>
      <c r="G264" s="183">
        <f t="shared" si="228"/>
        <v>0</v>
      </c>
      <c r="H264" s="183">
        <f t="shared" si="228"/>
        <v>0</v>
      </c>
      <c r="I264" s="183">
        <f t="shared" si="228"/>
        <v>0</v>
      </c>
      <c r="J264" s="183">
        <f t="shared" si="228"/>
        <v>0</v>
      </c>
      <c r="K264" s="183">
        <f t="shared" si="228"/>
        <v>0</v>
      </c>
      <c r="L264" s="183">
        <f t="shared" si="228"/>
        <v>0</v>
      </c>
      <c r="M264" s="183">
        <f t="shared" si="228"/>
        <v>0</v>
      </c>
      <c r="N264" s="183">
        <f t="shared" si="228"/>
        <v>0</v>
      </c>
      <c r="O264" s="183">
        <f t="shared" si="228"/>
        <v>0</v>
      </c>
      <c r="P264" s="183">
        <f t="shared" si="228"/>
        <v>0</v>
      </c>
      <c r="Q264" s="183">
        <f t="shared" si="228"/>
        <v>0</v>
      </c>
      <c r="R264" s="183">
        <f t="shared" si="228"/>
        <v>0</v>
      </c>
      <c r="S264" s="183">
        <f t="shared" si="226"/>
        <v>0</v>
      </c>
      <c r="T264" s="183">
        <f t="shared" si="226"/>
        <v>0</v>
      </c>
      <c r="U264" s="183">
        <f t="shared" si="226"/>
        <v>0</v>
      </c>
      <c r="V264" s="183">
        <f t="shared" si="226"/>
        <v>0</v>
      </c>
      <c r="W264" s="183">
        <f t="shared" si="226"/>
        <v>0</v>
      </c>
      <c r="X264" s="183">
        <f t="shared" si="224"/>
        <v>0</v>
      </c>
      <c r="Y264" s="183">
        <f t="shared" si="225"/>
        <v>0</v>
      </c>
      <c r="Z264" s="183">
        <f t="shared" si="225"/>
        <v>0</v>
      </c>
      <c r="AA264" s="183">
        <f t="shared" si="227"/>
        <v>0</v>
      </c>
      <c r="AB264" s="183">
        <f t="shared" si="227"/>
        <v>0</v>
      </c>
      <c r="AC264" s="183">
        <f t="shared" si="227"/>
        <v>0</v>
      </c>
      <c r="AD264" s="183">
        <f t="shared" si="227"/>
        <v>0</v>
      </c>
      <c r="AE264" s="183">
        <f t="shared" si="227"/>
        <v>0</v>
      </c>
      <c r="AF264" s="196">
        <f t="shared" si="227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228"/>
        <v>0</v>
      </c>
      <c r="D265" s="183">
        <f t="shared" si="228"/>
        <v>0</v>
      </c>
      <c r="E265" s="183">
        <f t="shared" si="228"/>
        <v>0</v>
      </c>
      <c r="F265" s="183">
        <f t="shared" si="228"/>
        <v>0</v>
      </c>
      <c r="G265" s="183">
        <f t="shared" si="228"/>
        <v>0</v>
      </c>
      <c r="H265" s="183">
        <f t="shared" si="228"/>
        <v>0</v>
      </c>
      <c r="I265" s="183">
        <f t="shared" si="228"/>
        <v>0</v>
      </c>
      <c r="J265" s="183">
        <f t="shared" si="228"/>
        <v>0</v>
      </c>
      <c r="K265" s="183">
        <f t="shared" si="228"/>
        <v>0</v>
      </c>
      <c r="L265" s="183">
        <f t="shared" si="228"/>
        <v>0</v>
      </c>
      <c r="M265" s="183">
        <f t="shared" si="228"/>
        <v>0</v>
      </c>
      <c r="N265" s="183">
        <f t="shared" si="228"/>
        <v>0</v>
      </c>
      <c r="O265" s="183">
        <f t="shared" si="228"/>
        <v>0</v>
      </c>
      <c r="P265" s="183">
        <f t="shared" si="228"/>
        <v>0</v>
      </c>
      <c r="Q265" s="183">
        <f t="shared" si="228"/>
        <v>0</v>
      </c>
      <c r="R265" s="183">
        <f t="shared" si="228"/>
        <v>0</v>
      </c>
      <c r="S265" s="183">
        <f t="shared" si="226"/>
        <v>0</v>
      </c>
      <c r="T265" s="183">
        <f t="shared" si="226"/>
        <v>0</v>
      </c>
      <c r="U265" s="183">
        <f t="shared" si="226"/>
        <v>0</v>
      </c>
      <c r="V265" s="183">
        <f t="shared" si="226"/>
        <v>0</v>
      </c>
      <c r="W265" s="183">
        <f t="shared" si="226"/>
        <v>0</v>
      </c>
      <c r="X265" s="183">
        <f t="shared" si="224"/>
        <v>0</v>
      </c>
      <c r="Y265" s="183">
        <f t="shared" si="225"/>
        <v>0</v>
      </c>
      <c r="Z265" s="183">
        <f t="shared" si="225"/>
        <v>0</v>
      </c>
      <c r="AA265" s="183">
        <f t="shared" si="227"/>
        <v>0</v>
      </c>
      <c r="AB265" s="183">
        <f t="shared" si="227"/>
        <v>0</v>
      </c>
      <c r="AC265" s="183">
        <f t="shared" si="227"/>
        <v>0</v>
      </c>
      <c r="AD265" s="183">
        <f t="shared" si="227"/>
        <v>0</v>
      </c>
      <c r="AE265" s="183">
        <f t="shared" si="227"/>
        <v>0</v>
      </c>
      <c r="AF265" s="196">
        <f t="shared" si="227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228"/>
        <v>0</v>
      </c>
      <c r="D266" s="183">
        <f t="shared" si="228"/>
        <v>0</v>
      </c>
      <c r="E266" s="183">
        <f t="shared" si="228"/>
        <v>0</v>
      </c>
      <c r="F266" s="183">
        <f t="shared" si="228"/>
        <v>0</v>
      </c>
      <c r="G266" s="183">
        <f t="shared" si="228"/>
        <v>0</v>
      </c>
      <c r="H266" s="183">
        <f t="shared" si="228"/>
        <v>0</v>
      </c>
      <c r="I266" s="183">
        <f t="shared" si="228"/>
        <v>0</v>
      </c>
      <c r="J266" s="183">
        <f t="shared" si="228"/>
        <v>0</v>
      </c>
      <c r="K266" s="183">
        <f t="shared" si="228"/>
        <v>0</v>
      </c>
      <c r="L266" s="183">
        <f t="shared" si="228"/>
        <v>0</v>
      </c>
      <c r="M266" s="183">
        <f t="shared" si="228"/>
        <v>0</v>
      </c>
      <c r="N266" s="183">
        <f t="shared" si="228"/>
        <v>0</v>
      </c>
      <c r="O266" s="183">
        <f t="shared" si="228"/>
        <v>0</v>
      </c>
      <c r="P266" s="183">
        <f t="shared" si="228"/>
        <v>0</v>
      </c>
      <c r="Q266" s="183">
        <f t="shared" si="228"/>
        <v>0</v>
      </c>
      <c r="R266" s="183">
        <f t="shared" si="228"/>
        <v>0</v>
      </c>
      <c r="S266" s="183">
        <f t="shared" si="226"/>
        <v>0</v>
      </c>
      <c r="T266" s="183">
        <f t="shared" si="226"/>
        <v>0</v>
      </c>
      <c r="U266" s="183">
        <f t="shared" si="226"/>
        <v>0</v>
      </c>
      <c r="V266" s="183">
        <f t="shared" si="226"/>
        <v>0</v>
      </c>
      <c r="W266" s="183">
        <f t="shared" si="226"/>
        <v>0</v>
      </c>
      <c r="X266" s="183">
        <f t="shared" si="224"/>
        <v>0</v>
      </c>
      <c r="Y266" s="183">
        <f t="shared" si="225"/>
        <v>0</v>
      </c>
      <c r="Z266" s="183">
        <f t="shared" si="225"/>
        <v>0</v>
      </c>
      <c r="AA266" s="183">
        <f t="shared" si="227"/>
        <v>0</v>
      </c>
      <c r="AB266" s="183">
        <f t="shared" si="227"/>
        <v>0</v>
      </c>
      <c r="AC266" s="183">
        <f t="shared" si="227"/>
        <v>0</v>
      </c>
      <c r="AD266" s="183">
        <f t="shared" si="227"/>
        <v>0</v>
      </c>
      <c r="AE266" s="183">
        <f t="shared" si="227"/>
        <v>0</v>
      </c>
      <c r="AF266" s="196">
        <f t="shared" si="227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228"/>
        <v>0</v>
      </c>
      <c r="D267" s="183">
        <f t="shared" si="228"/>
        <v>0</v>
      </c>
      <c r="E267" s="183">
        <f t="shared" si="228"/>
        <v>0</v>
      </c>
      <c r="F267" s="183">
        <f t="shared" si="228"/>
        <v>0</v>
      </c>
      <c r="G267" s="183">
        <f t="shared" si="228"/>
        <v>0</v>
      </c>
      <c r="H267" s="183">
        <f t="shared" si="228"/>
        <v>0</v>
      </c>
      <c r="I267" s="183">
        <f t="shared" si="228"/>
        <v>0</v>
      </c>
      <c r="J267" s="183">
        <f t="shared" si="228"/>
        <v>0</v>
      </c>
      <c r="K267" s="183">
        <f t="shared" si="228"/>
        <v>0</v>
      </c>
      <c r="L267" s="183">
        <f t="shared" si="228"/>
        <v>0</v>
      </c>
      <c r="M267" s="183">
        <f t="shared" si="228"/>
        <v>0</v>
      </c>
      <c r="N267" s="183">
        <f t="shared" si="228"/>
        <v>0</v>
      </c>
      <c r="O267" s="183">
        <f t="shared" si="228"/>
        <v>0</v>
      </c>
      <c r="P267" s="183">
        <f t="shared" si="228"/>
        <v>0</v>
      </c>
      <c r="Q267" s="183">
        <f t="shared" si="228"/>
        <v>0</v>
      </c>
      <c r="R267" s="183">
        <f t="shared" si="228"/>
        <v>0</v>
      </c>
      <c r="S267" s="183">
        <f t="shared" si="226"/>
        <v>0</v>
      </c>
      <c r="T267" s="183">
        <f t="shared" si="226"/>
        <v>0</v>
      </c>
      <c r="U267" s="183">
        <f t="shared" si="226"/>
        <v>0</v>
      </c>
      <c r="V267" s="183">
        <f t="shared" si="226"/>
        <v>0</v>
      </c>
      <c r="W267" s="183">
        <f t="shared" si="226"/>
        <v>0</v>
      </c>
      <c r="X267" s="183">
        <f t="shared" si="224"/>
        <v>0</v>
      </c>
      <c r="Y267" s="183">
        <f t="shared" si="225"/>
        <v>0</v>
      </c>
      <c r="Z267" s="183">
        <f t="shared" si="225"/>
        <v>0</v>
      </c>
      <c r="AA267" s="183">
        <f t="shared" si="227"/>
        <v>0</v>
      </c>
      <c r="AB267" s="183">
        <f t="shared" si="227"/>
        <v>0</v>
      </c>
      <c r="AC267" s="183">
        <f t="shared" si="227"/>
        <v>0</v>
      </c>
      <c r="AD267" s="183">
        <f t="shared" si="227"/>
        <v>0</v>
      </c>
      <c r="AE267" s="183">
        <f t="shared" si="227"/>
        <v>0</v>
      </c>
      <c r="AF267" s="196">
        <f t="shared" si="227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228"/>
        <v>0</v>
      </c>
      <c r="D268" s="183">
        <f t="shared" si="228"/>
        <v>0</v>
      </c>
      <c r="E268" s="183">
        <f t="shared" si="228"/>
        <v>0</v>
      </c>
      <c r="F268" s="183">
        <f t="shared" si="228"/>
        <v>0</v>
      </c>
      <c r="G268" s="183">
        <f t="shared" si="228"/>
        <v>0</v>
      </c>
      <c r="H268" s="183">
        <f t="shared" si="228"/>
        <v>0</v>
      </c>
      <c r="I268" s="183">
        <f t="shared" si="228"/>
        <v>0</v>
      </c>
      <c r="J268" s="183">
        <f t="shared" si="228"/>
        <v>0</v>
      </c>
      <c r="K268" s="183">
        <f t="shared" si="228"/>
        <v>0</v>
      </c>
      <c r="L268" s="183">
        <f t="shared" si="228"/>
        <v>0</v>
      </c>
      <c r="M268" s="183">
        <f t="shared" si="228"/>
        <v>0</v>
      </c>
      <c r="N268" s="183">
        <f t="shared" si="228"/>
        <v>0</v>
      </c>
      <c r="O268" s="183">
        <f t="shared" si="228"/>
        <v>0</v>
      </c>
      <c r="P268" s="183">
        <f t="shared" si="228"/>
        <v>0</v>
      </c>
      <c r="Q268" s="183">
        <f t="shared" si="228"/>
        <v>0</v>
      </c>
      <c r="R268" s="183">
        <f t="shared" si="228"/>
        <v>0</v>
      </c>
      <c r="S268" s="183">
        <f t="shared" si="226"/>
        <v>0</v>
      </c>
      <c r="T268" s="183">
        <f t="shared" si="226"/>
        <v>0</v>
      </c>
      <c r="U268" s="183">
        <f t="shared" si="226"/>
        <v>0</v>
      </c>
      <c r="V268" s="183">
        <f t="shared" si="226"/>
        <v>0</v>
      </c>
      <c r="W268" s="183">
        <f t="shared" si="226"/>
        <v>0</v>
      </c>
      <c r="X268" s="183">
        <f t="shared" si="224"/>
        <v>0</v>
      </c>
      <c r="Y268" s="183">
        <f t="shared" si="225"/>
        <v>0</v>
      </c>
      <c r="Z268" s="183">
        <f t="shared" si="225"/>
        <v>0</v>
      </c>
      <c r="AA268" s="183">
        <f t="shared" si="227"/>
        <v>0</v>
      </c>
      <c r="AB268" s="183">
        <f t="shared" si="227"/>
        <v>0</v>
      </c>
      <c r="AC268" s="183">
        <f t="shared" si="227"/>
        <v>0</v>
      </c>
      <c r="AD268" s="183">
        <f t="shared" si="227"/>
        <v>0</v>
      </c>
      <c r="AE268" s="183">
        <f t="shared" si="227"/>
        <v>0</v>
      </c>
      <c r="AF268" s="196">
        <f t="shared" si="227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228"/>
        <v>0</v>
      </c>
      <c r="D269" s="183">
        <f t="shared" si="228"/>
        <v>0</v>
      </c>
      <c r="E269" s="183">
        <f t="shared" si="228"/>
        <v>0</v>
      </c>
      <c r="F269" s="183">
        <f t="shared" si="228"/>
        <v>0</v>
      </c>
      <c r="G269" s="183">
        <f t="shared" si="228"/>
        <v>0</v>
      </c>
      <c r="H269" s="183">
        <f t="shared" si="228"/>
        <v>0</v>
      </c>
      <c r="I269" s="183">
        <f t="shared" si="228"/>
        <v>0</v>
      </c>
      <c r="J269" s="183">
        <f t="shared" si="228"/>
        <v>0</v>
      </c>
      <c r="K269" s="183">
        <f t="shared" si="228"/>
        <v>0</v>
      </c>
      <c r="L269" s="183">
        <f t="shared" si="228"/>
        <v>0</v>
      </c>
      <c r="M269" s="183">
        <f t="shared" si="228"/>
        <v>0</v>
      </c>
      <c r="N269" s="183">
        <f t="shared" si="228"/>
        <v>0</v>
      </c>
      <c r="O269" s="183">
        <f t="shared" si="228"/>
        <v>0</v>
      </c>
      <c r="P269" s="183">
        <f t="shared" si="228"/>
        <v>0</v>
      </c>
      <c r="Q269" s="183">
        <f t="shared" si="228"/>
        <v>0</v>
      </c>
      <c r="R269" s="183">
        <f t="shared" si="228"/>
        <v>0</v>
      </c>
      <c r="S269" s="183">
        <f t="shared" si="226"/>
        <v>0</v>
      </c>
      <c r="T269" s="183">
        <f t="shared" si="226"/>
        <v>0</v>
      </c>
      <c r="U269" s="183">
        <f t="shared" si="226"/>
        <v>0</v>
      </c>
      <c r="V269" s="183">
        <f t="shared" si="226"/>
        <v>0</v>
      </c>
      <c r="W269" s="183">
        <f t="shared" si="226"/>
        <v>0</v>
      </c>
      <c r="X269" s="183">
        <f t="shared" si="224"/>
        <v>0</v>
      </c>
      <c r="Y269" s="183">
        <f t="shared" si="225"/>
        <v>0</v>
      </c>
      <c r="Z269" s="183">
        <f t="shared" si="225"/>
        <v>0</v>
      </c>
      <c r="AA269" s="183">
        <f t="shared" si="227"/>
        <v>0</v>
      </c>
      <c r="AB269" s="183">
        <f t="shared" si="227"/>
        <v>0</v>
      </c>
      <c r="AC269" s="183">
        <f t="shared" si="227"/>
        <v>0</v>
      </c>
      <c r="AD269" s="183">
        <f t="shared" si="227"/>
        <v>0</v>
      </c>
      <c r="AE269" s="183">
        <f t="shared" si="227"/>
        <v>0</v>
      </c>
      <c r="AF269" s="196">
        <f t="shared" si="227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228"/>
        <v>0</v>
      </c>
      <c r="D270" s="183">
        <f t="shared" si="228"/>
        <v>0</v>
      </c>
      <c r="E270" s="183">
        <f t="shared" si="228"/>
        <v>0</v>
      </c>
      <c r="F270" s="183">
        <f t="shared" si="228"/>
        <v>0</v>
      </c>
      <c r="G270" s="183">
        <f t="shared" si="228"/>
        <v>0</v>
      </c>
      <c r="H270" s="183">
        <f t="shared" si="228"/>
        <v>0</v>
      </c>
      <c r="I270" s="183">
        <f t="shared" si="228"/>
        <v>0</v>
      </c>
      <c r="J270" s="183">
        <f t="shared" si="228"/>
        <v>0</v>
      </c>
      <c r="K270" s="183">
        <f t="shared" si="228"/>
        <v>0</v>
      </c>
      <c r="L270" s="183">
        <f t="shared" si="228"/>
        <v>0</v>
      </c>
      <c r="M270" s="183">
        <f t="shared" si="228"/>
        <v>0</v>
      </c>
      <c r="N270" s="183">
        <f t="shared" si="228"/>
        <v>0</v>
      </c>
      <c r="O270" s="183">
        <f t="shared" si="228"/>
        <v>0</v>
      </c>
      <c r="P270" s="183">
        <f t="shared" si="228"/>
        <v>0</v>
      </c>
      <c r="Q270" s="183">
        <f t="shared" si="228"/>
        <v>0</v>
      </c>
      <c r="R270" s="183">
        <f t="shared" si="228"/>
        <v>0</v>
      </c>
      <c r="S270" s="183">
        <f t="shared" si="226"/>
        <v>0</v>
      </c>
      <c r="T270" s="183">
        <f t="shared" si="226"/>
        <v>0</v>
      </c>
      <c r="U270" s="183">
        <f t="shared" si="226"/>
        <v>0</v>
      </c>
      <c r="V270" s="183">
        <f t="shared" si="226"/>
        <v>0</v>
      </c>
      <c r="W270" s="183">
        <f t="shared" si="226"/>
        <v>0</v>
      </c>
      <c r="X270" s="183">
        <f t="shared" si="224"/>
        <v>0</v>
      </c>
      <c r="Y270" s="183">
        <f t="shared" si="225"/>
        <v>0</v>
      </c>
      <c r="Z270" s="183">
        <f t="shared" si="225"/>
        <v>0</v>
      </c>
      <c r="AA270" s="183">
        <f t="shared" si="227"/>
        <v>0</v>
      </c>
      <c r="AB270" s="183">
        <f t="shared" si="227"/>
        <v>0</v>
      </c>
      <c r="AC270" s="183">
        <f t="shared" si="227"/>
        <v>0</v>
      </c>
      <c r="AD270" s="183">
        <f t="shared" si="227"/>
        <v>0</v>
      </c>
      <c r="AE270" s="183">
        <f t="shared" si="227"/>
        <v>0</v>
      </c>
      <c r="AF270" s="196">
        <f t="shared" si="227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228"/>
        <v>0</v>
      </c>
      <c r="D271" s="183">
        <f t="shared" si="228"/>
        <v>0</v>
      </c>
      <c r="E271" s="183">
        <f t="shared" si="228"/>
        <v>0</v>
      </c>
      <c r="F271" s="183">
        <f t="shared" si="228"/>
        <v>0</v>
      </c>
      <c r="G271" s="183">
        <f t="shared" si="228"/>
        <v>0</v>
      </c>
      <c r="H271" s="183">
        <f t="shared" si="228"/>
        <v>0</v>
      </c>
      <c r="I271" s="183">
        <f t="shared" si="228"/>
        <v>0</v>
      </c>
      <c r="J271" s="183">
        <f t="shared" si="228"/>
        <v>0</v>
      </c>
      <c r="K271" s="183">
        <f t="shared" si="228"/>
        <v>0</v>
      </c>
      <c r="L271" s="183">
        <f t="shared" si="228"/>
        <v>0</v>
      </c>
      <c r="M271" s="183">
        <f t="shared" si="228"/>
        <v>0</v>
      </c>
      <c r="N271" s="183">
        <f t="shared" si="228"/>
        <v>0</v>
      </c>
      <c r="O271" s="183">
        <f t="shared" si="228"/>
        <v>0</v>
      </c>
      <c r="P271" s="183">
        <f t="shared" si="228"/>
        <v>0</v>
      </c>
      <c r="Q271" s="183">
        <f t="shared" si="228"/>
        <v>0</v>
      </c>
      <c r="R271" s="183">
        <f t="shared" si="228"/>
        <v>0</v>
      </c>
      <c r="S271" s="183">
        <f t="shared" si="226"/>
        <v>0</v>
      </c>
      <c r="T271" s="183">
        <f t="shared" si="226"/>
        <v>0</v>
      </c>
      <c r="U271" s="183">
        <f t="shared" si="226"/>
        <v>0</v>
      </c>
      <c r="V271" s="183">
        <f t="shared" si="226"/>
        <v>0</v>
      </c>
      <c r="W271" s="183">
        <f t="shared" si="226"/>
        <v>0</v>
      </c>
      <c r="X271" s="183">
        <f t="shared" si="224"/>
        <v>0</v>
      </c>
      <c r="Y271" s="183">
        <f t="shared" si="225"/>
        <v>0</v>
      </c>
      <c r="Z271" s="183">
        <f t="shared" si="225"/>
        <v>0</v>
      </c>
      <c r="AA271" s="183">
        <f t="shared" si="227"/>
        <v>0</v>
      </c>
      <c r="AB271" s="183">
        <f t="shared" si="227"/>
        <v>0</v>
      </c>
      <c r="AC271" s="183">
        <f t="shared" si="227"/>
        <v>0</v>
      </c>
      <c r="AD271" s="183">
        <f t="shared" si="227"/>
        <v>0</v>
      </c>
      <c r="AE271" s="183">
        <f t="shared" si="227"/>
        <v>0</v>
      </c>
      <c r="AF271" s="196">
        <f t="shared" si="227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228"/>
        <v>0</v>
      </c>
      <c r="D272" s="183">
        <f t="shared" si="228"/>
        <v>0</v>
      </c>
      <c r="E272" s="183">
        <f t="shared" si="228"/>
        <v>0</v>
      </c>
      <c r="F272" s="183">
        <f t="shared" si="228"/>
        <v>0</v>
      </c>
      <c r="G272" s="183">
        <f t="shared" si="228"/>
        <v>0</v>
      </c>
      <c r="H272" s="183">
        <f t="shared" si="228"/>
        <v>0</v>
      </c>
      <c r="I272" s="183">
        <f t="shared" si="228"/>
        <v>0</v>
      </c>
      <c r="J272" s="183">
        <f t="shared" si="228"/>
        <v>0</v>
      </c>
      <c r="K272" s="183">
        <f t="shared" si="228"/>
        <v>0</v>
      </c>
      <c r="L272" s="183">
        <f t="shared" si="228"/>
        <v>0</v>
      </c>
      <c r="M272" s="183">
        <f t="shared" si="228"/>
        <v>0</v>
      </c>
      <c r="N272" s="183">
        <f t="shared" si="228"/>
        <v>0</v>
      </c>
      <c r="O272" s="183">
        <f t="shared" si="228"/>
        <v>0</v>
      </c>
      <c r="P272" s="183">
        <f t="shared" si="228"/>
        <v>0</v>
      </c>
      <c r="Q272" s="183">
        <f t="shared" si="228"/>
        <v>0</v>
      </c>
      <c r="R272" s="183">
        <f t="shared" si="228"/>
        <v>0</v>
      </c>
      <c r="S272" s="183">
        <f t="shared" si="226"/>
        <v>0</v>
      </c>
      <c r="T272" s="183">
        <f t="shared" si="226"/>
        <v>0</v>
      </c>
      <c r="U272" s="183">
        <f t="shared" si="226"/>
        <v>0</v>
      </c>
      <c r="V272" s="183">
        <f t="shared" si="226"/>
        <v>0</v>
      </c>
      <c r="W272" s="183">
        <f t="shared" si="226"/>
        <v>0</v>
      </c>
      <c r="X272" s="183">
        <f t="shared" si="224"/>
        <v>0</v>
      </c>
      <c r="Y272" s="183">
        <f t="shared" si="225"/>
        <v>0</v>
      </c>
      <c r="Z272" s="183">
        <f t="shared" si="225"/>
        <v>0</v>
      </c>
      <c r="AA272" s="183">
        <f t="shared" ref="R272:AF287" si="229">Z272</f>
        <v>0</v>
      </c>
      <c r="AB272" s="183">
        <f t="shared" si="229"/>
        <v>0</v>
      </c>
      <c r="AC272" s="183">
        <f t="shared" si="229"/>
        <v>0</v>
      </c>
      <c r="AD272" s="183">
        <f t="shared" si="229"/>
        <v>0</v>
      </c>
      <c r="AE272" s="183">
        <f t="shared" si="229"/>
        <v>0</v>
      </c>
      <c r="AF272" s="196">
        <f t="shared" si="229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228"/>
        <v>0</v>
      </c>
      <c r="D273" s="183">
        <f t="shared" si="228"/>
        <v>0</v>
      </c>
      <c r="E273" s="183">
        <f t="shared" si="228"/>
        <v>0</v>
      </c>
      <c r="F273" s="183">
        <f t="shared" si="228"/>
        <v>0</v>
      </c>
      <c r="G273" s="183">
        <f t="shared" si="228"/>
        <v>0</v>
      </c>
      <c r="H273" s="183">
        <f t="shared" si="228"/>
        <v>0</v>
      </c>
      <c r="I273" s="183">
        <f t="shared" si="228"/>
        <v>0</v>
      </c>
      <c r="J273" s="183">
        <f t="shared" si="228"/>
        <v>0</v>
      </c>
      <c r="K273" s="183">
        <f t="shared" si="228"/>
        <v>0</v>
      </c>
      <c r="L273" s="183">
        <f t="shared" si="228"/>
        <v>0</v>
      </c>
      <c r="M273" s="183">
        <f t="shared" si="228"/>
        <v>0</v>
      </c>
      <c r="N273" s="183">
        <f t="shared" si="228"/>
        <v>0</v>
      </c>
      <c r="O273" s="183">
        <f t="shared" si="228"/>
        <v>0</v>
      </c>
      <c r="P273" s="183">
        <f t="shared" si="228"/>
        <v>0</v>
      </c>
      <c r="Q273" s="183">
        <f t="shared" si="228"/>
        <v>0</v>
      </c>
      <c r="R273" s="183">
        <f t="shared" ref="C273:S288" si="230">Q273</f>
        <v>0</v>
      </c>
      <c r="S273" s="183">
        <f t="shared" si="230"/>
        <v>0</v>
      </c>
      <c r="T273" s="183">
        <f t="shared" ref="T273:W288" si="231">S273</f>
        <v>0</v>
      </c>
      <c r="U273" s="183">
        <f t="shared" si="231"/>
        <v>0</v>
      </c>
      <c r="V273" s="183">
        <f t="shared" si="231"/>
        <v>0</v>
      </c>
      <c r="W273" s="183">
        <f t="shared" si="231"/>
        <v>0</v>
      </c>
      <c r="X273" s="183">
        <f t="shared" si="224"/>
        <v>0</v>
      </c>
      <c r="Y273" s="183">
        <f t="shared" si="225"/>
        <v>0</v>
      </c>
      <c r="Z273" s="183">
        <f t="shared" si="225"/>
        <v>0</v>
      </c>
      <c r="AA273" s="183">
        <f t="shared" si="229"/>
        <v>0</v>
      </c>
      <c r="AB273" s="183">
        <f t="shared" si="229"/>
        <v>0</v>
      </c>
      <c r="AC273" s="183">
        <f t="shared" si="229"/>
        <v>0</v>
      </c>
      <c r="AD273" s="183">
        <f t="shared" si="229"/>
        <v>0</v>
      </c>
      <c r="AE273" s="183">
        <f t="shared" si="229"/>
        <v>0</v>
      </c>
      <c r="AF273" s="196">
        <f t="shared" si="229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230"/>
        <v>0</v>
      </c>
      <c r="D274" s="183">
        <f t="shared" si="230"/>
        <v>0</v>
      </c>
      <c r="E274" s="183">
        <f t="shared" si="230"/>
        <v>0</v>
      </c>
      <c r="F274" s="183">
        <f t="shared" si="230"/>
        <v>0</v>
      </c>
      <c r="G274" s="183">
        <f t="shared" si="230"/>
        <v>0</v>
      </c>
      <c r="H274" s="183">
        <f t="shared" si="230"/>
        <v>0</v>
      </c>
      <c r="I274" s="183">
        <f t="shared" si="230"/>
        <v>0</v>
      </c>
      <c r="J274" s="183">
        <f t="shared" si="230"/>
        <v>0</v>
      </c>
      <c r="K274" s="183">
        <f t="shared" si="230"/>
        <v>0</v>
      </c>
      <c r="L274" s="183">
        <f t="shared" si="230"/>
        <v>0</v>
      </c>
      <c r="M274" s="183">
        <f t="shared" si="230"/>
        <v>0</v>
      </c>
      <c r="N274" s="183">
        <f t="shared" si="230"/>
        <v>0</v>
      </c>
      <c r="O274" s="183">
        <f t="shared" si="230"/>
        <v>0</v>
      </c>
      <c r="P274" s="183">
        <f t="shared" si="230"/>
        <v>0</v>
      </c>
      <c r="Q274" s="183">
        <f t="shared" si="230"/>
        <v>0</v>
      </c>
      <c r="R274" s="183">
        <f t="shared" si="230"/>
        <v>0</v>
      </c>
      <c r="S274" s="183">
        <f t="shared" si="230"/>
        <v>0</v>
      </c>
      <c r="T274" s="183">
        <f t="shared" si="231"/>
        <v>0</v>
      </c>
      <c r="U274" s="183">
        <f t="shared" si="231"/>
        <v>0</v>
      </c>
      <c r="V274" s="183">
        <f t="shared" si="231"/>
        <v>0</v>
      </c>
      <c r="W274" s="183">
        <f t="shared" si="231"/>
        <v>0</v>
      </c>
      <c r="X274" s="183">
        <f t="shared" si="224"/>
        <v>0</v>
      </c>
      <c r="Y274" s="183">
        <f t="shared" si="225"/>
        <v>0</v>
      </c>
      <c r="Z274" s="183">
        <f t="shared" si="225"/>
        <v>0</v>
      </c>
      <c r="AA274" s="183">
        <f t="shared" si="229"/>
        <v>0</v>
      </c>
      <c r="AB274" s="183">
        <f t="shared" si="229"/>
        <v>0</v>
      </c>
      <c r="AC274" s="183">
        <f t="shared" si="229"/>
        <v>0</v>
      </c>
      <c r="AD274" s="183">
        <f t="shared" si="229"/>
        <v>0</v>
      </c>
      <c r="AE274" s="183">
        <f t="shared" si="229"/>
        <v>0</v>
      </c>
      <c r="AF274" s="196">
        <f t="shared" si="229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230"/>
        <v>0</v>
      </c>
      <c r="D275" s="183">
        <f t="shared" si="230"/>
        <v>0</v>
      </c>
      <c r="E275" s="183">
        <f t="shared" si="230"/>
        <v>0</v>
      </c>
      <c r="F275" s="183">
        <f t="shared" si="230"/>
        <v>0</v>
      </c>
      <c r="G275" s="183">
        <f t="shared" si="230"/>
        <v>0</v>
      </c>
      <c r="H275" s="183">
        <f t="shared" si="230"/>
        <v>0</v>
      </c>
      <c r="I275" s="183">
        <f t="shared" si="230"/>
        <v>0</v>
      </c>
      <c r="J275" s="183">
        <f t="shared" si="230"/>
        <v>0</v>
      </c>
      <c r="K275" s="183">
        <f t="shared" si="230"/>
        <v>0</v>
      </c>
      <c r="L275" s="183">
        <f t="shared" si="230"/>
        <v>0</v>
      </c>
      <c r="M275" s="183">
        <f t="shared" si="230"/>
        <v>0</v>
      </c>
      <c r="N275" s="183">
        <f t="shared" si="230"/>
        <v>0</v>
      </c>
      <c r="O275" s="183">
        <f t="shared" si="230"/>
        <v>0</v>
      </c>
      <c r="P275" s="183">
        <f t="shared" si="230"/>
        <v>0</v>
      </c>
      <c r="Q275" s="183">
        <f t="shared" si="230"/>
        <v>0</v>
      </c>
      <c r="R275" s="183">
        <f t="shared" si="230"/>
        <v>0</v>
      </c>
      <c r="S275" s="183">
        <f t="shared" si="230"/>
        <v>0</v>
      </c>
      <c r="T275" s="183">
        <f t="shared" si="231"/>
        <v>0</v>
      </c>
      <c r="U275" s="183">
        <f t="shared" si="231"/>
        <v>0</v>
      </c>
      <c r="V275" s="183">
        <f t="shared" si="231"/>
        <v>0</v>
      </c>
      <c r="W275" s="183">
        <f t="shared" si="231"/>
        <v>0</v>
      </c>
      <c r="X275" s="183">
        <f t="shared" si="224"/>
        <v>0</v>
      </c>
      <c r="Y275" s="183">
        <f t="shared" si="225"/>
        <v>0</v>
      </c>
      <c r="Z275" s="183">
        <f t="shared" si="225"/>
        <v>0</v>
      </c>
      <c r="AA275" s="183">
        <f t="shared" si="229"/>
        <v>0</v>
      </c>
      <c r="AB275" s="183">
        <f t="shared" si="229"/>
        <v>0</v>
      </c>
      <c r="AC275" s="183">
        <f t="shared" si="229"/>
        <v>0</v>
      </c>
      <c r="AD275" s="183">
        <f t="shared" si="229"/>
        <v>0</v>
      </c>
      <c r="AE275" s="183">
        <f t="shared" si="229"/>
        <v>0</v>
      </c>
      <c r="AF275" s="196">
        <f t="shared" si="229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230"/>
        <v>0</v>
      </c>
      <c r="D276" s="183">
        <f t="shared" si="230"/>
        <v>0</v>
      </c>
      <c r="E276" s="183">
        <f t="shared" si="230"/>
        <v>0</v>
      </c>
      <c r="F276" s="183">
        <f t="shared" si="230"/>
        <v>0</v>
      </c>
      <c r="G276" s="183">
        <f t="shared" si="230"/>
        <v>0</v>
      </c>
      <c r="H276" s="183">
        <f t="shared" si="230"/>
        <v>0</v>
      </c>
      <c r="I276" s="183">
        <f t="shared" si="230"/>
        <v>0</v>
      </c>
      <c r="J276" s="183">
        <f t="shared" si="230"/>
        <v>0</v>
      </c>
      <c r="K276" s="183">
        <f t="shared" si="230"/>
        <v>0</v>
      </c>
      <c r="L276" s="183">
        <f t="shared" si="230"/>
        <v>0</v>
      </c>
      <c r="M276" s="183">
        <f t="shared" si="230"/>
        <v>0</v>
      </c>
      <c r="N276" s="183">
        <f t="shared" si="230"/>
        <v>0</v>
      </c>
      <c r="O276" s="183">
        <f t="shared" si="230"/>
        <v>0</v>
      </c>
      <c r="P276" s="183">
        <f t="shared" si="230"/>
        <v>0</v>
      </c>
      <c r="Q276" s="183">
        <f t="shared" si="230"/>
        <v>0</v>
      </c>
      <c r="R276" s="183">
        <f t="shared" si="230"/>
        <v>0</v>
      </c>
      <c r="S276" s="183">
        <f t="shared" si="230"/>
        <v>0</v>
      </c>
      <c r="T276" s="183">
        <f t="shared" si="231"/>
        <v>0</v>
      </c>
      <c r="U276" s="183">
        <f t="shared" si="231"/>
        <v>0</v>
      </c>
      <c r="V276" s="183">
        <f t="shared" si="231"/>
        <v>0</v>
      </c>
      <c r="W276" s="183">
        <f t="shared" si="231"/>
        <v>0</v>
      </c>
      <c r="X276" s="183">
        <f t="shared" si="224"/>
        <v>0</v>
      </c>
      <c r="Y276" s="183">
        <f t="shared" si="225"/>
        <v>0</v>
      </c>
      <c r="Z276" s="183">
        <f t="shared" si="225"/>
        <v>0</v>
      </c>
      <c r="AA276" s="183">
        <f t="shared" si="229"/>
        <v>0</v>
      </c>
      <c r="AB276" s="183">
        <f t="shared" si="229"/>
        <v>0</v>
      </c>
      <c r="AC276" s="183">
        <f t="shared" si="229"/>
        <v>0</v>
      </c>
      <c r="AD276" s="183">
        <f t="shared" si="229"/>
        <v>0</v>
      </c>
      <c r="AE276" s="183">
        <f t="shared" si="229"/>
        <v>0</v>
      </c>
      <c r="AF276" s="196">
        <f t="shared" si="229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230"/>
        <v>0</v>
      </c>
      <c r="D277" s="183">
        <f t="shared" si="230"/>
        <v>0</v>
      </c>
      <c r="E277" s="183">
        <f t="shared" si="230"/>
        <v>0</v>
      </c>
      <c r="F277" s="183">
        <f t="shared" si="230"/>
        <v>0</v>
      </c>
      <c r="G277" s="183">
        <f t="shared" si="230"/>
        <v>0</v>
      </c>
      <c r="H277" s="183">
        <f t="shared" si="230"/>
        <v>0</v>
      </c>
      <c r="I277" s="183">
        <f t="shared" si="230"/>
        <v>0</v>
      </c>
      <c r="J277" s="183">
        <f t="shared" si="230"/>
        <v>0</v>
      </c>
      <c r="K277" s="183">
        <f t="shared" si="230"/>
        <v>0</v>
      </c>
      <c r="L277" s="183">
        <f t="shared" si="230"/>
        <v>0</v>
      </c>
      <c r="M277" s="183">
        <f t="shared" si="230"/>
        <v>0</v>
      </c>
      <c r="N277" s="183">
        <f t="shared" si="230"/>
        <v>0</v>
      </c>
      <c r="O277" s="183">
        <f t="shared" si="230"/>
        <v>0</v>
      </c>
      <c r="P277" s="183">
        <f t="shared" si="230"/>
        <v>0</v>
      </c>
      <c r="Q277" s="183">
        <f t="shared" si="230"/>
        <v>0</v>
      </c>
      <c r="R277" s="183">
        <f t="shared" si="230"/>
        <v>0</v>
      </c>
      <c r="S277" s="183">
        <f t="shared" si="230"/>
        <v>0</v>
      </c>
      <c r="T277" s="183">
        <f t="shared" si="231"/>
        <v>0</v>
      </c>
      <c r="U277" s="183">
        <f t="shared" si="231"/>
        <v>0</v>
      </c>
      <c r="V277" s="183">
        <f t="shared" si="231"/>
        <v>0</v>
      </c>
      <c r="W277" s="183">
        <f t="shared" si="231"/>
        <v>0</v>
      </c>
      <c r="X277" s="183">
        <f t="shared" si="224"/>
        <v>0</v>
      </c>
      <c r="Y277" s="183">
        <f t="shared" si="225"/>
        <v>0</v>
      </c>
      <c r="Z277" s="183">
        <f t="shared" si="225"/>
        <v>0</v>
      </c>
      <c r="AA277" s="183">
        <f t="shared" si="229"/>
        <v>0</v>
      </c>
      <c r="AB277" s="183">
        <f t="shared" si="229"/>
        <v>0</v>
      </c>
      <c r="AC277" s="183">
        <f t="shared" si="229"/>
        <v>0</v>
      </c>
      <c r="AD277" s="183">
        <f t="shared" si="229"/>
        <v>0</v>
      </c>
      <c r="AE277" s="183">
        <f t="shared" si="229"/>
        <v>0</v>
      </c>
      <c r="AF277" s="196">
        <f t="shared" si="229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230"/>
        <v>0</v>
      </c>
      <c r="D278" s="183">
        <f t="shared" si="230"/>
        <v>0</v>
      </c>
      <c r="E278" s="183">
        <f t="shared" si="230"/>
        <v>0</v>
      </c>
      <c r="F278" s="183">
        <f t="shared" si="230"/>
        <v>0</v>
      </c>
      <c r="G278" s="183">
        <f t="shared" si="230"/>
        <v>0</v>
      </c>
      <c r="H278" s="183">
        <f t="shared" si="230"/>
        <v>0</v>
      </c>
      <c r="I278" s="183">
        <f t="shared" si="230"/>
        <v>0</v>
      </c>
      <c r="J278" s="183">
        <f t="shared" si="230"/>
        <v>0</v>
      </c>
      <c r="K278" s="183">
        <f t="shared" si="230"/>
        <v>0</v>
      </c>
      <c r="L278" s="183">
        <f t="shared" si="230"/>
        <v>0</v>
      </c>
      <c r="M278" s="183">
        <f t="shared" si="230"/>
        <v>0</v>
      </c>
      <c r="N278" s="183">
        <f t="shared" si="230"/>
        <v>0</v>
      </c>
      <c r="O278" s="183">
        <f t="shared" si="230"/>
        <v>0</v>
      </c>
      <c r="P278" s="183">
        <f t="shared" si="230"/>
        <v>0</v>
      </c>
      <c r="Q278" s="183">
        <f t="shared" si="230"/>
        <v>0</v>
      </c>
      <c r="R278" s="183">
        <f t="shared" si="230"/>
        <v>0</v>
      </c>
      <c r="S278" s="183">
        <f t="shared" si="230"/>
        <v>0</v>
      </c>
      <c r="T278" s="183">
        <f t="shared" si="231"/>
        <v>0</v>
      </c>
      <c r="U278" s="183">
        <f t="shared" si="231"/>
        <v>0</v>
      </c>
      <c r="V278" s="183">
        <f t="shared" si="231"/>
        <v>0</v>
      </c>
      <c r="W278" s="183">
        <f t="shared" si="231"/>
        <v>0</v>
      </c>
      <c r="X278" s="183">
        <f t="shared" si="224"/>
        <v>0</v>
      </c>
      <c r="Y278" s="183">
        <f t="shared" si="225"/>
        <v>0</v>
      </c>
      <c r="Z278" s="183">
        <f t="shared" si="225"/>
        <v>0</v>
      </c>
      <c r="AA278" s="183">
        <f t="shared" si="229"/>
        <v>0</v>
      </c>
      <c r="AB278" s="183">
        <f t="shared" si="229"/>
        <v>0</v>
      </c>
      <c r="AC278" s="183">
        <f t="shared" si="229"/>
        <v>0</v>
      </c>
      <c r="AD278" s="183">
        <f t="shared" si="229"/>
        <v>0</v>
      </c>
      <c r="AE278" s="183">
        <f t="shared" si="229"/>
        <v>0</v>
      </c>
      <c r="AF278" s="196">
        <f t="shared" si="229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230"/>
        <v>0</v>
      </c>
      <c r="D279" s="183">
        <f t="shared" si="230"/>
        <v>0</v>
      </c>
      <c r="E279" s="183">
        <f t="shared" si="230"/>
        <v>0</v>
      </c>
      <c r="F279" s="183">
        <f t="shared" si="230"/>
        <v>0</v>
      </c>
      <c r="G279" s="183">
        <f t="shared" si="230"/>
        <v>0</v>
      </c>
      <c r="H279" s="183">
        <f t="shared" si="230"/>
        <v>0</v>
      </c>
      <c r="I279" s="183">
        <f t="shared" si="230"/>
        <v>0</v>
      </c>
      <c r="J279" s="183">
        <f t="shared" si="230"/>
        <v>0</v>
      </c>
      <c r="K279" s="183">
        <f t="shared" si="230"/>
        <v>0</v>
      </c>
      <c r="L279" s="183">
        <f t="shared" si="230"/>
        <v>0</v>
      </c>
      <c r="M279" s="183">
        <f t="shared" si="230"/>
        <v>0</v>
      </c>
      <c r="N279" s="183">
        <f t="shared" si="230"/>
        <v>0</v>
      </c>
      <c r="O279" s="183">
        <f t="shared" si="230"/>
        <v>0</v>
      </c>
      <c r="P279" s="183">
        <f t="shared" si="230"/>
        <v>0</v>
      </c>
      <c r="Q279" s="183">
        <f t="shared" si="230"/>
        <v>0</v>
      </c>
      <c r="R279" s="183">
        <f t="shared" si="230"/>
        <v>0</v>
      </c>
      <c r="S279" s="183">
        <f t="shared" si="230"/>
        <v>0</v>
      </c>
      <c r="T279" s="183">
        <f t="shared" si="231"/>
        <v>0</v>
      </c>
      <c r="U279" s="183">
        <f t="shared" si="231"/>
        <v>0</v>
      </c>
      <c r="V279" s="183">
        <f t="shared" si="231"/>
        <v>0</v>
      </c>
      <c r="W279" s="183">
        <f t="shared" si="231"/>
        <v>0</v>
      </c>
      <c r="X279" s="183">
        <f t="shared" si="224"/>
        <v>0</v>
      </c>
      <c r="Y279" s="183">
        <f t="shared" si="225"/>
        <v>0</v>
      </c>
      <c r="Z279" s="183">
        <f t="shared" si="225"/>
        <v>0</v>
      </c>
      <c r="AA279" s="183">
        <f t="shared" si="229"/>
        <v>0</v>
      </c>
      <c r="AB279" s="183">
        <f t="shared" si="229"/>
        <v>0</v>
      </c>
      <c r="AC279" s="183">
        <f t="shared" si="229"/>
        <v>0</v>
      </c>
      <c r="AD279" s="183">
        <f t="shared" si="229"/>
        <v>0</v>
      </c>
      <c r="AE279" s="183">
        <f t="shared" si="229"/>
        <v>0</v>
      </c>
      <c r="AF279" s="196">
        <f t="shared" si="229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230"/>
        <v>0</v>
      </c>
      <c r="D280" s="183">
        <f t="shared" si="230"/>
        <v>0</v>
      </c>
      <c r="E280" s="183">
        <f t="shared" si="230"/>
        <v>0</v>
      </c>
      <c r="F280" s="183">
        <f t="shared" si="230"/>
        <v>0</v>
      </c>
      <c r="G280" s="183">
        <f t="shared" si="230"/>
        <v>0</v>
      </c>
      <c r="H280" s="183">
        <f t="shared" si="230"/>
        <v>0</v>
      </c>
      <c r="I280" s="183">
        <f t="shared" si="230"/>
        <v>0</v>
      </c>
      <c r="J280" s="183">
        <f t="shared" si="230"/>
        <v>0</v>
      </c>
      <c r="K280" s="183">
        <f t="shared" si="230"/>
        <v>0</v>
      </c>
      <c r="L280" s="183">
        <f t="shared" si="230"/>
        <v>0</v>
      </c>
      <c r="M280" s="183">
        <f t="shared" si="230"/>
        <v>0</v>
      </c>
      <c r="N280" s="183">
        <f t="shared" si="230"/>
        <v>0</v>
      </c>
      <c r="O280" s="183">
        <f t="shared" si="230"/>
        <v>0</v>
      </c>
      <c r="P280" s="183">
        <f t="shared" si="230"/>
        <v>0</v>
      </c>
      <c r="Q280" s="183">
        <f t="shared" si="230"/>
        <v>0</v>
      </c>
      <c r="R280" s="183">
        <f t="shared" si="230"/>
        <v>0</v>
      </c>
      <c r="S280" s="183">
        <f t="shared" si="230"/>
        <v>0</v>
      </c>
      <c r="T280" s="183">
        <f t="shared" si="231"/>
        <v>0</v>
      </c>
      <c r="U280" s="183">
        <f t="shared" si="231"/>
        <v>0</v>
      </c>
      <c r="V280" s="183">
        <f t="shared" si="231"/>
        <v>0</v>
      </c>
      <c r="W280" s="183">
        <f t="shared" si="231"/>
        <v>0</v>
      </c>
      <c r="X280" s="183">
        <f t="shared" si="224"/>
        <v>0</v>
      </c>
      <c r="Y280" s="183">
        <f t="shared" si="225"/>
        <v>0</v>
      </c>
      <c r="Z280" s="183">
        <f t="shared" si="225"/>
        <v>0</v>
      </c>
      <c r="AA280" s="183">
        <f t="shared" si="229"/>
        <v>0</v>
      </c>
      <c r="AB280" s="183">
        <f t="shared" si="229"/>
        <v>0</v>
      </c>
      <c r="AC280" s="183">
        <f t="shared" si="229"/>
        <v>0</v>
      </c>
      <c r="AD280" s="183">
        <f t="shared" si="229"/>
        <v>0</v>
      </c>
      <c r="AE280" s="183">
        <f t="shared" si="229"/>
        <v>0</v>
      </c>
      <c r="AF280" s="196">
        <f t="shared" si="229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230"/>
        <v>0</v>
      </c>
      <c r="D281" s="183">
        <f t="shared" si="230"/>
        <v>0</v>
      </c>
      <c r="E281" s="183">
        <f t="shared" si="230"/>
        <v>0</v>
      </c>
      <c r="F281" s="183">
        <f t="shared" si="230"/>
        <v>0</v>
      </c>
      <c r="G281" s="183">
        <f t="shared" si="230"/>
        <v>0</v>
      </c>
      <c r="H281" s="183">
        <f t="shared" si="230"/>
        <v>0</v>
      </c>
      <c r="I281" s="183">
        <f t="shared" si="230"/>
        <v>0</v>
      </c>
      <c r="J281" s="183">
        <f t="shared" si="230"/>
        <v>0</v>
      </c>
      <c r="K281" s="183">
        <f t="shared" si="230"/>
        <v>0</v>
      </c>
      <c r="L281" s="183">
        <f t="shared" si="230"/>
        <v>0</v>
      </c>
      <c r="M281" s="183">
        <f t="shared" si="230"/>
        <v>0</v>
      </c>
      <c r="N281" s="183">
        <f t="shared" si="230"/>
        <v>0</v>
      </c>
      <c r="O281" s="183">
        <f t="shared" si="230"/>
        <v>0</v>
      </c>
      <c r="P281" s="183">
        <f t="shared" si="230"/>
        <v>0</v>
      </c>
      <c r="Q281" s="183">
        <f t="shared" si="230"/>
        <v>0</v>
      </c>
      <c r="R281" s="183">
        <f t="shared" si="230"/>
        <v>0</v>
      </c>
      <c r="S281" s="183">
        <f t="shared" si="230"/>
        <v>0</v>
      </c>
      <c r="T281" s="183">
        <f t="shared" si="231"/>
        <v>0</v>
      </c>
      <c r="U281" s="183">
        <f t="shared" si="231"/>
        <v>0</v>
      </c>
      <c r="V281" s="183">
        <f t="shared" si="231"/>
        <v>0</v>
      </c>
      <c r="W281" s="183">
        <f t="shared" si="231"/>
        <v>0</v>
      </c>
      <c r="X281" s="183">
        <f t="shared" si="224"/>
        <v>0</v>
      </c>
      <c r="Y281" s="183">
        <f t="shared" si="225"/>
        <v>0</v>
      </c>
      <c r="Z281" s="183">
        <f t="shared" si="225"/>
        <v>0</v>
      </c>
      <c r="AA281" s="183">
        <f t="shared" si="229"/>
        <v>0</v>
      </c>
      <c r="AB281" s="183">
        <f t="shared" si="229"/>
        <v>0</v>
      </c>
      <c r="AC281" s="183">
        <f t="shared" si="229"/>
        <v>0</v>
      </c>
      <c r="AD281" s="183">
        <f t="shared" si="229"/>
        <v>0</v>
      </c>
      <c r="AE281" s="183">
        <f t="shared" si="229"/>
        <v>0</v>
      </c>
      <c r="AF281" s="196">
        <f t="shared" si="229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230"/>
        <v>0</v>
      </c>
      <c r="D282" s="183">
        <f t="shared" si="230"/>
        <v>0</v>
      </c>
      <c r="E282" s="183">
        <f t="shared" si="230"/>
        <v>0</v>
      </c>
      <c r="F282" s="183">
        <f t="shared" si="230"/>
        <v>0</v>
      </c>
      <c r="G282" s="183">
        <f t="shared" si="230"/>
        <v>0</v>
      </c>
      <c r="H282" s="183">
        <f t="shared" si="230"/>
        <v>0</v>
      </c>
      <c r="I282" s="183">
        <f t="shared" si="230"/>
        <v>0</v>
      </c>
      <c r="J282" s="183">
        <f t="shared" si="230"/>
        <v>0</v>
      </c>
      <c r="K282" s="183">
        <f t="shared" si="230"/>
        <v>0</v>
      </c>
      <c r="L282" s="183">
        <f t="shared" si="230"/>
        <v>0</v>
      </c>
      <c r="M282" s="183">
        <f t="shared" si="230"/>
        <v>0</v>
      </c>
      <c r="N282" s="183">
        <f t="shared" si="230"/>
        <v>0</v>
      </c>
      <c r="O282" s="183">
        <f t="shared" si="230"/>
        <v>0</v>
      </c>
      <c r="P282" s="183">
        <f t="shared" si="230"/>
        <v>0</v>
      </c>
      <c r="Q282" s="183">
        <f t="shared" si="230"/>
        <v>0</v>
      </c>
      <c r="R282" s="183">
        <f t="shared" si="230"/>
        <v>0</v>
      </c>
      <c r="S282" s="183">
        <f t="shared" si="230"/>
        <v>0</v>
      </c>
      <c r="T282" s="183">
        <f t="shared" si="231"/>
        <v>0</v>
      </c>
      <c r="U282" s="183">
        <f t="shared" si="231"/>
        <v>0</v>
      </c>
      <c r="V282" s="183">
        <f t="shared" si="231"/>
        <v>0</v>
      </c>
      <c r="W282" s="183">
        <f t="shared" si="231"/>
        <v>0</v>
      </c>
      <c r="X282" s="183">
        <f t="shared" si="224"/>
        <v>0</v>
      </c>
      <c r="Y282" s="183">
        <f t="shared" si="225"/>
        <v>0</v>
      </c>
      <c r="Z282" s="183">
        <f t="shared" si="225"/>
        <v>0</v>
      </c>
      <c r="AA282" s="183">
        <f t="shared" si="229"/>
        <v>0</v>
      </c>
      <c r="AB282" s="183">
        <f t="shared" si="229"/>
        <v>0</v>
      </c>
      <c r="AC282" s="183">
        <f t="shared" si="229"/>
        <v>0</v>
      </c>
      <c r="AD282" s="183">
        <f t="shared" si="229"/>
        <v>0</v>
      </c>
      <c r="AE282" s="183">
        <f t="shared" si="229"/>
        <v>0</v>
      </c>
      <c r="AF282" s="196">
        <f t="shared" si="229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230"/>
        <v>0</v>
      </c>
      <c r="D283" s="183">
        <f t="shared" si="230"/>
        <v>0</v>
      </c>
      <c r="E283" s="183">
        <f t="shared" si="230"/>
        <v>0</v>
      </c>
      <c r="F283" s="183">
        <f t="shared" si="230"/>
        <v>0</v>
      </c>
      <c r="G283" s="183">
        <f t="shared" si="230"/>
        <v>0</v>
      </c>
      <c r="H283" s="183">
        <f t="shared" si="230"/>
        <v>0</v>
      </c>
      <c r="I283" s="183">
        <f t="shared" si="230"/>
        <v>0</v>
      </c>
      <c r="J283" s="183">
        <f t="shared" si="230"/>
        <v>0</v>
      </c>
      <c r="K283" s="183">
        <f t="shared" si="230"/>
        <v>0</v>
      </c>
      <c r="L283" s="183">
        <f t="shared" si="230"/>
        <v>0</v>
      </c>
      <c r="M283" s="183">
        <f t="shared" si="230"/>
        <v>0</v>
      </c>
      <c r="N283" s="183">
        <f t="shared" si="230"/>
        <v>0</v>
      </c>
      <c r="O283" s="183">
        <f t="shared" si="230"/>
        <v>0</v>
      </c>
      <c r="P283" s="183">
        <f t="shared" si="230"/>
        <v>0</v>
      </c>
      <c r="Q283" s="183">
        <f t="shared" si="230"/>
        <v>0</v>
      </c>
      <c r="R283" s="183">
        <f t="shared" si="230"/>
        <v>0</v>
      </c>
      <c r="S283" s="183">
        <f t="shared" si="230"/>
        <v>0</v>
      </c>
      <c r="T283" s="183">
        <f t="shared" si="231"/>
        <v>0</v>
      </c>
      <c r="U283" s="183">
        <f t="shared" si="231"/>
        <v>0</v>
      </c>
      <c r="V283" s="183">
        <f t="shared" si="231"/>
        <v>0</v>
      </c>
      <c r="W283" s="183">
        <f t="shared" si="231"/>
        <v>0</v>
      </c>
      <c r="X283" s="183">
        <f t="shared" si="224"/>
        <v>0</v>
      </c>
      <c r="Y283" s="183">
        <f t="shared" si="225"/>
        <v>0</v>
      </c>
      <c r="Z283" s="183">
        <f t="shared" si="225"/>
        <v>0</v>
      </c>
      <c r="AA283" s="183">
        <f t="shared" si="229"/>
        <v>0</v>
      </c>
      <c r="AB283" s="183">
        <f t="shared" si="229"/>
        <v>0</v>
      </c>
      <c r="AC283" s="183">
        <f t="shared" si="229"/>
        <v>0</v>
      </c>
      <c r="AD283" s="183">
        <f t="shared" si="229"/>
        <v>0</v>
      </c>
      <c r="AE283" s="183">
        <f t="shared" si="229"/>
        <v>0</v>
      </c>
      <c r="AF283" s="196">
        <f t="shared" si="229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230"/>
        <v>0</v>
      </c>
      <c r="D284" s="183">
        <f t="shared" si="230"/>
        <v>0</v>
      </c>
      <c r="E284" s="183">
        <f t="shared" si="230"/>
        <v>0</v>
      </c>
      <c r="F284" s="183">
        <f t="shared" si="230"/>
        <v>0</v>
      </c>
      <c r="G284" s="183">
        <f t="shared" si="230"/>
        <v>0</v>
      </c>
      <c r="H284" s="183">
        <f t="shared" si="230"/>
        <v>0</v>
      </c>
      <c r="I284" s="183">
        <f t="shared" si="230"/>
        <v>0</v>
      </c>
      <c r="J284" s="183">
        <f t="shared" si="230"/>
        <v>0</v>
      </c>
      <c r="K284" s="183">
        <f t="shared" si="230"/>
        <v>0</v>
      </c>
      <c r="L284" s="183">
        <f t="shared" si="230"/>
        <v>0</v>
      </c>
      <c r="M284" s="183">
        <f t="shared" si="230"/>
        <v>0</v>
      </c>
      <c r="N284" s="183">
        <f t="shared" si="230"/>
        <v>0</v>
      </c>
      <c r="O284" s="183">
        <f t="shared" si="230"/>
        <v>0</v>
      </c>
      <c r="P284" s="183">
        <f t="shared" si="230"/>
        <v>0</v>
      </c>
      <c r="Q284" s="183">
        <f t="shared" si="230"/>
        <v>0</v>
      </c>
      <c r="R284" s="183">
        <f t="shared" si="230"/>
        <v>0</v>
      </c>
      <c r="S284" s="183">
        <f t="shared" si="230"/>
        <v>0</v>
      </c>
      <c r="T284" s="183">
        <f t="shared" si="231"/>
        <v>0</v>
      </c>
      <c r="U284" s="183">
        <f t="shared" si="231"/>
        <v>0</v>
      </c>
      <c r="V284" s="183">
        <f t="shared" si="231"/>
        <v>0</v>
      </c>
      <c r="W284" s="183">
        <f t="shared" si="231"/>
        <v>0</v>
      </c>
      <c r="X284" s="183">
        <f t="shared" si="224"/>
        <v>0</v>
      </c>
      <c r="Y284" s="183">
        <f t="shared" si="225"/>
        <v>0</v>
      </c>
      <c r="Z284" s="183">
        <f t="shared" si="225"/>
        <v>0</v>
      </c>
      <c r="AA284" s="183">
        <f t="shared" si="229"/>
        <v>0</v>
      </c>
      <c r="AB284" s="183">
        <f t="shared" si="229"/>
        <v>0</v>
      </c>
      <c r="AC284" s="183">
        <f t="shared" si="229"/>
        <v>0</v>
      </c>
      <c r="AD284" s="183">
        <f t="shared" si="229"/>
        <v>0</v>
      </c>
      <c r="AE284" s="183">
        <f t="shared" si="229"/>
        <v>0</v>
      </c>
      <c r="AF284" s="196">
        <f t="shared" si="229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230"/>
        <v>0</v>
      </c>
      <c r="D285" s="183">
        <f t="shared" si="230"/>
        <v>0</v>
      </c>
      <c r="E285" s="183">
        <f t="shared" si="230"/>
        <v>0</v>
      </c>
      <c r="F285" s="183">
        <f t="shared" si="230"/>
        <v>0</v>
      </c>
      <c r="G285" s="183">
        <f t="shared" si="230"/>
        <v>0</v>
      </c>
      <c r="H285" s="183">
        <f t="shared" si="230"/>
        <v>0</v>
      </c>
      <c r="I285" s="183">
        <f t="shared" si="230"/>
        <v>0</v>
      </c>
      <c r="J285" s="183">
        <f t="shared" si="230"/>
        <v>0</v>
      </c>
      <c r="K285" s="183">
        <f t="shared" si="230"/>
        <v>0</v>
      </c>
      <c r="L285" s="183">
        <f t="shared" si="230"/>
        <v>0</v>
      </c>
      <c r="M285" s="183">
        <f t="shared" si="230"/>
        <v>0</v>
      </c>
      <c r="N285" s="183">
        <f t="shared" si="230"/>
        <v>0</v>
      </c>
      <c r="O285" s="183">
        <f t="shared" si="230"/>
        <v>0</v>
      </c>
      <c r="P285" s="183">
        <f t="shared" si="230"/>
        <v>0</v>
      </c>
      <c r="Q285" s="183">
        <f t="shared" si="230"/>
        <v>0</v>
      </c>
      <c r="R285" s="183">
        <f t="shared" si="230"/>
        <v>0</v>
      </c>
      <c r="S285" s="183">
        <f t="shared" si="230"/>
        <v>0</v>
      </c>
      <c r="T285" s="183">
        <f t="shared" si="231"/>
        <v>0</v>
      </c>
      <c r="U285" s="183">
        <f t="shared" si="231"/>
        <v>0</v>
      </c>
      <c r="V285" s="183">
        <f t="shared" si="231"/>
        <v>0</v>
      </c>
      <c r="W285" s="183">
        <f t="shared" si="231"/>
        <v>0</v>
      </c>
      <c r="X285" s="183">
        <f t="shared" si="224"/>
        <v>0</v>
      </c>
      <c r="Y285" s="183">
        <f t="shared" si="225"/>
        <v>0</v>
      </c>
      <c r="Z285" s="183">
        <f t="shared" si="225"/>
        <v>0</v>
      </c>
      <c r="AA285" s="183">
        <f t="shared" si="229"/>
        <v>0</v>
      </c>
      <c r="AB285" s="183">
        <f t="shared" si="229"/>
        <v>0</v>
      </c>
      <c r="AC285" s="183">
        <f t="shared" si="229"/>
        <v>0</v>
      </c>
      <c r="AD285" s="183">
        <f t="shared" si="229"/>
        <v>0</v>
      </c>
      <c r="AE285" s="183">
        <f t="shared" si="229"/>
        <v>0</v>
      </c>
      <c r="AF285" s="196">
        <f t="shared" si="229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230"/>
        <v>0</v>
      </c>
      <c r="D286" s="183">
        <f t="shared" si="230"/>
        <v>0</v>
      </c>
      <c r="E286" s="183">
        <f t="shared" si="230"/>
        <v>0</v>
      </c>
      <c r="F286" s="183">
        <f t="shared" si="230"/>
        <v>0</v>
      </c>
      <c r="G286" s="183">
        <f t="shared" si="230"/>
        <v>0</v>
      </c>
      <c r="H286" s="183">
        <f t="shared" si="230"/>
        <v>0</v>
      </c>
      <c r="I286" s="183">
        <f t="shared" si="230"/>
        <v>0</v>
      </c>
      <c r="J286" s="183">
        <f t="shared" si="230"/>
        <v>0</v>
      </c>
      <c r="K286" s="183">
        <f t="shared" si="230"/>
        <v>0</v>
      </c>
      <c r="L286" s="183">
        <f t="shared" si="230"/>
        <v>0</v>
      </c>
      <c r="M286" s="183">
        <f t="shared" si="230"/>
        <v>0</v>
      </c>
      <c r="N286" s="183">
        <f t="shared" si="230"/>
        <v>0</v>
      </c>
      <c r="O286" s="183">
        <f t="shared" si="230"/>
        <v>0</v>
      </c>
      <c r="P286" s="183">
        <f t="shared" si="230"/>
        <v>0</v>
      </c>
      <c r="Q286" s="183">
        <f t="shared" si="230"/>
        <v>0</v>
      </c>
      <c r="R286" s="183">
        <f t="shared" si="229"/>
        <v>0</v>
      </c>
      <c r="S286" s="183">
        <f t="shared" si="229"/>
        <v>0</v>
      </c>
      <c r="T286" s="183">
        <f t="shared" si="229"/>
        <v>0</v>
      </c>
      <c r="U286" s="183">
        <f t="shared" si="229"/>
        <v>0</v>
      </c>
      <c r="V286" s="183">
        <f t="shared" si="229"/>
        <v>0</v>
      </c>
      <c r="W286" s="183">
        <f t="shared" si="229"/>
        <v>0</v>
      </c>
      <c r="X286" s="183">
        <f t="shared" si="224"/>
        <v>0</v>
      </c>
      <c r="Y286" s="183">
        <f t="shared" si="225"/>
        <v>0</v>
      </c>
      <c r="Z286" s="183">
        <f t="shared" si="225"/>
        <v>0</v>
      </c>
      <c r="AA286" s="183">
        <f t="shared" si="229"/>
        <v>0</v>
      </c>
      <c r="AB286" s="183">
        <f t="shared" si="229"/>
        <v>0</v>
      </c>
      <c r="AC286" s="183">
        <f t="shared" si="229"/>
        <v>0</v>
      </c>
      <c r="AD286" s="183">
        <f t="shared" si="229"/>
        <v>0</v>
      </c>
      <c r="AE286" s="183">
        <f t="shared" si="229"/>
        <v>0</v>
      </c>
      <c r="AF286" s="196">
        <f t="shared" si="229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230"/>
        <v>0</v>
      </c>
      <c r="D287" s="183">
        <f t="shared" si="230"/>
        <v>0</v>
      </c>
      <c r="E287" s="183">
        <f t="shared" si="230"/>
        <v>0</v>
      </c>
      <c r="F287" s="183">
        <f t="shared" si="230"/>
        <v>0</v>
      </c>
      <c r="G287" s="183">
        <f t="shared" si="230"/>
        <v>0</v>
      </c>
      <c r="H287" s="183">
        <f t="shared" si="230"/>
        <v>0</v>
      </c>
      <c r="I287" s="183">
        <f t="shared" si="230"/>
        <v>0</v>
      </c>
      <c r="J287" s="183">
        <f t="shared" si="230"/>
        <v>0</v>
      </c>
      <c r="K287" s="183">
        <f t="shared" si="230"/>
        <v>0</v>
      </c>
      <c r="L287" s="183">
        <f t="shared" si="230"/>
        <v>0</v>
      </c>
      <c r="M287" s="183">
        <f t="shared" si="230"/>
        <v>0</v>
      </c>
      <c r="N287" s="183">
        <f t="shared" si="230"/>
        <v>0</v>
      </c>
      <c r="O287" s="183">
        <f t="shared" si="230"/>
        <v>0</v>
      </c>
      <c r="P287" s="183">
        <f t="shared" si="230"/>
        <v>0</v>
      </c>
      <c r="Q287" s="183">
        <f t="shared" si="230"/>
        <v>0</v>
      </c>
      <c r="R287" s="183">
        <f t="shared" si="230"/>
        <v>0</v>
      </c>
      <c r="S287" s="183">
        <f t="shared" si="230"/>
        <v>0</v>
      </c>
      <c r="T287" s="183">
        <f t="shared" si="231"/>
        <v>0</v>
      </c>
      <c r="U287" s="183">
        <f t="shared" si="231"/>
        <v>0</v>
      </c>
      <c r="V287" s="183">
        <f t="shared" si="231"/>
        <v>0</v>
      </c>
      <c r="W287" s="183">
        <f t="shared" si="231"/>
        <v>0</v>
      </c>
      <c r="X287" s="183">
        <f t="shared" si="224"/>
        <v>0</v>
      </c>
      <c r="Y287" s="183">
        <f t="shared" si="225"/>
        <v>0</v>
      </c>
      <c r="Z287" s="183">
        <f t="shared" si="225"/>
        <v>0</v>
      </c>
      <c r="AA287" s="183">
        <f t="shared" si="229"/>
        <v>0</v>
      </c>
      <c r="AB287" s="183">
        <f t="shared" si="229"/>
        <v>0</v>
      </c>
      <c r="AC287" s="183">
        <f t="shared" si="229"/>
        <v>0</v>
      </c>
      <c r="AD287" s="183">
        <f t="shared" si="229"/>
        <v>0</v>
      </c>
      <c r="AE287" s="183">
        <f t="shared" si="229"/>
        <v>0</v>
      </c>
      <c r="AF287" s="196">
        <f t="shared" si="229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230"/>
        <v>0</v>
      </c>
      <c r="D288" s="183">
        <f t="shared" si="230"/>
        <v>0</v>
      </c>
      <c r="E288" s="183">
        <f t="shared" si="230"/>
        <v>0</v>
      </c>
      <c r="F288" s="183">
        <f t="shared" si="230"/>
        <v>0</v>
      </c>
      <c r="G288" s="183">
        <f t="shared" si="230"/>
        <v>0</v>
      </c>
      <c r="H288" s="183">
        <f t="shared" si="230"/>
        <v>0</v>
      </c>
      <c r="I288" s="183">
        <f t="shared" si="230"/>
        <v>0</v>
      </c>
      <c r="J288" s="183">
        <f t="shared" si="230"/>
        <v>0</v>
      </c>
      <c r="K288" s="183">
        <f t="shared" si="230"/>
        <v>0</v>
      </c>
      <c r="L288" s="183">
        <f t="shared" si="230"/>
        <v>0</v>
      </c>
      <c r="M288" s="183">
        <f t="shared" si="230"/>
        <v>0</v>
      </c>
      <c r="N288" s="183">
        <f t="shared" si="230"/>
        <v>0</v>
      </c>
      <c r="O288" s="183">
        <f t="shared" si="230"/>
        <v>0</v>
      </c>
      <c r="P288" s="183">
        <f t="shared" si="230"/>
        <v>0</v>
      </c>
      <c r="Q288" s="183">
        <f t="shared" si="230"/>
        <v>0</v>
      </c>
      <c r="R288" s="183">
        <f t="shared" si="230"/>
        <v>0</v>
      </c>
      <c r="S288" s="183">
        <f t="shared" si="230"/>
        <v>0</v>
      </c>
      <c r="T288" s="183">
        <f t="shared" si="231"/>
        <v>0</v>
      </c>
      <c r="U288" s="183">
        <f t="shared" si="231"/>
        <v>0</v>
      </c>
      <c r="V288" s="183">
        <f t="shared" si="231"/>
        <v>0</v>
      </c>
      <c r="W288" s="183">
        <f t="shared" si="231"/>
        <v>0</v>
      </c>
      <c r="X288" s="183">
        <f t="shared" si="224"/>
        <v>0</v>
      </c>
      <c r="Y288" s="183">
        <f t="shared" si="225"/>
        <v>0</v>
      </c>
      <c r="Z288" s="183">
        <f t="shared" si="225"/>
        <v>0</v>
      </c>
      <c r="AA288" s="183">
        <f t="shared" ref="AA288:AF303" si="232">Z288</f>
        <v>0</v>
      </c>
      <c r="AB288" s="183">
        <f t="shared" si="232"/>
        <v>0</v>
      </c>
      <c r="AC288" s="183">
        <f t="shared" si="232"/>
        <v>0</v>
      </c>
      <c r="AD288" s="183">
        <f t="shared" si="232"/>
        <v>0</v>
      </c>
      <c r="AE288" s="183">
        <f t="shared" si="232"/>
        <v>0</v>
      </c>
      <c r="AF288" s="196">
        <f t="shared" si="232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233">B289</f>
        <v>0</v>
      </c>
      <c r="D289" s="183">
        <f t="shared" si="233"/>
        <v>0</v>
      </c>
      <c r="E289" s="183">
        <f t="shared" si="233"/>
        <v>0</v>
      </c>
      <c r="F289" s="183">
        <f t="shared" si="233"/>
        <v>0</v>
      </c>
      <c r="G289" s="183">
        <f t="shared" si="233"/>
        <v>0</v>
      </c>
      <c r="H289" s="183">
        <f t="shared" si="233"/>
        <v>0</v>
      </c>
      <c r="I289" s="183">
        <f t="shared" si="233"/>
        <v>0</v>
      </c>
      <c r="J289" s="183">
        <f t="shared" si="233"/>
        <v>0</v>
      </c>
      <c r="K289" s="183">
        <f t="shared" si="233"/>
        <v>0</v>
      </c>
      <c r="L289" s="183">
        <f t="shared" si="233"/>
        <v>0</v>
      </c>
      <c r="M289" s="183">
        <f t="shared" si="233"/>
        <v>0</v>
      </c>
      <c r="N289" s="183">
        <f t="shared" si="233"/>
        <v>0</v>
      </c>
      <c r="O289" s="183">
        <f t="shared" si="233"/>
        <v>0</v>
      </c>
      <c r="P289" s="183">
        <f t="shared" si="233"/>
        <v>0</v>
      </c>
      <c r="Q289" s="183">
        <f t="shared" si="233"/>
        <v>0</v>
      </c>
      <c r="R289" s="183">
        <f t="shared" si="233"/>
        <v>0</v>
      </c>
      <c r="S289" s="183">
        <f t="shared" ref="S289:W303" si="234">R289</f>
        <v>0</v>
      </c>
      <c r="T289" s="183">
        <f t="shared" si="234"/>
        <v>0</v>
      </c>
      <c r="U289" s="183">
        <f t="shared" si="234"/>
        <v>0</v>
      </c>
      <c r="V289" s="183">
        <f t="shared" si="234"/>
        <v>0</v>
      </c>
      <c r="W289" s="183">
        <f t="shared" si="234"/>
        <v>0</v>
      </c>
      <c r="X289" s="183">
        <f t="shared" si="224"/>
        <v>0</v>
      </c>
      <c r="Y289" s="183">
        <f t="shared" si="225"/>
        <v>0</v>
      </c>
      <c r="Z289" s="183">
        <f t="shared" si="225"/>
        <v>0</v>
      </c>
      <c r="AA289" s="183">
        <f t="shared" si="232"/>
        <v>0</v>
      </c>
      <c r="AB289" s="183">
        <f t="shared" si="232"/>
        <v>0</v>
      </c>
      <c r="AC289" s="183">
        <f t="shared" si="232"/>
        <v>0</v>
      </c>
      <c r="AD289" s="183">
        <f t="shared" si="232"/>
        <v>0</v>
      </c>
      <c r="AE289" s="183">
        <f t="shared" si="232"/>
        <v>0</v>
      </c>
      <c r="AF289" s="196">
        <f t="shared" si="232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233"/>
        <v>0</v>
      </c>
      <c r="D290" s="183">
        <f t="shared" si="233"/>
        <v>0</v>
      </c>
      <c r="E290" s="183">
        <f t="shared" si="233"/>
        <v>0</v>
      </c>
      <c r="F290" s="183">
        <f t="shared" si="233"/>
        <v>0</v>
      </c>
      <c r="G290" s="183">
        <f t="shared" si="233"/>
        <v>0</v>
      </c>
      <c r="H290" s="183">
        <f t="shared" si="233"/>
        <v>0</v>
      </c>
      <c r="I290" s="183">
        <f t="shared" si="233"/>
        <v>0</v>
      </c>
      <c r="J290" s="183">
        <f t="shared" si="233"/>
        <v>0</v>
      </c>
      <c r="K290" s="183">
        <f t="shared" si="233"/>
        <v>0</v>
      </c>
      <c r="L290" s="183">
        <f t="shared" si="233"/>
        <v>0</v>
      </c>
      <c r="M290" s="183">
        <f t="shared" si="233"/>
        <v>0</v>
      </c>
      <c r="N290" s="183">
        <f t="shared" si="233"/>
        <v>0</v>
      </c>
      <c r="O290" s="183">
        <f t="shared" si="233"/>
        <v>0</v>
      </c>
      <c r="P290" s="183">
        <f t="shared" si="233"/>
        <v>0</v>
      </c>
      <c r="Q290" s="183">
        <f t="shared" si="233"/>
        <v>0</v>
      </c>
      <c r="R290" s="183">
        <f t="shared" si="233"/>
        <v>0</v>
      </c>
      <c r="S290" s="183">
        <f t="shared" si="234"/>
        <v>0</v>
      </c>
      <c r="T290" s="183">
        <f t="shared" si="234"/>
        <v>0</v>
      </c>
      <c r="U290" s="183">
        <f t="shared" si="234"/>
        <v>0</v>
      </c>
      <c r="V290" s="183">
        <f t="shared" si="234"/>
        <v>0</v>
      </c>
      <c r="W290" s="183">
        <f t="shared" si="234"/>
        <v>0</v>
      </c>
      <c r="X290" s="183">
        <f t="shared" si="224"/>
        <v>0</v>
      </c>
      <c r="Y290" s="183">
        <f t="shared" si="225"/>
        <v>0</v>
      </c>
      <c r="Z290" s="183">
        <f t="shared" si="225"/>
        <v>0</v>
      </c>
      <c r="AA290" s="183">
        <f t="shared" si="232"/>
        <v>0</v>
      </c>
      <c r="AB290" s="183">
        <f t="shared" si="232"/>
        <v>0</v>
      </c>
      <c r="AC290" s="183">
        <f t="shared" si="232"/>
        <v>0</v>
      </c>
      <c r="AD290" s="183">
        <f t="shared" si="232"/>
        <v>0</v>
      </c>
      <c r="AE290" s="183">
        <f t="shared" si="232"/>
        <v>0</v>
      </c>
      <c r="AF290" s="196">
        <f t="shared" si="232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233"/>
        <v>0</v>
      </c>
      <c r="D291" s="183">
        <f t="shared" si="233"/>
        <v>0</v>
      </c>
      <c r="E291" s="183">
        <f t="shared" si="233"/>
        <v>0</v>
      </c>
      <c r="F291" s="183">
        <f t="shared" si="233"/>
        <v>0</v>
      </c>
      <c r="G291" s="183">
        <f t="shared" si="233"/>
        <v>0</v>
      </c>
      <c r="H291" s="183">
        <f t="shared" si="233"/>
        <v>0</v>
      </c>
      <c r="I291" s="183">
        <f t="shared" si="233"/>
        <v>0</v>
      </c>
      <c r="J291" s="183">
        <f t="shared" si="233"/>
        <v>0</v>
      </c>
      <c r="K291" s="183">
        <f t="shared" si="233"/>
        <v>0</v>
      </c>
      <c r="L291" s="183">
        <f t="shared" si="233"/>
        <v>0</v>
      </c>
      <c r="M291" s="183">
        <f t="shared" si="233"/>
        <v>0</v>
      </c>
      <c r="N291" s="183">
        <f t="shared" si="233"/>
        <v>0</v>
      </c>
      <c r="O291" s="183">
        <f t="shared" si="233"/>
        <v>0</v>
      </c>
      <c r="P291" s="183">
        <f t="shared" si="233"/>
        <v>0</v>
      </c>
      <c r="Q291" s="183">
        <f t="shared" si="233"/>
        <v>0</v>
      </c>
      <c r="R291" s="183">
        <f t="shared" si="233"/>
        <v>0</v>
      </c>
      <c r="S291" s="183">
        <f t="shared" si="234"/>
        <v>0</v>
      </c>
      <c r="T291" s="183">
        <f t="shared" si="234"/>
        <v>0</v>
      </c>
      <c r="U291" s="183">
        <f t="shared" si="234"/>
        <v>0</v>
      </c>
      <c r="V291" s="183">
        <f t="shared" si="234"/>
        <v>0</v>
      </c>
      <c r="W291" s="183">
        <f t="shared" si="234"/>
        <v>0</v>
      </c>
      <c r="X291" s="183">
        <f t="shared" si="224"/>
        <v>0</v>
      </c>
      <c r="Y291" s="183">
        <f t="shared" si="225"/>
        <v>0</v>
      </c>
      <c r="Z291" s="183">
        <f t="shared" si="225"/>
        <v>0</v>
      </c>
      <c r="AA291" s="183">
        <f t="shared" si="232"/>
        <v>0</v>
      </c>
      <c r="AB291" s="183">
        <f t="shared" si="232"/>
        <v>0</v>
      </c>
      <c r="AC291" s="183">
        <f t="shared" si="232"/>
        <v>0</v>
      </c>
      <c r="AD291" s="183">
        <f t="shared" si="232"/>
        <v>0</v>
      </c>
      <c r="AE291" s="183">
        <f t="shared" si="232"/>
        <v>0</v>
      </c>
      <c r="AF291" s="196">
        <f t="shared" si="232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233"/>
        <v>0</v>
      </c>
      <c r="D292" s="183">
        <f t="shared" si="233"/>
        <v>0</v>
      </c>
      <c r="E292" s="183">
        <f t="shared" si="233"/>
        <v>0</v>
      </c>
      <c r="F292" s="183">
        <f t="shared" si="233"/>
        <v>0</v>
      </c>
      <c r="G292" s="183">
        <f t="shared" si="233"/>
        <v>0</v>
      </c>
      <c r="H292" s="183">
        <f t="shared" si="233"/>
        <v>0</v>
      </c>
      <c r="I292" s="183">
        <f t="shared" si="233"/>
        <v>0</v>
      </c>
      <c r="J292" s="183">
        <f t="shared" si="233"/>
        <v>0</v>
      </c>
      <c r="K292" s="183">
        <f t="shared" si="233"/>
        <v>0</v>
      </c>
      <c r="L292" s="183">
        <f t="shared" si="233"/>
        <v>0</v>
      </c>
      <c r="M292" s="183">
        <f t="shared" si="233"/>
        <v>0</v>
      </c>
      <c r="N292" s="183">
        <f t="shared" si="233"/>
        <v>0</v>
      </c>
      <c r="O292" s="183">
        <f t="shared" si="233"/>
        <v>0</v>
      </c>
      <c r="P292" s="183">
        <f t="shared" si="233"/>
        <v>0</v>
      </c>
      <c r="Q292" s="183">
        <f t="shared" si="233"/>
        <v>0</v>
      </c>
      <c r="R292" s="183">
        <f t="shared" si="233"/>
        <v>0</v>
      </c>
      <c r="S292" s="183">
        <f t="shared" si="234"/>
        <v>0</v>
      </c>
      <c r="T292" s="183">
        <f t="shared" si="234"/>
        <v>0</v>
      </c>
      <c r="U292" s="183">
        <f t="shared" si="234"/>
        <v>0</v>
      </c>
      <c r="V292" s="183">
        <f t="shared" si="234"/>
        <v>0</v>
      </c>
      <c r="W292" s="183">
        <f t="shared" si="234"/>
        <v>0</v>
      </c>
      <c r="X292" s="183">
        <f t="shared" si="224"/>
        <v>0</v>
      </c>
      <c r="Y292" s="183">
        <f t="shared" si="225"/>
        <v>0</v>
      </c>
      <c r="Z292" s="183">
        <f t="shared" si="225"/>
        <v>0</v>
      </c>
      <c r="AA292" s="183">
        <f t="shared" si="232"/>
        <v>0</v>
      </c>
      <c r="AB292" s="183">
        <f t="shared" si="232"/>
        <v>0</v>
      </c>
      <c r="AC292" s="183">
        <f t="shared" si="232"/>
        <v>0</v>
      </c>
      <c r="AD292" s="183">
        <f t="shared" si="232"/>
        <v>0</v>
      </c>
      <c r="AE292" s="183">
        <f t="shared" si="232"/>
        <v>0</v>
      </c>
      <c r="AF292" s="196">
        <f t="shared" si="232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233"/>
        <v>0</v>
      </c>
      <c r="D293" s="183">
        <f t="shared" si="233"/>
        <v>0</v>
      </c>
      <c r="E293" s="183">
        <f t="shared" si="233"/>
        <v>0</v>
      </c>
      <c r="F293" s="183">
        <f t="shared" si="233"/>
        <v>0</v>
      </c>
      <c r="G293" s="183">
        <f t="shared" si="233"/>
        <v>0</v>
      </c>
      <c r="H293" s="183">
        <f t="shared" si="233"/>
        <v>0</v>
      </c>
      <c r="I293" s="183">
        <f t="shared" si="233"/>
        <v>0</v>
      </c>
      <c r="J293" s="183">
        <f t="shared" si="233"/>
        <v>0</v>
      </c>
      <c r="K293" s="183">
        <f t="shared" si="233"/>
        <v>0</v>
      </c>
      <c r="L293" s="183">
        <f t="shared" si="233"/>
        <v>0</v>
      </c>
      <c r="M293" s="183">
        <f t="shared" si="233"/>
        <v>0</v>
      </c>
      <c r="N293" s="183">
        <f t="shared" si="233"/>
        <v>0</v>
      </c>
      <c r="O293" s="183">
        <f t="shared" si="233"/>
        <v>0</v>
      </c>
      <c r="P293" s="183">
        <f t="shared" si="233"/>
        <v>0</v>
      </c>
      <c r="Q293" s="183">
        <f t="shared" si="233"/>
        <v>0</v>
      </c>
      <c r="R293" s="183">
        <f t="shared" si="233"/>
        <v>0</v>
      </c>
      <c r="S293" s="183">
        <f t="shared" si="234"/>
        <v>0</v>
      </c>
      <c r="T293" s="183">
        <f t="shared" si="234"/>
        <v>0</v>
      </c>
      <c r="U293" s="183">
        <f t="shared" si="234"/>
        <v>0</v>
      </c>
      <c r="V293" s="183">
        <f t="shared" si="234"/>
        <v>0</v>
      </c>
      <c r="W293" s="183">
        <f t="shared" si="234"/>
        <v>0</v>
      </c>
      <c r="X293" s="183">
        <f t="shared" si="224"/>
        <v>0</v>
      </c>
      <c r="Y293" s="183">
        <f t="shared" si="225"/>
        <v>0</v>
      </c>
      <c r="Z293" s="183">
        <f t="shared" si="225"/>
        <v>0</v>
      </c>
      <c r="AA293" s="183">
        <f t="shared" si="232"/>
        <v>0</v>
      </c>
      <c r="AB293" s="183">
        <f t="shared" si="232"/>
        <v>0</v>
      </c>
      <c r="AC293" s="183">
        <f t="shared" si="232"/>
        <v>0</v>
      </c>
      <c r="AD293" s="183">
        <f t="shared" si="232"/>
        <v>0</v>
      </c>
      <c r="AE293" s="183">
        <f t="shared" si="232"/>
        <v>0</v>
      </c>
      <c r="AF293" s="196">
        <f t="shared" si="232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233"/>
        <v>0</v>
      </c>
      <c r="D294" s="183">
        <f t="shared" si="233"/>
        <v>0</v>
      </c>
      <c r="E294" s="183">
        <f t="shared" si="233"/>
        <v>0</v>
      </c>
      <c r="F294" s="183">
        <f t="shared" si="233"/>
        <v>0</v>
      </c>
      <c r="G294" s="183">
        <f t="shared" si="233"/>
        <v>0</v>
      </c>
      <c r="H294" s="183">
        <f t="shared" si="233"/>
        <v>0</v>
      </c>
      <c r="I294" s="183">
        <f t="shared" si="233"/>
        <v>0</v>
      </c>
      <c r="J294" s="183">
        <f t="shared" si="233"/>
        <v>0</v>
      </c>
      <c r="K294" s="183">
        <f t="shared" si="233"/>
        <v>0</v>
      </c>
      <c r="L294" s="183">
        <f t="shared" si="233"/>
        <v>0</v>
      </c>
      <c r="M294" s="183">
        <f t="shared" si="233"/>
        <v>0</v>
      </c>
      <c r="N294" s="183">
        <f t="shared" si="233"/>
        <v>0</v>
      </c>
      <c r="O294" s="183">
        <f t="shared" si="233"/>
        <v>0</v>
      </c>
      <c r="P294" s="183">
        <f t="shared" si="233"/>
        <v>0</v>
      </c>
      <c r="Q294" s="183">
        <f t="shared" si="233"/>
        <v>0</v>
      </c>
      <c r="R294" s="183">
        <f t="shared" si="233"/>
        <v>0</v>
      </c>
      <c r="S294" s="183">
        <f t="shared" si="234"/>
        <v>0</v>
      </c>
      <c r="T294" s="183">
        <f t="shared" si="234"/>
        <v>0</v>
      </c>
      <c r="U294" s="183">
        <f t="shared" si="234"/>
        <v>0</v>
      </c>
      <c r="V294" s="183">
        <f t="shared" si="234"/>
        <v>0</v>
      </c>
      <c r="W294" s="183">
        <f t="shared" si="234"/>
        <v>0</v>
      </c>
      <c r="X294" s="183">
        <f t="shared" si="224"/>
        <v>0</v>
      </c>
      <c r="Y294" s="183">
        <f t="shared" si="225"/>
        <v>0</v>
      </c>
      <c r="Z294" s="183">
        <f t="shared" si="225"/>
        <v>0</v>
      </c>
      <c r="AA294" s="183">
        <f t="shared" si="232"/>
        <v>0</v>
      </c>
      <c r="AB294" s="183">
        <f t="shared" si="232"/>
        <v>0</v>
      </c>
      <c r="AC294" s="183">
        <f t="shared" si="232"/>
        <v>0</v>
      </c>
      <c r="AD294" s="183">
        <f t="shared" si="232"/>
        <v>0</v>
      </c>
      <c r="AE294" s="183">
        <f t="shared" si="232"/>
        <v>0</v>
      </c>
      <c r="AF294" s="196">
        <f t="shared" si="232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233"/>
        <v>0</v>
      </c>
      <c r="D295" s="183">
        <f t="shared" si="233"/>
        <v>0</v>
      </c>
      <c r="E295" s="183">
        <f t="shared" si="233"/>
        <v>0</v>
      </c>
      <c r="F295" s="183">
        <f t="shared" si="233"/>
        <v>0</v>
      </c>
      <c r="G295" s="183">
        <f t="shared" si="233"/>
        <v>0</v>
      </c>
      <c r="H295" s="183">
        <f t="shared" si="233"/>
        <v>0</v>
      </c>
      <c r="I295" s="183">
        <f t="shared" si="233"/>
        <v>0</v>
      </c>
      <c r="J295" s="183">
        <f t="shared" si="233"/>
        <v>0</v>
      </c>
      <c r="K295" s="183">
        <f t="shared" si="233"/>
        <v>0</v>
      </c>
      <c r="L295" s="183">
        <f t="shared" si="233"/>
        <v>0</v>
      </c>
      <c r="M295" s="183">
        <f t="shared" si="233"/>
        <v>0</v>
      </c>
      <c r="N295" s="183">
        <f t="shared" si="233"/>
        <v>0</v>
      </c>
      <c r="O295" s="183">
        <f t="shared" si="233"/>
        <v>0</v>
      </c>
      <c r="P295" s="183">
        <f t="shared" si="233"/>
        <v>0</v>
      </c>
      <c r="Q295" s="183">
        <f t="shared" si="233"/>
        <v>0</v>
      </c>
      <c r="R295" s="183">
        <f t="shared" si="233"/>
        <v>0</v>
      </c>
      <c r="S295" s="183">
        <f t="shared" si="234"/>
        <v>0</v>
      </c>
      <c r="T295" s="183">
        <f t="shared" si="234"/>
        <v>0</v>
      </c>
      <c r="U295" s="183">
        <f t="shared" si="234"/>
        <v>0</v>
      </c>
      <c r="V295" s="183">
        <f t="shared" si="234"/>
        <v>0</v>
      </c>
      <c r="W295" s="183">
        <f t="shared" si="234"/>
        <v>0</v>
      </c>
      <c r="X295" s="183">
        <f t="shared" si="224"/>
        <v>0</v>
      </c>
      <c r="Y295" s="183">
        <f t="shared" si="225"/>
        <v>0</v>
      </c>
      <c r="Z295" s="183">
        <f t="shared" si="225"/>
        <v>0</v>
      </c>
      <c r="AA295" s="183">
        <f t="shared" si="232"/>
        <v>0</v>
      </c>
      <c r="AB295" s="183">
        <f t="shared" si="232"/>
        <v>0</v>
      </c>
      <c r="AC295" s="183">
        <f t="shared" si="232"/>
        <v>0</v>
      </c>
      <c r="AD295" s="183">
        <f t="shared" si="232"/>
        <v>0</v>
      </c>
      <c r="AE295" s="183">
        <f t="shared" si="232"/>
        <v>0</v>
      </c>
      <c r="AF295" s="196">
        <f t="shared" si="232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233"/>
        <v>0</v>
      </c>
      <c r="D296" s="183">
        <f t="shared" si="233"/>
        <v>0</v>
      </c>
      <c r="E296" s="183">
        <f t="shared" si="233"/>
        <v>0</v>
      </c>
      <c r="F296" s="183">
        <f t="shared" si="233"/>
        <v>0</v>
      </c>
      <c r="G296" s="183">
        <f t="shared" si="233"/>
        <v>0</v>
      </c>
      <c r="H296" s="183">
        <f t="shared" si="233"/>
        <v>0</v>
      </c>
      <c r="I296" s="183">
        <f t="shared" si="233"/>
        <v>0</v>
      </c>
      <c r="J296" s="183">
        <f t="shared" si="233"/>
        <v>0</v>
      </c>
      <c r="K296" s="183">
        <f t="shared" si="233"/>
        <v>0</v>
      </c>
      <c r="L296" s="183">
        <f t="shared" si="233"/>
        <v>0</v>
      </c>
      <c r="M296" s="183">
        <f t="shared" si="233"/>
        <v>0</v>
      </c>
      <c r="N296" s="183">
        <f t="shared" si="233"/>
        <v>0</v>
      </c>
      <c r="O296" s="183">
        <f t="shared" si="233"/>
        <v>0</v>
      </c>
      <c r="P296" s="183">
        <f t="shared" si="233"/>
        <v>0</v>
      </c>
      <c r="Q296" s="183">
        <f t="shared" si="233"/>
        <v>0</v>
      </c>
      <c r="R296" s="183">
        <f t="shared" si="233"/>
        <v>0</v>
      </c>
      <c r="S296" s="183">
        <f t="shared" si="234"/>
        <v>0</v>
      </c>
      <c r="T296" s="183">
        <f t="shared" si="234"/>
        <v>0</v>
      </c>
      <c r="U296" s="183">
        <f t="shared" si="234"/>
        <v>0</v>
      </c>
      <c r="V296" s="183">
        <f t="shared" si="234"/>
        <v>0</v>
      </c>
      <c r="W296" s="183">
        <f t="shared" si="234"/>
        <v>0</v>
      </c>
      <c r="X296" s="183">
        <f t="shared" si="224"/>
        <v>0</v>
      </c>
      <c r="Y296" s="183">
        <f t="shared" si="225"/>
        <v>0</v>
      </c>
      <c r="Z296" s="183">
        <f t="shared" si="225"/>
        <v>0</v>
      </c>
      <c r="AA296" s="183">
        <f t="shared" si="232"/>
        <v>0</v>
      </c>
      <c r="AB296" s="183">
        <f t="shared" si="232"/>
        <v>0</v>
      </c>
      <c r="AC296" s="183">
        <f t="shared" si="232"/>
        <v>0</v>
      </c>
      <c r="AD296" s="183">
        <f t="shared" si="232"/>
        <v>0</v>
      </c>
      <c r="AE296" s="183">
        <f t="shared" si="232"/>
        <v>0</v>
      </c>
      <c r="AF296" s="196">
        <f t="shared" si="232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233"/>
        <v>0</v>
      </c>
      <c r="D297" s="183">
        <f t="shared" si="233"/>
        <v>0</v>
      </c>
      <c r="E297" s="183">
        <f t="shared" si="233"/>
        <v>0</v>
      </c>
      <c r="F297" s="183">
        <f t="shared" si="233"/>
        <v>0</v>
      </c>
      <c r="G297" s="183">
        <f t="shared" si="233"/>
        <v>0</v>
      </c>
      <c r="H297" s="183">
        <f t="shared" si="233"/>
        <v>0</v>
      </c>
      <c r="I297" s="183">
        <f t="shared" si="233"/>
        <v>0</v>
      </c>
      <c r="J297" s="183">
        <f t="shared" si="233"/>
        <v>0</v>
      </c>
      <c r="K297" s="183">
        <f t="shared" si="233"/>
        <v>0</v>
      </c>
      <c r="L297" s="183">
        <f t="shared" si="233"/>
        <v>0</v>
      </c>
      <c r="M297" s="183">
        <f t="shared" si="233"/>
        <v>0</v>
      </c>
      <c r="N297" s="183">
        <f t="shared" si="233"/>
        <v>0</v>
      </c>
      <c r="O297" s="183">
        <f t="shared" si="233"/>
        <v>0</v>
      </c>
      <c r="P297" s="183">
        <f t="shared" si="233"/>
        <v>0</v>
      </c>
      <c r="Q297" s="183">
        <f t="shared" si="233"/>
        <v>0</v>
      </c>
      <c r="R297" s="183">
        <f t="shared" si="233"/>
        <v>0</v>
      </c>
      <c r="S297" s="183">
        <f t="shared" si="234"/>
        <v>0</v>
      </c>
      <c r="T297" s="183">
        <f t="shared" si="234"/>
        <v>0</v>
      </c>
      <c r="U297" s="183">
        <f t="shared" si="234"/>
        <v>0</v>
      </c>
      <c r="V297" s="183">
        <f t="shared" si="234"/>
        <v>0</v>
      </c>
      <c r="W297" s="183">
        <f t="shared" si="234"/>
        <v>0</v>
      </c>
      <c r="X297" s="183">
        <f t="shared" si="224"/>
        <v>0</v>
      </c>
      <c r="Y297" s="183">
        <f t="shared" si="225"/>
        <v>0</v>
      </c>
      <c r="Z297" s="183">
        <f t="shared" si="225"/>
        <v>0</v>
      </c>
      <c r="AA297" s="183">
        <f t="shared" si="232"/>
        <v>0</v>
      </c>
      <c r="AB297" s="183">
        <f t="shared" si="232"/>
        <v>0</v>
      </c>
      <c r="AC297" s="183">
        <f t="shared" si="232"/>
        <v>0</v>
      </c>
      <c r="AD297" s="183">
        <f t="shared" si="232"/>
        <v>0</v>
      </c>
      <c r="AE297" s="183">
        <f t="shared" si="232"/>
        <v>0</v>
      </c>
      <c r="AF297" s="196">
        <f t="shared" si="232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233"/>
        <v>0</v>
      </c>
      <c r="D298" s="183">
        <f t="shared" si="233"/>
        <v>0</v>
      </c>
      <c r="E298" s="183">
        <f t="shared" si="233"/>
        <v>0</v>
      </c>
      <c r="F298" s="183">
        <f t="shared" si="233"/>
        <v>0</v>
      </c>
      <c r="G298" s="183">
        <f t="shared" si="233"/>
        <v>0</v>
      </c>
      <c r="H298" s="183">
        <f t="shared" si="233"/>
        <v>0</v>
      </c>
      <c r="I298" s="183">
        <f t="shared" si="233"/>
        <v>0</v>
      </c>
      <c r="J298" s="183">
        <f t="shared" si="233"/>
        <v>0</v>
      </c>
      <c r="K298" s="183">
        <f t="shared" si="233"/>
        <v>0</v>
      </c>
      <c r="L298" s="183">
        <f t="shared" si="233"/>
        <v>0</v>
      </c>
      <c r="M298" s="183">
        <f t="shared" si="233"/>
        <v>0</v>
      </c>
      <c r="N298" s="183">
        <f t="shared" si="233"/>
        <v>0</v>
      </c>
      <c r="O298" s="183">
        <f t="shared" si="233"/>
        <v>0</v>
      </c>
      <c r="P298" s="183">
        <f t="shared" si="233"/>
        <v>0</v>
      </c>
      <c r="Q298" s="183">
        <f t="shared" si="233"/>
        <v>0</v>
      </c>
      <c r="R298" s="183">
        <f t="shared" si="233"/>
        <v>0</v>
      </c>
      <c r="S298" s="183">
        <f t="shared" si="234"/>
        <v>0</v>
      </c>
      <c r="T298" s="183">
        <f t="shared" si="234"/>
        <v>0</v>
      </c>
      <c r="U298" s="183">
        <f t="shared" si="234"/>
        <v>0</v>
      </c>
      <c r="V298" s="183">
        <f t="shared" si="234"/>
        <v>0</v>
      </c>
      <c r="W298" s="183">
        <f t="shared" si="234"/>
        <v>0</v>
      </c>
      <c r="X298" s="183">
        <f t="shared" si="224"/>
        <v>0</v>
      </c>
      <c r="Y298" s="183">
        <f t="shared" si="225"/>
        <v>0</v>
      </c>
      <c r="Z298" s="183">
        <f t="shared" si="225"/>
        <v>0</v>
      </c>
      <c r="AA298" s="183">
        <f t="shared" si="232"/>
        <v>0</v>
      </c>
      <c r="AB298" s="183">
        <f t="shared" si="232"/>
        <v>0</v>
      </c>
      <c r="AC298" s="183">
        <f t="shared" si="232"/>
        <v>0</v>
      </c>
      <c r="AD298" s="183">
        <f t="shared" si="232"/>
        <v>0</v>
      </c>
      <c r="AE298" s="183">
        <f t="shared" si="232"/>
        <v>0</v>
      </c>
      <c r="AF298" s="196">
        <f t="shared" si="232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233"/>
        <v>0</v>
      </c>
      <c r="D299" s="183">
        <f t="shared" si="233"/>
        <v>0</v>
      </c>
      <c r="E299" s="183">
        <f t="shared" si="233"/>
        <v>0</v>
      </c>
      <c r="F299" s="183">
        <f t="shared" si="233"/>
        <v>0</v>
      </c>
      <c r="G299" s="183">
        <f t="shared" si="233"/>
        <v>0</v>
      </c>
      <c r="H299" s="183">
        <f t="shared" si="233"/>
        <v>0</v>
      </c>
      <c r="I299" s="183">
        <f t="shared" si="233"/>
        <v>0</v>
      </c>
      <c r="J299" s="183">
        <f t="shared" si="233"/>
        <v>0</v>
      </c>
      <c r="K299" s="183">
        <f t="shared" si="233"/>
        <v>0</v>
      </c>
      <c r="L299" s="183">
        <f t="shared" si="233"/>
        <v>0</v>
      </c>
      <c r="M299" s="183">
        <f t="shared" si="233"/>
        <v>0</v>
      </c>
      <c r="N299" s="183">
        <f t="shared" si="233"/>
        <v>0</v>
      </c>
      <c r="O299" s="183">
        <f t="shared" si="233"/>
        <v>0</v>
      </c>
      <c r="P299" s="183">
        <f t="shared" si="233"/>
        <v>0</v>
      </c>
      <c r="Q299" s="183">
        <f t="shared" si="233"/>
        <v>0</v>
      </c>
      <c r="R299" s="183">
        <f t="shared" si="233"/>
        <v>0</v>
      </c>
      <c r="S299" s="183">
        <f t="shared" si="234"/>
        <v>0</v>
      </c>
      <c r="T299" s="183">
        <f t="shared" si="234"/>
        <v>0</v>
      </c>
      <c r="U299" s="183">
        <f t="shared" si="234"/>
        <v>0</v>
      </c>
      <c r="V299" s="183">
        <f t="shared" si="234"/>
        <v>0</v>
      </c>
      <c r="W299" s="183">
        <f t="shared" si="234"/>
        <v>0</v>
      </c>
      <c r="X299" s="183">
        <f t="shared" si="224"/>
        <v>0</v>
      </c>
      <c r="Y299" s="183">
        <f t="shared" si="225"/>
        <v>0</v>
      </c>
      <c r="Z299" s="183">
        <f t="shared" si="225"/>
        <v>0</v>
      </c>
      <c r="AA299" s="183">
        <f t="shared" si="232"/>
        <v>0</v>
      </c>
      <c r="AB299" s="183">
        <f t="shared" si="232"/>
        <v>0</v>
      </c>
      <c r="AC299" s="183">
        <f t="shared" si="232"/>
        <v>0</v>
      </c>
      <c r="AD299" s="183">
        <f t="shared" si="232"/>
        <v>0</v>
      </c>
      <c r="AE299" s="183">
        <f t="shared" si="232"/>
        <v>0</v>
      </c>
      <c r="AF299" s="196">
        <f t="shared" si="232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233"/>
        <v>0</v>
      </c>
      <c r="D300" s="183">
        <f t="shared" si="233"/>
        <v>0</v>
      </c>
      <c r="E300" s="183">
        <f t="shared" si="233"/>
        <v>0</v>
      </c>
      <c r="F300" s="183">
        <f t="shared" si="233"/>
        <v>0</v>
      </c>
      <c r="G300" s="183">
        <f t="shared" si="233"/>
        <v>0</v>
      </c>
      <c r="H300" s="183">
        <f t="shared" si="233"/>
        <v>0</v>
      </c>
      <c r="I300" s="183">
        <f t="shared" si="233"/>
        <v>0</v>
      </c>
      <c r="J300" s="183">
        <f t="shared" si="233"/>
        <v>0</v>
      </c>
      <c r="K300" s="183">
        <f t="shared" si="233"/>
        <v>0</v>
      </c>
      <c r="L300" s="183">
        <f t="shared" si="233"/>
        <v>0</v>
      </c>
      <c r="M300" s="183">
        <f t="shared" si="233"/>
        <v>0</v>
      </c>
      <c r="N300" s="183">
        <f t="shared" si="233"/>
        <v>0</v>
      </c>
      <c r="O300" s="183">
        <f t="shared" si="233"/>
        <v>0</v>
      </c>
      <c r="P300" s="183">
        <f t="shared" si="233"/>
        <v>0</v>
      </c>
      <c r="Q300" s="183">
        <f t="shared" si="233"/>
        <v>0</v>
      </c>
      <c r="R300" s="183">
        <f t="shared" si="233"/>
        <v>0</v>
      </c>
      <c r="S300" s="183">
        <f t="shared" si="234"/>
        <v>0</v>
      </c>
      <c r="T300" s="183">
        <f t="shared" si="234"/>
        <v>0</v>
      </c>
      <c r="U300" s="183">
        <f t="shared" si="234"/>
        <v>0</v>
      </c>
      <c r="V300" s="183">
        <f t="shared" si="234"/>
        <v>0</v>
      </c>
      <c r="W300" s="183">
        <f t="shared" si="234"/>
        <v>0</v>
      </c>
      <c r="X300" s="183">
        <f t="shared" si="224"/>
        <v>0</v>
      </c>
      <c r="Y300" s="183">
        <f t="shared" si="225"/>
        <v>0</v>
      </c>
      <c r="Z300" s="183">
        <f t="shared" si="225"/>
        <v>0</v>
      </c>
      <c r="AA300" s="183">
        <f t="shared" si="232"/>
        <v>0</v>
      </c>
      <c r="AB300" s="183">
        <f t="shared" si="232"/>
        <v>0</v>
      </c>
      <c r="AC300" s="183">
        <f t="shared" si="232"/>
        <v>0</v>
      </c>
      <c r="AD300" s="183">
        <f t="shared" si="232"/>
        <v>0</v>
      </c>
      <c r="AE300" s="183">
        <f t="shared" si="232"/>
        <v>0</v>
      </c>
      <c r="AF300" s="196">
        <f t="shared" si="232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233"/>
        <v>0</v>
      </c>
      <c r="D301" s="183">
        <f t="shared" si="233"/>
        <v>0</v>
      </c>
      <c r="E301" s="183">
        <f t="shared" si="233"/>
        <v>0</v>
      </c>
      <c r="F301" s="183">
        <f t="shared" si="233"/>
        <v>0</v>
      </c>
      <c r="G301" s="183">
        <f t="shared" si="233"/>
        <v>0</v>
      </c>
      <c r="H301" s="183">
        <f t="shared" si="233"/>
        <v>0</v>
      </c>
      <c r="I301" s="183">
        <f t="shared" si="233"/>
        <v>0</v>
      </c>
      <c r="J301" s="183">
        <f t="shared" si="233"/>
        <v>0</v>
      </c>
      <c r="K301" s="183">
        <f t="shared" si="233"/>
        <v>0</v>
      </c>
      <c r="L301" s="183">
        <f t="shared" si="233"/>
        <v>0</v>
      </c>
      <c r="M301" s="183">
        <f t="shared" si="233"/>
        <v>0</v>
      </c>
      <c r="N301" s="183">
        <f t="shared" si="233"/>
        <v>0</v>
      </c>
      <c r="O301" s="183">
        <f t="shared" si="233"/>
        <v>0</v>
      </c>
      <c r="P301" s="183">
        <f t="shared" si="233"/>
        <v>0</v>
      </c>
      <c r="Q301" s="183">
        <f t="shared" si="233"/>
        <v>0</v>
      </c>
      <c r="R301" s="183">
        <f t="shared" si="233"/>
        <v>0</v>
      </c>
      <c r="S301" s="183">
        <f t="shared" si="234"/>
        <v>0</v>
      </c>
      <c r="T301" s="183">
        <f t="shared" si="234"/>
        <v>0</v>
      </c>
      <c r="U301" s="183">
        <f t="shared" si="234"/>
        <v>0</v>
      </c>
      <c r="V301" s="183">
        <f t="shared" si="234"/>
        <v>0</v>
      </c>
      <c r="W301" s="183">
        <f t="shared" si="234"/>
        <v>0</v>
      </c>
      <c r="X301" s="183">
        <f t="shared" si="224"/>
        <v>0</v>
      </c>
      <c r="Y301" s="183">
        <f t="shared" si="225"/>
        <v>0</v>
      </c>
      <c r="Z301" s="183">
        <f t="shared" si="225"/>
        <v>0</v>
      </c>
      <c r="AA301" s="183">
        <f t="shared" si="232"/>
        <v>0</v>
      </c>
      <c r="AB301" s="183">
        <f t="shared" si="232"/>
        <v>0</v>
      </c>
      <c r="AC301" s="183">
        <f t="shared" si="232"/>
        <v>0</v>
      </c>
      <c r="AD301" s="183">
        <f t="shared" si="232"/>
        <v>0</v>
      </c>
      <c r="AE301" s="183">
        <f t="shared" si="232"/>
        <v>0</v>
      </c>
      <c r="AF301" s="196">
        <f t="shared" si="232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233"/>
        <v>0</v>
      </c>
      <c r="D302" s="183">
        <f t="shared" si="233"/>
        <v>0</v>
      </c>
      <c r="E302" s="183">
        <f t="shared" si="233"/>
        <v>0</v>
      </c>
      <c r="F302" s="183">
        <f t="shared" si="233"/>
        <v>0</v>
      </c>
      <c r="G302" s="183">
        <f t="shared" si="233"/>
        <v>0</v>
      </c>
      <c r="H302" s="183">
        <f t="shared" si="233"/>
        <v>0</v>
      </c>
      <c r="I302" s="183">
        <f t="shared" si="233"/>
        <v>0</v>
      </c>
      <c r="J302" s="183">
        <f t="shared" si="233"/>
        <v>0</v>
      </c>
      <c r="K302" s="183">
        <f t="shared" si="233"/>
        <v>0</v>
      </c>
      <c r="L302" s="183">
        <f t="shared" si="233"/>
        <v>0</v>
      </c>
      <c r="M302" s="183">
        <f t="shared" si="233"/>
        <v>0</v>
      </c>
      <c r="N302" s="183">
        <f t="shared" si="233"/>
        <v>0</v>
      </c>
      <c r="O302" s="183">
        <f t="shared" si="233"/>
        <v>0</v>
      </c>
      <c r="P302" s="183">
        <f t="shared" si="233"/>
        <v>0</v>
      </c>
      <c r="Q302" s="183">
        <f t="shared" si="233"/>
        <v>0</v>
      </c>
      <c r="R302" s="183">
        <f t="shared" si="233"/>
        <v>0</v>
      </c>
      <c r="S302" s="183">
        <f t="shared" si="234"/>
        <v>0</v>
      </c>
      <c r="T302" s="183">
        <f t="shared" si="234"/>
        <v>0</v>
      </c>
      <c r="U302" s="183">
        <f t="shared" si="234"/>
        <v>0</v>
      </c>
      <c r="V302" s="183">
        <f t="shared" si="234"/>
        <v>0</v>
      </c>
      <c r="W302" s="183">
        <f t="shared" si="234"/>
        <v>0</v>
      </c>
      <c r="X302" s="183">
        <f t="shared" si="224"/>
        <v>0</v>
      </c>
      <c r="Y302" s="183">
        <f t="shared" si="225"/>
        <v>0</v>
      </c>
      <c r="Z302" s="183">
        <f t="shared" si="225"/>
        <v>0</v>
      </c>
      <c r="AA302" s="183">
        <f t="shared" si="232"/>
        <v>0</v>
      </c>
      <c r="AB302" s="183">
        <f t="shared" si="232"/>
        <v>0</v>
      </c>
      <c r="AC302" s="183">
        <f t="shared" si="232"/>
        <v>0</v>
      </c>
      <c r="AD302" s="183">
        <f t="shared" si="232"/>
        <v>0</v>
      </c>
      <c r="AE302" s="183">
        <f t="shared" si="232"/>
        <v>0</v>
      </c>
      <c r="AF302" s="196">
        <f t="shared" si="232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233"/>
        <v>0</v>
      </c>
      <c r="D303" s="183">
        <f t="shared" si="233"/>
        <v>0</v>
      </c>
      <c r="E303" s="183">
        <f t="shared" si="233"/>
        <v>0</v>
      </c>
      <c r="F303" s="183">
        <f t="shared" si="233"/>
        <v>0</v>
      </c>
      <c r="G303" s="183">
        <f t="shared" si="233"/>
        <v>0</v>
      </c>
      <c r="H303" s="183">
        <f t="shared" si="233"/>
        <v>0</v>
      </c>
      <c r="I303" s="183">
        <f t="shared" si="233"/>
        <v>0</v>
      </c>
      <c r="J303" s="183">
        <f t="shared" si="233"/>
        <v>0</v>
      </c>
      <c r="K303" s="183">
        <f t="shared" si="233"/>
        <v>0</v>
      </c>
      <c r="L303" s="183">
        <f t="shared" si="233"/>
        <v>0</v>
      </c>
      <c r="M303" s="183">
        <f t="shared" si="233"/>
        <v>0</v>
      </c>
      <c r="N303" s="183">
        <f t="shared" si="233"/>
        <v>0</v>
      </c>
      <c r="O303" s="183">
        <f t="shared" si="233"/>
        <v>0</v>
      </c>
      <c r="P303" s="183">
        <f t="shared" si="233"/>
        <v>0</v>
      </c>
      <c r="Q303" s="183">
        <f t="shared" si="233"/>
        <v>0</v>
      </c>
      <c r="R303" s="183">
        <f t="shared" si="233"/>
        <v>0</v>
      </c>
      <c r="S303" s="183">
        <f t="shared" si="234"/>
        <v>0</v>
      </c>
      <c r="T303" s="183">
        <f t="shared" si="234"/>
        <v>0</v>
      </c>
      <c r="U303" s="183">
        <f t="shared" si="234"/>
        <v>0</v>
      </c>
      <c r="V303" s="183">
        <f t="shared" si="234"/>
        <v>0</v>
      </c>
      <c r="W303" s="183">
        <f t="shared" si="234"/>
        <v>0</v>
      </c>
      <c r="X303" s="183">
        <f t="shared" si="224"/>
        <v>0</v>
      </c>
      <c r="Y303" s="183">
        <f t="shared" si="225"/>
        <v>0</v>
      </c>
      <c r="Z303" s="183">
        <f t="shared" si="225"/>
        <v>0</v>
      </c>
      <c r="AA303" s="183">
        <f t="shared" si="232"/>
        <v>0</v>
      </c>
      <c r="AB303" s="183">
        <f t="shared" si="232"/>
        <v>0</v>
      </c>
      <c r="AC303" s="183">
        <f t="shared" si="232"/>
        <v>0</v>
      </c>
      <c r="AD303" s="183">
        <f t="shared" si="232"/>
        <v>0</v>
      </c>
      <c r="AE303" s="183">
        <f t="shared" si="232"/>
        <v>0</v>
      </c>
      <c r="AF303" s="196">
        <f t="shared" si="232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233"/>
        <v>0</v>
      </c>
      <c r="D304" s="183">
        <f t="shared" si="233"/>
        <v>0</v>
      </c>
      <c r="E304" s="183">
        <f t="shared" si="233"/>
        <v>0</v>
      </c>
      <c r="F304" s="183">
        <f t="shared" si="233"/>
        <v>0</v>
      </c>
      <c r="G304" s="183">
        <f t="shared" si="233"/>
        <v>0</v>
      </c>
      <c r="H304" s="183">
        <f t="shared" si="233"/>
        <v>0</v>
      </c>
      <c r="I304" s="183">
        <f t="shared" si="233"/>
        <v>0</v>
      </c>
      <c r="J304" s="183">
        <f t="shared" si="233"/>
        <v>0</v>
      </c>
      <c r="K304" s="183">
        <f t="shared" si="233"/>
        <v>0</v>
      </c>
      <c r="L304" s="183">
        <f t="shared" si="233"/>
        <v>0</v>
      </c>
      <c r="M304" s="183">
        <f t="shared" si="233"/>
        <v>0</v>
      </c>
      <c r="N304" s="183">
        <f t="shared" si="233"/>
        <v>0</v>
      </c>
      <c r="O304" s="183">
        <f t="shared" si="233"/>
        <v>0</v>
      </c>
      <c r="P304" s="183">
        <f t="shared" si="233"/>
        <v>0</v>
      </c>
      <c r="Q304" s="183">
        <f t="shared" si="233"/>
        <v>0</v>
      </c>
      <c r="R304" s="183">
        <f t="shared" ref="R304:AF310" si="235">Q304</f>
        <v>0</v>
      </c>
      <c r="S304" s="183">
        <f t="shared" si="235"/>
        <v>0</v>
      </c>
      <c r="T304" s="183">
        <f t="shared" si="235"/>
        <v>0</v>
      </c>
      <c r="U304" s="183">
        <f t="shared" si="235"/>
        <v>0</v>
      </c>
      <c r="V304" s="183">
        <f t="shared" si="235"/>
        <v>0</v>
      </c>
      <c r="W304" s="183">
        <f t="shared" si="235"/>
        <v>0</v>
      </c>
      <c r="X304" s="183">
        <f t="shared" si="224"/>
        <v>0</v>
      </c>
      <c r="Y304" s="183">
        <f t="shared" si="225"/>
        <v>0</v>
      </c>
      <c r="Z304" s="183">
        <f t="shared" si="225"/>
        <v>0</v>
      </c>
      <c r="AA304" s="183">
        <f t="shared" si="235"/>
        <v>0</v>
      </c>
      <c r="AB304" s="183">
        <f t="shared" si="235"/>
        <v>0</v>
      </c>
      <c r="AC304" s="183">
        <f t="shared" si="235"/>
        <v>0</v>
      </c>
      <c r="AD304" s="183">
        <f t="shared" si="235"/>
        <v>0</v>
      </c>
      <c r="AE304" s="183">
        <f t="shared" si="235"/>
        <v>0</v>
      </c>
      <c r="AF304" s="196">
        <f t="shared" si="235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W310" si="236">B305</f>
        <v>0</v>
      </c>
      <c r="D305" s="183">
        <f t="shared" si="236"/>
        <v>0</v>
      </c>
      <c r="E305" s="183">
        <f t="shared" si="236"/>
        <v>0</v>
      </c>
      <c r="F305" s="183">
        <f t="shared" si="236"/>
        <v>0</v>
      </c>
      <c r="G305" s="183">
        <f t="shared" si="236"/>
        <v>0</v>
      </c>
      <c r="H305" s="183">
        <f t="shared" si="236"/>
        <v>0</v>
      </c>
      <c r="I305" s="183">
        <f t="shared" si="236"/>
        <v>0</v>
      </c>
      <c r="J305" s="183">
        <f t="shared" si="236"/>
        <v>0</v>
      </c>
      <c r="K305" s="183">
        <f t="shared" si="236"/>
        <v>0</v>
      </c>
      <c r="L305" s="183">
        <f t="shared" si="236"/>
        <v>0</v>
      </c>
      <c r="M305" s="183">
        <f t="shared" si="236"/>
        <v>0</v>
      </c>
      <c r="N305" s="183">
        <f t="shared" si="236"/>
        <v>0</v>
      </c>
      <c r="O305" s="183">
        <f t="shared" si="236"/>
        <v>0</v>
      </c>
      <c r="P305" s="183">
        <f t="shared" si="236"/>
        <v>0</v>
      </c>
      <c r="Q305" s="183">
        <f t="shared" si="236"/>
        <v>0</v>
      </c>
      <c r="R305" s="183">
        <f t="shared" si="236"/>
        <v>0</v>
      </c>
      <c r="S305" s="183">
        <f t="shared" si="236"/>
        <v>0</v>
      </c>
      <c r="T305" s="183">
        <f t="shared" si="236"/>
        <v>0</v>
      </c>
      <c r="U305" s="183">
        <f t="shared" si="236"/>
        <v>0</v>
      </c>
      <c r="V305" s="183">
        <f t="shared" si="236"/>
        <v>0</v>
      </c>
      <c r="W305" s="183">
        <f t="shared" si="236"/>
        <v>0</v>
      </c>
      <c r="X305" s="183">
        <f t="shared" si="224"/>
        <v>0</v>
      </c>
      <c r="Y305" s="183">
        <f t="shared" si="225"/>
        <v>0</v>
      </c>
      <c r="Z305" s="183">
        <f t="shared" si="225"/>
        <v>0</v>
      </c>
      <c r="AA305" s="183">
        <f t="shared" si="235"/>
        <v>0</v>
      </c>
      <c r="AB305" s="183">
        <f t="shared" si="235"/>
        <v>0</v>
      </c>
      <c r="AC305" s="183">
        <f t="shared" si="235"/>
        <v>0</v>
      </c>
      <c r="AD305" s="183">
        <f t="shared" si="235"/>
        <v>0</v>
      </c>
      <c r="AE305" s="183">
        <f t="shared" si="235"/>
        <v>0</v>
      </c>
      <c r="AF305" s="196">
        <f t="shared" si="235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236"/>
        <v>0</v>
      </c>
      <c r="D306" s="183">
        <f t="shared" si="236"/>
        <v>0</v>
      </c>
      <c r="E306" s="183">
        <f t="shared" si="236"/>
        <v>0</v>
      </c>
      <c r="F306" s="183">
        <f t="shared" si="236"/>
        <v>0</v>
      </c>
      <c r="G306" s="183">
        <f t="shared" si="236"/>
        <v>0</v>
      </c>
      <c r="H306" s="183">
        <f t="shared" si="236"/>
        <v>0</v>
      </c>
      <c r="I306" s="183">
        <f t="shared" si="236"/>
        <v>0</v>
      </c>
      <c r="J306" s="183">
        <f t="shared" si="236"/>
        <v>0</v>
      </c>
      <c r="K306" s="183">
        <f t="shared" si="236"/>
        <v>0</v>
      </c>
      <c r="L306" s="183">
        <f t="shared" si="236"/>
        <v>0</v>
      </c>
      <c r="M306" s="183">
        <f t="shared" si="236"/>
        <v>0</v>
      </c>
      <c r="N306" s="183">
        <f t="shared" si="236"/>
        <v>0</v>
      </c>
      <c r="O306" s="183">
        <f t="shared" si="236"/>
        <v>0</v>
      </c>
      <c r="P306" s="183">
        <f t="shared" si="236"/>
        <v>0</v>
      </c>
      <c r="Q306" s="183">
        <f t="shared" si="236"/>
        <v>0</v>
      </c>
      <c r="R306" s="183">
        <f t="shared" si="236"/>
        <v>0</v>
      </c>
      <c r="S306" s="183">
        <f t="shared" si="236"/>
        <v>0</v>
      </c>
      <c r="T306" s="183">
        <f t="shared" si="236"/>
        <v>0</v>
      </c>
      <c r="U306" s="183">
        <f t="shared" si="236"/>
        <v>0</v>
      </c>
      <c r="V306" s="183">
        <f t="shared" si="236"/>
        <v>0</v>
      </c>
      <c r="W306" s="183">
        <f t="shared" si="236"/>
        <v>0</v>
      </c>
      <c r="X306" s="183">
        <f t="shared" si="224"/>
        <v>0</v>
      </c>
      <c r="Y306" s="183">
        <f t="shared" si="225"/>
        <v>0</v>
      </c>
      <c r="Z306" s="183">
        <f t="shared" si="225"/>
        <v>0</v>
      </c>
      <c r="AA306" s="183">
        <f t="shared" si="235"/>
        <v>0</v>
      </c>
      <c r="AB306" s="183">
        <f t="shared" si="235"/>
        <v>0</v>
      </c>
      <c r="AC306" s="183">
        <f t="shared" si="235"/>
        <v>0</v>
      </c>
      <c r="AD306" s="183">
        <f t="shared" si="235"/>
        <v>0</v>
      </c>
      <c r="AE306" s="183">
        <f t="shared" si="235"/>
        <v>0</v>
      </c>
      <c r="AF306" s="196">
        <f t="shared" si="235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236"/>
        <v>0</v>
      </c>
      <c r="D307" s="183">
        <f t="shared" si="236"/>
        <v>0</v>
      </c>
      <c r="E307" s="183">
        <f t="shared" si="236"/>
        <v>0</v>
      </c>
      <c r="F307" s="183">
        <f t="shared" si="236"/>
        <v>0</v>
      </c>
      <c r="G307" s="183">
        <f t="shared" si="236"/>
        <v>0</v>
      </c>
      <c r="H307" s="183">
        <f t="shared" si="236"/>
        <v>0</v>
      </c>
      <c r="I307" s="183">
        <f t="shared" si="236"/>
        <v>0</v>
      </c>
      <c r="J307" s="183">
        <f t="shared" si="236"/>
        <v>0</v>
      </c>
      <c r="K307" s="183">
        <f t="shared" si="236"/>
        <v>0</v>
      </c>
      <c r="L307" s="183">
        <f t="shared" si="236"/>
        <v>0</v>
      </c>
      <c r="M307" s="183">
        <f t="shared" si="236"/>
        <v>0</v>
      </c>
      <c r="N307" s="183">
        <f t="shared" si="236"/>
        <v>0</v>
      </c>
      <c r="O307" s="183">
        <f t="shared" si="236"/>
        <v>0</v>
      </c>
      <c r="P307" s="183">
        <f t="shared" si="236"/>
        <v>0</v>
      </c>
      <c r="Q307" s="183">
        <f t="shared" si="236"/>
        <v>0</v>
      </c>
      <c r="R307" s="183">
        <f t="shared" si="236"/>
        <v>0</v>
      </c>
      <c r="S307" s="183">
        <f t="shared" si="236"/>
        <v>0</v>
      </c>
      <c r="T307" s="183">
        <f t="shared" si="236"/>
        <v>0</v>
      </c>
      <c r="U307" s="183">
        <f t="shared" si="236"/>
        <v>0</v>
      </c>
      <c r="V307" s="183">
        <f t="shared" si="236"/>
        <v>0</v>
      </c>
      <c r="W307" s="183">
        <f t="shared" si="236"/>
        <v>0</v>
      </c>
      <c r="X307" s="183">
        <f t="shared" si="224"/>
        <v>0</v>
      </c>
      <c r="Y307" s="183">
        <f t="shared" si="225"/>
        <v>0</v>
      </c>
      <c r="Z307" s="183">
        <f t="shared" si="225"/>
        <v>0</v>
      </c>
      <c r="AA307" s="183">
        <f t="shared" si="235"/>
        <v>0</v>
      </c>
      <c r="AB307" s="183">
        <f t="shared" si="235"/>
        <v>0</v>
      </c>
      <c r="AC307" s="183">
        <f t="shared" si="235"/>
        <v>0</v>
      </c>
      <c r="AD307" s="183">
        <f t="shared" si="235"/>
        <v>0</v>
      </c>
      <c r="AE307" s="183">
        <f t="shared" si="235"/>
        <v>0</v>
      </c>
      <c r="AF307" s="196">
        <f t="shared" si="235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236"/>
        <v>0</v>
      </c>
      <c r="D308" s="183">
        <f t="shared" si="236"/>
        <v>0</v>
      </c>
      <c r="E308" s="183">
        <f t="shared" si="236"/>
        <v>0</v>
      </c>
      <c r="F308" s="183">
        <f t="shared" si="236"/>
        <v>0</v>
      </c>
      <c r="G308" s="183">
        <f t="shared" si="236"/>
        <v>0</v>
      </c>
      <c r="H308" s="183">
        <f t="shared" si="236"/>
        <v>0</v>
      </c>
      <c r="I308" s="183">
        <f t="shared" si="236"/>
        <v>0</v>
      </c>
      <c r="J308" s="183">
        <f t="shared" si="236"/>
        <v>0</v>
      </c>
      <c r="K308" s="183">
        <f t="shared" si="236"/>
        <v>0</v>
      </c>
      <c r="L308" s="183">
        <f t="shared" si="236"/>
        <v>0</v>
      </c>
      <c r="M308" s="183">
        <f t="shared" si="236"/>
        <v>0</v>
      </c>
      <c r="N308" s="183">
        <f t="shared" si="236"/>
        <v>0</v>
      </c>
      <c r="O308" s="183">
        <f t="shared" si="236"/>
        <v>0</v>
      </c>
      <c r="P308" s="183">
        <f t="shared" si="236"/>
        <v>0</v>
      </c>
      <c r="Q308" s="183">
        <f t="shared" si="236"/>
        <v>0</v>
      </c>
      <c r="R308" s="183">
        <f t="shared" si="236"/>
        <v>0</v>
      </c>
      <c r="S308" s="183">
        <f t="shared" si="236"/>
        <v>0</v>
      </c>
      <c r="T308" s="183">
        <f t="shared" si="236"/>
        <v>0</v>
      </c>
      <c r="U308" s="183">
        <f t="shared" si="236"/>
        <v>0</v>
      </c>
      <c r="V308" s="183">
        <f t="shared" si="236"/>
        <v>0</v>
      </c>
      <c r="W308" s="183">
        <f t="shared" si="236"/>
        <v>0</v>
      </c>
      <c r="X308" s="183">
        <f t="shared" ref="X308:X310" si="237">W308</f>
        <v>0</v>
      </c>
      <c r="Y308" s="183">
        <f t="shared" ref="Y308:Z310" si="238">X308</f>
        <v>0</v>
      </c>
      <c r="Z308" s="183">
        <f t="shared" si="238"/>
        <v>0</v>
      </c>
      <c r="AA308" s="183">
        <f t="shared" si="235"/>
        <v>0</v>
      </c>
      <c r="AB308" s="183">
        <f t="shared" si="235"/>
        <v>0</v>
      </c>
      <c r="AC308" s="183">
        <f t="shared" si="235"/>
        <v>0</v>
      </c>
      <c r="AD308" s="183">
        <f t="shared" si="235"/>
        <v>0</v>
      </c>
      <c r="AE308" s="183">
        <f t="shared" si="235"/>
        <v>0</v>
      </c>
      <c r="AF308" s="196">
        <f t="shared" si="235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236"/>
        <v>0</v>
      </c>
      <c r="D309" s="183">
        <f t="shared" si="236"/>
        <v>0</v>
      </c>
      <c r="E309" s="183">
        <f t="shared" si="236"/>
        <v>0</v>
      </c>
      <c r="F309" s="183">
        <f t="shared" si="236"/>
        <v>0</v>
      </c>
      <c r="G309" s="183">
        <f t="shared" si="236"/>
        <v>0</v>
      </c>
      <c r="H309" s="183">
        <f t="shared" si="236"/>
        <v>0</v>
      </c>
      <c r="I309" s="183">
        <f t="shared" si="236"/>
        <v>0</v>
      </c>
      <c r="J309" s="183">
        <f t="shared" si="236"/>
        <v>0</v>
      </c>
      <c r="K309" s="183">
        <f t="shared" si="236"/>
        <v>0</v>
      </c>
      <c r="L309" s="183">
        <f t="shared" si="236"/>
        <v>0</v>
      </c>
      <c r="M309" s="183">
        <f t="shared" si="236"/>
        <v>0</v>
      </c>
      <c r="N309" s="183">
        <f t="shared" si="236"/>
        <v>0</v>
      </c>
      <c r="O309" s="183">
        <f t="shared" si="236"/>
        <v>0</v>
      </c>
      <c r="P309" s="183">
        <f t="shared" si="236"/>
        <v>0</v>
      </c>
      <c r="Q309" s="183">
        <f t="shared" si="236"/>
        <v>0</v>
      </c>
      <c r="R309" s="183">
        <f t="shared" si="236"/>
        <v>0</v>
      </c>
      <c r="S309" s="183">
        <f t="shared" si="236"/>
        <v>0</v>
      </c>
      <c r="T309" s="183">
        <f t="shared" si="236"/>
        <v>0</v>
      </c>
      <c r="U309" s="183">
        <f t="shared" si="236"/>
        <v>0</v>
      </c>
      <c r="V309" s="183">
        <f t="shared" si="236"/>
        <v>0</v>
      </c>
      <c r="W309" s="183">
        <f t="shared" si="236"/>
        <v>0</v>
      </c>
      <c r="X309" s="183">
        <f t="shared" si="237"/>
        <v>0</v>
      </c>
      <c r="Y309" s="183">
        <f t="shared" si="238"/>
        <v>0</v>
      </c>
      <c r="Z309" s="183">
        <f t="shared" si="238"/>
        <v>0</v>
      </c>
      <c r="AA309" s="183">
        <f t="shared" si="235"/>
        <v>0</v>
      </c>
      <c r="AB309" s="183">
        <f t="shared" si="235"/>
        <v>0</v>
      </c>
      <c r="AC309" s="183">
        <f t="shared" si="235"/>
        <v>0</v>
      </c>
      <c r="AD309" s="183">
        <f t="shared" si="235"/>
        <v>0</v>
      </c>
      <c r="AE309" s="183">
        <f t="shared" si="235"/>
        <v>0</v>
      </c>
      <c r="AF309" s="196">
        <f t="shared" si="235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236"/>
        <v>0</v>
      </c>
      <c r="D310" s="209">
        <f t="shared" si="236"/>
        <v>0</v>
      </c>
      <c r="E310" s="209">
        <f t="shared" si="236"/>
        <v>0</v>
      </c>
      <c r="F310" s="209">
        <f t="shared" si="236"/>
        <v>0</v>
      </c>
      <c r="G310" s="209">
        <f t="shared" si="236"/>
        <v>0</v>
      </c>
      <c r="H310" s="209">
        <f t="shared" si="236"/>
        <v>0</v>
      </c>
      <c r="I310" s="209">
        <f t="shared" si="236"/>
        <v>0</v>
      </c>
      <c r="J310" s="209">
        <f t="shared" si="236"/>
        <v>0</v>
      </c>
      <c r="K310" s="209">
        <f t="shared" si="236"/>
        <v>0</v>
      </c>
      <c r="L310" s="209">
        <f t="shared" si="236"/>
        <v>0</v>
      </c>
      <c r="M310" s="209">
        <f t="shared" si="236"/>
        <v>0</v>
      </c>
      <c r="N310" s="209">
        <f t="shared" si="236"/>
        <v>0</v>
      </c>
      <c r="O310" s="209">
        <f t="shared" si="236"/>
        <v>0</v>
      </c>
      <c r="P310" s="209">
        <f t="shared" si="236"/>
        <v>0</v>
      </c>
      <c r="Q310" s="209">
        <f t="shared" si="236"/>
        <v>0</v>
      </c>
      <c r="R310" s="209">
        <f t="shared" si="236"/>
        <v>0</v>
      </c>
      <c r="S310" s="209">
        <f t="shared" si="236"/>
        <v>0</v>
      </c>
      <c r="T310" s="209">
        <f t="shared" si="236"/>
        <v>0</v>
      </c>
      <c r="U310" s="209">
        <f t="shared" si="236"/>
        <v>0</v>
      </c>
      <c r="V310" s="209">
        <f t="shared" si="236"/>
        <v>0</v>
      </c>
      <c r="W310" s="209">
        <f t="shared" si="236"/>
        <v>0</v>
      </c>
      <c r="X310" s="209">
        <f t="shared" si="237"/>
        <v>0</v>
      </c>
      <c r="Y310" s="209">
        <f t="shared" si="238"/>
        <v>0</v>
      </c>
      <c r="Z310" s="209">
        <f t="shared" si="238"/>
        <v>0</v>
      </c>
      <c r="AA310" s="209">
        <f t="shared" si="235"/>
        <v>0</v>
      </c>
      <c r="AB310" s="209">
        <f t="shared" si="235"/>
        <v>0</v>
      </c>
      <c r="AC310" s="209">
        <f t="shared" si="235"/>
        <v>0</v>
      </c>
      <c r="AD310" s="209">
        <f t="shared" si="235"/>
        <v>0</v>
      </c>
      <c r="AE310" s="209">
        <f t="shared" si="235"/>
        <v>0</v>
      </c>
      <c r="AF310" s="210">
        <f t="shared" si="235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239">SUM(B180:B310)</f>
        <v>0</v>
      </c>
      <c r="C311" s="212">
        <f t="shared" si="239"/>
        <v>0</v>
      </c>
      <c r="D311" s="212">
        <f t="shared" si="239"/>
        <v>0</v>
      </c>
      <c r="E311" s="212">
        <f t="shared" si="239"/>
        <v>0</v>
      </c>
      <c r="F311" s="212">
        <f t="shared" si="239"/>
        <v>0</v>
      </c>
      <c r="G311" s="212">
        <f t="shared" si="239"/>
        <v>0</v>
      </c>
      <c r="H311" s="212">
        <f t="shared" si="239"/>
        <v>0</v>
      </c>
      <c r="I311" s="212">
        <f t="shared" si="239"/>
        <v>0</v>
      </c>
      <c r="J311" s="212">
        <f t="shared" si="239"/>
        <v>0</v>
      </c>
      <c r="K311" s="212">
        <f t="shared" si="239"/>
        <v>0</v>
      </c>
      <c r="L311" s="212">
        <f t="shared" si="239"/>
        <v>0</v>
      </c>
      <c r="M311" s="212">
        <f t="shared" si="239"/>
        <v>0</v>
      </c>
      <c r="N311" s="212">
        <f t="shared" si="239"/>
        <v>0</v>
      </c>
      <c r="O311" s="212">
        <f t="shared" si="239"/>
        <v>0</v>
      </c>
      <c r="P311" s="212">
        <f t="shared" si="239"/>
        <v>0</v>
      </c>
      <c r="Q311" s="212">
        <f t="shared" si="239"/>
        <v>0</v>
      </c>
      <c r="R311" s="212">
        <f t="shared" si="239"/>
        <v>0</v>
      </c>
      <c r="S311" s="212">
        <f t="shared" ref="S311:T311" si="240">SUM(S180:S310)</f>
        <v>0</v>
      </c>
      <c r="T311" s="212">
        <f t="shared" si="240"/>
        <v>0</v>
      </c>
      <c r="U311" s="212">
        <f t="shared" ref="U311:V311" si="241">SUM(U180:U310)</f>
        <v>0</v>
      </c>
      <c r="V311" s="212">
        <f t="shared" si="241"/>
        <v>0</v>
      </c>
      <c r="W311" s="212">
        <f t="shared" ref="W311" si="242">SUM(W180:W310)</f>
        <v>0</v>
      </c>
      <c r="X311" s="212">
        <f t="shared" ref="X311:Y311" si="243">SUM(X180:X310)</f>
        <v>0</v>
      </c>
      <c r="Y311" s="212">
        <f t="shared" si="243"/>
        <v>0</v>
      </c>
      <c r="Z311" s="212">
        <f t="shared" ref="Z311" si="244">SUM(Z180:Z310)</f>
        <v>0</v>
      </c>
      <c r="AA311" s="212">
        <f t="shared" si="239"/>
        <v>0</v>
      </c>
      <c r="AB311" s="212">
        <f t="shared" si="239"/>
        <v>0</v>
      </c>
      <c r="AC311" s="212">
        <f t="shared" si="239"/>
        <v>0</v>
      </c>
      <c r="AD311" s="212">
        <f t="shared" si="239"/>
        <v>0</v>
      </c>
      <c r="AE311" s="212">
        <f t="shared" si="239"/>
        <v>0</v>
      </c>
      <c r="AF311" s="213">
        <f t="shared" si="239"/>
        <v>0</v>
      </c>
      <c r="AG311" s="214">
        <f t="shared" si="239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245">B313</f>
        <v>0</v>
      </c>
      <c r="D313" s="181">
        <f t="shared" si="245"/>
        <v>0</v>
      </c>
      <c r="E313" s="181">
        <f t="shared" si="245"/>
        <v>0</v>
      </c>
      <c r="F313" s="181">
        <f t="shared" si="245"/>
        <v>0</v>
      </c>
      <c r="G313" s="181">
        <f t="shared" si="245"/>
        <v>0</v>
      </c>
      <c r="H313" s="181">
        <f t="shared" si="245"/>
        <v>0</v>
      </c>
      <c r="I313" s="181">
        <f t="shared" si="245"/>
        <v>0</v>
      </c>
      <c r="J313" s="181">
        <f t="shared" si="245"/>
        <v>0</v>
      </c>
      <c r="K313" s="181">
        <f t="shared" si="245"/>
        <v>0</v>
      </c>
      <c r="L313" s="181">
        <f t="shared" si="245"/>
        <v>0</v>
      </c>
      <c r="M313" s="181">
        <f t="shared" si="245"/>
        <v>0</v>
      </c>
      <c r="N313" s="181">
        <f t="shared" si="245"/>
        <v>0</v>
      </c>
      <c r="O313" s="181">
        <f t="shared" si="245"/>
        <v>0</v>
      </c>
      <c r="P313" s="181">
        <f t="shared" si="245"/>
        <v>0</v>
      </c>
      <c r="Q313" s="181">
        <f t="shared" si="245"/>
        <v>0</v>
      </c>
      <c r="R313" s="181">
        <f t="shared" si="245"/>
        <v>0</v>
      </c>
      <c r="S313" s="181">
        <f t="shared" ref="S313:W327" si="246">R313</f>
        <v>0</v>
      </c>
      <c r="T313" s="181">
        <f t="shared" si="246"/>
        <v>0</v>
      </c>
      <c r="U313" s="181">
        <f t="shared" si="246"/>
        <v>0</v>
      </c>
      <c r="V313" s="181">
        <f t="shared" si="246"/>
        <v>0</v>
      </c>
      <c r="W313" s="181">
        <f t="shared" si="246"/>
        <v>0</v>
      </c>
      <c r="X313" s="181">
        <f t="shared" ref="X313:X334" si="247">W313</f>
        <v>0</v>
      </c>
      <c r="Y313" s="181">
        <f t="shared" ref="Y313:Z334" si="248">X313</f>
        <v>0</v>
      </c>
      <c r="Z313" s="181">
        <f t="shared" si="248"/>
        <v>0</v>
      </c>
      <c r="AA313" s="181">
        <f t="shared" ref="AA313:AF330" si="249">Z313</f>
        <v>0</v>
      </c>
      <c r="AB313" s="181">
        <f t="shared" si="249"/>
        <v>0</v>
      </c>
      <c r="AC313" s="181">
        <f t="shared" si="249"/>
        <v>0</v>
      </c>
      <c r="AD313" s="181">
        <f t="shared" si="249"/>
        <v>0</v>
      </c>
      <c r="AE313" s="181">
        <f t="shared" si="249"/>
        <v>0</v>
      </c>
      <c r="AF313" s="194">
        <f t="shared" si="249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245"/>
        <v>0</v>
      </c>
      <c r="D314" s="183">
        <f t="shared" si="245"/>
        <v>0</v>
      </c>
      <c r="E314" s="183">
        <f t="shared" si="245"/>
        <v>0</v>
      </c>
      <c r="F314" s="183">
        <f t="shared" si="245"/>
        <v>0</v>
      </c>
      <c r="G314" s="183">
        <f t="shared" si="245"/>
        <v>0</v>
      </c>
      <c r="H314" s="183">
        <f t="shared" si="245"/>
        <v>0</v>
      </c>
      <c r="I314" s="183">
        <f t="shared" si="245"/>
        <v>0</v>
      </c>
      <c r="J314" s="183">
        <f t="shared" si="245"/>
        <v>0</v>
      </c>
      <c r="K314" s="183">
        <f t="shared" si="245"/>
        <v>0</v>
      </c>
      <c r="L314" s="183">
        <f t="shared" si="245"/>
        <v>0</v>
      </c>
      <c r="M314" s="183">
        <f t="shared" si="245"/>
        <v>0</v>
      </c>
      <c r="N314" s="183">
        <f t="shared" si="245"/>
        <v>0</v>
      </c>
      <c r="O314" s="183">
        <f t="shared" si="245"/>
        <v>0</v>
      </c>
      <c r="P314" s="183">
        <f t="shared" si="245"/>
        <v>0</v>
      </c>
      <c r="Q314" s="183">
        <f t="shared" si="245"/>
        <v>0</v>
      </c>
      <c r="R314" s="183">
        <f t="shared" si="245"/>
        <v>0</v>
      </c>
      <c r="S314" s="183">
        <f t="shared" si="246"/>
        <v>0</v>
      </c>
      <c r="T314" s="183">
        <f t="shared" si="246"/>
        <v>0</v>
      </c>
      <c r="U314" s="183">
        <f t="shared" si="246"/>
        <v>0</v>
      </c>
      <c r="V314" s="183">
        <f t="shared" si="246"/>
        <v>0</v>
      </c>
      <c r="W314" s="183">
        <f t="shared" si="246"/>
        <v>0</v>
      </c>
      <c r="X314" s="183">
        <f t="shared" si="247"/>
        <v>0</v>
      </c>
      <c r="Y314" s="183">
        <f t="shared" si="248"/>
        <v>0</v>
      </c>
      <c r="Z314" s="183">
        <f t="shared" si="248"/>
        <v>0</v>
      </c>
      <c r="AA314" s="183">
        <f t="shared" si="249"/>
        <v>0</v>
      </c>
      <c r="AB314" s="183">
        <f t="shared" si="249"/>
        <v>0</v>
      </c>
      <c r="AC314" s="183">
        <f t="shared" si="249"/>
        <v>0</v>
      </c>
      <c r="AD314" s="183">
        <f t="shared" si="249"/>
        <v>0</v>
      </c>
      <c r="AE314" s="183">
        <f t="shared" si="249"/>
        <v>0</v>
      </c>
      <c r="AF314" s="196">
        <f t="shared" si="249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245"/>
        <v>0</v>
      </c>
      <c r="D315" s="183">
        <f t="shared" si="245"/>
        <v>0</v>
      </c>
      <c r="E315" s="183">
        <f t="shared" si="245"/>
        <v>0</v>
      </c>
      <c r="F315" s="183">
        <f t="shared" si="245"/>
        <v>0</v>
      </c>
      <c r="G315" s="183">
        <f t="shared" si="245"/>
        <v>0</v>
      </c>
      <c r="H315" s="183">
        <f t="shared" si="245"/>
        <v>0</v>
      </c>
      <c r="I315" s="183">
        <f t="shared" si="245"/>
        <v>0</v>
      </c>
      <c r="J315" s="183">
        <f t="shared" si="245"/>
        <v>0</v>
      </c>
      <c r="K315" s="183">
        <f t="shared" si="245"/>
        <v>0</v>
      </c>
      <c r="L315" s="183">
        <f t="shared" si="245"/>
        <v>0</v>
      </c>
      <c r="M315" s="183">
        <f t="shared" si="245"/>
        <v>0</v>
      </c>
      <c r="N315" s="183">
        <f t="shared" si="245"/>
        <v>0</v>
      </c>
      <c r="O315" s="183">
        <f t="shared" si="245"/>
        <v>0</v>
      </c>
      <c r="P315" s="183">
        <f t="shared" si="245"/>
        <v>0</v>
      </c>
      <c r="Q315" s="183">
        <f t="shared" si="245"/>
        <v>0</v>
      </c>
      <c r="R315" s="183">
        <f t="shared" si="245"/>
        <v>0</v>
      </c>
      <c r="S315" s="183">
        <f t="shared" si="246"/>
        <v>0</v>
      </c>
      <c r="T315" s="183">
        <f t="shared" si="246"/>
        <v>0</v>
      </c>
      <c r="U315" s="183">
        <f t="shared" si="246"/>
        <v>0</v>
      </c>
      <c r="V315" s="183">
        <f t="shared" si="246"/>
        <v>0</v>
      </c>
      <c r="W315" s="183">
        <f t="shared" si="246"/>
        <v>0</v>
      </c>
      <c r="X315" s="183">
        <f t="shared" si="247"/>
        <v>0</v>
      </c>
      <c r="Y315" s="183">
        <f t="shared" si="248"/>
        <v>0</v>
      </c>
      <c r="Z315" s="183">
        <f t="shared" si="248"/>
        <v>0</v>
      </c>
      <c r="AA315" s="183">
        <f t="shared" si="249"/>
        <v>0</v>
      </c>
      <c r="AB315" s="183">
        <f t="shared" si="249"/>
        <v>0</v>
      </c>
      <c r="AC315" s="183">
        <f t="shared" si="249"/>
        <v>0</v>
      </c>
      <c r="AD315" s="183">
        <f t="shared" si="249"/>
        <v>0</v>
      </c>
      <c r="AE315" s="183">
        <f t="shared" si="249"/>
        <v>0</v>
      </c>
      <c r="AF315" s="196">
        <f t="shared" si="249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245"/>
        <v>0</v>
      </c>
      <c r="D316" s="183">
        <f t="shared" si="245"/>
        <v>0</v>
      </c>
      <c r="E316" s="183">
        <f t="shared" si="245"/>
        <v>0</v>
      </c>
      <c r="F316" s="183">
        <f t="shared" si="245"/>
        <v>0</v>
      </c>
      <c r="G316" s="183">
        <f t="shared" si="245"/>
        <v>0</v>
      </c>
      <c r="H316" s="183">
        <f t="shared" si="245"/>
        <v>0</v>
      </c>
      <c r="I316" s="183">
        <f t="shared" si="245"/>
        <v>0</v>
      </c>
      <c r="J316" s="183">
        <f t="shared" si="245"/>
        <v>0</v>
      </c>
      <c r="K316" s="183">
        <f t="shared" si="245"/>
        <v>0</v>
      </c>
      <c r="L316" s="183">
        <f t="shared" si="245"/>
        <v>0</v>
      </c>
      <c r="M316" s="183">
        <f t="shared" si="245"/>
        <v>0</v>
      </c>
      <c r="N316" s="183">
        <f t="shared" si="245"/>
        <v>0</v>
      </c>
      <c r="O316" s="183">
        <f t="shared" si="245"/>
        <v>0</v>
      </c>
      <c r="P316" s="183">
        <f t="shared" si="245"/>
        <v>0</v>
      </c>
      <c r="Q316" s="183">
        <f t="shared" si="245"/>
        <v>0</v>
      </c>
      <c r="R316" s="183">
        <f t="shared" si="245"/>
        <v>0</v>
      </c>
      <c r="S316" s="183">
        <f t="shared" si="246"/>
        <v>0</v>
      </c>
      <c r="T316" s="183">
        <f t="shared" si="246"/>
        <v>0</v>
      </c>
      <c r="U316" s="183">
        <f t="shared" si="246"/>
        <v>0</v>
      </c>
      <c r="V316" s="183">
        <f t="shared" si="246"/>
        <v>0</v>
      </c>
      <c r="W316" s="183">
        <f t="shared" si="246"/>
        <v>0</v>
      </c>
      <c r="X316" s="183">
        <f t="shared" si="247"/>
        <v>0</v>
      </c>
      <c r="Y316" s="183">
        <f t="shared" si="248"/>
        <v>0</v>
      </c>
      <c r="Z316" s="183">
        <f t="shared" si="248"/>
        <v>0</v>
      </c>
      <c r="AA316" s="183">
        <f t="shared" si="249"/>
        <v>0</v>
      </c>
      <c r="AB316" s="183">
        <f t="shared" si="249"/>
        <v>0</v>
      </c>
      <c r="AC316" s="183">
        <f t="shared" si="249"/>
        <v>0</v>
      </c>
      <c r="AD316" s="183">
        <f t="shared" si="249"/>
        <v>0</v>
      </c>
      <c r="AE316" s="183">
        <f t="shared" si="249"/>
        <v>0</v>
      </c>
      <c r="AF316" s="196">
        <f t="shared" si="249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245"/>
        <v>0</v>
      </c>
      <c r="D317" s="183">
        <f t="shared" si="245"/>
        <v>0</v>
      </c>
      <c r="E317" s="183">
        <f t="shared" si="245"/>
        <v>0</v>
      </c>
      <c r="F317" s="183">
        <f t="shared" si="245"/>
        <v>0</v>
      </c>
      <c r="G317" s="183">
        <f t="shared" si="245"/>
        <v>0</v>
      </c>
      <c r="H317" s="183">
        <f t="shared" si="245"/>
        <v>0</v>
      </c>
      <c r="I317" s="183">
        <f t="shared" si="245"/>
        <v>0</v>
      </c>
      <c r="J317" s="183">
        <f t="shared" si="245"/>
        <v>0</v>
      </c>
      <c r="K317" s="183">
        <f t="shared" si="245"/>
        <v>0</v>
      </c>
      <c r="L317" s="183">
        <f t="shared" si="245"/>
        <v>0</v>
      </c>
      <c r="M317" s="183">
        <f t="shared" si="245"/>
        <v>0</v>
      </c>
      <c r="N317" s="183">
        <f t="shared" si="245"/>
        <v>0</v>
      </c>
      <c r="O317" s="183">
        <f t="shared" si="245"/>
        <v>0</v>
      </c>
      <c r="P317" s="183">
        <f t="shared" si="245"/>
        <v>0</v>
      </c>
      <c r="Q317" s="183">
        <f t="shared" si="245"/>
        <v>0</v>
      </c>
      <c r="R317" s="183">
        <f t="shared" si="245"/>
        <v>0</v>
      </c>
      <c r="S317" s="183">
        <f t="shared" si="246"/>
        <v>0</v>
      </c>
      <c r="T317" s="183">
        <f t="shared" si="246"/>
        <v>0</v>
      </c>
      <c r="U317" s="183">
        <f t="shared" si="246"/>
        <v>0</v>
      </c>
      <c r="V317" s="183">
        <f t="shared" si="246"/>
        <v>0</v>
      </c>
      <c r="W317" s="183">
        <f t="shared" si="246"/>
        <v>0</v>
      </c>
      <c r="X317" s="183">
        <f t="shared" si="247"/>
        <v>0</v>
      </c>
      <c r="Y317" s="183">
        <f t="shared" si="248"/>
        <v>0</v>
      </c>
      <c r="Z317" s="183">
        <f t="shared" si="248"/>
        <v>0</v>
      </c>
      <c r="AA317" s="183">
        <f t="shared" si="249"/>
        <v>0</v>
      </c>
      <c r="AB317" s="183">
        <f t="shared" si="249"/>
        <v>0</v>
      </c>
      <c r="AC317" s="183">
        <f t="shared" si="249"/>
        <v>0</v>
      </c>
      <c r="AD317" s="183">
        <f t="shared" si="249"/>
        <v>0</v>
      </c>
      <c r="AE317" s="183">
        <f t="shared" si="249"/>
        <v>0</v>
      </c>
      <c r="AF317" s="196">
        <f t="shared" si="249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245"/>
        <v>0</v>
      </c>
      <c r="D318" s="183">
        <f t="shared" si="245"/>
        <v>0</v>
      </c>
      <c r="E318" s="183">
        <f t="shared" si="245"/>
        <v>0</v>
      </c>
      <c r="F318" s="183">
        <f t="shared" si="245"/>
        <v>0</v>
      </c>
      <c r="G318" s="183">
        <f t="shared" si="245"/>
        <v>0</v>
      </c>
      <c r="H318" s="183">
        <f t="shared" si="245"/>
        <v>0</v>
      </c>
      <c r="I318" s="183">
        <f t="shared" si="245"/>
        <v>0</v>
      </c>
      <c r="J318" s="183">
        <f t="shared" si="245"/>
        <v>0</v>
      </c>
      <c r="K318" s="183">
        <f t="shared" si="245"/>
        <v>0</v>
      </c>
      <c r="L318" s="183">
        <f t="shared" si="245"/>
        <v>0</v>
      </c>
      <c r="M318" s="183">
        <f t="shared" si="245"/>
        <v>0</v>
      </c>
      <c r="N318" s="183">
        <f t="shared" si="245"/>
        <v>0</v>
      </c>
      <c r="O318" s="183">
        <f t="shared" si="245"/>
        <v>0</v>
      </c>
      <c r="P318" s="183">
        <f t="shared" si="245"/>
        <v>0</v>
      </c>
      <c r="Q318" s="183">
        <f t="shared" si="245"/>
        <v>0</v>
      </c>
      <c r="R318" s="183">
        <f t="shared" si="245"/>
        <v>0</v>
      </c>
      <c r="S318" s="183">
        <f t="shared" si="246"/>
        <v>0</v>
      </c>
      <c r="T318" s="183">
        <f t="shared" si="246"/>
        <v>0</v>
      </c>
      <c r="U318" s="183">
        <f t="shared" si="246"/>
        <v>0</v>
      </c>
      <c r="V318" s="183">
        <f t="shared" si="246"/>
        <v>0</v>
      </c>
      <c r="W318" s="183">
        <f t="shared" si="246"/>
        <v>0</v>
      </c>
      <c r="X318" s="183">
        <f t="shared" si="247"/>
        <v>0</v>
      </c>
      <c r="Y318" s="183">
        <f t="shared" si="248"/>
        <v>0</v>
      </c>
      <c r="Z318" s="183">
        <f t="shared" si="248"/>
        <v>0</v>
      </c>
      <c r="AA318" s="183">
        <f t="shared" si="249"/>
        <v>0</v>
      </c>
      <c r="AB318" s="183">
        <f t="shared" si="249"/>
        <v>0</v>
      </c>
      <c r="AC318" s="183">
        <f t="shared" si="249"/>
        <v>0</v>
      </c>
      <c r="AD318" s="183">
        <f t="shared" si="249"/>
        <v>0</v>
      </c>
      <c r="AE318" s="183">
        <f t="shared" si="249"/>
        <v>0</v>
      </c>
      <c r="AF318" s="196">
        <f t="shared" si="249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245"/>
        <v>0</v>
      </c>
      <c r="D319" s="183">
        <f t="shared" si="245"/>
        <v>0</v>
      </c>
      <c r="E319" s="183">
        <f t="shared" si="245"/>
        <v>0</v>
      </c>
      <c r="F319" s="183">
        <f t="shared" si="245"/>
        <v>0</v>
      </c>
      <c r="G319" s="183">
        <f t="shared" si="245"/>
        <v>0</v>
      </c>
      <c r="H319" s="183">
        <f t="shared" si="245"/>
        <v>0</v>
      </c>
      <c r="I319" s="183">
        <f t="shared" si="245"/>
        <v>0</v>
      </c>
      <c r="J319" s="183">
        <f t="shared" si="245"/>
        <v>0</v>
      </c>
      <c r="K319" s="183">
        <f t="shared" si="245"/>
        <v>0</v>
      </c>
      <c r="L319" s="183">
        <f t="shared" si="245"/>
        <v>0</v>
      </c>
      <c r="M319" s="183">
        <f t="shared" si="245"/>
        <v>0</v>
      </c>
      <c r="N319" s="183">
        <f t="shared" si="245"/>
        <v>0</v>
      </c>
      <c r="O319" s="183">
        <f t="shared" si="245"/>
        <v>0</v>
      </c>
      <c r="P319" s="183">
        <f t="shared" si="245"/>
        <v>0</v>
      </c>
      <c r="Q319" s="183">
        <f t="shared" si="245"/>
        <v>0</v>
      </c>
      <c r="R319" s="183">
        <f t="shared" si="245"/>
        <v>0</v>
      </c>
      <c r="S319" s="183">
        <f t="shared" si="246"/>
        <v>0</v>
      </c>
      <c r="T319" s="183">
        <f t="shared" si="246"/>
        <v>0</v>
      </c>
      <c r="U319" s="183">
        <f t="shared" si="246"/>
        <v>0</v>
      </c>
      <c r="V319" s="183">
        <f t="shared" si="246"/>
        <v>0</v>
      </c>
      <c r="W319" s="183">
        <f t="shared" si="246"/>
        <v>0</v>
      </c>
      <c r="X319" s="183">
        <f t="shared" si="247"/>
        <v>0</v>
      </c>
      <c r="Y319" s="183">
        <f t="shared" si="248"/>
        <v>0</v>
      </c>
      <c r="Z319" s="183">
        <f t="shared" si="248"/>
        <v>0</v>
      </c>
      <c r="AA319" s="183">
        <f t="shared" si="249"/>
        <v>0</v>
      </c>
      <c r="AB319" s="183">
        <f t="shared" si="249"/>
        <v>0</v>
      </c>
      <c r="AC319" s="183">
        <f t="shared" si="249"/>
        <v>0</v>
      </c>
      <c r="AD319" s="183">
        <f t="shared" si="249"/>
        <v>0</v>
      </c>
      <c r="AE319" s="183">
        <f t="shared" si="249"/>
        <v>0</v>
      </c>
      <c r="AF319" s="196">
        <f t="shared" si="249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245"/>
        <v>0</v>
      </c>
      <c r="D320" s="183">
        <f t="shared" si="245"/>
        <v>0</v>
      </c>
      <c r="E320" s="183">
        <f t="shared" si="245"/>
        <v>0</v>
      </c>
      <c r="F320" s="183">
        <f t="shared" si="245"/>
        <v>0</v>
      </c>
      <c r="G320" s="183">
        <f t="shared" si="245"/>
        <v>0</v>
      </c>
      <c r="H320" s="183">
        <f t="shared" si="245"/>
        <v>0</v>
      </c>
      <c r="I320" s="183">
        <f t="shared" si="245"/>
        <v>0</v>
      </c>
      <c r="J320" s="183">
        <f t="shared" si="245"/>
        <v>0</v>
      </c>
      <c r="K320" s="183">
        <f t="shared" si="245"/>
        <v>0</v>
      </c>
      <c r="L320" s="183">
        <f t="shared" si="245"/>
        <v>0</v>
      </c>
      <c r="M320" s="183">
        <f t="shared" si="245"/>
        <v>0</v>
      </c>
      <c r="N320" s="183">
        <f t="shared" si="245"/>
        <v>0</v>
      </c>
      <c r="O320" s="183">
        <f t="shared" si="245"/>
        <v>0</v>
      </c>
      <c r="P320" s="183">
        <f t="shared" si="245"/>
        <v>0</v>
      </c>
      <c r="Q320" s="183">
        <f t="shared" si="245"/>
        <v>0</v>
      </c>
      <c r="R320" s="183">
        <f t="shared" si="245"/>
        <v>0</v>
      </c>
      <c r="S320" s="183">
        <f t="shared" si="246"/>
        <v>0</v>
      </c>
      <c r="T320" s="183">
        <f t="shared" si="246"/>
        <v>0</v>
      </c>
      <c r="U320" s="183">
        <f t="shared" si="246"/>
        <v>0</v>
      </c>
      <c r="V320" s="183">
        <f t="shared" si="246"/>
        <v>0</v>
      </c>
      <c r="W320" s="183">
        <f t="shared" si="246"/>
        <v>0</v>
      </c>
      <c r="X320" s="183">
        <f t="shared" si="247"/>
        <v>0</v>
      </c>
      <c r="Y320" s="183">
        <f t="shared" si="248"/>
        <v>0</v>
      </c>
      <c r="Z320" s="183">
        <f t="shared" si="248"/>
        <v>0</v>
      </c>
      <c r="AA320" s="183">
        <f t="shared" si="249"/>
        <v>0</v>
      </c>
      <c r="AB320" s="183">
        <f t="shared" si="249"/>
        <v>0</v>
      </c>
      <c r="AC320" s="183">
        <f t="shared" si="249"/>
        <v>0</v>
      </c>
      <c r="AD320" s="183">
        <f t="shared" si="249"/>
        <v>0</v>
      </c>
      <c r="AE320" s="183">
        <f t="shared" si="249"/>
        <v>0</v>
      </c>
      <c r="AF320" s="196">
        <f t="shared" si="249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245"/>
        <v>0</v>
      </c>
      <c r="D321" s="183">
        <f t="shared" si="245"/>
        <v>0</v>
      </c>
      <c r="E321" s="183">
        <f t="shared" si="245"/>
        <v>0</v>
      </c>
      <c r="F321" s="183">
        <f t="shared" si="245"/>
        <v>0</v>
      </c>
      <c r="G321" s="183">
        <f t="shared" si="245"/>
        <v>0</v>
      </c>
      <c r="H321" s="183">
        <f t="shared" si="245"/>
        <v>0</v>
      </c>
      <c r="I321" s="183">
        <f t="shared" si="245"/>
        <v>0</v>
      </c>
      <c r="J321" s="183">
        <f t="shared" si="245"/>
        <v>0</v>
      </c>
      <c r="K321" s="183">
        <f t="shared" si="245"/>
        <v>0</v>
      </c>
      <c r="L321" s="183">
        <f t="shared" si="245"/>
        <v>0</v>
      </c>
      <c r="M321" s="183">
        <f t="shared" si="245"/>
        <v>0</v>
      </c>
      <c r="N321" s="183">
        <f t="shared" si="245"/>
        <v>0</v>
      </c>
      <c r="O321" s="183">
        <f t="shared" si="245"/>
        <v>0</v>
      </c>
      <c r="P321" s="183">
        <f t="shared" si="245"/>
        <v>0</v>
      </c>
      <c r="Q321" s="183">
        <f t="shared" si="245"/>
        <v>0</v>
      </c>
      <c r="R321" s="183">
        <f t="shared" si="245"/>
        <v>0</v>
      </c>
      <c r="S321" s="183">
        <f t="shared" si="246"/>
        <v>0</v>
      </c>
      <c r="T321" s="183">
        <f t="shared" si="246"/>
        <v>0</v>
      </c>
      <c r="U321" s="183">
        <f t="shared" si="246"/>
        <v>0</v>
      </c>
      <c r="V321" s="183">
        <f t="shared" si="246"/>
        <v>0</v>
      </c>
      <c r="W321" s="183">
        <f t="shared" si="246"/>
        <v>0</v>
      </c>
      <c r="X321" s="183">
        <f t="shared" si="247"/>
        <v>0</v>
      </c>
      <c r="Y321" s="183">
        <f t="shared" si="248"/>
        <v>0</v>
      </c>
      <c r="Z321" s="183">
        <f t="shared" si="248"/>
        <v>0</v>
      </c>
      <c r="AA321" s="183">
        <f t="shared" si="249"/>
        <v>0</v>
      </c>
      <c r="AB321" s="183">
        <f t="shared" si="249"/>
        <v>0</v>
      </c>
      <c r="AC321" s="183">
        <f t="shared" si="249"/>
        <v>0</v>
      </c>
      <c r="AD321" s="183">
        <f t="shared" si="249"/>
        <v>0</v>
      </c>
      <c r="AE321" s="183">
        <f t="shared" si="249"/>
        <v>0</v>
      </c>
      <c r="AF321" s="196">
        <f t="shared" si="249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245"/>
        <v>0</v>
      </c>
      <c r="D322" s="183">
        <f t="shared" si="245"/>
        <v>0</v>
      </c>
      <c r="E322" s="183">
        <f t="shared" si="245"/>
        <v>0</v>
      </c>
      <c r="F322" s="183">
        <f t="shared" si="245"/>
        <v>0</v>
      </c>
      <c r="G322" s="183">
        <f t="shared" si="245"/>
        <v>0</v>
      </c>
      <c r="H322" s="183">
        <f t="shared" si="245"/>
        <v>0</v>
      </c>
      <c r="I322" s="183">
        <f t="shared" si="245"/>
        <v>0</v>
      </c>
      <c r="J322" s="183">
        <f t="shared" si="245"/>
        <v>0</v>
      </c>
      <c r="K322" s="183">
        <f t="shared" si="245"/>
        <v>0</v>
      </c>
      <c r="L322" s="183">
        <f t="shared" si="245"/>
        <v>0</v>
      </c>
      <c r="M322" s="183">
        <f t="shared" si="245"/>
        <v>0</v>
      </c>
      <c r="N322" s="183">
        <f t="shared" si="245"/>
        <v>0</v>
      </c>
      <c r="O322" s="183">
        <f t="shared" si="245"/>
        <v>0</v>
      </c>
      <c r="P322" s="183">
        <f t="shared" si="245"/>
        <v>0</v>
      </c>
      <c r="Q322" s="183">
        <f t="shared" si="245"/>
        <v>0</v>
      </c>
      <c r="R322" s="183">
        <f t="shared" si="245"/>
        <v>0</v>
      </c>
      <c r="S322" s="183">
        <f t="shared" si="246"/>
        <v>0</v>
      </c>
      <c r="T322" s="183">
        <f t="shared" si="246"/>
        <v>0</v>
      </c>
      <c r="U322" s="183">
        <f t="shared" si="246"/>
        <v>0</v>
      </c>
      <c r="V322" s="183">
        <f t="shared" si="246"/>
        <v>0</v>
      </c>
      <c r="W322" s="183">
        <f t="shared" si="246"/>
        <v>0</v>
      </c>
      <c r="X322" s="183">
        <f t="shared" si="247"/>
        <v>0</v>
      </c>
      <c r="Y322" s="183">
        <f t="shared" si="248"/>
        <v>0</v>
      </c>
      <c r="Z322" s="183">
        <f t="shared" si="248"/>
        <v>0</v>
      </c>
      <c r="AA322" s="183">
        <f t="shared" si="249"/>
        <v>0</v>
      </c>
      <c r="AB322" s="183">
        <f t="shared" si="249"/>
        <v>0</v>
      </c>
      <c r="AC322" s="183">
        <f t="shared" si="249"/>
        <v>0</v>
      </c>
      <c r="AD322" s="183">
        <f t="shared" si="249"/>
        <v>0</v>
      </c>
      <c r="AE322" s="183">
        <f t="shared" si="249"/>
        <v>0</v>
      </c>
      <c r="AF322" s="196">
        <f t="shared" si="249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245"/>
        <v>0</v>
      </c>
      <c r="D323" s="183">
        <f t="shared" si="245"/>
        <v>0</v>
      </c>
      <c r="E323" s="183">
        <f t="shared" si="245"/>
        <v>0</v>
      </c>
      <c r="F323" s="183">
        <f t="shared" si="245"/>
        <v>0</v>
      </c>
      <c r="G323" s="183">
        <f t="shared" si="245"/>
        <v>0</v>
      </c>
      <c r="H323" s="183">
        <f t="shared" si="245"/>
        <v>0</v>
      </c>
      <c r="I323" s="183">
        <f t="shared" si="245"/>
        <v>0</v>
      </c>
      <c r="J323" s="183">
        <f t="shared" si="245"/>
        <v>0</v>
      </c>
      <c r="K323" s="183">
        <f t="shared" si="245"/>
        <v>0</v>
      </c>
      <c r="L323" s="183">
        <f t="shared" si="245"/>
        <v>0</v>
      </c>
      <c r="M323" s="183">
        <f t="shared" si="245"/>
        <v>0</v>
      </c>
      <c r="N323" s="183">
        <f t="shared" si="245"/>
        <v>0</v>
      </c>
      <c r="O323" s="183">
        <f t="shared" si="245"/>
        <v>0</v>
      </c>
      <c r="P323" s="183">
        <f t="shared" si="245"/>
        <v>0</v>
      </c>
      <c r="Q323" s="183">
        <f t="shared" si="245"/>
        <v>0</v>
      </c>
      <c r="R323" s="183">
        <f t="shared" si="245"/>
        <v>0</v>
      </c>
      <c r="S323" s="183">
        <f t="shared" si="246"/>
        <v>0</v>
      </c>
      <c r="T323" s="183">
        <f t="shared" si="246"/>
        <v>0</v>
      </c>
      <c r="U323" s="183">
        <f t="shared" si="246"/>
        <v>0</v>
      </c>
      <c r="V323" s="183">
        <f t="shared" si="246"/>
        <v>0</v>
      </c>
      <c r="W323" s="183">
        <f t="shared" si="246"/>
        <v>0</v>
      </c>
      <c r="X323" s="183">
        <f t="shared" si="247"/>
        <v>0</v>
      </c>
      <c r="Y323" s="183">
        <f t="shared" si="248"/>
        <v>0</v>
      </c>
      <c r="Z323" s="183">
        <f t="shared" si="248"/>
        <v>0</v>
      </c>
      <c r="AA323" s="183">
        <f t="shared" si="249"/>
        <v>0</v>
      </c>
      <c r="AB323" s="183">
        <f t="shared" si="249"/>
        <v>0</v>
      </c>
      <c r="AC323" s="183">
        <f t="shared" si="249"/>
        <v>0</v>
      </c>
      <c r="AD323" s="183">
        <f t="shared" si="249"/>
        <v>0</v>
      </c>
      <c r="AE323" s="183">
        <f t="shared" si="249"/>
        <v>0</v>
      </c>
      <c r="AF323" s="196">
        <f t="shared" si="249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245"/>
        <v>0</v>
      </c>
      <c r="D324" s="183">
        <f t="shared" si="245"/>
        <v>0</v>
      </c>
      <c r="E324" s="183">
        <f t="shared" si="245"/>
        <v>0</v>
      </c>
      <c r="F324" s="183">
        <f t="shared" si="245"/>
        <v>0</v>
      </c>
      <c r="G324" s="183">
        <f t="shared" si="245"/>
        <v>0</v>
      </c>
      <c r="H324" s="183">
        <f t="shared" si="245"/>
        <v>0</v>
      </c>
      <c r="I324" s="183">
        <f t="shared" si="245"/>
        <v>0</v>
      </c>
      <c r="J324" s="183">
        <f t="shared" si="245"/>
        <v>0</v>
      </c>
      <c r="K324" s="183">
        <f t="shared" si="245"/>
        <v>0</v>
      </c>
      <c r="L324" s="183">
        <f t="shared" si="245"/>
        <v>0</v>
      </c>
      <c r="M324" s="183">
        <f t="shared" si="245"/>
        <v>0</v>
      </c>
      <c r="N324" s="183">
        <f t="shared" si="245"/>
        <v>0</v>
      </c>
      <c r="O324" s="183">
        <f t="shared" si="245"/>
        <v>0</v>
      </c>
      <c r="P324" s="183">
        <f t="shared" si="245"/>
        <v>0</v>
      </c>
      <c r="Q324" s="183">
        <f t="shared" si="245"/>
        <v>0</v>
      </c>
      <c r="R324" s="183">
        <f t="shared" si="245"/>
        <v>0</v>
      </c>
      <c r="S324" s="183">
        <f t="shared" si="246"/>
        <v>0</v>
      </c>
      <c r="T324" s="183">
        <f t="shared" si="246"/>
        <v>0</v>
      </c>
      <c r="U324" s="183">
        <f t="shared" si="246"/>
        <v>0</v>
      </c>
      <c r="V324" s="183">
        <f t="shared" si="246"/>
        <v>0</v>
      </c>
      <c r="W324" s="183">
        <f t="shared" si="246"/>
        <v>0</v>
      </c>
      <c r="X324" s="183">
        <f t="shared" si="247"/>
        <v>0</v>
      </c>
      <c r="Y324" s="183">
        <f t="shared" si="248"/>
        <v>0</v>
      </c>
      <c r="Z324" s="183">
        <f t="shared" si="248"/>
        <v>0</v>
      </c>
      <c r="AA324" s="183">
        <f t="shared" si="249"/>
        <v>0</v>
      </c>
      <c r="AB324" s="183">
        <f t="shared" si="249"/>
        <v>0</v>
      </c>
      <c r="AC324" s="183">
        <f t="shared" si="249"/>
        <v>0</v>
      </c>
      <c r="AD324" s="183">
        <f t="shared" si="249"/>
        <v>0</v>
      </c>
      <c r="AE324" s="183">
        <f t="shared" si="249"/>
        <v>0</v>
      </c>
      <c r="AF324" s="196">
        <f t="shared" si="249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245"/>
        <v>0</v>
      </c>
      <c r="D325" s="183">
        <f t="shared" si="245"/>
        <v>0</v>
      </c>
      <c r="E325" s="183">
        <f t="shared" si="245"/>
        <v>0</v>
      </c>
      <c r="F325" s="183">
        <f t="shared" si="245"/>
        <v>0</v>
      </c>
      <c r="G325" s="183">
        <f t="shared" si="245"/>
        <v>0</v>
      </c>
      <c r="H325" s="183">
        <f t="shared" si="245"/>
        <v>0</v>
      </c>
      <c r="I325" s="183">
        <f t="shared" si="245"/>
        <v>0</v>
      </c>
      <c r="J325" s="183">
        <f t="shared" si="245"/>
        <v>0</v>
      </c>
      <c r="K325" s="183">
        <f t="shared" si="245"/>
        <v>0</v>
      </c>
      <c r="L325" s="183">
        <f t="shared" si="245"/>
        <v>0</v>
      </c>
      <c r="M325" s="183">
        <f t="shared" si="245"/>
        <v>0</v>
      </c>
      <c r="N325" s="183">
        <f t="shared" si="245"/>
        <v>0</v>
      </c>
      <c r="O325" s="183">
        <f t="shared" si="245"/>
        <v>0</v>
      </c>
      <c r="P325" s="183">
        <f t="shared" si="245"/>
        <v>0</v>
      </c>
      <c r="Q325" s="183">
        <f t="shared" si="245"/>
        <v>0</v>
      </c>
      <c r="R325" s="183">
        <f t="shared" si="245"/>
        <v>0</v>
      </c>
      <c r="S325" s="183">
        <f t="shared" si="246"/>
        <v>0</v>
      </c>
      <c r="T325" s="183">
        <f t="shared" si="246"/>
        <v>0</v>
      </c>
      <c r="U325" s="183">
        <f t="shared" si="246"/>
        <v>0</v>
      </c>
      <c r="V325" s="183">
        <f t="shared" si="246"/>
        <v>0</v>
      </c>
      <c r="W325" s="183">
        <f t="shared" si="246"/>
        <v>0</v>
      </c>
      <c r="X325" s="183">
        <f t="shared" si="247"/>
        <v>0</v>
      </c>
      <c r="Y325" s="183">
        <f t="shared" si="248"/>
        <v>0</v>
      </c>
      <c r="Z325" s="183">
        <f t="shared" si="248"/>
        <v>0</v>
      </c>
      <c r="AA325" s="183">
        <f t="shared" si="249"/>
        <v>0</v>
      </c>
      <c r="AB325" s="183">
        <f t="shared" si="249"/>
        <v>0</v>
      </c>
      <c r="AC325" s="183">
        <f t="shared" si="249"/>
        <v>0</v>
      </c>
      <c r="AD325" s="183">
        <f t="shared" si="249"/>
        <v>0</v>
      </c>
      <c r="AE325" s="183">
        <f t="shared" si="249"/>
        <v>0</v>
      </c>
      <c r="AF325" s="196">
        <f t="shared" si="249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245"/>
        <v>0</v>
      </c>
      <c r="D326" s="183">
        <f t="shared" si="245"/>
        <v>0</v>
      </c>
      <c r="E326" s="183">
        <f t="shared" si="245"/>
        <v>0</v>
      </c>
      <c r="F326" s="183">
        <f t="shared" si="245"/>
        <v>0</v>
      </c>
      <c r="G326" s="183">
        <f t="shared" si="245"/>
        <v>0</v>
      </c>
      <c r="H326" s="183">
        <f t="shared" si="245"/>
        <v>0</v>
      </c>
      <c r="I326" s="183">
        <f t="shared" si="245"/>
        <v>0</v>
      </c>
      <c r="J326" s="183">
        <f t="shared" si="245"/>
        <v>0</v>
      </c>
      <c r="K326" s="183">
        <f t="shared" si="245"/>
        <v>0</v>
      </c>
      <c r="L326" s="183">
        <f t="shared" si="245"/>
        <v>0</v>
      </c>
      <c r="M326" s="183">
        <f t="shared" si="245"/>
        <v>0</v>
      </c>
      <c r="N326" s="183">
        <f t="shared" si="245"/>
        <v>0</v>
      </c>
      <c r="O326" s="183">
        <f t="shared" si="245"/>
        <v>0</v>
      </c>
      <c r="P326" s="183">
        <f t="shared" si="245"/>
        <v>0</v>
      </c>
      <c r="Q326" s="183">
        <f t="shared" si="245"/>
        <v>0</v>
      </c>
      <c r="R326" s="183">
        <f t="shared" si="245"/>
        <v>0</v>
      </c>
      <c r="S326" s="183">
        <f t="shared" si="246"/>
        <v>0</v>
      </c>
      <c r="T326" s="183">
        <f t="shared" si="246"/>
        <v>0</v>
      </c>
      <c r="U326" s="183">
        <f t="shared" si="246"/>
        <v>0</v>
      </c>
      <c r="V326" s="183">
        <f t="shared" si="246"/>
        <v>0</v>
      </c>
      <c r="W326" s="183">
        <f t="shared" si="246"/>
        <v>0</v>
      </c>
      <c r="X326" s="183">
        <f t="shared" si="247"/>
        <v>0</v>
      </c>
      <c r="Y326" s="183">
        <f t="shared" si="248"/>
        <v>0</v>
      </c>
      <c r="Z326" s="183">
        <f t="shared" si="248"/>
        <v>0</v>
      </c>
      <c r="AA326" s="183">
        <f t="shared" si="249"/>
        <v>0</v>
      </c>
      <c r="AB326" s="183">
        <f t="shared" si="249"/>
        <v>0</v>
      </c>
      <c r="AC326" s="183">
        <f t="shared" si="249"/>
        <v>0</v>
      </c>
      <c r="AD326" s="183">
        <f t="shared" si="249"/>
        <v>0</v>
      </c>
      <c r="AE326" s="183">
        <f t="shared" si="249"/>
        <v>0</v>
      </c>
      <c r="AF326" s="196">
        <f t="shared" si="249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245"/>
        <v>0</v>
      </c>
      <c r="D327" s="183">
        <f t="shared" si="245"/>
        <v>0</v>
      </c>
      <c r="E327" s="183">
        <f t="shared" si="245"/>
        <v>0</v>
      </c>
      <c r="F327" s="183">
        <f t="shared" si="245"/>
        <v>0</v>
      </c>
      <c r="G327" s="183">
        <f t="shared" si="245"/>
        <v>0</v>
      </c>
      <c r="H327" s="183">
        <f t="shared" si="245"/>
        <v>0</v>
      </c>
      <c r="I327" s="183">
        <f t="shared" si="245"/>
        <v>0</v>
      </c>
      <c r="J327" s="183">
        <f t="shared" si="245"/>
        <v>0</v>
      </c>
      <c r="K327" s="183">
        <f t="shared" si="245"/>
        <v>0</v>
      </c>
      <c r="L327" s="183">
        <f t="shared" si="245"/>
        <v>0</v>
      </c>
      <c r="M327" s="183">
        <f t="shared" si="245"/>
        <v>0</v>
      </c>
      <c r="N327" s="183">
        <f t="shared" si="245"/>
        <v>0</v>
      </c>
      <c r="O327" s="183">
        <f t="shared" si="245"/>
        <v>0</v>
      </c>
      <c r="P327" s="183">
        <f t="shared" si="245"/>
        <v>0</v>
      </c>
      <c r="Q327" s="183">
        <f t="shared" si="245"/>
        <v>0</v>
      </c>
      <c r="R327" s="183">
        <f t="shared" si="245"/>
        <v>0</v>
      </c>
      <c r="S327" s="183">
        <f t="shared" si="246"/>
        <v>0</v>
      </c>
      <c r="T327" s="183">
        <f t="shared" si="246"/>
        <v>0</v>
      </c>
      <c r="U327" s="183">
        <f t="shared" si="246"/>
        <v>0</v>
      </c>
      <c r="V327" s="183">
        <f t="shared" si="246"/>
        <v>0</v>
      </c>
      <c r="W327" s="183">
        <f t="shared" si="246"/>
        <v>0</v>
      </c>
      <c r="X327" s="183">
        <f t="shared" si="247"/>
        <v>0</v>
      </c>
      <c r="Y327" s="183">
        <f t="shared" si="248"/>
        <v>0</v>
      </c>
      <c r="Z327" s="183">
        <f t="shared" si="248"/>
        <v>0</v>
      </c>
      <c r="AA327" s="183">
        <f t="shared" si="249"/>
        <v>0</v>
      </c>
      <c r="AB327" s="183">
        <f t="shared" si="249"/>
        <v>0</v>
      </c>
      <c r="AC327" s="183">
        <f t="shared" si="249"/>
        <v>0</v>
      </c>
      <c r="AD327" s="183">
        <f t="shared" si="249"/>
        <v>0</v>
      </c>
      <c r="AE327" s="183">
        <f t="shared" si="249"/>
        <v>0</v>
      </c>
      <c r="AF327" s="196">
        <f t="shared" si="249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245"/>
        <v>0</v>
      </c>
      <c r="D328" s="183">
        <f t="shared" si="245"/>
        <v>0</v>
      </c>
      <c r="E328" s="183">
        <f t="shared" si="245"/>
        <v>0</v>
      </c>
      <c r="F328" s="183">
        <f t="shared" si="245"/>
        <v>0</v>
      </c>
      <c r="G328" s="183">
        <f t="shared" si="245"/>
        <v>0</v>
      </c>
      <c r="H328" s="183">
        <f t="shared" si="245"/>
        <v>0</v>
      </c>
      <c r="I328" s="183">
        <f t="shared" si="245"/>
        <v>0</v>
      </c>
      <c r="J328" s="183">
        <f t="shared" si="245"/>
        <v>0</v>
      </c>
      <c r="K328" s="183">
        <f t="shared" si="245"/>
        <v>0</v>
      </c>
      <c r="L328" s="183">
        <f t="shared" si="245"/>
        <v>0</v>
      </c>
      <c r="M328" s="183">
        <f t="shared" si="245"/>
        <v>0</v>
      </c>
      <c r="N328" s="183">
        <f t="shared" si="245"/>
        <v>0</v>
      </c>
      <c r="O328" s="183">
        <f t="shared" si="245"/>
        <v>0</v>
      </c>
      <c r="P328" s="183">
        <f t="shared" si="245"/>
        <v>0</v>
      </c>
      <c r="Q328" s="183">
        <f t="shared" si="245"/>
        <v>0</v>
      </c>
      <c r="R328" s="183">
        <f t="shared" ref="R328:W328" si="250">Q328</f>
        <v>0</v>
      </c>
      <c r="S328" s="183">
        <f t="shared" si="250"/>
        <v>0</v>
      </c>
      <c r="T328" s="183">
        <f t="shared" si="250"/>
        <v>0</v>
      </c>
      <c r="U328" s="183">
        <f t="shared" si="250"/>
        <v>0</v>
      </c>
      <c r="V328" s="183">
        <f t="shared" si="250"/>
        <v>0</v>
      </c>
      <c r="W328" s="183">
        <f t="shared" si="250"/>
        <v>0</v>
      </c>
      <c r="X328" s="183">
        <f t="shared" si="247"/>
        <v>0</v>
      </c>
      <c r="Y328" s="183">
        <f t="shared" si="248"/>
        <v>0</v>
      </c>
      <c r="Z328" s="183">
        <f t="shared" si="248"/>
        <v>0</v>
      </c>
      <c r="AA328" s="183">
        <f t="shared" si="249"/>
        <v>0</v>
      </c>
      <c r="AB328" s="183">
        <f t="shared" si="249"/>
        <v>0</v>
      </c>
      <c r="AC328" s="183">
        <f t="shared" si="249"/>
        <v>0</v>
      </c>
      <c r="AD328" s="183">
        <f t="shared" si="249"/>
        <v>0</v>
      </c>
      <c r="AE328" s="183">
        <f t="shared" si="249"/>
        <v>0</v>
      </c>
      <c r="AF328" s="196">
        <f t="shared" si="249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W334" si="251">B329</f>
        <v>0</v>
      </c>
      <c r="D329" s="183">
        <f t="shared" si="251"/>
        <v>0</v>
      </c>
      <c r="E329" s="183">
        <f t="shared" si="251"/>
        <v>0</v>
      </c>
      <c r="F329" s="183">
        <f t="shared" si="251"/>
        <v>0</v>
      </c>
      <c r="G329" s="183">
        <f t="shared" si="251"/>
        <v>0</v>
      </c>
      <c r="H329" s="183">
        <f t="shared" si="251"/>
        <v>0</v>
      </c>
      <c r="I329" s="183">
        <f t="shared" si="251"/>
        <v>0</v>
      </c>
      <c r="J329" s="183">
        <f t="shared" si="251"/>
        <v>0</v>
      </c>
      <c r="K329" s="183">
        <f t="shared" si="251"/>
        <v>0</v>
      </c>
      <c r="L329" s="183">
        <f t="shared" si="251"/>
        <v>0</v>
      </c>
      <c r="M329" s="183">
        <f t="shared" si="251"/>
        <v>0</v>
      </c>
      <c r="N329" s="183">
        <f t="shared" si="251"/>
        <v>0</v>
      </c>
      <c r="O329" s="183">
        <f t="shared" si="251"/>
        <v>0</v>
      </c>
      <c r="P329" s="183">
        <f t="shared" si="251"/>
        <v>0</v>
      </c>
      <c r="Q329" s="183">
        <f t="shared" si="251"/>
        <v>0</v>
      </c>
      <c r="R329" s="183">
        <f t="shared" si="251"/>
        <v>0</v>
      </c>
      <c r="S329" s="183">
        <f t="shared" si="251"/>
        <v>0</v>
      </c>
      <c r="T329" s="183">
        <f t="shared" si="251"/>
        <v>0</v>
      </c>
      <c r="U329" s="183">
        <f t="shared" si="251"/>
        <v>0</v>
      </c>
      <c r="V329" s="183">
        <f t="shared" si="251"/>
        <v>0</v>
      </c>
      <c r="W329" s="183">
        <f t="shared" si="251"/>
        <v>0</v>
      </c>
      <c r="X329" s="183">
        <f t="shared" si="247"/>
        <v>0</v>
      </c>
      <c r="Y329" s="183">
        <f t="shared" si="248"/>
        <v>0</v>
      </c>
      <c r="Z329" s="183">
        <f t="shared" si="248"/>
        <v>0</v>
      </c>
      <c r="AA329" s="183">
        <f t="shared" si="249"/>
        <v>0</v>
      </c>
      <c r="AB329" s="183">
        <f t="shared" si="249"/>
        <v>0</v>
      </c>
      <c r="AC329" s="183">
        <f t="shared" si="249"/>
        <v>0</v>
      </c>
      <c r="AD329" s="183">
        <f t="shared" si="249"/>
        <v>0</v>
      </c>
      <c r="AE329" s="183">
        <f t="shared" si="249"/>
        <v>0</v>
      </c>
      <c r="AF329" s="196">
        <f t="shared" si="249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251"/>
        <v>0</v>
      </c>
      <c r="D330" s="183">
        <f t="shared" si="251"/>
        <v>0</v>
      </c>
      <c r="E330" s="183">
        <f t="shared" si="251"/>
        <v>0</v>
      </c>
      <c r="F330" s="183">
        <f t="shared" si="251"/>
        <v>0</v>
      </c>
      <c r="G330" s="183">
        <f t="shared" si="251"/>
        <v>0</v>
      </c>
      <c r="H330" s="183">
        <f t="shared" si="251"/>
        <v>0</v>
      </c>
      <c r="I330" s="183">
        <f t="shared" si="251"/>
        <v>0</v>
      </c>
      <c r="J330" s="183">
        <f t="shared" si="251"/>
        <v>0</v>
      </c>
      <c r="K330" s="183">
        <f t="shared" si="251"/>
        <v>0</v>
      </c>
      <c r="L330" s="183">
        <f t="shared" si="251"/>
        <v>0</v>
      </c>
      <c r="M330" s="183">
        <f t="shared" si="251"/>
        <v>0</v>
      </c>
      <c r="N330" s="183">
        <f t="shared" si="251"/>
        <v>0</v>
      </c>
      <c r="O330" s="183">
        <f t="shared" si="251"/>
        <v>0</v>
      </c>
      <c r="P330" s="183">
        <f t="shared" si="251"/>
        <v>0</v>
      </c>
      <c r="Q330" s="183">
        <f t="shared" si="251"/>
        <v>0</v>
      </c>
      <c r="R330" s="183">
        <f t="shared" si="251"/>
        <v>0</v>
      </c>
      <c r="S330" s="183">
        <f t="shared" si="251"/>
        <v>0</v>
      </c>
      <c r="T330" s="183">
        <f t="shared" si="251"/>
        <v>0</v>
      </c>
      <c r="U330" s="183">
        <f t="shared" si="251"/>
        <v>0</v>
      </c>
      <c r="V330" s="183">
        <f t="shared" si="251"/>
        <v>0</v>
      </c>
      <c r="W330" s="183">
        <f t="shared" si="251"/>
        <v>0</v>
      </c>
      <c r="X330" s="183">
        <f t="shared" si="247"/>
        <v>0</v>
      </c>
      <c r="Y330" s="183">
        <f t="shared" si="248"/>
        <v>0</v>
      </c>
      <c r="Z330" s="183">
        <f t="shared" si="248"/>
        <v>0</v>
      </c>
      <c r="AA330" s="183">
        <f t="shared" si="249"/>
        <v>0</v>
      </c>
      <c r="AB330" s="183">
        <f t="shared" si="249"/>
        <v>0</v>
      </c>
      <c r="AC330" s="183">
        <f t="shared" si="249"/>
        <v>0</v>
      </c>
      <c r="AD330" s="183">
        <f t="shared" si="249"/>
        <v>0</v>
      </c>
      <c r="AE330" s="183">
        <f t="shared" si="249"/>
        <v>0</v>
      </c>
      <c r="AF330" s="196">
        <f t="shared" si="249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251"/>
        <v>0</v>
      </c>
      <c r="D331" s="183">
        <f t="shared" si="251"/>
        <v>0</v>
      </c>
      <c r="E331" s="183">
        <f t="shared" si="251"/>
        <v>0</v>
      </c>
      <c r="F331" s="183">
        <f t="shared" si="251"/>
        <v>0</v>
      </c>
      <c r="G331" s="183">
        <f t="shared" si="251"/>
        <v>0</v>
      </c>
      <c r="H331" s="183">
        <f t="shared" si="251"/>
        <v>0</v>
      </c>
      <c r="I331" s="183">
        <f t="shared" si="251"/>
        <v>0</v>
      </c>
      <c r="J331" s="183">
        <f t="shared" si="251"/>
        <v>0</v>
      </c>
      <c r="K331" s="183">
        <f t="shared" si="251"/>
        <v>0</v>
      </c>
      <c r="L331" s="183">
        <f t="shared" si="251"/>
        <v>0</v>
      </c>
      <c r="M331" s="183">
        <f t="shared" si="251"/>
        <v>0</v>
      </c>
      <c r="N331" s="183">
        <f t="shared" si="251"/>
        <v>0</v>
      </c>
      <c r="O331" s="183">
        <f t="shared" si="251"/>
        <v>0</v>
      </c>
      <c r="P331" s="183">
        <f t="shared" si="251"/>
        <v>0</v>
      </c>
      <c r="Q331" s="183">
        <f t="shared" si="251"/>
        <v>0</v>
      </c>
      <c r="R331" s="183">
        <f t="shared" si="251"/>
        <v>0</v>
      </c>
      <c r="S331" s="183">
        <f t="shared" si="251"/>
        <v>0</v>
      </c>
      <c r="T331" s="183">
        <f t="shared" si="251"/>
        <v>0</v>
      </c>
      <c r="U331" s="183">
        <f t="shared" si="251"/>
        <v>0</v>
      </c>
      <c r="V331" s="183">
        <f t="shared" si="251"/>
        <v>0</v>
      </c>
      <c r="W331" s="183">
        <f t="shared" si="251"/>
        <v>0</v>
      </c>
      <c r="X331" s="183">
        <f t="shared" si="247"/>
        <v>0</v>
      </c>
      <c r="Y331" s="183">
        <f t="shared" si="248"/>
        <v>0</v>
      </c>
      <c r="Z331" s="183">
        <f t="shared" si="248"/>
        <v>0</v>
      </c>
      <c r="AA331" s="183">
        <f t="shared" ref="AA331:AF334" si="252">Z331</f>
        <v>0</v>
      </c>
      <c r="AB331" s="183">
        <f t="shared" si="252"/>
        <v>0</v>
      </c>
      <c r="AC331" s="183">
        <f t="shared" si="252"/>
        <v>0</v>
      </c>
      <c r="AD331" s="183">
        <f t="shared" si="252"/>
        <v>0</v>
      </c>
      <c r="AE331" s="183">
        <f t="shared" si="252"/>
        <v>0</v>
      </c>
      <c r="AF331" s="196">
        <f t="shared" si="252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251"/>
        <v>0</v>
      </c>
      <c r="D332" s="183">
        <f t="shared" si="251"/>
        <v>0</v>
      </c>
      <c r="E332" s="183">
        <f t="shared" si="251"/>
        <v>0</v>
      </c>
      <c r="F332" s="183">
        <f t="shared" si="251"/>
        <v>0</v>
      </c>
      <c r="G332" s="183">
        <f t="shared" si="251"/>
        <v>0</v>
      </c>
      <c r="H332" s="183">
        <f t="shared" si="251"/>
        <v>0</v>
      </c>
      <c r="I332" s="183">
        <f t="shared" si="251"/>
        <v>0</v>
      </c>
      <c r="J332" s="183">
        <f t="shared" si="251"/>
        <v>0</v>
      </c>
      <c r="K332" s="183">
        <f t="shared" si="251"/>
        <v>0</v>
      </c>
      <c r="L332" s="183">
        <f t="shared" si="251"/>
        <v>0</v>
      </c>
      <c r="M332" s="183">
        <f t="shared" si="251"/>
        <v>0</v>
      </c>
      <c r="N332" s="183">
        <f t="shared" si="251"/>
        <v>0</v>
      </c>
      <c r="O332" s="183">
        <f t="shared" si="251"/>
        <v>0</v>
      </c>
      <c r="P332" s="183">
        <f t="shared" si="251"/>
        <v>0</v>
      </c>
      <c r="Q332" s="183">
        <f t="shared" si="251"/>
        <v>0</v>
      </c>
      <c r="R332" s="183">
        <f t="shared" si="251"/>
        <v>0</v>
      </c>
      <c r="S332" s="183">
        <f t="shared" si="251"/>
        <v>0</v>
      </c>
      <c r="T332" s="183">
        <f t="shared" si="251"/>
        <v>0</v>
      </c>
      <c r="U332" s="183">
        <f t="shared" si="251"/>
        <v>0</v>
      </c>
      <c r="V332" s="183">
        <f t="shared" si="251"/>
        <v>0</v>
      </c>
      <c r="W332" s="183">
        <f t="shared" si="251"/>
        <v>0</v>
      </c>
      <c r="X332" s="183">
        <f t="shared" si="247"/>
        <v>0</v>
      </c>
      <c r="Y332" s="183">
        <f t="shared" si="248"/>
        <v>0</v>
      </c>
      <c r="Z332" s="183">
        <f t="shared" si="248"/>
        <v>0</v>
      </c>
      <c r="AA332" s="183">
        <f t="shared" si="252"/>
        <v>0</v>
      </c>
      <c r="AB332" s="183">
        <f t="shared" si="252"/>
        <v>0</v>
      </c>
      <c r="AC332" s="183">
        <f t="shared" si="252"/>
        <v>0</v>
      </c>
      <c r="AD332" s="183">
        <f t="shared" si="252"/>
        <v>0</v>
      </c>
      <c r="AE332" s="183">
        <f t="shared" si="252"/>
        <v>0</v>
      </c>
      <c r="AF332" s="196">
        <f t="shared" si="252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251"/>
        <v>0</v>
      </c>
      <c r="D333" s="183">
        <f t="shared" si="251"/>
        <v>0</v>
      </c>
      <c r="E333" s="183">
        <f t="shared" si="251"/>
        <v>0</v>
      </c>
      <c r="F333" s="183">
        <f t="shared" si="251"/>
        <v>0</v>
      </c>
      <c r="G333" s="183">
        <f t="shared" si="251"/>
        <v>0</v>
      </c>
      <c r="H333" s="183">
        <f t="shared" si="251"/>
        <v>0</v>
      </c>
      <c r="I333" s="183">
        <f t="shared" si="251"/>
        <v>0</v>
      </c>
      <c r="J333" s="183">
        <f t="shared" si="251"/>
        <v>0</v>
      </c>
      <c r="K333" s="183">
        <f t="shared" si="251"/>
        <v>0</v>
      </c>
      <c r="L333" s="183">
        <f t="shared" si="251"/>
        <v>0</v>
      </c>
      <c r="M333" s="183">
        <f t="shared" si="251"/>
        <v>0</v>
      </c>
      <c r="N333" s="183">
        <f t="shared" si="251"/>
        <v>0</v>
      </c>
      <c r="O333" s="183">
        <f t="shared" si="251"/>
        <v>0</v>
      </c>
      <c r="P333" s="183">
        <f t="shared" si="251"/>
        <v>0</v>
      </c>
      <c r="Q333" s="183">
        <f t="shared" si="251"/>
        <v>0</v>
      </c>
      <c r="R333" s="183">
        <f t="shared" si="251"/>
        <v>0</v>
      </c>
      <c r="S333" s="183">
        <f t="shared" si="251"/>
        <v>0</v>
      </c>
      <c r="T333" s="183">
        <f t="shared" si="251"/>
        <v>0</v>
      </c>
      <c r="U333" s="183">
        <f t="shared" si="251"/>
        <v>0</v>
      </c>
      <c r="V333" s="183">
        <f t="shared" si="251"/>
        <v>0</v>
      </c>
      <c r="W333" s="183">
        <f t="shared" si="251"/>
        <v>0</v>
      </c>
      <c r="X333" s="183">
        <f t="shared" si="247"/>
        <v>0</v>
      </c>
      <c r="Y333" s="183">
        <f t="shared" si="248"/>
        <v>0</v>
      </c>
      <c r="Z333" s="183">
        <f t="shared" si="248"/>
        <v>0</v>
      </c>
      <c r="AA333" s="183">
        <f t="shared" si="252"/>
        <v>0</v>
      </c>
      <c r="AB333" s="183">
        <f t="shared" si="252"/>
        <v>0</v>
      </c>
      <c r="AC333" s="183">
        <f t="shared" si="252"/>
        <v>0</v>
      </c>
      <c r="AD333" s="183">
        <f t="shared" si="252"/>
        <v>0</v>
      </c>
      <c r="AE333" s="183">
        <f t="shared" si="252"/>
        <v>0</v>
      </c>
      <c r="AF333" s="196">
        <f t="shared" si="252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251"/>
        <v>0</v>
      </c>
      <c r="D334" s="186">
        <f t="shared" si="251"/>
        <v>0</v>
      </c>
      <c r="E334" s="186">
        <f t="shared" si="251"/>
        <v>0</v>
      </c>
      <c r="F334" s="186">
        <f t="shared" si="251"/>
        <v>0</v>
      </c>
      <c r="G334" s="186">
        <f t="shared" si="251"/>
        <v>0</v>
      </c>
      <c r="H334" s="186">
        <f t="shared" si="251"/>
        <v>0</v>
      </c>
      <c r="I334" s="186">
        <f t="shared" si="251"/>
        <v>0</v>
      </c>
      <c r="J334" s="186">
        <f t="shared" si="251"/>
        <v>0</v>
      </c>
      <c r="K334" s="186">
        <f t="shared" si="251"/>
        <v>0</v>
      </c>
      <c r="L334" s="186">
        <f t="shared" si="251"/>
        <v>0</v>
      </c>
      <c r="M334" s="186">
        <f t="shared" si="251"/>
        <v>0</v>
      </c>
      <c r="N334" s="186">
        <f t="shared" si="251"/>
        <v>0</v>
      </c>
      <c r="O334" s="186">
        <f t="shared" si="251"/>
        <v>0</v>
      </c>
      <c r="P334" s="186">
        <f t="shared" si="251"/>
        <v>0</v>
      </c>
      <c r="Q334" s="186">
        <f t="shared" si="251"/>
        <v>0</v>
      </c>
      <c r="R334" s="186">
        <f t="shared" si="251"/>
        <v>0</v>
      </c>
      <c r="S334" s="186">
        <f t="shared" si="251"/>
        <v>0</v>
      </c>
      <c r="T334" s="186">
        <f t="shared" si="251"/>
        <v>0</v>
      </c>
      <c r="U334" s="186">
        <f t="shared" si="251"/>
        <v>0</v>
      </c>
      <c r="V334" s="186">
        <f t="shared" si="251"/>
        <v>0</v>
      </c>
      <c r="W334" s="186">
        <f t="shared" si="251"/>
        <v>0</v>
      </c>
      <c r="X334" s="186">
        <f t="shared" si="247"/>
        <v>0</v>
      </c>
      <c r="Y334" s="186">
        <f t="shared" si="248"/>
        <v>0</v>
      </c>
      <c r="Z334" s="186">
        <f t="shared" si="248"/>
        <v>0</v>
      </c>
      <c r="AA334" s="186">
        <f t="shared" si="252"/>
        <v>0</v>
      </c>
      <c r="AB334" s="186">
        <f t="shared" si="252"/>
        <v>0</v>
      </c>
      <c r="AC334" s="186">
        <f t="shared" si="252"/>
        <v>0</v>
      </c>
      <c r="AD334" s="186">
        <f t="shared" si="252"/>
        <v>0</v>
      </c>
      <c r="AE334" s="186">
        <f t="shared" si="252"/>
        <v>0</v>
      </c>
      <c r="AF334" s="219">
        <f t="shared" si="252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253">SUM(B204:B334)</f>
        <v>0</v>
      </c>
      <c r="C335" s="189">
        <f t="shared" si="253"/>
        <v>0</v>
      </c>
      <c r="D335" s="189">
        <f t="shared" si="253"/>
        <v>0</v>
      </c>
      <c r="E335" s="189">
        <f t="shared" si="253"/>
        <v>0</v>
      </c>
      <c r="F335" s="189">
        <f t="shared" si="253"/>
        <v>0</v>
      </c>
      <c r="G335" s="189">
        <f t="shared" si="253"/>
        <v>0</v>
      </c>
      <c r="H335" s="189">
        <f t="shared" si="253"/>
        <v>0</v>
      </c>
      <c r="I335" s="189">
        <f t="shared" si="253"/>
        <v>0</v>
      </c>
      <c r="J335" s="189">
        <f t="shared" si="253"/>
        <v>0</v>
      </c>
      <c r="K335" s="189">
        <f t="shared" si="253"/>
        <v>0</v>
      </c>
      <c r="L335" s="189">
        <f t="shared" si="253"/>
        <v>0</v>
      </c>
      <c r="M335" s="189">
        <f t="shared" si="253"/>
        <v>0</v>
      </c>
      <c r="N335" s="189">
        <f t="shared" si="253"/>
        <v>0</v>
      </c>
      <c r="O335" s="189">
        <f t="shared" si="253"/>
        <v>0</v>
      </c>
      <c r="P335" s="189">
        <f t="shared" si="253"/>
        <v>0</v>
      </c>
      <c r="Q335" s="189">
        <f t="shared" si="253"/>
        <v>0</v>
      </c>
      <c r="R335" s="189">
        <f t="shared" si="253"/>
        <v>0</v>
      </c>
      <c r="S335" s="189">
        <f t="shared" ref="S335:T335" si="254">SUM(S204:S334)</f>
        <v>0</v>
      </c>
      <c r="T335" s="189">
        <f t="shared" si="254"/>
        <v>0</v>
      </c>
      <c r="U335" s="189">
        <f t="shared" ref="U335:V335" si="255">SUM(U204:U334)</f>
        <v>0</v>
      </c>
      <c r="V335" s="189">
        <f t="shared" si="255"/>
        <v>0</v>
      </c>
      <c r="W335" s="189">
        <f t="shared" ref="W335" si="256">SUM(W204:W334)</f>
        <v>0</v>
      </c>
      <c r="X335" s="189">
        <f t="shared" ref="X335:Y335" si="257">SUM(X204:X334)</f>
        <v>0</v>
      </c>
      <c r="Y335" s="189">
        <f t="shared" si="257"/>
        <v>0</v>
      </c>
      <c r="Z335" s="189">
        <f t="shared" ref="Z335" si="258">SUM(Z204:Z334)</f>
        <v>0</v>
      </c>
      <c r="AA335" s="189">
        <f t="shared" si="253"/>
        <v>0</v>
      </c>
      <c r="AB335" s="189">
        <f t="shared" si="253"/>
        <v>0</v>
      </c>
      <c r="AC335" s="189">
        <f t="shared" si="253"/>
        <v>0</v>
      </c>
      <c r="AD335" s="189">
        <f t="shared" si="253"/>
        <v>0</v>
      </c>
      <c r="AE335" s="189">
        <f t="shared" si="253"/>
        <v>0</v>
      </c>
      <c r="AF335" s="221">
        <f t="shared" si="253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W338" si="259">B337</f>
        <v>0</v>
      </c>
      <c r="D337" s="181">
        <f t="shared" si="259"/>
        <v>0</v>
      </c>
      <c r="E337" s="181">
        <f t="shared" si="259"/>
        <v>0</v>
      </c>
      <c r="F337" s="181">
        <f t="shared" si="259"/>
        <v>0</v>
      </c>
      <c r="G337" s="181">
        <f t="shared" si="259"/>
        <v>0</v>
      </c>
      <c r="H337" s="181">
        <f t="shared" si="259"/>
        <v>0</v>
      </c>
      <c r="I337" s="181">
        <f t="shared" si="259"/>
        <v>0</v>
      </c>
      <c r="J337" s="181">
        <f t="shared" si="259"/>
        <v>0</v>
      </c>
      <c r="K337" s="181">
        <f t="shared" si="259"/>
        <v>0</v>
      </c>
      <c r="L337" s="181">
        <f t="shared" si="259"/>
        <v>0</v>
      </c>
      <c r="M337" s="181">
        <f t="shared" si="259"/>
        <v>0</v>
      </c>
      <c r="N337" s="181">
        <f t="shared" si="259"/>
        <v>0</v>
      </c>
      <c r="O337" s="181">
        <f t="shared" si="259"/>
        <v>0</v>
      </c>
      <c r="P337" s="181">
        <f t="shared" si="259"/>
        <v>0</v>
      </c>
      <c r="Q337" s="181">
        <f t="shared" si="259"/>
        <v>0</v>
      </c>
      <c r="R337" s="181">
        <f t="shared" si="259"/>
        <v>0</v>
      </c>
      <c r="S337" s="181">
        <f t="shared" si="259"/>
        <v>0</v>
      </c>
      <c r="T337" s="181">
        <f t="shared" si="259"/>
        <v>0</v>
      </c>
      <c r="U337" s="181">
        <f t="shared" si="259"/>
        <v>0</v>
      </c>
      <c r="V337" s="181">
        <f t="shared" si="259"/>
        <v>0</v>
      </c>
      <c r="W337" s="181">
        <f t="shared" si="259"/>
        <v>0</v>
      </c>
      <c r="X337" s="181">
        <f t="shared" ref="X337:X338" si="260">W337</f>
        <v>0</v>
      </c>
      <c r="Y337" s="181">
        <f t="shared" ref="Y337:Z338" si="261">X337</f>
        <v>0</v>
      </c>
      <c r="Z337" s="181">
        <f t="shared" si="261"/>
        <v>0</v>
      </c>
      <c r="AA337" s="181">
        <f t="shared" ref="AA337:AF338" si="262">Z337</f>
        <v>0</v>
      </c>
      <c r="AB337" s="181">
        <f t="shared" si="262"/>
        <v>0</v>
      </c>
      <c r="AC337" s="181">
        <f t="shared" si="262"/>
        <v>0</v>
      </c>
      <c r="AD337" s="181">
        <f t="shared" si="262"/>
        <v>0</v>
      </c>
      <c r="AE337" s="181">
        <f t="shared" si="262"/>
        <v>0</v>
      </c>
      <c r="AF337" s="194">
        <f t="shared" si="262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259"/>
        <v>0</v>
      </c>
      <c r="D338" s="186">
        <f t="shared" si="259"/>
        <v>0</v>
      </c>
      <c r="E338" s="186">
        <f t="shared" si="259"/>
        <v>0</v>
      </c>
      <c r="F338" s="186">
        <f t="shared" si="259"/>
        <v>0</v>
      </c>
      <c r="G338" s="186">
        <f t="shared" si="259"/>
        <v>0</v>
      </c>
      <c r="H338" s="186">
        <f t="shared" si="259"/>
        <v>0</v>
      </c>
      <c r="I338" s="186">
        <f t="shared" si="259"/>
        <v>0</v>
      </c>
      <c r="J338" s="186">
        <f t="shared" si="259"/>
        <v>0</v>
      </c>
      <c r="K338" s="186">
        <f t="shared" si="259"/>
        <v>0</v>
      </c>
      <c r="L338" s="186">
        <f t="shared" si="259"/>
        <v>0</v>
      </c>
      <c r="M338" s="186">
        <f t="shared" si="259"/>
        <v>0</v>
      </c>
      <c r="N338" s="186">
        <f t="shared" si="259"/>
        <v>0</v>
      </c>
      <c r="O338" s="186">
        <f t="shared" si="259"/>
        <v>0</v>
      </c>
      <c r="P338" s="186">
        <f t="shared" si="259"/>
        <v>0</v>
      </c>
      <c r="Q338" s="186">
        <f t="shared" si="259"/>
        <v>0</v>
      </c>
      <c r="R338" s="186">
        <f t="shared" si="259"/>
        <v>0</v>
      </c>
      <c r="S338" s="186">
        <f t="shared" si="259"/>
        <v>0</v>
      </c>
      <c r="T338" s="186">
        <f t="shared" si="259"/>
        <v>0</v>
      </c>
      <c r="U338" s="186">
        <f t="shared" si="259"/>
        <v>0</v>
      </c>
      <c r="V338" s="186">
        <f t="shared" si="259"/>
        <v>0</v>
      </c>
      <c r="W338" s="186">
        <f t="shared" si="259"/>
        <v>0</v>
      </c>
      <c r="X338" s="186">
        <f t="shared" si="260"/>
        <v>0</v>
      </c>
      <c r="Y338" s="186">
        <f t="shared" si="261"/>
        <v>0</v>
      </c>
      <c r="Z338" s="186">
        <f t="shared" si="261"/>
        <v>0</v>
      </c>
      <c r="AA338" s="186">
        <f t="shared" si="262"/>
        <v>0</v>
      </c>
      <c r="AB338" s="186">
        <f t="shared" si="262"/>
        <v>0</v>
      </c>
      <c r="AC338" s="186">
        <f t="shared" si="262"/>
        <v>0</v>
      </c>
      <c r="AD338" s="186">
        <f t="shared" si="262"/>
        <v>0</v>
      </c>
      <c r="AE338" s="186">
        <f t="shared" si="262"/>
        <v>0</v>
      </c>
      <c r="AF338" s="219">
        <f t="shared" si="262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263">SUM(B208:B338)</f>
        <v>0</v>
      </c>
      <c r="C339" s="189">
        <f t="shared" si="263"/>
        <v>0</v>
      </c>
      <c r="D339" s="189">
        <f t="shared" si="263"/>
        <v>0</v>
      </c>
      <c r="E339" s="189">
        <f t="shared" si="263"/>
        <v>0</v>
      </c>
      <c r="F339" s="189">
        <f t="shared" si="263"/>
        <v>0</v>
      </c>
      <c r="G339" s="189">
        <f t="shared" si="263"/>
        <v>0</v>
      </c>
      <c r="H339" s="189">
        <f t="shared" si="263"/>
        <v>0</v>
      </c>
      <c r="I339" s="189">
        <f t="shared" si="263"/>
        <v>0</v>
      </c>
      <c r="J339" s="189">
        <f t="shared" si="263"/>
        <v>0</v>
      </c>
      <c r="K339" s="189">
        <f t="shared" si="263"/>
        <v>0</v>
      </c>
      <c r="L339" s="189">
        <f t="shared" si="263"/>
        <v>0</v>
      </c>
      <c r="M339" s="189">
        <f t="shared" si="263"/>
        <v>0</v>
      </c>
      <c r="N339" s="189">
        <f t="shared" si="263"/>
        <v>0</v>
      </c>
      <c r="O339" s="189">
        <f t="shared" si="263"/>
        <v>0</v>
      </c>
      <c r="P339" s="189">
        <f t="shared" si="263"/>
        <v>0</v>
      </c>
      <c r="Q339" s="189">
        <f t="shared" si="263"/>
        <v>0</v>
      </c>
      <c r="R339" s="189">
        <f t="shared" si="263"/>
        <v>0</v>
      </c>
      <c r="S339" s="189">
        <f t="shared" ref="S339:T339" si="264">SUM(S208:S338)</f>
        <v>0</v>
      </c>
      <c r="T339" s="189">
        <f t="shared" si="264"/>
        <v>0</v>
      </c>
      <c r="U339" s="189">
        <f t="shared" ref="U339:V339" si="265">SUM(U208:U338)</f>
        <v>0</v>
      </c>
      <c r="V339" s="189">
        <f t="shared" si="265"/>
        <v>0</v>
      </c>
      <c r="W339" s="189">
        <f t="shared" ref="W339" si="266">SUM(W208:W338)</f>
        <v>0</v>
      </c>
      <c r="X339" s="189">
        <f t="shared" ref="X339:Y339" si="267">SUM(X208:X338)</f>
        <v>0</v>
      </c>
      <c r="Y339" s="189">
        <f t="shared" si="267"/>
        <v>0</v>
      </c>
      <c r="Z339" s="189">
        <f t="shared" ref="Z339" si="268">SUM(Z208:Z338)</f>
        <v>0</v>
      </c>
      <c r="AA339" s="189">
        <f t="shared" si="263"/>
        <v>0</v>
      </c>
      <c r="AB339" s="189">
        <f t="shared" si="263"/>
        <v>0</v>
      </c>
      <c r="AC339" s="189">
        <f t="shared" si="263"/>
        <v>0</v>
      </c>
      <c r="AD339" s="189">
        <f t="shared" si="263"/>
        <v>0</v>
      </c>
      <c r="AE339" s="189">
        <f t="shared" si="263"/>
        <v>0</v>
      </c>
      <c r="AF339" s="221">
        <f t="shared" si="263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269">C311+C335+C339</f>
        <v>0</v>
      </c>
      <c r="D340" s="216">
        <f t="shared" si="269"/>
        <v>0</v>
      </c>
      <c r="E340" s="216">
        <f t="shared" si="269"/>
        <v>0</v>
      </c>
      <c r="F340" s="216">
        <f t="shared" si="269"/>
        <v>0</v>
      </c>
      <c r="G340" s="216">
        <f t="shared" si="269"/>
        <v>0</v>
      </c>
      <c r="H340" s="216">
        <f t="shared" si="269"/>
        <v>0</v>
      </c>
      <c r="I340" s="216">
        <f t="shared" si="269"/>
        <v>0</v>
      </c>
      <c r="J340" s="216">
        <f t="shared" si="269"/>
        <v>0</v>
      </c>
      <c r="K340" s="216">
        <f t="shared" si="269"/>
        <v>0</v>
      </c>
      <c r="L340" s="216">
        <f t="shared" si="269"/>
        <v>0</v>
      </c>
      <c r="M340" s="216">
        <f t="shared" si="269"/>
        <v>0</v>
      </c>
      <c r="N340" s="216">
        <f t="shared" si="269"/>
        <v>0</v>
      </c>
      <c r="O340" s="216">
        <f t="shared" si="269"/>
        <v>0</v>
      </c>
      <c r="P340" s="216">
        <f t="shared" si="269"/>
        <v>0</v>
      </c>
      <c r="Q340" s="216">
        <f t="shared" si="269"/>
        <v>0</v>
      </c>
      <c r="R340" s="216">
        <f t="shared" si="269"/>
        <v>0</v>
      </c>
      <c r="S340" s="216">
        <f t="shared" ref="S340:T340" si="270">S311+S335+S339</f>
        <v>0</v>
      </c>
      <c r="T340" s="216">
        <f t="shared" si="270"/>
        <v>0</v>
      </c>
      <c r="U340" s="216">
        <f t="shared" ref="U340:V340" si="271">U311+U335+U339</f>
        <v>0</v>
      </c>
      <c r="V340" s="216">
        <f t="shared" si="271"/>
        <v>0</v>
      </c>
      <c r="W340" s="216">
        <f t="shared" ref="W340" si="272">W311+W335+W339</f>
        <v>0</v>
      </c>
      <c r="X340" s="216">
        <f t="shared" ref="X340:Y340" si="273">X311+X335+X339</f>
        <v>0</v>
      </c>
      <c r="Y340" s="216">
        <f t="shared" si="273"/>
        <v>0</v>
      </c>
      <c r="Z340" s="216">
        <f t="shared" ref="Z340" si="274">Z311+Z335+Z339</f>
        <v>0</v>
      </c>
      <c r="AA340" s="216">
        <f t="shared" si="269"/>
        <v>0</v>
      </c>
      <c r="AB340" s="216">
        <f t="shared" si="269"/>
        <v>0</v>
      </c>
      <c r="AC340" s="216">
        <f t="shared" si="269"/>
        <v>0</v>
      </c>
      <c r="AD340" s="216">
        <f t="shared" si="269"/>
        <v>0</v>
      </c>
      <c r="AE340" s="216">
        <f t="shared" si="269"/>
        <v>0</v>
      </c>
      <c r="AF340" s="216">
        <f t="shared" si="269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2574" priority="53">
      <formula>$AH11=0</formula>
    </cfRule>
  </conditionalFormatting>
  <conditionalFormatting sqref="A111:A112">
    <cfRule type="expression" dxfId="2573" priority="196">
      <formula>$AH116=0</formula>
    </cfRule>
  </conditionalFormatting>
  <conditionalFormatting sqref="A113:A117">
    <cfRule type="expression" dxfId="2572" priority="144">
      <formula>$AH112=0</formula>
    </cfRule>
  </conditionalFormatting>
  <conditionalFormatting sqref="A118:A169">
    <cfRule type="expression" dxfId="2571" priority="54">
      <formula>$AH118=0</formula>
    </cfRule>
  </conditionalFormatting>
  <conditionalFormatting sqref="A163">
    <cfRule type="expression" dxfId="2570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2569" priority="197">
      <formula>$AH304=0</formula>
    </cfRule>
  </conditionalFormatting>
  <conditionalFormatting sqref="A179:A340">
    <cfRule type="expression" dxfId="2568" priority="71">
      <formula>$AH179=0</formula>
    </cfRule>
  </conditionalFormatting>
  <conditionalFormatting sqref="B8">
    <cfRule type="expression" dxfId="2567" priority="192">
      <formula>AND(C$9&gt;=14/24,C$9&lt;20/24)</formula>
    </cfRule>
    <cfRule type="expression" dxfId="2566" priority="193">
      <formula>AND(C$9&gt;=8/24,C$9&lt;14/24)</formula>
    </cfRule>
    <cfRule type="expression" dxfId="2565" priority="194">
      <formula>C$9&lt;8/24</formula>
    </cfRule>
    <cfRule type="expression" dxfId="2564" priority="195">
      <formula>C$9&gt;=20/24</formula>
    </cfRule>
  </conditionalFormatting>
  <conditionalFormatting sqref="B81:AF88 B11:AF62">
    <cfRule type="expression" dxfId="2563" priority="48">
      <formula>B11&gt;$AG11*1</formula>
    </cfRule>
  </conditionalFormatting>
  <conditionalFormatting sqref="B82:F86 B107:AF125 B127:AF144 F82:AF88 B11:AF13 B147:AF170">
    <cfRule type="expression" dxfId="2562" priority="49">
      <formula>B$9&gt;=20/24</formula>
    </cfRule>
    <cfRule type="expression" dxfId="2561" priority="50">
      <formula>AND(B$9&gt;=14/24,B$9&lt;20/24)</formula>
    </cfRule>
    <cfRule type="expression" dxfId="2560" priority="51">
      <formula>AND(B$9&gt;=8/24,B$9&lt;14/24)</formula>
    </cfRule>
    <cfRule type="expression" dxfId="2559" priority="52">
      <formula>B$9&lt;8/24</formula>
    </cfRule>
  </conditionalFormatting>
  <conditionalFormatting sqref="AG88 B80:AB80 B78:Z78 AA78:AB79 AG80 AG106 AC78:AF80 B89:AF106">
    <cfRule type="expression" dxfId="2558" priority="108">
      <formula>B78&gt;$AG78*1</formula>
    </cfRule>
  </conditionalFormatting>
  <conditionalFormatting sqref="B84:AF84 B14:AF77">
    <cfRule type="expression" dxfId="2557" priority="43">
      <formula>B$9&lt;8/24</formula>
    </cfRule>
  </conditionalFormatting>
  <conditionalFormatting sqref="B84:AF84 B14:AF79">
    <cfRule type="expression" dxfId="2556" priority="40">
      <formula>B$9&gt;=20/24</formula>
    </cfRule>
    <cfRule type="expression" dxfId="2555" priority="41">
      <formula>AND(B$9&gt;=14/24,B$9&lt;20/24)</formula>
    </cfRule>
    <cfRule type="expression" dxfId="2554" priority="42">
      <formula>AND(B$9&gt;=8/24,B$9&lt;14/24)</formula>
    </cfRule>
  </conditionalFormatting>
  <conditionalFormatting sqref="B72:AF74">
    <cfRule type="expression" dxfId="2553" priority="55">
      <formula>B72&gt;$AG72</formula>
    </cfRule>
  </conditionalFormatting>
  <conditionalFormatting sqref="B78:AF79">
    <cfRule type="expression" dxfId="2552" priority="117">
      <formula>B$9&lt;8/24</formula>
    </cfRule>
  </conditionalFormatting>
  <conditionalFormatting sqref="B81:AF81">
    <cfRule type="expression" dxfId="2551" priority="128">
      <formula>B$9&gt;=20/24</formula>
    </cfRule>
    <cfRule type="expression" dxfId="2550" priority="129">
      <formula>AND(B$9&gt;=14/24,B$9&lt;20/24)</formula>
    </cfRule>
    <cfRule type="expression" dxfId="2549" priority="130">
      <formula>AND(B$9&gt;=8/24,B$9&lt;14/24)</formula>
    </cfRule>
    <cfRule type="expression" dxfId="2548" priority="131">
      <formula>B$9&lt;8/24</formula>
    </cfRule>
  </conditionalFormatting>
  <conditionalFormatting sqref="B172:AF178">
    <cfRule type="expression" dxfId="2547" priority="44">
      <formula>B$9&gt;=20/24</formula>
    </cfRule>
    <cfRule type="expression" dxfId="2546" priority="45">
      <formula>AND(B$9&gt;=14/24,B$9&lt;20/24)</formula>
    </cfRule>
    <cfRule type="expression" dxfId="2545" priority="46">
      <formula>AND(B$9&gt;=8/24,B$9&lt;14/24)</formula>
    </cfRule>
    <cfRule type="expression" dxfId="2544" priority="47">
      <formula>B$9&lt;8/24</formula>
    </cfRule>
  </conditionalFormatting>
  <conditionalFormatting sqref="B180:AF311">
    <cfRule type="expression" dxfId="2543" priority="36">
      <formula>B$9&gt;=20/24</formula>
    </cfRule>
    <cfRule type="expression" dxfId="2542" priority="37">
      <formula>AND(B$9&gt;=14/24,B$9&lt;20/24)</formula>
    </cfRule>
    <cfRule type="expression" dxfId="2541" priority="38">
      <formula>AND(B$9&gt;=8/24,B$9&lt;14/24)</formula>
    </cfRule>
    <cfRule type="expression" dxfId="2540" priority="39">
      <formula>B$9&lt;8/24</formula>
    </cfRule>
  </conditionalFormatting>
  <conditionalFormatting sqref="B313:AF335">
    <cfRule type="expression" dxfId="2539" priority="30">
      <formula>B$9&gt;=20/24</formula>
    </cfRule>
    <cfRule type="expression" dxfId="2538" priority="31">
      <formula>AND(B$9&gt;=14/24,B$9&lt;20/24)</formula>
    </cfRule>
    <cfRule type="expression" dxfId="2537" priority="32">
      <formula>AND(B$9&gt;=8/24,B$9&lt;14/24)</formula>
    </cfRule>
    <cfRule type="expression" dxfId="2536" priority="33">
      <formula>B$9&lt;8/24</formula>
    </cfRule>
  </conditionalFormatting>
  <conditionalFormatting sqref="B337:AF340">
    <cfRule type="expression" dxfId="2535" priority="26">
      <formula>B$9&gt;=20/24</formula>
    </cfRule>
    <cfRule type="expression" dxfId="2534" priority="27">
      <formula>AND(B$9&gt;=14/24,B$9&lt;20/24)</formula>
    </cfRule>
    <cfRule type="expression" dxfId="2533" priority="28">
      <formula>AND(B$9&gt;=8/24,B$9&lt;14/24)</formula>
    </cfRule>
    <cfRule type="expression" dxfId="2532" priority="29">
      <formula>B$9&lt;8/24</formula>
    </cfRule>
  </conditionalFormatting>
  <conditionalFormatting sqref="B9:AG10">
    <cfRule type="expression" dxfId="2531" priority="22">
      <formula>B$9&gt;=20/24</formula>
    </cfRule>
    <cfRule type="expression" dxfId="2530" priority="23">
      <formula>AND(B$9&gt;=14/24,B$9&lt;20/24)</formula>
    </cfRule>
    <cfRule type="expression" dxfId="2529" priority="24">
      <formula>AND(B$9&gt;=8/24,B$9&lt;14/24)</formula>
    </cfRule>
    <cfRule type="expression" dxfId="2528" priority="25">
      <formula>B$9&lt;8/24</formula>
    </cfRule>
  </conditionalFormatting>
  <conditionalFormatting sqref="F89:Z93">
    <cfRule type="expression" dxfId="2527" priority="118">
      <formula>F$9&gt;=20/24</formula>
    </cfRule>
    <cfRule type="expression" dxfId="2526" priority="119">
      <formula>AND(F$9&gt;=14/24,F$9&lt;20/24)</formula>
    </cfRule>
    <cfRule type="expression" dxfId="2525" priority="120">
      <formula>AND(F$9&gt;=8/24,F$9&lt;14/24)</formula>
    </cfRule>
    <cfRule type="expression" dxfId="2524" priority="121">
      <formula>F$9&lt;8/24</formula>
    </cfRule>
  </conditionalFormatting>
  <conditionalFormatting sqref="F94:Z94">
    <cfRule type="expression" dxfId="2523" priority="113">
      <formula>F$9&gt;=20/24</formula>
    </cfRule>
    <cfRule type="expression" dxfId="2522" priority="114">
      <formula>AND(F$9&gt;=14/24,F$9&lt;20/24)</formula>
    </cfRule>
    <cfRule type="expression" dxfId="2521" priority="115">
      <formula>AND(F$9&gt;=8/24,F$9&lt;14/24)</formula>
    </cfRule>
    <cfRule type="expression" dxfId="2520" priority="116">
      <formula>F$9&lt;8/24</formula>
    </cfRule>
  </conditionalFormatting>
  <conditionalFormatting sqref="F89:Z91">
    <cfRule type="expression" dxfId="2519" priority="136">
      <formula>F$9&gt;=20/24</formula>
    </cfRule>
    <cfRule type="expression" dxfId="2518" priority="137">
      <formula>AND(F$9&gt;=14/24,F$9&lt;20/24)</formula>
    </cfRule>
    <cfRule type="expression" dxfId="2517" priority="138">
      <formula>AND(F$9&gt;=8/24,F$9&lt;14/24)</formula>
    </cfRule>
    <cfRule type="expression" dxfId="2516" priority="139">
      <formula>F$9&lt;8/24</formula>
    </cfRule>
  </conditionalFormatting>
  <conditionalFormatting sqref="L94:AF94">
    <cfRule type="expression" dxfId="2515" priority="132">
      <formula>L$9&gt;=20/24</formula>
    </cfRule>
    <cfRule type="expression" dxfId="2514" priority="133">
      <formula>AND(L$9&gt;=14/24,L$9&lt;20/24)</formula>
    </cfRule>
    <cfRule type="expression" dxfId="2513" priority="134">
      <formula>AND(L$9&gt;=8/24,L$9&lt;14/24)</formula>
    </cfRule>
    <cfRule type="expression" dxfId="2512" priority="135">
      <formula>L$9&lt;8/24</formula>
    </cfRule>
  </conditionalFormatting>
  <conditionalFormatting sqref="M8 S8 AB8">
    <cfRule type="expression" dxfId="2511" priority="185">
      <formula>AND(N$9&gt;=14/24,N$9&lt;20/24)</formula>
    </cfRule>
    <cfRule type="expression" dxfId="2510" priority="186">
      <formula>AND(N$9&gt;=8/24,N$9&lt;14/24)</formula>
    </cfRule>
    <cfRule type="expression" dxfId="2509" priority="187">
      <formula>N$9&lt;8/24</formula>
    </cfRule>
  </conditionalFormatting>
  <conditionalFormatting sqref="M89:Z93 AA90:AF93">
    <cfRule type="expression" dxfId="2508" priority="140">
      <formula>M$9&gt;=20/24</formula>
    </cfRule>
    <cfRule type="expression" dxfId="2507" priority="141">
      <formula>AND(M$9&gt;=14/24,M$9&lt;20/24)</formula>
    </cfRule>
    <cfRule type="expression" dxfId="2506" priority="142">
      <formula>AND(M$9&gt;=8/24,M$9&lt;14/24)</formula>
    </cfRule>
    <cfRule type="expression" dxfId="2505" priority="143">
      <formula>M$9&lt;8/24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504" priority="184">
      <formula>N$9&gt;=20/24</formula>
    </cfRule>
  </conditionalFormatting>
  <conditionalFormatting sqref="S8">
    <cfRule type="expression" dxfId="2503" priority="175">
      <formula>U$9&gt;=20/24</formula>
    </cfRule>
    <cfRule type="expression" dxfId="2502" priority="176">
      <formula>AND(U$9&gt;=14/24,U$9&lt;20/24)</formula>
    </cfRule>
    <cfRule type="expression" dxfId="2501" priority="177">
      <formula>AND(U$9&gt;=8/24,U$9&lt;14/24)</formula>
    </cfRule>
    <cfRule type="expression" dxfId="2500" priority="178">
      <formula>U$9&lt;8/24</formula>
    </cfRule>
  </conditionalFormatting>
  <conditionalFormatting sqref="AA89:AF94">
    <cfRule type="expression" dxfId="2499" priority="66">
      <formula>AA$9&gt;=20/24</formula>
    </cfRule>
    <cfRule type="expression" dxfId="2498" priority="67">
      <formula>AND(AA$9&gt;=14/24,AA$9&lt;20/24)</formula>
    </cfRule>
    <cfRule type="expression" dxfId="2497" priority="68">
      <formula>AND(AA$9&gt;=8/24,AA$9&lt;14/24)</formula>
    </cfRule>
    <cfRule type="expression" dxfId="2496" priority="69">
      <formula>AA$9&lt;8/24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A74:AF74">
    <cfRule type="expression" dxfId="2495" priority="56">
      <formula>AA$9&gt;=20/24</formula>
    </cfRule>
    <cfRule type="expression" dxfId="2494" priority="57">
      <formula>AND(AA$9&gt;=14/24,AA$9&lt;20/24)</formula>
    </cfRule>
    <cfRule type="expression" dxfId="2493" priority="58">
      <formula>AND(AA$9&gt;=8/24,AA$9&lt;14/24)</formula>
    </cfRule>
    <cfRule type="expression" dxfId="2492" priority="59">
      <formula>AA$9&lt;8/24</formula>
    </cfRule>
  </conditionalFormatting>
  <conditionalFormatting sqref="B75:Z79 AA75:AF78 B63:AF71">
    <cfRule type="expression" dxfId="2491" priority="122">
      <formula>B63&gt;$AG63</formula>
    </cfRule>
  </conditionalFormatting>
  <conditionalFormatting sqref="AB8">
    <cfRule type="expression" dxfId="2490" priority="171">
      <formula>AD$9&gt;=20/24</formula>
    </cfRule>
    <cfRule type="expression" dxfId="2489" priority="172">
      <formula>AND(AD$9&gt;=14/24,AD$9&lt;20/24)</formula>
    </cfRule>
    <cfRule type="expression" dxfId="2488" priority="173">
      <formula>AND(AD$9&gt;=8/24,AD$9&lt;14/24)</formula>
    </cfRule>
    <cfRule type="expression" dxfId="2487" priority="174">
      <formula>AD$9&lt;8/24</formula>
    </cfRule>
  </conditionalFormatting>
  <conditionalFormatting sqref="B87:E100 F87:Z87 B81:Z81 F89:Z100 B103:AF106 AA95:AF100">
    <cfRule type="expression" dxfId="2486" priority="109">
      <formula>B$9&gt;=20/24</formula>
    </cfRule>
  </conditionalFormatting>
  <conditionalFormatting sqref="B87:E100 B81:Z81 F87:Z87 F89:Z100 B103:AF106 AA95:AF100">
    <cfRule type="expression" dxfId="2485" priority="110">
      <formula>AND(B$9&gt;=14/24,B$9&lt;20/24)</formula>
    </cfRule>
    <cfRule type="expression" dxfId="2484" priority="111">
      <formula>AND(B$9&gt;=8/24,B$9&lt;14/24)</formula>
    </cfRule>
    <cfRule type="expression" dxfId="2483" priority="112">
      <formula>B$9&lt;8/24</formula>
    </cfRule>
  </conditionalFormatting>
  <conditionalFormatting sqref="AG88">
    <cfRule type="expression" dxfId="2482" priority="150">
      <formula>AG$9&gt;=20/24</formula>
    </cfRule>
    <cfRule type="expression" dxfId="2481" priority="151">
      <formula>AND(AG$9&gt;=14/24,AG$9&lt;20/24)</formula>
    </cfRule>
    <cfRule type="expression" dxfId="2480" priority="152">
      <formula>AND(AG$9&gt;=8/24,AG$9&lt;14/24)</formula>
    </cfRule>
    <cfRule type="expression" dxfId="2479" priority="153">
      <formula>AG$9&lt;8/24</formula>
    </cfRule>
  </conditionalFormatting>
  <conditionalFormatting sqref="AG101:AG102">
    <cfRule type="expression" dxfId="2478" priority="145">
      <formula>AG101&gt;$AG101</formula>
    </cfRule>
  </conditionalFormatting>
  <conditionalFormatting sqref="AG106">
    <cfRule type="expression" dxfId="2477" priority="146">
      <formula>AG$9&gt;=20/24</formula>
    </cfRule>
    <cfRule type="expression" dxfId="2476" priority="147">
      <formula>AND(AG$9&gt;=14/24,AG$9&lt;20/24)</formula>
    </cfRule>
    <cfRule type="expression" dxfId="2475" priority="148">
      <formula>AND(AG$9&gt;=8/24,AG$9&lt;14/24)</formula>
    </cfRule>
    <cfRule type="expression" dxfId="2474" priority="149">
      <formula>AG$9&lt;8/24</formula>
    </cfRule>
  </conditionalFormatting>
  <conditionalFormatting sqref="AG123">
    <cfRule type="expression" dxfId="2473" priority="167">
      <formula>AG$9&gt;=20/24</formula>
    </cfRule>
    <cfRule type="expression" dxfId="2472" priority="168">
      <formula>AND(AG$9&gt;=14/24,AG$9&lt;20/24)</formula>
    </cfRule>
    <cfRule type="expression" dxfId="2471" priority="169">
      <formula>AND(AG$9&gt;=8/24,AG$9&lt;14/24)</formula>
    </cfRule>
    <cfRule type="expression" dxfId="2470" priority="170">
      <formula>AG$9&lt;8/24</formula>
    </cfRule>
  </conditionalFormatting>
  <conditionalFormatting sqref="AH8:AI10">
    <cfRule type="expression" dxfId="2469" priority="62">
      <formula>AH$9&gt;=20/24</formula>
    </cfRule>
    <cfRule type="expression" dxfId="2468" priority="63">
      <formula>AND(AH$9&gt;=14/24,AH$9&lt;20/24)</formula>
    </cfRule>
    <cfRule type="expression" dxfId="2467" priority="64">
      <formula>AND(AH$9&gt;=8/24,AH$9&lt;14/24)</formula>
    </cfRule>
    <cfRule type="expression" dxfId="2466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2465" priority="188">
      <formula>AJ$9&gt;=20/24</formula>
    </cfRule>
    <cfRule type="expression" dxfId="2464" priority="189">
      <formula>AND(AJ$9&gt;=14/24,AJ$9&lt;20/24)</formula>
    </cfRule>
    <cfRule type="expression" dxfId="2463" priority="190">
      <formula>AND(AJ$9&gt;=8/24,AJ$9&lt;14/24)</formula>
    </cfRule>
    <cfRule type="expression" dxfId="2462" priority="191">
      <formula>AJ$9&lt;8/24</formula>
    </cfRule>
  </conditionalFormatting>
  <conditionalFormatting sqref="AL109:AN109 AL115:AN115">
    <cfRule type="expression" dxfId="2461" priority="160">
      <formula>AL$9&gt;=20/24</formula>
    </cfRule>
    <cfRule type="expression" dxfId="2460" priority="161">
      <formula>AND(AL$9&gt;=14/24,AL$9&lt;20/24)</formula>
    </cfRule>
    <cfRule type="expression" dxfId="2459" priority="162">
      <formula>AND(AL$9&gt;=8/24,AL$9&lt;14/24)</formula>
    </cfRule>
    <cfRule type="expression" dxfId="2458" priority="163">
      <formula>AL$9&lt;8/24</formula>
    </cfRule>
  </conditionalFormatting>
  <conditionalFormatting sqref="AM15:AM21 AN16:AR21">
    <cfRule type="expression" dxfId="2457" priority="84">
      <formula>AX$9&gt;=20/24</formula>
    </cfRule>
    <cfRule type="expression" dxfId="2456" priority="85">
      <formula>AND(AX$9&gt;=14/24,AX$9&lt;20/24)</formula>
    </cfRule>
    <cfRule type="expression" dxfId="2455" priority="86">
      <formula>AND(AX$9&gt;=8/24,AX$9&lt;14/24)</formula>
    </cfRule>
    <cfRule type="expression" dxfId="2454" priority="87">
      <formula>AX$9&lt;8/24</formula>
    </cfRule>
  </conditionalFormatting>
  <conditionalFormatting sqref="AN110:AN113">
    <cfRule type="expression" dxfId="2453" priority="156">
      <formula>AN$9&gt;=20/24</formula>
    </cfRule>
    <cfRule type="expression" dxfId="2452" priority="157">
      <formula>AND(AN$9&gt;=14/24,AN$9&lt;20/24)</formula>
    </cfRule>
    <cfRule type="expression" dxfId="2451" priority="158">
      <formula>AND(AN$9&gt;=8/24,AN$9&lt;14/24)</formula>
    </cfRule>
    <cfRule type="expression" dxfId="2450" priority="159">
      <formula>AN$9&lt;8/24</formula>
    </cfRule>
  </conditionalFormatting>
  <conditionalFormatting sqref="AN15:AR15">
    <cfRule type="expression" dxfId="2449" priority="72">
      <formula>U$9&gt;=20/24</formula>
    </cfRule>
    <cfRule type="expression" dxfId="2448" priority="73">
      <formula>AND(U$9&gt;=14/24,U$9&lt;20/24)</formula>
    </cfRule>
    <cfRule type="expression" dxfId="2447" priority="74">
      <formula>AND(U$9&gt;=8/24,U$9&lt;14/24)</formula>
    </cfRule>
    <cfRule type="expression" dxfId="2446" priority="75">
      <formula>U$9&lt;8/24</formula>
    </cfRule>
  </conditionalFormatting>
  <conditionalFormatting sqref="AS15">
    <cfRule type="expression" dxfId="2445" priority="80">
      <formula>AA$9&gt;=20/24</formula>
    </cfRule>
    <cfRule type="expression" dxfId="2444" priority="81">
      <formula>AND(AA$9&gt;=14/24,AA$9&lt;20/24)</formula>
    </cfRule>
    <cfRule type="expression" dxfId="2443" priority="82">
      <formula>AND(AA$9&gt;=8/24,AA$9&lt;14/24)</formula>
    </cfRule>
    <cfRule type="expression" dxfId="2442" priority="83">
      <formula>AA$9&lt;8/24</formula>
    </cfRule>
  </conditionalFormatting>
  <conditionalFormatting sqref="AS16:AS21">
    <cfRule type="expression" dxfId="2441" priority="88">
      <formula>BE$9&gt;=20/24</formula>
    </cfRule>
    <cfRule type="expression" dxfId="2440" priority="89">
      <formula>AND(BE$9&gt;=14/24,BE$9&lt;20/24)</formula>
    </cfRule>
    <cfRule type="expression" dxfId="2439" priority="90">
      <formula>AND(BE$9&gt;=8/24,BE$9&lt;14/24)</formula>
    </cfRule>
    <cfRule type="expression" dxfId="2438" priority="91">
      <formula>BE$9&lt;8/24</formula>
    </cfRule>
  </conditionalFormatting>
  <conditionalFormatting sqref="AT15 AX15:BJ15">
    <cfRule type="expression" dxfId="2437" priority="92">
      <formula>AC$9&gt;=20/24</formula>
    </cfRule>
    <cfRule type="expression" dxfId="2436" priority="93">
      <formula>AND(AC$9&gt;=14/24,AC$9&lt;20/24)</formula>
    </cfRule>
    <cfRule type="expression" dxfId="2435" priority="94">
      <formula>AND(AC$9&gt;=8/24,AC$9&lt;14/24)</formula>
    </cfRule>
    <cfRule type="expression" dxfId="2434" priority="95">
      <formula>AC$9&lt;8/24</formula>
    </cfRule>
  </conditionalFormatting>
  <conditionalFormatting sqref="AT16:AT21">
    <cfRule type="expression" dxfId="2433" priority="96">
      <formula>BG$9&gt;=20/24</formula>
    </cfRule>
    <cfRule type="expression" dxfId="2432" priority="97">
      <formula>AND(BG$9&gt;=14/24,BG$9&lt;20/24)</formula>
    </cfRule>
    <cfRule type="expression" dxfId="2431" priority="98">
      <formula>AND(BG$9&gt;=8/24,BG$9&lt;14/24)</formula>
    </cfRule>
    <cfRule type="expression" dxfId="2430" priority="99">
      <formula>BG$9&lt;8/24</formula>
    </cfRule>
  </conditionalFormatting>
  <conditionalFormatting sqref="AU15:AV15">
    <cfRule type="expression" dxfId="2429" priority="100">
      <formula>AE$9&gt;=20/24</formula>
    </cfRule>
    <cfRule type="expression" dxfId="2428" priority="101">
      <formula>AND(AE$9&gt;=14/24,AE$9&lt;20/24)</formula>
    </cfRule>
    <cfRule type="expression" dxfId="2427" priority="102">
      <formula>AND(AE$9&gt;=8/24,AE$9&lt;14/24)</formula>
    </cfRule>
    <cfRule type="expression" dxfId="2426" priority="103">
      <formula>AE$9&lt;8/24</formula>
    </cfRule>
  </conditionalFormatting>
  <conditionalFormatting sqref="AU16:BJ21">
    <cfRule type="expression" dxfId="2425" priority="104">
      <formula>BI$9&gt;=20/24</formula>
    </cfRule>
    <cfRule type="expression" dxfId="2424" priority="105">
      <formula>AND(BI$9&gt;=14/24,BI$9&lt;20/24)</formula>
    </cfRule>
    <cfRule type="expression" dxfId="2423" priority="106">
      <formula>AND(BI$9&gt;=8/24,BI$9&lt;14/24)</formula>
    </cfRule>
    <cfRule type="expression" dxfId="2422" priority="107">
      <formula>BI$9&lt;8/24</formula>
    </cfRule>
  </conditionalFormatting>
  <conditionalFormatting sqref="AW15">
    <cfRule type="expression" dxfId="2421" priority="76">
      <formula>B$9&gt;=20/24</formula>
    </cfRule>
    <cfRule type="expression" dxfId="2420" priority="77">
      <formula>AND(B$9&gt;=14/24,B$9&lt;20/24)</formula>
    </cfRule>
    <cfRule type="expression" dxfId="2419" priority="78">
      <formula>AND(B$9&gt;=8/24,B$9&lt;14/24)</formula>
    </cfRule>
    <cfRule type="expression" dxfId="2418" priority="79">
      <formula>B$9&lt;8/24</formula>
    </cfRule>
  </conditionalFormatting>
  <conditionalFormatting sqref="Q85:Z85">
    <cfRule type="expression" dxfId="2417" priority="21">
      <formula>Q$9&lt;8/24</formula>
    </cfRule>
  </conditionalFormatting>
  <conditionalFormatting sqref="Q85:Z85">
    <cfRule type="expression" dxfId="2416" priority="18">
      <formula>Q$9&gt;=20/24</formula>
    </cfRule>
    <cfRule type="expression" dxfId="2415" priority="19">
      <formula>AND(Q$9&gt;=14/24,Q$9&lt;20/24)</formula>
    </cfRule>
    <cfRule type="expression" dxfId="2414" priority="20">
      <formula>AND(Q$9&gt;=8/24,Q$9&lt;14/24)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CJ346"/>
  <sheetViews>
    <sheetView zoomScaleNormal="100" workbookViewId="0">
      <pane xSplit="1" ySplit="10" topLeftCell="B130" activePane="bottomRight" state="frozen"/>
      <selection activeCell="AH11" sqref="AH11:AI168"/>
      <selection pane="topRight" activeCell="AH11" sqref="AH11:AI168"/>
      <selection pane="bottomLeft" activeCell="AH11" sqref="AH11:AI168"/>
      <selection pane="bottomRight" activeCell="AH11" sqref="AH11:AI16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2080/10/5</v>
      </c>
      <c r="C4" s="343"/>
      <c r="D4" s="343"/>
      <c r="E4" s="344" t="str">
        <f ca="1">"2080/"&amp;"10/"&amp;INT(MID(CELL("filename",G6),FIND("]",CELL("filename",G6))+1,200))</f>
        <v>2080/10/5</v>
      </c>
      <c r="F4" s="344"/>
      <c r="G4" s="344"/>
      <c r="H4" s="344" t="str">
        <f ca="1">TEXT(E4,"dddd")</f>
        <v>Saturday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26.7</v>
      </c>
      <c r="C5" s="30">
        <f t="shared" si="0"/>
        <v>13.5</v>
      </c>
      <c r="D5" s="30">
        <f t="shared" si="0"/>
        <v>13.5</v>
      </c>
      <c r="E5" s="30">
        <f t="shared" si="0"/>
        <v>9.4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8.6999999999999993</v>
      </c>
      <c r="AA5" s="30">
        <f t="shared" si="0"/>
        <v>22.1</v>
      </c>
      <c r="AB5" s="30">
        <f t="shared" si="0"/>
        <v>22.7</v>
      </c>
      <c r="AC5" s="30">
        <f t="shared" si="0"/>
        <v>22.7</v>
      </c>
      <c r="AD5" s="30">
        <f t="shared" si="0"/>
        <v>21.5</v>
      </c>
      <c r="AE5" s="30">
        <f t="shared" si="0"/>
        <v>15</v>
      </c>
      <c r="AF5" s="30">
        <f>B118</f>
        <v>20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Load=1876</v>
      </c>
      <c r="B7" s="35">
        <f t="shared" ref="B7:AF7" si="1">B126</f>
        <v>2106.9199999999996</v>
      </c>
      <c r="C7" s="35">
        <f t="shared" si="1"/>
        <v>2135.2199999999993</v>
      </c>
      <c r="D7" s="35">
        <f t="shared" si="1"/>
        <v>2094.7200000000003</v>
      </c>
      <c r="E7" s="35">
        <f t="shared" si="1"/>
        <v>2016.2199999999993</v>
      </c>
      <c r="F7" s="35">
        <f t="shared" si="1"/>
        <v>1963.4199999999996</v>
      </c>
      <c r="G7" s="35">
        <f t="shared" si="1"/>
        <v>1962.8199999999997</v>
      </c>
      <c r="H7" s="35">
        <f t="shared" si="1"/>
        <v>1875.5199999999995</v>
      </c>
      <c r="I7" s="35">
        <f t="shared" si="1"/>
        <v>1887.7200000000003</v>
      </c>
      <c r="J7" s="35">
        <f t="shared" si="1"/>
        <v>1968.4200000000003</v>
      </c>
      <c r="K7" s="35">
        <f t="shared" si="1"/>
        <v>1975.5</v>
      </c>
      <c r="L7" s="35">
        <f t="shared" si="1"/>
        <v>2007.4</v>
      </c>
      <c r="M7" s="35">
        <f t="shared" si="1"/>
        <v>2065.3999999999996</v>
      </c>
      <c r="N7" s="35">
        <f t="shared" si="1"/>
        <v>2142.5000000000005</v>
      </c>
      <c r="O7" s="35">
        <f t="shared" si="1"/>
        <v>2114.1</v>
      </c>
      <c r="P7" s="35">
        <f t="shared" si="1"/>
        <v>2157.4999999999995</v>
      </c>
      <c r="Q7" s="35">
        <f t="shared" si="1"/>
        <v>2165</v>
      </c>
      <c r="R7" s="35">
        <f t="shared" si="1"/>
        <v>2100.6</v>
      </c>
      <c r="S7" s="35">
        <f t="shared" si="1"/>
        <v>2076.7999999999997</v>
      </c>
      <c r="T7" s="35">
        <f t="shared" si="1"/>
        <v>2170.5700000000002</v>
      </c>
      <c r="U7" s="35">
        <f t="shared" si="1"/>
        <v>2087.0699999999997</v>
      </c>
      <c r="V7" s="35">
        <f t="shared" si="1"/>
        <v>2022.1600000000003</v>
      </c>
      <c r="W7" s="35">
        <f t="shared" si="1"/>
        <v>2030.6600000000003</v>
      </c>
      <c r="X7" s="35">
        <f t="shared" si="1"/>
        <v>2035.6600000000003</v>
      </c>
      <c r="Y7" s="35">
        <f t="shared" si="1"/>
        <v>2145.4600000000005</v>
      </c>
      <c r="Z7" s="35">
        <f t="shared" si="1"/>
        <v>2192.06</v>
      </c>
      <c r="AA7" s="35">
        <f t="shared" si="1"/>
        <v>2280.4999999999995</v>
      </c>
      <c r="AB7" s="35">
        <f t="shared" si="1"/>
        <v>2342.2999999999997</v>
      </c>
      <c r="AC7" s="35">
        <f t="shared" si="1"/>
        <v>2319.6999999999994</v>
      </c>
      <c r="AD7" s="35">
        <f t="shared" si="1"/>
        <v>2319.6999999999994</v>
      </c>
      <c r="AE7" s="35">
        <f t="shared" si="1"/>
        <v>2130.6999999999998</v>
      </c>
      <c r="AF7" s="35">
        <f t="shared" si="1"/>
        <v>2083.9999999999995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3070.4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2342.3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87.7</v>
      </c>
      <c r="C11" s="43">
        <v>87.7</v>
      </c>
      <c r="D11" s="43">
        <v>87.7</v>
      </c>
      <c r="E11" s="43">
        <v>87.7</v>
      </c>
      <c r="F11" s="43">
        <v>87.7</v>
      </c>
      <c r="G11" s="43">
        <v>87.7</v>
      </c>
      <c r="H11" s="43">
        <v>90</v>
      </c>
      <c r="I11" s="43">
        <v>90</v>
      </c>
      <c r="J11" s="43">
        <v>90</v>
      </c>
      <c r="K11" s="43">
        <v>90</v>
      </c>
      <c r="L11" s="43">
        <v>90</v>
      </c>
      <c r="M11" s="43">
        <v>90</v>
      </c>
      <c r="N11" s="43">
        <v>90</v>
      </c>
      <c r="O11" s="43">
        <v>90</v>
      </c>
      <c r="P11" s="43">
        <v>90</v>
      </c>
      <c r="Q11" s="43">
        <v>90</v>
      </c>
      <c r="R11" s="43">
        <v>90</v>
      </c>
      <c r="S11" s="43">
        <v>90</v>
      </c>
      <c r="T11" s="43">
        <v>90</v>
      </c>
      <c r="U11" s="43">
        <v>90</v>
      </c>
      <c r="V11" s="43">
        <v>90</v>
      </c>
      <c r="W11" s="43">
        <v>90</v>
      </c>
      <c r="X11" s="43">
        <v>90</v>
      </c>
      <c r="Y11" s="43">
        <v>90</v>
      </c>
      <c r="Z11" s="43">
        <v>90</v>
      </c>
      <c r="AA11" s="43">
        <v>90</v>
      </c>
      <c r="AB11" s="43">
        <v>90</v>
      </c>
      <c r="AC11" s="43">
        <v>90</v>
      </c>
      <c r="AD11" s="43">
        <v>90</v>
      </c>
      <c r="AE11" s="43">
        <v>90</v>
      </c>
      <c r="AF11" s="43">
        <v>90</v>
      </c>
      <c r="AG11" s="59">
        <v>86</v>
      </c>
      <c r="AH11" s="45">
        <f t="shared" ref="AH11:AH81" si="2">MAX(B11:AF11)</f>
        <v>90</v>
      </c>
      <c r="AI11" s="46">
        <f t="shared" ref="AI11:AI81" si="3">MIN(B11:AF11)</f>
        <v>87.7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83.3</v>
      </c>
      <c r="C12" s="43">
        <v>83.3</v>
      </c>
      <c r="D12" s="43">
        <v>83.3</v>
      </c>
      <c r="E12" s="43">
        <v>83.3</v>
      </c>
      <c r="F12" s="43">
        <v>83.3</v>
      </c>
      <c r="G12" s="43">
        <v>83.3</v>
      </c>
      <c r="H12" s="43">
        <v>90.4</v>
      </c>
      <c r="I12" s="43">
        <v>90.4</v>
      </c>
      <c r="J12" s="43">
        <v>90.4</v>
      </c>
      <c r="K12" s="43">
        <v>90.4</v>
      </c>
      <c r="L12" s="43">
        <v>90.4</v>
      </c>
      <c r="M12" s="43">
        <v>90.4</v>
      </c>
      <c r="N12" s="43">
        <v>90.4</v>
      </c>
      <c r="O12" s="43">
        <v>90.4</v>
      </c>
      <c r="P12" s="43">
        <v>90.4</v>
      </c>
      <c r="Q12" s="43">
        <v>90.4</v>
      </c>
      <c r="R12" s="43">
        <v>90.4</v>
      </c>
      <c r="S12" s="43">
        <v>90.4</v>
      </c>
      <c r="T12" s="43">
        <v>90.4</v>
      </c>
      <c r="U12" s="43">
        <v>90.4</v>
      </c>
      <c r="V12" s="43">
        <v>90.4</v>
      </c>
      <c r="W12" s="43">
        <v>90.4</v>
      </c>
      <c r="X12" s="43">
        <v>90.4</v>
      </c>
      <c r="Y12" s="43">
        <v>90.4</v>
      </c>
      <c r="Z12" s="43">
        <v>90.4</v>
      </c>
      <c r="AA12" s="43">
        <v>90.4</v>
      </c>
      <c r="AB12" s="43">
        <v>90.4</v>
      </c>
      <c r="AC12" s="43">
        <v>90.4</v>
      </c>
      <c r="AD12" s="43">
        <v>90.4</v>
      </c>
      <c r="AE12" s="43">
        <v>90.4</v>
      </c>
      <c r="AF12" s="43">
        <v>90.4</v>
      </c>
      <c r="AG12" s="59">
        <v>82</v>
      </c>
      <c r="AH12" s="45">
        <f t="shared" si="2"/>
        <v>90.4</v>
      </c>
      <c r="AI12" s="46">
        <f t="shared" si="3"/>
        <v>83.3</v>
      </c>
      <c r="AK12" s="47"/>
      <c r="AL12" s="48" t="str">
        <f ca="1">MID(CELL("filename",C7),FIND("]",CELL("filename",C7))+1,600)</f>
        <v>05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55.5</v>
      </c>
      <c r="C13" s="43">
        <v>55.5</v>
      </c>
      <c r="D13" s="43">
        <v>55.5</v>
      </c>
      <c r="E13" s="43">
        <v>55.5</v>
      </c>
      <c r="F13" s="43">
        <v>55.5</v>
      </c>
      <c r="G13" s="43">
        <v>55.5</v>
      </c>
      <c r="H13" s="43">
        <v>55.5</v>
      </c>
      <c r="I13" s="43">
        <v>47.7</v>
      </c>
      <c r="J13" s="43">
        <v>47.7</v>
      </c>
      <c r="K13" s="43">
        <v>62.6</v>
      </c>
      <c r="L13" s="43">
        <v>62.6</v>
      </c>
      <c r="M13" s="43">
        <v>70.599999999999994</v>
      </c>
      <c r="N13" s="43">
        <v>70.3</v>
      </c>
      <c r="O13" s="43">
        <v>70.3</v>
      </c>
      <c r="P13" s="43">
        <v>70.8</v>
      </c>
      <c r="Q13" s="43">
        <v>70.8</v>
      </c>
      <c r="R13" s="43">
        <v>77.900000000000006</v>
      </c>
      <c r="S13" s="43">
        <v>77.900000000000006</v>
      </c>
      <c r="T13" s="43">
        <v>77.900000000000006</v>
      </c>
      <c r="U13" s="43">
        <v>77.900000000000006</v>
      </c>
      <c r="V13" s="43">
        <v>77.900000000000006</v>
      </c>
      <c r="W13" s="43">
        <v>77.900000000000006</v>
      </c>
      <c r="X13" s="43">
        <v>77.900000000000006</v>
      </c>
      <c r="Y13" s="43">
        <v>77.900000000000006</v>
      </c>
      <c r="Z13" s="43">
        <v>77.900000000000006</v>
      </c>
      <c r="AA13" s="43">
        <v>77.900000000000006</v>
      </c>
      <c r="AB13" s="43">
        <v>77.900000000000006</v>
      </c>
      <c r="AC13" s="43">
        <v>77.900000000000006</v>
      </c>
      <c r="AD13" s="43">
        <v>77.900000000000006</v>
      </c>
      <c r="AE13" s="43">
        <v>62.7</v>
      </c>
      <c r="AF13" s="43">
        <v>62.7</v>
      </c>
      <c r="AG13" s="59">
        <v>78</v>
      </c>
      <c r="AH13" s="45">
        <f t="shared" si="2"/>
        <v>77.900000000000006</v>
      </c>
      <c r="AI13" s="46">
        <f t="shared" si="3"/>
        <v>47.7</v>
      </c>
      <c r="AK13" s="47"/>
      <c r="AL13" s="48" t="str">
        <f ca="1">"Daily Load Curve(Excluding of Export) of Nepal ("&amp;A4&amp;" "&amp;B4&amp;")"</f>
        <v>Daily Load Curve(Excluding of Export) of Nepal (Nepali Date: 2080/10/5)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51.1</v>
      </c>
      <c r="C14" s="43">
        <v>51.1</v>
      </c>
      <c r="D14" s="43">
        <v>51.1</v>
      </c>
      <c r="E14" s="43">
        <v>49</v>
      </c>
      <c r="F14" s="43">
        <v>49</v>
      </c>
      <c r="G14" s="43">
        <v>49</v>
      </c>
      <c r="H14" s="43">
        <v>49</v>
      </c>
      <c r="I14" s="43">
        <v>49</v>
      </c>
      <c r="J14" s="43">
        <v>49</v>
      </c>
      <c r="K14" s="43">
        <v>51.1</v>
      </c>
      <c r="L14" s="43">
        <v>51.1</v>
      </c>
      <c r="M14" s="43">
        <v>56</v>
      </c>
      <c r="N14" s="43">
        <v>56.1</v>
      </c>
      <c r="O14" s="43">
        <v>51</v>
      </c>
      <c r="P14" s="43">
        <v>51</v>
      </c>
      <c r="Q14" s="43">
        <v>51</v>
      </c>
      <c r="R14" s="43">
        <v>51</v>
      </c>
      <c r="S14" s="43">
        <v>51</v>
      </c>
      <c r="T14" s="43">
        <v>0</v>
      </c>
      <c r="U14" s="43">
        <v>0</v>
      </c>
      <c r="V14" s="43">
        <v>35</v>
      </c>
      <c r="W14" s="43">
        <v>35</v>
      </c>
      <c r="X14" s="43">
        <v>35</v>
      </c>
      <c r="Y14" s="43">
        <v>52</v>
      </c>
      <c r="Z14" s="43">
        <v>55</v>
      </c>
      <c r="AA14" s="43">
        <v>55</v>
      </c>
      <c r="AB14" s="43">
        <v>55</v>
      </c>
      <c r="AC14" s="43">
        <v>55</v>
      </c>
      <c r="AD14" s="43">
        <v>55</v>
      </c>
      <c r="AE14" s="43">
        <v>53.4</v>
      </c>
      <c r="AF14" s="43">
        <v>0</v>
      </c>
      <c r="AG14" s="59">
        <v>77</v>
      </c>
      <c r="AH14" s="45">
        <f t="shared" si="2"/>
        <v>56.1</v>
      </c>
      <c r="AI14" s="46">
        <f t="shared" si="3"/>
        <v>0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73.5</v>
      </c>
      <c r="C15" s="43">
        <v>73.5</v>
      </c>
      <c r="D15" s="43">
        <v>73.5</v>
      </c>
      <c r="E15" s="43">
        <v>73.5</v>
      </c>
      <c r="F15" s="43">
        <v>73.5</v>
      </c>
      <c r="G15" s="43">
        <v>73.5</v>
      </c>
      <c r="H15" s="43">
        <v>73.5</v>
      </c>
      <c r="I15" s="43">
        <v>73.5</v>
      </c>
      <c r="J15" s="43">
        <v>73.5</v>
      </c>
      <c r="K15" s="43">
        <v>73.5</v>
      </c>
      <c r="L15" s="43">
        <v>73.5</v>
      </c>
      <c r="M15" s="43">
        <v>73.5</v>
      </c>
      <c r="N15" s="43">
        <v>69.3</v>
      </c>
      <c r="O15" s="43">
        <v>73.599999999999994</v>
      </c>
      <c r="P15" s="43">
        <v>73.599999999999994</v>
      </c>
      <c r="Q15" s="43">
        <v>73.599999999999994</v>
      </c>
      <c r="R15" s="43">
        <v>73.599999999999994</v>
      </c>
      <c r="S15" s="43">
        <v>73.599999999999994</v>
      </c>
      <c r="T15" s="43">
        <v>73.599999999999994</v>
      </c>
      <c r="U15" s="43">
        <v>73.599999999999994</v>
      </c>
      <c r="V15" s="43">
        <v>73.599999999999994</v>
      </c>
      <c r="W15" s="43">
        <v>73.599999999999994</v>
      </c>
      <c r="X15" s="43">
        <v>73.599999999999994</v>
      </c>
      <c r="Y15" s="43">
        <v>73.599999999999994</v>
      </c>
      <c r="Z15" s="43">
        <v>73.599999999999994</v>
      </c>
      <c r="AA15" s="43">
        <v>74</v>
      </c>
      <c r="AB15" s="43">
        <v>74</v>
      </c>
      <c r="AC15" s="43">
        <v>74</v>
      </c>
      <c r="AD15" s="43">
        <v>74</v>
      </c>
      <c r="AE15" s="43">
        <v>73.7</v>
      </c>
      <c r="AF15" s="43">
        <v>73.7</v>
      </c>
      <c r="AG15" s="59">
        <v>73</v>
      </c>
      <c r="AH15" s="45">
        <f t="shared" si="2"/>
        <v>74</v>
      </c>
      <c r="AI15" s="46">
        <f t="shared" si="3"/>
        <v>69.3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72.8</v>
      </c>
      <c r="C16" s="43">
        <v>72.8</v>
      </c>
      <c r="D16" s="43">
        <v>66.3</v>
      </c>
      <c r="E16" s="43">
        <v>58</v>
      </c>
      <c r="F16" s="43">
        <v>52.5</v>
      </c>
      <c r="G16" s="43">
        <v>52.5</v>
      </c>
      <c r="H16" s="43">
        <v>52.5</v>
      </c>
      <c r="I16" s="43">
        <v>52.5</v>
      </c>
      <c r="J16" s="43">
        <v>52.5</v>
      </c>
      <c r="K16" s="43">
        <v>58</v>
      </c>
      <c r="L16" s="43">
        <v>58</v>
      </c>
      <c r="M16" s="43">
        <v>65.2</v>
      </c>
      <c r="N16" s="43">
        <v>65.2</v>
      </c>
      <c r="O16" s="43">
        <v>72.400000000000006</v>
      </c>
      <c r="P16" s="43">
        <v>72.400000000000006</v>
      </c>
      <c r="Q16" s="43">
        <v>72.400000000000006</v>
      </c>
      <c r="R16" s="43">
        <v>56.9</v>
      </c>
      <c r="S16" s="43">
        <v>66.8</v>
      </c>
      <c r="T16" s="43">
        <v>67.56</v>
      </c>
      <c r="U16" s="43">
        <v>67.56</v>
      </c>
      <c r="V16" s="43">
        <v>67.56</v>
      </c>
      <c r="W16" s="43">
        <v>67.56</v>
      </c>
      <c r="X16" s="43">
        <v>67.56</v>
      </c>
      <c r="Y16" s="43">
        <v>67.56</v>
      </c>
      <c r="Z16" s="43">
        <v>67.56</v>
      </c>
      <c r="AA16" s="43">
        <v>73.400000000000006</v>
      </c>
      <c r="AB16" s="43">
        <v>73.400000000000006</v>
      </c>
      <c r="AC16" s="43">
        <v>73.400000000000006</v>
      </c>
      <c r="AD16" s="43">
        <v>73.400000000000006</v>
      </c>
      <c r="AE16" s="43">
        <v>59.4</v>
      </c>
      <c r="AF16" s="43">
        <v>59.4</v>
      </c>
      <c r="AG16" s="59">
        <v>71</v>
      </c>
      <c r="AH16" s="45">
        <f t="shared" si="2"/>
        <v>73.400000000000006</v>
      </c>
      <c r="AI16" s="46">
        <f t="shared" si="3"/>
        <v>52.5</v>
      </c>
      <c r="AK16" s="47"/>
      <c r="AL16" s="50" t="s">
        <v>7</v>
      </c>
      <c r="AM16" s="55">
        <f t="shared" ref="AM16:AR16" si="4">B80</f>
        <v>1774.8200000000002</v>
      </c>
      <c r="AN16" s="55">
        <f t="shared" si="4"/>
        <v>1774.8200000000002</v>
      </c>
      <c r="AO16" s="55">
        <f t="shared" si="4"/>
        <v>1760.9200000000003</v>
      </c>
      <c r="AP16" s="55">
        <f t="shared" si="4"/>
        <v>1707.4199999999998</v>
      </c>
      <c r="AQ16" s="55">
        <f t="shared" si="4"/>
        <v>1668.7199999999998</v>
      </c>
      <c r="AR16" s="55">
        <f t="shared" si="4"/>
        <v>1668.7199999999998</v>
      </c>
      <c r="AS16" s="55">
        <f>I80</f>
        <v>1670.32</v>
      </c>
      <c r="AT16" s="55">
        <f>K80</f>
        <v>1719.9</v>
      </c>
      <c r="AU16" s="55">
        <f t="shared" ref="AU16:BD16" si="5">M80</f>
        <v>1792.1999999999998</v>
      </c>
      <c r="AV16" s="55">
        <f t="shared" si="5"/>
        <v>1773.7000000000003</v>
      </c>
      <c r="AW16" s="55">
        <f t="shared" si="5"/>
        <v>1790.8</v>
      </c>
      <c r="AX16" s="55">
        <f t="shared" si="5"/>
        <v>1806.6</v>
      </c>
      <c r="AY16" s="55">
        <f t="shared" si="5"/>
        <v>1801.6</v>
      </c>
      <c r="AZ16" s="55">
        <f t="shared" si="5"/>
        <v>1738.7</v>
      </c>
      <c r="BA16" s="55">
        <f t="shared" si="5"/>
        <v>1772.7</v>
      </c>
      <c r="BB16" s="55">
        <f t="shared" si="5"/>
        <v>1768.3700000000001</v>
      </c>
      <c r="BC16" s="55">
        <f t="shared" si="5"/>
        <v>1757.87</v>
      </c>
      <c r="BD16" s="55">
        <f t="shared" si="5"/>
        <v>1781.1600000000003</v>
      </c>
      <c r="BE16" s="56">
        <f>X80</f>
        <v>1781.1600000000003</v>
      </c>
      <c r="BF16" s="56">
        <f>Z80</f>
        <v>1813.76</v>
      </c>
      <c r="BG16" s="56">
        <f>AB80</f>
        <v>1890.8999999999996</v>
      </c>
      <c r="BH16" s="56">
        <f>AD80</f>
        <v>1890.8999999999996</v>
      </c>
      <c r="BI16" s="56">
        <f>AE80</f>
        <v>1712.8999999999996</v>
      </c>
      <c r="BJ16" s="56">
        <f>AF80</f>
        <v>1660.8999999999996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40.799999999999997</v>
      </c>
      <c r="C17" s="44">
        <v>40.799999999999997</v>
      </c>
      <c r="D17" s="44">
        <v>40.799999999999997</v>
      </c>
      <c r="E17" s="44">
        <v>40.799999999999997</v>
      </c>
      <c r="F17" s="44">
        <v>41</v>
      </c>
      <c r="G17" s="44">
        <v>41</v>
      </c>
      <c r="H17" s="44">
        <v>41</v>
      </c>
      <c r="I17" s="44">
        <v>41</v>
      </c>
      <c r="J17" s="44">
        <v>41</v>
      </c>
      <c r="K17" s="44">
        <v>46.6</v>
      </c>
      <c r="L17" s="44">
        <v>46.6</v>
      </c>
      <c r="M17" s="44">
        <v>52.4</v>
      </c>
      <c r="N17" s="44">
        <v>52.4</v>
      </c>
      <c r="O17" s="44">
        <v>55.1</v>
      </c>
      <c r="P17" s="44">
        <v>55.1</v>
      </c>
      <c r="Q17" s="44">
        <v>55.1</v>
      </c>
      <c r="R17" s="44">
        <v>55.2</v>
      </c>
      <c r="S17" s="44">
        <v>55.3</v>
      </c>
      <c r="T17" s="44">
        <v>55.3</v>
      </c>
      <c r="U17" s="44">
        <v>50</v>
      </c>
      <c r="V17" s="44">
        <v>50</v>
      </c>
      <c r="W17" s="44">
        <v>50</v>
      </c>
      <c r="X17" s="44">
        <v>50</v>
      </c>
      <c r="Y17" s="44">
        <v>50</v>
      </c>
      <c r="Z17" s="44">
        <v>50</v>
      </c>
      <c r="AA17" s="44">
        <v>55.2</v>
      </c>
      <c r="AB17" s="44">
        <v>55.2</v>
      </c>
      <c r="AC17" s="44">
        <v>55.2</v>
      </c>
      <c r="AD17" s="44">
        <v>55.2</v>
      </c>
      <c r="AE17" s="44">
        <v>44</v>
      </c>
      <c r="AF17" s="44">
        <v>32.200000000000003</v>
      </c>
      <c r="AG17" s="59">
        <v>54</v>
      </c>
      <c r="AH17" s="45">
        <f t="shared" si="2"/>
        <v>55.3</v>
      </c>
      <c r="AI17" s="46">
        <f t="shared" si="3"/>
        <v>32.200000000000003</v>
      </c>
      <c r="AK17" s="47"/>
      <c r="AL17" s="50" t="s">
        <v>22</v>
      </c>
      <c r="AM17" s="55">
        <f t="shared" ref="AM17:AR17" si="6">B88</f>
        <v>754.19999999999993</v>
      </c>
      <c r="AN17" s="55">
        <f t="shared" si="6"/>
        <v>754.19999999999993</v>
      </c>
      <c r="AO17" s="55">
        <f t="shared" si="6"/>
        <v>758.3</v>
      </c>
      <c r="AP17" s="55">
        <f t="shared" si="6"/>
        <v>753.3</v>
      </c>
      <c r="AQ17" s="55">
        <f t="shared" si="6"/>
        <v>753.3</v>
      </c>
      <c r="AR17" s="55">
        <f t="shared" si="6"/>
        <v>737.09999999999991</v>
      </c>
      <c r="AS17" s="55">
        <f>I88</f>
        <v>753.09999999999991</v>
      </c>
      <c r="AT17" s="55">
        <f>K88</f>
        <v>753.09999999999991</v>
      </c>
      <c r="AU17" s="55">
        <f t="shared" ref="AU17:BD17" si="7">M88</f>
        <v>769.1</v>
      </c>
      <c r="AV17" s="55">
        <f t="shared" si="7"/>
        <v>769.4</v>
      </c>
      <c r="AW17" s="55">
        <f t="shared" si="7"/>
        <v>757.3</v>
      </c>
      <c r="AX17" s="55">
        <f t="shared" si="7"/>
        <v>756.8</v>
      </c>
      <c r="AY17" s="55">
        <f t="shared" si="7"/>
        <v>756.90000000000009</v>
      </c>
      <c r="AZ17" s="55">
        <f t="shared" si="7"/>
        <v>678.80000000000007</v>
      </c>
      <c r="BA17" s="55">
        <f t="shared" si="7"/>
        <v>678.80000000000007</v>
      </c>
      <c r="BB17" s="55">
        <f t="shared" si="7"/>
        <v>739.00000000000011</v>
      </c>
      <c r="BC17" s="55">
        <f t="shared" si="7"/>
        <v>739.00000000000011</v>
      </c>
      <c r="BD17" s="55">
        <f t="shared" si="7"/>
        <v>753.30000000000007</v>
      </c>
      <c r="BE17" s="56">
        <f>X88</f>
        <v>753.30000000000007</v>
      </c>
      <c r="BF17" s="56">
        <f>Z88</f>
        <v>753.30000000000007</v>
      </c>
      <c r="BG17" s="56">
        <f>AB88</f>
        <v>758.90000000000009</v>
      </c>
      <c r="BH17" s="56">
        <f>AD88</f>
        <v>772.6</v>
      </c>
      <c r="BI17" s="56">
        <f>AE88</f>
        <v>772.6</v>
      </c>
      <c r="BJ17" s="56">
        <f>AF88</f>
        <v>762.6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40</v>
      </c>
      <c r="C18" s="44">
        <v>40</v>
      </c>
      <c r="D18" s="44">
        <v>40</v>
      </c>
      <c r="E18" s="44">
        <v>32</v>
      </c>
      <c r="F18" s="44">
        <v>32</v>
      </c>
      <c r="G18" s="44">
        <v>32</v>
      </c>
      <c r="H18" s="44">
        <v>32</v>
      </c>
      <c r="I18" s="44">
        <v>32</v>
      </c>
      <c r="J18" s="44">
        <v>32</v>
      </c>
      <c r="K18" s="44">
        <v>35.9</v>
      </c>
      <c r="L18" s="44">
        <v>35.9</v>
      </c>
      <c r="M18" s="44">
        <v>46</v>
      </c>
      <c r="N18" s="44">
        <v>46</v>
      </c>
      <c r="O18" s="44">
        <v>51</v>
      </c>
      <c r="P18" s="44">
        <v>51</v>
      </c>
      <c r="Q18" s="44">
        <v>51</v>
      </c>
      <c r="R18" s="44">
        <v>51</v>
      </c>
      <c r="S18" s="44">
        <v>51</v>
      </c>
      <c r="T18" s="44">
        <v>51</v>
      </c>
      <c r="U18" s="44">
        <v>51</v>
      </c>
      <c r="V18" s="44">
        <v>50.5</v>
      </c>
      <c r="W18" s="44">
        <v>50.5</v>
      </c>
      <c r="X18" s="44">
        <v>50.5</v>
      </c>
      <c r="Y18" s="44">
        <v>50.5</v>
      </c>
      <c r="Z18" s="44">
        <v>50.5</v>
      </c>
      <c r="AA18" s="44">
        <v>56.3</v>
      </c>
      <c r="AB18" s="44">
        <v>56.3</v>
      </c>
      <c r="AC18" s="44">
        <v>56.3</v>
      </c>
      <c r="AD18" s="44">
        <v>56.3</v>
      </c>
      <c r="AE18" s="44">
        <v>30.6</v>
      </c>
      <c r="AF18" s="44">
        <v>40</v>
      </c>
      <c r="AG18" s="59">
        <v>52.465000000000003</v>
      </c>
      <c r="AH18" s="45">
        <f t="shared" si="2"/>
        <v>56.3</v>
      </c>
      <c r="AI18" s="46">
        <f t="shared" si="3"/>
        <v>30.6</v>
      </c>
      <c r="AK18" s="47"/>
      <c r="AL18" s="50" t="s">
        <v>23</v>
      </c>
      <c r="AM18" s="55">
        <f t="shared" ref="AM18:AR18" si="8">B102</f>
        <v>332.19999999999993</v>
      </c>
      <c r="AN18" s="55">
        <f t="shared" si="8"/>
        <v>317.29999999999995</v>
      </c>
      <c r="AO18" s="55">
        <f t="shared" si="8"/>
        <v>317.29999999999995</v>
      </c>
      <c r="AP18" s="55">
        <f t="shared" si="8"/>
        <v>317.29999999999995</v>
      </c>
      <c r="AQ18" s="55">
        <f t="shared" si="8"/>
        <v>317.29999999999995</v>
      </c>
      <c r="AR18" s="55">
        <f t="shared" si="8"/>
        <v>317.29999999999995</v>
      </c>
      <c r="AS18" s="55">
        <f>I102</f>
        <v>359.29999999999995</v>
      </c>
      <c r="AT18" s="55">
        <f>K102</f>
        <v>362.09999999999997</v>
      </c>
      <c r="AU18" s="55">
        <f t="shared" ref="AU18:BD18" si="9">M102</f>
        <v>371.6</v>
      </c>
      <c r="AV18" s="55">
        <f t="shared" si="9"/>
        <v>382</v>
      </c>
      <c r="AW18" s="55">
        <f t="shared" si="9"/>
        <v>382</v>
      </c>
      <c r="AX18" s="55">
        <f t="shared" si="9"/>
        <v>381.5</v>
      </c>
      <c r="AY18" s="55">
        <f t="shared" si="9"/>
        <v>383.1</v>
      </c>
      <c r="AZ18" s="55">
        <f t="shared" si="9"/>
        <v>389.59999999999997</v>
      </c>
      <c r="BA18" s="55">
        <f t="shared" si="9"/>
        <v>387.7</v>
      </c>
      <c r="BB18" s="55">
        <f t="shared" si="9"/>
        <v>385.1</v>
      </c>
      <c r="BC18" s="55">
        <f t="shared" si="9"/>
        <v>382.7</v>
      </c>
      <c r="BD18" s="55">
        <f t="shared" si="9"/>
        <v>378.2</v>
      </c>
      <c r="BE18" s="56">
        <f>X102</f>
        <v>378.2</v>
      </c>
      <c r="BF18" s="56">
        <f>Z102</f>
        <v>374</v>
      </c>
      <c r="BG18" s="56">
        <f>AB102</f>
        <v>374</v>
      </c>
      <c r="BH18" s="56">
        <f>AD102</f>
        <v>352.90000000000003</v>
      </c>
      <c r="BI18" s="56">
        <f>AE102</f>
        <v>339</v>
      </c>
      <c r="BJ18" s="56">
        <f>AF102</f>
        <v>349.4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54.22</v>
      </c>
      <c r="C19" s="44">
        <v>54.22</v>
      </c>
      <c r="D19" s="44">
        <v>54.22</v>
      </c>
      <c r="E19" s="44">
        <v>54.22</v>
      </c>
      <c r="F19" s="44">
        <v>54.22</v>
      </c>
      <c r="G19" s="44">
        <v>54.22</v>
      </c>
      <c r="H19" s="44">
        <v>54.22</v>
      </c>
      <c r="I19" s="44">
        <v>54.22</v>
      </c>
      <c r="J19" s="44">
        <v>54.22</v>
      </c>
      <c r="K19" s="44">
        <v>52.5</v>
      </c>
      <c r="L19" s="44">
        <v>52.5</v>
      </c>
      <c r="M19" s="44">
        <v>53.7</v>
      </c>
      <c r="N19" s="44">
        <v>53.7</v>
      </c>
      <c r="O19" s="44">
        <v>54.4</v>
      </c>
      <c r="P19" s="44">
        <v>54.4</v>
      </c>
      <c r="Q19" s="44">
        <v>54.4</v>
      </c>
      <c r="R19" s="44">
        <v>54.4</v>
      </c>
      <c r="S19" s="44">
        <v>54.4</v>
      </c>
      <c r="T19" s="44">
        <v>54.4</v>
      </c>
      <c r="U19" s="44">
        <v>54.4</v>
      </c>
      <c r="V19" s="44">
        <v>54.4</v>
      </c>
      <c r="W19" s="44">
        <v>54.4</v>
      </c>
      <c r="X19" s="44">
        <v>54.4</v>
      </c>
      <c r="Y19" s="44">
        <v>54.4</v>
      </c>
      <c r="Z19" s="44">
        <v>54.4</v>
      </c>
      <c r="AA19" s="44">
        <v>54.3</v>
      </c>
      <c r="AB19" s="44">
        <v>54.3</v>
      </c>
      <c r="AC19" s="44">
        <v>54.3</v>
      </c>
      <c r="AD19" s="44">
        <v>54.3</v>
      </c>
      <c r="AE19" s="44">
        <v>54.3</v>
      </c>
      <c r="AF19" s="44">
        <v>54.3</v>
      </c>
      <c r="AG19" s="59">
        <v>52.4</v>
      </c>
      <c r="AH19" s="45">
        <f t="shared" si="2"/>
        <v>54.4</v>
      </c>
      <c r="AI19" s="46">
        <f t="shared" si="3"/>
        <v>52.5</v>
      </c>
      <c r="AK19" s="47"/>
      <c r="AL19" s="50" t="s">
        <v>24</v>
      </c>
      <c r="AM19" s="55">
        <f t="shared" ref="AM19:AR19" si="10">B118</f>
        <v>20</v>
      </c>
      <c r="AN19" s="55">
        <f t="shared" si="10"/>
        <v>26.7</v>
      </c>
      <c r="AO19" s="55">
        <f t="shared" si="10"/>
        <v>13.5</v>
      </c>
      <c r="AP19" s="55">
        <f t="shared" si="10"/>
        <v>13.5</v>
      </c>
      <c r="AQ19" s="55">
        <f t="shared" si="10"/>
        <v>9.4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22.1</v>
      </c>
      <c r="BH19" s="56">
        <f>AD118</f>
        <v>22.7</v>
      </c>
      <c r="BI19" s="56">
        <f>AE118</f>
        <v>21.5</v>
      </c>
      <c r="BJ19" s="56">
        <f>AF118</f>
        <v>15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15.6</v>
      </c>
      <c r="C20" s="44">
        <v>15.6</v>
      </c>
      <c r="D20" s="44">
        <v>15.6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15.5</v>
      </c>
      <c r="T20" s="44">
        <v>15.5</v>
      </c>
      <c r="U20" s="44">
        <v>15.5</v>
      </c>
      <c r="V20" s="44">
        <v>15.5</v>
      </c>
      <c r="W20" s="44">
        <v>15.5</v>
      </c>
      <c r="X20" s="44">
        <v>15.5</v>
      </c>
      <c r="Y20" s="44">
        <v>15.5</v>
      </c>
      <c r="Z20" s="44">
        <v>15.5</v>
      </c>
      <c r="AA20" s="44">
        <v>15.5</v>
      </c>
      <c r="AB20" s="44">
        <v>15.5</v>
      </c>
      <c r="AC20" s="44">
        <v>15.5</v>
      </c>
      <c r="AD20" s="44">
        <v>15.5</v>
      </c>
      <c r="AE20" s="44">
        <v>15.6</v>
      </c>
      <c r="AF20" s="44">
        <v>15.6</v>
      </c>
      <c r="AG20" s="59">
        <v>50</v>
      </c>
      <c r="AH20" s="45">
        <f t="shared" si="2"/>
        <v>15.6</v>
      </c>
      <c r="AI20" s="46">
        <f t="shared" si="3"/>
        <v>0</v>
      </c>
      <c r="AK20" s="47"/>
      <c r="AL20" s="50" t="s">
        <v>25</v>
      </c>
      <c r="AM20" s="55">
        <f t="shared" ref="AM20:AR20" si="12">B106</f>
        <v>27.7</v>
      </c>
      <c r="AN20" s="55">
        <f t="shared" si="12"/>
        <v>27.7</v>
      </c>
      <c r="AO20" s="55">
        <f t="shared" si="12"/>
        <v>27.7</v>
      </c>
      <c r="AP20" s="55">
        <f t="shared" si="12"/>
        <v>27.7</v>
      </c>
      <c r="AQ20" s="55">
        <f t="shared" si="12"/>
        <v>27.7</v>
      </c>
      <c r="AR20" s="55">
        <f t="shared" si="12"/>
        <v>27.7</v>
      </c>
      <c r="AS20" s="55">
        <f>I106</f>
        <v>23</v>
      </c>
      <c r="AT20" s="55">
        <f>K106</f>
        <v>33</v>
      </c>
      <c r="AU20" s="55">
        <f t="shared" ref="AU20:BD20" si="13">M106</f>
        <v>47</v>
      </c>
      <c r="AV20" s="55">
        <f t="shared" si="13"/>
        <v>47</v>
      </c>
      <c r="AW20" s="55">
        <f t="shared" si="13"/>
        <v>42</v>
      </c>
      <c r="AX20" s="55">
        <f t="shared" si="13"/>
        <v>42</v>
      </c>
      <c r="AY20" s="55">
        <f t="shared" si="13"/>
        <v>42</v>
      </c>
      <c r="AZ20" s="55">
        <f t="shared" si="13"/>
        <v>52</v>
      </c>
      <c r="BA20" s="55">
        <f t="shared" si="13"/>
        <v>52</v>
      </c>
      <c r="BB20" s="55">
        <f t="shared" si="13"/>
        <v>52</v>
      </c>
      <c r="BC20" s="55">
        <f t="shared" si="13"/>
        <v>52</v>
      </c>
      <c r="BD20" s="55">
        <f t="shared" si="13"/>
        <v>33.5</v>
      </c>
      <c r="BE20" s="56">
        <f>X106</f>
        <v>0</v>
      </c>
      <c r="BF20" s="56">
        <f>Z106</f>
        <v>52</v>
      </c>
      <c r="BG20" s="56">
        <f>AB106</f>
        <v>24.5</v>
      </c>
      <c r="BH20" s="56">
        <f>AD106</f>
        <v>20</v>
      </c>
      <c r="BI20" s="56">
        <f>AE106</f>
        <v>25</v>
      </c>
      <c r="BJ20" s="56">
        <f>AF106</f>
        <v>35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20.6</v>
      </c>
      <c r="C22" s="44">
        <v>20.6</v>
      </c>
      <c r="D22" s="44">
        <v>20.6</v>
      </c>
      <c r="E22" s="44">
        <v>16</v>
      </c>
      <c r="F22" s="44">
        <v>16</v>
      </c>
      <c r="G22" s="44">
        <v>16</v>
      </c>
      <c r="H22" s="44">
        <v>16</v>
      </c>
      <c r="I22" s="44">
        <v>16</v>
      </c>
      <c r="J22" s="44">
        <v>16</v>
      </c>
      <c r="K22" s="44">
        <v>16</v>
      </c>
      <c r="L22" s="44">
        <v>16</v>
      </c>
      <c r="M22" s="44">
        <v>20.399999999999999</v>
      </c>
      <c r="N22" s="44">
        <v>15.4</v>
      </c>
      <c r="O22" s="44">
        <v>20.5</v>
      </c>
      <c r="P22" s="44">
        <v>20.5</v>
      </c>
      <c r="Q22" s="44">
        <v>20.5</v>
      </c>
      <c r="R22" s="44">
        <v>0</v>
      </c>
      <c r="S22" s="44">
        <v>0</v>
      </c>
      <c r="T22" s="44">
        <v>11</v>
      </c>
      <c r="U22" s="44">
        <v>11</v>
      </c>
      <c r="V22" s="44">
        <v>11</v>
      </c>
      <c r="W22" s="44">
        <v>11</v>
      </c>
      <c r="X22" s="44">
        <v>11</v>
      </c>
      <c r="Y22" s="44">
        <v>11</v>
      </c>
      <c r="Z22" s="44">
        <v>11</v>
      </c>
      <c r="AA22" s="44">
        <v>25</v>
      </c>
      <c r="AB22" s="44">
        <v>25</v>
      </c>
      <c r="AC22" s="44">
        <v>25</v>
      </c>
      <c r="AD22" s="44">
        <v>25</v>
      </c>
      <c r="AE22" s="44">
        <v>11</v>
      </c>
      <c r="AF22" s="44">
        <v>11</v>
      </c>
      <c r="AG22" s="59">
        <v>48.5</v>
      </c>
      <c r="AH22" s="45">
        <f t="shared" si="2"/>
        <v>25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2908.9199999999996</v>
      </c>
      <c r="AN22" s="58">
        <f t="shared" si="16"/>
        <v>2900.7199999999993</v>
      </c>
      <c r="AO22" s="58">
        <f t="shared" si="16"/>
        <v>2877.7200000000003</v>
      </c>
      <c r="AP22" s="58">
        <f t="shared" si="16"/>
        <v>2819.2199999999993</v>
      </c>
      <c r="AQ22" s="58">
        <f t="shared" si="16"/>
        <v>2776.4199999999996</v>
      </c>
      <c r="AR22" s="58">
        <f t="shared" si="16"/>
        <v>2750.8199999999997</v>
      </c>
      <c r="AS22" s="58">
        <f t="shared" si="16"/>
        <v>2805.7200000000003</v>
      </c>
      <c r="AT22" s="58">
        <f t="shared" si="16"/>
        <v>2868.1</v>
      </c>
      <c r="AU22" s="58">
        <f t="shared" si="16"/>
        <v>2979.8999999999996</v>
      </c>
      <c r="AV22" s="58">
        <f t="shared" si="16"/>
        <v>2972.1000000000004</v>
      </c>
      <c r="AW22" s="58">
        <f t="shared" si="16"/>
        <v>2972.1</v>
      </c>
      <c r="AX22" s="58">
        <f t="shared" si="16"/>
        <v>2986.8999999999996</v>
      </c>
      <c r="AY22" s="58">
        <f t="shared" si="16"/>
        <v>2983.6</v>
      </c>
      <c r="AZ22" s="58">
        <f t="shared" si="16"/>
        <v>2859.1</v>
      </c>
      <c r="BA22" s="58">
        <f t="shared" si="16"/>
        <v>2891.2</v>
      </c>
      <c r="BB22" s="58">
        <f t="shared" si="16"/>
        <v>2944.4700000000003</v>
      </c>
      <c r="BC22" s="58">
        <f t="shared" si="16"/>
        <v>2931.5699999999997</v>
      </c>
      <c r="BD22" s="58">
        <f t="shared" si="16"/>
        <v>2946.1600000000003</v>
      </c>
      <c r="BE22" s="58">
        <f t="shared" si="16"/>
        <v>2912.6600000000003</v>
      </c>
      <c r="BF22" s="58">
        <f t="shared" si="16"/>
        <v>2993.06</v>
      </c>
      <c r="BG22" s="58">
        <f t="shared" si="16"/>
        <v>3070.3999999999996</v>
      </c>
      <c r="BH22" s="58">
        <f t="shared" si="16"/>
        <v>3059.0999999999995</v>
      </c>
      <c r="BI22" s="58">
        <f t="shared" si="16"/>
        <v>2870.9999999999995</v>
      </c>
      <c r="BJ22" s="58">
        <f t="shared" si="16"/>
        <v>2822.8999999999996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37</v>
      </c>
      <c r="C23" s="44">
        <v>37</v>
      </c>
      <c r="D23" s="44">
        <v>37</v>
      </c>
      <c r="E23" s="44">
        <v>37</v>
      </c>
      <c r="F23" s="44">
        <v>37</v>
      </c>
      <c r="G23" s="44">
        <v>37</v>
      </c>
      <c r="H23" s="44">
        <v>37</v>
      </c>
      <c r="I23" s="44">
        <v>37</v>
      </c>
      <c r="J23" s="44">
        <v>37</v>
      </c>
      <c r="K23" s="44">
        <v>41.2</v>
      </c>
      <c r="L23" s="44">
        <v>41.2</v>
      </c>
      <c r="M23" s="44">
        <v>45.8</v>
      </c>
      <c r="N23" s="44">
        <v>41</v>
      </c>
      <c r="O23" s="44">
        <v>45.8</v>
      </c>
      <c r="P23" s="44">
        <v>45.8</v>
      </c>
      <c r="Q23" s="44">
        <v>40.799999999999997</v>
      </c>
      <c r="R23" s="44">
        <v>40.799999999999997</v>
      </c>
      <c r="S23" s="44">
        <v>40.799999999999997</v>
      </c>
      <c r="T23" s="44">
        <v>46.11</v>
      </c>
      <c r="U23" s="44">
        <v>46.11</v>
      </c>
      <c r="V23" s="44">
        <v>41.5</v>
      </c>
      <c r="W23" s="44">
        <v>41.5</v>
      </c>
      <c r="X23" s="44">
        <v>41.5</v>
      </c>
      <c r="Y23" s="44">
        <v>41.5</v>
      </c>
      <c r="Z23" s="44">
        <v>41.5</v>
      </c>
      <c r="AA23" s="44">
        <v>46</v>
      </c>
      <c r="AB23" s="44">
        <v>46</v>
      </c>
      <c r="AC23" s="44">
        <v>46</v>
      </c>
      <c r="AD23" s="44">
        <v>46</v>
      </c>
      <c r="AE23" s="44">
        <v>37.1</v>
      </c>
      <c r="AF23" s="44">
        <v>41.5</v>
      </c>
      <c r="AG23" s="59">
        <v>45</v>
      </c>
      <c r="AH23" s="45">
        <f t="shared" si="2"/>
        <v>46.11</v>
      </c>
      <c r="AI23" s="46">
        <f t="shared" si="3"/>
        <v>37</v>
      </c>
      <c r="AK23" s="47"/>
      <c r="AL23" s="57" t="s">
        <v>28</v>
      </c>
      <c r="AM23" s="58">
        <f t="shared" ref="AM23:AR23" si="17">B133*-1</f>
        <v>-802</v>
      </c>
      <c r="AN23" s="58">
        <f t="shared" si="17"/>
        <v>-765.5</v>
      </c>
      <c r="AO23" s="58">
        <f t="shared" si="17"/>
        <v>-783</v>
      </c>
      <c r="AP23" s="58">
        <f t="shared" si="17"/>
        <v>-803</v>
      </c>
      <c r="AQ23" s="58">
        <f t="shared" si="17"/>
        <v>-813</v>
      </c>
      <c r="AR23" s="58">
        <f t="shared" si="17"/>
        <v>-788.00000000000011</v>
      </c>
      <c r="AS23" s="58">
        <f>I133*-1</f>
        <v>-918</v>
      </c>
      <c r="AT23" s="58">
        <f>K133*-1</f>
        <v>-892.6</v>
      </c>
      <c r="AU23" s="58">
        <f t="shared" ref="AU23:BD23" si="18">M133*-1</f>
        <v>-914.5</v>
      </c>
      <c r="AV23" s="58">
        <f t="shared" si="18"/>
        <v>-829.6</v>
      </c>
      <c r="AW23" s="58">
        <f t="shared" si="18"/>
        <v>-858</v>
      </c>
      <c r="AX23" s="58">
        <f t="shared" si="18"/>
        <v>-829.4</v>
      </c>
      <c r="AY23" s="58">
        <f t="shared" si="18"/>
        <v>-818.6</v>
      </c>
      <c r="AZ23" s="58">
        <f t="shared" si="18"/>
        <v>-758.5</v>
      </c>
      <c r="BA23" s="58">
        <f t="shared" si="18"/>
        <v>-814.4</v>
      </c>
      <c r="BB23" s="58">
        <f t="shared" si="18"/>
        <v>-773.9</v>
      </c>
      <c r="BC23" s="58">
        <f t="shared" si="18"/>
        <v>-844.5</v>
      </c>
      <c r="BD23" s="58">
        <f t="shared" si="18"/>
        <v>-924.00000000000011</v>
      </c>
      <c r="BE23" s="58">
        <f>X133*-1</f>
        <v>-877</v>
      </c>
      <c r="BF23" s="58">
        <f>Z133*-1</f>
        <v>-801</v>
      </c>
      <c r="BG23" s="58">
        <f>AB133*-1</f>
        <v>-728.1</v>
      </c>
      <c r="BH23" s="58">
        <f>AD133*-1</f>
        <v>-739.40000000000009</v>
      </c>
      <c r="BI23" s="58">
        <f>AE133*-1</f>
        <v>-740.3</v>
      </c>
      <c r="BJ23" s="58">
        <f>AF133*-1</f>
        <v>-738.9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59">
        <v>44</v>
      </c>
      <c r="AH24" s="45">
        <f t="shared" si="2"/>
        <v>0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42</v>
      </c>
      <c r="C25" s="44">
        <v>42</v>
      </c>
      <c r="D25" s="44">
        <v>38</v>
      </c>
      <c r="E25" s="44">
        <v>34</v>
      </c>
      <c r="F25" s="44">
        <v>30</v>
      </c>
      <c r="G25" s="44">
        <v>30</v>
      </c>
      <c r="H25" s="44">
        <v>30</v>
      </c>
      <c r="I25" s="44">
        <v>30</v>
      </c>
      <c r="J25" s="44">
        <v>30</v>
      </c>
      <c r="K25" s="44">
        <v>36</v>
      </c>
      <c r="L25" s="44">
        <v>36</v>
      </c>
      <c r="M25" s="44">
        <v>39</v>
      </c>
      <c r="N25" s="44">
        <v>39</v>
      </c>
      <c r="O25" s="44">
        <v>42</v>
      </c>
      <c r="P25" s="44">
        <v>42</v>
      </c>
      <c r="Q25" s="44">
        <v>42</v>
      </c>
      <c r="R25" s="44">
        <v>34</v>
      </c>
      <c r="S25" s="44">
        <v>40</v>
      </c>
      <c r="T25" s="44">
        <v>40</v>
      </c>
      <c r="U25" s="44">
        <v>39</v>
      </c>
      <c r="V25" s="44">
        <v>39</v>
      </c>
      <c r="W25" s="44">
        <v>39</v>
      </c>
      <c r="X25" s="44">
        <v>39</v>
      </c>
      <c r="Y25" s="44">
        <v>39</v>
      </c>
      <c r="Z25" s="44">
        <v>39</v>
      </c>
      <c r="AA25" s="44">
        <v>42</v>
      </c>
      <c r="AB25" s="44">
        <v>42</v>
      </c>
      <c r="AC25" s="44">
        <v>42</v>
      </c>
      <c r="AD25" s="44">
        <v>42</v>
      </c>
      <c r="AE25" s="44">
        <v>34.1</v>
      </c>
      <c r="AF25" s="44">
        <v>34.1</v>
      </c>
      <c r="AG25" s="59">
        <v>42</v>
      </c>
      <c r="AH25" s="45">
        <f t="shared" si="2"/>
        <v>42</v>
      </c>
      <c r="AI25" s="46">
        <f t="shared" si="3"/>
        <v>30</v>
      </c>
      <c r="AK25" s="47"/>
      <c r="AL25" s="57" t="s">
        <v>29</v>
      </c>
      <c r="AM25" s="58">
        <f t="shared" ref="AM25:BJ25" si="19">AM22+AM23</f>
        <v>2106.9199999999996</v>
      </c>
      <c r="AN25" s="58">
        <f t="shared" si="19"/>
        <v>2135.2199999999993</v>
      </c>
      <c r="AO25" s="58">
        <f t="shared" si="19"/>
        <v>2094.7200000000003</v>
      </c>
      <c r="AP25" s="58">
        <f t="shared" si="19"/>
        <v>2016.2199999999993</v>
      </c>
      <c r="AQ25" s="58">
        <f t="shared" si="19"/>
        <v>1963.4199999999996</v>
      </c>
      <c r="AR25" s="58">
        <f t="shared" si="19"/>
        <v>1962.8199999999997</v>
      </c>
      <c r="AS25" s="58">
        <f t="shared" si="19"/>
        <v>1887.7200000000003</v>
      </c>
      <c r="AT25" s="58">
        <f t="shared" si="19"/>
        <v>1975.5</v>
      </c>
      <c r="AU25" s="58">
        <f t="shared" si="19"/>
        <v>2065.3999999999996</v>
      </c>
      <c r="AV25" s="58">
        <f t="shared" si="19"/>
        <v>2142.5000000000005</v>
      </c>
      <c r="AW25" s="58">
        <f t="shared" si="19"/>
        <v>2114.1</v>
      </c>
      <c r="AX25" s="58">
        <f t="shared" si="19"/>
        <v>2157.4999999999995</v>
      </c>
      <c r="AY25" s="58">
        <f t="shared" si="19"/>
        <v>2165</v>
      </c>
      <c r="AZ25" s="58">
        <f t="shared" si="19"/>
        <v>2100.6</v>
      </c>
      <c r="BA25" s="58">
        <f t="shared" si="19"/>
        <v>2076.7999999999997</v>
      </c>
      <c r="BB25" s="58">
        <f t="shared" si="19"/>
        <v>2170.5700000000002</v>
      </c>
      <c r="BC25" s="58">
        <f t="shared" si="19"/>
        <v>2087.0699999999997</v>
      </c>
      <c r="BD25" s="58">
        <f t="shared" si="19"/>
        <v>2022.1600000000003</v>
      </c>
      <c r="BE25" s="58">
        <f t="shared" si="19"/>
        <v>2035.6600000000003</v>
      </c>
      <c r="BF25" s="58">
        <f t="shared" si="19"/>
        <v>2192.06</v>
      </c>
      <c r="BG25" s="58">
        <f t="shared" si="19"/>
        <v>2342.2999999999997</v>
      </c>
      <c r="BH25" s="58">
        <f t="shared" si="19"/>
        <v>2319.6999999999994</v>
      </c>
      <c r="BI25" s="58">
        <f t="shared" si="19"/>
        <v>2130.6999999999998</v>
      </c>
      <c r="BJ25" s="58">
        <f t="shared" si="19"/>
        <v>2083.9999999999995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39.9</v>
      </c>
      <c r="C26" s="44">
        <v>39.9</v>
      </c>
      <c r="D26" s="44">
        <v>39.9</v>
      </c>
      <c r="E26" s="44">
        <v>39.9</v>
      </c>
      <c r="F26" s="44">
        <v>39.9</v>
      </c>
      <c r="G26" s="44">
        <v>39.9</v>
      </c>
      <c r="H26" s="44">
        <v>39.9</v>
      </c>
      <c r="I26" s="44">
        <v>39.9</v>
      </c>
      <c r="J26" s="44">
        <v>39.9</v>
      </c>
      <c r="K26" s="44">
        <v>39.9</v>
      </c>
      <c r="L26" s="44">
        <v>39.9</v>
      </c>
      <c r="M26" s="44">
        <v>39.9</v>
      </c>
      <c r="N26" s="44">
        <v>39.9</v>
      </c>
      <c r="O26" s="44">
        <v>39.9</v>
      </c>
      <c r="P26" s="44">
        <v>39.9</v>
      </c>
      <c r="Q26" s="44">
        <v>39.9</v>
      </c>
      <c r="R26" s="44">
        <v>39.9</v>
      </c>
      <c r="S26" s="44">
        <v>39.9</v>
      </c>
      <c r="T26" s="44">
        <v>39.9</v>
      </c>
      <c r="U26" s="44">
        <v>39.9</v>
      </c>
      <c r="V26" s="44">
        <v>39.9</v>
      </c>
      <c r="W26" s="44">
        <v>39.9</v>
      </c>
      <c r="X26" s="44">
        <v>39.9</v>
      </c>
      <c r="Y26" s="44">
        <v>39.9</v>
      </c>
      <c r="Z26" s="44">
        <v>39.9</v>
      </c>
      <c r="AA26" s="44">
        <v>39.9</v>
      </c>
      <c r="AB26" s="44">
        <v>39.9</v>
      </c>
      <c r="AC26" s="44">
        <v>39.9</v>
      </c>
      <c r="AD26" s="44">
        <v>39.9</v>
      </c>
      <c r="AE26" s="44">
        <v>39.9</v>
      </c>
      <c r="AF26" s="44">
        <v>39.9</v>
      </c>
      <c r="AG26" s="59">
        <v>40</v>
      </c>
      <c r="AH26" s="45">
        <f t="shared" si="2"/>
        <v>39.9</v>
      </c>
      <c r="AI26" s="46">
        <f t="shared" si="3"/>
        <v>39.9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40.799999999999997</v>
      </c>
      <c r="C27" s="44">
        <v>40.799999999999997</v>
      </c>
      <c r="D27" s="44">
        <v>40.799999999999997</v>
      </c>
      <c r="E27" s="44">
        <v>40.799999999999997</v>
      </c>
      <c r="F27" s="44">
        <v>40.799999999999997</v>
      </c>
      <c r="G27" s="44">
        <v>40.799999999999997</v>
      </c>
      <c r="H27" s="44">
        <v>40.799999999999997</v>
      </c>
      <c r="I27" s="44">
        <v>40.799999999999997</v>
      </c>
      <c r="J27" s="44">
        <v>40.799999999999997</v>
      </c>
      <c r="K27" s="44">
        <v>39.700000000000003</v>
      </c>
      <c r="L27" s="44">
        <v>39.700000000000003</v>
      </c>
      <c r="M27" s="44">
        <v>40.6</v>
      </c>
      <c r="N27" s="44">
        <v>40.6</v>
      </c>
      <c r="O27" s="44">
        <v>40.6</v>
      </c>
      <c r="P27" s="44">
        <v>40.6</v>
      </c>
      <c r="Q27" s="44">
        <v>40.6</v>
      </c>
      <c r="R27" s="44">
        <v>40.6</v>
      </c>
      <c r="S27" s="44">
        <v>40.6</v>
      </c>
      <c r="T27" s="44">
        <v>40.6</v>
      </c>
      <c r="U27" s="44">
        <v>40.6</v>
      </c>
      <c r="V27" s="44">
        <v>40.6</v>
      </c>
      <c r="W27" s="44">
        <v>40.6</v>
      </c>
      <c r="X27" s="44">
        <v>40.6</v>
      </c>
      <c r="Y27" s="44">
        <v>40.6</v>
      </c>
      <c r="Z27" s="44">
        <v>40.6</v>
      </c>
      <c r="AA27" s="44">
        <v>40.5</v>
      </c>
      <c r="AB27" s="44">
        <v>40.5</v>
      </c>
      <c r="AC27" s="44">
        <v>40.5</v>
      </c>
      <c r="AD27" s="44">
        <v>40.5</v>
      </c>
      <c r="AE27" s="44">
        <v>40.4</v>
      </c>
      <c r="AF27" s="44">
        <v>40.4</v>
      </c>
      <c r="AG27" s="59">
        <v>38.46</v>
      </c>
      <c r="AH27" s="45">
        <f t="shared" si="2"/>
        <v>40.799999999999997</v>
      </c>
      <c r="AI27" s="46">
        <f t="shared" si="3"/>
        <v>39.700000000000003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38.9</v>
      </c>
      <c r="C28" s="44">
        <v>38.9</v>
      </c>
      <c r="D28" s="44">
        <v>35.5</v>
      </c>
      <c r="E28" s="44">
        <v>32</v>
      </c>
      <c r="F28" s="44">
        <v>27.9</v>
      </c>
      <c r="G28" s="44">
        <v>27.9</v>
      </c>
      <c r="H28" s="44">
        <v>27.9</v>
      </c>
      <c r="I28" s="44">
        <v>27.9</v>
      </c>
      <c r="J28" s="44">
        <v>27.9</v>
      </c>
      <c r="K28" s="44">
        <v>32</v>
      </c>
      <c r="L28" s="44">
        <v>32</v>
      </c>
      <c r="M28" s="44">
        <v>35.5</v>
      </c>
      <c r="N28" s="44">
        <v>35.5</v>
      </c>
      <c r="O28" s="44">
        <v>39</v>
      </c>
      <c r="P28" s="44">
        <v>39</v>
      </c>
      <c r="Q28" s="44">
        <v>39</v>
      </c>
      <c r="R28" s="44">
        <v>32</v>
      </c>
      <c r="S28" s="44">
        <v>32</v>
      </c>
      <c r="T28" s="44">
        <v>35.5</v>
      </c>
      <c r="U28" s="44">
        <v>35.5</v>
      </c>
      <c r="V28" s="44">
        <v>35.5</v>
      </c>
      <c r="W28" s="44">
        <v>35.5</v>
      </c>
      <c r="X28" s="44">
        <v>35.5</v>
      </c>
      <c r="Y28" s="44">
        <v>35.5</v>
      </c>
      <c r="Z28" s="44">
        <v>35.5</v>
      </c>
      <c r="AA28" s="44">
        <v>39</v>
      </c>
      <c r="AB28" s="44">
        <v>39</v>
      </c>
      <c r="AC28" s="44">
        <v>39</v>
      </c>
      <c r="AD28" s="44">
        <v>39</v>
      </c>
      <c r="AE28" s="44">
        <v>32.1</v>
      </c>
      <c r="AF28" s="44">
        <v>32.1</v>
      </c>
      <c r="AG28" s="59">
        <v>38</v>
      </c>
      <c r="AH28" s="45">
        <f t="shared" si="2"/>
        <v>39</v>
      </c>
      <c r="AI28" s="46">
        <f t="shared" si="3"/>
        <v>27.9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29.4</v>
      </c>
      <c r="C29" s="44">
        <v>29.4</v>
      </c>
      <c r="D29" s="44">
        <v>29.4</v>
      </c>
      <c r="E29" s="44">
        <v>29.4</v>
      </c>
      <c r="F29" s="44">
        <v>29.4</v>
      </c>
      <c r="G29" s="44">
        <v>29.4</v>
      </c>
      <c r="H29" s="44">
        <v>29.4</v>
      </c>
      <c r="I29" s="44">
        <v>29.4</v>
      </c>
      <c r="J29" s="44">
        <v>29.4</v>
      </c>
      <c r="K29" s="44">
        <v>35.5</v>
      </c>
      <c r="L29" s="44">
        <v>35.5</v>
      </c>
      <c r="M29" s="44">
        <v>37.299999999999997</v>
      </c>
      <c r="N29" s="44">
        <v>37.299999999999997</v>
      </c>
      <c r="O29" s="44">
        <v>30.8</v>
      </c>
      <c r="P29" s="44">
        <v>30.8</v>
      </c>
      <c r="Q29" s="44">
        <v>30.8</v>
      </c>
      <c r="R29" s="44">
        <v>30.8</v>
      </c>
      <c r="S29" s="44">
        <v>34.799999999999997</v>
      </c>
      <c r="T29" s="44">
        <v>34.799999999999997</v>
      </c>
      <c r="U29" s="44">
        <v>34.799999999999997</v>
      </c>
      <c r="V29" s="44">
        <v>33.200000000000003</v>
      </c>
      <c r="W29" s="44">
        <v>33.200000000000003</v>
      </c>
      <c r="X29" s="44">
        <v>33.200000000000003</v>
      </c>
      <c r="Y29" s="44">
        <v>33.200000000000003</v>
      </c>
      <c r="Z29" s="44">
        <v>33.200000000000003</v>
      </c>
      <c r="AA29" s="44">
        <v>37.200000000000003</v>
      </c>
      <c r="AB29" s="44">
        <v>37.200000000000003</v>
      </c>
      <c r="AC29" s="44">
        <v>37.200000000000003</v>
      </c>
      <c r="AD29" s="44">
        <v>37.200000000000003</v>
      </c>
      <c r="AE29" s="44">
        <v>29.3</v>
      </c>
      <c r="AF29" s="44">
        <v>33.5</v>
      </c>
      <c r="AG29" s="59">
        <v>36</v>
      </c>
      <c r="AH29" s="45">
        <f t="shared" si="2"/>
        <v>37.299999999999997</v>
      </c>
      <c r="AI29" s="46">
        <f t="shared" si="3"/>
        <v>29.3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15</v>
      </c>
      <c r="C30" s="44">
        <v>15</v>
      </c>
      <c r="D30" s="44">
        <v>15</v>
      </c>
      <c r="E30" s="44">
        <v>11</v>
      </c>
      <c r="F30" s="44">
        <v>11</v>
      </c>
      <c r="G30" s="44">
        <v>11</v>
      </c>
      <c r="H30" s="44">
        <v>11</v>
      </c>
      <c r="I30" s="44">
        <v>11</v>
      </c>
      <c r="J30" s="44">
        <v>11</v>
      </c>
      <c r="K30" s="44">
        <v>11</v>
      </c>
      <c r="L30" s="44">
        <v>11</v>
      </c>
      <c r="M30" s="44">
        <v>16</v>
      </c>
      <c r="N30" s="44">
        <v>11</v>
      </c>
      <c r="O30" s="44">
        <v>14</v>
      </c>
      <c r="P30" s="44">
        <v>14</v>
      </c>
      <c r="Q30" s="44">
        <v>14</v>
      </c>
      <c r="R30" s="44">
        <v>0</v>
      </c>
      <c r="S30" s="44">
        <v>0</v>
      </c>
      <c r="T30" s="44">
        <v>9</v>
      </c>
      <c r="U30" s="44">
        <v>9</v>
      </c>
      <c r="V30" s="44">
        <v>9</v>
      </c>
      <c r="W30" s="44">
        <v>9</v>
      </c>
      <c r="X30" s="44">
        <v>9</v>
      </c>
      <c r="Y30" s="44">
        <v>9</v>
      </c>
      <c r="Z30" s="44">
        <v>9</v>
      </c>
      <c r="AA30" s="44">
        <v>18</v>
      </c>
      <c r="AB30" s="44">
        <v>18</v>
      </c>
      <c r="AC30" s="44">
        <v>18</v>
      </c>
      <c r="AD30" s="44">
        <v>18</v>
      </c>
      <c r="AE30" s="44">
        <v>8</v>
      </c>
      <c r="AF30" s="44">
        <v>8</v>
      </c>
      <c r="AG30" s="59">
        <v>35.5</v>
      </c>
      <c r="AH30" s="45">
        <f t="shared" si="2"/>
        <v>18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11</v>
      </c>
      <c r="C31" s="44">
        <v>11</v>
      </c>
      <c r="D31" s="44">
        <v>11</v>
      </c>
      <c r="E31" s="44">
        <v>11</v>
      </c>
      <c r="F31" s="44">
        <v>11</v>
      </c>
      <c r="G31" s="44">
        <v>11</v>
      </c>
      <c r="H31" s="44">
        <v>11</v>
      </c>
      <c r="I31" s="44">
        <v>11</v>
      </c>
      <c r="J31" s="44">
        <v>11</v>
      </c>
      <c r="K31" s="44">
        <v>11</v>
      </c>
      <c r="L31" s="44">
        <v>11</v>
      </c>
      <c r="M31" s="44">
        <v>11</v>
      </c>
      <c r="N31" s="44">
        <v>11</v>
      </c>
      <c r="O31" s="44">
        <v>11</v>
      </c>
      <c r="P31" s="44">
        <v>11</v>
      </c>
      <c r="Q31" s="44">
        <v>11</v>
      </c>
      <c r="R31" s="44">
        <v>11</v>
      </c>
      <c r="S31" s="44">
        <v>11</v>
      </c>
      <c r="T31" s="44">
        <v>11</v>
      </c>
      <c r="U31" s="44">
        <v>11</v>
      </c>
      <c r="V31" s="44">
        <v>11</v>
      </c>
      <c r="W31" s="44">
        <v>11</v>
      </c>
      <c r="X31" s="44">
        <v>11</v>
      </c>
      <c r="Y31" s="44">
        <v>11</v>
      </c>
      <c r="Z31" s="44">
        <v>11</v>
      </c>
      <c r="AA31" s="44">
        <v>10.5</v>
      </c>
      <c r="AB31" s="44">
        <v>10.5</v>
      </c>
      <c r="AC31" s="44">
        <v>10.5</v>
      </c>
      <c r="AD31" s="44">
        <v>10.5</v>
      </c>
      <c r="AE31" s="44">
        <v>10.5</v>
      </c>
      <c r="AF31" s="44">
        <v>0</v>
      </c>
      <c r="AG31" s="59">
        <v>32</v>
      </c>
      <c r="AH31" s="45">
        <f t="shared" si="2"/>
        <v>11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23.2</v>
      </c>
      <c r="C33" s="44">
        <v>23.2</v>
      </c>
      <c r="D33" s="44">
        <v>23.2</v>
      </c>
      <c r="E33" s="44">
        <v>21.9</v>
      </c>
      <c r="F33" s="44">
        <v>21.9</v>
      </c>
      <c r="G33" s="44">
        <v>21.9</v>
      </c>
      <c r="H33" s="44">
        <v>21.9</v>
      </c>
      <c r="I33" s="44">
        <v>21.9</v>
      </c>
      <c r="J33" s="44">
        <v>21.9</v>
      </c>
      <c r="K33" s="44">
        <v>21.9</v>
      </c>
      <c r="L33" s="44">
        <v>21.9</v>
      </c>
      <c r="M33" s="44">
        <v>29</v>
      </c>
      <c r="N33" s="44">
        <v>25</v>
      </c>
      <c r="O33" s="44">
        <v>25</v>
      </c>
      <c r="P33" s="44">
        <v>25</v>
      </c>
      <c r="Q33" s="44">
        <v>25</v>
      </c>
      <c r="R33" s="44">
        <v>15.4</v>
      </c>
      <c r="S33" s="44">
        <v>25.1</v>
      </c>
      <c r="T33" s="44">
        <v>29</v>
      </c>
      <c r="U33" s="44">
        <v>29</v>
      </c>
      <c r="V33" s="44">
        <v>26.2</v>
      </c>
      <c r="W33" s="44">
        <v>26.2</v>
      </c>
      <c r="X33" s="44">
        <v>26.2</v>
      </c>
      <c r="Y33" s="44">
        <v>26.2</v>
      </c>
      <c r="Z33" s="44">
        <v>26.2</v>
      </c>
      <c r="AA33" s="44">
        <v>29</v>
      </c>
      <c r="AB33" s="44">
        <v>29</v>
      </c>
      <c r="AC33" s="44">
        <v>29</v>
      </c>
      <c r="AD33" s="44">
        <v>29</v>
      </c>
      <c r="AE33" s="44">
        <v>15</v>
      </c>
      <c r="AF33" s="44">
        <v>19.8</v>
      </c>
      <c r="AG33" s="59">
        <v>29.04</v>
      </c>
      <c r="AH33" s="45">
        <f t="shared" si="2"/>
        <v>29</v>
      </c>
      <c r="AI33" s="46">
        <f t="shared" si="3"/>
        <v>15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23</v>
      </c>
      <c r="C34" s="44">
        <v>23</v>
      </c>
      <c r="D34" s="44">
        <v>23</v>
      </c>
      <c r="E34" s="44">
        <v>23</v>
      </c>
      <c r="F34" s="44">
        <v>23</v>
      </c>
      <c r="G34" s="44">
        <v>23</v>
      </c>
      <c r="H34" s="44">
        <v>23</v>
      </c>
      <c r="I34" s="44">
        <v>23</v>
      </c>
      <c r="J34" s="44">
        <v>23</v>
      </c>
      <c r="K34" s="44">
        <v>23</v>
      </c>
      <c r="L34" s="44">
        <v>23</v>
      </c>
      <c r="M34" s="44">
        <v>28.4</v>
      </c>
      <c r="N34" s="44">
        <v>28.4</v>
      </c>
      <c r="O34" s="44">
        <v>25.6</v>
      </c>
      <c r="P34" s="44">
        <v>25.6</v>
      </c>
      <c r="Q34" s="44">
        <v>25.6</v>
      </c>
      <c r="R34" s="44">
        <v>25.6</v>
      </c>
      <c r="S34" s="44">
        <v>25.6</v>
      </c>
      <c r="T34" s="44">
        <v>28.3</v>
      </c>
      <c r="U34" s="44">
        <v>28.3</v>
      </c>
      <c r="V34" s="44">
        <v>25.9</v>
      </c>
      <c r="W34" s="44">
        <v>25.9</v>
      </c>
      <c r="X34" s="44">
        <v>25.9</v>
      </c>
      <c r="Y34" s="44">
        <v>25.9</v>
      </c>
      <c r="Z34" s="44">
        <v>25.9</v>
      </c>
      <c r="AA34" s="44">
        <v>28.3</v>
      </c>
      <c r="AB34" s="44">
        <v>28.3</v>
      </c>
      <c r="AC34" s="44">
        <v>28.3</v>
      </c>
      <c r="AD34" s="44">
        <v>28.3</v>
      </c>
      <c r="AE34" s="44">
        <v>25.9</v>
      </c>
      <c r="AF34" s="44">
        <v>28.2</v>
      </c>
      <c r="AG34" s="59">
        <v>28.1</v>
      </c>
      <c r="AH34" s="45">
        <f t="shared" si="2"/>
        <v>28.4</v>
      </c>
      <c r="AI34" s="46">
        <f t="shared" si="3"/>
        <v>23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20.5</v>
      </c>
      <c r="C35" s="44">
        <v>20.5</v>
      </c>
      <c r="D35" s="44">
        <v>20.5</v>
      </c>
      <c r="E35" s="44">
        <v>20.5</v>
      </c>
      <c r="F35" s="44">
        <v>19.5</v>
      </c>
      <c r="G35" s="44">
        <v>19.5</v>
      </c>
      <c r="H35" s="44">
        <v>19.5</v>
      </c>
      <c r="I35" s="44">
        <v>19.5</v>
      </c>
      <c r="J35" s="44">
        <v>19.5</v>
      </c>
      <c r="K35" s="44">
        <v>19.5</v>
      </c>
      <c r="L35" s="44">
        <v>19.5</v>
      </c>
      <c r="M35" s="44">
        <v>25</v>
      </c>
      <c r="N35" s="44">
        <v>25</v>
      </c>
      <c r="O35" s="44">
        <v>26.5</v>
      </c>
      <c r="P35" s="44">
        <v>26.5</v>
      </c>
      <c r="Q35" s="44">
        <v>26.5</v>
      </c>
      <c r="R35" s="44">
        <v>26.5</v>
      </c>
      <c r="S35" s="44">
        <v>26.5</v>
      </c>
      <c r="T35" s="44">
        <v>26.5</v>
      </c>
      <c r="U35" s="44">
        <v>24.8</v>
      </c>
      <c r="V35" s="44">
        <v>25</v>
      </c>
      <c r="W35" s="44">
        <v>25</v>
      </c>
      <c r="X35" s="44">
        <v>25</v>
      </c>
      <c r="Y35" s="44">
        <v>25</v>
      </c>
      <c r="Z35" s="44">
        <v>25</v>
      </c>
      <c r="AA35" s="44">
        <v>26.6</v>
      </c>
      <c r="AB35" s="44">
        <v>26.6</v>
      </c>
      <c r="AC35" s="44">
        <v>26.6</v>
      </c>
      <c r="AD35" s="44">
        <v>26.6</v>
      </c>
      <c r="AE35" s="44">
        <v>17.7</v>
      </c>
      <c r="AF35" s="44">
        <v>17.7</v>
      </c>
      <c r="AG35" s="59">
        <v>27</v>
      </c>
      <c r="AH35" s="45">
        <f t="shared" si="2"/>
        <v>26.6</v>
      </c>
      <c r="AI35" s="46">
        <f t="shared" si="3"/>
        <v>17.7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13.1</v>
      </c>
      <c r="C36" s="44">
        <v>13.1</v>
      </c>
      <c r="D36" s="44">
        <v>13.1</v>
      </c>
      <c r="E36" s="44">
        <v>13.1</v>
      </c>
      <c r="F36" s="44">
        <v>13.1</v>
      </c>
      <c r="G36" s="44">
        <v>13.1</v>
      </c>
      <c r="H36" s="44">
        <v>13.1</v>
      </c>
      <c r="I36" s="44">
        <v>13.1</v>
      </c>
      <c r="J36" s="44">
        <v>13.1</v>
      </c>
      <c r="K36" s="44">
        <v>13.1</v>
      </c>
      <c r="L36" s="44">
        <v>13.1</v>
      </c>
      <c r="M36" s="44">
        <v>13.1</v>
      </c>
      <c r="N36" s="44">
        <v>13.1</v>
      </c>
      <c r="O36" s="44">
        <v>0</v>
      </c>
      <c r="P36" s="44">
        <v>13.1</v>
      </c>
      <c r="Q36" s="44">
        <v>13.1</v>
      </c>
      <c r="R36" s="44">
        <v>13.1</v>
      </c>
      <c r="S36" s="44">
        <v>13.1</v>
      </c>
      <c r="T36" s="44">
        <v>13.1</v>
      </c>
      <c r="U36" s="44">
        <v>13.1</v>
      </c>
      <c r="V36" s="44">
        <v>13.1</v>
      </c>
      <c r="W36" s="44">
        <v>13.1</v>
      </c>
      <c r="X36" s="44">
        <v>13.1</v>
      </c>
      <c r="Y36" s="44">
        <v>13.1</v>
      </c>
      <c r="Z36" s="44">
        <v>13.1</v>
      </c>
      <c r="AA36" s="44">
        <v>13.1</v>
      </c>
      <c r="AB36" s="44">
        <v>13.1</v>
      </c>
      <c r="AC36" s="44">
        <v>13.1</v>
      </c>
      <c r="AD36" s="44">
        <v>13.1</v>
      </c>
      <c r="AE36" s="44">
        <v>13.1</v>
      </c>
      <c r="AF36" s="44">
        <v>13.1</v>
      </c>
      <c r="AG36" s="59">
        <v>25</v>
      </c>
      <c r="AH36" s="45">
        <f t="shared" si="2"/>
        <v>13.1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23</v>
      </c>
      <c r="C37" s="44">
        <v>23</v>
      </c>
      <c r="D37" s="44">
        <v>23</v>
      </c>
      <c r="E37" s="44">
        <v>23</v>
      </c>
      <c r="F37" s="44">
        <v>20.399999999999999</v>
      </c>
      <c r="G37" s="44">
        <v>20.399999999999999</v>
      </c>
      <c r="H37" s="44">
        <v>20.399999999999999</v>
      </c>
      <c r="I37" s="44">
        <v>20.399999999999999</v>
      </c>
      <c r="J37" s="44">
        <v>20.399999999999999</v>
      </c>
      <c r="K37" s="44">
        <v>20.399999999999999</v>
      </c>
      <c r="L37" s="44">
        <v>20.399999999999999</v>
      </c>
      <c r="M37" s="44">
        <v>12.5</v>
      </c>
      <c r="N37" s="44">
        <v>12.5</v>
      </c>
      <c r="O37" s="44">
        <v>12.5</v>
      </c>
      <c r="P37" s="44">
        <v>12.5</v>
      </c>
      <c r="Q37" s="44">
        <v>12.5</v>
      </c>
      <c r="R37" s="44">
        <v>12.5</v>
      </c>
      <c r="S37" s="44">
        <v>12.5</v>
      </c>
      <c r="T37" s="44">
        <v>12.5</v>
      </c>
      <c r="U37" s="44">
        <v>12.5</v>
      </c>
      <c r="V37" s="44">
        <v>12.5</v>
      </c>
      <c r="W37" s="44">
        <v>12.5</v>
      </c>
      <c r="X37" s="44">
        <v>12.5</v>
      </c>
      <c r="Y37" s="44">
        <v>12.5</v>
      </c>
      <c r="Z37" s="44">
        <v>25.1</v>
      </c>
      <c r="AA37" s="44">
        <v>25.1</v>
      </c>
      <c r="AB37" s="44">
        <v>25.1</v>
      </c>
      <c r="AC37" s="44">
        <v>25.1</v>
      </c>
      <c r="AD37" s="44">
        <v>25.1</v>
      </c>
      <c r="AE37" s="44">
        <v>25.2</v>
      </c>
      <c r="AF37" s="44">
        <v>25.2</v>
      </c>
      <c r="AG37" s="59">
        <v>25</v>
      </c>
      <c r="AH37" s="45">
        <f t="shared" si="2"/>
        <v>25.2</v>
      </c>
      <c r="AI37" s="46">
        <f t="shared" si="3"/>
        <v>12.5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20.5</v>
      </c>
      <c r="C38" s="44">
        <v>20.5</v>
      </c>
      <c r="D38" s="44">
        <v>20.5</v>
      </c>
      <c r="E38" s="44">
        <v>20.5</v>
      </c>
      <c r="F38" s="44">
        <v>20.5</v>
      </c>
      <c r="G38" s="44">
        <v>20.5</v>
      </c>
      <c r="H38" s="44">
        <v>20.5</v>
      </c>
      <c r="I38" s="44">
        <v>20.5</v>
      </c>
      <c r="J38" s="44">
        <v>20.5</v>
      </c>
      <c r="K38" s="44">
        <v>20.5</v>
      </c>
      <c r="L38" s="44">
        <v>20.5</v>
      </c>
      <c r="M38" s="44">
        <v>23.1</v>
      </c>
      <c r="N38" s="44">
        <v>23.1</v>
      </c>
      <c r="O38" s="44">
        <v>23.1</v>
      </c>
      <c r="P38" s="44">
        <v>25.3</v>
      </c>
      <c r="Q38" s="44">
        <v>25.3</v>
      </c>
      <c r="R38" s="44">
        <v>25.3</v>
      </c>
      <c r="S38" s="44">
        <v>25.3</v>
      </c>
      <c r="T38" s="44">
        <v>25.3</v>
      </c>
      <c r="U38" s="44">
        <v>25.3</v>
      </c>
      <c r="V38" s="44">
        <v>25.3</v>
      </c>
      <c r="W38" s="44">
        <v>25.3</v>
      </c>
      <c r="X38" s="44">
        <v>25.3</v>
      </c>
      <c r="Y38" s="44">
        <v>25.3</v>
      </c>
      <c r="Z38" s="44">
        <v>25.3</v>
      </c>
      <c r="AA38" s="44">
        <v>25.3</v>
      </c>
      <c r="AB38" s="44">
        <v>25.3</v>
      </c>
      <c r="AC38" s="44">
        <v>25.3</v>
      </c>
      <c r="AD38" s="44">
        <v>25.3</v>
      </c>
      <c r="AE38" s="44">
        <v>22.7</v>
      </c>
      <c r="AF38" s="44">
        <v>22.7</v>
      </c>
      <c r="AG38" s="59">
        <v>25</v>
      </c>
      <c r="AH38" s="45">
        <f t="shared" si="2"/>
        <v>25.3</v>
      </c>
      <c r="AI38" s="46">
        <f t="shared" si="3"/>
        <v>20.5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19.3</v>
      </c>
      <c r="C39" s="44">
        <v>19.3</v>
      </c>
      <c r="D39" s="44">
        <v>19.3</v>
      </c>
      <c r="E39" s="44">
        <v>19.3</v>
      </c>
      <c r="F39" s="44">
        <v>18</v>
      </c>
      <c r="G39" s="44">
        <v>18</v>
      </c>
      <c r="H39" s="44">
        <v>18</v>
      </c>
      <c r="I39" s="44">
        <v>18</v>
      </c>
      <c r="J39" s="44">
        <v>18</v>
      </c>
      <c r="K39" s="44">
        <v>18</v>
      </c>
      <c r="L39" s="44">
        <v>18</v>
      </c>
      <c r="M39" s="44">
        <v>22.8</v>
      </c>
      <c r="N39" s="44">
        <v>22.8</v>
      </c>
      <c r="O39" s="44">
        <v>25.3</v>
      </c>
      <c r="P39" s="44">
        <v>25.3</v>
      </c>
      <c r="Q39" s="44">
        <v>25.3</v>
      </c>
      <c r="R39" s="44">
        <v>25.3</v>
      </c>
      <c r="S39" s="44">
        <v>25.3</v>
      </c>
      <c r="T39" s="44">
        <v>25.3</v>
      </c>
      <c r="U39" s="44">
        <v>22.9</v>
      </c>
      <c r="V39" s="44">
        <v>22.9</v>
      </c>
      <c r="W39" s="44">
        <v>22.9</v>
      </c>
      <c r="X39" s="44">
        <v>22.9</v>
      </c>
      <c r="Y39" s="44">
        <v>22.9</v>
      </c>
      <c r="Z39" s="44">
        <v>22.9</v>
      </c>
      <c r="AA39" s="44">
        <v>25.4</v>
      </c>
      <c r="AB39" s="44">
        <v>25.4</v>
      </c>
      <c r="AC39" s="44">
        <v>25.4</v>
      </c>
      <c r="AD39" s="44">
        <v>25.4</v>
      </c>
      <c r="AE39" s="44">
        <v>20.399999999999999</v>
      </c>
      <c r="AF39" s="44">
        <v>20.399999999999999</v>
      </c>
      <c r="AG39" s="59">
        <v>25</v>
      </c>
      <c r="AH39" s="45">
        <f t="shared" si="2"/>
        <v>25.4</v>
      </c>
      <c r="AI39" s="46">
        <f t="shared" si="3"/>
        <v>18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25</v>
      </c>
      <c r="E40" s="44">
        <v>25</v>
      </c>
      <c r="F40" s="44">
        <v>20</v>
      </c>
      <c r="G40" s="44">
        <v>20</v>
      </c>
      <c r="H40" s="44">
        <v>20</v>
      </c>
      <c r="I40" s="44">
        <v>20</v>
      </c>
      <c r="J40" s="44">
        <v>20</v>
      </c>
      <c r="K40" s="44">
        <v>20</v>
      </c>
      <c r="L40" s="44">
        <v>20</v>
      </c>
      <c r="M40" s="44">
        <v>22.5</v>
      </c>
      <c r="N40" s="44">
        <v>25</v>
      </c>
      <c r="O40" s="44">
        <v>25</v>
      </c>
      <c r="P40" s="44">
        <v>25</v>
      </c>
      <c r="Q40" s="44">
        <v>25</v>
      </c>
      <c r="R40" s="44">
        <v>25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20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24.1</v>
      </c>
      <c r="C41" s="44">
        <v>24.1</v>
      </c>
      <c r="D41" s="44">
        <v>24.1</v>
      </c>
      <c r="E41" s="44">
        <v>24.1</v>
      </c>
      <c r="F41" s="44">
        <v>19.3</v>
      </c>
      <c r="G41" s="44">
        <v>19.3</v>
      </c>
      <c r="H41" s="44">
        <v>19.3</v>
      </c>
      <c r="I41" s="44">
        <v>19.3</v>
      </c>
      <c r="J41" s="44">
        <v>19.3</v>
      </c>
      <c r="K41" s="44">
        <v>19.3</v>
      </c>
      <c r="L41" s="44">
        <v>19.3</v>
      </c>
      <c r="M41" s="44">
        <v>19.899999999999999</v>
      </c>
      <c r="N41" s="44">
        <v>19.899999999999999</v>
      </c>
      <c r="O41" s="44">
        <v>19.5</v>
      </c>
      <c r="P41" s="44">
        <v>19.5</v>
      </c>
      <c r="Q41" s="44">
        <v>19.5</v>
      </c>
      <c r="R41" s="44">
        <v>24</v>
      </c>
      <c r="S41" s="44">
        <v>23.4</v>
      </c>
      <c r="T41" s="44">
        <v>23.4</v>
      </c>
      <c r="U41" s="44">
        <v>23.4</v>
      </c>
      <c r="V41" s="44">
        <v>23.4</v>
      </c>
      <c r="W41" s="44">
        <v>23.4</v>
      </c>
      <c r="X41" s="44">
        <v>23.4</v>
      </c>
      <c r="Y41" s="44">
        <v>23.4</v>
      </c>
      <c r="Z41" s="44">
        <v>23.4</v>
      </c>
      <c r="AA41" s="44">
        <v>23.2</v>
      </c>
      <c r="AB41" s="44">
        <v>23.2</v>
      </c>
      <c r="AC41" s="44">
        <v>23.2</v>
      </c>
      <c r="AD41" s="44">
        <v>23.2</v>
      </c>
      <c r="AE41" s="44">
        <v>24</v>
      </c>
      <c r="AF41" s="44">
        <v>24</v>
      </c>
      <c r="AG41" s="59">
        <v>24</v>
      </c>
      <c r="AH41" s="45">
        <f t="shared" si="2"/>
        <v>24.1</v>
      </c>
      <c r="AI41" s="46">
        <f t="shared" si="3"/>
        <v>19.3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25.3</v>
      </c>
      <c r="C42" s="44">
        <v>25.3</v>
      </c>
      <c r="D42" s="44">
        <v>25.3</v>
      </c>
      <c r="E42" s="44">
        <v>25.3</v>
      </c>
      <c r="F42" s="44">
        <v>25.3</v>
      </c>
      <c r="G42" s="44">
        <v>25.3</v>
      </c>
      <c r="H42" s="44">
        <v>25.3</v>
      </c>
      <c r="I42" s="44">
        <v>25.3</v>
      </c>
      <c r="J42" s="44">
        <v>25.3</v>
      </c>
      <c r="K42" s="44">
        <v>25.3</v>
      </c>
      <c r="L42" s="44">
        <v>25.3</v>
      </c>
      <c r="M42" s="44">
        <v>25.3</v>
      </c>
      <c r="N42" s="44">
        <v>25.3</v>
      </c>
      <c r="O42" s="44">
        <v>25.3</v>
      </c>
      <c r="P42" s="44">
        <v>25.3</v>
      </c>
      <c r="Q42" s="44">
        <v>25.3</v>
      </c>
      <c r="R42" s="44">
        <v>25.3</v>
      </c>
      <c r="S42" s="44">
        <v>25.3</v>
      </c>
      <c r="T42" s="44">
        <v>25.3</v>
      </c>
      <c r="U42" s="44">
        <v>25.3</v>
      </c>
      <c r="V42" s="44">
        <v>25.3</v>
      </c>
      <c r="W42" s="44">
        <v>25.3</v>
      </c>
      <c r="X42" s="44">
        <v>25.3</v>
      </c>
      <c r="Y42" s="44">
        <v>25.3</v>
      </c>
      <c r="Z42" s="44">
        <v>25.3</v>
      </c>
      <c r="AA42" s="44">
        <v>25.8</v>
      </c>
      <c r="AB42" s="44">
        <v>25.8</v>
      </c>
      <c r="AC42" s="44">
        <v>25.8</v>
      </c>
      <c r="AD42" s="44">
        <v>25.8</v>
      </c>
      <c r="AE42" s="44">
        <v>25.5</v>
      </c>
      <c r="AF42" s="44">
        <v>25.5</v>
      </c>
      <c r="AG42" s="59">
        <v>23.5</v>
      </c>
      <c r="AH42" s="45">
        <f t="shared" si="2"/>
        <v>25.8</v>
      </c>
      <c r="AI42" s="46">
        <f t="shared" si="3"/>
        <v>25.3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9.1999999999999993</v>
      </c>
      <c r="C43" s="44">
        <v>9.1999999999999993</v>
      </c>
      <c r="D43" s="44">
        <v>9.1999999999999993</v>
      </c>
      <c r="E43" s="44">
        <v>9.1999999999999993</v>
      </c>
      <c r="F43" s="44">
        <v>6.8</v>
      </c>
      <c r="G43" s="44">
        <v>6.8</v>
      </c>
      <c r="H43" s="44">
        <v>6.8</v>
      </c>
      <c r="I43" s="44">
        <v>6.8</v>
      </c>
      <c r="J43" s="44">
        <v>6.8</v>
      </c>
      <c r="K43" s="44">
        <v>6.8</v>
      </c>
      <c r="L43" s="44">
        <v>6.8</v>
      </c>
      <c r="M43" s="44">
        <v>6.8</v>
      </c>
      <c r="N43" s="44">
        <v>6.8</v>
      </c>
      <c r="O43" s="44">
        <v>6.8</v>
      </c>
      <c r="P43" s="44">
        <v>6.8</v>
      </c>
      <c r="Q43" s="44">
        <v>6.8</v>
      </c>
      <c r="R43" s="44">
        <v>6.8</v>
      </c>
      <c r="S43" s="44">
        <v>0</v>
      </c>
      <c r="T43" s="44">
        <v>4.5</v>
      </c>
      <c r="U43" s="44">
        <v>4.5</v>
      </c>
      <c r="V43" s="44">
        <v>4.5</v>
      </c>
      <c r="W43" s="44">
        <v>4.5</v>
      </c>
      <c r="X43" s="44">
        <v>4.5</v>
      </c>
      <c r="Y43" s="44">
        <v>4.5</v>
      </c>
      <c r="Z43" s="44">
        <v>4.5</v>
      </c>
      <c r="AA43" s="44">
        <v>11.4</v>
      </c>
      <c r="AB43" s="44">
        <v>11.4</v>
      </c>
      <c r="AC43" s="44">
        <v>11.4</v>
      </c>
      <c r="AD43" s="44">
        <v>11.4</v>
      </c>
      <c r="AE43" s="44">
        <v>4.5999999999999996</v>
      </c>
      <c r="AF43" s="44">
        <v>4.5999999999999996</v>
      </c>
      <c r="AG43" s="59">
        <v>22.5</v>
      </c>
      <c r="AH43" s="45">
        <f t="shared" si="2"/>
        <v>11.4</v>
      </c>
      <c r="AI43" s="46">
        <f t="shared" si="3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10.9</v>
      </c>
      <c r="C44" s="44">
        <v>10.9</v>
      </c>
      <c r="D44" s="44">
        <v>10.9</v>
      </c>
      <c r="E44" s="44">
        <v>10.9</v>
      </c>
      <c r="F44" s="44">
        <v>10.9</v>
      </c>
      <c r="G44" s="44">
        <v>10.9</v>
      </c>
      <c r="H44" s="44">
        <v>10.9</v>
      </c>
      <c r="I44" s="44">
        <v>10.9</v>
      </c>
      <c r="J44" s="44">
        <v>10.9</v>
      </c>
      <c r="K44" s="44">
        <v>10.9</v>
      </c>
      <c r="L44" s="44">
        <v>10.9</v>
      </c>
      <c r="M44" s="44">
        <v>10.9</v>
      </c>
      <c r="N44" s="44">
        <v>10.9</v>
      </c>
      <c r="O44" s="44">
        <v>5</v>
      </c>
      <c r="P44" s="44">
        <v>5</v>
      </c>
      <c r="Q44" s="44">
        <v>5</v>
      </c>
      <c r="R44" s="44">
        <v>5</v>
      </c>
      <c r="S44" s="44">
        <v>5</v>
      </c>
      <c r="T44" s="44">
        <v>5</v>
      </c>
      <c r="U44" s="44">
        <v>5</v>
      </c>
      <c r="V44" s="44">
        <v>5</v>
      </c>
      <c r="W44" s="44">
        <v>5</v>
      </c>
      <c r="X44" s="44">
        <v>5</v>
      </c>
      <c r="Y44" s="44">
        <v>5</v>
      </c>
      <c r="Z44" s="44">
        <v>5</v>
      </c>
      <c r="AA44" s="44">
        <v>5</v>
      </c>
      <c r="AB44" s="44">
        <v>5</v>
      </c>
      <c r="AC44" s="44">
        <v>5</v>
      </c>
      <c r="AD44" s="44">
        <v>5</v>
      </c>
      <c r="AE44" s="44">
        <v>5</v>
      </c>
      <c r="AF44" s="44">
        <v>5</v>
      </c>
      <c r="AG44" s="59">
        <v>22.2</v>
      </c>
      <c r="AH44" s="45">
        <f t="shared" si="2"/>
        <v>10.9</v>
      </c>
      <c r="AI44" s="46">
        <f t="shared" si="3"/>
        <v>5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</v>
      </c>
      <c r="C45" s="44">
        <v>22</v>
      </c>
      <c r="D45" s="44">
        <v>22</v>
      </c>
      <c r="E45" s="44">
        <v>22</v>
      </c>
      <c r="F45" s="44">
        <v>22</v>
      </c>
      <c r="G45" s="44">
        <v>22</v>
      </c>
      <c r="H45" s="44">
        <v>22</v>
      </c>
      <c r="I45" s="44">
        <v>22</v>
      </c>
      <c r="J45" s="44">
        <v>22</v>
      </c>
      <c r="K45" s="44">
        <v>22</v>
      </c>
      <c r="L45" s="44">
        <v>22</v>
      </c>
      <c r="M45" s="44">
        <v>22</v>
      </c>
      <c r="N45" s="44">
        <v>22</v>
      </c>
      <c r="O45" s="44">
        <v>22</v>
      </c>
      <c r="P45" s="44">
        <v>22</v>
      </c>
      <c r="Q45" s="44">
        <v>22</v>
      </c>
      <c r="R45" s="44">
        <v>22</v>
      </c>
      <c r="S45" s="44">
        <v>22</v>
      </c>
      <c r="T45" s="44">
        <v>22</v>
      </c>
      <c r="U45" s="44">
        <v>22</v>
      </c>
      <c r="V45" s="44">
        <v>22</v>
      </c>
      <c r="W45" s="44">
        <v>22</v>
      </c>
      <c r="X45" s="44">
        <v>22</v>
      </c>
      <c r="Y45" s="44">
        <v>22</v>
      </c>
      <c r="Z45" s="44">
        <v>22</v>
      </c>
      <c r="AA45" s="44">
        <v>22</v>
      </c>
      <c r="AB45" s="44">
        <v>22</v>
      </c>
      <c r="AC45" s="44">
        <v>22</v>
      </c>
      <c r="AD45" s="44">
        <v>22</v>
      </c>
      <c r="AE45" s="44">
        <v>22</v>
      </c>
      <c r="AF45" s="44">
        <v>22</v>
      </c>
      <c r="AG45" s="59">
        <v>22.1</v>
      </c>
      <c r="AH45" s="45">
        <f t="shared" si="2"/>
        <v>22</v>
      </c>
      <c r="AI45" s="46">
        <f t="shared" si="3"/>
        <v>22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20</v>
      </c>
      <c r="C46" s="44">
        <v>20</v>
      </c>
      <c r="D46" s="44">
        <v>20</v>
      </c>
      <c r="E46" s="44">
        <v>20</v>
      </c>
      <c r="F46" s="44">
        <v>18</v>
      </c>
      <c r="G46" s="44">
        <v>18</v>
      </c>
      <c r="H46" s="44">
        <v>18</v>
      </c>
      <c r="I46" s="44">
        <v>18</v>
      </c>
      <c r="J46" s="44">
        <v>18</v>
      </c>
      <c r="K46" s="44">
        <v>18</v>
      </c>
      <c r="L46" s="44">
        <v>18</v>
      </c>
      <c r="M46" s="44">
        <v>18</v>
      </c>
      <c r="N46" s="44">
        <v>18</v>
      </c>
      <c r="O46" s="44">
        <v>18</v>
      </c>
      <c r="P46" s="44">
        <v>18</v>
      </c>
      <c r="Q46" s="44">
        <v>18</v>
      </c>
      <c r="R46" s="44">
        <v>18</v>
      </c>
      <c r="S46" s="44">
        <v>18</v>
      </c>
      <c r="T46" s="44">
        <v>18</v>
      </c>
      <c r="U46" s="44">
        <v>18</v>
      </c>
      <c r="V46" s="44">
        <v>18</v>
      </c>
      <c r="W46" s="44">
        <v>18</v>
      </c>
      <c r="X46" s="44">
        <v>18</v>
      </c>
      <c r="Y46" s="44">
        <v>18</v>
      </c>
      <c r="Z46" s="44">
        <v>18</v>
      </c>
      <c r="AA46" s="44">
        <v>18</v>
      </c>
      <c r="AB46" s="44">
        <v>18</v>
      </c>
      <c r="AC46" s="44">
        <v>18</v>
      </c>
      <c r="AD46" s="44">
        <v>18</v>
      </c>
      <c r="AE46" s="44">
        <v>7.4</v>
      </c>
      <c r="AF46" s="44">
        <v>6</v>
      </c>
      <c r="AG46" s="59">
        <v>22</v>
      </c>
      <c r="AH46" s="45">
        <f t="shared" si="2"/>
        <v>20</v>
      </c>
      <c r="AI46" s="46">
        <f t="shared" si="3"/>
        <v>6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18</v>
      </c>
      <c r="Q47" s="44">
        <v>18</v>
      </c>
      <c r="R47" s="44">
        <v>18</v>
      </c>
      <c r="S47" s="44">
        <v>18</v>
      </c>
      <c r="T47" s="44">
        <v>18</v>
      </c>
      <c r="U47" s="44">
        <v>18</v>
      </c>
      <c r="V47" s="44">
        <v>18</v>
      </c>
      <c r="W47" s="44">
        <v>18</v>
      </c>
      <c r="X47" s="44">
        <v>18</v>
      </c>
      <c r="Y47" s="44">
        <v>18</v>
      </c>
      <c r="Z47" s="44">
        <v>18</v>
      </c>
      <c r="AA47" s="44">
        <v>18</v>
      </c>
      <c r="AB47" s="44">
        <v>18</v>
      </c>
      <c r="AC47" s="44">
        <v>18</v>
      </c>
      <c r="AD47" s="44">
        <v>18</v>
      </c>
      <c r="AE47" s="44">
        <v>18</v>
      </c>
      <c r="AF47" s="44">
        <v>18</v>
      </c>
      <c r="AG47" s="59">
        <v>22</v>
      </c>
      <c r="AH47" s="45">
        <f t="shared" si="2"/>
        <v>18</v>
      </c>
      <c r="AI47" s="46">
        <f t="shared" si="3"/>
        <v>18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11.3</v>
      </c>
      <c r="C48" s="44">
        <v>11.3</v>
      </c>
      <c r="D48" s="44">
        <v>11.3</v>
      </c>
      <c r="E48" s="44">
        <v>11.3</v>
      </c>
      <c r="F48" s="44">
        <v>11.3</v>
      </c>
      <c r="G48" s="44">
        <v>11.3</v>
      </c>
      <c r="H48" s="44">
        <v>11.3</v>
      </c>
      <c r="I48" s="44">
        <v>11.3</v>
      </c>
      <c r="J48" s="44">
        <v>11.3</v>
      </c>
      <c r="K48" s="44">
        <v>11.3</v>
      </c>
      <c r="L48" s="44">
        <v>11.3</v>
      </c>
      <c r="M48" s="44">
        <v>11.3</v>
      </c>
      <c r="N48" s="44">
        <v>11.3</v>
      </c>
      <c r="O48" s="44">
        <v>11.3</v>
      </c>
      <c r="P48" s="44">
        <v>11.3</v>
      </c>
      <c r="Q48" s="44">
        <v>11.3</v>
      </c>
      <c r="R48" s="44">
        <v>11.3</v>
      </c>
      <c r="S48" s="44">
        <v>18.100000000000001</v>
      </c>
      <c r="T48" s="44">
        <v>18.100000000000001</v>
      </c>
      <c r="U48" s="44">
        <v>18.100000000000001</v>
      </c>
      <c r="V48" s="44">
        <v>18.100000000000001</v>
      </c>
      <c r="W48" s="44">
        <v>18.100000000000001</v>
      </c>
      <c r="X48" s="44">
        <v>18.100000000000001</v>
      </c>
      <c r="Y48" s="44">
        <v>18.100000000000001</v>
      </c>
      <c r="Z48" s="44">
        <v>18.100000000000001</v>
      </c>
      <c r="AA48" s="44">
        <v>22.3</v>
      </c>
      <c r="AB48" s="44">
        <v>22.3</v>
      </c>
      <c r="AC48" s="44">
        <v>22.3</v>
      </c>
      <c r="AD48" s="44">
        <v>22.3</v>
      </c>
      <c r="AE48" s="44">
        <v>22.3</v>
      </c>
      <c r="AF48" s="44">
        <v>22.3</v>
      </c>
      <c r="AG48" s="59">
        <v>22</v>
      </c>
      <c r="AH48" s="45">
        <f t="shared" si="2"/>
        <v>22.3</v>
      </c>
      <c r="AI48" s="46">
        <f t="shared" si="3"/>
        <v>11.3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21.3</v>
      </c>
      <c r="C49" s="44">
        <v>21.3</v>
      </c>
      <c r="D49" s="44">
        <v>21.3</v>
      </c>
      <c r="E49" s="44">
        <v>21.3</v>
      </c>
      <c r="F49" s="44">
        <v>21.3</v>
      </c>
      <c r="G49" s="44">
        <v>21.3</v>
      </c>
      <c r="H49" s="44">
        <v>21.3</v>
      </c>
      <c r="I49" s="44">
        <v>21.3</v>
      </c>
      <c r="J49" s="44">
        <v>21.3</v>
      </c>
      <c r="K49" s="44">
        <v>21.3</v>
      </c>
      <c r="L49" s="44">
        <v>21.3</v>
      </c>
      <c r="M49" s="44">
        <v>21.3</v>
      </c>
      <c r="N49" s="44">
        <v>21.3</v>
      </c>
      <c r="O49" s="44">
        <v>20.6</v>
      </c>
      <c r="P49" s="44">
        <v>20.6</v>
      </c>
      <c r="Q49" s="44">
        <v>20.6</v>
      </c>
      <c r="R49" s="44">
        <v>20.6</v>
      </c>
      <c r="S49" s="44">
        <v>20.6</v>
      </c>
      <c r="T49" s="44">
        <v>20.6</v>
      </c>
      <c r="U49" s="44">
        <v>20.6</v>
      </c>
      <c r="V49" s="44">
        <v>20.6</v>
      </c>
      <c r="W49" s="44">
        <v>20.6</v>
      </c>
      <c r="X49" s="44">
        <v>20.6</v>
      </c>
      <c r="Y49" s="44">
        <v>20.6</v>
      </c>
      <c r="Z49" s="44">
        <v>20.6</v>
      </c>
      <c r="AA49" s="44">
        <v>20.6</v>
      </c>
      <c r="AB49" s="44">
        <v>20.6</v>
      </c>
      <c r="AC49" s="44">
        <v>20.6</v>
      </c>
      <c r="AD49" s="44">
        <v>20.6</v>
      </c>
      <c r="AE49" s="44">
        <v>20.6</v>
      </c>
      <c r="AF49" s="44">
        <v>20.6</v>
      </c>
      <c r="AG49" s="59">
        <v>21.93</v>
      </c>
      <c r="AH49" s="45">
        <f t="shared" si="2"/>
        <v>21.3</v>
      </c>
      <c r="AI49" s="46">
        <f t="shared" si="3"/>
        <v>20.6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8.6999999999999993</v>
      </c>
      <c r="C50" s="44">
        <v>8.6999999999999993</v>
      </c>
      <c r="D50" s="44">
        <v>8.6999999999999993</v>
      </c>
      <c r="E50" s="44">
        <v>6.6</v>
      </c>
      <c r="F50" s="44">
        <v>6.6</v>
      </c>
      <c r="G50" s="44">
        <v>6.6</v>
      </c>
      <c r="H50" s="44">
        <v>6.6</v>
      </c>
      <c r="I50" s="44">
        <v>6.6</v>
      </c>
      <c r="J50" s="44">
        <v>6.6</v>
      </c>
      <c r="K50" s="44">
        <v>6.6</v>
      </c>
      <c r="L50" s="44">
        <v>6.6</v>
      </c>
      <c r="M50" s="44">
        <v>6.6</v>
      </c>
      <c r="N50" s="44">
        <v>8.8000000000000007</v>
      </c>
      <c r="O50" s="44">
        <v>8.8000000000000007</v>
      </c>
      <c r="P50" s="44">
        <v>8.8000000000000007</v>
      </c>
      <c r="Q50" s="44">
        <v>8.8000000000000007</v>
      </c>
      <c r="R50" s="44">
        <v>8.8000000000000007</v>
      </c>
      <c r="S50" s="44">
        <v>0</v>
      </c>
      <c r="T50" s="44">
        <v>4.5</v>
      </c>
      <c r="U50" s="44">
        <v>4.5</v>
      </c>
      <c r="V50" s="44">
        <v>4.5</v>
      </c>
      <c r="W50" s="44">
        <v>4.5</v>
      </c>
      <c r="X50" s="44">
        <v>4.5</v>
      </c>
      <c r="Y50" s="44">
        <v>4.5</v>
      </c>
      <c r="Z50" s="44">
        <v>4.5</v>
      </c>
      <c r="AA50" s="44">
        <v>11.1</v>
      </c>
      <c r="AB50" s="44">
        <v>11.1</v>
      </c>
      <c r="AC50" s="44">
        <v>11.1</v>
      </c>
      <c r="AD50" s="44">
        <v>11.1</v>
      </c>
      <c r="AE50" s="44">
        <v>4.5</v>
      </c>
      <c r="AF50" s="44">
        <v>4.5</v>
      </c>
      <c r="AG50" s="59">
        <v>21.3</v>
      </c>
      <c r="AH50" s="45">
        <f t="shared" si="2"/>
        <v>11.1</v>
      </c>
      <c r="AI50" s="46">
        <f t="shared" si="3"/>
        <v>0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11.1</v>
      </c>
      <c r="C51" s="44">
        <v>11.1</v>
      </c>
      <c r="D51" s="44">
        <v>11.1</v>
      </c>
      <c r="E51" s="44">
        <v>11.1</v>
      </c>
      <c r="F51" s="44">
        <v>8.4</v>
      </c>
      <c r="G51" s="44">
        <v>8.4</v>
      </c>
      <c r="H51" s="44">
        <v>8.4</v>
      </c>
      <c r="I51" s="44">
        <v>8.4</v>
      </c>
      <c r="J51" s="44">
        <v>8.4</v>
      </c>
      <c r="K51" s="44">
        <v>8.4</v>
      </c>
      <c r="L51" s="44">
        <v>8.4</v>
      </c>
      <c r="M51" s="44">
        <v>8.4</v>
      </c>
      <c r="N51" s="44">
        <v>8.4</v>
      </c>
      <c r="O51" s="44">
        <v>8.4</v>
      </c>
      <c r="P51" s="44">
        <v>8.4</v>
      </c>
      <c r="Q51" s="44">
        <v>8.4</v>
      </c>
      <c r="R51" s="44">
        <v>8.4</v>
      </c>
      <c r="S51" s="44">
        <v>15</v>
      </c>
      <c r="T51" s="44">
        <v>15</v>
      </c>
      <c r="U51" s="44">
        <v>15</v>
      </c>
      <c r="V51" s="44">
        <v>15</v>
      </c>
      <c r="W51" s="44">
        <v>15</v>
      </c>
      <c r="X51" s="44">
        <v>15</v>
      </c>
      <c r="Y51" s="44">
        <v>15</v>
      </c>
      <c r="Z51" s="44">
        <v>15</v>
      </c>
      <c r="AA51" s="44">
        <v>15</v>
      </c>
      <c r="AB51" s="44">
        <v>15</v>
      </c>
      <c r="AC51" s="44">
        <v>15</v>
      </c>
      <c r="AD51" s="44">
        <v>15</v>
      </c>
      <c r="AE51" s="44">
        <v>14.9</v>
      </c>
      <c r="AF51" s="44">
        <v>14.9</v>
      </c>
      <c r="AG51" s="59">
        <v>20</v>
      </c>
      <c r="AH51" s="45">
        <f t="shared" si="2"/>
        <v>15</v>
      </c>
      <c r="AI51" s="46">
        <f t="shared" si="3"/>
        <v>8.4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16</v>
      </c>
      <c r="C52" s="44">
        <v>16</v>
      </c>
      <c r="D52" s="44">
        <v>16</v>
      </c>
      <c r="E52" s="44">
        <v>16</v>
      </c>
      <c r="F52" s="44">
        <v>16</v>
      </c>
      <c r="G52" s="44">
        <v>16</v>
      </c>
      <c r="H52" s="44">
        <v>16</v>
      </c>
      <c r="I52" s="44">
        <v>16</v>
      </c>
      <c r="J52" s="44">
        <v>16</v>
      </c>
      <c r="K52" s="44">
        <v>16</v>
      </c>
      <c r="L52" s="44">
        <v>16</v>
      </c>
      <c r="M52" s="44">
        <v>16</v>
      </c>
      <c r="N52" s="44">
        <v>16</v>
      </c>
      <c r="O52" s="44">
        <v>16</v>
      </c>
      <c r="P52" s="44">
        <v>16</v>
      </c>
      <c r="Q52" s="44">
        <v>16</v>
      </c>
      <c r="R52" s="44">
        <v>16</v>
      </c>
      <c r="S52" s="44">
        <v>16</v>
      </c>
      <c r="T52" s="44">
        <v>16</v>
      </c>
      <c r="U52" s="44">
        <v>16</v>
      </c>
      <c r="V52" s="44">
        <v>16</v>
      </c>
      <c r="W52" s="44">
        <v>16</v>
      </c>
      <c r="X52" s="44">
        <v>16</v>
      </c>
      <c r="Y52" s="44">
        <v>16</v>
      </c>
      <c r="Z52" s="44">
        <v>16</v>
      </c>
      <c r="AA52" s="44">
        <v>16</v>
      </c>
      <c r="AB52" s="44">
        <v>16</v>
      </c>
      <c r="AC52" s="44">
        <v>16</v>
      </c>
      <c r="AD52" s="44">
        <v>16</v>
      </c>
      <c r="AE52" s="44">
        <v>18</v>
      </c>
      <c r="AF52" s="44">
        <v>18</v>
      </c>
      <c r="AG52" s="59">
        <v>20</v>
      </c>
      <c r="AH52" s="45">
        <f t="shared" si="2"/>
        <v>18</v>
      </c>
      <c r="AI52" s="46">
        <f t="shared" si="3"/>
        <v>16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20.2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>
        <v>20.2</v>
      </c>
      <c r="O53" s="44">
        <v>20.2</v>
      </c>
      <c r="P53" s="44">
        <v>20.2</v>
      </c>
      <c r="Q53" s="44">
        <v>20.2</v>
      </c>
      <c r="R53" s="44">
        <v>20.2</v>
      </c>
      <c r="S53" s="44">
        <v>20.2</v>
      </c>
      <c r="T53" s="44">
        <v>20.2</v>
      </c>
      <c r="U53" s="44">
        <v>20.2</v>
      </c>
      <c r="V53" s="44">
        <v>20.2</v>
      </c>
      <c r="W53" s="44">
        <v>20.2</v>
      </c>
      <c r="X53" s="44">
        <v>20.2</v>
      </c>
      <c r="Y53" s="44">
        <v>20.2</v>
      </c>
      <c r="Z53" s="44">
        <v>20.2</v>
      </c>
      <c r="AA53" s="44">
        <v>20.2</v>
      </c>
      <c r="AB53" s="44">
        <v>20.2</v>
      </c>
      <c r="AC53" s="44">
        <v>20.2</v>
      </c>
      <c r="AD53" s="44">
        <v>20.2</v>
      </c>
      <c r="AE53" s="44">
        <v>20.2</v>
      </c>
      <c r="AF53" s="44">
        <v>20.2</v>
      </c>
      <c r="AG53" s="59">
        <v>19.8</v>
      </c>
      <c r="AH53" s="45">
        <f t="shared" si="2"/>
        <v>20.2</v>
      </c>
      <c r="AI53" s="46">
        <f t="shared" si="3"/>
        <v>20.2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8.6</v>
      </c>
      <c r="C54" s="44">
        <v>8.6</v>
      </c>
      <c r="D54" s="44">
        <v>8.6</v>
      </c>
      <c r="E54" s="44">
        <v>8.6</v>
      </c>
      <c r="F54" s="44">
        <v>8.6</v>
      </c>
      <c r="G54" s="44">
        <v>8.6</v>
      </c>
      <c r="H54" s="44">
        <v>8.6</v>
      </c>
      <c r="I54" s="44">
        <v>8.6</v>
      </c>
      <c r="J54" s="44">
        <v>8.6</v>
      </c>
      <c r="K54" s="44">
        <v>8.6</v>
      </c>
      <c r="L54" s="44">
        <v>8.6</v>
      </c>
      <c r="M54" s="44">
        <v>8.6</v>
      </c>
      <c r="N54" s="44">
        <v>8.6</v>
      </c>
      <c r="O54" s="44">
        <v>8.6</v>
      </c>
      <c r="P54" s="44">
        <v>8.6</v>
      </c>
      <c r="Q54" s="44">
        <v>8.6</v>
      </c>
      <c r="R54" s="44">
        <v>8.6</v>
      </c>
      <c r="S54" s="44">
        <v>8.6</v>
      </c>
      <c r="T54" s="44">
        <v>8.6</v>
      </c>
      <c r="U54" s="44">
        <v>8.6</v>
      </c>
      <c r="V54" s="44">
        <v>8.6</v>
      </c>
      <c r="W54" s="44">
        <v>8.6</v>
      </c>
      <c r="X54" s="44">
        <v>8.6</v>
      </c>
      <c r="Y54" s="44">
        <v>8.6</v>
      </c>
      <c r="Z54" s="44">
        <v>8.6</v>
      </c>
      <c r="AA54" s="44">
        <v>8.5</v>
      </c>
      <c r="AB54" s="44">
        <v>8.5</v>
      </c>
      <c r="AC54" s="44">
        <v>8.5</v>
      </c>
      <c r="AD54" s="44">
        <v>8.5</v>
      </c>
      <c r="AE54" s="44">
        <v>8.6</v>
      </c>
      <c r="AF54" s="44">
        <v>8.6</v>
      </c>
      <c r="AG54" s="59">
        <v>18</v>
      </c>
      <c r="AH54" s="45">
        <f t="shared" si="2"/>
        <v>8.6</v>
      </c>
      <c r="AI54" s="46">
        <f t="shared" si="3"/>
        <v>8.5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15.5</v>
      </c>
      <c r="G55" s="44">
        <v>15.5</v>
      </c>
      <c r="H55" s="44">
        <v>15.5</v>
      </c>
      <c r="I55" s="44">
        <v>15.5</v>
      </c>
      <c r="J55" s="44">
        <v>15.5</v>
      </c>
      <c r="K55" s="44">
        <v>15.5</v>
      </c>
      <c r="L55" s="44">
        <v>15.5</v>
      </c>
      <c r="M55" s="44">
        <v>15.5</v>
      </c>
      <c r="N55" s="44">
        <v>15.5</v>
      </c>
      <c r="O55" s="44">
        <v>15.5</v>
      </c>
      <c r="P55" s="44">
        <v>15.5</v>
      </c>
      <c r="Q55" s="44">
        <v>15.5</v>
      </c>
      <c r="R55" s="44">
        <v>15.5</v>
      </c>
      <c r="S55" s="44">
        <v>15.5</v>
      </c>
      <c r="T55" s="44">
        <v>15.5</v>
      </c>
      <c r="U55" s="44">
        <v>15.5</v>
      </c>
      <c r="V55" s="44">
        <v>15.5</v>
      </c>
      <c r="W55" s="44">
        <v>15.5</v>
      </c>
      <c r="X55" s="44">
        <v>15.5</v>
      </c>
      <c r="Y55" s="44">
        <v>15.5</v>
      </c>
      <c r="Z55" s="44">
        <v>15.5</v>
      </c>
      <c r="AA55" s="44">
        <v>15.6</v>
      </c>
      <c r="AB55" s="44">
        <v>15.6</v>
      </c>
      <c r="AC55" s="44">
        <v>15.6</v>
      </c>
      <c r="AD55" s="44">
        <v>15.6</v>
      </c>
      <c r="AE55" s="44">
        <v>15.6</v>
      </c>
      <c r="AF55" s="44">
        <v>15.6</v>
      </c>
      <c r="AG55" s="59">
        <v>15.33</v>
      </c>
      <c r="AH55" s="45">
        <f t="shared" si="2"/>
        <v>15.6</v>
      </c>
      <c r="AI55" s="46">
        <f t="shared" si="3"/>
        <v>15.5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14</v>
      </c>
      <c r="Q57" s="44">
        <v>14</v>
      </c>
      <c r="R57" s="44">
        <v>14</v>
      </c>
      <c r="S57" s="44">
        <v>14</v>
      </c>
      <c r="T57" s="44">
        <v>14</v>
      </c>
      <c r="U57" s="44">
        <v>14</v>
      </c>
      <c r="V57" s="44">
        <v>14</v>
      </c>
      <c r="W57" s="44">
        <v>14</v>
      </c>
      <c r="X57" s="44">
        <v>14</v>
      </c>
      <c r="Y57" s="44">
        <v>14</v>
      </c>
      <c r="Z57" s="44">
        <v>14</v>
      </c>
      <c r="AA57" s="44">
        <v>14</v>
      </c>
      <c r="AB57" s="44">
        <v>14</v>
      </c>
      <c r="AC57" s="44">
        <v>14</v>
      </c>
      <c r="AD57" s="44">
        <v>14</v>
      </c>
      <c r="AE57" s="44">
        <v>14</v>
      </c>
      <c r="AF57" s="44">
        <v>14</v>
      </c>
      <c r="AG57" s="59">
        <v>14.9</v>
      </c>
      <c r="AH57" s="45">
        <f t="shared" si="2"/>
        <v>14</v>
      </c>
      <c r="AI57" s="46">
        <f t="shared" si="3"/>
        <v>14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</v>
      </c>
      <c r="C58" s="44">
        <v>14</v>
      </c>
      <c r="D58" s="44">
        <v>14</v>
      </c>
      <c r="E58" s="44">
        <v>14</v>
      </c>
      <c r="F58" s="44">
        <v>13.3</v>
      </c>
      <c r="G58" s="44">
        <v>13.3</v>
      </c>
      <c r="H58" s="44">
        <v>13.3</v>
      </c>
      <c r="I58" s="44">
        <v>13.3</v>
      </c>
      <c r="J58" s="44">
        <v>13.3</v>
      </c>
      <c r="K58" s="44">
        <v>13.3</v>
      </c>
      <c r="L58" s="44">
        <v>13.3</v>
      </c>
      <c r="M58" s="44">
        <v>13.3</v>
      </c>
      <c r="N58" s="44">
        <v>13.3</v>
      </c>
      <c r="O58" s="44">
        <v>13.3</v>
      </c>
      <c r="P58" s="44">
        <v>13.3</v>
      </c>
      <c r="Q58" s="44">
        <v>13.3</v>
      </c>
      <c r="R58" s="44">
        <v>13.3</v>
      </c>
      <c r="S58" s="44">
        <v>13.3</v>
      </c>
      <c r="T58" s="44">
        <v>14.8</v>
      </c>
      <c r="U58" s="44">
        <v>14.8</v>
      </c>
      <c r="V58" s="44">
        <v>14.8</v>
      </c>
      <c r="W58" s="44">
        <v>14.8</v>
      </c>
      <c r="X58" s="44">
        <v>14.8</v>
      </c>
      <c r="Y58" s="44">
        <v>14.8</v>
      </c>
      <c r="Z58" s="44">
        <v>14.8</v>
      </c>
      <c r="AA58" s="44">
        <v>15</v>
      </c>
      <c r="AB58" s="44">
        <v>15</v>
      </c>
      <c r="AC58" s="44">
        <v>15</v>
      </c>
      <c r="AD58" s="44">
        <v>15</v>
      </c>
      <c r="AE58" s="44">
        <v>14.7</v>
      </c>
      <c r="AF58" s="44">
        <v>14.7</v>
      </c>
      <c r="AG58" s="59">
        <v>14.3</v>
      </c>
      <c r="AH58" s="45">
        <f t="shared" si="2"/>
        <v>15</v>
      </c>
      <c r="AI58" s="46">
        <f t="shared" si="3"/>
        <v>13.3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13.4</v>
      </c>
      <c r="C61" s="44">
        <v>13.4</v>
      </c>
      <c r="D61" s="44">
        <v>13.4</v>
      </c>
      <c r="E61" s="44">
        <v>13.4</v>
      </c>
      <c r="F61" s="44">
        <v>13.4</v>
      </c>
      <c r="G61" s="44">
        <v>13.4</v>
      </c>
      <c r="H61" s="44">
        <v>13.4</v>
      </c>
      <c r="I61" s="44">
        <v>13.4</v>
      </c>
      <c r="J61" s="44">
        <v>13.4</v>
      </c>
      <c r="K61" s="44">
        <v>13.4</v>
      </c>
      <c r="L61" s="44">
        <v>13.4</v>
      </c>
      <c r="M61" s="44">
        <v>13.4</v>
      </c>
      <c r="N61" s="44">
        <v>13.4</v>
      </c>
      <c r="O61" s="44">
        <v>13.4</v>
      </c>
      <c r="P61" s="44">
        <v>13.4</v>
      </c>
      <c r="Q61" s="44">
        <v>13.4</v>
      </c>
      <c r="R61" s="44">
        <v>13.4</v>
      </c>
      <c r="S61" s="44">
        <v>13.4</v>
      </c>
      <c r="T61" s="44">
        <v>13.4</v>
      </c>
      <c r="U61" s="44">
        <v>13.4</v>
      </c>
      <c r="V61" s="44">
        <v>13.4</v>
      </c>
      <c r="W61" s="44">
        <v>13.4</v>
      </c>
      <c r="X61" s="44">
        <v>13.4</v>
      </c>
      <c r="Y61" s="44">
        <v>13.4</v>
      </c>
      <c r="Z61" s="44">
        <v>13.4</v>
      </c>
      <c r="AA61" s="44">
        <v>11.1</v>
      </c>
      <c r="AB61" s="44">
        <v>11.1</v>
      </c>
      <c r="AC61" s="44">
        <v>11.1</v>
      </c>
      <c r="AD61" s="44">
        <v>11.1</v>
      </c>
      <c r="AE61" s="44">
        <v>12.8</v>
      </c>
      <c r="AF61" s="44">
        <v>12.8</v>
      </c>
      <c r="AG61" s="59">
        <v>13.5</v>
      </c>
      <c r="AH61" s="45">
        <f t="shared" si="2"/>
        <v>13.4</v>
      </c>
      <c r="AI61" s="46">
        <f t="shared" si="3"/>
        <v>11.1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12</v>
      </c>
      <c r="C63" s="44">
        <v>12</v>
      </c>
      <c r="D63" s="44">
        <v>12</v>
      </c>
      <c r="E63" s="44">
        <v>12</v>
      </c>
      <c r="F63" s="44">
        <v>10</v>
      </c>
      <c r="G63" s="44">
        <v>10</v>
      </c>
      <c r="H63" s="44">
        <v>10</v>
      </c>
      <c r="I63" s="44">
        <v>10</v>
      </c>
      <c r="J63" s="44">
        <v>10</v>
      </c>
      <c r="K63" s="44">
        <v>10</v>
      </c>
      <c r="L63" s="44">
        <v>10</v>
      </c>
      <c r="M63" s="44">
        <v>10</v>
      </c>
      <c r="N63" s="44">
        <v>10</v>
      </c>
      <c r="O63" s="44">
        <v>10</v>
      </c>
      <c r="P63" s="44">
        <v>10</v>
      </c>
      <c r="Q63" s="44">
        <v>10</v>
      </c>
      <c r="R63" s="44">
        <v>10</v>
      </c>
      <c r="S63" s="44">
        <v>10</v>
      </c>
      <c r="T63" s="44">
        <v>10</v>
      </c>
      <c r="U63" s="44">
        <v>10</v>
      </c>
      <c r="V63" s="44">
        <v>10</v>
      </c>
      <c r="W63" s="44">
        <v>10</v>
      </c>
      <c r="X63" s="44">
        <v>10</v>
      </c>
      <c r="Y63" s="44">
        <v>10</v>
      </c>
      <c r="Z63" s="44">
        <v>10</v>
      </c>
      <c r="AA63" s="44">
        <v>10</v>
      </c>
      <c r="AB63" s="44">
        <v>10</v>
      </c>
      <c r="AC63" s="44">
        <v>10</v>
      </c>
      <c r="AD63" s="44">
        <v>10</v>
      </c>
      <c r="AE63" s="44">
        <v>10</v>
      </c>
      <c r="AF63" s="44">
        <v>10</v>
      </c>
      <c r="AG63" s="59">
        <v>13</v>
      </c>
      <c r="AH63" s="45">
        <f t="shared" si="2"/>
        <v>12</v>
      </c>
      <c r="AI63" s="46">
        <f t="shared" si="3"/>
        <v>10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9.4</v>
      </c>
      <c r="C64" s="44">
        <v>9.4</v>
      </c>
      <c r="D64" s="44">
        <v>9.4</v>
      </c>
      <c r="E64" s="44">
        <v>9.4</v>
      </c>
      <c r="F64" s="44">
        <v>8.6</v>
      </c>
      <c r="G64" s="44">
        <v>8.6</v>
      </c>
      <c r="H64" s="44">
        <v>8.6</v>
      </c>
      <c r="I64" s="44">
        <v>8.6</v>
      </c>
      <c r="J64" s="44">
        <v>8.6</v>
      </c>
      <c r="K64" s="44">
        <v>8.6</v>
      </c>
      <c r="L64" s="44">
        <v>8.6</v>
      </c>
      <c r="M64" s="44">
        <v>9.4</v>
      </c>
      <c r="N64" s="44">
        <v>9.4</v>
      </c>
      <c r="O64" s="44">
        <v>9.4</v>
      </c>
      <c r="P64" s="44">
        <v>9.4</v>
      </c>
      <c r="Q64" s="44">
        <v>9.4</v>
      </c>
      <c r="R64" s="44">
        <v>9.4</v>
      </c>
      <c r="S64" s="44">
        <v>9.4</v>
      </c>
      <c r="T64" s="44">
        <v>9.4</v>
      </c>
      <c r="U64" s="44">
        <v>9.3000000000000007</v>
      </c>
      <c r="V64" s="44">
        <v>9.3000000000000007</v>
      </c>
      <c r="W64" s="44">
        <v>9.3000000000000007</v>
      </c>
      <c r="X64" s="44">
        <v>9.3000000000000007</v>
      </c>
      <c r="Y64" s="44">
        <v>9.3000000000000007</v>
      </c>
      <c r="Z64" s="44">
        <v>9.3000000000000007</v>
      </c>
      <c r="AA64" s="44">
        <v>9.3000000000000007</v>
      </c>
      <c r="AB64" s="44">
        <v>9.3000000000000007</v>
      </c>
      <c r="AC64" s="44">
        <v>9.3000000000000007</v>
      </c>
      <c r="AD64" s="44">
        <v>9.3000000000000007</v>
      </c>
      <c r="AE64" s="44">
        <v>8.3000000000000007</v>
      </c>
      <c r="AF64" s="44">
        <v>8.3000000000000007</v>
      </c>
      <c r="AG64" s="59">
        <v>12</v>
      </c>
      <c r="AH64" s="45">
        <f t="shared" si="2"/>
        <v>9.4</v>
      </c>
      <c r="AI64" s="46">
        <f t="shared" si="3"/>
        <v>8.3000000000000007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12</v>
      </c>
      <c r="C66" s="44">
        <v>12</v>
      </c>
      <c r="D66" s="44">
        <v>12</v>
      </c>
      <c r="E66" s="44">
        <v>12</v>
      </c>
      <c r="F66" s="44">
        <v>12</v>
      </c>
      <c r="G66" s="44">
        <v>12</v>
      </c>
      <c r="H66" s="44">
        <v>12</v>
      </c>
      <c r="I66" s="44">
        <v>12</v>
      </c>
      <c r="J66" s="44">
        <v>12</v>
      </c>
      <c r="K66" s="44">
        <v>12</v>
      </c>
      <c r="L66" s="44">
        <v>12</v>
      </c>
      <c r="M66" s="44">
        <v>12</v>
      </c>
      <c r="N66" s="44">
        <v>12</v>
      </c>
      <c r="O66" s="44">
        <v>12</v>
      </c>
      <c r="P66" s="44">
        <v>12</v>
      </c>
      <c r="Q66" s="44">
        <v>12</v>
      </c>
      <c r="R66" s="44">
        <v>12</v>
      </c>
      <c r="S66" s="44">
        <v>12</v>
      </c>
      <c r="T66" s="44">
        <v>12</v>
      </c>
      <c r="U66" s="44">
        <v>12</v>
      </c>
      <c r="V66" s="44">
        <v>12</v>
      </c>
      <c r="W66" s="44">
        <v>12</v>
      </c>
      <c r="X66" s="44">
        <v>12</v>
      </c>
      <c r="Y66" s="44">
        <v>12</v>
      </c>
      <c r="Z66" s="44">
        <v>12</v>
      </c>
      <c r="AA66" s="44">
        <v>9.3000000000000007</v>
      </c>
      <c r="AB66" s="44">
        <v>9.3000000000000007</v>
      </c>
      <c r="AC66" s="44">
        <v>9.3000000000000007</v>
      </c>
      <c r="AD66" s="44">
        <v>9.3000000000000007</v>
      </c>
      <c r="AE66" s="44">
        <v>9.3000000000000007</v>
      </c>
      <c r="AF66" s="44">
        <v>9.3000000000000007</v>
      </c>
      <c r="AG66" s="59">
        <v>12</v>
      </c>
      <c r="AH66" s="45">
        <f t="shared" si="2"/>
        <v>12</v>
      </c>
      <c r="AI66" s="46">
        <f t="shared" si="3"/>
        <v>9.3000000000000007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10.5</v>
      </c>
      <c r="C67" s="44">
        <v>10.5</v>
      </c>
      <c r="D67" s="44">
        <v>10.5</v>
      </c>
      <c r="E67" s="44">
        <v>10.5</v>
      </c>
      <c r="F67" s="44">
        <v>10.5</v>
      </c>
      <c r="G67" s="44">
        <v>10.5</v>
      </c>
      <c r="H67" s="44">
        <v>10.5</v>
      </c>
      <c r="I67" s="44">
        <v>10.5</v>
      </c>
      <c r="J67" s="44">
        <v>10.5</v>
      </c>
      <c r="K67" s="44">
        <v>10.5</v>
      </c>
      <c r="L67" s="44">
        <v>10.5</v>
      </c>
      <c r="M67" s="44">
        <v>10.5</v>
      </c>
      <c r="N67" s="44">
        <v>10.5</v>
      </c>
      <c r="O67" s="44">
        <v>10.5</v>
      </c>
      <c r="P67" s="44">
        <v>10.5</v>
      </c>
      <c r="Q67" s="44">
        <v>10.5</v>
      </c>
      <c r="R67" s="44">
        <v>10.5</v>
      </c>
      <c r="S67" s="44">
        <v>10.5</v>
      </c>
      <c r="T67" s="44">
        <v>10.5</v>
      </c>
      <c r="U67" s="44">
        <v>10.5</v>
      </c>
      <c r="V67" s="44">
        <v>10.5</v>
      </c>
      <c r="W67" s="44">
        <v>10.5</v>
      </c>
      <c r="X67" s="44">
        <v>10.5</v>
      </c>
      <c r="Y67" s="44">
        <v>10.5</v>
      </c>
      <c r="Z67" s="44">
        <v>10.5</v>
      </c>
      <c r="AA67" s="44">
        <v>10.5</v>
      </c>
      <c r="AB67" s="44">
        <v>10.5</v>
      </c>
      <c r="AC67" s="44">
        <v>10.5</v>
      </c>
      <c r="AD67" s="44">
        <v>10.5</v>
      </c>
      <c r="AE67" s="44">
        <v>11.1</v>
      </c>
      <c r="AF67" s="44">
        <v>11.1</v>
      </c>
      <c r="AG67" s="59">
        <v>12</v>
      </c>
      <c r="AH67" s="45">
        <f t="shared" si="2"/>
        <v>11.1</v>
      </c>
      <c r="AI67" s="46">
        <f t="shared" si="3"/>
        <v>10.5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11</v>
      </c>
      <c r="C68" s="44">
        <v>11</v>
      </c>
      <c r="D68" s="44">
        <v>11</v>
      </c>
      <c r="E68" s="44">
        <v>11</v>
      </c>
      <c r="F68" s="44">
        <v>11</v>
      </c>
      <c r="G68" s="44">
        <v>11</v>
      </c>
      <c r="H68" s="44">
        <v>11</v>
      </c>
      <c r="I68" s="44">
        <v>11</v>
      </c>
      <c r="J68" s="44">
        <v>11</v>
      </c>
      <c r="K68" s="44">
        <v>11</v>
      </c>
      <c r="L68" s="44">
        <v>11</v>
      </c>
      <c r="M68" s="44">
        <v>11</v>
      </c>
      <c r="N68" s="44">
        <v>11</v>
      </c>
      <c r="O68" s="44">
        <v>11</v>
      </c>
      <c r="P68" s="44">
        <v>11</v>
      </c>
      <c r="Q68" s="44">
        <v>11</v>
      </c>
      <c r="R68" s="44">
        <v>11</v>
      </c>
      <c r="S68" s="44">
        <v>11</v>
      </c>
      <c r="T68" s="44">
        <v>11</v>
      </c>
      <c r="U68" s="44">
        <v>11</v>
      </c>
      <c r="V68" s="44">
        <v>11</v>
      </c>
      <c r="W68" s="44">
        <v>11</v>
      </c>
      <c r="X68" s="44">
        <v>11</v>
      </c>
      <c r="Y68" s="44">
        <v>11</v>
      </c>
      <c r="Z68" s="44">
        <v>11</v>
      </c>
      <c r="AA68" s="44">
        <v>11</v>
      </c>
      <c r="AB68" s="44">
        <v>11</v>
      </c>
      <c r="AC68" s="44">
        <v>11</v>
      </c>
      <c r="AD68" s="44">
        <v>11</v>
      </c>
      <c r="AE68" s="44">
        <v>11.1</v>
      </c>
      <c r="AF68" s="44">
        <v>11.1</v>
      </c>
      <c r="AG68" s="59">
        <v>12</v>
      </c>
      <c r="AH68" s="45">
        <f t="shared" si="2"/>
        <v>11.1</v>
      </c>
      <c r="AI68" s="46">
        <f t="shared" si="3"/>
        <v>11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10</v>
      </c>
      <c r="D69" s="44">
        <v>10</v>
      </c>
      <c r="E69" s="44">
        <v>10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v>10</v>
      </c>
      <c r="S69" s="44">
        <v>10</v>
      </c>
      <c r="T69" s="44">
        <v>10</v>
      </c>
      <c r="U69" s="44">
        <v>10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10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10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10.3</v>
      </c>
      <c r="C70" s="44">
        <v>10.3</v>
      </c>
      <c r="D70" s="44">
        <v>10.3</v>
      </c>
      <c r="E70" s="44">
        <v>10.3</v>
      </c>
      <c r="F70" s="44">
        <v>10.3</v>
      </c>
      <c r="G70" s="44">
        <v>10.3</v>
      </c>
      <c r="H70" s="44">
        <v>10.3</v>
      </c>
      <c r="I70" s="44">
        <v>10.3</v>
      </c>
      <c r="J70" s="44">
        <v>10.3</v>
      </c>
      <c r="K70" s="44">
        <v>10.3</v>
      </c>
      <c r="L70" s="44">
        <v>10.3</v>
      </c>
      <c r="M70" s="44">
        <v>10.3</v>
      </c>
      <c r="N70" s="44">
        <v>10.3</v>
      </c>
      <c r="O70" s="44">
        <v>10.3</v>
      </c>
      <c r="P70" s="44">
        <v>10.3</v>
      </c>
      <c r="Q70" s="44">
        <v>10.3</v>
      </c>
      <c r="R70" s="44">
        <v>10.3</v>
      </c>
      <c r="S70" s="44">
        <v>10.3</v>
      </c>
      <c r="T70" s="44">
        <v>10.3</v>
      </c>
      <c r="U70" s="44">
        <v>10.3</v>
      </c>
      <c r="V70" s="44">
        <v>10.3</v>
      </c>
      <c r="W70" s="44">
        <v>10.3</v>
      </c>
      <c r="X70" s="44">
        <v>10.3</v>
      </c>
      <c r="Y70" s="44">
        <v>10.3</v>
      </c>
      <c r="Z70" s="44">
        <v>10.3</v>
      </c>
      <c r="AA70" s="44">
        <v>10.3</v>
      </c>
      <c r="AB70" s="44">
        <v>10.3</v>
      </c>
      <c r="AC70" s="44">
        <v>10.3</v>
      </c>
      <c r="AD70" s="44">
        <v>10.3</v>
      </c>
      <c r="AE70" s="44">
        <v>10.1</v>
      </c>
      <c r="AF70" s="44">
        <v>10.1</v>
      </c>
      <c r="AG70" s="59">
        <v>11</v>
      </c>
      <c r="AH70" s="45">
        <f t="shared" si="2"/>
        <v>10.3</v>
      </c>
      <c r="AI70" s="46">
        <f t="shared" si="3"/>
        <v>10.1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>
        <v>9.4</v>
      </c>
      <c r="T71" s="44">
        <v>9.4</v>
      </c>
      <c r="U71" s="44">
        <v>9.4</v>
      </c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11.7</v>
      </c>
      <c r="D72" s="44">
        <v>11.7</v>
      </c>
      <c r="E72" s="44">
        <v>11.7</v>
      </c>
      <c r="F72" s="44">
        <v>11.7</v>
      </c>
      <c r="G72" s="44">
        <v>11.7</v>
      </c>
      <c r="H72" s="44">
        <v>11.7</v>
      </c>
      <c r="I72" s="44">
        <v>11.7</v>
      </c>
      <c r="J72" s="44">
        <v>11.7</v>
      </c>
      <c r="K72" s="44">
        <v>11.7</v>
      </c>
      <c r="L72" s="44">
        <v>11.7</v>
      </c>
      <c r="M72" s="44">
        <v>11.7</v>
      </c>
      <c r="N72" s="44">
        <v>11.7</v>
      </c>
      <c r="O72" s="44">
        <v>11.7</v>
      </c>
      <c r="P72" s="44">
        <v>11.7</v>
      </c>
      <c r="Q72" s="44">
        <v>11.7</v>
      </c>
      <c r="R72" s="44">
        <v>11.7</v>
      </c>
      <c r="S72" s="44">
        <v>11.7</v>
      </c>
      <c r="T72" s="44">
        <v>11.7</v>
      </c>
      <c r="U72" s="44">
        <v>11.7</v>
      </c>
      <c r="V72" s="44">
        <v>11.7</v>
      </c>
      <c r="W72" s="44">
        <v>11.7</v>
      </c>
      <c r="X72" s="44">
        <v>11.7</v>
      </c>
      <c r="Y72" s="44">
        <v>11.7</v>
      </c>
      <c r="Z72" s="44">
        <v>11.7</v>
      </c>
      <c r="AA72" s="44">
        <v>11.7</v>
      </c>
      <c r="AB72" s="44">
        <v>11.7</v>
      </c>
      <c r="AC72" s="44">
        <v>11.7</v>
      </c>
      <c r="AD72" s="44">
        <v>11.7</v>
      </c>
      <c r="AE72" s="44">
        <v>11.7</v>
      </c>
      <c r="AF72" s="44">
        <v>11.7</v>
      </c>
      <c r="AG72" s="59">
        <v>10.7</v>
      </c>
      <c r="AH72" s="45">
        <f t="shared" si="2"/>
        <v>11.7</v>
      </c>
      <c r="AI72" s="46">
        <f t="shared" si="3"/>
        <v>11.7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9.5</v>
      </c>
      <c r="C73" s="44">
        <v>9.5</v>
      </c>
      <c r="D73" s="44">
        <v>9.5</v>
      </c>
      <c r="E73" s="44">
        <v>9.5</v>
      </c>
      <c r="F73" s="44">
        <v>9.5</v>
      </c>
      <c r="G73" s="44">
        <v>9.5</v>
      </c>
      <c r="H73" s="44">
        <v>9.5</v>
      </c>
      <c r="I73" s="44">
        <v>9.5</v>
      </c>
      <c r="J73" s="44">
        <v>9.5</v>
      </c>
      <c r="K73" s="44">
        <v>9.5</v>
      </c>
      <c r="L73" s="44">
        <v>9.5</v>
      </c>
      <c r="M73" s="44">
        <v>0</v>
      </c>
      <c r="N73" s="44">
        <v>0</v>
      </c>
      <c r="O73" s="44">
        <v>9.4</v>
      </c>
      <c r="P73" s="44">
        <v>9.4</v>
      </c>
      <c r="Q73" s="44">
        <v>9.4</v>
      </c>
      <c r="R73" s="44">
        <v>9.4</v>
      </c>
      <c r="S73" s="44">
        <v>9.4</v>
      </c>
      <c r="T73" s="44">
        <v>9.4</v>
      </c>
      <c r="U73" s="44">
        <v>9.4</v>
      </c>
      <c r="V73" s="44">
        <v>9.4</v>
      </c>
      <c r="W73" s="44">
        <v>9.4</v>
      </c>
      <c r="X73" s="44">
        <v>9.4</v>
      </c>
      <c r="Y73" s="44">
        <v>9.4</v>
      </c>
      <c r="Z73" s="44">
        <v>9.4</v>
      </c>
      <c r="AA73" s="44">
        <v>9.5</v>
      </c>
      <c r="AB73" s="44">
        <v>9.5</v>
      </c>
      <c r="AC73" s="44">
        <v>9.5</v>
      </c>
      <c r="AD73" s="44">
        <v>9.5</v>
      </c>
      <c r="AE73" s="44">
        <v>9.3000000000000007</v>
      </c>
      <c r="AF73" s="44">
        <v>9.3000000000000007</v>
      </c>
      <c r="AG73" s="59">
        <v>10.3</v>
      </c>
      <c r="AH73" s="45">
        <f>MAX(B73:AF73)</f>
        <v>9.5</v>
      </c>
      <c r="AI73" s="46">
        <f>MIN(B73:AF73)</f>
        <v>0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9</v>
      </c>
      <c r="C74" s="44">
        <v>9</v>
      </c>
      <c r="D74" s="44">
        <v>9</v>
      </c>
      <c r="E74" s="44">
        <v>9</v>
      </c>
      <c r="F74" s="44">
        <v>9</v>
      </c>
      <c r="G74" s="44">
        <v>9</v>
      </c>
      <c r="H74" s="44">
        <v>9</v>
      </c>
      <c r="I74" s="44">
        <v>9</v>
      </c>
      <c r="J74" s="44">
        <v>9</v>
      </c>
      <c r="K74" s="44">
        <v>9</v>
      </c>
      <c r="L74" s="44">
        <v>9</v>
      </c>
      <c r="M74" s="44">
        <v>9</v>
      </c>
      <c r="N74" s="44">
        <v>9</v>
      </c>
      <c r="O74" s="44">
        <v>9</v>
      </c>
      <c r="P74" s="44">
        <v>9</v>
      </c>
      <c r="Q74" s="44">
        <v>9</v>
      </c>
      <c r="R74" s="44">
        <v>9</v>
      </c>
      <c r="S74" s="44">
        <v>9</v>
      </c>
      <c r="T74" s="44">
        <v>9</v>
      </c>
      <c r="U74" s="44">
        <v>9</v>
      </c>
      <c r="V74" s="44">
        <v>9</v>
      </c>
      <c r="W74" s="44">
        <v>9</v>
      </c>
      <c r="X74" s="44">
        <v>9</v>
      </c>
      <c r="Y74" s="44">
        <v>9</v>
      </c>
      <c r="Z74" s="44">
        <v>9</v>
      </c>
      <c r="AA74" s="44">
        <v>9</v>
      </c>
      <c r="AB74" s="44">
        <v>9</v>
      </c>
      <c r="AC74" s="44">
        <v>9</v>
      </c>
      <c r="AD74" s="44">
        <v>9</v>
      </c>
      <c r="AE74" s="44">
        <v>0</v>
      </c>
      <c r="AF74" s="44">
        <v>0</v>
      </c>
      <c r="AG74" s="59">
        <v>10</v>
      </c>
      <c r="AH74" s="45">
        <f t="shared" si="2"/>
        <v>9</v>
      </c>
      <c r="AI74" s="46">
        <f t="shared" si="3"/>
        <v>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9.5</v>
      </c>
      <c r="C76" s="44">
        <v>9.5</v>
      </c>
      <c r="D76" s="44">
        <v>9.5</v>
      </c>
      <c r="E76" s="44">
        <v>9.5</v>
      </c>
      <c r="F76" s="44">
        <v>9.5</v>
      </c>
      <c r="G76" s="44">
        <v>9.5</v>
      </c>
      <c r="H76" s="44">
        <v>9.5</v>
      </c>
      <c r="I76" s="44">
        <v>9.5</v>
      </c>
      <c r="J76" s="44">
        <v>9.5</v>
      </c>
      <c r="K76" s="44">
        <v>9.5</v>
      </c>
      <c r="L76" s="44">
        <v>9.5</v>
      </c>
      <c r="M76" s="44">
        <v>9.5</v>
      </c>
      <c r="N76" s="44">
        <v>9.5</v>
      </c>
      <c r="O76" s="44">
        <v>8.4</v>
      </c>
      <c r="P76" s="44">
        <v>8.4</v>
      </c>
      <c r="Q76" s="44">
        <v>8.4</v>
      </c>
      <c r="R76" s="44">
        <v>8.4</v>
      </c>
      <c r="S76" s="44">
        <v>0</v>
      </c>
      <c r="T76" s="44">
        <v>0</v>
      </c>
      <c r="U76" s="44">
        <v>0</v>
      </c>
      <c r="V76" s="44">
        <v>0</v>
      </c>
      <c r="W76" s="44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4">
        <v>8.1999999999999993</v>
      </c>
      <c r="AF76" s="44">
        <v>8.1999999999999993</v>
      </c>
      <c r="AG76" s="59">
        <v>10</v>
      </c>
      <c r="AH76" s="45">
        <f t="shared" si="2"/>
        <v>9.5</v>
      </c>
      <c r="AI76" s="46">
        <f t="shared" si="3"/>
        <v>0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94.3+99.1</f>
        <v>193.39999999999998</v>
      </c>
      <c r="C79" s="63">
        <f>94.3+99.1</f>
        <v>193.39999999999998</v>
      </c>
      <c r="D79" s="63">
        <v>150</v>
      </c>
      <c r="E79" s="63">
        <v>150</v>
      </c>
      <c r="F79" s="63">
        <v>150</v>
      </c>
      <c r="G79" s="63">
        <f>94.4+61.7</f>
        <v>156.10000000000002</v>
      </c>
      <c r="H79" s="63">
        <f t="shared" ref="H79:J79" si="20">94.4+61.7</f>
        <v>156.10000000000002</v>
      </c>
      <c r="I79" s="63">
        <f t="shared" si="20"/>
        <v>156.10000000000002</v>
      </c>
      <c r="J79" s="63">
        <f t="shared" si="20"/>
        <v>156.10000000000002</v>
      </c>
      <c r="K79" s="63">
        <f>88+72.1</f>
        <v>160.1</v>
      </c>
      <c r="L79" s="215">
        <f>90.1+67.4</f>
        <v>157.5</v>
      </c>
      <c r="M79" s="215">
        <v>157.19999999999999</v>
      </c>
      <c r="N79" s="215">
        <v>163</v>
      </c>
      <c r="O79" s="215">
        <v>153.6</v>
      </c>
      <c r="P79" s="215">
        <v>172.6</v>
      </c>
      <c r="Q79" s="215">
        <v>180.3</v>
      </c>
      <c r="R79" s="215">
        <v>162.30000000000001</v>
      </c>
      <c r="S79" s="215">
        <f t="shared" ref="S79:X79" si="21">90.9+95</f>
        <v>185.9</v>
      </c>
      <c r="T79" s="215">
        <f t="shared" si="21"/>
        <v>185.9</v>
      </c>
      <c r="U79" s="215">
        <f t="shared" si="21"/>
        <v>185.9</v>
      </c>
      <c r="V79" s="215">
        <f t="shared" si="21"/>
        <v>185.9</v>
      </c>
      <c r="W79" s="215">
        <f t="shared" si="21"/>
        <v>185.9</v>
      </c>
      <c r="X79" s="215">
        <f t="shared" si="21"/>
        <v>185.9</v>
      </c>
      <c r="Y79" s="215">
        <f t="shared" ref="Y79:AA79" si="22">90.9+95</f>
        <v>185.9</v>
      </c>
      <c r="Z79" s="215">
        <f t="shared" si="22"/>
        <v>185.9</v>
      </c>
      <c r="AA79" s="215">
        <f t="shared" si="22"/>
        <v>185.9</v>
      </c>
      <c r="AB79" s="215">
        <f>90+79</f>
        <v>169</v>
      </c>
      <c r="AC79" s="215">
        <f>90+79</f>
        <v>169</v>
      </c>
      <c r="AD79" s="215">
        <f>90+79</f>
        <v>169</v>
      </c>
      <c r="AE79" s="215">
        <f>91.3+72.1</f>
        <v>163.39999999999998</v>
      </c>
      <c r="AF79" s="215">
        <f>91.3+72.1</f>
        <v>163.39999999999998</v>
      </c>
      <c r="AG79" s="59">
        <v>240</v>
      </c>
      <c r="AH79" s="45">
        <f t="shared" si="2"/>
        <v>193.39999999999998</v>
      </c>
      <c r="AI79" s="46">
        <f t="shared" si="3"/>
        <v>150</v>
      </c>
      <c r="AK79" s="47"/>
    </row>
    <row r="80" spans="1:88" ht="15.75" thickBot="1" x14ac:dyDescent="0.3">
      <c r="A80" s="65" t="s">
        <v>32</v>
      </c>
      <c r="B80" s="66">
        <f t="shared" ref="B80" si="23">SUM(B11:B78)</f>
        <v>1774.8200000000002</v>
      </c>
      <c r="C80" s="66">
        <f t="shared" ref="C80:AG80" si="24">SUM(C11:C78)</f>
        <v>1774.8200000000002</v>
      </c>
      <c r="D80" s="66">
        <f t="shared" ref="D80:E80" si="25">SUM(D11:D78)</f>
        <v>1760.9200000000003</v>
      </c>
      <c r="E80" s="66">
        <f t="shared" si="25"/>
        <v>1707.4199999999998</v>
      </c>
      <c r="F80" s="66">
        <f t="shared" ref="F80" si="26">SUM(F11:F78)</f>
        <v>1668.7199999999998</v>
      </c>
      <c r="G80" s="66">
        <f t="shared" si="24"/>
        <v>1668.7199999999998</v>
      </c>
      <c r="H80" s="66">
        <f t="shared" si="24"/>
        <v>1678.12</v>
      </c>
      <c r="I80" s="66">
        <f t="shared" si="24"/>
        <v>1670.32</v>
      </c>
      <c r="J80" s="66">
        <f t="shared" si="24"/>
        <v>1670.32</v>
      </c>
      <c r="K80" s="66">
        <f t="shared" si="24"/>
        <v>1719.9</v>
      </c>
      <c r="L80" s="66">
        <f t="shared" si="24"/>
        <v>1719.9</v>
      </c>
      <c r="M80" s="66">
        <f t="shared" si="24"/>
        <v>1792.1999999999998</v>
      </c>
      <c r="N80" s="66">
        <f t="shared" si="24"/>
        <v>1773.7000000000003</v>
      </c>
      <c r="O80" s="66">
        <f t="shared" si="24"/>
        <v>1790.8</v>
      </c>
      <c r="P80" s="66">
        <f t="shared" si="24"/>
        <v>1806.6</v>
      </c>
      <c r="Q80" s="66">
        <f t="shared" si="24"/>
        <v>1801.6</v>
      </c>
      <c r="R80" s="66">
        <f t="shared" si="24"/>
        <v>1738.7</v>
      </c>
      <c r="S80" s="66">
        <f t="shared" ref="S80:T80" si="27">SUM(S11:S78)</f>
        <v>1772.7</v>
      </c>
      <c r="T80" s="66">
        <f t="shared" si="27"/>
        <v>1768.3700000000001</v>
      </c>
      <c r="U80" s="66">
        <f t="shared" ref="U80:V80" si="28">SUM(U11:U78)</f>
        <v>1757.87</v>
      </c>
      <c r="V80" s="66">
        <f t="shared" si="28"/>
        <v>1781.1600000000003</v>
      </c>
      <c r="W80" s="66">
        <f t="shared" ref="W80" si="29">SUM(W11:W78)</f>
        <v>1781.1600000000003</v>
      </c>
      <c r="X80" s="66">
        <f t="shared" si="24"/>
        <v>1781.1600000000003</v>
      </c>
      <c r="Y80" s="66">
        <f t="shared" si="24"/>
        <v>1798.1600000000003</v>
      </c>
      <c r="Z80" s="66">
        <f t="shared" si="24"/>
        <v>1813.76</v>
      </c>
      <c r="AA80" s="66">
        <f t="shared" si="24"/>
        <v>1890.8999999999996</v>
      </c>
      <c r="AB80" s="66">
        <f t="shared" si="24"/>
        <v>1890.8999999999996</v>
      </c>
      <c r="AC80" s="66">
        <f t="shared" ref="AC80:AD80" si="30">SUM(AC11:AC78)</f>
        <v>1890.8999999999996</v>
      </c>
      <c r="AD80" s="66">
        <f t="shared" si="30"/>
        <v>1890.8999999999996</v>
      </c>
      <c r="AE80" s="66">
        <f t="shared" ref="AE80:AF80" si="31">SUM(AE11:AE78)</f>
        <v>1712.8999999999996</v>
      </c>
      <c r="AF80" s="66">
        <f t="shared" si="31"/>
        <v>1660.8999999999996</v>
      </c>
      <c r="AG80" s="66">
        <f t="shared" si="24"/>
        <v>2672.3274000000001</v>
      </c>
      <c r="AH80" s="45">
        <f t="shared" si="2"/>
        <v>1890.8999999999996</v>
      </c>
      <c r="AI80" s="46">
        <f t="shared" si="3"/>
        <v>1660.8999999999996</v>
      </c>
      <c r="AK80" s="47"/>
    </row>
    <row r="81" spans="1:75" x14ac:dyDescent="0.25">
      <c r="A81" s="67" t="s">
        <v>366</v>
      </c>
      <c r="B81" s="44">
        <v>457.3</v>
      </c>
      <c r="C81" s="44">
        <v>457.3</v>
      </c>
      <c r="D81" s="44">
        <v>457.3</v>
      </c>
      <c r="E81" s="44">
        <v>457.3</v>
      </c>
      <c r="F81" s="44">
        <v>457.3</v>
      </c>
      <c r="G81" s="44">
        <v>457.3</v>
      </c>
      <c r="H81" s="44">
        <v>457.3</v>
      </c>
      <c r="I81" s="44">
        <v>457.3</v>
      </c>
      <c r="J81" s="44">
        <v>457.3</v>
      </c>
      <c r="K81" s="44">
        <v>457.3</v>
      </c>
      <c r="L81" s="44">
        <v>457.3</v>
      </c>
      <c r="M81" s="44">
        <v>457.2</v>
      </c>
      <c r="N81" s="44">
        <v>457.3</v>
      </c>
      <c r="O81" s="44">
        <v>457.2</v>
      </c>
      <c r="P81" s="44">
        <v>457.2</v>
      </c>
      <c r="Q81" s="44">
        <v>457.1</v>
      </c>
      <c r="R81" s="44">
        <v>457.1</v>
      </c>
      <c r="S81" s="44">
        <v>457.1</v>
      </c>
      <c r="T81" s="44">
        <v>457.1</v>
      </c>
      <c r="U81" s="44">
        <v>457.1</v>
      </c>
      <c r="V81" s="44">
        <v>457.1</v>
      </c>
      <c r="W81" s="44">
        <v>457.1</v>
      </c>
      <c r="X81" s="44">
        <v>457.1</v>
      </c>
      <c r="Y81" s="44">
        <v>457.1</v>
      </c>
      <c r="Z81" s="44">
        <v>457.1</v>
      </c>
      <c r="AA81" s="44">
        <v>457.1</v>
      </c>
      <c r="AB81" s="44">
        <v>457.1</v>
      </c>
      <c r="AC81" s="44">
        <v>457.4</v>
      </c>
      <c r="AD81" s="44">
        <v>457.4</v>
      </c>
      <c r="AE81" s="44">
        <v>457.4</v>
      </c>
      <c r="AF81" s="44">
        <v>457.4</v>
      </c>
      <c r="AG81" s="59">
        <v>456</v>
      </c>
      <c r="AH81" s="45">
        <f t="shared" si="2"/>
        <v>457.4</v>
      </c>
      <c r="AI81" s="46">
        <f t="shared" si="3"/>
        <v>457.1</v>
      </c>
      <c r="AK81" s="47"/>
    </row>
    <row r="82" spans="1:75" x14ac:dyDescent="0.25">
      <c r="A82" s="68" t="s">
        <v>367</v>
      </c>
      <c r="B82" s="43">
        <v>90.2</v>
      </c>
      <c r="C82" s="43">
        <v>90.2</v>
      </c>
      <c r="D82" s="43">
        <v>90.2</v>
      </c>
      <c r="E82" s="43">
        <v>90.2</v>
      </c>
      <c r="F82" s="43">
        <v>90.2</v>
      </c>
      <c r="G82" s="43">
        <v>74</v>
      </c>
      <c r="H82" s="43">
        <v>74</v>
      </c>
      <c r="I82" s="43">
        <v>90</v>
      </c>
      <c r="J82" s="43">
        <v>90</v>
      </c>
      <c r="K82" s="43">
        <v>90</v>
      </c>
      <c r="L82" s="43">
        <v>90</v>
      </c>
      <c r="M82" s="43">
        <v>90</v>
      </c>
      <c r="N82" s="43">
        <v>90.2</v>
      </c>
      <c r="O82" s="43">
        <v>90.2</v>
      </c>
      <c r="P82" s="43">
        <v>90.2</v>
      </c>
      <c r="Q82" s="43">
        <v>90.2</v>
      </c>
      <c r="R82" s="43">
        <v>0</v>
      </c>
      <c r="S82" s="43">
        <v>0</v>
      </c>
      <c r="T82" s="43">
        <v>60.2</v>
      </c>
      <c r="U82" s="43">
        <v>60.2</v>
      </c>
      <c r="V82" s="43">
        <v>80.599999999999994</v>
      </c>
      <c r="W82" s="43">
        <v>80.599999999999994</v>
      </c>
      <c r="X82" s="43">
        <v>80.599999999999994</v>
      </c>
      <c r="Y82" s="43">
        <v>80.599999999999994</v>
      </c>
      <c r="Z82" s="43">
        <v>80.599999999999994</v>
      </c>
      <c r="AA82" s="43">
        <v>80.599999999999994</v>
      </c>
      <c r="AB82" s="43">
        <v>80.599999999999994</v>
      </c>
      <c r="AC82" s="43">
        <v>100</v>
      </c>
      <c r="AD82" s="43">
        <v>100</v>
      </c>
      <c r="AE82" s="43">
        <v>100</v>
      </c>
      <c r="AF82" s="43">
        <v>90</v>
      </c>
      <c r="AG82" s="61">
        <v>111</v>
      </c>
      <c r="AH82" s="45">
        <f t="shared" ref="AH82:AH145" si="32">MAX(B82:AF82)</f>
        <v>100</v>
      </c>
      <c r="AI82" s="46">
        <f t="shared" ref="AI82:AI145" si="33">MIN(B82:AF82)</f>
        <v>0</v>
      </c>
      <c r="AK82" s="47"/>
    </row>
    <row r="83" spans="1:75" x14ac:dyDescent="0.25">
      <c r="A83" s="68" t="s">
        <v>368</v>
      </c>
      <c r="B83" s="43">
        <v>80</v>
      </c>
      <c r="C83" s="43">
        <v>80</v>
      </c>
      <c r="D83" s="43">
        <v>80</v>
      </c>
      <c r="E83" s="43">
        <v>80</v>
      </c>
      <c r="F83" s="43">
        <v>80</v>
      </c>
      <c r="G83" s="43">
        <v>80</v>
      </c>
      <c r="H83" s="43">
        <v>80</v>
      </c>
      <c r="I83" s="43">
        <v>80</v>
      </c>
      <c r="J83" s="43">
        <v>80</v>
      </c>
      <c r="K83" s="43">
        <v>80</v>
      </c>
      <c r="L83" s="43">
        <v>80</v>
      </c>
      <c r="M83" s="43">
        <v>80</v>
      </c>
      <c r="N83" s="43">
        <v>80</v>
      </c>
      <c r="O83" s="43">
        <v>68</v>
      </c>
      <c r="P83" s="43">
        <v>68</v>
      </c>
      <c r="Q83" s="43">
        <v>67.900000000000006</v>
      </c>
      <c r="R83" s="43">
        <v>80</v>
      </c>
      <c r="S83" s="43">
        <v>80</v>
      </c>
      <c r="T83" s="43">
        <v>80</v>
      </c>
      <c r="U83" s="43">
        <v>80</v>
      </c>
      <c r="V83" s="43">
        <v>80</v>
      </c>
      <c r="W83" s="43">
        <v>80</v>
      </c>
      <c r="X83" s="43">
        <v>80</v>
      </c>
      <c r="Y83" s="43">
        <v>80</v>
      </c>
      <c r="Z83" s="43">
        <v>80</v>
      </c>
      <c r="AA83" s="43">
        <v>80</v>
      </c>
      <c r="AB83" s="43">
        <v>80</v>
      </c>
      <c r="AC83" s="43">
        <v>80.099999999999994</v>
      </c>
      <c r="AD83" s="43">
        <v>80.099999999999994</v>
      </c>
      <c r="AE83" s="43">
        <v>80.099999999999994</v>
      </c>
      <c r="AF83" s="43">
        <v>80.099999999999994</v>
      </c>
      <c r="AG83" s="61">
        <v>102</v>
      </c>
      <c r="AH83" s="45">
        <f t="shared" si="32"/>
        <v>80.099999999999994</v>
      </c>
      <c r="AI83" s="46">
        <f t="shared" si="33"/>
        <v>67.900000000000006</v>
      </c>
      <c r="AK83" s="47"/>
    </row>
    <row r="84" spans="1:75" x14ac:dyDescent="0.25">
      <c r="A84" s="42" t="s">
        <v>181</v>
      </c>
      <c r="B84" s="44">
        <v>45.9</v>
      </c>
      <c r="C84" s="44">
        <v>45.9</v>
      </c>
      <c r="D84" s="44">
        <v>50</v>
      </c>
      <c r="E84" s="44">
        <v>45</v>
      </c>
      <c r="F84" s="44">
        <v>45</v>
      </c>
      <c r="G84" s="44">
        <v>45</v>
      </c>
      <c r="H84" s="44">
        <v>45</v>
      </c>
      <c r="I84" s="44">
        <v>45</v>
      </c>
      <c r="J84" s="44">
        <v>45</v>
      </c>
      <c r="K84" s="44">
        <v>45</v>
      </c>
      <c r="L84" s="44">
        <v>45</v>
      </c>
      <c r="M84" s="44">
        <v>61.4</v>
      </c>
      <c r="N84" s="44">
        <v>61.4</v>
      </c>
      <c r="O84" s="44">
        <v>61.4</v>
      </c>
      <c r="P84" s="44">
        <v>60.9</v>
      </c>
      <c r="Q84" s="44">
        <v>61.2</v>
      </c>
      <c r="R84" s="44">
        <v>61.2</v>
      </c>
      <c r="S84" s="44">
        <v>61.2</v>
      </c>
      <c r="T84" s="44">
        <v>61.2</v>
      </c>
      <c r="U84" s="44">
        <v>61.2</v>
      </c>
      <c r="V84" s="44">
        <v>55.1</v>
      </c>
      <c r="W84" s="44">
        <v>55.1</v>
      </c>
      <c r="X84" s="44">
        <v>55.1</v>
      </c>
      <c r="Y84" s="44">
        <v>55.1</v>
      </c>
      <c r="Z84" s="44">
        <v>55.1</v>
      </c>
      <c r="AA84" s="44">
        <v>60.7</v>
      </c>
      <c r="AB84" s="44">
        <v>60.7</v>
      </c>
      <c r="AC84" s="44">
        <v>54.6</v>
      </c>
      <c r="AD84" s="44">
        <v>54.6</v>
      </c>
      <c r="AE84" s="44">
        <v>54.6</v>
      </c>
      <c r="AF84" s="44">
        <v>54.6</v>
      </c>
      <c r="AG84" s="59">
        <v>60</v>
      </c>
      <c r="AH84" s="45">
        <f>MAX(B84:AF84)</f>
        <v>61.4</v>
      </c>
      <c r="AI84" s="46">
        <f>MIN(B84:AF84)</f>
        <v>45</v>
      </c>
      <c r="AK84" s="47"/>
    </row>
    <row r="85" spans="1:75" x14ac:dyDescent="0.25">
      <c r="A85" s="69" t="s">
        <v>369</v>
      </c>
      <c r="B85" s="43">
        <v>43.4</v>
      </c>
      <c r="C85" s="43">
        <v>43.4</v>
      </c>
      <c r="D85" s="43">
        <v>43.4</v>
      </c>
      <c r="E85" s="43">
        <v>43.4</v>
      </c>
      <c r="F85" s="43">
        <v>43.4</v>
      </c>
      <c r="G85" s="43">
        <v>43.4</v>
      </c>
      <c r="H85" s="43">
        <v>43.4</v>
      </c>
      <c r="I85" s="43">
        <v>43.4</v>
      </c>
      <c r="J85" s="43">
        <v>43.4</v>
      </c>
      <c r="K85" s="43">
        <v>43.4</v>
      </c>
      <c r="L85" s="43">
        <v>43.4</v>
      </c>
      <c r="M85" s="43">
        <v>43.2</v>
      </c>
      <c r="N85" s="43">
        <v>43.2</v>
      </c>
      <c r="O85" s="43">
        <v>43.2</v>
      </c>
      <c r="P85" s="43">
        <v>43.2</v>
      </c>
      <c r="Q85" s="43">
        <v>43.2</v>
      </c>
      <c r="R85" s="43">
        <v>43.2</v>
      </c>
      <c r="S85" s="43">
        <v>43.2</v>
      </c>
      <c r="T85" s="43">
        <v>43.2</v>
      </c>
      <c r="U85" s="43">
        <v>43.2</v>
      </c>
      <c r="V85" s="43">
        <v>43.2</v>
      </c>
      <c r="W85" s="43">
        <v>43.2</v>
      </c>
      <c r="X85" s="43">
        <v>43.2</v>
      </c>
      <c r="Y85" s="43">
        <v>43.2</v>
      </c>
      <c r="Z85" s="43">
        <v>43.2</v>
      </c>
      <c r="AA85" s="43">
        <v>43.2</v>
      </c>
      <c r="AB85" s="43">
        <v>43.2</v>
      </c>
      <c r="AC85" s="43">
        <v>43.2</v>
      </c>
      <c r="AD85" s="43">
        <v>43.2</v>
      </c>
      <c r="AE85" s="43">
        <v>43.2</v>
      </c>
      <c r="AF85" s="43">
        <v>43.2</v>
      </c>
      <c r="AG85" s="70">
        <v>42.5</v>
      </c>
      <c r="AH85" s="45">
        <f t="shared" si="32"/>
        <v>43.4</v>
      </c>
      <c r="AI85" s="46">
        <f t="shared" si="33"/>
        <v>43.2</v>
      </c>
      <c r="AK85" s="47"/>
    </row>
    <row r="86" spans="1:75" x14ac:dyDescent="0.25">
      <c r="A86" s="69" t="s">
        <v>370</v>
      </c>
      <c r="B86" s="43">
        <v>22.3</v>
      </c>
      <c r="C86" s="43">
        <v>22.3</v>
      </c>
      <c r="D86" s="43">
        <v>22.3</v>
      </c>
      <c r="E86" s="43">
        <v>22.3</v>
      </c>
      <c r="F86" s="43">
        <v>22.3</v>
      </c>
      <c r="G86" s="43">
        <v>22.3</v>
      </c>
      <c r="H86" s="43">
        <v>22.3</v>
      </c>
      <c r="I86" s="43">
        <v>22.3</v>
      </c>
      <c r="J86" s="43">
        <v>22.3</v>
      </c>
      <c r="K86" s="43">
        <v>22.3</v>
      </c>
      <c r="L86" s="43">
        <v>22.3</v>
      </c>
      <c r="M86" s="43">
        <v>22.3</v>
      </c>
      <c r="N86" s="43">
        <v>22.3</v>
      </c>
      <c r="O86" s="43">
        <v>22.3</v>
      </c>
      <c r="P86" s="43">
        <v>22.3</v>
      </c>
      <c r="Q86" s="43">
        <v>22.3</v>
      </c>
      <c r="R86" s="43">
        <v>22.3</v>
      </c>
      <c r="S86" s="43">
        <v>22.3</v>
      </c>
      <c r="T86" s="43">
        <v>22.3</v>
      </c>
      <c r="U86" s="43">
        <v>22.3</v>
      </c>
      <c r="V86" s="43">
        <v>22.3</v>
      </c>
      <c r="W86" s="43">
        <v>22.3</v>
      </c>
      <c r="X86" s="43">
        <v>22.3</v>
      </c>
      <c r="Y86" s="43">
        <v>22.3</v>
      </c>
      <c r="Z86" s="43">
        <v>22.3</v>
      </c>
      <c r="AA86" s="43">
        <v>22.3</v>
      </c>
      <c r="AB86" s="43">
        <v>22.3</v>
      </c>
      <c r="AC86" s="43">
        <v>22.3</v>
      </c>
      <c r="AD86" s="43">
        <v>22.3</v>
      </c>
      <c r="AE86" s="43">
        <v>22.3</v>
      </c>
      <c r="AF86" s="43">
        <v>22.3</v>
      </c>
      <c r="AG86" s="70">
        <v>22.1</v>
      </c>
      <c r="AH86" s="45">
        <f t="shared" si="32"/>
        <v>22.3</v>
      </c>
      <c r="AI86" s="46">
        <f t="shared" si="33"/>
        <v>22.3</v>
      </c>
      <c r="AK86" s="47"/>
    </row>
    <row r="87" spans="1:75" ht="15.75" thickBot="1" x14ac:dyDescent="0.3">
      <c r="A87" s="71" t="s">
        <v>33</v>
      </c>
      <c r="B87" s="292">
        <v>15.1</v>
      </c>
      <c r="C87" s="292">
        <v>15.1</v>
      </c>
      <c r="D87" s="292">
        <v>15.1</v>
      </c>
      <c r="E87" s="292">
        <v>15.1</v>
      </c>
      <c r="F87" s="292">
        <v>15.1</v>
      </c>
      <c r="G87" s="292">
        <v>15.1</v>
      </c>
      <c r="H87" s="292">
        <v>15.1</v>
      </c>
      <c r="I87" s="292">
        <v>15.1</v>
      </c>
      <c r="J87" s="292">
        <v>15.1</v>
      </c>
      <c r="K87" s="292">
        <v>15.1</v>
      </c>
      <c r="L87" s="292">
        <v>15.1</v>
      </c>
      <c r="M87" s="292">
        <v>15</v>
      </c>
      <c r="N87" s="292">
        <v>15</v>
      </c>
      <c r="O87" s="292">
        <v>15</v>
      </c>
      <c r="P87" s="292">
        <v>15</v>
      </c>
      <c r="Q87" s="292">
        <v>15</v>
      </c>
      <c r="R87" s="292">
        <v>15</v>
      </c>
      <c r="S87" s="292">
        <v>15</v>
      </c>
      <c r="T87" s="292">
        <v>15</v>
      </c>
      <c r="U87" s="292">
        <v>15</v>
      </c>
      <c r="V87" s="292">
        <v>15</v>
      </c>
      <c r="W87" s="292">
        <v>15</v>
      </c>
      <c r="X87" s="292">
        <v>15</v>
      </c>
      <c r="Y87" s="292">
        <v>15</v>
      </c>
      <c r="Z87" s="292">
        <v>15</v>
      </c>
      <c r="AA87" s="292">
        <v>15</v>
      </c>
      <c r="AB87" s="292">
        <v>15</v>
      </c>
      <c r="AC87" s="292">
        <v>15</v>
      </c>
      <c r="AD87" s="292">
        <v>15</v>
      </c>
      <c r="AE87" s="292">
        <v>15</v>
      </c>
      <c r="AF87" s="292">
        <v>15</v>
      </c>
      <c r="AG87" s="73">
        <v>14.8</v>
      </c>
      <c r="AH87" s="45">
        <f t="shared" si="32"/>
        <v>15.1</v>
      </c>
      <c r="AI87" s="46">
        <f t="shared" si="33"/>
        <v>15</v>
      </c>
      <c r="AK87" s="47"/>
    </row>
    <row r="88" spans="1:75" ht="15.75" thickBot="1" x14ac:dyDescent="0.3">
      <c r="A88" s="74" t="s">
        <v>34</v>
      </c>
      <c r="B88" s="66">
        <f t="shared" ref="B88" si="34">SUM(B81:B87)</f>
        <v>754.19999999999993</v>
      </c>
      <c r="C88" s="66">
        <f t="shared" ref="C88:AG88" si="35">SUM(C81:C87)</f>
        <v>754.19999999999993</v>
      </c>
      <c r="D88" s="66">
        <f t="shared" ref="D88:E88" si="36">SUM(D81:D87)</f>
        <v>758.3</v>
      </c>
      <c r="E88" s="66">
        <f t="shared" si="36"/>
        <v>753.3</v>
      </c>
      <c r="F88" s="66">
        <f t="shared" ref="F88" si="37">SUM(F81:F87)</f>
        <v>753.3</v>
      </c>
      <c r="G88" s="66">
        <f t="shared" si="35"/>
        <v>737.09999999999991</v>
      </c>
      <c r="H88" s="66">
        <f t="shared" si="35"/>
        <v>737.09999999999991</v>
      </c>
      <c r="I88" s="66">
        <f t="shared" si="35"/>
        <v>753.09999999999991</v>
      </c>
      <c r="J88" s="66">
        <f t="shared" si="35"/>
        <v>753.09999999999991</v>
      </c>
      <c r="K88" s="66">
        <f t="shared" si="35"/>
        <v>753.09999999999991</v>
      </c>
      <c r="L88" s="66">
        <f t="shared" si="35"/>
        <v>753.09999999999991</v>
      </c>
      <c r="M88" s="66">
        <f t="shared" si="35"/>
        <v>769.1</v>
      </c>
      <c r="N88" s="66">
        <f t="shared" si="35"/>
        <v>769.4</v>
      </c>
      <c r="O88" s="66">
        <f t="shared" si="35"/>
        <v>757.3</v>
      </c>
      <c r="P88" s="66">
        <f t="shared" si="35"/>
        <v>756.8</v>
      </c>
      <c r="Q88" s="66">
        <f t="shared" si="35"/>
        <v>756.90000000000009</v>
      </c>
      <c r="R88" s="66">
        <f t="shared" si="35"/>
        <v>678.80000000000007</v>
      </c>
      <c r="S88" s="66">
        <f t="shared" ref="S88:T88" si="38">SUM(S81:S87)</f>
        <v>678.80000000000007</v>
      </c>
      <c r="T88" s="66">
        <f t="shared" si="38"/>
        <v>739.00000000000011</v>
      </c>
      <c r="U88" s="66">
        <f t="shared" ref="U88:V88" si="39">SUM(U81:U87)</f>
        <v>739.00000000000011</v>
      </c>
      <c r="V88" s="66">
        <f t="shared" si="39"/>
        <v>753.30000000000007</v>
      </c>
      <c r="W88" s="66">
        <f t="shared" ref="W88" si="40">SUM(W81:W87)</f>
        <v>753.30000000000007</v>
      </c>
      <c r="X88" s="66">
        <f t="shared" si="35"/>
        <v>753.30000000000007</v>
      </c>
      <c r="Y88" s="66">
        <f t="shared" si="35"/>
        <v>753.30000000000007</v>
      </c>
      <c r="Z88" s="66">
        <f t="shared" si="35"/>
        <v>753.30000000000007</v>
      </c>
      <c r="AA88" s="66">
        <f t="shared" si="35"/>
        <v>758.90000000000009</v>
      </c>
      <c r="AB88" s="66">
        <f t="shared" si="35"/>
        <v>758.90000000000009</v>
      </c>
      <c r="AC88" s="66">
        <f t="shared" ref="AC88:AD88" si="41">SUM(AC81:AC87)</f>
        <v>772.6</v>
      </c>
      <c r="AD88" s="66">
        <f t="shared" si="41"/>
        <v>772.6</v>
      </c>
      <c r="AE88" s="66">
        <f t="shared" ref="AE88:AF88" si="42">SUM(AE81:AE87)</f>
        <v>772.6</v>
      </c>
      <c r="AF88" s="66">
        <f t="shared" si="42"/>
        <v>762.6</v>
      </c>
      <c r="AG88" s="75">
        <f t="shared" si="35"/>
        <v>808.4</v>
      </c>
      <c r="AH88" s="45">
        <f t="shared" si="32"/>
        <v>772.6</v>
      </c>
      <c r="AI88" s="46">
        <f t="shared" si="33"/>
        <v>678.80000000000007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136.1</v>
      </c>
      <c r="C89" s="44">
        <v>136.1</v>
      </c>
      <c r="D89" s="44">
        <v>136.1</v>
      </c>
      <c r="E89" s="44">
        <v>136.1</v>
      </c>
      <c r="F89" s="44">
        <v>136.1</v>
      </c>
      <c r="G89" s="44">
        <v>136.1</v>
      </c>
      <c r="H89" s="44">
        <v>136.1</v>
      </c>
      <c r="I89" s="44">
        <v>136.1</v>
      </c>
      <c r="J89" s="44">
        <v>136.1</v>
      </c>
      <c r="K89" s="44">
        <v>136.1</v>
      </c>
      <c r="L89" s="44">
        <v>136.1</v>
      </c>
      <c r="M89" s="44">
        <v>136.1</v>
      </c>
      <c r="N89" s="44">
        <v>132</v>
      </c>
      <c r="O89" s="44">
        <v>132</v>
      </c>
      <c r="P89" s="44">
        <v>132</v>
      </c>
      <c r="Q89" s="44">
        <v>132</v>
      </c>
      <c r="R89" s="44">
        <v>135.80000000000001</v>
      </c>
      <c r="S89" s="44">
        <v>136.19999999999999</v>
      </c>
      <c r="T89" s="44">
        <v>136.19999999999999</v>
      </c>
      <c r="U89" s="44">
        <v>136.19999999999999</v>
      </c>
      <c r="V89" s="44">
        <v>136.19999999999999</v>
      </c>
      <c r="W89" s="44">
        <v>136.19999999999999</v>
      </c>
      <c r="X89" s="44">
        <v>136.19999999999999</v>
      </c>
      <c r="Y89" s="44">
        <v>136.19999999999999</v>
      </c>
      <c r="Z89" s="44">
        <v>136.19999999999999</v>
      </c>
      <c r="AA89" s="44">
        <v>136.19999999999999</v>
      </c>
      <c r="AB89" s="44">
        <v>136.19999999999999</v>
      </c>
      <c r="AC89" s="44">
        <v>137.69999999999999</v>
      </c>
      <c r="AD89" s="44">
        <v>137.69999999999999</v>
      </c>
      <c r="AE89" s="44">
        <v>137.69999999999999</v>
      </c>
      <c r="AF89" s="44">
        <v>137.69999999999999</v>
      </c>
      <c r="AG89" s="59">
        <v>144</v>
      </c>
      <c r="AH89" s="45">
        <f t="shared" si="32"/>
        <v>137.69999999999999</v>
      </c>
      <c r="AI89" s="46">
        <f t="shared" si="33"/>
        <v>132</v>
      </c>
      <c r="AK89" s="47"/>
      <c r="AY89" s="1" t="s">
        <v>36</v>
      </c>
      <c r="AZ89" s="77">
        <f>ROUND(C107,0)</f>
        <v>-631</v>
      </c>
      <c r="BA89" s="76">
        <f t="shared" ref="BA89:BD93" si="43">D107</f>
        <v>-606</v>
      </c>
      <c r="BB89" s="76">
        <f t="shared" si="43"/>
        <v>-626</v>
      </c>
      <c r="BC89" s="76">
        <f t="shared" si="43"/>
        <v>-633</v>
      </c>
      <c r="BD89" s="76">
        <f t="shared" si="43"/>
        <v>-606.6</v>
      </c>
      <c r="BE89" s="77">
        <f>I107</f>
        <v>-702</v>
      </c>
      <c r="BF89" s="77">
        <f>K107</f>
        <v>-680.3</v>
      </c>
      <c r="BG89" s="77">
        <f t="shared" ref="BG89:BP93" si="44">M107</f>
        <v>-689.8</v>
      </c>
      <c r="BH89" s="77">
        <f t="shared" si="44"/>
        <v>-606.4</v>
      </c>
      <c r="BI89" s="77">
        <f t="shared" si="44"/>
        <v>-626.4</v>
      </c>
      <c r="BJ89" s="77">
        <f t="shared" si="44"/>
        <v>-623.20000000000005</v>
      </c>
      <c r="BK89" s="77">
        <f t="shared" si="44"/>
        <v>-613.4</v>
      </c>
      <c r="BL89" s="77">
        <f t="shared" si="44"/>
        <v>-565</v>
      </c>
      <c r="BM89" s="77">
        <f t="shared" si="44"/>
        <v>-598</v>
      </c>
      <c r="BN89" s="77">
        <f t="shared" si="44"/>
        <v>-552.5</v>
      </c>
      <c r="BO89" s="77">
        <f t="shared" si="44"/>
        <v>-619.1</v>
      </c>
      <c r="BP89" s="77">
        <f t="shared" si="44"/>
        <v>-705.2</v>
      </c>
      <c r="BQ89" s="77">
        <f>X107</f>
        <v>-673</v>
      </c>
      <c r="BR89" s="77">
        <f>Z107</f>
        <v>-586</v>
      </c>
      <c r="BS89" s="76">
        <f>AB107</f>
        <v>-535</v>
      </c>
      <c r="BT89" s="76">
        <f t="shared" ref="BT89:BV93" si="45">AD107</f>
        <v>-534.1</v>
      </c>
      <c r="BU89" s="76">
        <f t="shared" si="45"/>
        <v>-545.29999999999995</v>
      </c>
      <c r="BV89" s="76">
        <f t="shared" si="45"/>
        <v>-538.5</v>
      </c>
      <c r="BW89" s="76">
        <f>B107</f>
        <v>-653</v>
      </c>
    </row>
    <row r="90" spans="1:75" x14ac:dyDescent="0.25">
      <c r="A90" s="60" t="s">
        <v>37</v>
      </c>
      <c r="B90" s="43">
        <v>68.3</v>
      </c>
      <c r="C90" s="43">
        <v>68.3</v>
      </c>
      <c r="D90" s="43">
        <v>68.3</v>
      </c>
      <c r="E90" s="43">
        <v>68.3</v>
      </c>
      <c r="F90" s="43">
        <v>68.3</v>
      </c>
      <c r="G90" s="43">
        <v>68.3</v>
      </c>
      <c r="H90" s="43">
        <v>68.3</v>
      </c>
      <c r="I90" s="43">
        <v>68.3</v>
      </c>
      <c r="J90" s="43">
        <v>68.3</v>
      </c>
      <c r="K90" s="43">
        <v>68.3</v>
      </c>
      <c r="L90" s="43">
        <v>68.3</v>
      </c>
      <c r="M90" s="43">
        <v>70</v>
      </c>
      <c r="N90" s="43">
        <v>70</v>
      </c>
      <c r="O90" s="43">
        <v>70</v>
      </c>
      <c r="P90" s="43">
        <v>70</v>
      </c>
      <c r="Q90" s="43">
        <v>70</v>
      </c>
      <c r="R90" s="43">
        <v>70</v>
      </c>
      <c r="S90" s="43">
        <v>70</v>
      </c>
      <c r="T90" s="43">
        <v>70</v>
      </c>
      <c r="U90" s="43">
        <v>70</v>
      </c>
      <c r="V90" s="43">
        <v>70</v>
      </c>
      <c r="W90" s="43">
        <v>70</v>
      </c>
      <c r="X90" s="43">
        <v>70</v>
      </c>
      <c r="Y90" s="43">
        <v>70</v>
      </c>
      <c r="Z90" s="43">
        <v>70</v>
      </c>
      <c r="AA90" s="43">
        <v>70</v>
      </c>
      <c r="AB90" s="43">
        <v>70</v>
      </c>
      <c r="AC90" s="43">
        <v>68.599999999999994</v>
      </c>
      <c r="AD90" s="43">
        <v>68.599999999999994</v>
      </c>
      <c r="AE90" s="43">
        <v>50.7</v>
      </c>
      <c r="AF90" s="43">
        <v>59.9</v>
      </c>
      <c r="AG90" s="61">
        <v>70</v>
      </c>
      <c r="AH90" s="45">
        <f t="shared" si="32"/>
        <v>70</v>
      </c>
      <c r="AI90" s="46">
        <f t="shared" si="33"/>
        <v>50.7</v>
      </c>
      <c r="AK90" s="47"/>
      <c r="AY90" s="1" t="s">
        <v>38</v>
      </c>
      <c r="AZ90" s="77">
        <f>ROUND(C108,0)</f>
        <v>-135</v>
      </c>
      <c r="BA90" s="76">
        <f t="shared" si="43"/>
        <v>-177</v>
      </c>
      <c r="BB90" s="76">
        <f t="shared" si="43"/>
        <v>-177</v>
      </c>
      <c r="BC90" s="76">
        <f t="shared" si="43"/>
        <v>-180</v>
      </c>
      <c r="BD90" s="76">
        <f t="shared" si="43"/>
        <v>-173.3</v>
      </c>
      <c r="BE90" s="77">
        <f>I108</f>
        <v>-194.5</v>
      </c>
      <c r="BF90" s="77">
        <f>K108</f>
        <v>-182.2</v>
      </c>
      <c r="BG90" s="77">
        <f t="shared" si="44"/>
        <v>-186</v>
      </c>
      <c r="BH90" s="77">
        <f t="shared" si="44"/>
        <v>-191.1</v>
      </c>
      <c r="BI90" s="77">
        <f t="shared" si="44"/>
        <v>-200.1</v>
      </c>
      <c r="BJ90" s="77">
        <f t="shared" si="44"/>
        <v>-186.9</v>
      </c>
      <c r="BK90" s="77">
        <f t="shared" si="44"/>
        <v>-194.5</v>
      </c>
      <c r="BL90" s="77">
        <f t="shared" si="44"/>
        <v>-189.6</v>
      </c>
      <c r="BM90" s="77">
        <f t="shared" si="44"/>
        <v>-201.3</v>
      </c>
      <c r="BN90" s="77">
        <f t="shared" si="44"/>
        <v>-204.8</v>
      </c>
      <c r="BO90" s="77">
        <f t="shared" si="44"/>
        <v>-203.6</v>
      </c>
      <c r="BP90" s="77">
        <f t="shared" si="44"/>
        <v>-195.6</v>
      </c>
      <c r="BQ90" s="77">
        <f>X108</f>
        <v>-177</v>
      </c>
      <c r="BR90" s="77">
        <f>Z108</f>
        <v>-201</v>
      </c>
      <c r="BS90" s="76">
        <f>AB108</f>
        <v>-193.1</v>
      </c>
      <c r="BT90" s="76">
        <f t="shared" si="45"/>
        <v>-205.3</v>
      </c>
      <c r="BU90" s="76">
        <f t="shared" si="45"/>
        <v>-195</v>
      </c>
      <c r="BV90" s="76">
        <f t="shared" si="45"/>
        <v>-200.4</v>
      </c>
      <c r="BW90" s="76">
        <f>B108</f>
        <v>-149</v>
      </c>
    </row>
    <row r="91" spans="1:75" x14ac:dyDescent="0.25">
      <c r="A91" s="60" t="s">
        <v>39</v>
      </c>
      <c r="B91" s="43">
        <v>64.5</v>
      </c>
      <c r="C91" s="43">
        <v>64.5</v>
      </c>
      <c r="D91" s="43">
        <v>64.5</v>
      </c>
      <c r="E91" s="43">
        <v>64.5</v>
      </c>
      <c r="F91" s="43">
        <v>64.5</v>
      </c>
      <c r="G91" s="43">
        <v>64.5</v>
      </c>
      <c r="H91" s="43">
        <v>64.5</v>
      </c>
      <c r="I91" s="43">
        <v>64.5</v>
      </c>
      <c r="J91" s="43">
        <v>64.5</v>
      </c>
      <c r="K91" s="43">
        <v>64.5</v>
      </c>
      <c r="L91" s="43">
        <v>64.5</v>
      </c>
      <c r="M91" s="43">
        <v>63</v>
      </c>
      <c r="N91" s="43">
        <v>63</v>
      </c>
      <c r="O91" s="43">
        <v>63</v>
      </c>
      <c r="P91" s="43">
        <v>63</v>
      </c>
      <c r="Q91" s="43">
        <v>63</v>
      </c>
      <c r="R91" s="43">
        <v>63</v>
      </c>
      <c r="S91" s="43">
        <v>64</v>
      </c>
      <c r="T91" s="43">
        <v>64</v>
      </c>
      <c r="U91" s="43">
        <v>64</v>
      </c>
      <c r="V91" s="43">
        <v>64</v>
      </c>
      <c r="W91" s="43">
        <v>64</v>
      </c>
      <c r="X91" s="43">
        <v>64</v>
      </c>
      <c r="Y91" s="43">
        <v>64</v>
      </c>
      <c r="Z91" s="43">
        <v>64</v>
      </c>
      <c r="AA91" s="43">
        <v>64</v>
      </c>
      <c r="AB91" s="43">
        <v>64</v>
      </c>
      <c r="AC91" s="43">
        <v>63.7</v>
      </c>
      <c r="AD91" s="43">
        <v>63.7</v>
      </c>
      <c r="AE91" s="43">
        <v>48.8</v>
      </c>
      <c r="AF91" s="43">
        <v>60.1</v>
      </c>
      <c r="AG91" s="61">
        <v>69</v>
      </c>
      <c r="AH91" s="45">
        <f t="shared" si="32"/>
        <v>64.5</v>
      </c>
      <c r="AI91" s="46">
        <f t="shared" si="33"/>
        <v>48.8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3"/>
        <v>0</v>
      </c>
      <c r="BB91" s="76">
        <f t="shared" si="43"/>
        <v>0</v>
      </c>
      <c r="BC91" s="76">
        <f t="shared" si="43"/>
        <v>0</v>
      </c>
      <c r="BD91" s="76">
        <f t="shared" si="43"/>
        <v>0</v>
      </c>
      <c r="BE91" s="77">
        <f>I109</f>
        <v>0</v>
      </c>
      <c r="BF91" s="77">
        <f>K109</f>
        <v>0</v>
      </c>
      <c r="BG91" s="77">
        <f t="shared" si="44"/>
        <v>0</v>
      </c>
      <c r="BH91" s="77">
        <f t="shared" si="44"/>
        <v>0</v>
      </c>
      <c r="BI91" s="77">
        <f t="shared" si="44"/>
        <v>0</v>
      </c>
      <c r="BJ91" s="77">
        <f t="shared" si="44"/>
        <v>0</v>
      </c>
      <c r="BK91" s="77">
        <f t="shared" si="44"/>
        <v>0</v>
      </c>
      <c r="BL91" s="77">
        <f t="shared" si="44"/>
        <v>0</v>
      </c>
      <c r="BM91" s="77">
        <f t="shared" si="44"/>
        <v>0</v>
      </c>
      <c r="BN91" s="77">
        <f t="shared" si="44"/>
        <v>0</v>
      </c>
      <c r="BO91" s="77">
        <f t="shared" si="44"/>
        <v>0</v>
      </c>
      <c r="BP91" s="77">
        <f t="shared" si="44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5"/>
        <v>0</v>
      </c>
      <c r="BU91" s="76">
        <f t="shared" si="45"/>
        <v>0</v>
      </c>
      <c r="BV91" s="76">
        <f t="shared" si="45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0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30</v>
      </c>
      <c r="I92" s="43">
        <v>30</v>
      </c>
      <c r="J92" s="43">
        <v>30</v>
      </c>
      <c r="K92" s="43">
        <v>30</v>
      </c>
      <c r="L92" s="43">
        <v>30</v>
      </c>
      <c r="M92" s="43">
        <v>30.4</v>
      </c>
      <c r="N92" s="43">
        <v>30.4</v>
      </c>
      <c r="O92" s="43">
        <v>30.4</v>
      </c>
      <c r="P92" s="43">
        <v>30.4</v>
      </c>
      <c r="Q92" s="43">
        <v>30.4</v>
      </c>
      <c r="R92" s="43">
        <v>30.4</v>
      </c>
      <c r="S92" s="43">
        <v>30.1</v>
      </c>
      <c r="T92" s="43">
        <v>30.1</v>
      </c>
      <c r="U92" s="43">
        <v>30.6</v>
      </c>
      <c r="V92" s="43">
        <v>30.6</v>
      </c>
      <c r="W92" s="43">
        <v>30.6</v>
      </c>
      <c r="X92" s="43">
        <v>30.6</v>
      </c>
      <c r="Y92" s="43">
        <v>30.6</v>
      </c>
      <c r="Z92" s="43">
        <v>30.6</v>
      </c>
      <c r="AA92" s="43">
        <v>30.6</v>
      </c>
      <c r="AB92" s="43">
        <v>30.6</v>
      </c>
      <c r="AC92" s="43">
        <v>30.6</v>
      </c>
      <c r="AD92" s="43">
        <v>30.6</v>
      </c>
      <c r="AE92" s="43">
        <v>30.6</v>
      </c>
      <c r="AF92" s="43">
        <v>30.6</v>
      </c>
      <c r="AG92" s="61">
        <v>60</v>
      </c>
      <c r="AH92" s="45">
        <f t="shared" si="32"/>
        <v>30.6</v>
      </c>
      <c r="AI92" s="46">
        <f t="shared" si="33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3"/>
        <v>0</v>
      </c>
      <c r="BB92" s="76">
        <f t="shared" si="43"/>
        <v>0</v>
      </c>
      <c r="BC92" s="76">
        <f t="shared" si="43"/>
        <v>0</v>
      </c>
      <c r="BD92" s="76">
        <f t="shared" si="43"/>
        <v>0</v>
      </c>
      <c r="BE92" s="77">
        <f>I110</f>
        <v>0</v>
      </c>
      <c r="BF92" s="77">
        <f>K110</f>
        <v>0</v>
      </c>
      <c r="BG92" s="77">
        <f t="shared" si="44"/>
        <v>0</v>
      </c>
      <c r="BH92" s="77">
        <f t="shared" si="44"/>
        <v>0</v>
      </c>
      <c r="BI92" s="77">
        <f t="shared" si="44"/>
        <v>0</v>
      </c>
      <c r="BJ92" s="77">
        <f t="shared" si="44"/>
        <v>0</v>
      </c>
      <c r="BK92" s="77">
        <f t="shared" si="44"/>
        <v>0</v>
      </c>
      <c r="BL92" s="77">
        <f t="shared" si="44"/>
        <v>0</v>
      </c>
      <c r="BM92" s="77">
        <f t="shared" si="44"/>
        <v>0</v>
      </c>
      <c r="BN92" s="77">
        <f t="shared" si="44"/>
        <v>0</v>
      </c>
      <c r="BO92" s="77">
        <f t="shared" si="44"/>
        <v>0</v>
      </c>
      <c r="BP92" s="77">
        <f t="shared" si="44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5"/>
        <v>0</v>
      </c>
      <c r="BU92" s="76">
        <f t="shared" si="45"/>
        <v>0</v>
      </c>
      <c r="BV92" s="76">
        <f t="shared" si="45"/>
        <v>0</v>
      </c>
      <c r="BW92" s="76">
        <f>B110</f>
        <v>0</v>
      </c>
    </row>
    <row r="93" spans="1:75" x14ac:dyDescent="0.25">
      <c r="A93" s="60" t="s">
        <v>43</v>
      </c>
      <c r="B93" s="44">
        <v>14.9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12</v>
      </c>
      <c r="J93" s="44">
        <v>12</v>
      </c>
      <c r="K93" s="44">
        <v>14.8</v>
      </c>
      <c r="L93" s="44">
        <v>14.8</v>
      </c>
      <c r="M93" s="44">
        <v>14.8</v>
      </c>
      <c r="N93" s="44">
        <v>14.8</v>
      </c>
      <c r="O93" s="44">
        <v>14.8</v>
      </c>
      <c r="P93" s="44">
        <v>14.8</v>
      </c>
      <c r="Q93" s="44">
        <v>14.8</v>
      </c>
      <c r="R93" s="44">
        <v>14.8</v>
      </c>
      <c r="S93" s="44">
        <v>14.8</v>
      </c>
      <c r="T93" s="44">
        <v>14.8</v>
      </c>
      <c r="U93" s="44">
        <v>14.8</v>
      </c>
      <c r="V93" s="44">
        <v>14.8</v>
      </c>
      <c r="W93" s="44">
        <v>14.8</v>
      </c>
      <c r="X93" s="44">
        <v>14.8</v>
      </c>
      <c r="Y93" s="44">
        <v>14.8</v>
      </c>
      <c r="Z93" s="44">
        <v>14.8</v>
      </c>
      <c r="AA93" s="44">
        <v>14.8</v>
      </c>
      <c r="AB93" s="44">
        <v>14.8</v>
      </c>
      <c r="AC93" s="44">
        <v>14.8</v>
      </c>
      <c r="AD93" s="44">
        <v>14.8</v>
      </c>
      <c r="AE93" s="44">
        <v>14.8</v>
      </c>
      <c r="AF93" s="44">
        <v>14.8</v>
      </c>
      <c r="AG93" s="61">
        <v>30</v>
      </c>
      <c r="AH93" s="45">
        <f t="shared" si="32"/>
        <v>14.9</v>
      </c>
      <c r="AI93" s="46">
        <f t="shared" si="33"/>
        <v>0</v>
      </c>
      <c r="AK93" s="47"/>
      <c r="AY93" s="1" t="s">
        <v>44</v>
      </c>
      <c r="AZ93" s="77">
        <f>ROUND(C111,0)</f>
        <v>0</v>
      </c>
      <c r="BA93" s="76">
        <f t="shared" si="43"/>
        <v>0</v>
      </c>
      <c r="BB93" s="76">
        <f t="shared" si="43"/>
        <v>0</v>
      </c>
      <c r="BC93" s="76">
        <f t="shared" si="43"/>
        <v>0</v>
      </c>
      <c r="BD93" s="76">
        <f t="shared" si="43"/>
        <v>0</v>
      </c>
      <c r="BE93" s="77">
        <f>I111</f>
        <v>0</v>
      </c>
      <c r="BF93" s="77">
        <f>K111</f>
        <v>0</v>
      </c>
      <c r="BG93" s="77">
        <f t="shared" si="44"/>
        <v>0</v>
      </c>
      <c r="BH93" s="77">
        <f t="shared" si="44"/>
        <v>0</v>
      </c>
      <c r="BI93" s="77">
        <f t="shared" si="44"/>
        <v>0</v>
      </c>
      <c r="BJ93" s="77">
        <f t="shared" si="44"/>
        <v>0</v>
      </c>
      <c r="BK93" s="77">
        <f t="shared" si="44"/>
        <v>0</v>
      </c>
      <c r="BL93" s="77">
        <f t="shared" si="44"/>
        <v>0</v>
      </c>
      <c r="BM93" s="77">
        <f t="shared" si="44"/>
        <v>0</v>
      </c>
      <c r="BN93" s="77">
        <f t="shared" si="44"/>
        <v>0</v>
      </c>
      <c r="BO93" s="77">
        <f t="shared" si="44"/>
        <v>0</v>
      </c>
      <c r="BP93" s="77">
        <f t="shared" si="44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5"/>
        <v>0</v>
      </c>
      <c r="BU93" s="76">
        <f t="shared" si="45"/>
        <v>0</v>
      </c>
      <c r="BV93" s="76">
        <f t="shared" si="45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10</v>
      </c>
      <c r="N94" s="44">
        <v>13.3</v>
      </c>
      <c r="O94" s="44">
        <v>13.3</v>
      </c>
      <c r="P94" s="44">
        <v>16.5</v>
      </c>
      <c r="Q94" s="44">
        <v>18.100000000000001</v>
      </c>
      <c r="R94" s="44">
        <v>17.2</v>
      </c>
      <c r="S94" s="44">
        <v>14.2</v>
      </c>
      <c r="T94" s="44">
        <v>11.6</v>
      </c>
      <c r="U94" s="44">
        <v>8.6999999999999993</v>
      </c>
      <c r="V94" s="44">
        <v>4.2</v>
      </c>
      <c r="W94" s="44">
        <v>4.2</v>
      </c>
      <c r="X94" s="44">
        <v>4.2</v>
      </c>
      <c r="Y94" s="44">
        <v>2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61">
        <v>25</v>
      </c>
      <c r="AH94" s="45">
        <f t="shared" si="32"/>
        <v>18.100000000000001</v>
      </c>
      <c r="AI94" s="46">
        <f t="shared" si="33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6">M117</f>
        <v>0</v>
      </c>
      <c r="BH94" s="77">
        <f t="shared" si="46"/>
        <v>0</v>
      </c>
      <c r="BI94" s="77">
        <f t="shared" si="46"/>
        <v>0</v>
      </c>
      <c r="BJ94" s="77">
        <f t="shared" si="46"/>
        <v>0</v>
      </c>
      <c r="BK94" s="77">
        <f t="shared" si="46"/>
        <v>0</v>
      </c>
      <c r="BL94" s="77">
        <f t="shared" si="46"/>
        <v>0</v>
      </c>
      <c r="BM94" s="77">
        <f t="shared" si="46"/>
        <v>0</v>
      </c>
      <c r="BN94" s="77">
        <f t="shared" si="46"/>
        <v>0</v>
      </c>
      <c r="BO94" s="77">
        <f t="shared" si="46"/>
        <v>0</v>
      </c>
      <c r="BP94" s="77">
        <f t="shared" si="46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13</v>
      </c>
      <c r="C95" s="43">
        <v>13</v>
      </c>
      <c r="D95" s="43">
        <v>13</v>
      </c>
      <c r="E95" s="43">
        <v>13</v>
      </c>
      <c r="F95" s="43">
        <v>13</v>
      </c>
      <c r="G95" s="43">
        <v>13</v>
      </c>
      <c r="H95" s="43">
        <v>13</v>
      </c>
      <c r="I95" s="43">
        <v>13</v>
      </c>
      <c r="J95" s="43">
        <v>13</v>
      </c>
      <c r="K95" s="43">
        <v>13</v>
      </c>
      <c r="L95" s="43">
        <v>13</v>
      </c>
      <c r="M95" s="43">
        <v>13</v>
      </c>
      <c r="N95" s="43">
        <v>13</v>
      </c>
      <c r="O95" s="43">
        <v>13</v>
      </c>
      <c r="P95" s="43">
        <v>13</v>
      </c>
      <c r="Q95" s="43">
        <v>13</v>
      </c>
      <c r="R95" s="43">
        <v>13</v>
      </c>
      <c r="S95" s="43">
        <v>13</v>
      </c>
      <c r="T95" s="43">
        <v>13</v>
      </c>
      <c r="U95" s="43">
        <v>13</v>
      </c>
      <c r="V95" s="43">
        <v>13</v>
      </c>
      <c r="W95" s="43">
        <v>13</v>
      </c>
      <c r="X95" s="43">
        <v>13</v>
      </c>
      <c r="Y95" s="43">
        <v>13</v>
      </c>
      <c r="Z95" s="43">
        <v>13</v>
      </c>
      <c r="AA95" s="43">
        <v>13</v>
      </c>
      <c r="AB95" s="43">
        <v>13</v>
      </c>
      <c r="AC95" s="43">
        <v>13</v>
      </c>
      <c r="AD95" s="43">
        <v>13</v>
      </c>
      <c r="AE95" s="43">
        <v>13</v>
      </c>
      <c r="AF95" s="43">
        <v>13</v>
      </c>
      <c r="AG95" s="61">
        <v>24</v>
      </c>
      <c r="AH95" s="45">
        <f t="shared" si="32"/>
        <v>13</v>
      </c>
      <c r="AI95" s="46">
        <f t="shared" si="33"/>
        <v>13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4.5</v>
      </c>
      <c r="C96" s="43">
        <v>4.5</v>
      </c>
      <c r="D96" s="43">
        <v>4.5</v>
      </c>
      <c r="E96" s="43">
        <v>4.5</v>
      </c>
      <c r="F96" s="43">
        <v>4.5</v>
      </c>
      <c r="G96" s="43">
        <v>4.5</v>
      </c>
      <c r="H96" s="43">
        <v>4.5</v>
      </c>
      <c r="I96" s="43">
        <v>4.5</v>
      </c>
      <c r="J96" s="43">
        <v>4.5</v>
      </c>
      <c r="K96" s="43">
        <v>4.5</v>
      </c>
      <c r="L96" s="43">
        <v>4.5</v>
      </c>
      <c r="M96" s="43">
        <v>4.5</v>
      </c>
      <c r="N96" s="43">
        <v>4.5</v>
      </c>
      <c r="O96" s="43">
        <v>4.5</v>
      </c>
      <c r="P96" s="43">
        <v>4.5</v>
      </c>
      <c r="Q96" s="43">
        <v>4.5</v>
      </c>
      <c r="R96" s="43">
        <v>4.5</v>
      </c>
      <c r="S96" s="43">
        <v>4.5</v>
      </c>
      <c r="T96" s="43">
        <v>4.5</v>
      </c>
      <c r="U96" s="43">
        <v>4.5</v>
      </c>
      <c r="V96" s="43">
        <v>4.5</v>
      </c>
      <c r="W96" s="43">
        <v>4.5</v>
      </c>
      <c r="X96" s="43">
        <v>4.5</v>
      </c>
      <c r="Y96" s="43">
        <v>4.5</v>
      </c>
      <c r="Z96" s="43">
        <v>4.5</v>
      </c>
      <c r="AA96" s="43">
        <v>4.5</v>
      </c>
      <c r="AB96" s="43">
        <v>4.5</v>
      </c>
      <c r="AC96" s="43">
        <v>4.8</v>
      </c>
      <c r="AD96" s="43">
        <v>4.8</v>
      </c>
      <c r="AE96" s="43">
        <v>4.8</v>
      </c>
      <c r="AF96" s="43">
        <v>4.7</v>
      </c>
      <c r="AG96" s="61">
        <v>15</v>
      </c>
      <c r="AH96" s="45">
        <f t="shared" si="32"/>
        <v>4.8</v>
      </c>
      <c r="AI96" s="46">
        <f t="shared" si="33"/>
        <v>4.5</v>
      </c>
      <c r="AK96" s="47"/>
      <c r="AZ96" s="77">
        <f t="shared" ref="AZ96:BW101" si="47">VALUE(AZ89)</f>
        <v>-631</v>
      </c>
      <c r="BA96" s="77">
        <f t="shared" si="47"/>
        <v>-606</v>
      </c>
      <c r="BB96" s="77">
        <f t="shared" si="47"/>
        <v>-626</v>
      </c>
      <c r="BC96" s="77">
        <f t="shared" si="47"/>
        <v>-633</v>
      </c>
      <c r="BD96" s="77">
        <f t="shared" si="47"/>
        <v>-606.6</v>
      </c>
      <c r="BE96" s="77">
        <f t="shared" si="47"/>
        <v>-702</v>
      </c>
      <c r="BF96" s="77">
        <f t="shared" si="47"/>
        <v>-680.3</v>
      </c>
      <c r="BG96" s="77">
        <f t="shared" si="47"/>
        <v>-689.8</v>
      </c>
      <c r="BH96" s="77">
        <f t="shared" si="47"/>
        <v>-606.4</v>
      </c>
      <c r="BI96" s="77">
        <f t="shared" si="47"/>
        <v>-626.4</v>
      </c>
      <c r="BJ96" s="77">
        <f t="shared" si="47"/>
        <v>-623.20000000000005</v>
      </c>
      <c r="BK96" s="77">
        <f t="shared" si="47"/>
        <v>-613.4</v>
      </c>
      <c r="BL96" s="77">
        <f t="shared" si="47"/>
        <v>-565</v>
      </c>
      <c r="BM96" s="77">
        <f t="shared" si="47"/>
        <v>-598</v>
      </c>
      <c r="BN96" s="77">
        <f t="shared" si="47"/>
        <v>-552.5</v>
      </c>
      <c r="BO96" s="77">
        <f t="shared" si="47"/>
        <v>-619.1</v>
      </c>
      <c r="BP96" s="77">
        <f t="shared" si="47"/>
        <v>-705.2</v>
      </c>
      <c r="BQ96" s="77">
        <f t="shared" si="47"/>
        <v>-673</v>
      </c>
      <c r="BR96" s="77">
        <f t="shared" si="47"/>
        <v>-586</v>
      </c>
      <c r="BS96" s="77">
        <f t="shared" si="47"/>
        <v>-535</v>
      </c>
      <c r="BT96" s="77">
        <f t="shared" si="47"/>
        <v>-534.1</v>
      </c>
      <c r="BU96" s="77">
        <f t="shared" si="47"/>
        <v>-545.29999999999995</v>
      </c>
      <c r="BV96" s="77">
        <f t="shared" si="47"/>
        <v>-538.5</v>
      </c>
      <c r="BW96" s="77">
        <f t="shared" si="47"/>
        <v>-653</v>
      </c>
    </row>
    <row r="97" spans="1:75" x14ac:dyDescent="0.25">
      <c r="A97" s="60" t="s">
        <v>49</v>
      </c>
      <c r="B97" s="43">
        <v>10.1</v>
      </c>
      <c r="C97" s="43">
        <v>10.1</v>
      </c>
      <c r="D97" s="43">
        <v>10.1</v>
      </c>
      <c r="E97" s="43">
        <v>10.1</v>
      </c>
      <c r="F97" s="43">
        <v>10.1</v>
      </c>
      <c r="G97" s="43">
        <v>10.1</v>
      </c>
      <c r="H97" s="43">
        <v>10.1</v>
      </c>
      <c r="I97" s="43">
        <v>10.1</v>
      </c>
      <c r="J97" s="43">
        <v>10.1</v>
      </c>
      <c r="K97" s="43">
        <v>10.1</v>
      </c>
      <c r="L97" s="43">
        <v>10.1</v>
      </c>
      <c r="M97" s="43">
        <v>10.1</v>
      </c>
      <c r="N97" s="43">
        <v>10.1</v>
      </c>
      <c r="O97" s="43">
        <v>10.1</v>
      </c>
      <c r="P97" s="43">
        <v>10.1</v>
      </c>
      <c r="Q97" s="43">
        <v>10.1</v>
      </c>
      <c r="R97" s="43">
        <v>10.1</v>
      </c>
      <c r="S97" s="43">
        <v>10.1</v>
      </c>
      <c r="T97" s="43">
        <v>10.1</v>
      </c>
      <c r="U97" s="43">
        <v>10.1</v>
      </c>
      <c r="V97" s="43">
        <v>10.1</v>
      </c>
      <c r="W97" s="43">
        <v>10.1</v>
      </c>
      <c r="X97" s="43">
        <v>10.1</v>
      </c>
      <c r="Y97" s="43">
        <v>10.1</v>
      </c>
      <c r="Z97" s="43">
        <v>10.1</v>
      </c>
      <c r="AA97" s="43">
        <v>10.1</v>
      </c>
      <c r="AB97" s="43">
        <v>10.1</v>
      </c>
      <c r="AC97" s="43">
        <v>0</v>
      </c>
      <c r="AD97" s="43">
        <v>0</v>
      </c>
      <c r="AE97" s="43">
        <v>8.6999999999999993</v>
      </c>
      <c r="AF97" s="43">
        <v>8.4</v>
      </c>
      <c r="AG97" s="61">
        <v>14.1</v>
      </c>
      <c r="AH97" s="45">
        <f t="shared" si="32"/>
        <v>10.1</v>
      </c>
      <c r="AI97" s="46">
        <f t="shared" si="33"/>
        <v>0</v>
      </c>
      <c r="AK97" s="47"/>
      <c r="AZ97" s="77">
        <f t="shared" si="47"/>
        <v>-135</v>
      </c>
      <c r="BA97" s="77">
        <f t="shared" si="47"/>
        <v>-177</v>
      </c>
      <c r="BB97" s="77">
        <f t="shared" si="47"/>
        <v>-177</v>
      </c>
      <c r="BC97" s="77">
        <f t="shared" si="47"/>
        <v>-180</v>
      </c>
      <c r="BD97" s="77">
        <f t="shared" si="47"/>
        <v>-173.3</v>
      </c>
      <c r="BE97" s="77">
        <f t="shared" si="47"/>
        <v>-194.5</v>
      </c>
      <c r="BF97" s="77">
        <f t="shared" si="47"/>
        <v>-182.2</v>
      </c>
      <c r="BG97" s="77">
        <f t="shared" si="47"/>
        <v>-186</v>
      </c>
      <c r="BH97" s="77">
        <f t="shared" si="47"/>
        <v>-191.1</v>
      </c>
      <c r="BI97" s="77">
        <f t="shared" si="47"/>
        <v>-200.1</v>
      </c>
      <c r="BJ97" s="77">
        <f t="shared" si="47"/>
        <v>-186.9</v>
      </c>
      <c r="BK97" s="77">
        <f t="shared" si="47"/>
        <v>-194.5</v>
      </c>
      <c r="BL97" s="77">
        <f t="shared" si="47"/>
        <v>-189.6</v>
      </c>
      <c r="BM97" s="77">
        <f t="shared" si="47"/>
        <v>-201.3</v>
      </c>
      <c r="BN97" s="77">
        <f t="shared" si="47"/>
        <v>-204.8</v>
      </c>
      <c r="BO97" s="77">
        <f t="shared" si="47"/>
        <v>-203.6</v>
      </c>
      <c r="BP97" s="77">
        <f t="shared" si="47"/>
        <v>-195.6</v>
      </c>
      <c r="BQ97" s="77">
        <f t="shared" si="47"/>
        <v>-177</v>
      </c>
      <c r="BR97" s="77">
        <f t="shared" si="47"/>
        <v>-201</v>
      </c>
      <c r="BS97" s="77">
        <f t="shared" si="47"/>
        <v>-193.1</v>
      </c>
      <c r="BT97" s="77">
        <f t="shared" si="47"/>
        <v>-205.3</v>
      </c>
      <c r="BU97" s="77">
        <f t="shared" si="47"/>
        <v>-195</v>
      </c>
      <c r="BV97" s="77">
        <f t="shared" si="47"/>
        <v>-200.4</v>
      </c>
      <c r="BW97" s="77">
        <f t="shared" si="47"/>
        <v>-149</v>
      </c>
    </row>
    <row r="98" spans="1:75" x14ac:dyDescent="0.25">
      <c r="A98" s="79" t="s">
        <v>50</v>
      </c>
      <c r="B98" s="43">
        <v>3.7</v>
      </c>
      <c r="C98" s="43">
        <v>3.7</v>
      </c>
      <c r="D98" s="43">
        <v>3.7</v>
      </c>
      <c r="E98" s="43">
        <v>3.7</v>
      </c>
      <c r="F98" s="43">
        <v>3.7</v>
      </c>
      <c r="G98" s="43">
        <v>3.7</v>
      </c>
      <c r="H98" s="43">
        <v>3.7</v>
      </c>
      <c r="I98" s="43">
        <v>3.7</v>
      </c>
      <c r="J98" s="43">
        <v>3.7</v>
      </c>
      <c r="K98" s="43">
        <v>3.7</v>
      </c>
      <c r="L98" s="43">
        <v>3.7</v>
      </c>
      <c r="M98" s="43">
        <v>2.6</v>
      </c>
      <c r="N98" s="43">
        <v>13.8</v>
      </c>
      <c r="O98" s="43">
        <v>13.8</v>
      </c>
      <c r="P98" s="43">
        <v>10.1</v>
      </c>
      <c r="Q98" s="43">
        <v>10.1</v>
      </c>
      <c r="R98" s="43">
        <v>13.7</v>
      </c>
      <c r="S98" s="43">
        <v>13.7</v>
      </c>
      <c r="T98" s="43">
        <v>13.7</v>
      </c>
      <c r="U98" s="43">
        <v>13.7</v>
      </c>
      <c r="V98" s="43">
        <v>13.7</v>
      </c>
      <c r="W98" s="43">
        <v>13.7</v>
      </c>
      <c r="X98" s="43">
        <v>13.7</v>
      </c>
      <c r="Y98" s="43">
        <v>13.7</v>
      </c>
      <c r="Z98" s="43">
        <v>13.7</v>
      </c>
      <c r="AA98" s="43">
        <v>13.7</v>
      </c>
      <c r="AB98" s="43">
        <v>13.7</v>
      </c>
      <c r="AC98" s="43">
        <v>2.6</v>
      </c>
      <c r="AD98" s="43">
        <v>2.6</v>
      </c>
      <c r="AE98" s="43">
        <v>12.8</v>
      </c>
      <c r="AF98" s="43">
        <v>3.1</v>
      </c>
      <c r="AG98" s="61">
        <v>14</v>
      </c>
      <c r="AH98" s="45">
        <f t="shared" si="32"/>
        <v>13.8</v>
      </c>
      <c r="AI98" s="46">
        <f t="shared" si="33"/>
        <v>2.6</v>
      </c>
      <c r="AK98" s="47"/>
      <c r="AZ98" s="77">
        <f t="shared" si="47"/>
        <v>0</v>
      </c>
      <c r="BA98" s="77">
        <f t="shared" si="47"/>
        <v>0</v>
      </c>
      <c r="BB98" s="77">
        <f t="shared" si="47"/>
        <v>0</v>
      </c>
      <c r="BC98" s="77">
        <f t="shared" si="47"/>
        <v>0</v>
      </c>
      <c r="BD98" s="77">
        <f t="shared" si="47"/>
        <v>0</v>
      </c>
      <c r="BE98" s="77">
        <f t="shared" si="47"/>
        <v>0</v>
      </c>
      <c r="BF98" s="77">
        <f t="shared" si="47"/>
        <v>0</v>
      </c>
      <c r="BG98" s="77">
        <f t="shared" si="47"/>
        <v>0</v>
      </c>
      <c r="BH98" s="77">
        <f t="shared" si="47"/>
        <v>0</v>
      </c>
      <c r="BI98" s="77">
        <f t="shared" si="47"/>
        <v>0</v>
      </c>
      <c r="BJ98" s="77">
        <f t="shared" si="47"/>
        <v>0</v>
      </c>
      <c r="BK98" s="77">
        <f t="shared" si="47"/>
        <v>0</v>
      </c>
      <c r="BL98" s="77">
        <f t="shared" si="47"/>
        <v>0</v>
      </c>
      <c r="BM98" s="77">
        <f t="shared" si="47"/>
        <v>0</v>
      </c>
      <c r="BN98" s="77">
        <f t="shared" si="47"/>
        <v>0</v>
      </c>
      <c r="BO98" s="77">
        <f t="shared" si="47"/>
        <v>0</v>
      </c>
      <c r="BP98" s="77">
        <f t="shared" si="47"/>
        <v>0</v>
      </c>
      <c r="BQ98" s="77">
        <f t="shared" si="47"/>
        <v>0</v>
      </c>
      <c r="BR98" s="77">
        <f t="shared" si="47"/>
        <v>0</v>
      </c>
      <c r="BS98" s="77">
        <f t="shared" si="47"/>
        <v>0</v>
      </c>
      <c r="BT98" s="77">
        <f t="shared" si="47"/>
        <v>0</v>
      </c>
      <c r="BU98" s="77">
        <f t="shared" si="47"/>
        <v>0</v>
      </c>
      <c r="BV98" s="77">
        <f t="shared" si="47"/>
        <v>0</v>
      </c>
      <c r="BW98" s="77">
        <f t="shared" si="47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2"/>
        <v>8.9</v>
      </c>
      <c r="AI99" s="46">
        <f t="shared" si="33"/>
        <v>8.9</v>
      </c>
      <c r="AK99" s="47"/>
      <c r="AZ99" s="77">
        <f t="shared" si="47"/>
        <v>0</v>
      </c>
      <c r="BA99" s="77">
        <f t="shared" si="47"/>
        <v>0</v>
      </c>
      <c r="BB99" s="77">
        <f t="shared" si="47"/>
        <v>0</v>
      </c>
      <c r="BC99" s="77">
        <f t="shared" si="47"/>
        <v>0</v>
      </c>
      <c r="BD99" s="77">
        <f t="shared" si="47"/>
        <v>0</v>
      </c>
      <c r="BE99" s="77">
        <f t="shared" si="47"/>
        <v>0</v>
      </c>
      <c r="BF99" s="77">
        <f t="shared" si="47"/>
        <v>0</v>
      </c>
      <c r="BG99" s="77">
        <f t="shared" si="47"/>
        <v>0</v>
      </c>
      <c r="BH99" s="77">
        <f t="shared" si="47"/>
        <v>0</v>
      </c>
      <c r="BI99" s="77">
        <f t="shared" si="47"/>
        <v>0</v>
      </c>
      <c r="BJ99" s="77">
        <f t="shared" si="47"/>
        <v>0</v>
      </c>
      <c r="BK99" s="77">
        <f t="shared" si="47"/>
        <v>0</v>
      </c>
      <c r="BL99" s="77">
        <f t="shared" si="47"/>
        <v>0</v>
      </c>
      <c r="BM99" s="77">
        <f t="shared" si="47"/>
        <v>0</v>
      </c>
      <c r="BN99" s="77">
        <f t="shared" si="47"/>
        <v>0</v>
      </c>
      <c r="BO99" s="77">
        <f t="shared" si="47"/>
        <v>0</v>
      </c>
      <c r="BP99" s="77">
        <f t="shared" si="47"/>
        <v>0</v>
      </c>
      <c r="BQ99" s="77">
        <f t="shared" si="47"/>
        <v>0</v>
      </c>
      <c r="BR99" s="77">
        <f t="shared" si="47"/>
        <v>0</v>
      </c>
      <c r="BS99" s="77">
        <f t="shared" si="47"/>
        <v>0</v>
      </c>
      <c r="BT99" s="77">
        <f t="shared" si="47"/>
        <v>0</v>
      </c>
      <c r="BU99" s="77">
        <f t="shared" si="47"/>
        <v>0</v>
      </c>
      <c r="BV99" s="77">
        <f t="shared" si="47"/>
        <v>0</v>
      </c>
      <c r="BW99" s="77">
        <f t="shared" si="47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2"/>
        <v>6.2</v>
      </c>
      <c r="AI100" s="46">
        <f t="shared" si="33"/>
        <v>6.2</v>
      </c>
      <c r="AK100" s="47"/>
      <c r="AZ100" s="77">
        <f t="shared" si="47"/>
        <v>0</v>
      </c>
      <c r="BA100" s="77">
        <f t="shared" si="47"/>
        <v>0</v>
      </c>
      <c r="BB100" s="77">
        <f t="shared" si="47"/>
        <v>0</v>
      </c>
      <c r="BC100" s="77">
        <f t="shared" si="47"/>
        <v>0</v>
      </c>
      <c r="BD100" s="77">
        <f t="shared" si="47"/>
        <v>0</v>
      </c>
      <c r="BE100" s="77">
        <f t="shared" si="47"/>
        <v>0</v>
      </c>
      <c r="BF100" s="77">
        <f t="shared" si="47"/>
        <v>0</v>
      </c>
      <c r="BG100" s="77">
        <f t="shared" si="47"/>
        <v>0</v>
      </c>
      <c r="BH100" s="77">
        <f t="shared" si="47"/>
        <v>0</v>
      </c>
      <c r="BI100" s="77">
        <f t="shared" si="47"/>
        <v>0</v>
      </c>
      <c r="BJ100" s="77">
        <f t="shared" si="47"/>
        <v>0</v>
      </c>
      <c r="BK100" s="77">
        <f t="shared" si="47"/>
        <v>0</v>
      </c>
      <c r="BL100" s="77">
        <f t="shared" si="47"/>
        <v>0</v>
      </c>
      <c r="BM100" s="77">
        <f t="shared" si="47"/>
        <v>0</v>
      </c>
      <c r="BN100" s="77">
        <f t="shared" si="47"/>
        <v>0</v>
      </c>
      <c r="BO100" s="77">
        <f t="shared" si="47"/>
        <v>0</v>
      </c>
      <c r="BP100" s="77">
        <f t="shared" si="47"/>
        <v>0</v>
      </c>
      <c r="BQ100" s="77">
        <f t="shared" si="47"/>
        <v>0</v>
      </c>
      <c r="BR100" s="77">
        <f t="shared" si="47"/>
        <v>0</v>
      </c>
      <c r="BS100" s="77">
        <f t="shared" si="47"/>
        <v>0</v>
      </c>
      <c r="BT100" s="77">
        <f t="shared" si="47"/>
        <v>0</v>
      </c>
      <c r="BU100" s="77">
        <f t="shared" si="47"/>
        <v>0</v>
      </c>
      <c r="BV100" s="77">
        <f t="shared" si="47"/>
        <v>0</v>
      </c>
      <c r="BW100" s="77">
        <f t="shared" si="47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2"/>
        <v>2</v>
      </c>
      <c r="AI101" s="46">
        <f t="shared" si="33"/>
        <v>2</v>
      </c>
      <c r="AK101" s="47"/>
      <c r="AZ101" s="77">
        <f t="shared" si="47"/>
        <v>0</v>
      </c>
      <c r="BA101" s="77">
        <f t="shared" si="47"/>
        <v>0</v>
      </c>
      <c r="BB101" s="77">
        <f t="shared" si="47"/>
        <v>0</v>
      </c>
      <c r="BC101" s="77">
        <f t="shared" si="47"/>
        <v>0</v>
      </c>
      <c r="BD101" s="77">
        <f t="shared" si="47"/>
        <v>0</v>
      </c>
      <c r="BE101" s="77">
        <f t="shared" si="47"/>
        <v>0</v>
      </c>
      <c r="BF101" s="77">
        <f t="shared" si="47"/>
        <v>0</v>
      </c>
      <c r="BG101" s="77">
        <f t="shared" si="47"/>
        <v>0</v>
      </c>
      <c r="BH101" s="77">
        <f t="shared" si="47"/>
        <v>0</v>
      </c>
      <c r="BI101" s="77">
        <f t="shared" si="47"/>
        <v>0</v>
      </c>
      <c r="BJ101" s="77">
        <f t="shared" si="47"/>
        <v>0</v>
      </c>
      <c r="BK101" s="77">
        <f t="shared" si="47"/>
        <v>0</v>
      </c>
      <c r="BL101" s="77">
        <f t="shared" si="47"/>
        <v>0</v>
      </c>
      <c r="BM101" s="77">
        <f t="shared" si="47"/>
        <v>0</v>
      </c>
      <c r="BN101" s="77">
        <f t="shared" si="47"/>
        <v>0</v>
      </c>
      <c r="BO101" s="77">
        <f t="shared" si="47"/>
        <v>0</v>
      </c>
      <c r="BP101" s="77">
        <f t="shared" si="47"/>
        <v>0</v>
      </c>
      <c r="BQ101" s="77">
        <f t="shared" si="47"/>
        <v>0</v>
      </c>
      <c r="BR101" s="77">
        <f t="shared" si="47"/>
        <v>0</v>
      </c>
      <c r="BS101" s="77">
        <f t="shared" si="47"/>
        <v>0</v>
      </c>
      <c r="BT101" s="77">
        <f t="shared" si="47"/>
        <v>0</v>
      </c>
      <c r="BU101" s="77">
        <f t="shared" si="47"/>
        <v>0</v>
      </c>
      <c r="BV101" s="77">
        <f t="shared" si="47"/>
        <v>0</v>
      </c>
      <c r="BW101" s="77">
        <f t="shared" si="47"/>
        <v>0</v>
      </c>
    </row>
    <row r="102" spans="1:75" ht="15.75" thickBot="1" x14ac:dyDescent="0.3">
      <c r="A102" s="82" t="s">
        <v>54</v>
      </c>
      <c r="B102" s="66">
        <f t="shared" ref="B102" si="48">SUM(B89:B101)</f>
        <v>332.19999999999993</v>
      </c>
      <c r="C102" s="66">
        <f t="shared" ref="C102:AG102" si="49">SUM(C89:C101)</f>
        <v>317.29999999999995</v>
      </c>
      <c r="D102" s="66">
        <f t="shared" ref="D102:E102" si="50">SUM(D89:D101)</f>
        <v>317.29999999999995</v>
      </c>
      <c r="E102" s="66">
        <f t="shared" si="50"/>
        <v>317.29999999999995</v>
      </c>
      <c r="F102" s="66">
        <f t="shared" ref="F102" si="51">SUM(F89:F101)</f>
        <v>317.29999999999995</v>
      </c>
      <c r="G102" s="66">
        <f t="shared" si="49"/>
        <v>317.29999999999995</v>
      </c>
      <c r="H102" s="66">
        <f t="shared" si="49"/>
        <v>347.29999999999995</v>
      </c>
      <c r="I102" s="66">
        <f t="shared" si="49"/>
        <v>359.29999999999995</v>
      </c>
      <c r="J102" s="66">
        <f t="shared" si="49"/>
        <v>359.29999999999995</v>
      </c>
      <c r="K102" s="66">
        <f t="shared" si="49"/>
        <v>362.09999999999997</v>
      </c>
      <c r="L102" s="66">
        <f t="shared" si="49"/>
        <v>362.09999999999997</v>
      </c>
      <c r="M102" s="66">
        <f t="shared" si="49"/>
        <v>371.6</v>
      </c>
      <c r="N102" s="66">
        <f t="shared" si="49"/>
        <v>382</v>
      </c>
      <c r="O102" s="66">
        <f t="shared" si="49"/>
        <v>382</v>
      </c>
      <c r="P102" s="66">
        <f t="shared" si="49"/>
        <v>381.5</v>
      </c>
      <c r="Q102" s="66">
        <f t="shared" si="49"/>
        <v>383.1</v>
      </c>
      <c r="R102" s="66">
        <f t="shared" si="49"/>
        <v>389.59999999999997</v>
      </c>
      <c r="S102" s="66">
        <f t="shared" ref="S102:T102" si="52">SUM(S89:S101)</f>
        <v>387.7</v>
      </c>
      <c r="T102" s="66">
        <f t="shared" si="52"/>
        <v>385.1</v>
      </c>
      <c r="U102" s="66">
        <f t="shared" ref="U102:V102" si="53">SUM(U89:U101)</f>
        <v>382.7</v>
      </c>
      <c r="V102" s="66">
        <f t="shared" si="53"/>
        <v>378.2</v>
      </c>
      <c r="W102" s="66">
        <f t="shared" ref="W102" si="54">SUM(W89:W101)</f>
        <v>378.2</v>
      </c>
      <c r="X102" s="66">
        <f t="shared" si="49"/>
        <v>378.2</v>
      </c>
      <c r="Y102" s="66">
        <f t="shared" si="49"/>
        <v>376</v>
      </c>
      <c r="Z102" s="66">
        <f t="shared" si="49"/>
        <v>374</v>
      </c>
      <c r="AA102" s="66">
        <f t="shared" si="49"/>
        <v>374</v>
      </c>
      <c r="AB102" s="66">
        <f t="shared" si="49"/>
        <v>374</v>
      </c>
      <c r="AC102" s="66">
        <f t="shared" ref="AC102:AD102" si="55">SUM(AC89:AC101)</f>
        <v>352.90000000000003</v>
      </c>
      <c r="AD102" s="66">
        <f t="shared" si="55"/>
        <v>352.90000000000003</v>
      </c>
      <c r="AE102" s="66">
        <f t="shared" ref="AE102:AF102" si="56">SUM(AE89:AE101)</f>
        <v>339</v>
      </c>
      <c r="AF102" s="66">
        <f t="shared" si="56"/>
        <v>349.4</v>
      </c>
      <c r="AG102" s="75">
        <f t="shared" si="49"/>
        <v>489.91</v>
      </c>
      <c r="AH102" s="45">
        <f t="shared" si="32"/>
        <v>389.59999999999997</v>
      </c>
      <c r="AI102" s="46">
        <f t="shared" si="33"/>
        <v>317.29999999999995</v>
      </c>
      <c r="AK102" s="47"/>
      <c r="AY102" s="77"/>
    </row>
    <row r="103" spans="1:75" x14ac:dyDescent="0.25">
      <c r="A103" s="42" t="s">
        <v>55</v>
      </c>
      <c r="B103" s="44">
        <v>14.7</v>
      </c>
      <c r="C103" s="44">
        <v>14.7</v>
      </c>
      <c r="D103" s="44">
        <v>14.7</v>
      </c>
      <c r="E103" s="44">
        <v>14.7</v>
      </c>
      <c r="F103" s="44">
        <v>14.7</v>
      </c>
      <c r="G103" s="44">
        <v>14.7</v>
      </c>
      <c r="H103" s="44">
        <v>14.7</v>
      </c>
      <c r="I103" s="44">
        <v>10</v>
      </c>
      <c r="J103" s="44">
        <v>20</v>
      </c>
      <c r="K103" s="44">
        <v>20</v>
      </c>
      <c r="L103" s="44">
        <v>30</v>
      </c>
      <c r="M103" s="44">
        <v>25</v>
      </c>
      <c r="N103" s="44">
        <v>25</v>
      </c>
      <c r="O103" s="44">
        <v>20</v>
      </c>
      <c r="P103" s="44">
        <v>20</v>
      </c>
      <c r="Q103" s="44">
        <v>20</v>
      </c>
      <c r="R103" s="44">
        <v>30</v>
      </c>
      <c r="S103" s="44">
        <v>30</v>
      </c>
      <c r="T103" s="44">
        <v>30</v>
      </c>
      <c r="U103" s="44">
        <v>30</v>
      </c>
      <c r="V103" s="44">
        <v>20</v>
      </c>
      <c r="W103" s="44">
        <v>0</v>
      </c>
      <c r="X103" s="44">
        <v>0</v>
      </c>
      <c r="Y103" s="44">
        <v>30</v>
      </c>
      <c r="Z103" s="44">
        <v>30</v>
      </c>
      <c r="AA103" s="44">
        <v>30</v>
      </c>
      <c r="AB103" s="44">
        <v>14.5</v>
      </c>
      <c r="AC103" s="44">
        <v>10</v>
      </c>
      <c r="AD103" s="44">
        <v>10</v>
      </c>
      <c r="AE103" s="44">
        <v>10</v>
      </c>
      <c r="AF103" s="44">
        <v>20</v>
      </c>
      <c r="AG103" s="59">
        <v>60</v>
      </c>
      <c r="AH103" s="45">
        <f t="shared" si="32"/>
        <v>30</v>
      </c>
      <c r="AI103" s="46">
        <f t="shared" si="33"/>
        <v>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8</v>
      </c>
      <c r="C104" s="43">
        <v>8</v>
      </c>
      <c r="D104" s="43">
        <v>8</v>
      </c>
      <c r="E104" s="43">
        <v>8</v>
      </c>
      <c r="F104" s="43">
        <v>8</v>
      </c>
      <c r="G104" s="43">
        <v>8</v>
      </c>
      <c r="H104" s="43">
        <v>8</v>
      </c>
      <c r="I104" s="43">
        <v>8</v>
      </c>
      <c r="J104" s="43">
        <v>8</v>
      </c>
      <c r="K104" s="43">
        <v>8</v>
      </c>
      <c r="L104" s="43">
        <v>14</v>
      </c>
      <c r="M104" s="43">
        <v>14</v>
      </c>
      <c r="N104" s="43">
        <v>14</v>
      </c>
      <c r="O104" s="43">
        <v>14</v>
      </c>
      <c r="P104" s="43">
        <v>14</v>
      </c>
      <c r="Q104" s="43">
        <v>14</v>
      </c>
      <c r="R104" s="43">
        <v>14</v>
      </c>
      <c r="S104" s="43">
        <v>14</v>
      </c>
      <c r="T104" s="43">
        <v>14</v>
      </c>
      <c r="U104" s="43">
        <v>14</v>
      </c>
      <c r="V104" s="43">
        <v>9</v>
      </c>
      <c r="W104" s="43">
        <v>0</v>
      </c>
      <c r="X104" s="43">
        <v>0</v>
      </c>
      <c r="Y104" s="43">
        <v>15</v>
      </c>
      <c r="Z104" s="43">
        <v>15</v>
      </c>
      <c r="AA104" s="43">
        <v>15</v>
      </c>
      <c r="AB104" s="43">
        <v>7</v>
      </c>
      <c r="AC104" s="43">
        <v>7</v>
      </c>
      <c r="AD104" s="43">
        <v>7</v>
      </c>
      <c r="AE104" s="43">
        <v>12</v>
      </c>
      <c r="AF104" s="43">
        <v>12</v>
      </c>
      <c r="AG104" s="61">
        <v>32</v>
      </c>
      <c r="AH104" s="45">
        <f t="shared" si="32"/>
        <v>15</v>
      </c>
      <c r="AI104" s="46">
        <f t="shared" si="33"/>
        <v>0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5</v>
      </c>
      <c r="C105" s="292">
        <v>5</v>
      </c>
      <c r="D105" s="292">
        <v>5</v>
      </c>
      <c r="E105" s="292">
        <v>5</v>
      </c>
      <c r="F105" s="292">
        <v>5</v>
      </c>
      <c r="G105" s="292">
        <v>5</v>
      </c>
      <c r="H105" s="292">
        <v>5</v>
      </c>
      <c r="I105" s="292">
        <v>5</v>
      </c>
      <c r="J105" s="292">
        <v>5</v>
      </c>
      <c r="K105" s="292">
        <v>5</v>
      </c>
      <c r="L105" s="292">
        <v>8</v>
      </c>
      <c r="M105" s="292">
        <v>8</v>
      </c>
      <c r="N105" s="292">
        <v>8</v>
      </c>
      <c r="O105" s="292">
        <v>8</v>
      </c>
      <c r="P105" s="292">
        <v>8</v>
      </c>
      <c r="Q105" s="292">
        <v>8</v>
      </c>
      <c r="R105" s="292">
        <v>8</v>
      </c>
      <c r="S105" s="292">
        <v>8</v>
      </c>
      <c r="T105" s="292">
        <v>8</v>
      </c>
      <c r="U105" s="292">
        <v>8</v>
      </c>
      <c r="V105" s="292">
        <v>4.5</v>
      </c>
      <c r="W105" s="292">
        <v>0</v>
      </c>
      <c r="X105" s="292">
        <v>0</v>
      </c>
      <c r="Y105" s="292">
        <v>7</v>
      </c>
      <c r="Z105" s="292">
        <v>7</v>
      </c>
      <c r="AA105" s="292">
        <v>7</v>
      </c>
      <c r="AB105" s="292">
        <v>3</v>
      </c>
      <c r="AC105" s="292">
        <v>3</v>
      </c>
      <c r="AD105" s="292">
        <v>3</v>
      </c>
      <c r="AE105" s="292">
        <v>3</v>
      </c>
      <c r="AF105" s="292">
        <v>3</v>
      </c>
      <c r="AG105" s="73">
        <v>14</v>
      </c>
      <c r="AH105" s="45">
        <f t="shared" si="32"/>
        <v>8</v>
      </c>
      <c r="AI105" s="46">
        <f t="shared" si="33"/>
        <v>0</v>
      </c>
      <c r="AK105" s="47"/>
      <c r="AY105" s="77"/>
      <c r="BF105" s="76"/>
      <c r="BG105" s="77">
        <f t="array" ref="BG105:BL128">TRANSPOSE(AZ89:BW94)</f>
        <v>-631</v>
      </c>
      <c r="BH105" s="77">
        <v>-135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" si="57">B103+B104+B105</f>
        <v>27.7</v>
      </c>
      <c r="C106" s="66">
        <f t="shared" ref="C106:AB106" si="58">C103+C104+C105</f>
        <v>27.7</v>
      </c>
      <c r="D106" s="66">
        <f t="shared" ref="D106:E106" si="59">D103+D104+D105</f>
        <v>27.7</v>
      </c>
      <c r="E106" s="66">
        <f t="shared" si="59"/>
        <v>27.7</v>
      </c>
      <c r="F106" s="66">
        <f t="shared" ref="F106" si="60">F103+F104+F105</f>
        <v>27.7</v>
      </c>
      <c r="G106" s="66">
        <f t="shared" si="58"/>
        <v>27.7</v>
      </c>
      <c r="H106" s="66">
        <f t="shared" si="58"/>
        <v>27.7</v>
      </c>
      <c r="I106" s="66">
        <f t="shared" si="58"/>
        <v>23</v>
      </c>
      <c r="J106" s="66">
        <f t="shared" si="58"/>
        <v>33</v>
      </c>
      <c r="K106" s="66">
        <f t="shared" si="58"/>
        <v>33</v>
      </c>
      <c r="L106" s="66">
        <f t="shared" si="58"/>
        <v>52</v>
      </c>
      <c r="M106" s="66">
        <f t="shared" si="58"/>
        <v>47</v>
      </c>
      <c r="N106" s="66">
        <f t="shared" si="58"/>
        <v>47</v>
      </c>
      <c r="O106" s="66">
        <f t="shared" si="58"/>
        <v>42</v>
      </c>
      <c r="P106" s="66">
        <f t="shared" si="58"/>
        <v>42</v>
      </c>
      <c r="Q106" s="66">
        <f t="shared" si="58"/>
        <v>42</v>
      </c>
      <c r="R106" s="66">
        <f t="shared" si="58"/>
        <v>52</v>
      </c>
      <c r="S106" s="66">
        <f t="shared" si="58"/>
        <v>52</v>
      </c>
      <c r="T106" s="66">
        <f t="shared" si="58"/>
        <v>52</v>
      </c>
      <c r="U106" s="66">
        <f t="shared" si="58"/>
        <v>52</v>
      </c>
      <c r="V106" s="66">
        <f t="shared" si="58"/>
        <v>33.5</v>
      </c>
      <c r="W106" s="66">
        <f t="shared" si="58"/>
        <v>0</v>
      </c>
      <c r="X106" s="66">
        <f t="shared" si="58"/>
        <v>0</v>
      </c>
      <c r="Y106" s="66">
        <f t="shared" si="58"/>
        <v>52</v>
      </c>
      <c r="Z106" s="66">
        <f t="shared" si="58"/>
        <v>52</v>
      </c>
      <c r="AA106" s="66">
        <f t="shared" si="58"/>
        <v>52</v>
      </c>
      <c r="AB106" s="66">
        <f t="shared" si="58"/>
        <v>24.5</v>
      </c>
      <c r="AC106" s="66">
        <f t="shared" ref="AC106:AD106" si="61">AC103+AC104+AC105</f>
        <v>20</v>
      </c>
      <c r="AD106" s="66">
        <f t="shared" si="61"/>
        <v>20</v>
      </c>
      <c r="AE106" s="66">
        <f t="shared" ref="AE106:AF106" si="62">AE103+AE104+AE105</f>
        <v>25</v>
      </c>
      <c r="AF106" s="66">
        <f t="shared" si="62"/>
        <v>35</v>
      </c>
      <c r="AG106" s="75">
        <f>SUM(AG103:AG105)</f>
        <v>106</v>
      </c>
      <c r="AH106" s="45">
        <f t="shared" si="32"/>
        <v>52</v>
      </c>
      <c r="AI106" s="46">
        <f t="shared" si="33"/>
        <v>0</v>
      </c>
      <c r="AK106" s="47"/>
      <c r="AY106" s="77"/>
      <c r="BF106" s="76"/>
      <c r="BG106" s="77">
        <v>-606</v>
      </c>
      <c r="BH106" s="77">
        <v>-177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-653</v>
      </c>
      <c r="C107" s="44">
        <v>-631</v>
      </c>
      <c r="D107" s="44">
        <v>-606</v>
      </c>
      <c r="E107" s="44">
        <v>-626</v>
      </c>
      <c r="F107" s="44">
        <v>-633</v>
      </c>
      <c r="G107" s="44">
        <v>-606.6</v>
      </c>
      <c r="H107" s="44">
        <v>-711</v>
      </c>
      <c r="I107" s="44">
        <v>-702</v>
      </c>
      <c r="J107" s="44">
        <v>-650</v>
      </c>
      <c r="K107" s="44">
        <v>-680.3</v>
      </c>
      <c r="L107" s="44">
        <v>-668.4</v>
      </c>
      <c r="M107" s="44">
        <v>-689.8</v>
      </c>
      <c r="N107" s="44">
        <v>-606.4</v>
      </c>
      <c r="O107" s="44">
        <v>-626.4</v>
      </c>
      <c r="P107" s="44">
        <v>-623.20000000000005</v>
      </c>
      <c r="Q107" s="44">
        <v>-613.4</v>
      </c>
      <c r="R107" s="44">
        <v>-565</v>
      </c>
      <c r="S107" s="44">
        <v>-598</v>
      </c>
      <c r="T107" s="44">
        <v>-552.5</v>
      </c>
      <c r="U107" s="44">
        <v>-619.1</v>
      </c>
      <c r="V107" s="44">
        <v>-705.2</v>
      </c>
      <c r="W107" s="44">
        <v>-672</v>
      </c>
      <c r="X107" s="44">
        <v>-673</v>
      </c>
      <c r="Y107" s="44">
        <v>-625</v>
      </c>
      <c r="Z107" s="44">
        <v>-586</v>
      </c>
      <c r="AA107" s="44">
        <v>-597</v>
      </c>
      <c r="AB107" s="44">
        <v>-535</v>
      </c>
      <c r="AC107" s="44">
        <v>-534.1</v>
      </c>
      <c r="AD107" s="44">
        <v>-534.1</v>
      </c>
      <c r="AE107" s="44">
        <v>-545.29999999999995</v>
      </c>
      <c r="AF107" s="44">
        <v>-538.5</v>
      </c>
      <c r="AG107" s="59"/>
      <c r="AH107" s="45">
        <f t="shared" si="32"/>
        <v>-534.1</v>
      </c>
      <c r="AI107" s="46">
        <f t="shared" si="33"/>
        <v>-711</v>
      </c>
      <c r="AK107" s="47"/>
      <c r="AY107" s="77"/>
      <c r="BF107" s="76"/>
      <c r="BG107" s="77">
        <v>-626</v>
      </c>
      <c r="BH107" s="77">
        <v>-177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-149</v>
      </c>
      <c r="C108" s="43">
        <v>-134.5</v>
      </c>
      <c r="D108" s="43">
        <v>-177</v>
      </c>
      <c r="E108" s="43">
        <v>-177</v>
      </c>
      <c r="F108" s="43">
        <v>-180</v>
      </c>
      <c r="G108" s="43">
        <v>-173.3</v>
      </c>
      <c r="H108" s="43">
        <v>-173.3</v>
      </c>
      <c r="I108" s="43">
        <v>-194.5</v>
      </c>
      <c r="J108" s="43">
        <v>-182.3</v>
      </c>
      <c r="K108" s="43">
        <v>-182.2</v>
      </c>
      <c r="L108" s="43">
        <v>-176.4</v>
      </c>
      <c r="M108" s="43">
        <v>-186</v>
      </c>
      <c r="N108" s="43">
        <v>-191.1</v>
      </c>
      <c r="O108" s="43">
        <v>-200.1</v>
      </c>
      <c r="P108" s="43">
        <v>-186.9</v>
      </c>
      <c r="Q108" s="43">
        <v>-194.5</v>
      </c>
      <c r="R108" s="43">
        <v>-189.6</v>
      </c>
      <c r="S108" s="43">
        <v>-201.3</v>
      </c>
      <c r="T108" s="43">
        <v>-204.8</v>
      </c>
      <c r="U108" s="43">
        <v>-203.6</v>
      </c>
      <c r="V108" s="43">
        <v>-195.6</v>
      </c>
      <c r="W108" s="43">
        <v>-180</v>
      </c>
      <c r="X108" s="43">
        <v>-177</v>
      </c>
      <c r="Y108" s="43">
        <v>-186</v>
      </c>
      <c r="Z108" s="43">
        <v>-201</v>
      </c>
      <c r="AA108" s="43">
        <v>-207</v>
      </c>
      <c r="AB108" s="43">
        <v>-193.1</v>
      </c>
      <c r="AC108" s="43">
        <v>-205.3</v>
      </c>
      <c r="AD108" s="43">
        <v>-205.3</v>
      </c>
      <c r="AE108" s="43">
        <v>-195</v>
      </c>
      <c r="AF108" s="43">
        <v>-200.4</v>
      </c>
      <c r="AG108" s="61"/>
      <c r="AH108" s="45">
        <f t="shared" si="32"/>
        <v>-134.5</v>
      </c>
      <c r="AI108" s="46">
        <f t="shared" si="33"/>
        <v>-207</v>
      </c>
      <c r="AK108" s="47"/>
      <c r="AL108" s="83" t="s">
        <v>61</v>
      </c>
      <c r="AM108" s="83"/>
      <c r="AY108" s="77"/>
      <c r="BF108" s="77"/>
      <c r="BG108" s="77">
        <v>-633</v>
      </c>
      <c r="BH108" s="77">
        <v>-180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2"/>
        <v>0</v>
      </c>
      <c r="AI109" s="46">
        <f t="shared" si="33"/>
        <v>0</v>
      </c>
      <c r="AK109" s="85"/>
      <c r="AL109" s="86"/>
      <c r="AM109" s="86"/>
      <c r="AN109" s="87"/>
      <c r="AY109" s="77"/>
      <c r="BF109" s="77"/>
      <c r="BG109" s="77">
        <v>-606.6</v>
      </c>
      <c r="BH109" s="77">
        <v>-173.3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43"/>
      <c r="F110" s="43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2"/>
        <v>0</v>
      </c>
      <c r="AI110" s="46">
        <f t="shared" si="33"/>
        <v>0</v>
      </c>
      <c r="AK110" s="89" t="s">
        <v>64</v>
      </c>
      <c r="AL110" s="43"/>
      <c r="AM110" s="88"/>
      <c r="AN110" s="90"/>
      <c r="AY110" s="77"/>
      <c r="BF110" s="77"/>
      <c r="BG110" s="77">
        <v>-702</v>
      </c>
      <c r="BH110" s="77">
        <v>-194.5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2"/>
        <v>0</v>
      </c>
      <c r="AI111" s="46">
        <f t="shared" si="33"/>
        <v>0</v>
      </c>
      <c r="AK111" s="89" t="s">
        <v>66</v>
      </c>
      <c r="AL111" s="88"/>
      <c r="AM111" s="88"/>
      <c r="AN111" s="90"/>
      <c r="AY111" s="77"/>
      <c r="BF111" s="77"/>
      <c r="BG111" s="77">
        <v>-680.3</v>
      </c>
      <c r="BH111" s="77">
        <v>-182.2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20</v>
      </c>
      <c r="C112" s="92">
        <v>26.7</v>
      </c>
      <c r="D112" s="92">
        <v>13.5</v>
      </c>
      <c r="E112" s="92">
        <v>13.5</v>
      </c>
      <c r="F112" s="92">
        <v>9.4</v>
      </c>
      <c r="G112" s="92">
        <v>-8.1</v>
      </c>
      <c r="H112" s="92">
        <v>-30.4</v>
      </c>
      <c r="I112" s="92">
        <v>-21.5</v>
      </c>
      <c r="J112" s="92">
        <v>-15</v>
      </c>
      <c r="K112" s="92">
        <v>-30.1</v>
      </c>
      <c r="L112" s="92">
        <v>-34.9</v>
      </c>
      <c r="M112" s="92">
        <v>-38.700000000000003</v>
      </c>
      <c r="N112" s="92">
        <v>-32.1</v>
      </c>
      <c r="O112" s="92">
        <v>-31.5</v>
      </c>
      <c r="P112" s="92">
        <v>-19.3</v>
      </c>
      <c r="Q112" s="92">
        <v>-10.7</v>
      </c>
      <c r="R112" s="92">
        <v>-3.9</v>
      </c>
      <c r="S112" s="92">
        <v>-15.1</v>
      </c>
      <c r="T112" s="92">
        <v>-16.600000000000001</v>
      </c>
      <c r="U112" s="92">
        <v>-21.8</v>
      </c>
      <c r="V112" s="92">
        <v>-23.2</v>
      </c>
      <c r="W112" s="92">
        <v>-30</v>
      </c>
      <c r="X112" s="92">
        <v>-27</v>
      </c>
      <c r="Y112" s="92">
        <v>-23</v>
      </c>
      <c r="Z112" s="92">
        <v>-14</v>
      </c>
      <c r="AA112" s="92">
        <v>8.6999999999999993</v>
      </c>
      <c r="AB112" s="92">
        <v>22.1</v>
      </c>
      <c r="AC112" s="92">
        <v>22.7</v>
      </c>
      <c r="AD112" s="92">
        <v>22.7</v>
      </c>
      <c r="AE112" s="92">
        <v>21.5</v>
      </c>
      <c r="AF112" s="92">
        <v>15</v>
      </c>
      <c r="AG112" s="84"/>
      <c r="AH112" s="45">
        <f t="shared" si="32"/>
        <v>26.7</v>
      </c>
      <c r="AI112" s="46">
        <f t="shared" si="33"/>
        <v>-38.700000000000003</v>
      </c>
      <c r="AK112" s="89"/>
      <c r="AL112" s="44"/>
      <c r="AM112" s="44"/>
      <c r="AN112" s="93"/>
      <c r="AY112" s="77"/>
      <c r="BF112" s="77"/>
      <c r="BG112" s="77">
        <v>-689.8</v>
      </c>
      <c r="BH112" s="77">
        <v>-186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2"/>
        <v>0</v>
      </c>
      <c r="AI113" s="46">
        <f t="shared" si="33"/>
        <v>0</v>
      </c>
      <c r="AK113" s="89"/>
      <c r="AL113" s="92"/>
      <c r="AM113" s="94"/>
      <c r="AN113" s="360"/>
      <c r="AY113" s="77"/>
      <c r="BF113" s="77"/>
      <c r="BG113" s="77">
        <v>-606.4</v>
      </c>
      <c r="BH113" s="77">
        <v>-191.1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2"/>
        <v>0</v>
      </c>
      <c r="AI114" s="46">
        <f t="shared" si="33"/>
        <v>0</v>
      </c>
      <c r="AK114" s="89"/>
      <c r="AL114" s="92"/>
      <c r="AM114" s="92"/>
      <c r="AN114" s="361"/>
      <c r="BF114" s="77"/>
      <c r="BG114" s="77">
        <v>-626.4</v>
      </c>
      <c r="BH114" s="77">
        <v>-200.1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2"/>
        <v>0</v>
      </c>
      <c r="AI115" s="46">
        <f t="shared" si="33"/>
        <v>0</v>
      </c>
      <c r="AK115" s="95"/>
      <c r="AL115" s="96"/>
      <c r="AM115" s="96"/>
      <c r="AN115" s="97"/>
      <c r="BF115" s="77"/>
      <c r="BG115" s="77">
        <v>-623.20000000000005</v>
      </c>
      <c r="BH115" s="77">
        <v>-186.9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2"/>
        <v>0</v>
      </c>
      <c r="AI116" s="46">
        <f t="shared" si="33"/>
        <v>0</v>
      </c>
      <c r="BF116" s="77"/>
      <c r="BG116" s="77">
        <v>-613.4</v>
      </c>
      <c r="BH116" s="77">
        <v>-194.5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2"/>
        <v>0</v>
      </c>
      <c r="AI117" s="46">
        <f t="shared" si="33"/>
        <v>0</v>
      </c>
      <c r="BF117" s="77"/>
      <c r="BG117" s="77">
        <v>-565</v>
      </c>
      <c r="BH117" s="77">
        <v>-189.6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63">SUMIF(B107:B117,"&gt;0")</f>
        <v>20</v>
      </c>
      <c r="C118" s="66">
        <f t="shared" ref="C118:AB118" si="64">SUMIF(C107:C117,"&gt;0")</f>
        <v>26.7</v>
      </c>
      <c r="D118" s="66">
        <f t="shared" ref="D118:E118" si="65">SUMIF(D107:D117,"&gt;0")</f>
        <v>13.5</v>
      </c>
      <c r="E118" s="66">
        <f t="shared" si="65"/>
        <v>13.5</v>
      </c>
      <c r="F118" s="66">
        <f t="shared" ref="F118" si="66">SUMIF(F107:F117,"&gt;0")</f>
        <v>9.4</v>
      </c>
      <c r="G118" s="66">
        <f t="shared" si="64"/>
        <v>0</v>
      </c>
      <c r="H118" s="66">
        <f t="shared" si="64"/>
        <v>0</v>
      </c>
      <c r="I118" s="66">
        <f t="shared" si="64"/>
        <v>0</v>
      </c>
      <c r="J118" s="66">
        <f t="shared" si="64"/>
        <v>0</v>
      </c>
      <c r="K118" s="66">
        <f t="shared" si="64"/>
        <v>0</v>
      </c>
      <c r="L118" s="66">
        <f t="shared" si="64"/>
        <v>0</v>
      </c>
      <c r="M118" s="66">
        <f t="shared" si="64"/>
        <v>0</v>
      </c>
      <c r="N118" s="66">
        <f t="shared" si="64"/>
        <v>0</v>
      </c>
      <c r="O118" s="66">
        <f t="shared" si="64"/>
        <v>0</v>
      </c>
      <c r="P118" s="66">
        <f t="shared" si="64"/>
        <v>0</v>
      </c>
      <c r="Q118" s="66">
        <f t="shared" si="64"/>
        <v>0</v>
      </c>
      <c r="R118" s="66">
        <f t="shared" si="64"/>
        <v>0</v>
      </c>
      <c r="S118" s="66">
        <f t="shared" si="64"/>
        <v>0</v>
      </c>
      <c r="T118" s="66">
        <f t="shared" si="64"/>
        <v>0</v>
      </c>
      <c r="U118" s="66">
        <f t="shared" si="64"/>
        <v>0</v>
      </c>
      <c r="V118" s="66">
        <f t="shared" si="64"/>
        <v>0</v>
      </c>
      <c r="W118" s="66">
        <f t="shared" si="64"/>
        <v>0</v>
      </c>
      <c r="X118" s="66">
        <f t="shared" si="64"/>
        <v>0</v>
      </c>
      <c r="Y118" s="66">
        <f t="shared" si="64"/>
        <v>0</v>
      </c>
      <c r="Z118" s="66">
        <f t="shared" si="64"/>
        <v>0</v>
      </c>
      <c r="AA118" s="66">
        <f t="shared" si="64"/>
        <v>8.6999999999999993</v>
      </c>
      <c r="AB118" s="66">
        <f t="shared" si="64"/>
        <v>22.1</v>
      </c>
      <c r="AC118" s="66">
        <f t="shared" ref="AC118:AD118" si="67">SUMIF(AC107:AC117,"&gt;0")</f>
        <v>22.7</v>
      </c>
      <c r="AD118" s="66">
        <f t="shared" si="67"/>
        <v>22.7</v>
      </c>
      <c r="AE118" s="66">
        <f t="shared" ref="AE118:AF118" si="68">SUMIF(AE107:AE117,"&gt;0")</f>
        <v>21.5</v>
      </c>
      <c r="AF118" s="66">
        <f t="shared" si="68"/>
        <v>15</v>
      </c>
      <c r="AG118" s="99">
        <f>SUM(AG107:AG117)</f>
        <v>0</v>
      </c>
      <c r="AH118" s="45">
        <f t="shared" si="32"/>
        <v>26.7</v>
      </c>
      <c r="AI118" s="46">
        <f t="shared" si="33"/>
        <v>0</v>
      </c>
      <c r="AJ118" s="100">
        <f t="array" ref="AJ118">MIN(IF(B118:AF118&lt;&gt;0,B118:AF118))</f>
        <v>8.6999999999999993</v>
      </c>
      <c r="BF118" s="77"/>
      <c r="BG118" s="77">
        <v>-598</v>
      </c>
      <c r="BH118" s="77">
        <v>-201.3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2"/>
        <v>0</v>
      </c>
      <c r="AI119" s="46">
        <f t="shared" si="33"/>
        <v>0</v>
      </c>
      <c r="BF119" s="77"/>
      <c r="BG119" s="77">
        <v>-552.5</v>
      </c>
      <c r="BH119" s="77">
        <v>-204.8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2"/>
        <v>0</v>
      </c>
      <c r="AI120" s="46">
        <f t="shared" si="33"/>
        <v>0</v>
      </c>
      <c r="BF120" s="77"/>
      <c r="BG120" s="77">
        <v>-619.1</v>
      </c>
      <c r="BH120" s="77">
        <v>-203.6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2"/>
        <v>0</v>
      </c>
      <c r="AI121" s="46">
        <f t="shared" si="33"/>
        <v>0</v>
      </c>
      <c r="BF121" s="77"/>
      <c r="BG121" s="77">
        <v>-705.2</v>
      </c>
      <c r="BH121" s="77">
        <v>-195.6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2"/>
        <v>0</v>
      </c>
      <c r="AI122" s="46">
        <f t="shared" si="33"/>
        <v>0</v>
      </c>
      <c r="BF122" s="76"/>
      <c r="BG122" s="77">
        <v>-673</v>
      </c>
      <c r="BH122" s="77">
        <v>-177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69">B80+B88+B106+B102+B118+B122</f>
        <v>2908.9199999999996</v>
      </c>
      <c r="C123" s="102">
        <f t="shared" ref="C123:AG123" si="70">C80+C88+C106+C102+C118+C122</f>
        <v>2900.7199999999993</v>
      </c>
      <c r="D123" s="102">
        <f t="shared" ref="D123:E123" si="71">D80+D88+D106+D102+D118+D122</f>
        <v>2877.7200000000003</v>
      </c>
      <c r="E123" s="102">
        <f t="shared" si="71"/>
        <v>2819.2199999999993</v>
      </c>
      <c r="F123" s="102">
        <f t="shared" ref="F123" si="72">F80+F88+F106+F102+F118+F122</f>
        <v>2776.4199999999996</v>
      </c>
      <c r="G123" s="102">
        <f t="shared" si="70"/>
        <v>2750.8199999999997</v>
      </c>
      <c r="H123" s="102">
        <f t="shared" si="70"/>
        <v>2790.2199999999993</v>
      </c>
      <c r="I123" s="102">
        <f t="shared" si="70"/>
        <v>2805.7200000000003</v>
      </c>
      <c r="J123" s="102">
        <f t="shared" si="70"/>
        <v>2815.7200000000003</v>
      </c>
      <c r="K123" s="102">
        <f t="shared" si="70"/>
        <v>2868.1</v>
      </c>
      <c r="L123" s="102">
        <f t="shared" si="70"/>
        <v>2887.1</v>
      </c>
      <c r="M123" s="102">
        <f t="shared" si="70"/>
        <v>2979.8999999999996</v>
      </c>
      <c r="N123" s="102">
        <f t="shared" si="70"/>
        <v>2972.1000000000004</v>
      </c>
      <c r="O123" s="102">
        <f t="shared" si="70"/>
        <v>2972.1</v>
      </c>
      <c r="P123" s="102">
        <f t="shared" si="70"/>
        <v>2986.8999999999996</v>
      </c>
      <c r="Q123" s="102">
        <f t="shared" si="70"/>
        <v>2983.6</v>
      </c>
      <c r="R123" s="102">
        <f t="shared" si="70"/>
        <v>2859.1</v>
      </c>
      <c r="S123" s="102">
        <f t="shared" si="70"/>
        <v>2891.2</v>
      </c>
      <c r="T123" s="102">
        <f t="shared" si="70"/>
        <v>2944.4700000000003</v>
      </c>
      <c r="U123" s="102">
        <f t="shared" si="70"/>
        <v>2931.5699999999997</v>
      </c>
      <c r="V123" s="102">
        <f t="shared" si="70"/>
        <v>2946.1600000000003</v>
      </c>
      <c r="W123" s="102">
        <f t="shared" si="70"/>
        <v>2912.6600000000003</v>
      </c>
      <c r="X123" s="102">
        <f t="shared" si="70"/>
        <v>2912.6600000000003</v>
      </c>
      <c r="Y123" s="102">
        <f t="shared" si="70"/>
        <v>2979.4600000000005</v>
      </c>
      <c r="Z123" s="102">
        <f t="shared" si="70"/>
        <v>2993.06</v>
      </c>
      <c r="AA123" s="102">
        <f t="shared" si="70"/>
        <v>3084.4999999999995</v>
      </c>
      <c r="AB123" s="102">
        <f t="shared" si="70"/>
        <v>3070.3999999999996</v>
      </c>
      <c r="AC123" s="102">
        <f t="shared" ref="AC123:AD123" si="73">AC80+AC88+AC106+AC102+AC118+AC122</f>
        <v>3059.0999999999995</v>
      </c>
      <c r="AD123" s="102">
        <f t="shared" si="73"/>
        <v>3059.0999999999995</v>
      </c>
      <c r="AE123" s="102">
        <f t="shared" ref="AE123:AF123" si="74">AE80+AE88+AE106+AE102+AE118+AE122</f>
        <v>2870.9999999999995</v>
      </c>
      <c r="AF123" s="102">
        <f t="shared" si="74"/>
        <v>2822.8999999999996</v>
      </c>
      <c r="AG123" s="75">
        <f t="shared" si="70"/>
        <v>4132.0374000000002</v>
      </c>
      <c r="AH123" s="45">
        <f t="shared" si="32"/>
        <v>3084.4999999999995</v>
      </c>
      <c r="AI123" s="46">
        <f t="shared" si="33"/>
        <v>2750.8199999999997</v>
      </c>
      <c r="BF123" s="76"/>
      <c r="BG123" s="77">
        <v>-586</v>
      </c>
      <c r="BH123" s="77">
        <v>-201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2"/>
        <v>0</v>
      </c>
      <c r="AI124" s="46">
        <f t="shared" si="33"/>
        <v>0</v>
      </c>
      <c r="BF124" s="76"/>
      <c r="BG124" s="77">
        <v>-535</v>
      </c>
      <c r="BH124" s="77">
        <v>-193.1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75">B123+B124</f>
        <v>2908.9199999999996</v>
      </c>
      <c r="C125" s="102">
        <f t="shared" ref="C125:AB125" si="76">C123+C124</f>
        <v>2900.7199999999993</v>
      </c>
      <c r="D125" s="102">
        <f t="shared" ref="D125:E125" si="77">D123+D124</f>
        <v>2877.7200000000003</v>
      </c>
      <c r="E125" s="102">
        <f t="shared" si="77"/>
        <v>2819.2199999999993</v>
      </c>
      <c r="F125" s="102">
        <f t="shared" ref="F125" si="78">F123+F124</f>
        <v>2776.4199999999996</v>
      </c>
      <c r="G125" s="102">
        <f t="shared" si="76"/>
        <v>2750.8199999999997</v>
      </c>
      <c r="H125" s="102">
        <f t="shared" si="76"/>
        <v>2790.2199999999993</v>
      </c>
      <c r="I125" s="102">
        <f t="shared" si="76"/>
        <v>2805.7200000000003</v>
      </c>
      <c r="J125" s="102">
        <f t="shared" si="76"/>
        <v>2815.7200000000003</v>
      </c>
      <c r="K125" s="102">
        <f t="shared" si="76"/>
        <v>2868.1</v>
      </c>
      <c r="L125" s="102">
        <f t="shared" si="76"/>
        <v>2887.1</v>
      </c>
      <c r="M125" s="102">
        <f t="shared" si="76"/>
        <v>2979.8999999999996</v>
      </c>
      <c r="N125" s="102">
        <f t="shared" si="76"/>
        <v>2972.1000000000004</v>
      </c>
      <c r="O125" s="102">
        <f t="shared" si="76"/>
        <v>2972.1</v>
      </c>
      <c r="P125" s="102">
        <f t="shared" si="76"/>
        <v>2986.8999999999996</v>
      </c>
      <c r="Q125" s="102">
        <f t="shared" si="76"/>
        <v>2983.6</v>
      </c>
      <c r="R125" s="102">
        <f t="shared" si="76"/>
        <v>2859.1</v>
      </c>
      <c r="S125" s="102">
        <f t="shared" si="76"/>
        <v>2891.2</v>
      </c>
      <c r="T125" s="102">
        <f t="shared" si="76"/>
        <v>2944.4700000000003</v>
      </c>
      <c r="U125" s="102">
        <f t="shared" si="76"/>
        <v>2931.5699999999997</v>
      </c>
      <c r="V125" s="102">
        <f t="shared" si="76"/>
        <v>2946.1600000000003</v>
      </c>
      <c r="W125" s="102">
        <f t="shared" si="76"/>
        <v>2912.6600000000003</v>
      </c>
      <c r="X125" s="102">
        <f t="shared" si="76"/>
        <v>2912.6600000000003</v>
      </c>
      <c r="Y125" s="102">
        <f t="shared" si="76"/>
        <v>2979.4600000000005</v>
      </c>
      <c r="Z125" s="102">
        <f t="shared" si="76"/>
        <v>2993.06</v>
      </c>
      <c r="AA125" s="102">
        <f t="shared" si="76"/>
        <v>3084.4999999999995</v>
      </c>
      <c r="AB125" s="102">
        <f t="shared" si="76"/>
        <v>3070.3999999999996</v>
      </c>
      <c r="AC125" s="102">
        <f t="shared" ref="AC125:AD125" si="79">AC123+AC124</f>
        <v>3059.0999999999995</v>
      </c>
      <c r="AD125" s="102">
        <f t="shared" si="79"/>
        <v>3059.0999999999995</v>
      </c>
      <c r="AE125" s="102">
        <f t="shared" ref="AE125:AF125" si="80">AE123+AE124</f>
        <v>2870.9999999999995</v>
      </c>
      <c r="AF125" s="102">
        <f t="shared" si="80"/>
        <v>2822.8999999999996</v>
      </c>
      <c r="AG125" s="99">
        <f>AG122+AG118+AG106+AG102+AG80+AG124</f>
        <v>3323.6374000000001</v>
      </c>
      <c r="AH125" s="45">
        <f t="shared" si="32"/>
        <v>3084.4999999999995</v>
      </c>
      <c r="AI125" s="46">
        <f t="shared" si="33"/>
        <v>2750.8199999999997</v>
      </c>
      <c r="BF125" s="76"/>
      <c r="BG125" s="77">
        <v>-534.1</v>
      </c>
      <c r="BH125" s="77">
        <v>-205.3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81">B125-(B133)</f>
        <v>2106.9199999999996</v>
      </c>
      <c r="C126" s="102">
        <f t="shared" ref="C126:AB126" si="82">C125-(C133)</f>
        <v>2135.2199999999993</v>
      </c>
      <c r="D126" s="102">
        <f t="shared" ref="D126:E126" si="83">D125-(D133)</f>
        <v>2094.7200000000003</v>
      </c>
      <c r="E126" s="102">
        <f t="shared" si="83"/>
        <v>2016.2199999999993</v>
      </c>
      <c r="F126" s="102">
        <f t="shared" ref="F126" si="84">F125-(F133)</f>
        <v>1963.4199999999996</v>
      </c>
      <c r="G126" s="102">
        <f t="shared" si="82"/>
        <v>1962.8199999999997</v>
      </c>
      <c r="H126" s="102">
        <f t="shared" si="82"/>
        <v>1875.5199999999995</v>
      </c>
      <c r="I126" s="102">
        <f t="shared" si="82"/>
        <v>1887.7200000000003</v>
      </c>
      <c r="J126" s="102">
        <f t="shared" si="82"/>
        <v>1968.4200000000003</v>
      </c>
      <c r="K126" s="102">
        <f t="shared" si="82"/>
        <v>1975.5</v>
      </c>
      <c r="L126" s="102">
        <f t="shared" si="82"/>
        <v>2007.4</v>
      </c>
      <c r="M126" s="102">
        <f t="shared" si="82"/>
        <v>2065.3999999999996</v>
      </c>
      <c r="N126" s="102">
        <f t="shared" si="82"/>
        <v>2142.5000000000005</v>
      </c>
      <c r="O126" s="102">
        <f t="shared" si="82"/>
        <v>2114.1</v>
      </c>
      <c r="P126" s="102">
        <f t="shared" si="82"/>
        <v>2157.4999999999995</v>
      </c>
      <c r="Q126" s="102">
        <f t="shared" si="82"/>
        <v>2165</v>
      </c>
      <c r="R126" s="102">
        <f t="shared" si="82"/>
        <v>2100.6</v>
      </c>
      <c r="S126" s="102">
        <f t="shared" si="82"/>
        <v>2076.7999999999997</v>
      </c>
      <c r="T126" s="102">
        <f t="shared" si="82"/>
        <v>2170.5700000000002</v>
      </c>
      <c r="U126" s="102">
        <f t="shared" si="82"/>
        <v>2087.0699999999997</v>
      </c>
      <c r="V126" s="102">
        <f t="shared" si="82"/>
        <v>2022.1600000000003</v>
      </c>
      <c r="W126" s="102">
        <f t="shared" si="82"/>
        <v>2030.6600000000003</v>
      </c>
      <c r="X126" s="102">
        <f t="shared" si="82"/>
        <v>2035.6600000000003</v>
      </c>
      <c r="Y126" s="102">
        <f t="shared" si="82"/>
        <v>2145.4600000000005</v>
      </c>
      <c r="Z126" s="102">
        <f t="shared" si="82"/>
        <v>2192.06</v>
      </c>
      <c r="AA126" s="102">
        <f t="shared" si="82"/>
        <v>2280.4999999999995</v>
      </c>
      <c r="AB126" s="102">
        <f t="shared" si="82"/>
        <v>2342.2999999999997</v>
      </c>
      <c r="AC126" s="102">
        <f t="shared" ref="AC126:AD126" si="85">AC125-(AC133)</f>
        <v>2319.6999999999994</v>
      </c>
      <c r="AD126" s="102">
        <f t="shared" si="85"/>
        <v>2319.6999999999994</v>
      </c>
      <c r="AE126" s="102">
        <f t="shared" ref="AE126:AF126" si="86">AE125-(AE133)</f>
        <v>2130.6999999999998</v>
      </c>
      <c r="AF126" s="102">
        <f t="shared" si="86"/>
        <v>2083.9999999999995</v>
      </c>
      <c r="AG126" s="99"/>
      <c r="AH126" s="45">
        <f t="shared" si="32"/>
        <v>2342.2999999999997</v>
      </c>
      <c r="AI126" s="46">
        <f t="shared" si="33"/>
        <v>1875.5199999999995</v>
      </c>
      <c r="BF126" s="76"/>
      <c r="BG126" s="77">
        <v>-545.29999999999995</v>
      </c>
      <c r="BH126" s="77">
        <v>-195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87">IF(B107&lt;0,B107*-1,0)</f>
        <v>653</v>
      </c>
      <c r="C127" s="88">
        <f t="shared" ref="C127:AB132" si="88">IF(C107&lt;0,C107*-1,0)</f>
        <v>631</v>
      </c>
      <c r="D127" s="88">
        <f t="shared" ref="D127:E127" si="89">IF(D107&lt;0,D107*-1,0)</f>
        <v>606</v>
      </c>
      <c r="E127" s="88">
        <f t="shared" si="89"/>
        <v>626</v>
      </c>
      <c r="F127" s="88">
        <f t="shared" ref="F127" si="90">IF(F107&lt;0,F107*-1,0)</f>
        <v>633</v>
      </c>
      <c r="G127" s="88">
        <f t="shared" si="88"/>
        <v>606.6</v>
      </c>
      <c r="H127" s="88">
        <f t="shared" si="88"/>
        <v>711</v>
      </c>
      <c r="I127" s="88">
        <f t="shared" si="88"/>
        <v>702</v>
      </c>
      <c r="J127" s="88">
        <f t="shared" si="88"/>
        <v>650</v>
      </c>
      <c r="K127" s="88">
        <f t="shared" si="88"/>
        <v>680.3</v>
      </c>
      <c r="L127" s="88">
        <f t="shared" si="88"/>
        <v>668.4</v>
      </c>
      <c r="M127" s="88">
        <f t="shared" si="88"/>
        <v>689.8</v>
      </c>
      <c r="N127" s="88">
        <f t="shared" si="88"/>
        <v>606.4</v>
      </c>
      <c r="O127" s="88">
        <f t="shared" si="88"/>
        <v>626.4</v>
      </c>
      <c r="P127" s="88">
        <f t="shared" si="88"/>
        <v>623.20000000000005</v>
      </c>
      <c r="Q127" s="88">
        <f t="shared" si="88"/>
        <v>613.4</v>
      </c>
      <c r="R127" s="88">
        <f t="shared" si="88"/>
        <v>565</v>
      </c>
      <c r="S127" s="88">
        <f t="shared" si="88"/>
        <v>598</v>
      </c>
      <c r="T127" s="88">
        <f t="shared" si="88"/>
        <v>552.5</v>
      </c>
      <c r="U127" s="88">
        <f t="shared" si="88"/>
        <v>619.1</v>
      </c>
      <c r="V127" s="88">
        <f t="shared" si="88"/>
        <v>705.2</v>
      </c>
      <c r="W127" s="88">
        <f t="shared" si="88"/>
        <v>672</v>
      </c>
      <c r="X127" s="88">
        <f t="shared" si="88"/>
        <v>673</v>
      </c>
      <c r="Y127" s="88">
        <f t="shared" si="88"/>
        <v>625</v>
      </c>
      <c r="Z127" s="88">
        <f t="shared" si="88"/>
        <v>586</v>
      </c>
      <c r="AA127" s="88">
        <f t="shared" si="88"/>
        <v>597</v>
      </c>
      <c r="AB127" s="88">
        <f t="shared" si="88"/>
        <v>535</v>
      </c>
      <c r="AC127" s="88">
        <f t="shared" ref="AC127:AD127" si="91">IF(AC107&lt;0,AC107*-1,0)</f>
        <v>534.1</v>
      </c>
      <c r="AD127" s="88">
        <f t="shared" si="91"/>
        <v>534.1</v>
      </c>
      <c r="AE127" s="88">
        <f t="shared" ref="AE127:AF127" si="92">IF(AE107&lt;0,AE107*-1,0)</f>
        <v>545.29999999999995</v>
      </c>
      <c r="AF127" s="88">
        <f t="shared" si="92"/>
        <v>538.5</v>
      </c>
      <c r="AG127" s="59"/>
      <c r="AH127" s="45">
        <f t="shared" si="32"/>
        <v>711</v>
      </c>
      <c r="AI127" s="46">
        <f t="shared" si="33"/>
        <v>534.1</v>
      </c>
      <c r="BG127" s="77">
        <v>-538.5</v>
      </c>
      <c r="BH127" s="77">
        <v>-200.4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87"/>
        <v>149</v>
      </c>
      <c r="C128" s="88">
        <f t="shared" si="88"/>
        <v>134.5</v>
      </c>
      <c r="D128" s="88">
        <f t="shared" ref="D128:E128" si="93">IF(D108&lt;0,D108*-1,0)</f>
        <v>177</v>
      </c>
      <c r="E128" s="88">
        <f t="shared" si="93"/>
        <v>177</v>
      </c>
      <c r="F128" s="88">
        <f t="shared" ref="F128" si="94">IF(F108&lt;0,F108*-1,0)</f>
        <v>180</v>
      </c>
      <c r="G128" s="88">
        <f t="shared" si="88"/>
        <v>173.3</v>
      </c>
      <c r="H128" s="88">
        <f t="shared" si="88"/>
        <v>173.3</v>
      </c>
      <c r="I128" s="88">
        <f t="shared" si="88"/>
        <v>194.5</v>
      </c>
      <c r="J128" s="88">
        <f t="shared" si="88"/>
        <v>182.3</v>
      </c>
      <c r="K128" s="88">
        <f t="shared" si="88"/>
        <v>182.2</v>
      </c>
      <c r="L128" s="88">
        <f t="shared" si="88"/>
        <v>176.4</v>
      </c>
      <c r="M128" s="88">
        <f t="shared" si="88"/>
        <v>186</v>
      </c>
      <c r="N128" s="88">
        <f t="shared" si="88"/>
        <v>191.1</v>
      </c>
      <c r="O128" s="88">
        <f t="shared" si="88"/>
        <v>200.1</v>
      </c>
      <c r="P128" s="88">
        <f t="shared" si="88"/>
        <v>186.9</v>
      </c>
      <c r="Q128" s="88">
        <f t="shared" si="88"/>
        <v>194.5</v>
      </c>
      <c r="R128" s="88">
        <f t="shared" si="88"/>
        <v>189.6</v>
      </c>
      <c r="S128" s="88">
        <f t="shared" si="88"/>
        <v>201.3</v>
      </c>
      <c r="T128" s="88">
        <f t="shared" si="88"/>
        <v>204.8</v>
      </c>
      <c r="U128" s="88">
        <f t="shared" si="88"/>
        <v>203.6</v>
      </c>
      <c r="V128" s="88">
        <f t="shared" si="88"/>
        <v>195.6</v>
      </c>
      <c r="W128" s="88">
        <f t="shared" si="88"/>
        <v>180</v>
      </c>
      <c r="X128" s="88">
        <f t="shared" si="88"/>
        <v>177</v>
      </c>
      <c r="Y128" s="88">
        <f t="shared" si="88"/>
        <v>186</v>
      </c>
      <c r="Z128" s="88">
        <f t="shared" si="88"/>
        <v>201</v>
      </c>
      <c r="AA128" s="88">
        <f t="shared" si="88"/>
        <v>207</v>
      </c>
      <c r="AB128" s="88">
        <f t="shared" si="88"/>
        <v>193.1</v>
      </c>
      <c r="AC128" s="88">
        <f t="shared" ref="AC128:AD128" si="95">IF(AC108&lt;0,AC108*-1,0)</f>
        <v>205.3</v>
      </c>
      <c r="AD128" s="88">
        <f t="shared" si="95"/>
        <v>205.3</v>
      </c>
      <c r="AE128" s="88">
        <f t="shared" ref="AE128:AF128" si="96">IF(AE108&lt;0,AE108*-1,0)</f>
        <v>195</v>
      </c>
      <c r="AF128" s="88">
        <f t="shared" si="96"/>
        <v>200.4</v>
      </c>
      <c r="AG128" s="61"/>
      <c r="AH128" s="45">
        <f t="shared" si="32"/>
        <v>207</v>
      </c>
      <c r="AI128" s="46">
        <f t="shared" si="33"/>
        <v>134.5</v>
      </c>
      <c r="AK128" s="47"/>
      <c r="BG128" s="77">
        <v>-653</v>
      </c>
      <c r="BH128" s="77">
        <v>-149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87"/>
        <v>0</v>
      </c>
      <c r="C129" s="88">
        <f t="shared" si="88"/>
        <v>0</v>
      </c>
      <c r="D129" s="88">
        <f t="shared" ref="D129:E129" si="97">IF(D109&lt;0,D109*-1,0)</f>
        <v>0</v>
      </c>
      <c r="E129" s="88">
        <f t="shared" si="97"/>
        <v>0</v>
      </c>
      <c r="F129" s="88">
        <f t="shared" ref="F129" si="98">IF(F109&lt;0,F109*-1,0)</f>
        <v>0</v>
      </c>
      <c r="G129" s="88">
        <f t="shared" si="88"/>
        <v>0</v>
      </c>
      <c r="H129" s="88">
        <f t="shared" si="88"/>
        <v>0</v>
      </c>
      <c r="I129" s="88">
        <f t="shared" si="88"/>
        <v>0</v>
      </c>
      <c r="J129" s="88">
        <f t="shared" si="88"/>
        <v>0</v>
      </c>
      <c r="K129" s="88">
        <f t="shared" si="88"/>
        <v>0</v>
      </c>
      <c r="L129" s="88">
        <f t="shared" si="88"/>
        <v>0</v>
      </c>
      <c r="M129" s="88">
        <f t="shared" si="88"/>
        <v>0</v>
      </c>
      <c r="N129" s="88">
        <f t="shared" si="88"/>
        <v>0</v>
      </c>
      <c r="O129" s="88">
        <f t="shared" si="88"/>
        <v>0</v>
      </c>
      <c r="P129" s="88">
        <f t="shared" si="88"/>
        <v>0</v>
      </c>
      <c r="Q129" s="88">
        <f t="shared" si="88"/>
        <v>0</v>
      </c>
      <c r="R129" s="88">
        <f t="shared" si="88"/>
        <v>0</v>
      </c>
      <c r="S129" s="88">
        <f t="shared" si="88"/>
        <v>0</v>
      </c>
      <c r="T129" s="88">
        <f t="shared" si="88"/>
        <v>0</v>
      </c>
      <c r="U129" s="88">
        <f t="shared" si="88"/>
        <v>0</v>
      </c>
      <c r="V129" s="88">
        <f t="shared" si="88"/>
        <v>0</v>
      </c>
      <c r="W129" s="88">
        <f t="shared" si="88"/>
        <v>0</v>
      </c>
      <c r="X129" s="88">
        <f t="shared" si="88"/>
        <v>0</v>
      </c>
      <c r="Y129" s="88">
        <f t="shared" si="88"/>
        <v>0</v>
      </c>
      <c r="Z129" s="88">
        <f t="shared" si="88"/>
        <v>0</v>
      </c>
      <c r="AA129" s="88">
        <f t="shared" si="88"/>
        <v>0</v>
      </c>
      <c r="AB129" s="88">
        <f t="shared" si="88"/>
        <v>0</v>
      </c>
      <c r="AC129" s="88">
        <f t="shared" ref="AC129:AD129" si="99">IF(AC109&lt;0,AC109*-1,0)</f>
        <v>0</v>
      </c>
      <c r="AD129" s="88">
        <f t="shared" si="99"/>
        <v>0</v>
      </c>
      <c r="AE129" s="88">
        <f t="shared" ref="AE129:AF129" si="100">IF(AE109&lt;0,AE109*-1,0)</f>
        <v>0</v>
      </c>
      <c r="AF129" s="88">
        <f t="shared" si="100"/>
        <v>0</v>
      </c>
      <c r="AG129" s="105"/>
      <c r="AH129" s="45">
        <f t="shared" si="32"/>
        <v>0</v>
      </c>
      <c r="AI129" s="46">
        <f t="shared" si="33"/>
        <v>0</v>
      </c>
    </row>
    <row r="130" spans="1:41" x14ac:dyDescent="0.25">
      <c r="A130" s="91" t="s">
        <v>63</v>
      </c>
      <c r="B130" s="88">
        <f t="shared" si="87"/>
        <v>0</v>
      </c>
      <c r="C130" s="88">
        <f t="shared" si="88"/>
        <v>0</v>
      </c>
      <c r="D130" s="88">
        <f t="shared" ref="D130:E130" si="101">IF(D110&lt;0,D110*-1,0)</f>
        <v>0</v>
      </c>
      <c r="E130" s="88">
        <f t="shared" si="101"/>
        <v>0</v>
      </c>
      <c r="F130" s="88">
        <f t="shared" ref="F130" si="102">IF(F110&lt;0,F110*-1,0)</f>
        <v>0</v>
      </c>
      <c r="G130" s="88">
        <f t="shared" si="88"/>
        <v>0</v>
      </c>
      <c r="H130" s="88">
        <f t="shared" si="88"/>
        <v>0</v>
      </c>
      <c r="I130" s="88">
        <f t="shared" si="88"/>
        <v>0</v>
      </c>
      <c r="J130" s="88">
        <f t="shared" si="88"/>
        <v>0</v>
      </c>
      <c r="K130" s="88">
        <f t="shared" si="88"/>
        <v>0</v>
      </c>
      <c r="L130" s="88">
        <f t="shared" si="88"/>
        <v>0</v>
      </c>
      <c r="M130" s="88">
        <f t="shared" si="88"/>
        <v>0</v>
      </c>
      <c r="N130" s="88">
        <f t="shared" si="88"/>
        <v>0</v>
      </c>
      <c r="O130" s="88">
        <f t="shared" si="88"/>
        <v>0</v>
      </c>
      <c r="P130" s="88">
        <f t="shared" si="88"/>
        <v>0</v>
      </c>
      <c r="Q130" s="88">
        <f t="shared" si="88"/>
        <v>0</v>
      </c>
      <c r="R130" s="88">
        <f t="shared" si="88"/>
        <v>0</v>
      </c>
      <c r="S130" s="88">
        <f t="shared" si="88"/>
        <v>0</v>
      </c>
      <c r="T130" s="88">
        <f t="shared" si="88"/>
        <v>0</v>
      </c>
      <c r="U130" s="88">
        <f t="shared" si="88"/>
        <v>0</v>
      </c>
      <c r="V130" s="88">
        <f t="shared" si="88"/>
        <v>0</v>
      </c>
      <c r="W130" s="88">
        <f t="shared" si="88"/>
        <v>0</v>
      </c>
      <c r="X130" s="88">
        <f t="shared" si="88"/>
        <v>0</v>
      </c>
      <c r="Y130" s="88">
        <f t="shared" si="88"/>
        <v>0</v>
      </c>
      <c r="Z130" s="88">
        <f t="shared" si="88"/>
        <v>0</v>
      </c>
      <c r="AA130" s="88">
        <f t="shared" si="88"/>
        <v>0</v>
      </c>
      <c r="AB130" s="88">
        <f t="shared" si="88"/>
        <v>0</v>
      </c>
      <c r="AC130" s="88">
        <f t="shared" ref="AC130:AD130" si="103">IF(AC110&lt;0,AC110*-1,0)</f>
        <v>0</v>
      </c>
      <c r="AD130" s="88">
        <f t="shared" si="103"/>
        <v>0</v>
      </c>
      <c r="AE130" s="88">
        <f t="shared" ref="AE130:AF130" si="104">IF(AE110&lt;0,AE110*-1,0)</f>
        <v>0</v>
      </c>
      <c r="AF130" s="88">
        <f t="shared" si="104"/>
        <v>0</v>
      </c>
      <c r="AG130" s="105"/>
      <c r="AH130" s="45">
        <f t="shared" si="32"/>
        <v>0</v>
      </c>
      <c r="AI130" s="46">
        <f t="shared" si="33"/>
        <v>0</v>
      </c>
    </row>
    <row r="131" spans="1:41" x14ac:dyDescent="0.25">
      <c r="A131" s="91" t="s">
        <v>65</v>
      </c>
      <c r="B131" s="88">
        <f t="shared" si="87"/>
        <v>0</v>
      </c>
      <c r="C131" s="88">
        <f t="shared" si="88"/>
        <v>0</v>
      </c>
      <c r="D131" s="88">
        <f t="shared" ref="D131:E131" si="105">IF(D111&lt;0,D111*-1,0)</f>
        <v>0</v>
      </c>
      <c r="E131" s="88">
        <f t="shared" si="105"/>
        <v>0</v>
      </c>
      <c r="F131" s="88">
        <f t="shared" ref="F131" si="106">IF(F111&lt;0,F111*-1,0)</f>
        <v>0</v>
      </c>
      <c r="G131" s="88">
        <f t="shared" si="88"/>
        <v>0</v>
      </c>
      <c r="H131" s="88">
        <f t="shared" si="88"/>
        <v>0</v>
      </c>
      <c r="I131" s="88">
        <f t="shared" si="88"/>
        <v>0</v>
      </c>
      <c r="J131" s="88">
        <f t="shared" si="88"/>
        <v>0</v>
      </c>
      <c r="K131" s="88">
        <f t="shared" si="88"/>
        <v>0</v>
      </c>
      <c r="L131" s="88">
        <f t="shared" si="88"/>
        <v>0</v>
      </c>
      <c r="M131" s="88">
        <f t="shared" si="88"/>
        <v>0</v>
      </c>
      <c r="N131" s="88">
        <f t="shared" si="88"/>
        <v>0</v>
      </c>
      <c r="O131" s="88">
        <f t="shared" si="88"/>
        <v>0</v>
      </c>
      <c r="P131" s="88">
        <f t="shared" si="88"/>
        <v>0</v>
      </c>
      <c r="Q131" s="88">
        <f t="shared" si="88"/>
        <v>0</v>
      </c>
      <c r="R131" s="88">
        <f t="shared" si="88"/>
        <v>0</v>
      </c>
      <c r="S131" s="88">
        <f t="shared" si="88"/>
        <v>0</v>
      </c>
      <c r="T131" s="88">
        <f t="shared" si="88"/>
        <v>0</v>
      </c>
      <c r="U131" s="88">
        <f t="shared" si="88"/>
        <v>0</v>
      </c>
      <c r="V131" s="88">
        <f t="shared" si="88"/>
        <v>0</v>
      </c>
      <c r="W131" s="88">
        <f t="shared" si="88"/>
        <v>0</v>
      </c>
      <c r="X131" s="88">
        <f t="shared" si="88"/>
        <v>0</v>
      </c>
      <c r="Y131" s="88">
        <f t="shared" si="88"/>
        <v>0</v>
      </c>
      <c r="Z131" s="88">
        <f t="shared" si="88"/>
        <v>0</v>
      </c>
      <c r="AA131" s="88">
        <f t="shared" si="88"/>
        <v>0</v>
      </c>
      <c r="AB131" s="88">
        <f t="shared" si="88"/>
        <v>0</v>
      </c>
      <c r="AC131" s="88">
        <f t="shared" ref="AC131:AD131" si="107">IF(AC111&lt;0,AC111*-1,0)</f>
        <v>0</v>
      </c>
      <c r="AD131" s="88">
        <f t="shared" si="107"/>
        <v>0</v>
      </c>
      <c r="AE131" s="88">
        <f t="shared" ref="AE131:AF131" si="108">IF(AE111&lt;0,AE111*-1,0)</f>
        <v>0</v>
      </c>
      <c r="AF131" s="88">
        <f t="shared" si="108"/>
        <v>0</v>
      </c>
      <c r="AG131" s="105"/>
      <c r="AH131" s="45">
        <f t="shared" si="32"/>
        <v>0</v>
      </c>
      <c r="AI131" s="46">
        <f t="shared" si="33"/>
        <v>0</v>
      </c>
    </row>
    <row r="132" spans="1:41" ht="15.75" thickBot="1" x14ac:dyDescent="0.3">
      <c r="A132" s="91" t="s">
        <v>67</v>
      </c>
      <c r="B132" s="88">
        <f t="shared" si="87"/>
        <v>0</v>
      </c>
      <c r="C132" s="88">
        <f t="shared" si="88"/>
        <v>0</v>
      </c>
      <c r="D132" s="88">
        <f t="shared" ref="D132:E132" si="109">IF(D112&lt;0,D112*-1,0)</f>
        <v>0</v>
      </c>
      <c r="E132" s="88">
        <f t="shared" si="109"/>
        <v>0</v>
      </c>
      <c r="F132" s="88">
        <f t="shared" ref="F132" si="110">IF(F112&lt;0,F112*-1,0)</f>
        <v>0</v>
      </c>
      <c r="G132" s="88">
        <f t="shared" si="88"/>
        <v>8.1</v>
      </c>
      <c r="H132" s="88">
        <f t="shared" si="88"/>
        <v>30.4</v>
      </c>
      <c r="I132" s="88">
        <f t="shared" si="88"/>
        <v>21.5</v>
      </c>
      <c r="J132" s="88">
        <f t="shared" si="88"/>
        <v>15</v>
      </c>
      <c r="K132" s="88">
        <f t="shared" si="88"/>
        <v>30.1</v>
      </c>
      <c r="L132" s="88">
        <f t="shared" si="88"/>
        <v>34.9</v>
      </c>
      <c r="M132" s="88">
        <f t="shared" si="88"/>
        <v>38.700000000000003</v>
      </c>
      <c r="N132" s="88">
        <f t="shared" si="88"/>
        <v>32.1</v>
      </c>
      <c r="O132" s="88">
        <f t="shared" si="88"/>
        <v>31.5</v>
      </c>
      <c r="P132" s="88">
        <f t="shared" si="88"/>
        <v>19.3</v>
      </c>
      <c r="Q132" s="88">
        <f t="shared" si="88"/>
        <v>10.7</v>
      </c>
      <c r="R132" s="88">
        <f t="shared" si="88"/>
        <v>3.9</v>
      </c>
      <c r="S132" s="88">
        <f t="shared" si="88"/>
        <v>15.1</v>
      </c>
      <c r="T132" s="88">
        <f t="shared" si="88"/>
        <v>16.600000000000001</v>
      </c>
      <c r="U132" s="88">
        <f t="shared" si="88"/>
        <v>21.8</v>
      </c>
      <c r="V132" s="88">
        <f t="shared" si="88"/>
        <v>23.2</v>
      </c>
      <c r="W132" s="88">
        <f t="shared" si="88"/>
        <v>30</v>
      </c>
      <c r="X132" s="88">
        <f t="shared" si="88"/>
        <v>27</v>
      </c>
      <c r="Y132" s="88">
        <f t="shared" si="88"/>
        <v>23</v>
      </c>
      <c r="Z132" s="88">
        <f t="shared" si="88"/>
        <v>14</v>
      </c>
      <c r="AA132" s="88">
        <f t="shared" si="88"/>
        <v>0</v>
      </c>
      <c r="AB132" s="88">
        <f t="shared" si="88"/>
        <v>0</v>
      </c>
      <c r="AC132" s="88">
        <f t="shared" ref="AC132:AD132" si="111">IF(AC112&lt;0,AC112*-1,0)</f>
        <v>0</v>
      </c>
      <c r="AD132" s="88">
        <f t="shared" si="111"/>
        <v>0</v>
      </c>
      <c r="AE132" s="88">
        <f t="shared" ref="AE132:AF132" si="112">IF(AE112&lt;0,AE112*-1,0)</f>
        <v>0</v>
      </c>
      <c r="AF132" s="88">
        <f t="shared" si="112"/>
        <v>0</v>
      </c>
      <c r="AG132" s="98"/>
      <c r="AH132" s="45">
        <f t="shared" si="32"/>
        <v>38.700000000000003</v>
      </c>
      <c r="AI132" s="46">
        <f t="shared" si="33"/>
        <v>0</v>
      </c>
    </row>
    <row r="133" spans="1:41" ht="15.75" thickBot="1" x14ac:dyDescent="0.3">
      <c r="A133" s="106" t="s">
        <v>82</v>
      </c>
      <c r="B133" s="66">
        <f t="shared" ref="B133" si="113">SUM(B127:B132)</f>
        <v>802</v>
      </c>
      <c r="C133" s="66">
        <f t="shared" ref="C133:AB133" si="114">SUM(C127:C132)</f>
        <v>765.5</v>
      </c>
      <c r="D133" s="66">
        <f t="shared" ref="D133:E133" si="115">SUM(D127:D132)</f>
        <v>783</v>
      </c>
      <c r="E133" s="66">
        <f t="shared" si="115"/>
        <v>803</v>
      </c>
      <c r="F133" s="66">
        <f t="shared" ref="F133" si="116">SUM(F127:F132)</f>
        <v>813</v>
      </c>
      <c r="G133" s="66">
        <f t="shared" si="114"/>
        <v>788.00000000000011</v>
      </c>
      <c r="H133" s="66">
        <f t="shared" si="114"/>
        <v>914.69999999999993</v>
      </c>
      <c r="I133" s="66">
        <f t="shared" si="114"/>
        <v>918</v>
      </c>
      <c r="J133" s="66">
        <f t="shared" si="114"/>
        <v>847.3</v>
      </c>
      <c r="K133" s="66">
        <f t="shared" si="114"/>
        <v>892.6</v>
      </c>
      <c r="L133" s="66">
        <f t="shared" si="114"/>
        <v>879.69999999999993</v>
      </c>
      <c r="M133" s="66">
        <f t="shared" si="114"/>
        <v>914.5</v>
      </c>
      <c r="N133" s="66">
        <f t="shared" si="114"/>
        <v>829.6</v>
      </c>
      <c r="O133" s="66">
        <f t="shared" si="114"/>
        <v>858</v>
      </c>
      <c r="P133" s="66">
        <f t="shared" si="114"/>
        <v>829.4</v>
      </c>
      <c r="Q133" s="66">
        <f t="shared" ref="Q133:W133" si="117">SUM(Q127:Q132)</f>
        <v>818.6</v>
      </c>
      <c r="R133" s="66">
        <f t="shared" si="117"/>
        <v>758.5</v>
      </c>
      <c r="S133" s="66">
        <f t="shared" si="117"/>
        <v>814.4</v>
      </c>
      <c r="T133" s="66">
        <f t="shared" si="117"/>
        <v>773.9</v>
      </c>
      <c r="U133" s="66">
        <f t="shared" si="117"/>
        <v>844.5</v>
      </c>
      <c r="V133" s="66">
        <f t="shared" si="117"/>
        <v>924.00000000000011</v>
      </c>
      <c r="W133" s="66">
        <f t="shared" si="117"/>
        <v>882</v>
      </c>
      <c r="X133" s="66">
        <f t="shared" si="114"/>
        <v>877</v>
      </c>
      <c r="Y133" s="66">
        <f t="shared" si="114"/>
        <v>834</v>
      </c>
      <c r="Z133" s="66">
        <f t="shared" si="114"/>
        <v>801</v>
      </c>
      <c r="AA133" s="66">
        <f t="shared" si="114"/>
        <v>804</v>
      </c>
      <c r="AB133" s="66">
        <f t="shared" si="114"/>
        <v>728.1</v>
      </c>
      <c r="AC133" s="66">
        <f t="shared" ref="AC133:AD133" si="118">SUM(AC127:AC132)</f>
        <v>739.40000000000009</v>
      </c>
      <c r="AD133" s="66">
        <f t="shared" si="118"/>
        <v>739.40000000000009</v>
      </c>
      <c r="AE133" s="66">
        <f t="shared" ref="AE133:AF133" si="119">SUM(AE127:AE132)</f>
        <v>740.3</v>
      </c>
      <c r="AF133" s="66">
        <f t="shared" si="119"/>
        <v>738.9</v>
      </c>
      <c r="AG133" s="99"/>
      <c r="AH133" s="45">
        <f t="shared" si="32"/>
        <v>924.00000000000011</v>
      </c>
      <c r="AI133" s="46">
        <f t="shared" si="33"/>
        <v>728.1</v>
      </c>
      <c r="AJ133" s="100">
        <f t="array" ref="AJ133">MIN(IF(B133:AF133&lt;&gt;0,B133:AF133))</f>
        <v>728.1</v>
      </c>
    </row>
    <row r="134" spans="1:41" ht="15.75" thickBot="1" x14ac:dyDescent="0.3">
      <c r="A134" s="82" t="s">
        <v>83</v>
      </c>
      <c r="B134" s="66">
        <f t="shared" ref="B134" si="120">B118-B133</f>
        <v>-782</v>
      </c>
      <c r="C134" s="66">
        <f t="shared" ref="C134:AB134" si="121">C118-C133</f>
        <v>-738.8</v>
      </c>
      <c r="D134" s="66">
        <f t="shared" ref="D134:E134" si="122">D118-D133</f>
        <v>-769.5</v>
      </c>
      <c r="E134" s="66">
        <f t="shared" si="122"/>
        <v>-789.5</v>
      </c>
      <c r="F134" s="66">
        <f t="shared" ref="F134" si="123">F118-F133</f>
        <v>-803.6</v>
      </c>
      <c r="G134" s="66">
        <f t="shared" si="121"/>
        <v>-788.00000000000011</v>
      </c>
      <c r="H134" s="66">
        <f t="shared" si="121"/>
        <v>-914.69999999999993</v>
      </c>
      <c r="I134" s="66">
        <f t="shared" si="121"/>
        <v>-918</v>
      </c>
      <c r="J134" s="66">
        <f t="shared" si="121"/>
        <v>-847.3</v>
      </c>
      <c r="K134" s="66">
        <f t="shared" si="121"/>
        <v>-892.6</v>
      </c>
      <c r="L134" s="66">
        <f t="shared" si="121"/>
        <v>-879.69999999999993</v>
      </c>
      <c r="M134" s="66">
        <f t="shared" si="121"/>
        <v>-914.5</v>
      </c>
      <c r="N134" s="66">
        <f t="shared" si="121"/>
        <v>-829.6</v>
      </c>
      <c r="O134" s="66">
        <f t="shared" si="121"/>
        <v>-858</v>
      </c>
      <c r="P134" s="66">
        <f t="shared" si="121"/>
        <v>-829.4</v>
      </c>
      <c r="Q134" s="66">
        <f t="shared" si="121"/>
        <v>-818.6</v>
      </c>
      <c r="R134" s="66">
        <f t="shared" si="121"/>
        <v>-758.5</v>
      </c>
      <c r="S134" s="66">
        <f t="shared" si="121"/>
        <v>-814.4</v>
      </c>
      <c r="T134" s="66">
        <f t="shared" si="121"/>
        <v>-773.9</v>
      </c>
      <c r="U134" s="66">
        <f t="shared" si="121"/>
        <v>-844.5</v>
      </c>
      <c r="V134" s="66">
        <f t="shared" si="121"/>
        <v>-924.00000000000011</v>
      </c>
      <c r="W134" s="66">
        <f t="shared" si="121"/>
        <v>-882</v>
      </c>
      <c r="X134" s="66">
        <f t="shared" si="121"/>
        <v>-877</v>
      </c>
      <c r="Y134" s="66">
        <f t="shared" si="121"/>
        <v>-834</v>
      </c>
      <c r="Z134" s="66">
        <f t="shared" si="121"/>
        <v>-801</v>
      </c>
      <c r="AA134" s="66">
        <f t="shared" si="121"/>
        <v>-795.3</v>
      </c>
      <c r="AB134" s="66">
        <f t="shared" si="121"/>
        <v>-706</v>
      </c>
      <c r="AC134" s="66">
        <f t="shared" ref="AC134:AD134" si="124">AC118-AC133</f>
        <v>-716.7</v>
      </c>
      <c r="AD134" s="66">
        <f t="shared" si="124"/>
        <v>-716.7</v>
      </c>
      <c r="AE134" s="66">
        <f t="shared" ref="AE134:AF134" si="125">AE118-AE133</f>
        <v>-718.8</v>
      </c>
      <c r="AF134" s="66">
        <f t="shared" si="125"/>
        <v>-723.9</v>
      </c>
      <c r="AG134" s="99"/>
      <c r="AH134" s="45">
        <f t="shared" si="32"/>
        <v>-706</v>
      </c>
      <c r="AI134" s="46">
        <f t="shared" si="33"/>
        <v>-924.00000000000011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2"/>
        <v>0</v>
      </c>
      <c r="AI135" s="46">
        <f t="shared" si="33"/>
        <v>0</v>
      </c>
    </row>
    <row r="136" spans="1:41" x14ac:dyDescent="0.25">
      <c r="A136" s="110" t="s">
        <v>85</v>
      </c>
      <c r="B136" s="111">
        <v>49.978999999999999</v>
      </c>
      <c r="C136" s="111">
        <v>50.015000000000001</v>
      </c>
      <c r="D136" s="111">
        <v>50.04</v>
      </c>
      <c r="E136" s="111">
        <v>49.991</v>
      </c>
      <c r="F136" s="111">
        <v>49.991</v>
      </c>
      <c r="G136" s="111">
        <v>50.005000000000003</v>
      </c>
      <c r="H136" s="111">
        <v>50.005000000000003</v>
      </c>
      <c r="I136" s="111">
        <v>50.005000000000003</v>
      </c>
      <c r="J136" s="111">
        <v>50.005000000000003</v>
      </c>
      <c r="K136" s="111">
        <v>50.005000000000003</v>
      </c>
      <c r="L136" s="111">
        <v>50</v>
      </c>
      <c r="M136" s="111">
        <v>50.039000000000001</v>
      </c>
      <c r="N136" s="111">
        <v>50.046999999999997</v>
      </c>
      <c r="O136" s="111">
        <v>49.953000000000003</v>
      </c>
      <c r="P136" s="111">
        <v>49.997</v>
      </c>
      <c r="Q136" s="111">
        <v>49.991</v>
      </c>
      <c r="R136" s="111">
        <v>50.11</v>
      </c>
      <c r="S136" s="111">
        <v>50.09</v>
      </c>
      <c r="T136" s="111">
        <v>50.09</v>
      </c>
      <c r="U136" s="111">
        <v>49.973999999999997</v>
      </c>
      <c r="V136" s="111">
        <v>49.973999999999997</v>
      </c>
      <c r="W136" s="111">
        <v>49.973999999999997</v>
      </c>
      <c r="X136" s="111">
        <v>49.973999999999997</v>
      </c>
      <c r="Y136" s="111">
        <v>49.973999999999997</v>
      </c>
      <c r="Z136" s="111">
        <v>49.973999999999997</v>
      </c>
      <c r="AA136" s="111">
        <v>49.973999999999997</v>
      </c>
      <c r="AB136" s="111">
        <v>49.976999999999997</v>
      </c>
      <c r="AC136" s="111">
        <v>49.976999999999997</v>
      </c>
      <c r="AD136" s="111">
        <v>49.956000000000003</v>
      </c>
      <c r="AE136" s="111">
        <v>50.026000000000003</v>
      </c>
      <c r="AF136" s="111">
        <v>50.023000000000003</v>
      </c>
      <c r="AG136" s="112"/>
      <c r="AH136" s="45">
        <f t="shared" si="32"/>
        <v>50.11</v>
      </c>
      <c r="AI136" s="46">
        <f t="shared" si="33"/>
        <v>49.953000000000003</v>
      </c>
    </row>
    <row r="137" spans="1:41" x14ac:dyDescent="0.25">
      <c r="A137" s="113" t="s">
        <v>86</v>
      </c>
      <c r="B137" s="43">
        <v>135.1</v>
      </c>
      <c r="C137" s="43">
        <v>135.1</v>
      </c>
      <c r="D137" s="43">
        <v>137.69999999999999</v>
      </c>
      <c r="E137" s="43">
        <v>137.69999999999999</v>
      </c>
      <c r="F137" s="43">
        <v>137.69999999999999</v>
      </c>
      <c r="G137" s="43">
        <v>130.80000000000001</v>
      </c>
      <c r="H137" s="43">
        <v>132</v>
      </c>
      <c r="I137" s="43">
        <v>132</v>
      </c>
      <c r="J137" s="43">
        <v>132</v>
      </c>
      <c r="K137" s="43">
        <v>132</v>
      </c>
      <c r="L137" s="43">
        <v>132</v>
      </c>
      <c r="M137" s="43">
        <v>128.80000000000001</v>
      </c>
      <c r="N137" s="43">
        <v>132.19999999999999</v>
      </c>
      <c r="O137" s="43">
        <v>130.4</v>
      </c>
      <c r="P137" s="43">
        <v>130.30000000000001</v>
      </c>
      <c r="Q137" s="43">
        <v>130</v>
      </c>
      <c r="R137" s="43">
        <v>129.4</v>
      </c>
      <c r="S137" s="43">
        <v>129.30000000000001</v>
      </c>
      <c r="T137" s="43">
        <v>129.30000000000001</v>
      </c>
      <c r="U137" s="43">
        <v>127.8</v>
      </c>
      <c r="V137" s="43">
        <v>127.8</v>
      </c>
      <c r="W137" s="43">
        <v>127.8</v>
      </c>
      <c r="X137" s="43">
        <v>127.8</v>
      </c>
      <c r="Y137" s="43">
        <v>127.8</v>
      </c>
      <c r="Z137" s="43">
        <v>127.8</v>
      </c>
      <c r="AA137" s="43">
        <v>127.8</v>
      </c>
      <c r="AB137" s="43">
        <v>130.1</v>
      </c>
      <c r="AC137" s="43">
        <v>130.1</v>
      </c>
      <c r="AD137" s="43">
        <v>130.9</v>
      </c>
      <c r="AE137" s="43">
        <v>130.9</v>
      </c>
      <c r="AF137" s="43">
        <v>130.9</v>
      </c>
      <c r="AG137" s="114"/>
      <c r="AH137" s="45">
        <f t="shared" si="32"/>
        <v>137.69999999999999</v>
      </c>
      <c r="AI137" s="46">
        <f t="shared" si="33"/>
        <v>127.8</v>
      </c>
    </row>
    <row r="138" spans="1:41" x14ac:dyDescent="0.25">
      <c r="A138" s="113" t="s">
        <v>87</v>
      </c>
      <c r="B138" s="43">
        <v>132.1</v>
      </c>
      <c r="C138" s="43">
        <v>132.1</v>
      </c>
      <c r="D138" s="43">
        <v>132.6</v>
      </c>
      <c r="E138" s="43">
        <v>132.6</v>
      </c>
      <c r="F138" s="43">
        <v>132.6</v>
      </c>
      <c r="G138" s="43">
        <v>130.6</v>
      </c>
      <c r="H138" s="43">
        <v>131</v>
      </c>
      <c r="I138" s="43">
        <v>131</v>
      </c>
      <c r="J138" s="43">
        <v>131</v>
      </c>
      <c r="K138" s="43">
        <v>131</v>
      </c>
      <c r="L138" s="43">
        <v>131</v>
      </c>
      <c r="M138" s="43">
        <v>129.5</v>
      </c>
      <c r="N138" s="43">
        <v>130.9</v>
      </c>
      <c r="O138" s="43">
        <v>128.69999999999999</v>
      </c>
      <c r="P138" s="43">
        <v>130</v>
      </c>
      <c r="Q138" s="43">
        <v>129.5</v>
      </c>
      <c r="R138" s="43">
        <v>130.9</v>
      </c>
      <c r="S138" s="43">
        <v>128.9</v>
      </c>
      <c r="T138" s="43">
        <v>128.9</v>
      </c>
      <c r="U138" s="43">
        <v>128.19999999999999</v>
      </c>
      <c r="V138" s="43">
        <v>128.19999999999999</v>
      </c>
      <c r="W138" s="43">
        <v>128.19999999999999</v>
      </c>
      <c r="X138" s="43">
        <v>128.19999999999999</v>
      </c>
      <c r="Y138" s="43">
        <v>128.19999999999999</v>
      </c>
      <c r="Z138" s="43">
        <v>128.19999999999999</v>
      </c>
      <c r="AA138" s="43">
        <v>128.19999999999999</v>
      </c>
      <c r="AB138" s="43">
        <v>127.1</v>
      </c>
      <c r="AC138" s="43">
        <v>127.1</v>
      </c>
      <c r="AD138" s="43">
        <v>129.19999999999999</v>
      </c>
      <c r="AE138" s="43">
        <v>129.19999999999999</v>
      </c>
      <c r="AF138" s="43">
        <v>129.19999999999999</v>
      </c>
      <c r="AG138" s="114"/>
      <c r="AH138" s="45">
        <f t="shared" si="32"/>
        <v>132.6</v>
      </c>
      <c r="AI138" s="46">
        <f t="shared" si="33"/>
        <v>127.1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2"/>
        <v>0</v>
      </c>
      <c r="AI139" s="46">
        <f t="shared" si="33"/>
        <v>0</v>
      </c>
    </row>
    <row r="140" spans="1:41" x14ac:dyDescent="0.25">
      <c r="A140" s="113" t="s">
        <v>89</v>
      </c>
      <c r="B140" s="43">
        <v>135.19999999999999</v>
      </c>
      <c r="C140" s="43">
        <v>135.19999999999999</v>
      </c>
      <c r="D140" s="43">
        <v>137.1</v>
      </c>
      <c r="E140" s="43">
        <v>137.1</v>
      </c>
      <c r="F140" s="43">
        <v>137.1</v>
      </c>
      <c r="G140" s="43">
        <v>137.69999999999999</v>
      </c>
      <c r="H140" s="43">
        <v>137.69999999999999</v>
      </c>
      <c r="I140" s="43">
        <v>137.69999999999999</v>
      </c>
      <c r="J140" s="43">
        <v>137.69999999999999</v>
      </c>
      <c r="K140" s="43">
        <v>137.69999999999999</v>
      </c>
      <c r="L140" s="43">
        <v>137.69999999999999</v>
      </c>
      <c r="M140" s="43">
        <v>130.69999999999999</v>
      </c>
      <c r="N140" s="43">
        <v>130.6</v>
      </c>
      <c r="O140" s="43">
        <v>130.5</v>
      </c>
      <c r="P140" s="43">
        <v>130.9</v>
      </c>
      <c r="Q140" s="43">
        <v>132.9</v>
      </c>
      <c r="R140" s="43">
        <v>130.9</v>
      </c>
      <c r="S140" s="43">
        <v>132.80000000000001</v>
      </c>
      <c r="T140" s="43">
        <v>132.80000000000001</v>
      </c>
      <c r="U140" s="43">
        <v>130.5</v>
      </c>
      <c r="V140" s="43">
        <v>130.5</v>
      </c>
      <c r="W140" s="43">
        <v>130.5</v>
      </c>
      <c r="X140" s="43">
        <v>130.5</v>
      </c>
      <c r="Y140" s="43">
        <v>130.5</v>
      </c>
      <c r="Z140" s="43">
        <v>130.5</v>
      </c>
      <c r="AA140" s="43">
        <v>130.5</v>
      </c>
      <c r="AB140" s="43">
        <v>132.6</v>
      </c>
      <c r="AC140" s="43">
        <v>132.6</v>
      </c>
      <c r="AD140" s="43">
        <v>132.9</v>
      </c>
      <c r="AE140" s="43">
        <v>132.9</v>
      </c>
      <c r="AF140" s="43">
        <v>132.9</v>
      </c>
      <c r="AG140" s="114"/>
      <c r="AH140" s="45">
        <f t="shared" si="32"/>
        <v>137.69999999999999</v>
      </c>
      <c r="AI140" s="46">
        <f t="shared" si="33"/>
        <v>130.5</v>
      </c>
    </row>
    <row r="141" spans="1:41" x14ac:dyDescent="0.25">
      <c r="A141" s="115" t="s">
        <v>90</v>
      </c>
      <c r="B141" s="116">
        <v>129.80000000000001</v>
      </c>
      <c r="C141" s="116">
        <v>129.80000000000001</v>
      </c>
      <c r="D141" s="116">
        <v>133.69999999999999</v>
      </c>
      <c r="E141" s="116">
        <v>133.69999999999999</v>
      </c>
      <c r="F141" s="116">
        <v>133.69999999999999</v>
      </c>
      <c r="G141" s="116">
        <v>134.69999999999999</v>
      </c>
      <c r="H141" s="116">
        <v>134.69999999999999</v>
      </c>
      <c r="I141" s="116">
        <v>134.69999999999999</v>
      </c>
      <c r="J141" s="116">
        <v>134.69999999999999</v>
      </c>
      <c r="K141" s="116">
        <v>134.69999999999999</v>
      </c>
      <c r="L141" s="116">
        <v>134.69999999999999</v>
      </c>
      <c r="M141" s="116">
        <v>132.30000000000001</v>
      </c>
      <c r="N141" s="116">
        <v>132.5</v>
      </c>
      <c r="O141" s="116">
        <v>132.30000000000001</v>
      </c>
      <c r="P141" s="116">
        <v>133.9</v>
      </c>
      <c r="Q141" s="116">
        <v>136.1</v>
      </c>
      <c r="R141" s="116">
        <v>130</v>
      </c>
      <c r="S141" s="116">
        <v>136.4</v>
      </c>
      <c r="T141" s="116">
        <v>136.4</v>
      </c>
      <c r="U141" s="116">
        <v>133.6</v>
      </c>
      <c r="V141" s="116">
        <v>133.6</v>
      </c>
      <c r="W141" s="116">
        <v>133.6</v>
      </c>
      <c r="X141" s="116">
        <v>133.6</v>
      </c>
      <c r="Y141" s="116">
        <v>133.6</v>
      </c>
      <c r="Z141" s="116">
        <v>133.6</v>
      </c>
      <c r="AA141" s="116">
        <v>133.6</v>
      </c>
      <c r="AB141" s="116">
        <v>135.5</v>
      </c>
      <c r="AC141" s="116">
        <v>135.5</v>
      </c>
      <c r="AD141" s="116">
        <v>134.19999999999999</v>
      </c>
      <c r="AE141" s="116">
        <v>134.19999999999999</v>
      </c>
      <c r="AF141" s="116">
        <v>134.19999999999999</v>
      </c>
      <c r="AG141" s="117"/>
      <c r="AH141" s="45">
        <f t="shared" si="32"/>
        <v>136.4</v>
      </c>
      <c r="AI141" s="46">
        <f t="shared" si="33"/>
        <v>129.80000000000001</v>
      </c>
    </row>
    <row r="142" spans="1:41" x14ac:dyDescent="0.25">
      <c r="A142" s="113" t="s">
        <v>91</v>
      </c>
      <c r="B142" s="43">
        <v>121</v>
      </c>
      <c r="C142" s="43">
        <v>121</v>
      </c>
      <c r="D142" s="43">
        <v>127.8</v>
      </c>
      <c r="E142" s="43">
        <v>127.8</v>
      </c>
      <c r="F142" s="43">
        <v>127.8</v>
      </c>
      <c r="G142" s="43">
        <v>125.6</v>
      </c>
      <c r="H142" s="43">
        <v>125.6</v>
      </c>
      <c r="I142" s="43">
        <v>125.6</v>
      </c>
      <c r="J142" s="43">
        <v>125.6</v>
      </c>
      <c r="K142" s="43">
        <v>125.6</v>
      </c>
      <c r="L142" s="43">
        <v>125.6</v>
      </c>
      <c r="M142" s="43">
        <v>130.69999999999999</v>
      </c>
      <c r="N142" s="43">
        <v>127.5</v>
      </c>
      <c r="O142" s="43">
        <v>126.8</v>
      </c>
      <c r="P142" s="43">
        <v>127.5</v>
      </c>
      <c r="Q142" s="43">
        <v>121.5</v>
      </c>
      <c r="R142" s="43">
        <v>127.8</v>
      </c>
      <c r="S142" s="43">
        <v>131.5</v>
      </c>
      <c r="T142" s="43">
        <v>131.5</v>
      </c>
      <c r="U142" s="43">
        <v>125</v>
      </c>
      <c r="V142" s="43">
        <v>125</v>
      </c>
      <c r="W142" s="43">
        <v>125</v>
      </c>
      <c r="X142" s="43">
        <v>125</v>
      </c>
      <c r="Y142" s="43">
        <v>125</v>
      </c>
      <c r="Z142" s="43">
        <v>125</v>
      </c>
      <c r="AA142" s="43">
        <v>125</v>
      </c>
      <c r="AB142" s="43">
        <v>130.4</v>
      </c>
      <c r="AC142" s="43">
        <v>130.4</v>
      </c>
      <c r="AD142" s="43">
        <v>121</v>
      </c>
      <c r="AE142" s="43">
        <v>121</v>
      </c>
      <c r="AF142" s="43">
        <v>121</v>
      </c>
      <c r="AG142" s="114"/>
      <c r="AH142" s="45">
        <f t="shared" si="32"/>
        <v>131.5</v>
      </c>
      <c r="AI142" s="46">
        <f t="shared" si="33"/>
        <v>121</v>
      </c>
    </row>
    <row r="143" spans="1:41" ht="15.75" thickBot="1" x14ac:dyDescent="0.3">
      <c r="A143" s="113" t="s">
        <v>92</v>
      </c>
      <c r="B143" s="96">
        <v>66.7</v>
      </c>
      <c r="C143" s="96">
        <v>66.7</v>
      </c>
      <c r="D143" s="96">
        <v>68.3</v>
      </c>
      <c r="E143" s="96">
        <v>68.3</v>
      </c>
      <c r="F143" s="96">
        <v>68.3</v>
      </c>
      <c r="G143" s="96">
        <v>68.3</v>
      </c>
      <c r="H143" s="96">
        <v>68.3</v>
      </c>
      <c r="I143" s="96">
        <v>68.3</v>
      </c>
      <c r="J143" s="96">
        <v>68.3</v>
      </c>
      <c r="K143" s="96">
        <v>65.099999999999994</v>
      </c>
      <c r="L143" s="96">
        <v>65.099999999999994</v>
      </c>
      <c r="M143" s="96">
        <v>64.900000000000006</v>
      </c>
      <c r="N143" s="96">
        <v>64.7</v>
      </c>
      <c r="O143" s="96">
        <v>64.900000000000006</v>
      </c>
      <c r="P143" s="96">
        <v>64.900000000000006</v>
      </c>
      <c r="Q143" s="96">
        <v>65.7</v>
      </c>
      <c r="R143" s="96">
        <v>65.2</v>
      </c>
      <c r="S143" s="96">
        <v>65.099999999999994</v>
      </c>
      <c r="T143" s="96">
        <v>65.099999999999994</v>
      </c>
      <c r="U143" s="96">
        <v>65.099999999999994</v>
      </c>
      <c r="V143" s="96">
        <v>65.099999999999994</v>
      </c>
      <c r="W143" s="96">
        <v>65.099999999999994</v>
      </c>
      <c r="X143" s="96">
        <v>65.099999999999994</v>
      </c>
      <c r="Y143" s="96">
        <v>65.099999999999994</v>
      </c>
      <c r="Z143" s="96">
        <v>65.099999999999994</v>
      </c>
      <c r="AA143" s="96">
        <v>65.099999999999994</v>
      </c>
      <c r="AB143" s="96">
        <v>65</v>
      </c>
      <c r="AC143" s="96">
        <v>65</v>
      </c>
      <c r="AD143" s="96">
        <v>65</v>
      </c>
      <c r="AE143" s="96">
        <v>65</v>
      </c>
      <c r="AF143" s="96">
        <v>65</v>
      </c>
      <c r="AG143" s="118"/>
      <c r="AH143" s="45">
        <f t="shared" si="32"/>
        <v>68.3</v>
      </c>
      <c r="AI143" s="46">
        <f t="shared" si="33"/>
        <v>64.7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32"/>
        <v>0</v>
      </c>
      <c r="AI144" s="46">
        <f t="shared" si="33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" si="126">SUM(B25,B31,B54:B55,B92,B94:B95,B97,B99,B147:B152,B188,B194,B226,B235,B237,B249,B256,B259:B260,B267,B269,B271,B275:B277,B279:B281,B286,B292:B293,B295:B297,B172,B177)</f>
        <v>64.739999999999981</v>
      </c>
      <c r="C145" s="108">
        <f t="shared" ref="C145:X145" si="127">SUM(C25,C31,C54:C55,C92,C94:C95,C97,C99,C147:C152,C188,C194,C226,C235,C237,C249,C256,C259:C260,C267,C269,C271,C275:C277,C279:C281,C286,C292:C293,C295:C297,C172,C177)</f>
        <v>64.739999999999981</v>
      </c>
      <c r="D145" s="108">
        <f t="shared" ref="D145:E145" si="128">SUM(D25,D31,D54:D55,D92,D94:D95,D97,D99,D147:D152,D188,D194,D226,D235,D237,D249,D256,D259:D260,D267,D269,D271,D275:D277,D279:D281,D286,D292:D293,D295:D297,D172,D177)</f>
        <v>57.740000000000016</v>
      </c>
      <c r="E145" s="108">
        <f t="shared" si="128"/>
        <v>53.740000000000016</v>
      </c>
      <c r="F145" s="108">
        <f t="shared" ref="F145" si="129">SUM(F25,F31,F54:F55,F92,F94:F95,F97,F99,F147:F152,F188,F194,F226,F235,F237,F249,F256,F259:F260,F267,F269,F271,F275:F277,F279:F281,F286,F292:F293,F295:F297,F172,F177)</f>
        <v>49.740000000000016</v>
      </c>
      <c r="G145" s="108">
        <f t="shared" si="127"/>
        <v>63.939999999999991</v>
      </c>
      <c r="H145" s="108">
        <f t="shared" si="127"/>
        <v>93.94</v>
      </c>
      <c r="I145" s="108">
        <f t="shared" si="127"/>
        <v>94.640000000000015</v>
      </c>
      <c r="J145" s="108">
        <f t="shared" si="127"/>
        <v>97.640000000000015</v>
      </c>
      <c r="K145" s="108">
        <f t="shared" si="127"/>
        <v>232.23999999999998</v>
      </c>
      <c r="L145" s="108">
        <f t="shared" si="127"/>
        <v>137.33999999999997</v>
      </c>
      <c r="M145" s="108">
        <f t="shared" si="127"/>
        <v>176.24</v>
      </c>
      <c r="N145" s="108">
        <f t="shared" si="127"/>
        <v>235.64000000000001</v>
      </c>
      <c r="O145" s="108">
        <f t="shared" si="127"/>
        <v>200.44</v>
      </c>
      <c r="P145" s="108">
        <f t="shared" si="127"/>
        <v>190.44</v>
      </c>
      <c r="Q145" s="108">
        <f t="shared" si="127"/>
        <v>204.23999999999998</v>
      </c>
      <c r="R145" s="108">
        <f t="shared" si="127"/>
        <v>185.03999999999996</v>
      </c>
      <c r="S145" s="108">
        <f t="shared" si="127"/>
        <v>191.74</v>
      </c>
      <c r="T145" s="108">
        <f t="shared" ref="T145" si="130">SUM(T25,T31,T54:T55,T92,T94:T95,T97,T99,T147:T152,T188,T194,T226,T235,T237,T249,T256,T259:T260,T267,T269,T271,T275:T277,T279:T281,T286,T292:T293,T295:T297,T172,T177)</f>
        <v>189.14</v>
      </c>
      <c r="U145" s="108">
        <f t="shared" si="127"/>
        <v>182.55</v>
      </c>
      <c r="V145" s="108">
        <f t="shared" si="127"/>
        <v>178.05</v>
      </c>
      <c r="W145" s="108">
        <f t="shared" si="127"/>
        <v>178.05</v>
      </c>
      <c r="X145" s="108">
        <f t="shared" si="127"/>
        <v>178.05</v>
      </c>
      <c r="Y145" s="108">
        <f>SUM(Y22,Y29,Y60:Y61,Y92,Y94:Y95,Y97,Y99,Y147:Y152,Y181,Y187,Y193,Y228,Y230,Y242,Y249,Y252:Y253,Y260,Y262,Y264,Y268:Y270,Y272:Y274,Y279,Y285:Y286,Y288:Y290,Y298,Y303)</f>
        <v>158.41000000000003</v>
      </c>
      <c r="Z145" s="108">
        <f>SUM(Z22,Z29,Z60:Z61,Z92,Z94:Z95,Z97,Z99,Z147:Z152,Z181,Z187,Z193,Z228,Z230,Z242,Z249,Z252:Z253,Z260,Z262,Z264,Z268:Z270,Z272:Z274,Z279,Z285:Z286,Z288:Z290,Z298,Z303)</f>
        <v>156.41000000000003</v>
      </c>
      <c r="AA145" s="108">
        <f t="shared" ref="AA145:AB145" si="131">SUM(AA25,AA31,AA54:AA55,AA92,AA94:AA95,AA97,AA99,AA147:AA152,AA188,AA194,AA226,AA235,AA237,AA249,AA256,AA259:AA260,AA267,AA269,AA271,AA275:AA277,AA279:AA281,AA286,AA292:AA293,AA295:AA297,AA172,AA177)</f>
        <v>176.35000000000002</v>
      </c>
      <c r="AB145" s="108">
        <f t="shared" si="131"/>
        <v>160.13999999999999</v>
      </c>
      <c r="AC145" s="108">
        <f t="shared" ref="AC145:AD145" si="132">SUM(AC25,AC31,AC54:AC55,AC92,AC94:AC95,AC97,AC99,AC147:AC152,AC188,AC194,AC226,AC235,AC237,AC249,AC256,AC259:AC260,AC267,AC269,AC271,AC275:AC277,AC279:AC281,AC286,AC292:AC293,AC295:AC297,AC172,AC177)</f>
        <v>150.03999999999996</v>
      </c>
      <c r="AD145" s="108">
        <f t="shared" si="132"/>
        <v>109.44000000000001</v>
      </c>
      <c r="AE145" s="108">
        <f t="shared" ref="AE145:AF145" si="133">SUM(AE25,AE31,AE54:AE55,AE92,AE94:AE95,AE97,AE99,AE147:AE152,AE188,AE194,AE226,AE235,AE237,AE249,AE256,AE259:AE260,AE267,AE269,AE271,AE275:AE277,AE279:AE281,AE286,AE292:AE293,AE295:AE297,AE172,AE177)</f>
        <v>69.040000000000035</v>
      </c>
      <c r="AF145" s="108">
        <f t="shared" si="133"/>
        <v>24.539999999999996</v>
      </c>
      <c r="AG145" s="125"/>
      <c r="AH145" s="45">
        <f t="shared" si="32"/>
        <v>235.64000000000001</v>
      </c>
      <c r="AI145" s="46">
        <f t="shared" si="33"/>
        <v>24.539999999999996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1"/>
      <c r="F146" s="131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34">MAX(B146:AF146)</f>
        <v>0</v>
      </c>
      <c r="AI146" s="46">
        <f t="shared" ref="AI146:AI148" si="135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43.6</v>
      </c>
      <c r="C147" s="138">
        <v>43.6</v>
      </c>
      <c r="D147" s="138">
        <v>46.7</v>
      </c>
      <c r="E147" s="138">
        <v>46.7</v>
      </c>
      <c r="F147" s="138">
        <v>46.7</v>
      </c>
      <c r="G147" s="139">
        <v>45.4</v>
      </c>
      <c r="H147" s="139">
        <v>45.4</v>
      </c>
      <c r="I147" s="139">
        <v>50.4</v>
      </c>
      <c r="J147" s="139">
        <v>50.4</v>
      </c>
      <c r="K147" s="139">
        <v>63.4</v>
      </c>
      <c r="L147" s="139">
        <v>65.400000000000006</v>
      </c>
      <c r="M147" s="139">
        <v>65.7</v>
      </c>
      <c r="N147" s="139">
        <v>63.4</v>
      </c>
      <c r="O147" s="139">
        <v>67.099999999999994</v>
      </c>
      <c r="P147" s="139">
        <v>63.5</v>
      </c>
      <c r="Q147" s="139">
        <v>59.1</v>
      </c>
      <c r="R147" s="139">
        <v>58.1</v>
      </c>
      <c r="S147" s="139">
        <v>58.8</v>
      </c>
      <c r="T147" s="139">
        <v>58.8</v>
      </c>
      <c r="U147" s="139">
        <v>65</v>
      </c>
      <c r="V147" s="139">
        <v>65</v>
      </c>
      <c r="W147" s="139">
        <v>65</v>
      </c>
      <c r="X147" s="139">
        <v>65</v>
      </c>
      <c r="Y147" s="139">
        <v>65</v>
      </c>
      <c r="Z147" s="139">
        <v>65</v>
      </c>
      <c r="AA147" s="139">
        <v>65</v>
      </c>
      <c r="AB147" s="139">
        <v>58.3</v>
      </c>
      <c r="AC147" s="139">
        <v>58.3</v>
      </c>
      <c r="AD147" s="139">
        <v>53.7</v>
      </c>
      <c r="AE147" s="139">
        <v>50.3</v>
      </c>
      <c r="AF147" s="139">
        <v>42.8</v>
      </c>
      <c r="AG147" s="140">
        <v>75</v>
      </c>
      <c r="AH147" s="45">
        <f t="shared" si="134"/>
        <v>67.099999999999994</v>
      </c>
      <c r="AI147" s="46">
        <f t="shared" si="135"/>
        <v>42.8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-12.8</v>
      </c>
      <c r="C148" s="138">
        <v>-12.8</v>
      </c>
      <c r="D148" s="138">
        <v>-15.7</v>
      </c>
      <c r="E148" s="138">
        <v>-15.7</v>
      </c>
      <c r="F148" s="138">
        <v>-15.7</v>
      </c>
      <c r="G148" s="142">
        <v>-12.9</v>
      </c>
      <c r="H148" s="142">
        <v>-12.9</v>
      </c>
      <c r="I148" s="142">
        <v>-17.2</v>
      </c>
      <c r="J148" s="142">
        <v>-17.2</v>
      </c>
      <c r="K148" s="142">
        <v>-5.9</v>
      </c>
      <c r="L148" s="142">
        <v>-5.9</v>
      </c>
      <c r="M148" s="142">
        <v>-6.1</v>
      </c>
      <c r="N148" s="142">
        <v>-9.6999999999999993</v>
      </c>
      <c r="O148" s="142">
        <v>-5.3</v>
      </c>
      <c r="P148" s="142">
        <v>-7.3</v>
      </c>
      <c r="Q148" s="142">
        <v>-6.4</v>
      </c>
      <c r="R148" s="142">
        <v>-7.4</v>
      </c>
      <c r="S148" s="142">
        <v>-7</v>
      </c>
      <c r="T148" s="142">
        <v>-7</v>
      </c>
      <c r="U148" s="142">
        <v>-0.89</v>
      </c>
      <c r="V148" s="142">
        <v>-0.89</v>
      </c>
      <c r="W148" s="142">
        <v>-0.89</v>
      </c>
      <c r="X148" s="142">
        <v>-0.89</v>
      </c>
      <c r="Y148" s="142">
        <v>-0.89</v>
      </c>
      <c r="Z148" s="142">
        <v>-0.89</v>
      </c>
      <c r="AA148" s="142">
        <v>-0.89</v>
      </c>
      <c r="AB148" s="142">
        <v>-10.4</v>
      </c>
      <c r="AC148" s="142">
        <v>-10.4</v>
      </c>
      <c r="AD148" s="142">
        <v>-22.2</v>
      </c>
      <c r="AE148" s="142">
        <v>-22.6</v>
      </c>
      <c r="AF148" s="142">
        <v>-24.8</v>
      </c>
      <c r="AG148" s="140">
        <v>240</v>
      </c>
      <c r="AH148" s="45">
        <f t="shared" si="134"/>
        <v>-0.89</v>
      </c>
      <c r="AI148" s="46">
        <f t="shared" si="135"/>
        <v>-24.8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-61.6</v>
      </c>
      <c r="C149" s="138">
        <v>-61.6</v>
      </c>
      <c r="D149" s="138">
        <v>-66.5</v>
      </c>
      <c r="E149" s="138">
        <v>-66.5</v>
      </c>
      <c r="F149" s="138">
        <v>-66.5</v>
      </c>
      <c r="G149" s="142">
        <v>-61.4</v>
      </c>
      <c r="H149" s="142">
        <v>-61.4</v>
      </c>
      <c r="I149" s="142">
        <v>-61.4</v>
      </c>
      <c r="J149" s="142">
        <v>-61.4</v>
      </c>
      <c r="K149" s="142">
        <v>-54.4</v>
      </c>
      <c r="L149" s="142">
        <v>-54.4</v>
      </c>
      <c r="M149" s="142">
        <v>-55.3</v>
      </c>
      <c r="N149" s="142">
        <v>-51.7</v>
      </c>
      <c r="O149" s="142">
        <v>-51.5</v>
      </c>
      <c r="P149" s="142">
        <v>-46.7</v>
      </c>
      <c r="Q149" s="142">
        <v>-44.7</v>
      </c>
      <c r="R149" s="142">
        <v>-37.5</v>
      </c>
      <c r="S149" s="142">
        <v>-37.1</v>
      </c>
      <c r="T149" s="142">
        <v>-37.1</v>
      </c>
      <c r="U149" s="142">
        <v>-48</v>
      </c>
      <c r="V149" s="142">
        <v>-48</v>
      </c>
      <c r="W149" s="142">
        <v>-48</v>
      </c>
      <c r="X149" s="142">
        <v>-48</v>
      </c>
      <c r="Y149" s="142">
        <v>-48</v>
      </c>
      <c r="Z149" s="142">
        <v>-48</v>
      </c>
      <c r="AA149" s="142">
        <v>-48</v>
      </c>
      <c r="AB149" s="142">
        <v>-48</v>
      </c>
      <c r="AC149" s="142">
        <v>-48</v>
      </c>
      <c r="AD149" s="142">
        <v>-54.7</v>
      </c>
      <c r="AE149" s="142">
        <v>-61.4</v>
      </c>
      <c r="AF149" s="142">
        <v>-62.8</v>
      </c>
      <c r="AG149" s="140">
        <v>240</v>
      </c>
      <c r="AH149" s="45">
        <f t="shared" ref="AH149:AH155" si="136">MAX(B149:AF149)</f>
        <v>-37.1</v>
      </c>
      <c r="AI149" s="46">
        <f t="shared" ref="AI149:AI155" si="137">MIN(B149:AF149)</f>
        <v>-66.5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56.9</v>
      </c>
      <c r="C150" s="138">
        <v>56.9</v>
      </c>
      <c r="D150" s="138">
        <v>42.1</v>
      </c>
      <c r="E150" s="138">
        <v>42.1</v>
      </c>
      <c r="F150" s="138">
        <v>42.1</v>
      </c>
      <c r="G150" s="146">
        <v>55.9</v>
      </c>
      <c r="H150" s="146">
        <v>55.9</v>
      </c>
      <c r="I150" s="146">
        <v>55.9</v>
      </c>
      <c r="J150" s="146">
        <v>55.9</v>
      </c>
      <c r="K150" s="146">
        <v>47.2</v>
      </c>
      <c r="L150" s="146">
        <v>47.2</v>
      </c>
      <c r="M150" s="146">
        <v>39</v>
      </c>
      <c r="N150" s="146">
        <v>36.4</v>
      </c>
      <c r="O150" s="146">
        <v>39.4</v>
      </c>
      <c r="P150" s="146">
        <v>36.4</v>
      </c>
      <c r="Q150" s="146">
        <v>34.9</v>
      </c>
      <c r="R150" s="146">
        <v>30.4</v>
      </c>
      <c r="S150" s="146">
        <v>30.9</v>
      </c>
      <c r="T150" s="146">
        <v>30.9</v>
      </c>
      <c r="U150" s="146">
        <v>36.799999999999997</v>
      </c>
      <c r="V150" s="146">
        <v>36.799999999999997</v>
      </c>
      <c r="W150" s="146">
        <v>36.799999999999997</v>
      </c>
      <c r="X150" s="146">
        <v>36.799999999999997</v>
      </c>
      <c r="Y150" s="146">
        <v>36.799999999999997</v>
      </c>
      <c r="Z150" s="146">
        <v>36.799999999999997</v>
      </c>
      <c r="AA150" s="146">
        <v>36.799999999999997</v>
      </c>
      <c r="AB150" s="146">
        <v>36.799999999999997</v>
      </c>
      <c r="AC150" s="146">
        <v>36.799999999999997</v>
      </c>
      <c r="AD150" s="146">
        <v>35.200000000000003</v>
      </c>
      <c r="AE150" s="146">
        <v>36.299999999999997</v>
      </c>
      <c r="AF150" s="146">
        <v>37.700000000000003</v>
      </c>
      <c r="AG150" s="140"/>
      <c r="AH150" s="45">
        <f t="shared" si="136"/>
        <v>56.9</v>
      </c>
      <c r="AI150" s="46">
        <f t="shared" si="137"/>
        <v>30.4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2.1</v>
      </c>
      <c r="C151" s="138">
        <v>2.1</v>
      </c>
      <c r="D151" s="138">
        <v>1</v>
      </c>
      <c r="E151" s="138">
        <v>1</v>
      </c>
      <c r="F151" s="138">
        <v>1</v>
      </c>
      <c r="G151" s="142">
        <v>2</v>
      </c>
      <c r="H151" s="142">
        <v>2</v>
      </c>
      <c r="I151" s="142">
        <v>2</v>
      </c>
      <c r="J151" s="142">
        <v>5</v>
      </c>
      <c r="K151" s="142">
        <v>111</v>
      </c>
      <c r="L151" s="142">
        <v>14.1</v>
      </c>
      <c r="M151" s="142">
        <v>16.2</v>
      </c>
      <c r="N151" s="142">
        <v>21.7</v>
      </c>
      <c r="O151" s="142">
        <v>23.1</v>
      </c>
      <c r="P151" s="142">
        <v>26.2</v>
      </c>
      <c r="Q151" s="142">
        <v>26.9</v>
      </c>
      <c r="R151" s="142">
        <v>31.2</v>
      </c>
      <c r="S151" s="142">
        <v>30.1</v>
      </c>
      <c r="T151" s="142">
        <v>30.1</v>
      </c>
      <c r="U151" s="142">
        <v>26.6</v>
      </c>
      <c r="V151" s="142">
        <v>26.6</v>
      </c>
      <c r="W151" s="142">
        <v>26.6</v>
      </c>
      <c r="X151" s="142">
        <v>26.6</v>
      </c>
      <c r="Y151" s="142">
        <v>26.6</v>
      </c>
      <c r="Z151" s="142">
        <v>26.6</v>
      </c>
      <c r="AA151" s="142">
        <v>26.6</v>
      </c>
      <c r="AB151" s="142">
        <v>26.6</v>
      </c>
      <c r="AC151" s="142">
        <v>26.6</v>
      </c>
      <c r="AD151" s="142">
        <v>16.600000000000001</v>
      </c>
      <c r="AE151" s="142">
        <v>5.8</v>
      </c>
      <c r="AF151" s="142">
        <v>8.1</v>
      </c>
      <c r="AG151" s="140">
        <v>60</v>
      </c>
      <c r="AH151" s="45">
        <f t="shared" si="136"/>
        <v>111</v>
      </c>
      <c r="AI151" s="46">
        <f t="shared" si="137"/>
        <v>1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-73.5</v>
      </c>
      <c r="C152" s="138">
        <v>-73.5</v>
      </c>
      <c r="D152" s="138">
        <v>-55.9</v>
      </c>
      <c r="E152" s="138">
        <v>-55.9</v>
      </c>
      <c r="F152" s="138">
        <v>-55.9</v>
      </c>
      <c r="G152" s="146">
        <v>-63.1</v>
      </c>
      <c r="H152" s="146">
        <v>-63.1</v>
      </c>
      <c r="I152" s="146">
        <v>-63.1</v>
      </c>
      <c r="J152" s="146">
        <v>-63.1</v>
      </c>
      <c r="K152" s="146">
        <v>-63.1</v>
      </c>
      <c r="L152" s="146">
        <v>-63.1</v>
      </c>
      <c r="M152" s="146">
        <v>-30.7</v>
      </c>
      <c r="N152" s="146">
        <v>24.8</v>
      </c>
      <c r="O152" s="146">
        <v>-26.1</v>
      </c>
      <c r="P152" s="146">
        <v>-38.6</v>
      </c>
      <c r="Q152" s="146">
        <v>-24.1</v>
      </c>
      <c r="R152" s="146">
        <v>-39.4</v>
      </c>
      <c r="S152" s="146">
        <v>-36.299999999999997</v>
      </c>
      <c r="T152" s="146">
        <v>-36.299999999999997</v>
      </c>
      <c r="U152" s="146">
        <v>-43.3</v>
      </c>
      <c r="V152" s="146">
        <v>-43.3</v>
      </c>
      <c r="W152" s="146">
        <v>-43.3</v>
      </c>
      <c r="X152" s="146">
        <v>-43.3</v>
      </c>
      <c r="Y152" s="146">
        <v>-43.3</v>
      </c>
      <c r="Z152" s="146">
        <v>-43.3</v>
      </c>
      <c r="AA152" s="146">
        <v>-43.3</v>
      </c>
      <c r="AB152" s="146">
        <v>-43.3</v>
      </c>
      <c r="AC152" s="146">
        <v>-43.3</v>
      </c>
      <c r="AD152" s="146">
        <v>-49.2</v>
      </c>
      <c r="AE152" s="146">
        <v>-70.3</v>
      </c>
      <c r="AF152" s="146">
        <v>-96.6</v>
      </c>
      <c r="AG152" s="151">
        <v>120</v>
      </c>
      <c r="AH152" s="45">
        <f t="shared" si="136"/>
        <v>24.8</v>
      </c>
      <c r="AI152" s="46">
        <f t="shared" si="137"/>
        <v>-96.6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46.5</v>
      </c>
      <c r="C153" s="138">
        <v>46.5</v>
      </c>
      <c r="D153" s="138">
        <v>39.700000000000003</v>
      </c>
      <c r="E153" s="138">
        <v>39.700000000000003</v>
      </c>
      <c r="F153" s="138">
        <v>39.700000000000003</v>
      </c>
      <c r="G153" s="146">
        <v>49.2</v>
      </c>
      <c r="H153" s="146">
        <v>49.2</v>
      </c>
      <c r="I153" s="146">
        <v>49.2</v>
      </c>
      <c r="J153" s="146">
        <v>49.2</v>
      </c>
      <c r="K153" s="146">
        <v>49.2</v>
      </c>
      <c r="L153" s="146">
        <v>49.2</v>
      </c>
      <c r="M153" s="146">
        <v>77</v>
      </c>
      <c r="N153" s="146">
        <v>75.7</v>
      </c>
      <c r="O153" s="146">
        <v>72.400000000000006</v>
      </c>
      <c r="P153" s="146">
        <v>69.2</v>
      </c>
      <c r="Q153" s="146">
        <v>68.2</v>
      </c>
      <c r="R153" s="146">
        <v>67.5</v>
      </c>
      <c r="S153" s="146">
        <v>76.099999999999994</v>
      </c>
      <c r="T153" s="146">
        <v>76.099999999999994</v>
      </c>
      <c r="U153" s="146">
        <v>71.2</v>
      </c>
      <c r="V153" s="146">
        <v>71.2</v>
      </c>
      <c r="W153" s="146">
        <v>71.2</v>
      </c>
      <c r="X153" s="146">
        <v>71.2</v>
      </c>
      <c r="Y153" s="146">
        <v>71.2</v>
      </c>
      <c r="Z153" s="146">
        <v>71.2</v>
      </c>
      <c r="AA153" s="146">
        <v>71.2</v>
      </c>
      <c r="AB153" s="146">
        <v>71.2</v>
      </c>
      <c r="AC153" s="146">
        <v>71.2</v>
      </c>
      <c r="AD153" s="146">
        <v>67.3</v>
      </c>
      <c r="AE153" s="146">
        <v>50.4</v>
      </c>
      <c r="AF153" s="146">
        <v>39.799999999999997</v>
      </c>
      <c r="AG153" s="151"/>
      <c r="AH153" s="45">
        <f t="shared" si="136"/>
        <v>77</v>
      </c>
      <c r="AI153" s="46">
        <f t="shared" si="137"/>
        <v>39.700000000000003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-17.399999999999999</v>
      </c>
      <c r="C154" s="138">
        <v>-17.399999999999999</v>
      </c>
      <c r="D154" s="138">
        <v>-15.1</v>
      </c>
      <c r="E154" s="138">
        <v>-15.1</v>
      </c>
      <c r="F154" s="138">
        <v>-15.1</v>
      </c>
      <c r="G154" s="146">
        <v>2.6</v>
      </c>
      <c r="H154" s="146">
        <v>2.6</v>
      </c>
      <c r="I154" s="146">
        <v>2.6</v>
      </c>
      <c r="J154" s="146">
        <v>2.6</v>
      </c>
      <c r="K154" s="146">
        <v>2.6</v>
      </c>
      <c r="L154" s="146">
        <v>2.6</v>
      </c>
      <c r="M154" s="146">
        <v>-55.1</v>
      </c>
      <c r="N154" s="146">
        <v>-53.6</v>
      </c>
      <c r="O154" s="146">
        <v>-55.2</v>
      </c>
      <c r="P154" s="146">
        <v>-52.8</v>
      </c>
      <c r="Q154" s="146">
        <v>-52</v>
      </c>
      <c r="R154" s="146">
        <v>-49.7</v>
      </c>
      <c r="S154" s="146">
        <v>-27.7</v>
      </c>
      <c r="T154" s="146">
        <v>-27.7</v>
      </c>
      <c r="U154" s="146">
        <v>-50.1</v>
      </c>
      <c r="V154" s="146">
        <v>-50.1</v>
      </c>
      <c r="W154" s="146">
        <v>-50.1</v>
      </c>
      <c r="X154" s="146">
        <v>-50.1</v>
      </c>
      <c r="Y154" s="146">
        <v>-50.1</v>
      </c>
      <c r="Z154" s="146">
        <v>-50.1</v>
      </c>
      <c r="AA154" s="146">
        <v>-50.1</v>
      </c>
      <c r="AB154" s="146">
        <v>-50.1</v>
      </c>
      <c r="AC154" s="146">
        <v>-50.1</v>
      </c>
      <c r="AD154" s="146">
        <v>-44.3</v>
      </c>
      <c r="AE154" s="146">
        <v>-36.9</v>
      </c>
      <c r="AF154" s="146">
        <v>-30.1</v>
      </c>
      <c r="AG154" s="151"/>
      <c r="AH154" s="45">
        <f t="shared" si="136"/>
        <v>2.6</v>
      </c>
      <c r="AI154" s="46">
        <f t="shared" si="137"/>
        <v>-55.2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19.600000000000001</v>
      </c>
      <c r="C155" s="138">
        <v>19.600000000000001</v>
      </c>
      <c r="D155" s="138">
        <v>20.6</v>
      </c>
      <c r="E155" s="138">
        <v>20.6</v>
      </c>
      <c r="F155" s="138">
        <v>20.6</v>
      </c>
      <c r="G155" s="146">
        <v>29.3</v>
      </c>
      <c r="H155" s="146">
        <v>29.3</v>
      </c>
      <c r="I155" s="146">
        <v>29.3</v>
      </c>
      <c r="J155" s="146">
        <v>29.3</v>
      </c>
      <c r="K155" s="146">
        <v>29.3</v>
      </c>
      <c r="L155" s="146">
        <v>29.3</v>
      </c>
      <c r="M155" s="146">
        <v>33</v>
      </c>
      <c r="N155" s="146">
        <v>36.1</v>
      </c>
      <c r="O155" s="146">
        <v>39.4</v>
      </c>
      <c r="P155" s="146">
        <v>15.9</v>
      </c>
      <c r="Q155" s="146">
        <v>17.399999999999999</v>
      </c>
      <c r="R155" s="146">
        <v>7.3</v>
      </c>
      <c r="S155" s="146">
        <v>2.2999999999999998</v>
      </c>
      <c r="T155" s="146">
        <v>2.2999999999999998</v>
      </c>
      <c r="U155" s="146">
        <v>40.1</v>
      </c>
      <c r="V155" s="146">
        <v>40.1</v>
      </c>
      <c r="W155" s="146">
        <v>40.1</v>
      </c>
      <c r="X155" s="146">
        <v>40.1</v>
      </c>
      <c r="Y155" s="146">
        <v>40.1</v>
      </c>
      <c r="Z155" s="146">
        <v>40.1</v>
      </c>
      <c r="AA155" s="146">
        <v>40.1</v>
      </c>
      <c r="AB155" s="146">
        <v>40.1</v>
      </c>
      <c r="AC155" s="146">
        <v>40.1</v>
      </c>
      <c r="AD155" s="146">
        <v>16.3</v>
      </c>
      <c r="AE155" s="146">
        <v>13.7</v>
      </c>
      <c r="AF155" s="146">
        <v>3.4</v>
      </c>
      <c r="AG155" s="151"/>
      <c r="AH155" s="45">
        <f t="shared" si="136"/>
        <v>40.1</v>
      </c>
      <c r="AI155" s="46">
        <f t="shared" si="137"/>
        <v>2.2999999999999998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-418.6</v>
      </c>
      <c r="C156" s="138">
        <v>-418.6</v>
      </c>
      <c r="D156" s="138">
        <v>-414</v>
      </c>
      <c r="E156" s="138">
        <v>-414</v>
      </c>
      <c r="F156" s="138">
        <v>-414</v>
      </c>
      <c r="G156" s="146">
        <v>-408.7</v>
      </c>
      <c r="H156" s="146">
        <v>-408.7</v>
      </c>
      <c r="I156" s="146">
        <v>-408.7</v>
      </c>
      <c r="J156" s="146">
        <v>-408.7</v>
      </c>
      <c r="K156" s="146">
        <v>-395.3</v>
      </c>
      <c r="L156" s="146">
        <v>-407</v>
      </c>
      <c r="M156" s="146">
        <v>-414.9</v>
      </c>
      <c r="N156" s="146">
        <v>-387.1</v>
      </c>
      <c r="O156" s="146">
        <v>-404.7</v>
      </c>
      <c r="P156" s="146">
        <v>-410.5</v>
      </c>
      <c r="Q156" s="146">
        <v>-403.2</v>
      </c>
      <c r="R156" s="146">
        <v>-411.7</v>
      </c>
      <c r="S156" s="146">
        <v>-416.5</v>
      </c>
      <c r="T156" s="146">
        <v>-416.5</v>
      </c>
      <c r="U156" s="146">
        <v>-401.69</v>
      </c>
      <c r="V156" s="146">
        <v>-401.69</v>
      </c>
      <c r="W156" s="146">
        <v>-401.69</v>
      </c>
      <c r="X156" s="146">
        <v>-401.69</v>
      </c>
      <c r="Y156" s="146">
        <v>-401.69</v>
      </c>
      <c r="Z156" s="146">
        <v>-401.69</v>
      </c>
      <c r="AA156" s="146">
        <v>-401.69</v>
      </c>
      <c r="AB156" s="146">
        <v>-401.69</v>
      </c>
      <c r="AC156" s="146">
        <v>-401.69</v>
      </c>
      <c r="AD156" s="146">
        <v>-407</v>
      </c>
      <c r="AE156" s="146">
        <v>-414.4</v>
      </c>
      <c r="AF156" s="146">
        <v>-411.8</v>
      </c>
      <c r="AG156" s="151"/>
      <c r="AH156" s="45">
        <f t="shared" ref="AH156:AH168" si="138">MAX(B156:AF156)</f>
        <v>-387.1</v>
      </c>
      <c r="AI156" s="46">
        <f t="shared" ref="AI156:AI168" si="139">MIN(B156:AF156)</f>
        <v>-418.6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59.9</v>
      </c>
      <c r="C157" s="138">
        <v>59.9</v>
      </c>
      <c r="D157" s="138">
        <v>48.4</v>
      </c>
      <c r="E157" s="138">
        <v>48.4</v>
      </c>
      <c r="F157" s="138">
        <v>48.4</v>
      </c>
      <c r="G157" s="146">
        <v>85.9</v>
      </c>
      <c r="H157" s="146">
        <v>85.9</v>
      </c>
      <c r="I157" s="146">
        <v>85.9</v>
      </c>
      <c r="J157" s="146">
        <v>85.9</v>
      </c>
      <c r="K157" s="146">
        <v>85.9</v>
      </c>
      <c r="L157" s="146">
        <v>85.9</v>
      </c>
      <c r="M157" s="146">
        <v>55.7</v>
      </c>
      <c r="N157" s="146">
        <v>44.7</v>
      </c>
      <c r="O157" s="146">
        <v>49.1</v>
      </c>
      <c r="P157" s="146">
        <v>62.1</v>
      </c>
      <c r="Q157" s="146">
        <v>78.7</v>
      </c>
      <c r="R157" s="146">
        <v>60.6</v>
      </c>
      <c r="S157" s="146">
        <v>88.6</v>
      </c>
      <c r="T157" s="146">
        <v>88.6</v>
      </c>
      <c r="U157" s="146">
        <v>92.8</v>
      </c>
      <c r="V157" s="146">
        <v>92.8</v>
      </c>
      <c r="W157" s="146">
        <v>92.8</v>
      </c>
      <c r="X157" s="146">
        <v>92.8</v>
      </c>
      <c r="Y157" s="146">
        <v>92.8</v>
      </c>
      <c r="Z157" s="146">
        <v>92.8</v>
      </c>
      <c r="AA157" s="146">
        <v>92.8</v>
      </c>
      <c r="AB157" s="146">
        <v>92.8</v>
      </c>
      <c r="AC157" s="146">
        <v>92.8</v>
      </c>
      <c r="AD157" s="146">
        <v>56</v>
      </c>
      <c r="AE157" s="146">
        <v>45.8</v>
      </c>
      <c r="AF157" s="146">
        <v>63.2</v>
      </c>
      <c r="AG157" s="151"/>
      <c r="AH157" s="45">
        <f t="shared" si="138"/>
        <v>92.8</v>
      </c>
      <c r="AI157" s="46">
        <f t="shared" si="139"/>
        <v>44.7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-56.3</v>
      </c>
      <c r="C158" s="138">
        <v>-56.3</v>
      </c>
      <c r="D158" s="138">
        <v>-3.7</v>
      </c>
      <c r="E158" s="138">
        <v>-3.7</v>
      </c>
      <c r="F158" s="138">
        <v>-3.7</v>
      </c>
      <c r="G158" s="146">
        <v>-11.9</v>
      </c>
      <c r="H158" s="146">
        <v>-11.9</v>
      </c>
      <c r="I158" s="146">
        <v>-11.9</v>
      </c>
      <c r="J158" s="146">
        <v>-11.9</v>
      </c>
      <c r="K158" s="146">
        <v>-11.9</v>
      </c>
      <c r="L158" s="146">
        <v>-11.9</v>
      </c>
      <c r="M158" s="146">
        <v>-25.2</v>
      </c>
      <c r="N158" s="146">
        <v>-24.9</v>
      </c>
      <c r="O158" s="146">
        <v>-19.899999999999999</v>
      </c>
      <c r="P158" s="146">
        <v>-12.2</v>
      </c>
      <c r="Q158" s="146">
        <v>-11.1</v>
      </c>
      <c r="R158" s="146">
        <v>-12.3</v>
      </c>
      <c r="S158" s="146">
        <v>-12.2</v>
      </c>
      <c r="T158" s="146">
        <v>-12.2</v>
      </c>
      <c r="U158" s="146">
        <v>-8.5</v>
      </c>
      <c r="V158" s="146">
        <v>-8.5</v>
      </c>
      <c r="W158" s="146">
        <v>-8.5</v>
      </c>
      <c r="X158" s="146">
        <v>-8.5</v>
      </c>
      <c r="Y158" s="146">
        <v>-8.5</v>
      </c>
      <c r="Z158" s="146">
        <v>-8.5</v>
      </c>
      <c r="AA158" s="146">
        <v>-8.5</v>
      </c>
      <c r="AB158" s="146">
        <v>-8.5</v>
      </c>
      <c r="AC158" s="146">
        <v>-8.5</v>
      </c>
      <c r="AD158" s="146">
        <v>-3.9</v>
      </c>
      <c r="AE158" s="146">
        <v>-4.2</v>
      </c>
      <c r="AF158" s="146">
        <v>-3.2</v>
      </c>
      <c r="AG158" s="140"/>
      <c r="AH158" s="45">
        <f t="shared" si="138"/>
        <v>-3.2</v>
      </c>
      <c r="AI158" s="46">
        <f t="shared" si="139"/>
        <v>-56.3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106.9</v>
      </c>
      <c r="C159" s="138">
        <v>106.9</v>
      </c>
      <c r="D159" s="138">
        <v>107</v>
      </c>
      <c r="E159" s="138">
        <v>107</v>
      </c>
      <c r="F159" s="138">
        <v>107</v>
      </c>
      <c r="G159" s="116">
        <v>98.9</v>
      </c>
      <c r="H159" s="116">
        <v>98.9</v>
      </c>
      <c r="I159" s="116">
        <v>98.9</v>
      </c>
      <c r="J159" s="116">
        <v>98.9</v>
      </c>
      <c r="K159" s="116">
        <v>98.9</v>
      </c>
      <c r="L159" s="116">
        <v>98.9</v>
      </c>
      <c r="M159" s="116">
        <v>253.9</v>
      </c>
      <c r="N159" s="116">
        <v>268</v>
      </c>
      <c r="O159" s="116">
        <v>266.3</v>
      </c>
      <c r="P159" s="116">
        <v>257.8</v>
      </c>
      <c r="Q159" s="116">
        <v>261.5</v>
      </c>
      <c r="R159" s="116">
        <v>225.5</v>
      </c>
      <c r="S159" s="116">
        <v>88.5</v>
      </c>
      <c r="T159" s="116">
        <v>88.5</v>
      </c>
      <c r="U159" s="116">
        <v>119.3</v>
      </c>
      <c r="V159" s="116">
        <v>119.3</v>
      </c>
      <c r="W159" s="116">
        <v>119.3</v>
      </c>
      <c r="X159" s="116">
        <v>119.3</v>
      </c>
      <c r="Y159" s="116">
        <v>119.3</v>
      </c>
      <c r="Z159" s="116">
        <v>119.3</v>
      </c>
      <c r="AA159" s="116">
        <v>119.3</v>
      </c>
      <c r="AB159" s="116">
        <v>119.3</v>
      </c>
      <c r="AC159" s="116">
        <v>119.3</v>
      </c>
      <c r="AD159" s="116">
        <v>135.1</v>
      </c>
      <c r="AE159" s="116">
        <v>131.4</v>
      </c>
      <c r="AF159" s="116">
        <v>126.2</v>
      </c>
      <c r="AG159" s="140"/>
      <c r="AH159" s="45">
        <f t="shared" si="138"/>
        <v>268</v>
      </c>
      <c r="AI159" s="46">
        <f t="shared" si="139"/>
        <v>88.5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16.3</v>
      </c>
      <c r="C160" s="138">
        <v>16.3</v>
      </c>
      <c r="D160" s="138">
        <v>11.9</v>
      </c>
      <c r="E160" s="138">
        <v>11.9</v>
      </c>
      <c r="F160" s="138">
        <v>11.9</v>
      </c>
      <c r="G160" s="116">
        <v>19.7</v>
      </c>
      <c r="H160" s="116">
        <v>19.7</v>
      </c>
      <c r="I160" s="116">
        <v>19.7</v>
      </c>
      <c r="J160" s="116">
        <v>19.7</v>
      </c>
      <c r="K160" s="116">
        <v>19.7</v>
      </c>
      <c r="L160" s="116">
        <v>19.7</v>
      </c>
      <c r="M160" s="116">
        <v>25.2</v>
      </c>
      <c r="N160" s="116">
        <v>26</v>
      </c>
      <c r="O160" s="116">
        <v>26</v>
      </c>
      <c r="P160" s="116">
        <v>26.2</v>
      </c>
      <c r="Q160" s="116">
        <v>23.4</v>
      </c>
      <c r="R160" s="116">
        <v>28.6</v>
      </c>
      <c r="S160" s="116">
        <v>15</v>
      </c>
      <c r="T160" s="116">
        <v>15</v>
      </c>
      <c r="U160" s="116">
        <v>16.600000000000001</v>
      </c>
      <c r="V160" s="116">
        <v>16.600000000000001</v>
      </c>
      <c r="W160" s="116">
        <v>16.600000000000001</v>
      </c>
      <c r="X160" s="116">
        <v>16.600000000000001</v>
      </c>
      <c r="Y160" s="116">
        <v>16.600000000000001</v>
      </c>
      <c r="Z160" s="116">
        <v>16.600000000000001</v>
      </c>
      <c r="AA160" s="116">
        <v>16.600000000000001</v>
      </c>
      <c r="AB160" s="116">
        <v>16.600000000000001</v>
      </c>
      <c r="AC160" s="116">
        <v>16.600000000000001</v>
      </c>
      <c r="AD160" s="116">
        <v>16.5</v>
      </c>
      <c r="AE160" s="116">
        <v>16.8</v>
      </c>
      <c r="AF160" s="116">
        <v>16.600000000000001</v>
      </c>
      <c r="AG160" s="140"/>
      <c r="AH160" s="45">
        <f t="shared" si="138"/>
        <v>28.6</v>
      </c>
      <c r="AI160" s="46">
        <f t="shared" si="139"/>
        <v>11.9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13.6</v>
      </c>
      <c r="C161" s="138">
        <v>13.6</v>
      </c>
      <c r="D161" s="138">
        <v>4</v>
      </c>
      <c r="E161" s="138">
        <v>4</v>
      </c>
      <c r="F161" s="138">
        <v>4</v>
      </c>
      <c r="G161" s="116">
        <v>-3.3</v>
      </c>
      <c r="H161" s="116">
        <v>-3.3</v>
      </c>
      <c r="I161" s="116">
        <v>-3.3</v>
      </c>
      <c r="J161" s="116">
        <v>-3.3</v>
      </c>
      <c r="K161" s="116">
        <v>-3.3</v>
      </c>
      <c r="L161" s="116">
        <v>-3.3</v>
      </c>
      <c r="M161" s="116">
        <v>12.7</v>
      </c>
      <c r="N161" s="116">
        <v>17.399999999999999</v>
      </c>
      <c r="O161" s="116">
        <v>17.7</v>
      </c>
      <c r="P161" s="116">
        <v>24.4</v>
      </c>
      <c r="Q161" s="116">
        <v>24.9</v>
      </c>
      <c r="R161" s="116">
        <v>22.8</v>
      </c>
      <c r="S161" s="116">
        <v>23.5</v>
      </c>
      <c r="T161" s="116">
        <v>23.5</v>
      </c>
      <c r="U161" s="116">
        <v>18.52</v>
      </c>
      <c r="V161" s="116">
        <v>18.52</v>
      </c>
      <c r="W161" s="116">
        <v>18.52</v>
      </c>
      <c r="X161" s="116">
        <v>18.52</v>
      </c>
      <c r="Y161" s="116">
        <v>18.52</v>
      </c>
      <c r="Z161" s="116">
        <v>18.52</v>
      </c>
      <c r="AA161" s="116">
        <v>18.52</v>
      </c>
      <c r="AB161" s="116">
        <v>18.52</v>
      </c>
      <c r="AC161" s="116">
        <v>18.52</v>
      </c>
      <c r="AD161" s="116">
        <v>-1.4</v>
      </c>
      <c r="AE161" s="116">
        <v>7.8</v>
      </c>
      <c r="AF161" s="116">
        <v>8.1999999999999993</v>
      </c>
      <c r="AG161" s="140"/>
      <c r="AH161" s="45">
        <f t="shared" si="138"/>
        <v>24.9</v>
      </c>
      <c r="AI161" s="46">
        <f t="shared" si="139"/>
        <v>-3.3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49"/>
      <c r="AH162" s="45">
        <f t="shared" si="138"/>
        <v>0</v>
      </c>
      <c r="AI162" s="46">
        <f t="shared" si="139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3"/>
      <c r="AH163" s="45">
        <f t="shared" si="138"/>
        <v>0</v>
      </c>
      <c r="AI163" s="46">
        <f t="shared" si="139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3"/>
      <c r="AH164" s="45">
        <f t="shared" si="138"/>
        <v>0</v>
      </c>
      <c r="AI164" s="46">
        <f t="shared" si="139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3"/>
      <c r="AH165" s="45">
        <f t="shared" si="138"/>
        <v>0</v>
      </c>
      <c r="AI165" s="46">
        <f t="shared" si="139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3"/>
      <c r="AH166" s="45">
        <f t="shared" si="138"/>
        <v>0</v>
      </c>
      <c r="AI166" s="46">
        <f t="shared" si="139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3"/>
      <c r="AH167" s="45">
        <f t="shared" si="138"/>
        <v>0</v>
      </c>
      <c r="AI167" s="46">
        <f t="shared" si="139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>
        <v>1522.25</v>
      </c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4"/>
      <c r="AH168" s="45">
        <f t="shared" si="138"/>
        <v>1522.25</v>
      </c>
      <c r="AI168" s="46">
        <f t="shared" si="139"/>
        <v>1522.25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B169" si="140">(SUMPRODUCT((B11:B77&lt;&gt;0)*(B11:B77&lt;$AG$11:$AG$77)*($AG$11:$AG$77-B11:B77)))*0.8</f>
        <v>260.68400000000003</v>
      </c>
      <c r="C169" s="171">
        <f t="shared" si="140"/>
        <v>260.68400000000003</v>
      </c>
      <c r="D169" s="171">
        <f t="shared" ref="D169:E169" si="141">(SUMPRODUCT((D11:D77&lt;&gt;0)*(D11:D77&lt;$AG$11:$AG$77)*($AG$11:$AG$77-D11:D77)))*0.8</f>
        <v>269.64400000000006</v>
      </c>
      <c r="E169" s="171">
        <f t="shared" si="141"/>
        <v>272.44400000000002</v>
      </c>
      <c r="F169" s="171">
        <f t="shared" ref="F169" si="142">(SUMPRODUCT((F11:F77&lt;&gt;0)*(F11:F77&lt;$AG$11:$AG$77)*($AG$11:$AG$77-F11:F77)))*0.8</f>
        <v>303.32400000000001</v>
      </c>
      <c r="G169" s="171">
        <f t="shared" si="140"/>
        <v>303.32400000000001</v>
      </c>
      <c r="H169" s="171">
        <f t="shared" si="140"/>
        <v>303.32400000000001</v>
      </c>
      <c r="I169" s="171">
        <f t="shared" si="140"/>
        <v>309.56400000000002</v>
      </c>
      <c r="J169" s="171">
        <f t="shared" si="140"/>
        <v>309.56400000000002</v>
      </c>
      <c r="K169" s="171">
        <f t="shared" si="140"/>
        <v>267.64399999999995</v>
      </c>
      <c r="L169" s="171">
        <f t="shared" si="140"/>
        <v>267.64399999999995</v>
      </c>
      <c r="M169" s="171">
        <f t="shared" si="140"/>
        <v>205.16399999999996</v>
      </c>
      <c r="N169" s="171">
        <f t="shared" si="140"/>
        <v>218.92399999999998</v>
      </c>
      <c r="O169" s="171">
        <f t="shared" si="140"/>
        <v>196.92399999999995</v>
      </c>
      <c r="P169" s="171">
        <f t="shared" si="140"/>
        <v>204.52399999999994</v>
      </c>
      <c r="Q169" s="171">
        <f t="shared" si="140"/>
        <v>207.88399999999999</v>
      </c>
      <c r="R169" s="171">
        <f t="shared" si="140"/>
        <v>189.16399999999996</v>
      </c>
      <c r="S169" s="171">
        <f t="shared" si="140"/>
        <v>159.00400000000002</v>
      </c>
      <c r="T169" s="171">
        <f t="shared" si="140"/>
        <v>204.55600000000001</v>
      </c>
      <c r="U169" s="171">
        <f t="shared" si="140"/>
        <v>211.67599999999999</v>
      </c>
      <c r="V169" s="171">
        <f t="shared" si="140"/>
        <v>253.59599999999992</v>
      </c>
      <c r="W169" s="171">
        <f t="shared" si="140"/>
        <v>253.59599999999992</v>
      </c>
      <c r="X169" s="171">
        <f t="shared" si="140"/>
        <v>253.59599999999992</v>
      </c>
      <c r="Y169" s="171">
        <f t="shared" si="140"/>
        <v>239.99599999999998</v>
      </c>
      <c r="Z169" s="171">
        <f t="shared" si="140"/>
        <v>227.59599999999998</v>
      </c>
      <c r="AA169" s="171">
        <f t="shared" si="140"/>
        <v>175.91199999999998</v>
      </c>
      <c r="AB169" s="171">
        <f t="shared" si="140"/>
        <v>175.91199999999998</v>
      </c>
      <c r="AC169" s="171">
        <f t="shared" ref="AC169:AD169" si="143">(SUMPRODUCT((AC11:AC77&lt;&gt;0)*(AC11:AC77&lt;$AG$11:$AG$77)*($AG$11:$AG$77-AC11:AC77)))*0.8</f>
        <v>175.91199999999998</v>
      </c>
      <c r="AD169" s="171">
        <f t="shared" si="143"/>
        <v>175.91199999999998</v>
      </c>
      <c r="AE169" s="171">
        <f t="shared" ref="AE169:AF169" si="144">(SUMPRODUCT((AE11:AE77&lt;&gt;0)*(AE11:AE77&lt;$AG$11:$AG$77)*($AG$11:$AG$77-AE11:AE77)))*0.8</f>
        <v>308.36399999999998</v>
      </c>
      <c r="AF169" s="171">
        <f t="shared" si="144"/>
        <v>262.84399999999994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45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713.80499999999995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728.70500000000004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735.80500000000006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794.30500000000006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832.90499999999997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849.10500000000002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819.10500000000002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803.60500000000002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793.60500000000002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738.40499999999997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719.40499999999997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632.10500000000002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638.70500000000004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642.90499999999997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627.90499999999997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630.60500000000002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752.80499999999995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720.80499999999995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669.34500000000003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680.64499999999998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663.54499999999996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697.04499999999996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697.04499999999996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630.245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616.745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547.24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574.74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586.24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586.24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760.70499999999993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802.40499999999997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45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45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146">B172</f>
        <v>0.3</v>
      </c>
      <c r="D172" s="181">
        <f t="shared" si="146"/>
        <v>0.3</v>
      </c>
      <c r="E172" s="181">
        <f t="shared" si="146"/>
        <v>0.3</v>
      </c>
      <c r="F172" s="181">
        <f t="shared" si="146"/>
        <v>0.3</v>
      </c>
      <c r="G172" s="181">
        <f t="shared" si="146"/>
        <v>0.3</v>
      </c>
      <c r="H172" s="181">
        <f t="shared" si="146"/>
        <v>0.3</v>
      </c>
      <c r="I172" s="181">
        <f t="shared" si="146"/>
        <v>0.3</v>
      </c>
      <c r="J172" s="181">
        <f t="shared" si="146"/>
        <v>0.3</v>
      </c>
      <c r="K172" s="181">
        <f t="shared" si="146"/>
        <v>0.3</v>
      </c>
      <c r="L172" s="181">
        <f t="shared" si="146"/>
        <v>0.3</v>
      </c>
      <c r="M172" s="181">
        <f t="shared" si="146"/>
        <v>0.3</v>
      </c>
      <c r="N172" s="181">
        <f t="shared" si="146"/>
        <v>0.3</v>
      </c>
      <c r="O172" s="181">
        <f t="shared" si="146"/>
        <v>0.3</v>
      </c>
      <c r="P172" s="181">
        <f t="shared" si="146"/>
        <v>0.3</v>
      </c>
      <c r="Q172" s="181">
        <f t="shared" si="146"/>
        <v>0.3</v>
      </c>
      <c r="R172" s="181">
        <f t="shared" si="146"/>
        <v>0.3</v>
      </c>
      <c r="S172" s="181">
        <f t="shared" ref="S172:AF177" si="147">R172</f>
        <v>0.3</v>
      </c>
      <c r="T172" s="181">
        <f t="shared" si="147"/>
        <v>0.3</v>
      </c>
      <c r="U172" s="181">
        <f t="shared" si="147"/>
        <v>0.3</v>
      </c>
      <c r="V172" s="181">
        <f t="shared" si="147"/>
        <v>0.3</v>
      </c>
      <c r="W172" s="181">
        <f t="shared" si="147"/>
        <v>0.3</v>
      </c>
      <c r="X172" s="181">
        <f t="shared" si="147"/>
        <v>0.3</v>
      </c>
      <c r="Y172" s="181">
        <f t="shared" si="147"/>
        <v>0.3</v>
      </c>
      <c r="Z172" s="181">
        <f t="shared" si="147"/>
        <v>0.3</v>
      </c>
      <c r="AA172" s="181">
        <f t="shared" si="147"/>
        <v>0.3</v>
      </c>
      <c r="AB172" s="181">
        <f t="shared" si="147"/>
        <v>0.3</v>
      </c>
      <c r="AC172" s="181">
        <f t="shared" si="147"/>
        <v>0.3</v>
      </c>
      <c r="AD172" s="181">
        <f t="shared" si="147"/>
        <v>0.3</v>
      </c>
      <c r="AE172" s="181">
        <f t="shared" si="147"/>
        <v>0.3</v>
      </c>
      <c r="AF172" s="181">
        <f t="shared" si="147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48">AN$168*AM172</f>
        <v>28</v>
      </c>
      <c r="AO172" s="134">
        <f t="shared" si="145"/>
        <v>0</v>
      </c>
    </row>
    <row r="173" spans="1:41" x14ac:dyDescent="0.25">
      <c r="A173" s="113" t="s">
        <v>141</v>
      </c>
      <c r="B173" s="183">
        <v>0.4</v>
      </c>
      <c r="C173" s="183">
        <f t="shared" si="146"/>
        <v>0.4</v>
      </c>
      <c r="D173" s="183">
        <f t="shared" si="146"/>
        <v>0.4</v>
      </c>
      <c r="E173" s="183">
        <f t="shared" si="146"/>
        <v>0.4</v>
      </c>
      <c r="F173" s="183">
        <f t="shared" si="146"/>
        <v>0.4</v>
      </c>
      <c r="G173" s="183">
        <f t="shared" si="146"/>
        <v>0.4</v>
      </c>
      <c r="H173" s="183">
        <f t="shared" si="146"/>
        <v>0.4</v>
      </c>
      <c r="I173" s="183">
        <f t="shared" si="146"/>
        <v>0.4</v>
      </c>
      <c r="J173" s="183">
        <f t="shared" si="146"/>
        <v>0.4</v>
      </c>
      <c r="K173" s="183">
        <f t="shared" si="146"/>
        <v>0.4</v>
      </c>
      <c r="L173" s="183">
        <f t="shared" si="146"/>
        <v>0.4</v>
      </c>
      <c r="M173" s="183">
        <f t="shared" si="146"/>
        <v>0.4</v>
      </c>
      <c r="N173" s="183">
        <f t="shared" si="146"/>
        <v>0.4</v>
      </c>
      <c r="O173" s="183">
        <f t="shared" si="146"/>
        <v>0.4</v>
      </c>
      <c r="P173" s="183">
        <f t="shared" si="146"/>
        <v>0.4</v>
      </c>
      <c r="Q173" s="183">
        <f t="shared" si="146"/>
        <v>0.4</v>
      </c>
      <c r="R173" s="183">
        <f t="shared" si="146"/>
        <v>0.4</v>
      </c>
      <c r="S173" s="183">
        <f t="shared" si="147"/>
        <v>0.4</v>
      </c>
      <c r="T173" s="183">
        <f t="shared" si="147"/>
        <v>0.4</v>
      </c>
      <c r="U173" s="183">
        <f t="shared" si="147"/>
        <v>0.4</v>
      </c>
      <c r="V173" s="183">
        <f t="shared" si="147"/>
        <v>0.4</v>
      </c>
      <c r="W173" s="183">
        <f t="shared" si="147"/>
        <v>0.4</v>
      </c>
      <c r="X173" s="183">
        <f t="shared" si="147"/>
        <v>0.4</v>
      </c>
      <c r="Y173" s="183">
        <f t="shared" si="147"/>
        <v>0.4</v>
      </c>
      <c r="Z173" s="183">
        <f t="shared" si="147"/>
        <v>0.4</v>
      </c>
      <c r="AA173" s="183">
        <f t="shared" si="147"/>
        <v>0.4</v>
      </c>
      <c r="AB173" s="183">
        <f t="shared" si="147"/>
        <v>0.4</v>
      </c>
      <c r="AC173" s="183">
        <f t="shared" si="147"/>
        <v>0.4</v>
      </c>
      <c r="AD173" s="183">
        <f t="shared" si="147"/>
        <v>0.4</v>
      </c>
      <c r="AE173" s="183">
        <f t="shared" si="147"/>
        <v>0.4</v>
      </c>
      <c r="AF173" s="183">
        <f t="shared" si="147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48"/>
        <v>60</v>
      </c>
      <c r="AO173" s="136">
        <f t="shared" si="145"/>
        <v>0</v>
      </c>
    </row>
    <row r="174" spans="1:41" x14ac:dyDescent="0.25">
      <c r="A174" s="113" t="s">
        <v>143</v>
      </c>
      <c r="B174" s="183">
        <v>1.5</v>
      </c>
      <c r="C174" s="183">
        <f t="shared" si="146"/>
        <v>1.5</v>
      </c>
      <c r="D174" s="183">
        <f t="shared" si="146"/>
        <v>1.5</v>
      </c>
      <c r="E174" s="183">
        <f t="shared" si="146"/>
        <v>1.5</v>
      </c>
      <c r="F174" s="183">
        <f t="shared" si="146"/>
        <v>1.5</v>
      </c>
      <c r="G174" s="183">
        <f t="shared" si="146"/>
        <v>1.5</v>
      </c>
      <c r="H174" s="183">
        <f t="shared" si="146"/>
        <v>1.5</v>
      </c>
      <c r="I174" s="183">
        <f t="shared" si="146"/>
        <v>1.5</v>
      </c>
      <c r="J174" s="183">
        <f t="shared" si="146"/>
        <v>1.5</v>
      </c>
      <c r="K174" s="183">
        <f t="shared" si="146"/>
        <v>1.5</v>
      </c>
      <c r="L174" s="183">
        <f t="shared" si="146"/>
        <v>1.5</v>
      </c>
      <c r="M174" s="183">
        <f t="shared" si="146"/>
        <v>1.5</v>
      </c>
      <c r="N174" s="183">
        <f t="shared" si="146"/>
        <v>1.5</v>
      </c>
      <c r="O174" s="183">
        <f t="shared" si="146"/>
        <v>1.5</v>
      </c>
      <c r="P174" s="183">
        <f t="shared" si="146"/>
        <v>1.5</v>
      </c>
      <c r="Q174" s="183">
        <f t="shared" si="146"/>
        <v>1.5</v>
      </c>
      <c r="R174" s="183">
        <f t="shared" si="146"/>
        <v>1.5</v>
      </c>
      <c r="S174" s="183">
        <f t="shared" si="147"/>
        <v>1.5</v>
      </c>
      <c r="T174" s="183">
        <f t="shared" si="147"/>
        <v>1.5</v>
      </c>
      <c r="U174" s="183">
        <f t="shared" si="147"/>
        <v>1.5</v>
      </c>
      <c r="V174" s="183">
        <f t="shared" si="147"/>
        <v>1.5</v>
      </c>
      <c r="W174" s="183">
        <f t="shared" si="147"/>
        <v>1.5</v>
      </c>
      <c r="X174" s="183">
        <f t="shared" si="147"/>
        <v>1.5</v>
      </c>
      <c r="Y174" s="183">
        <f t="shared" si="147"/>
        <v>1.5</v>
      </c>
      <c r="Z174" s="183">
        <f t="shared" si="147"/>
        <v>1.5</v>
      </c>
      <c r="AA174" s="183">
        <f t="shared" si="147"/>
        <v>1.5</v>
      </c>
      <c r="AB174" s="183">
        <f t="shared" si="147"/>
        <v>1.5</v>
      </c>
      <c r="AC174" s="183">
        <f t="shared" si="147"/>
        <v>1.5</v>
      </c>
      <c r="AD174" s="183">
        <f t="shared" si="147"/>
        <v>1.5</v>
      </c>
      <c r="AE174" s="183">
        <f t="shared" si="147"/>
        <v>1.5</v>
      </c>
      <c r="AF174" s="183">
        <f t="shared" si="147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48"/>
        <v>12</v>
      </c>
      <c r="AO174" s="136">
        <f t="shared" si="145"/>
        <v>0</v>
      </c>
    </row>
    <row r="175" spans="1:41" x14ac:dyDescent="0.25">
      <c r="A175" s="113" t="s">
        <v>145</v>
      </c>
      <c r="B175" s="183">
        <v>0.3</v>
      </c>
      <c r="C175" s="183">
        <f t="shared" si="146"/>
        <v>0.3</v>
      </c>
      <c r="D175" s="183">
        <f t="shared" si="146"/>
        <v>0.3</v>
      </c>
      <c r="E175" s="183">
        <f t="shared" si="146"/>
        <v>0.3</v>
      </c>
      <c r="F175" s="183">
        <f t="shared" si="146"/>
        <v>0.3</v>
      </c>
      <c r="G175" s="183">
        <f t="shared" si="146"/>
        <v>0.3</v>
      </c>
      <c r="H175" s="183">
        <f t="shared" si="146"/>
        <v>0.3</v>
      </c>
      <c r="I175" s="183">
        <f t="shared" si="146"/>
        <v>0.3</v>
      </c>
      <c r="J175" s="183">
        <f t="shared" si="146"/>
        <v>0.3</v>
      </c>
      <c r="K175" s="183">
        <f t="shared" si="146"/>
        <v>0.3</v>
      </c>
      <c r="L175" s="183">
        <f t="shared" si="146"/>
        <v>0.3</v>
      </c>
      <c r="M175" s="183">
        <f t="shared" si="146"/>
        <v>0.3</v>
      </c>
      <c r="N175" s="183">
        <f t="shared" si="146"/>
        <v>0.3</v>
      </c>
      <c r="O175" s="183">
        <f t="shared" si="146"/>
        <v>0.3</v>
      </c>
      <c r="P175" s="183">
        <f t="shared" si="146"/>
        <v>0.3</v>
      </c>
      <c r="Q175" s="183">
        <f t="shared" si="146"/>
        <v>0.3</v>
      </c>
      <c r="R175" s="183">
        <f t="shared" si="146"/>
        <v>0.3</v>
      </c>
      <c r="S175" s="183">
        <f t="shared" si="147"/>
        <v>0.3</v>
      </c>
      <c r="T175" s="183">
        <f t="shared" si="147"/>
        <v>0.3</v>
      </c>
      <c r="U175" s="183">
        <f t="shared" si="147"/>
        <v>0.3</v>
      </c>
      <c r="V175" s="183">
        <f t="shared" si="147"/>
        <v>0.3</v>
      </c>
      <c r="W175" s="183">
        <f t="shared" si="147"/>
        <v>0.3</v>
      </c>
      <c r="X175" s="183">
        <f t="shared" si="147"/>
        <v>0.3</v>
      </c>
      <c r="Y175" s="183">
        <f t="shared" si="147"/>
        <v>0.3</v>
      </c>
      <c r="Z175" s="183">
        <f t="shared" si="147"/>
        <v>0.3</v>
      </c>
      <c r="AA175" s="183">
        <f t="shared" si="147"/>
        <v>0.3</v>
      </c>
      <c r="AB175" s="183">
        <f t="shared" si="147"/>
        <v>0.3</v>
      </c>
      <c r="AC175" s="183">
        <f t="shared" si="147"/>
        <v>0.3</v>
      </c>
      <c r="AD175" s="183">
        <f t="shared" si="147"/>
        <v>0.3</v>
      </c>
      <c r="AE175" s="183">
        <f t="shared" si="147"/>
        <v>0.3</v>
      </c>
      <c r="AF175" s="183">
        <f t="shared" si="147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48"/>
        <v>11</v>
      </c>
      <c r="AO175" s="136">
        <f t="shared" si="145"/>
        <v>0</v>
      </c>
    </row>
    <row r="176" spans="1:41" x14ac:dyDescent="0.25">
      <c r="A176" s="113" t="s">
        <v>147</v>
      </c>
      <c r="B176" s="183">
        <v>0.4</v>
      </c>
      <c r="C176" s="183">
        <f t="shared" si="146"/>
        <v>0.4</v>
      </c>
      <c r="D176" s="183">
        <f t="shared" si="146"/>
        <v>0.4</v>
      </c>
      <c r="E176" s="183">
        <f t="shared" si="146"/>
        <v>0.4</v>
      </c>
      <c r="F176" s="183">
        <f t="shared" si="146"/>
        <v>0.4</v>
      </c>
      <c r="G176" s="183">
        <f t="shared" si="146"/>
        <v>0.4</v>
      </c>
      <c r="H176" s="183">
        <f t="shared" si="146"/>
        <v>0.4</v>
      </c>
      <c r="I176" s="183">
        <f t="shared" si="146"/>
        <v>0.4</v>
      </c>
      <c r="J176" s="183">
        <f t="shared" si="146"/>
        <v>0.4</v>
      </c>
      <c r="K176" s="183">
        <f t="shared" si="146"/>
        <v>0.4</v>
      </c>
      <c r="L176" s="183">
        <f t="shared" si="146"/>
        <v>0.4</v>
      </c>
      <c r="M176" s="183">
        <f t="shared" si="146"/>
        <v>0.4</v>
      </c>
      <c r="N176" s="183">
        <f t="shared" si="146"/>
        <v>0.4</v>
      </c>
      <c r="O176" s="183">
        <f t="shared" si="146"/>
        <v>0.4</v>
      </c>
      <c r="P176" s="183">
        <f t="shared" si="146"/>
        <v>0.4</v>
      </c>
      <c r="Q176" s="183">
        <f t="shared" si="146"/>
        <v>0.4</v>
      </c>
      <c r="R176" s="183">
        <f t="shared" si="146"/>
        <v>0.4</v>
      </c>
      <c r="S176" s="183">
        <f t="shared" si="147"/>
        <v>0.4</v>
      </c>
      <c r="T176" s="183">
        <f t="shared" si="147"/>
        <v>0.4</v>
      </c>
      <c r="U176" s="183">
        <f t="shared" si="147"/>
        <v>0.4</v>
      </c>
      <c r="V176" s="183">
        <f t="shared" si="147"/>
        <v>0.4</v>
      </c>
      <c r="W176" s="183">
        <f t="shared" si="147"/>
        <v>0.4</v>
      </c>
      <c r="X176" s="183">
        <f t="shared" si="147"/>
        <v>0.4</v>
      </c>
      <c r="Y176" s="183">
        <f t="shared" si="147"/>
        <v>0.4</v>
      </c>
      <c r="Z176" s="183">
        <f t="shared" si="147"/>
        <v>0.4</v>
      </c>
      <c r="AA176" s="183">
        <f t="shared" si="147"/>
        <v>0.4</v>
      </c>
      <c r="AB176" s="183">
        <f t="shared" si="147"/>
        <v>0.4</v>
      </c>
      <c r="AC176" s="183">
        <f t="shared" si="147"/>
        <v>0.4</v>
      </c>
      <c r="AD176" s="183">
        <f t="shared" si="147"/>
        <v>0.4</v>
      </c>
      <c r="AE176" s="183">
        <f t="shared" si="147"/>
        <v>0.4</v>
      </c>
      <c r="AF176" s="183">
        <f t="shared" si="147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48"/>
        <v>36</v>
      </c>
      <c r="AO176" s="136">
        <f t="shared" si="145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146"/>
        <v>0.64</v>
      </c>
      <c r="D177" s="186">
        <f t="shared" si="146"/>
        <v>0.64</v>
      </c>
      <c r="E177" s="186">
        <f t="shared" si="146"/>
        <v>0.64</v>
      </c>
      <c r="F177" s="186">
        <f t="shared" si="146"/>
        <v>0.64</v>
      </c>
      <c r="G177" s="186">
        <f t="shared" si="146"/>
        <v>0.64</v>
      </c>
      <c r="H177" s="186">
        <f t="shared" si="146"/>
        <v>0.64</v>
      </c>
      <c r="I177" s="186">
        <f t="shared" si="146"/>
        <v>0.64</v>
      </c>
      <c r="J177" s="186">
        <f t="shared" si="146"/>
        <v>0.64</v>
      </c>
      <c r="K177" s="186">
        <f t="shared" si="146"/>
        <v>0.64</v>
      </c>
      <c r="L177" s="186">
        <f t="shared" si="146"/>
        <v>0.64</v>
      </c>
      <c r="M177" s="186">
        <f t="shared" si="146"/>
        <v>0.64</v>
      </c>
      <c r="N177" s="186">
        <f t="shared" si="146"/>
        <v>0.64</v>
      </c>
      <c r="O177" s="186">
        <f t="shared" si="146"/>
        <v>0.64</v>
      </c>
      <c r="P177" s="186">
        <f t="shared" si="146"/>
        <v>0.64</v>
      </c>
      <c r="Q177" s="186">
        <f t="shared" si="146"/>
        <v>0.64</v>
      </c>
      <c r="R177" s="186">
        <f t="shared" si="146"/>
        <v>0.64</v>
      </c>
      <c r="S177" s="186">
        <f t="shared" si="147"/>
        <v>0.64</v>
      </c>
      <c r="T177" s="186">
        <f t="shared" si="147"/>
        <v>0.64</v>
      </c>
      <c r="U177" s="186">
        <f t="shared" si="147"/>
        <v>0.64</v>
      </c>
      <c r="V177" s="186">
        <f t="shared" si="147"/>
        <v>0.64</v>
      </c>
      <c r="W177" s="186">
        <f t="shared" si="147"/>
        <v>0.64</v>
      </c>
      <c r="X177" s="186">
        <f t="shared" si="147"/>
        <v>0.64</v>
      </c>
      <c r="Y177" s="186">
        <f t="shared" si="147"/>
        <v>0.64</v>
      </c>
      <c r="Z177" s="186">
        <f t="shared" si="147"/>
        <v>0.64</v>
      </c>
      <c r="AA177" s="186">
        <f t="shared" si="147"/>
        <v>0.64</v>
      </c>
      <c r="AB177" s="186">
        <f t="shared" si="147"/>
        <v>0.64</v>
      </c>
      <c r="AC177" s="186">
        <f t="shared" si="147"/>
        <v>0.64</v>
      </c>
      <c r="AD177" s="186">
        <f t="shared" si="147"/>
        <v>0.64</v>
      </c>
      <c r="AE177" s="186">
        <f t="shared" si="147"/>
        <v>0.64</v>
      </c>
      <c r="AF177" s="186">
        <f t="shared" si="147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48"/>
        <v>45</v>
      </c>
      <c r="AO177" s="136">
        <f t="shared" si="145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149">SUM(C172:C177)</f>
        <v>3.54</v>
      </c>
      <c r="D178" s="189">
        <f t="shared" si="149"/>
        <v>3.54</v>
      </c>
      <c r="E178" s="189">
        <f t="shared" ref="E178" si="150">SUM(E172:E177)</f>
        <v>3.54</v>
      </c>
      <c r="F178" s="189">
        <f t="shared" si="149"/>
        <v>3.54</v>
      </c>
      <c r="G178" s="189">
        <f t="shared" si="149"/>
        <v>3.54</v>
      </c>
      <c r="H178" s="189">
        <f t="shared" si="149"/>
        <v>3.54</v>
      </c>
      <c r="I178" s="189">
        <f t="shared" si="149"/>
        <v>3.54</v>
      </c>
      <c r="J178" s="189">
        <f t="shared" si="149"/>
        <v>3.54</v>
      </c>
      <c r="K178" s="189">
        <f t="shared" si="149"/>
        <v>3.54</v>
      </c>
      <c r="L178" s="189">
        <f t="shared" si="149"/>
        <v>3.54</v>
      </c>
      <c r="M178" s="189">
        <f t="shared" si="149"/>
        <v>3.54</v>
      </c>
      <c r="N178" s="189">
        <f t="shared" si="149"/>
        <v>3.54</v>
      </c>
      <c r="O178" s="189">
        <f t="shared" si="149"/>
        <v>3.54</v>
      </c>
      <c r="P178" s="189">
        <f t="shared" si="149"/>
        <v>3.54</v>
      </c>
      <c r="Q178" s="189">
        <f t="shared" si="149"/>
        <v>3.54</v>
      </c>
      <c r="R178" s="189">
        <f t="shared" si="149"/>
        <v>3.54</v>
      </c>
      <c r="S178" s="189">
        <f t="shared" si="149"/>
        <v>3.54</v>
      </c>
      <c r="T178" s="189">
        <f t="shared" si="149"/>
        <v>3.54</v>
      </c>
      <c r="U178" s="189">
        <f t="shared" si="149"/>
        <v>3.54</v>
      </c>
      <c r="V178" s="189">
        <f t="shared" si="149"/>
        <v>3.54</v>
      </c>
      <c r="W178" s="189">
        <f t="shared" si="149"/>
        <v>3.54</v>
      </c>
      <c r="X178" s="189">
        <f t="shared" si="149"/>
        <v>3.54</v>
      </c>
      <c r="Y178" s="189">
        <f t="shared" si="149"/>
        <v>3.54</v>
      </c>
      <c r="Z178" s="189">
        <f t="shared" si="149"/>
        <v>3.54</v>
      </c>
      <c r="AA178" s="189">
        <f t="shared" si="149"/>
        <v>3.54</v>
      </c>
      <c r="AB178" s="189">
        <f t="shared" si="149"/>
        <v>3.54</v>
      </c>
      <c r="AC178" s="189">
        <f t="shared" ref="AC178:AD178" si="151">SUM(AC172:AC177)</f>
        <v>3.54</v>
      </c>
      <c r="AD178" s="189">
        <f t="shared" si="151"/>
        <v>3.54</v>
      </c>
      <c r="AE178" s="189">
        <f t="shared" ref="AE178:AF178" si="152">SUM(AE172:AE177)</f>
        <v>3.54</v>
      </c>
      <c r="AF178" s="189">
        <f t="shared" si="152"/>
        <v>3.54</v>
      </c>
      <c r="AG178" s="190">
        <f t="shared" si="149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153">B180</f>
        <v>0</v>
      </c>
      <c r="D180" s="181">
        <f t="shared" si="153"/>
        <v>0</v>
      </c>
      <c r="E180" s="181">
        <f t="shared" si="153"/>
        <v>0</v>
      </c>
      <c r="F180" s="181">
        <f t="shared" si="153"/>
        <v>0</v>
      </c>
      <c r="G180" s="181">
        <f t="shared" si="153"/>
        <v>0</v>
      </c>
      <c r="H180" s="181">
        <f t="shared" si="153"/>
        <v>0</v>
      </c>
      <c r="I180" s="181">
        <f t="shared" si="153"/>
        <v>0</v>
      </c>
      <c r="J180" s="181">
        <f t="shared" si="153"/>
        <v>0</v>
      </c>
      <c r="K180" s="181">
        <f t="shared" si="153"/>
        <v>0</v>
      </c>
      <c r="L180" s="181">
        <f t="shared" si="153"/>
        <v>0</v>
      </c>
      <c r="M180" s="181">
        <f t="shared" si="153"/>
        <v>0</v>
      </c>
      <c r="N180" s="181">
        <f t="shared" si="153"/>
        <v>0</v>
      </c>
      <c r="O180" s="181">
        <f t="shared" si="153"/>
        <v>0</v>
      </c>
      <c r="P180" s="181">
        <f t="shared" si="153"/>
        <v>0</v>
      </c>
      <c r="Q180" s="181">
        <f t="shared" si="153"/>
        <v>0</v>
      </c>
      <c r="R180" s="181">
        <f t="shared" si="153"/>
        <v>0</v>
      </c>
      <c r="S180" s="181">
        <f t="shared" ref="S180:AF195" si="154">R180</f>
        <v>0</v>
      </c>
      <c r="T180" s="181">
        <f t="shared" si="154"/>
        <v>0</v>
      </c>
      <c r="U180" s="181">
        <f t="shared" si="154"/>
        <v>0</v>
      </c>
      <c r="V180" s="181">
        <f t="shared" si="154"/>
        <v>0</v>
      </c>
      <c r="W180" s="181">
        <f t="shared" si="154"/>
        <v>0</v>
      </c>
      <c r="X180" s="181">
        <f t="shared" si="154"/>
        <v>0</v>
      </c>
      <c r="Y180" s="181">
        <f t="shared" si="154"/>
        <v>0</v>
      </c>
      <c r="Z180" s="181">
        <f t="shared" si="154"/>
        <v>0</v>
      </c>
      <c r="AA180" s="181">
        <f t="shared" si="154"/>
        <v>0</v>
      </c>
      <c r="AB180" s="181">
        <f t="shared" si="154"/>
        <v>0</v>
      </c>
      <c r="AC180" s="181">
        <f t="shared" si="154"/>
        <v>0</v>
      </c>
      <c r="AD180" s="181">
        <f t="shared" si="154"/>
        <v>0</v>
      </c>
      <c r="AE180" s="181">
        <f t="shared" si="154"/>
        <v>0</v>
      </c>
      <c r="AF180" s="181">
        <f t="shared" si="154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153"/>
        <v>0</v>
      </c>
      <c r="D181" s="183">
        <f t="shared" si="153"/>
        <v>0</v>
      </c>
      <c r="E181" s="183">
        <f t="shared" si="153"/>
        <v>0</v>
      </c>
      <c r="F181" s="183">
        <f t="shared" si="153"/>
        <v>0</v>
      </c>
      <c r="G181" s="183">
        <f t="shared" si="153"/>
        <v>0</v>
      </c>
      <c r="H181" s="183">
        <f t="shared" si="153"/>
        <v>0</v>
      </c>
      <c r="I181" s="183">
        <f t="shared" si="153"/>
        <v>0</v>
      </c>
      <c r="J181" s="183">
        <f t="shared" si="153"/>
        <v>0</v>
      </c>
      <c r="K181" s="183">
        <f t="shared" si="153"/>
        <v>0</v>
      </c>
      <c r="L181" s="183">
        <f t="shared" si="153"/>
        <v>0</v>
      </c>
      <c r="M181" s="183">
        <f t="shared" si="153"/>
        <v>0</v>
      </c>
      <c r="N181" s="183">
        <f t="shared" si="153"/>
        <v>0</v>
      </c>
      <c r="O181" s="183">
        <f t="shared" si="153"/>
        <v>0</v>
      </c>
      <c r="P181" s="183">
        <f t="shared" si="153"/>
        <v>0</v>
      </c>
      <c r="Q181" s="183">
        <f t="shared" si="153"/>
        <v>0</v>
      </c>
      <c r="R181" s="183">
        <f t="shared" si="153"/>
        <v>0</v>
      </c>
      <c r="S181" s="183">
        <f t="shared" si="154"/>
        <v>0</v>
      </c>
      <c r="T181" s="183">
        <f t="shared" si="154"/>
        <v>0</v>
      </c>
      <c r="U181" s="183">
        <f t="shared" si="154"/>
        <v>0</v>
      </c>
      <c r="V181" s="183">
        <f t="shared" si="154"/>
        <v>0</v>
      </c>
      <c r="W181" s="183">
        <f t="shared" si="154"/>
        <v>0</v>
      </c>
      <c r="X181" s="183">
        <f t="shared" si="154"/>
        <v>0</v>
      </c>
      <c r="Y181" s="183">
        <f t="shared" si="154"/>
        <v>0</v>
      </c>
      <c r="Z181" s="183">
        <f t="shared" si="154"/>
        <v>0</v>
      </c>
      <c r="AA181" s="183">
        <f t="shared" si="154"/>
        <v>0</v>
      </c>
      <c r="AB181" s="183">
        <f t="shared" si="154"/>
        <v>0</v>
      </c>
      <c r="AC181" s="183">
        <f t="shared" si="154"/>
        <v>0</v>
      </c>
      <c r="AD181" s="183">
        <f t="shared" si="154"/>
        <v>0</v>
      </c>
      <c r="AE181" s="183">
        <f t="shared" si="154"/>
        <v>0</v>
      </c>
      <c r="AF181" s="183">
        <f t="shared" si="154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153"/>
        <v>0</v>
      </c>
      <c r="D182" s="183">
        <f t="shared" si="153"/>
        <v>0</v>
      </c>
      <c r="E182" s="183">
        <f t="shared" si="153"/>
        <v>0</v>
      </c>
      <c r="F182" s="183">
        <f t="shared" si="153"/>
        <v>0</v>
      </c>
      <c r="G182" s="183">
        <f t="shared" si="153"/>
        <v>0</v>
      </c>
      <c r="H182" s="183">
        <f t="shared" si="153"/>
        <v>0</v>
      </c>
      <c r="I182" s="183">
        <f t="shared" si="153"/>
        <v>0</v>
      </c>
      <c r="J182" s="183">
        <f t="shared" si="153"/>
        <v>0</v>
      </c>
      <c r="K182" s="183">
        <f t="shared" si="153"/>
        <v>0</v>
      </c>
      <c r="L182" s="183">
        <f t="shared" si="153"/>
        <v>0</v>
      </c>
      <c r="M182" s="183">
        <f t="shared" si="153"/>
        <v>0</v>
      </c>
      <c r="N182" s="183">
        <f t="shared" si="153"/>
        <v>0</v>
      </c>
      <c r="O182" s="183">
        <f t="shared" si="153"/>
        <v>0</v>
      </c>
      <c r="P182" s="183">
        <f t="shared" si="153"/>
        <v>0</v>
      </c>
      <c r="Q182" s="183">
        <f t="shared" si="153"/>
        <v>0</v>
      </c>
      <c r="R182" s="183">
        <f t="shared" si="153"/>
        <v>0</v>
      </c>
      <c r="S182" s="183">
        <f t="shared" si="154"/>
        <v>0</v>
      </c>
      <c r="T182" s="183">
        <f t="shared" si="154"/>
        <v>0</v>
      </c>
      <c r="U182" s="183">
        <f t="shared" si="154"/>
        <v>0</v>
      </c>
      <c r="V182" s="183">
        <f t="shared" si="154"/>
        <v>0</v>
      </c>
      <c r="W182" s="183">
        <f t="shared" si="154"/>
        <v>0</v>
      </c>
      <c r="X182" s="183">
        <f t="shared" si="154"/>
        <v>0</v>
      </c>
      <c r="Y182" s="183">
        <f t="shared" si="154"/>
        <v>0</v>
      </c>
      <c r="Z182" s="183">
        <f t="shared" si="154"/>
        <v>0</v>
      </c>
      <c r="AA182" s="183">
        <f t="shared" si="154"/>
        <v>0</v>
      </c>
      <c r="AB182" s="183">
        <f t="shared" si="154"/>
        <v>0</v>
      </c>
      <c r="AC182" s="183">
        <f t="shared" si="154"/>
        <v>0</v>
      </c>
      <c r="AD182" s="183">
        <f t="shared" si="154"/>
        <v>0</v>
      </c>
      <c r="AE182" s="183">
        <f t="shared" si="154"/>
        <v>0</v>
      </c>
      <c r="AF182" s="183">
        <f t="shared" si="154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153"/>
        <v>0</v>
      </c>
      <c r="D183" s="183">
        <f t="shared" si="153"/>
        <v>0</v>
      </c>
      <c r="E183" s="183">
        <f t="shared" si="153"/>
        <v>0</v>
      </c>
      <c r="F183" s="183">
        <f t="shared" si="153"/>
        <v>0</v>
      </c>
      <c r="G183" s="183">
        <f t="shared" si="153"/>
        <v>0</v>
      </c>
      <c r="H183" s="183">
        <f t="shared" si="153"/>
        <v>0</v>
      </c>
      <c r="I183" s="183">
        <f t="shared" si="153"/>
        <v>0</v>
      </c>
      <c r="J183" s="183">
        <f t="shared" si="153"/>
        <v>0</v>
      </c>
      <c r="K183" s="183">
        <f t="shared" si="153"/>
        <v>0</v>
      </c>
      <c r="L183" s="183">
        <f t="shared" si="153"/>
        <v>0</v>
      </c>
      <c r="M183" s="183">
        <f t="shared" si="153"/>
        <v>0</v>
      </c>
      <c r="N183" s="183">
        <f t="shared" si="153"/>
        <v>0</v>
      </c>
      <c r="O183" s="183">
        <f t="shared" si="153"/>
        <v>0</v>
      </c>
      <c r="P183" s="183">
        <f t="shared" si="153"/>
        <v>0</v>
      </c>
      <c r="Q183" s="183">
        <f t="shared" si="153"/>
        <v>0</v>
      </c>
      <c r="R183" s="183">
        <f t="shared" si="153"/>
        <v>0</v>
      </c>
      <c r="S183" s="183">
        <f t="shared" si="154"/>
        <v>0</v>
      </c>
      <c r="T183" s="183">
        <f t="shared" si="154"/>
        <v>0</v>
      </c>
      <c r="U183" s="183">
        <f t="shared" si="154"/>
        <v>0</v>
      </c>
      <c r="V183" s="183">
        <f t="shared" si="154"/>
        <v>0</v>
      </c>
      <c r="W183" s="183">
        <f t="shared" si="154"/>
        <v>0</v>
      </c>
      <c r="X183" s="183">
        <f t="shared" si="154"/>
        <v>0</v>
      </c>
      <c r="Y183" s="183">
        <f t="shared" si="154"/>
        <v>0</v>
      </c>
      <c r="Z183" s="183">
        <f t="shared" si="154"/>
        <v>0</v>
      </c>
      <c r="AA183" s="183">
        <f t="shared" si="154"/>
        <v>0</v>
      </c>
      <c r="AB183" s="183">
        <f t="shared" si="154"/>
        <v>0</v>
      </c>
      <c r="AC183" s="183">
        <f t="shared" si="154"/>
        <v>0</v>
      </c>
      <c r="AD183" s="183">
        <f t="shared" si="154"/>
        <v>0</v>
      </c>
      <c r="AE183" s="183">
        <f t="shared" si="154"/>
        <v>0</v>
      </c>
      <c r="AF183" s="183">
        <f t="shared" si="154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153"/>
        <v>0</v>
      </c>
      <c r="D184" s="183">
        <f t="shared" si="153"/>
        <v>0</v>
      </c>
      <c r="E184" s="183">
        <f t="shared" si="153"/>
        <v>0</v>
      </c>
      <c r="F184" s="183">
        <f t="shared" si="153"/>
        <v>0</v>
      </c>
      <c r="G184" s="183">
        <f t="shared" si="153"/>
        <v>0</v>
      </c>
      <c r="H184" s="183">
        <f t="shared" si="153"/>
        <v>0</v>
      </c>
      <c r="I184" s="183">
        <f t="shared" si="153"/>
        <v>0</v>
      </c>
      <c r="J184" s="183">
        <f t="shared" si="153"/>
        <v>0</v>
      </c>
      <c r="K184" s="183">
        <f t="shared" si="153"/>
        <v>0</v>
      </c>
      <c r="L184" s="183">
        <f t="shared" si="153"/>
        <v>0</v>
      </c>
      <c r="M184" s="183">
        <f t="shared" si="153"/>
        <v>0</v>
      </c>
      <c r="N184" s="183">
        <f t="shared" si="153"/>
        <v>0</v>
      </c>
      <c r="O184" s="183">
        <f t="shared" si="153"/>
        <v>0</v>
      </c>
      <c r="P184" s="183">
        <f t="shared" si="153"/>
        <v>0</v>
      </c>
      <c r="Q184" s="183">
        <f t="shared" si="153"/>
        <v>0</v>
      </c>
      <c r="R184" s="183">
        <f t="shared" si="153"/>
        <v>0</v>
      </c>
      <c r="S184" s="183">
        <f t="shared" si="154"/>
        <v>0</v>
      </c>
      <c r="T184" s="183">
        <f t="shared" si="154"/>
        <v>0</v>
      </c>
      <c r="U184" s="183">
        <f t="shared" si="154"/>
        <v>0</v>
      </c>
      <c r="V184" s="183">
        <f t="shared" si="154"/>
        <v>0</v>
      </c>
      <c r="W184" s="183">
        <f t="shared" si="154"/>
        <v>0</v>
      </c>
      <c r="X184" s="183">
        <f t="shared" si="154"/>
        <v>0</v>
      </c>
      <c r="Y184" s="183">
        <f t="shared" si="154"/>
        <v>0</v>
      </c>
      <c r="Z184" s="183">
        <f t="shared" si="154"/>
        <v>0</v>
      </c>
      <c r="AA184" s="183">
        <f t="shared" si="154"/>
        <v>0</v>
      </c>
      <c r="AB184" s="183">
        <f t="shared" si="154"/>
        <v>0</v>
      </c>
      <c r="AC184" s="183">
        <f t="shared" si="154"/>
        <v>0</v>
      </c>
      <c r="AD184" s="183">
        <f t="shared" si="154"/>
        <v>0</v>
      </c>
      <c r="AE184" s="183">
        <f t="shared" si="154"/>
        <v>0</v>
      </c>
      <c r="AF184" s="183">
        <f t="shared" si="154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153"/>
        <v>0</v>
      </c>
      <c r="D185" s="183">
        <f t="shared" si="153"/>
        <v>0</v>
      </c>
      <c r="E185" s="183">
        <f t="shared" si="153"/>
        <v>0</v>
      </c>
      <c r="F185" s="183">
        <f t="shared" si="153"/>
        <v>0</v>
      </c>
      <c r="G185" s="183">
        <f t="shared" si="153"/>
        <v>0</v>
      </c>
      <c r="H185" s="183">
        <f t="shared" si="153"/>
        <v>0</v>
      </c>
      <c r="I185" s="183">
        <f t="shared" si="153"/>
        <v>0</v>
      </c>
      <c r="J185" s="183">
        <f t="shared" si="153"/>
        <v>0</v>
      </c>
      <c r="K185" s="183">
        <f t="shared" si="153"/>
        <v>0</v>
      </c>
      <c r="L185" s="183">
        <f t="shared" si="153"/>
        <v>0</v>
      </c>
      <c r="M185" s="183">
        <f t="shared" si="153"/>
        <v>0</v>
      </c>
      <c r="N185" s="183">
        <f t="shared" si="153"/>
        <v>0</v>
      </c>
      <c r="O185" s="183">
        <f t="shared" si="153"/>
        <v>0</v>
      </c>
      <c r="P185" s="183">
        <f t="shared" si="153"/>
        <v>0</v>
      </c>
      <c r="Q185" s="183">
        <f t="shared" si="153"/>
        <v>0</v>
      </c>
      <c r="R185" s="183">
        <f t="shared" si="153"/>
        <v>0</v>
      </c>
      <c r="S185" s="183">
        <f t="shared" si="154"/>
        <v>0</v>
      </c>
      <c r="T185" s="183">
        <f t="shared" si="154"/>
        <v>0</v>
      </c>
      <c r="U185" s="183">
        <f t="shared" si="154"/>
        <v>0</v>
      </c>
      <c r="V185" s="183">
        <f t="shared" si="154"/>
        <v>0</v>
      </c>
      <c r="W185" s="183">
        <f t="shared" si="154"/>
        <v>0</v>
      </c>
      <c r="X185" s="183">
        <f t="shared" si="154"/>
        <v>0</v>
      </c>
      <c r="Y185" s="183">
        <f t="shared" si="154"/>
        <v>0</v>
      </c>
      <c r="Z185" s="183">
        <f t="shared" si="154"/>
        <v>0</v>
      </c>
      <c r="AA185" s="183">
        <f t="shared" si="154"/>
        <v>0</v>
      </c>
      <c r="AB185" s="183">
        <f t="shared" si="154"/>
        <v>0</v>
      </c>
      <c r="AC185" s="183">
        <f t="shared" si="154"/>
        <v>0</v>
      </c>
      <c r="AD185" s="183">
        <f t="shared" si="154"/>
        <v>0</v>
      </c>
      <c r="AE185" s="183">
        <f t="shared" si="154"/>
        <v>0</v>
      </c>
      <c r="AF185" s="183">
        <f t="shared" si="154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153"/>
        <v>0</v>
      </c>
      <c r="D186" s="183">
        <f t="shared" si="153"/>
        <v>0</v>
      </c>
      <c r="E186" s="183">
        <f t="shared" si="153"/>
        <v>0</v>
      </c>
      <c r="F186" s="183">
        <f t="shared" si="153"/>
        <v>0</v>
      </c>
      <c r="G186" s="183">
        <f t="shared" si="153"/>
        <v>0</v>
      </c>
      <c r="H186" s="183">
        <f t="shared" si="153"/>
        <v>0</v>
      </c>
      <c r="I186" s="183">
        <f t="shared" si="153"/>
        <v>0</v>
      </c>
      <c r="J186" s="183">
        <f t="shared" si="153"/>
        <v>0</v>
      </c>
      <c r="K186" s="183">
        <f t="shared" si="153"/>
        <v>0</v>
      </c>
      <c r="L186" s="183">
        <f t="shared" si="153"/>
        <v>0</v>
      </c>
      <c r="M186" s="183">
        <f t="shared" si="153"/>
        <v>0</v>
      </c>
      <c r="N186" s="183">
        <f t="shared" si="153"/>
        <v>0</v>
      </c>
      <c r="O186" s="183">
        <f t="shared" si="153"/>
        <v>0</v>
      </c>
      <c r="P186" s="183">
        <f t="shared" si="153"/>
        <v>0</v>
      </c>
      <c r="Q186" s="183">
        <f t="shared" si="153"/>
        <v>0</v>
      </c>
      <c r="R186" s="183">
        <f t="shared" si="153"/>
        <v>0</v>
      </c>
      <c r="S186" s="183">
        <f t="shared" si="154"/>
        <v>0</v>
      </c>
      <c r="T186" s="183">
        <f t="shared" si="154"/>
        <v>0</v>
      </c>
      <c r="U186" s="183">
        <f t="shared" si="154"/>
        <v>0</v>
      </c>
      <c r="V186" s="183">
        <f t="shared" si="154"/>
        <v>0</v>
      </c>
      <c r="W186" s="183">
        <f t="shared" si="154"/>
        <v>0</v>
      </c>
      <c r="X186" s="183">
        <f t="shared" si="154"/>
        <v>0</v>
      </c>
      <c r="Y186" s="183">
        <f t="shared" si="154"/>
        <v>0</v>
      </c>
      <c r="Z186" s="183">
        <f t="shared" si="154"/>
        <v>0</v>
      </c>
      <c r="AA186" s="183">
        <f t="shared" si="154"/>
        <v>0</v>
      </c>
      <c r="AB186" s="183">
        <f t="shared" si="154"/>
        <v>0</v>
      </c>
      <c r="AC186" s="183">
        <f t="shared" si="154"/>
        <v>0</v>
      </c>
      <c r="AD186" s="183">
        <f t="shared" si="154"/>
        <v>0</v>
      </c>
      <c r="AE186" s="183">
        <f t="shared" si="154"/>
        <v>0</v>
      </c>
      <c r="AF186" s="183">
        <f t="shared" si="154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153"/>
        <v>0</v>
      </c>
      <c r="D187" s="183">
        <f t="shared" si="153"/>
        <v>0</v>
      </c>
      <c r="E187" s="183">
        <f t="shared" si="153"/>
        <v>0</v>
      </c>
      <c r="F187" s="183">
        <f t="shared" si="153"/>
        <v>0</v>
      </c>
      <c r="G187" s="183">
        <f t="shared" si="153"/>
        <v>0</v>
      </c>
      <c r="H187" s="183">
        <f t="shared" si="153"/>
        <v>0</v>
      </c>
      <c r="I187" s="183">
        <f t="shared" si="153"/>
        <v>0</v>
      </c>
      <c r="J187" s="183">
        <f t="shared" si="153"/>
        <v>0</v>
      </c>
      <c r="K187" s="183">
        <f t="shared" si="153"/>
        <v>0</v>
      </c>
      <c r="L187" s="183">
        <f t="shared" si="153"/>
        <v>0</v>
      </c>
      <c r="M187" s="183">
        <f t="shared" si="153"/>
        <v>0</v>
      </c>
      <c r="N187" s="183">
        <f t="shared" si="153"/>
        <v>0</v>
      </c>
      <c r="O187" s="183">
        <f t="shared" si="153"/>
        <v>0</v>
      </c>
      <c r="P187" s="183">
        <f t="shared" si="153"/>
        <v>0</v>
      </c>
      <c r="Q187" s="183">
        <f t="shared" si="153"/>
        <v>0</v>
      </c>
      <c r="R187" s="183">
        <f t="shared" si="153"/>
        <v>0</v>
      </c>
      <c r="S187" s="183">
        <f t="shared" si="154"/>
        <v>0</v>
      </c>
      <c r="T187" s="183">
        <f t="shared" si="154"/>
        <v>0</v>
      </c>
      <c r="U187" s="183">
        <f t="shared" si="154"/>
        <v>0</v>
      </c>
      <c r="V187" s="183">
        <f t="shared" si="154"/>
        <v>0</v>
      </c>
      <c r="W187" s="183">
        <f t="shared" si="154"/>
        <v>0</v>
      </c>
      <c r="X187" s="183">
        <f t="shared" si="154"/>
        <v>0</v>
      </c>
      <c r="Y187" s="183">
        <f t="shared" si="154"/>
        <v>0</v>
      </c>
      <c r="Z187" s="183">
        <f t="shared" si="154"/>
        <v>0</v>
      </c>
      <c r="AA187" s="183">
        <f t="shared" si="154"/>
        <v>0</v>
      </c>
      <c r="AB187" s="183">
        <f t="shared" si="154"/>
        <v>0</v>
      </c>
      <c r="AC187" s="183">
        <f t="shared" si="154"/>
        <v>0</v>
      </c>
      <c r="AD187" s="183">
        <f t="shared" si="154"/>
        <v>0</v>
      </c>
      <c r="AE187" s="183">
        <f t="shared" si="154"/>
        <v>0</v>
      </c>
      <c r="AF187" s="183">
        <f t="shared" si="154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153"/>
        <v>0</v>
      </c>
      <c r="D188" s="183">
        <f t="shared" si="153"/>
        <v>0</v>
      </c>
      <c r="E188" s="183">
        <f t="shared" si="153"/>
        <v>0</v>
      </c>
      <c r="F188" s="183">
        <f t="shared" si="153"/>
        <v>0</v>
      </c>
      <c r="G188" s="183">
        <f t="shared" si="153"/>
        <v>0</v>
      </c>
      <c r="H188" s="183">
        <f t="shared" si="153"/>
        <v>0</v>
      </c>
      <c r="I188" s="183">
        <f t="shared" si="153"/>
        <v>0</v>
      </c>
      <c r="J188" s="183">
        <f t="shared" si="153"/>
        <v>0</v>
      </c>
      <c r="K188" s="183">
        <f t="shared" si="153"/>
        <v>0</v>
      </c>
      <c r="L188" s="183">
        <f t="shared" si="153"/>
        <v>0</v>
      </c>
      <c r="M188" s="183">
        <f t="shared" si="153"/>
        <v>0</v>
      </c>
      <c r="N188" s="183">
        <f t="shared" si="153"/>
        <v>0</v>
      </c>
      <c r="O188" s="183">
        <f t="shared" si="153"/>
        <v>0</v>
      </c>
      <c r="P188" s="183">
        <f t="shared" si="153"/>
        <v>0</v>
      </c>
      <c r="Q188" s="183">
        <f t="shared" si="153"/>
        <v>0</v>
      </c>
      <c r="R188" s="183">
        <f t="shared" si="153"/>
        <v>0</v>
      </c>
      <c r="S188" s="183">
        <f t="shared" si="154"/>
        <v>0</v>
      </c>
      <c r="T188" s="183">
        <f t="shared" si="154"/>
        <v>0</v>
      </c>
      <c r="U188" s="183">
        <f t="shared" si="154"/>
        <v>0</v>
      </c>
      <c r="V188" s="183">
        <f t="shared" si="154"/>
        <v>0</v>
      </c>
      <c r="W188" s="183">
        <f t="shared" si="154"/>
        <v>0</v>
      </c>
      <c r="X188" s="183">
        <f t="shared" si="154"/>
        <v>0</v>
      </c>
      <c r="Y188" s="183">
        <f t="shared" si="154"/>
        <v>0</v>
      </c>
      <c r="Z188" s="183">
        <f t="shared" si="154"/>
        <v>0</v>
      </c>
      <c r="AA188" s="183">
        <f t="shared" si="154"/>
        <v>0</v>
      </c>
      <c r="AB188" s="183">
        <f t="shared" si="154"/>
        <v>0</v>
      </c>
      <c r="AC188" s="183">
        <f t="shared" si="154"/>
        <v>0</v>
      </c>
      <c r="AD188" s="183">
        <f t="shared" si="154"/>
        <v>0</v>
      </c>
      <c r="AE188" s="183">
        <f t="shared" si="154"/>
        <v>0</v>
      </c>
      <c r="AF188" s="183">
        <f t="shared" si="154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153"/>
        <v>0</v>
      </c>
      <c r="D189" s="183">
        <f t="shared" si="153"/>
        <v>0</v>
      </c>
      <c r="E189" s="183">
        <f t="shared" si="153"/>
        <v>0</v>
      </c>
      <c r="F189" s="183">
        <f t="shared" si="153"/>
        <v>0</v>
      </c>
      <c r="G189" s="183">
        <f t="shared" si="153"/>
        <v>0</v>
      </c>
      <c r="H189" s="183">
        <f t="shared" si="153"/>
        <v>0</v>
      </c>
      <c r="I189" s="183">
        <f t="shared" si="153"/>
        <v>0</v>
      </c>
      <c r="J189" s="183">
        <f t="shared" si="153"/>
        <v>0</v>
      </c>
      <c r="K189" s="183">
        <f t="shared" si="153"/>
        <v>0</v>
      </c>
      <c r="L189" s="183">
        <f t="shared" si="153"/>
        <v>0</v>
      </c>
      <c r="M189" s="183">
        <f t="shared" si="153"/>
        <v>0</v>
      </c>
      <c r="N189" s="183">
        <f t="shared" si="153"/>
        <v>0</v>
      </c>
      <c r="O189" s="183">
        <f t="shared" si="153"/>
        <v>0</v>
      </c>
      <c r="P189" s="183">
        <f t="shared" si="153"/>
        <v>0</v>
      </c>
      <c r="Q189" s="183">
        <f t="shared" si="153"/>
        <v>0</v>
      </c>
      <c r="R189" s="183">
        <f t="shared" si="153"/>
        <v>0</v>
      </c>
      <c r="S189" s="183">
        <f t="shared" si="154"/>
        <v>0</v>
      </c>
      <c r="T189" s="183">
        <f t="shared" si="154"/>
        <v>0</v>
      </c>
      <c r="U189" s="183">
        <f t="shared" si="154"/>
        <v>0</v>
      </c>
      <c r="V189" s="183">
        <f t="shared" si="154"/>
        <v>0</v>
      </c>
      <c r="W189" s="183">
        <f t="shared" si="154"/>
        <v>0</v>
      </c>
      <c r="X189" s="183">
        <f t="shared" si="154"/>
        <v>0</v>
      </c>
      <c r="Y189" s="183">
        <f t="shared" si="154"/>
        <v>0</v>
      </c>
      <c r="Z189" s="183">
        <f t="shared" si="154"/>
        <v>0</v>
      </c>
      <c r="AA189" s="183">
        <f t="shared" si="154"/>
        <v>0</v>
      </c>
      <c r="AB189" s="183">
        <f t="shared" si="154"/>
        <v>0</v>
      </c>
      <c r="AC189" s="183">
        <f t="shared" si="154"/>
        <v>0</v>
      </c>
      <c r="AD189" s="183">
        <f t="shared" si="154"/>
        <v>0</v>
      </c>
      <c r="AE189" s="183">
        <f t="shared" si="154"/>
        <v>0</v>
      </c>
      <c r="AF189" s="183">
        <f t="shared" si="154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153"/>
        <v>0</v>
      </c>
      <c r="D190" s="183">
        <f t="shared" si="153"/>
        <v>0</v>
      </c>
      <c r="E190" s="183">
        <f t="shared" si="153"/>
        <v>0</v>
      </c>
      <c r="F190" s="183">
        <f t="shared" si="153"/>
        <v>0</v>
      </c>
      <c r="G190" s="183">
        <f t="shared" si="153"/>
        <v>0</v>
      </c>
      <c r="H190" s="183">
        <f t="shared" si="153"/>
        <v>0</v>
      </c>
      <c r="I190" s="183">
        <f t="shared" si="153"/>
        <v>0</v>
      </c>
      <c r="J190" s="183">
        <f t="shared" si="153"/>
        <v>0</v>
      </c>
      <c r="K190" s="183">
        <f t="shared" si="153"/>
        <v>0</v>
      </c>
      <c r="L190" s="183">
        <f t="shared" si="153"/>
        <v>0</v>
      </c>
      <c r="M190" s="183">
        <f t="shared" si="153"/>
        <v>0</v>
      </c>
      <c r="N190" s="183">
        <f t="shared" si="153"/>
        <v>0</v>
      </c>
      <c r="O190" s="183">
        <f t="shared" si="153"/>
        <v>0</v>
      </c>
      <c r="P190" s="183">
        <f t="shared" si="153"/>
        <v>0</v>
      </c>
      <c r="Q190" s="183">
        <f t="shared" si="153"/>
        <v>0</v>
      </c>
      <c r="R190" s="183">
        <f t="shared" si="153"/>
        <v>0</v>
      </c>
      <c r="S190" s="183">
        <f t="shared" si="154"/>
        <v>0</v>
      </c>
      <c r="T190" s="183">
        <f t="shared" si="154"/>
        <v>0</v>
      </c>
      <c r="U190" s="183">
        <f t="shared" si="154"/>
        <v>0</v>
      </c>
      <c r="V190" s="183">
        <f t="shared" si="154"/>
        <v>0</v>
      </c>
      <c r="W190" s="183">
        <f t="shared" si="154"/>
        <v>0</v>
      </c>
      <c r="X190" s="183">
        <f t="shared" si="154"/>
        <v>0</v>
      </c>
      <c r="Y190" s="183">
        <f t="shared" si="154"/>
        <v>0</v>
      </c>
      <c r="Z190" s="183">
        <f t="shared" si="154"/>
        <v>0</v>
      </c>
      <c r="AA190" s="183">
        <f t="shared" si="154"/>
        <v>0</v>
      </c>
      <c r="AB190" s="183">
        <f t="shared" si="154"/>
        <v>0</v>
      </c>
      <c r="AC190" s="183">
        <f t="shared" si="154"/>
        <v>0</v>
      </c>
      <c r="AD190" s="183">
        <f t="shared" si="154"/>
        <v>0</v>
      </c>
      <c r="AE190" s="183">
        <f t="shared" si="154"/>
        <v>0</v>
      </c>
      <c r="AF190" s="183">
        <f t="shared" si="154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153"/>
        <v>0</v>
      </c>
      <c r="D191" s="183">
        <f t="shared" si="153"/>
        <v>0</v>
      </c>
      <c r="E191" s="183">
        <f t="shared" si="153"/>
        <v>0</v>
      </c>
      <c r="F191" s="183">
        <f t="shared" si="153"/>
        <v>0</v>
      </c>
      <c r="G191" s="183">
        <f t="shared" si="153"/>
        <v>0</v>
      </c>
      <c r="H191" s="183">
        <f t="shared" si="153"/>
        <v>0</v>
      </c>
      <c r="I191" s="183">
        <f t="shared" si="153"/>
        <v>0</v>
      </c>
      <c r="J191" s="183">
        <f t="shared" si="153"/>
        <v>0</v>
      </c>
      <c r="K191" s="183">
        <f t="shared" si="153"/>
        <v>0</v>
      </c>
      <c r="L191" s="183">
        <f t="shared" si="153"/>
        <v>0</v>
      </c>
      <c r="M191" s="183">
        <f t="shared" si="153"/>
        <v>0</v>
      </c>
      <c r="N191" s="183">
        <f t="shared" si="153"/>
        <v>0</v>
      </c>
      <c r="O191" s="183">
        <f t="shared" si="153"/>
        <v>0</v>
      </c>
      <c r="P191" s="183">
        <f t="shared" si="153"/>
        <v>0</v>
      </c>
      <c r="Q191" s="183">
        <f t="shared" si="153"/>
        <v>0</v>
      </c>
      <c r="R191" s="183">
        <f t="shared" si="153"/>
        <v>0</v>
      </c>
      <c r="S191" s="183">
        <f t="shared" si="154"/>
        <v>0</v>
      </c>
      <c r="T191" s="183">
        <f t="shared" si="154"/>
        <v>0</v>
      </c>
      <c r="U191" s="183">
        <f t="shared" si="154"/>
        <v>0</v>
      </c>
      <c r="V191" s="183">
        <f t="shared" si="154"/>
        <v>0</v>
      </c>
      <c r="W191" s="183">
        <f t="shared" si="154"/>
        <v>0</v>
      </c>
      <c r="X191" s="183">
        <f t="shared" si="154"/>
        <v>0</v>
      </c>
      <c r="Y191" s="183">
        <f t="shared" si="154"/>
        <v>0</v>
      </c>
      <c r="Z191" s="183">
        <f t="shared" si="154"/>
        <v>0</v>
      </c>
      <c r="AA191" s="183">
        <f t="shared" si="154"/>
        <v>0</v>
      </c>
      <c r="AB191" s="183">
        <f t="shared" si="154"/>
        <v>0</v>
      </c>
      <c r="AC191" s="183">
        <f t="shared" si="154"/>
        <v>0</v>
      </c>
      <c r="AD191" s="183">
        <f t="shared" si="154"/>
        <v>0</v>
      </c>
      <c r="AE191" s="183">
        <f t="shared" ref="AE191:AF195" si="155">AD191</f>
        <v>0</v>
      </c>
      <c r="AF191" s="183">
        <f t="shared" si="155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153"/>
        <v>0</v>
      </c>
      <c r="D192" s="183">
        <f t="shared" si="153"/>
        <v>0</v>
      </c>
      <c r="E192" s="183">
        <f t="shared" si="153"/>
        <v>0</v>
      </c>
      <c r="F192" s="183">
        <f t="shared" si="153"/>
        <v>0</v>
      </c>
      <c r="G192" s="183">
        <f t="shared" si="153"/>
        <v>0</v>
      </c>
      <c r="H192" s="183">
        <f t="shared" si="153"/>
        <v>0</v>
      </c>
      <c r="I192" s="183">
        <f t="shared" si="153"/>
        <v>0</v>
      </c>
      <c r="J192" s="183">
        <f t="shared" si="153"/>
        <v>0</v>
      </c>
      <c r="K192" s="183">
        <f t="shared" si="153"/>
        <v>0</v>
      </c>
      <c r="L192" s="183">
        <f t="shared" si="153"/>
        <v>0</v>
      </c>
      <c r="M192" s="183">
        <f t="shared" si="153"/>
        <v>0</v>
      </c>
      <c r="N192" s="183">
        <f t="shared" si="153"/>
        <v>0</v>
      </c>
      <c r="O192" s="183">
        <f t="shared" si="153"/>
        <v>0</v>
      </c>
      <c r="P192" s="183">
        <f t="shared" si="153"/>
        <v>0</v>
      </c>
      <c r="Q192" s="183">
        <f t="shared" si="153"/>
        <v>0</v>
      </c>
      <c r="R192" s="183">
        <f t="shared" si="153"/>
        <v>0</v>
      </c>
      <c r="S192" s="183">
        <f t="shared" si="154"/>
        <v>0</v>
      </c>
      <c r="T192" s="183">
        <f t="shared" si="154"/>
        <v>0</v>
      </c>
      <c r="U192" s="183">
        <f t="shared" si="154"/>
        <v>0</v>
      </c>
      <c r="V192" s="183">
        <f t="shared" si="154"/>
        <v>0</v>
      </c>
      <c r="W192" s="183">
        <f t="shared" si="154"/>
        <v>0</v>
      </c>
      <c r="X192" s="183">
        <f t="shared" si="154"/>
        <v>0</v>
      </c>
      <c r="Y192" s="183">
        <f t="shared" si="154"/>
        <v>0</v>
      </c>
      <c r="Z192" s="183">
        <f t="shared" si="154"/>
        <v>0</v>
      </c>
      <c r="AA192" s="183">
        <f t="shared" si="154"/>
        <v>0</v>
      </c>
      <c r="AB192" s="183">
        <f t="shared" si="154"/>
        <v>0</v>
      </c>
      <c r="AC192" s="183">
        <f t="shared" si="154"/>
        <v>0</v>
      </c>
      <c r="AD192" s="183">
        <f t="shared" si="154"/>
        <v>0</v>
      </c>
      <c r="AE192" s="183">
        <f t="shared" si="155"/>
        <v>0</v>
      </c>
      <c r="AF192" s="183">
        <f t="shared" si="155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153"/>
        <v>0</v>
      </c>
      <c r="D193" s="183">
        <f t="shared" si="153"/>
        <v>0</v>
      </c>
      <c r="E193" s="183">
        <f t="shared" si="153"/>
        <v>0</v>
      </c>
      <c r="F193" s="183">
        <f t="shared" si="153"/>
        <v>0</v>
      </c>
      <c r="G193" s="183">
        <f t="shared" si="153"/>
        <v>0</v>
      </c>
      <c r="H193" s="183">
        <f t="shared" si="153"/>
        <v>0</v>
      </c>
      <c r="I193" s="183">
        <f t="shared" si="153"/>
        <v>0</v>
      </c>
      <c r="J193" s="183">
        <f t="shared" si="153"/>
        <v>0</v>
      </c>
      <c r="K193" s="183">
        <f t="shared" si="153"/>
        <v>0</v>
      </c>
      <c r="L193" s="183">
        <f t="shared" si="153"/>
        <v>0</v>
      </c>
      <c r="M193" s="183">
        <f t="shared" si="153"/>
        <v>0</v>
      </c>
      <c r="N193" s="183">
        <f t="shared" si="153"/>
        <v>0</v>
      </c>
      <c r="O193" s="183">
        <f t="shared" si="153"/>
        <v>0</v>
      </c>
      <c r="P193" s="183">
        <f t="shared" si="153"/>
        <v>0</v>
      </c>
      <c r="Q193" s="183">
        <f t="shared" si="153"/>
        <v>0</v>
      </c>
      <c r="R193" s="183">
        <f t="shared" si="153"/>
        <v>0</v>
      </c>
      <c r="S193" s="183">
        <f t="shared" si="154"/>
        <v>0</v>
      </c>
      <c r="T193" s="183">
        <f t="shared" si="154"/>
        <v>0</v>
      </c>
      <c r="U193" s="183">
        <f t="shared" si="154"/>
        <v>0</v>
      </c>
      <c r="V193" s="183">
        <f t="shared" si="154"/>
        <v>0</v>
      </c>
      <c r="W193" s="183">
        <f t="shared" si="154"/>
        <v>0</v>
      </c>
      <c r="X193" s="183">
        <f t="shared" si="154"/>
        <v>0</v>
      </c>
      <c r="Y193" s="183">
        <f t="shared" si="154"/>
        <v>0</v>
      </c>
      <c r="Z193" s="183">
        <f t="shared" si="154"/>
        <v>0</v>
      </c>
      <c r="AA193" s="183">
        <f t="shared" si="154"/>
        <v>0</v>
      </c>
      <c r="AB193" s="183">
        <f t="shared" si="154"/>
        <v>0</v>
      </c>
      <c r="AC193" s="183">
        <f t="shared" si="154"/>
        <v>0</v>
      </c>
      <c r="AD193" s="183">
        <f t="shared" si="154"/>
        <v>0</v>
      </c>
      <c r="AE193" s="183">
        <f t="shared" si="155"/>
        <v>0</v>
      </c>
      <c r="AF193" s="183">
        <f t="shared" si="155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153"/>
        <v>0</v>
      </c>
      <c r="D194" s="183">
        <f t="shared" si="153"/>
        <v>0</v>
      </c>
      <c r="E194" s="183">
        <f t="shared" si="153"/>
        <v>0</v>
      </c>
      <c r="F194" s="183">
        <f t="shared" si="153"/>
        <v>0</v>
      </c>
      <c r="G194" s="183">
        <f t="shared" si="153"/>
        <v>0</v>
      </c>
      <c r="H194" s="183">
        <f t="shared" si="153"/>
        <v>0</v>
      </c>
      <c r="I194" s="183">
        <f t="shared" si="153"/>
        <v>0</v>
      </c>
      <c r="J194" s="183">
        <f t="shared" si="153"/>
        <v>0</v>
      </c>
      <c r="K194" s="183">
        <f t="shared" si="153"/>
        <v>0</v>
      </c>
      <c r="L194" s="183">
        <f t="shared" si="153"/>
        <v>0</v>
      </c>
      <c r="M194" s="183">
        <f t="shared" si="153"/>
        <v>0</v>
      </c>
      <c r="N194" s="183">
        <f t="shared" si="153"/>
        <v>0</v>
      </c>
      <c r="O194" s="183">
        <f t="shared" si="153"/>
        <v>0</v>
      </c>
      <c r="P194" s="183">
        <f t="shared" si="153"/>
        <v>0</v>
      </c>
      <c r="Q194" s="183">
        <f t="shared" si="153"/>
        <v>0</v>
      </c>
      <c r="R194" s="183">
        <f t="shared" si="153"/>
        <v>0</v>
      </c>
      <c r="S194" s="183">
        <f t="shared" si="154"/>
        <v>0</v>
      </c>
      <c r="T194" s="183">
        <f t="shared" si="154"/>
        <v>0</v>
      </c>
      <c r="U194" s="183">
        <f t="shared" si="154"/>
        <v>0</v>
      </c>
      <c r="V194" s="183">
        <f t="shared" si="154"/>
        <v>0</v>
      </c>
      <c r="W194" s="183">
        <f t="shared" si="154"/>
        <v>0</v>
      </c>
      <c r="X194" s="183">
        <f t="shared" si="154"/>
        <v>0</v>
      </c>
      <c r="Y194" s="183">
        <f t="shared" si="154"/>
        <v>0</v>
      </c>
      <c r="Z194" s="183">
        <f t="shared" si="154"/>
        <v>0</v>
      </c>
      <c r="AA194" s="183">
        <f t="shared" si="154"/>
        <v>0</v>
      </c>
      <c r="AB194" s="183">
        <f t="shared" si="154"/>
        <v>0</v>
      </c>
      <c r="AC194" s="183">
        <f t="shared" si="154"/>
        <v>0</v>
      </c>
      <c r="AD194" s="183">
        <f t="shared" si="154"/>
        <v>0</v>
      </c>
      <c r="AE194" s="183">
        <f t="shared" si="155"/>
        <v>0</v>
      </c>
      <c r="AF194" s="183">
        <f t="shared" si="155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153"/>
        <v>0</v>
      </c>
      <c r="D195" s="183">
        <f t="shared" si="153"/>
        <v>0</v>
      </c>
      <c r="E195" s="183">
        <f t="shared" si="153"/>
        <v>0</v>
      </c>
      <c r="F195" s="183">
        <f t="shared" si="153"/>
        <v>0</v>
      </c>
      <c r="G195" s="183">
        <f t="shared" si="153"/>
        <v>0</v>
      </c>
      <c r="H195" s="183">
        <f t="shared" si="153"/>
        <v>0</v>
      </c>
      <c r="I195" s="183">
        <f t="shared" si="153"/>
        <v>0</v>
      </c>
      <c r="J195" s="183">
        <f t="shared" si="153"/>
        <v>0</v>
      </c>
      <c r="K195" s="183">
        <f t="shared" si="153"/>
        <v>0</v>
      </c>
      <c r="L195" s="183">
        <f t="shared" si="153"/>
        <v>0</v>
      </c>
      <c r="M195" s="183">
        <f t="shared" si="153"/>
        <v>0</v>
      </c>
      <c r="N195" s="183">
        <f t="shared" si="153"/>
        <v>0</v>
      </c>
      <c r="O195" s="183">
        <f t="shared" si="153"/>
        <v>0</v>
      </c>
      <c r="P195" s="183">
        <f t="shared" si="153"/>
        <v>0</v>
      </c>
      <c r="Q195" s="183">
        <f t="shared" si="153"/>
        <v>0</v>
      </c>
      <c r="R195" s="183">
        <f t="shared" ref="R195:AB213" si="156">Q195</f>
        <v>0</v>
      </c>
      <c r="S195" s="183">
        <f t="shared" si="156"/>
        <v>0</v>
      </c>
      <c r="T195" s="183">
        <f t="shared" si="156"/>
        <v>0</v>
      </c>
      <c r="U195" s="183">
        <f t="shared" si="156"/>
        <v>0</v>
      </c>
      <c r="V195" s="183">
        <f t="shared" si="156"/>
        <v>0</v>
      </c>
      <c r="W195" s="183">
        <f t="shared" si="156"/>
        <v>0</v>
      </c>
      <c r="X195" s="183">
        <f t="shared" si="156"/>
        <v>0</v>
      </c>
      <c r="Y195" s="183">
        <f t="shared" si="156"/>
        <v>0</v>
      </c>
      <c r="Z195" s="183">
        <f t="shared" si="156"/>
        <v>0</v>
      </c>
      <c r="AA195" s="183">
        <f t="shared" si="156"/>
        <v>0</v>
      </c>
      <c r="AB195" s="183">
        <f t="shared" si="154"/>
        <v>0</v>
      </c>
      <c r="AC195" s="183">
        <f t="shared" si="154"/>
        <v>0</v>
      </c>
      <c r="AD195" s="183">
        <f t="shared" si="154"/>
        <v>0</v>
      </c>
      <c r="AE195" s="183">
        <f t="shared" si="155"/>
        <v>0</v>
      </c>
      <c r="AF195" s="183">
        <f t="shared" si="155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157">B196</f>
        <v>0</v>
      </c>
      <c r="D196" s="183">
        <f t="shared" si="157"/>
        <v>0</v>
      </c>
      <c r="E196" s="183">
        <f t="shared" si="157"/>
        <v>0</v>
      </c>
      <c r="F196" s="183">
        <f t="shared" si="157"/>
        <v>0</v>
      </c>
      <c r="G196" s="183">
        <f t="shared" si="157"/>
        <v>0</v>
      </c>
      <c r="H196" s="183">
        <f t="shared" si="157"/>
        <v>0</v>
      </c>
      <c r="I196" s="183">
        <f t="shared" si="157"/>
        <v>0</v>
      </c>
      <c r="J196" s="183">
        <f t="shared" si="157"/>
        <v>0</v>
      </c>
      <c r="K196" s="183">
        <f t="shared" si="157"/>
        <v>0</v>
      </c>
      <c r="L196" s="183">
        <f t="shared" si="157"/>
        <v>0</v>
      </c>
      <c r="M196" s="183">
        <f t="shared" si="157"/>
        <v>0</v>
      </c>
      <c r="N196" s="183">
        <f t="shared" si="157"/>
        <v>0</v>
      </c>
      <c r="O196" s="183">
        <f t="shared" si="157"/>
        <v>0</v>
      </c>
      <c r="P196" s="183">
        <f t="shared" si="157"/>
        <v>0</v>
      </c>
      <c r="Q196" s="183">
        <f t="shared" si="157"/>
        <v>0</v>
      </c>
      <c r="R196" s="183">
        <f t="shared" si="157"/>
        <v>0</v>
      </c>
      <c r="S196" s="183">
        <f t="shared" si="156"/>
        <v>0</v>
      </c>
      <c r="T196" s="183">
        <f t="shared" si="156"/>
        <v>0</v>
      </c>
      <c r="U196" s="183">
        <f t="shared" si="156"/>
        <v>0</v>
      </c>
      <c r="V196" s="183">
        <f t="shared" si="156"/>
        <v>0</v>
      </c>
      <c r="W196" s="183">
        <f t="shared" si="156"/>
        <v>0</v>
      </c>
      <c r="X196" s="183">
        <f t="shared" si="156"/>
        <v>0</v>
      </c>
      <c r="Y196" s="183">
        <f t="shared" si="156"/>
        <v>0</v>
      </c>
      <c r="Z196" s="183">
        <f t="shared" si="156"/>
        <v>0</v>
      </c>
      <c r="AA196" s="183">
        <f t="shared" si="156"/>
        <v>0</v>
      </c>
      <c r="AB196" s="183">
        <f t="shared" si="156"/>
        <v>0</v>
      </c>
      <c r="AC196" s="183">
        <f t="shared" ref="AC196:AF212" si="158">AB196</f>
        <v>0</v>
      </c>
      <c r="AD196" s="183">
        <f t="shared" si="158"/>
        <v>0</v>
      </c>
      <c r="AE196" s="183">
        <f t="shared" si="158"/>
        <v>0</v>
      </c>
      <c r="AF196" s="183">
        <f t="shared" si="158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157"/>
        <v>0</v>
      </c>
      <c r="D197" s="183">
        <f t="shared" si="157"/>
        <v>0</v>
      </c>
      <c r="E197" s="183">
        <f t="shared" si="157"/>
        <v>0</v>
      </c>
      <c r="F197" s="183">
        <f t="shared" si="157"/>
        <v>0</v>
      </c>
      <c r="G197" s="183">
        <f t="shared" si="157"/>
        <v>0</v>
      </c>
      <c r="H197" s="183">
        <f t="shared" si="157"/>
        <v>0</v>
      </c>
      <c r="I197" s="183">
        <f t="shared" si="157"/>
        <v>0</v>
      </c>
      <c r="J197" s="183">
        <f t="shared" si="157"/>
        <v>0</v>
      </c>
      <c r="K197" s="183">
        <f t="shared" si="157"/>
        <v>0</v>
      </c>
      <c r="L197" s="183">
        <f t="shared" si="157"/>
        <v>0</v>
      </c>
      <c r="M197" s="183">
        <f t="shared" si="157"/>
        <v>0</v>
      </c>
      <c r="N197" s="183">
        <f t="shared" si="157"/>
        <v>0</v>
      </c>
      <c r="O197" s="183">
        <f t="shared" si="157"/>
        <v>0</v>
      </c>
      <c r="P197" s="183">
        <f t="shared" si="157"/>
        <v>0</v>
      </c>
      <c r="Q197" s="183">
        <f t="shared" si="157"/>
        <v>0</v>
      </c>
      <c r="R197" s="183">
        <f t="shared" si="157"/>
        <v>0</v>
      </c>
      <c r="S197" s="183">
        <f t="shared" si="156"/>
        <v>0</v>
      </c>
      <c r="T197" s="183">
        <f t="shared" si="156"/>
        <v>0</v>
      </c>
      <c r="U197" s="183">
        <f t="shared" si="156"/>
        <v>0</v>
      </c>
      <c r="V197" s="183">
        <f t="shared" si="156"/>
        <v>0</v>
      </c>
      <c r="W197" s="183">
        <f t="shared" si="156"/>
        <v>0</v>
      </c>
      <c r="X197" s="183">
        <f t="shared" si="156"/>
        <v>0</v>
      </c>
      <c r="Y197" s="183">
        <f t="shared" si="156"/>
        <v>0</v>
      </c>
      <c r="Z197" s="183">
        <f t="shared" si="156"/>
        <v>0</v>
      </c>
      <c r="AA197" s="183">
        <f t="shared" si="156"/>
        <v>0</v>
      </c>
      <c r="AB197" s="183">
        <f t="shared" si="156"/>
        <v>0</v>
      </c>
      <c r="AC197" s="183">
        <f t="shared" si="158"/>
        <v>0</v>
      </c>
      <c r="AD197" s="183">
        <f t="shared" si="158"/>
        <v>0</v>
      </c>
      <c r="AE197" s="183">
        <f t="shared" si="158"/>
        <v>0</v>
      </c>
      <c r="AF197" s="183">
        <f t="shared" si="158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157"/>
        <v>0</v>
      </c>
      <c r="D198" s="183">
        <f t="shared" si="157"/>
        <v>0</v>
      </c>
      <c r="E198" s="183">
        <f t="shared" si="157"/>
        <v>0</v>
      </c>
      <c r="F198" s="183">
        <f t="shared" si="157"/>
        <v>0</v>
      </c>
      <c r="G198" s="183">
        <f t="shared" si="157"/>
        <v>0</v>
      </c>
      <c r="H198" s="183">
        <f t="shared" si="157"/>
        <v>0</v>
      </c>
      <c r="I198" s="183">
        <f t="shared" si="157"/>
        <v>0</v>
      </c>
      <c r="J198" s="183">
        <f t="shared" si="157"/>
        <v>0</v>
      </c>
      <c r="K198" s="183">
        <f t="shared" si="157"/>
        <v>0</v>
      </c>
      <c r="L198" s="183">
        <f t="shared" si="157"/>
        <v>0</v>
      </c>
      <c r="M198" s="183">
        <f t="shared" si="157"/>
        <v>0</v>
      </c>
      <c r="N198" s="183">
        <f t="shared" si="157"/>
        <v>0</v>
      </c>
      <c r="O198" s="183">
        <f t="shared" si="157"/>
        <v>0</v>
      </c>
      <c r="P198" s="183">
        <f t="shared" si="157"/>
        <v>0</v>
      </c>
      <c r="Q198" s="183">
        <f t="shared" si="157"/>
        <v>0</v>
      </c>
      <c r="R198" s="183">
        <f t="shared" si="157"/>
        <v>0</v>
      </c>
      <c r="S198" s="183">
        <f t="shared" si="156"/>
        <v>0</v>
      </c>
      <c r="T198" s="183">
        <f t="shared" si="156"/>
        <v>0</v>
      </c>
      <c r="U198" s="183">
        <f t="shared" si="156"/>
        <v>0</v>
      </c>
      <c r="V198" s="183">
        <f t="shared" si="156"/>
        <v>0</v>
      </c>
      <c r="W198" s="183">
        <f t="shared" si="156"/>
        <v>0</v>
      </c>
      <c r="X198" s="183">
        <f t="shared" si="156"/>
        <v>0</v>
      </c>
      <c r="Y198" s="183">
        <f t="shared" si="156"/>
        <v>0</v>
      </c>
      <c r="Z198" s="183">
        <f t="shared" si="156"/>
        <v>0</v>
      </c>
      <c r="AA198" s="183">
        <f t="shared" si="156"/>
        <v>0</v>
      </c>
      <c r="AB198" s="183">
        <f t="shared" si="156"/>
        <v>0</v>
      </c>
      <c r="AC198" s="183">
        <f t="shared" si="158"/>
        <v>0</v>
      </c>
      <c r="AD198" s="183">
        <f t="shared" si="158"/>
        <v>0</v>
      </c>
      <c r="AE198" s="183">
        <f t="shared" si="158"/>
        <v>0</v>
      </c>
      <c r="AF198" s="183">
        <f t="shared" si="158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157"/>
        <v>0</v>
      </c>
      <c r="D199" s="183">
        <f t="shared" si="157"/>
        <v>0</v>
      </c>
      <c r="E199" s="183">
        <f t="shared" si="157"/>
        <v>0</v>
      </c>
      <c r="F199" s="183">
        <f t="shared" si="157"/>
        <v>0</v>
      </c>
      <c r="G199" s="183">
        <f t="shared" si="157"/>
        <v>0</v>
      </c>
      <c r="H199" s="183">
        <f t="shared" si="157"/>
        <v>0</v>
      </c>
      <c r="I199" s="183">
        <f t="shared" si="157"/>
        <v>0</v>
      </c>
      <c r="J199" s="183">
        <f t="shared" si="157"/>
        <v>0</v>
      </c>
      <c r="K199" s="183">
        <f t="shared" si="157"/>
        <v>0</v>
      </c>
      <c r="L199" s="183">
        <f t="shared" si="157"/>
        <v>0</v>
      </c>
      <c r="M199" s="183">
        <f t="shared" si="157"/>
        <v>0</v>
      </c>
      <c r="N199" s="183">
        <f t="shared" si="157"/>
        <v>0</v>
      </c>
      <c r="O199" s="183">
        <f t="shared" si="157"/>
        <v>0</v>
      </c>
      <c r="P199" s="183">
        <f t="shared" si="157"/>
        <v>0</v>
      </c>
      <c r="Q199" s="183">
        <f t="shared" si="157"/>
        <v>0</v>
      </c>
      <c r="R199" s="183">
        <f t="shared" si="157"/>
        <v>0</v>
      </c>
      <c r="S199" s="183">
        <f t="shared" si="156"/>
        <v>0</v>
      </c>
      <c r="T199" s="183">
        <f t="shared" si="156"/>
        <v>0</v>
      </c>
      <c r="U199" s="183">
        <f t="shared" si="156"/>
        <v>0</v>
      </c>
      <c r="V199" s="183">
        <f t="shared" si="156"/>
        <v>0</v>
      </c>
      <c r="W199" s="183">
        <f t="shared" si="156"/>
        <v>0</v>
      </c>
      <c r="X199" s="183">
        <f t="shared" si="156"/>
        <v>0</v>
      </c>
      <c r="Y199" s="183">
        <f t="shared" si="156"/>
        <v>0</v>
      </c>
      <c r="Z199" s="183">
        <f t="shared" si="156"/>
        <v>0</v>
      </c>
      <c r="AA199" s="183">
        <f t="shared" si="156"/>
        <v>0</v>
      </c>
      <c r="AB199" s="183">
        <f t="shared" si="156"/>
        <v>0</v>
      </c>
      <c r="AC199" s="183">
        <f t="shared" si="158"/>
        <v>0</v>
      </c>
      <c r="AD199" s="183">
        <f t="shared" si="158"/>
        <v>0</v>
      </c>
      <c r="AE199" s="183">
        <f t="shared" si="158"/>
        <v>0</v>
      </c>
      <c r="AF199" s="183">
        <f t="shared" si="158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157"/>
        <v>0</v>
      </c>
      <c r="D200" s="183">
        <f t="shared" si="157"/>
        <v>0</v>
      </c>
      <c r="E200" s="183">
        <f t="shared" si="157"/>
        <v>0</v>
      </c>
      <c r="F200" s="183">
        <f t="shared" si="157"/>
        <v>0</v>
      </c>
      <c r="G200" s="183">
        <f t="shared" si="157"/>
        <v>0</v>
      </c>
      <c r="H200" s="183">
        <f t="shared" si="157"/>
        <v>0</v>
      </c>
      <c r="I200" s="183">
        <f t="shared" si="157"/>
        <v>0</v>
      </c>
      <c r="J200" s="183">
        <f t="shared" si="157"/>
        <v>0</v>
      </c>
      <c r="K200" s="183">
        <f t="shared" si="157"/>
        <v>0</v>
      </c>
      <c r="L200" s="183">
        <f t="shared" si="157"/>
        <v>0</v>
      </c>
      <c r="M200" s="183">
        <f t="shared" si="157"/>
        <v>0</v>
      </c>
      <c r="N200" s="183">
        <f t="shared" si="157"/>
        <v>0</v>
      </c>
      <c r="O200" s="183">
        <f t="shared" si="157"/>
        <v>0</v>
      </c>
      <c r="P200" s="183">
        <f t="shared" si="157"/>
        <v>0</v>
      </c>
      <c r="Q200" s="183">
        <f t="shared" si="157"/>
        <v>0</v>
      </c>
      <c r="R200" s="183">
        <f t="shared" si="157"/>
        <v>0</v>
      </c>
      <c r="S200" s="183">
        <f t="shared" si="156"/>
        <v>0</v>
      </c>
      <c r="T200" s="183">
        <f t="shared" si="156"/>
        <v>0</v>
      </c>
      <c r="U200" s="183">
        <f t="shared" si="156"/>
        <v>0</v>
      </c>
      <c r="V200" s="183">
        <f t="shared" si="156"/>
        <v>0</v>
      </c>
      <c r="W200" s="183">
        <f t="shared" si="156"/>
        <v>0</v>
      </c>
      <c r="X200" s="183">
        <f t="shared" si="156"/>
        <v>0</v>
      </c>
      <c r="Y200" s="183">
        <f t="shared" si="156"/>
        <v>0</v>
      </c>
      <c r="Z200" s="183">
        <f t="shared" si="156"/>
        <v>0</v>
      </c>
      <c r="AA200" s="183">
        <f t="shared" si="156"/>
        <v>0</v>
      </c>
      <c r="AB200" s="183">
        <f t="shared" si="156"/>
        <v>0</v>
      </c>
      <c r="AC200" s="183">
        <f t="shared" si="158"/>
        <v>0</v>
      </c>
      <c r="AD200" s="183">
        <f t="shared" si="158"/>
        <v>0</v>
      </c>
      <c r="AE200" s="183">
        <f t="shared" si="158"/>
        <v>0</v>
      </c>
      <c r="AF200" s="183">
        <f t="shared" si="158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57"/>
        <v>0</v>
      </c>
      <c r="D201" s="183">
        <f t="shared" si="157"/>
        <v>0</v>
      </c>
      <c r="E201" s="183">
        <f t="shared" si="157"/>
        <v>0</v>
      </c>
      <c r="F201" s="183">
        <f t="shared" si="157"/>
        <v>0</v>
      </c>
      <c r="G201" s="183">
        <f t="shared" si="157"/>
        <v>0</v>
      </c>
      <c r="H201" s="183">
        <f t="shared" si="157"/>
        <v>0</v>
      </c>
      <c r="I201" s="183">
        <f t="shared" si="157"/>
        <v>0</v>
      </c>
      <c r="J201" s="183">
        <f t="shared" si="157"/>
        <v>0</v>
      </c>
      <c r="K201" s="183">
        <f t="shared" si="157"/>
        <v>0</v>
      </c>
      <c r="L201" s="183">
        <f t="shared" si="157"/>
        <v>0</v>
      </c>
      <c r="M201" s="183">
        <f t="shared" si="157"/>
        <v>0</v>
      </c>
      <c r="N201" s="183">
        <f t="shared" si="157"/>
        <v>0</v>
      </c>
      <c r="O201" s="183">
        <f t="shared" si="157"/>
        <v>0</v>
      </c>
      <c r="P201" s="183">
        <f t="shared" si="157"/>
        <v>0</v>
      </c>
      <c r="Q201" s="183">
        <f t="shared" si="157"/>
        <v>0</v>
      </c>
      <c r="R201" s="183">
        <f t="shared" si="157"/>
        <v>0</v>
      </c>
      <c r="S201" s="183">
        <f t="shared" si="156"/>
        <v>0</v>
      </c>
      <c r="T201" s="183">
        <f t="shared" si="156"/>
        <v>0</v>
      </c>
      <c r="U201" s="183">
        <f t="shared" si="156"/>
        <v>0</v>
      </c>
      <c r="V201" s="183">
        <f t="shared" si="156"/>
        <v>0</v>
      </c>
      <c r="W201" s="183">
        <f t="shared" si="156"/>
        <v>0</v>
      </c>
      <c r="X201" s="183">
        <f t="shared" si="156"/>
        <v>0</v>
      </c>
      <c r="Y201" s="183">
        <f t="shared" si="156"/>
        <v>0</v>
      </c>
      <c r="Z201" s="183">
        <f t="shared" si="156"/>
        <v>0</v>
      </c>
      <c r="AA201" s="183">
        <f t="shared" si="156"/>
        <v>0</v>
      </c>
      <c r="AB201" s="183">
        <f t="shared" si="156"/>
        <v>0</v>
      </c>
      <c r="AC201" s="183">
        <f t="shared" si="158"/>
        <v>0</v>
      </c>
      <c r="AD201" s="183">
        <f t="shared" si="158"/>
        <v>0</v>
      </c>
      <c r="AE201" s="183">
        <f t="shared" si="158"/>
        <v>0</v>
      </c>
      <c r="AF201" s="183">
        <f t="shared" si="158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57"/>
        <v>0</v>
      </c>
      <c r="D202" s="183">
        <f t="shared" si="157"/>
        <v>0</v>
      </c>
      <c r="E202" s="183">
        <f t="shared" si="157"/>
        <v>0</v>
      </c>
      <c r="F202" s="183">
        <f t="shared" si="157"/>
        <v>0</v>
      </c>
      <c r="G202" s="183">
        <f t="shared" si="157"/>
        <v>0</v>
      </c>
      <c r="H202" s="183">
        <f t="shared" si="157"/>
        <v>0</v>
      </c>
      <c r="I202" s="183">
        <f t="shared" si="157"/>
        <v>0</v>
      </c>
      <c r="J202" s="183">
        <f t="shared" si="157"/>
        <v>0</v>
      </c>
      <c r="K202" s="183">
        <f t="shared" si="157"/>
        <v>0</v>
      </c>
      <c r="L202" s="183">
        <f t="shared" si="157"/>
        <v>0</v>
      </c>
      <c r="M202" s="183">
        <f t="shared" si="157"/>
        <v>0</v>
      </c>
      <c r="N202" s="183">
        <f t="shared" si="157"/>
        <v>0</v>
      </c>
      <c r="O202" s="183">
        <f t="shared" si="157"/>
        <v>0</v>
      </c>
      <c r="P202" s="183">
        <f t="shared" si="157"/>
        <v>0</v>
      </c>
      <c r="Q202" s="183">
        <f t="shared" si="157"/>
        <v>0</v>
      </c>
      <c r="R202" s="183">
        <f t="shared" si="157"/>
        <v>0</v>
      </c>
      <c r="S202" s="183">
        <f t="shared" si="156"/>
        <v>0</v>
      </c>
      <c r="T202" s="183">
        <f t="shared" si="156"/>
        <v>0</v>
      </c>
      <c r="U202" s="183">
        <f t="shared" si="156"/>
        <v>0</v>
      </c>
      <c r="V202" s="183">
        <f t="shared" si="156"/>
        <v>0</v>
      </c>
      <c r="W202" s="183">
        <f t="shared" si="156"/>
        <v>0</v>
      </c>
      <c r="X202" s="183">
        <f t="shared" si="156"/>
        <v>0</v>
      </c>
      <c r="Y202" s="183">
        <f t="shared" si="156"/>
        <v>0</v>
      </c>
      <c r="Z202" s="183">
        <f t="shared" si="156"/>
        <v>0</v>
      </c>
      <c r="AA202" s="183">
        <f t="shared" si="156"/>
        <v>0</v>
      </c>
      <c r="AB202" s="183">
        <f t="shared" si="156"/>
        <v>0</v>
      </c>
      <c r="AC202" s="183">
        <f t="shared" si="158"/>
        <v>0</v>
      </c>
      <c r="AD202" s="183">
        <f t="shared" si="158"/>
        <v>0</v>
      </c>
      <c r="AE202" s="183">
        <f t="shared" si="158"/>
        <v>0</v>
      </c>
      <c r="AF202" s="183">
        <f t="shared" si="158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57"/>
        <v>0</v>
      </c>
      <c r="D203" s="183">
        <f t="shared" si="157"/>
        <v>0</v>
      </c>
      <c r="E203" s="183">
        <f t="shared" si="157"/>
        <v>0</v>
      </c>
      <c r="F203" s="183">
        <f t="shared" si="157"/>
        <v>0</v>
      </c>
      <c r="G203" s="183">
        <f t="shared" si="157"/>
        <v>0</v>
      </c>
      <c r="H203" s="183">
        <f t="shared" si="157"/>
        <v>0</v>
      </c>
      <c r="I203" s="183">
        <f t="shared" si="157"/>
        <v>0</v>
      </c>
      <c r="J203" s="183">
        <f t="shared" si="157"/>
        <v>0</v>
      </c>
      <c r="K203" s="183">
        <f t="shared" si="157"/>
        <v>0</v>
      </c>
      <c r="L203" s="183">
        <f t="shared" si="157"/>
        <v>0</v>
      </c>
      <c r="M203" s="183">
        <f t="shared" si="157"/>
        <v>0</v>
      </c>
      <c r="N203" s="183">
        <f t="shared" si="157"/>
        <v>0</v>
      </c>
      <c r="O203" s="183">
        <f t="shared" si="157"/>
        <v>0</v>
      </c>
      <c r="P203" s="183">
        <f t="shared" si="157"/>
        <v>0</v>
      </c>
      <c r="Q203" s="183">
        <f t="shared" si="157"/>
        <v>0</v>
      </c>
      <c r="R203" s="183">
        <f t="shared" si="157"/>
        <v>0</v>
      </c>
      <c r="S203" s="183">
        <f t="shared" si="156"/>
        <v>0</v>
      </c>
      <c r="T203" s="183">
        <f t="shared" si="156"/>
        <v>0</v>
      </c>
      <c r="U203" s="183">
        <f t="shared" si="156"/>
        <v>0</v>
      </c>
      <c r="V203" s="183">
        <f t="shared" si="156"/>
        <v>0</v>
      </c>
      <c r="W203" s="183">
        <f t="shared" si="156"/>
        <v>0</v>
      </c>
      <c r="X203" s="183">
        <f t="shared" si="156"/>
        <v>0</v>
      </c>
      <c r="Y203" s="183">
        <f t="shared" si="156"/>
        <v>0</v>
      </c>
      <c r="Z203" s="183">
        <f t="shared" si="156"/>
        <v>0</v>
      </c>
      <c r="AA203" s="183">
        <f t="shared" si="156"/>
        <v>0</v>
      </c>
      <c r="AB203" s="183">
        <f t="shared" si="156"/>
        <v>0</v>
      </c>
      <c r="AC203" s="183">
        <f t="shared" si="158"/>
        <v>0</v>
      </c>
      <c r="AD203" s="183">
        <f t="shared" si="158"/>
        <v>0</v>
      </c>
      <c r="AE203" s="183">
        <f t="shared" si="158"/>
        <v>0</v>
      </c>
      <c r="AF203" s="183">
        <f t="shared" si="158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57"/>
        <v>0</v>
      </c>
      <c r="D204" s="183">
        <f t="shared" si="157"/>
        <v>0</v>
      </c>
      <c r="E204" s="183">
        <f t="shared" si="157"/>
        <v>0</v>
      </c>
      <c r="F204" s="183">
        <f t="shared" si="157"/>
        <v>0</v>
      </c>
      <c r="G204" s="183">
        <f t="shared" si="157"/>
        <v>0</v>
      </c>
      <c r="H204" s="183">
        <f t="shared" si="157"/>
        <v>0</v>
      </c>
      <c r="I204" s="183">
        <f t="shared" si="157"/>
        <v>0</v>
      </c>
      <c r="J204" s="183">
        <f t="shared" si="157"/>
        <v>0</v>
      </c>
      <c r="K204" s="183">
        <f t="shared" si="157"/>
        <v>0</v>
      </c>
      <c r="L204" s="183">
        <f t="shared" si="157"/>
        <v>0</v>
      </c>
      <c r="M204" s="183">
        <f t="shared" si="157"/>
        <v>0</v>
      </c>
      <c r="N204" s="183">
        <f t="shared" si="157"/>
        <v>0</v>
      </c>
      <c r="O204" s="183">
        <f t="shared" si="157"/>
        <v>0</v>
      </c>
      <c r="P204" s="183">
        <f t="shared" si="157"/>
        <v>0</v>
      </c>
      <c r="Q204" s="183">
        <f t="shared" si="157"/>
        <v>0</v>
      </c>
      <c r="R204" s="183">
        <f t="shared" si="157"/>
        <v>0</v>
      </c>
      <c r="S204" s="183">
        <f t="shared" si="156"/>
        <v>0</v>
      </c>
      <c r="T204" s="183">
        <f t="shared" si="156"/>
        <v>0</v>
      </c>
      <c r="U204" s="183">
        <f t="shared" si="156"/>
        <v>0</v>
      </c>
      <c r="V204" s="183">
        <f t="shared" si="156"/>
        <v>0</v>
      </c>
      <c r="W204" s="183">
        <f t="shared" si="156"/>
        <v>0</v>
      </c>
      <c r="X204" s="183">
        <f t="shared" si="156"/>
        <v>0</v>
      </c>
      <c r="Y204" s="183">
        <f t="shared" si="156"/>
        <v>0</v>
      </c>
      <c r="Z204" s="183">
        <f t="shared" si="156"/>
        <v>0</v>
      </c>
      <c r="AA204" s="183">
        <f t="shared" si="156"/>
        <v>0</v>
      </c>
      <c r="AB204" s="183">
        <f t="shared" si="156"/>
        <v>0</v>
      </c>
      <c r="AC204" s="183">
        <f t="shared" si="158"/>
        <v>0</v>
      </c>
      <c r="AD204" s="183">
        <f t="shared" si="158"/>
        <v>0</v>
      </c>
      <c r="AE204" s="183">
        <f t="shared" si="158"/>
        <v>0</v>
      </c>
      <c r="AF204" s="183">
        <f t="shared" si="158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57"/>
        <v>0</v>
      </c>
      <c r="D205" s="183">
        <f t="shared" si="157"/>
        <v>0</v>
      </c>
      <c r="E205" s="183">
        <f t="shared" si="157"/>
        <v>0</v>
      </c>
      <c r="F205" s="183">
        <f t="shared" si="157"/>
        <v>0</v>
      </c>
      <c r="G205" s="183">
        <f t="shared" si="157"/>
        <v>0</v>
      </c>
      <c r="H205" s="183">
        <f t="shared" si="157"/>
        <v>0</v>
      </c>
      <c r="I205" s="183">
        <f t="shared" si="157"/>
        <v>0</v>
      </c>
      <c r="J205" s="183">
        <f t="shared" si="157"/>
        <v>0</v>
      </c>
      <c r="K205" s="183">
        <f t="shared" si="157"/>
        <v>0</v>
      </c>
      <c r="L205" s="183">
        <f t="shared" si="157"/>
        <v>0</v>
      </c>
      <c r="M205" s="183">
        <f t="shared" si="157"/>
        <v>0</v>
      </c>
      <c r="N205" s="183">
        <f t="shared" si="157"/>
        <v>0</v>
      </c>
      <c r="O205" s="183">
        <f t="shared" si="157"/>
        <v>0</v>
      </c>
      <c r="P205" s="183">
        <f t="shared" si="157"/>
        <v>0</v>
      </c>
      <c r="Q205" s="183">
        <f t="shared" si="157"/>
        <v>0</v>
      </c>
      <c r="R205" s="183">
        <f t="shared" si="157"/>
        <v>0</v>
      </c>
      <c r="S205" s="183">
        <f t="shared" si="156"/>
        <v>0</v>
      </c>
      <c r="T205" s="183">
        <f t="shared" si="156"/>
        <v>0</v>
      </c>
      <c r="U205" s="183">
        <f t="shared" si="156"/>
        <v>0</v>
      </c>
      <c r="V205" s="183">
        <f t="shared" si="156"/>
        <v>0</v>
      </c>
      <c r="W205" s="183">
        <f t="shared" si="156"/>
        <v>0</v>
      </c>
      <c r="X205" s="183">
        <f t="shared" si="156"/>
        <v>0</v>
      </c>
      <c r="Y205" s="183">
        <f t="shared" si="156"/>
        <v>0</v>
      </c>
      <c r="Z205" s="183">
        <f t="shared" si="156"/>
        <v>0</v>
      </c>
      <c r="AA205" s="183">
        <f t="shared" si="156"/>
        <v>0</v>
      </c>
      <c r="AB205" s="183">
        <f t="shared" si="156"/>
        <v>0</v>
      </c>
      <c r="AC205" s="183">
        <f t="shared" si="158"/>
        <v>0</v>
      </c>
      <c r="AD205" s="183">
        <f t="shared" si="158"/>
        <v>0</v>
      </c>
      <c r="AE205" s="183">
        <f t="shared" si="158"/>
        <v>0</v>
      </c>
      <c r="AF205" s="183">
        <f t="shared" si="158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57"/>
        <v>0</v>
      </c>
      <c r="D206" s="183">
        <f t="shared" si="157"/>
        <v>0</v>
      </c>
      <c r="E206" s="183">
        <f t="shared" si="157"/>
        <v>0</v>
      </c>
      <c r="F206" s="183">
        <f t="shared" si="157"/>
        <v>0</v>
      </c>
      <c r="G206" s="183">
        <f t="shared" si="157"/>
        <v>0</v>
      </c>
      <c r="H206" s="183">
        <f t="shared" si="157"/>
        <v>0</v>
      </c>
      <c r="I206" s="183">
        <f t="shared" si="157"/>
        <v>0</v>
      </c>
      <c r="J206" s="183">
        <f t="shared" si="157"/>
        <v>0</v>
      </c>
      <c r="K206" s="183">
        <f t="shared" si="157"/>
        <v>0</v>
      </c>
      <c r="L206" s="183">
        <f t="shared" si="157"/>
        <v>0</v>
      </c>
      <c r="M206" s="183">
        <f t="shared" si="157"/>
        <v>0</v>
      </c>
      <c r="N206" s="183">
        <f t="shared" si="157"/>
        <v>0</v>
      </c>
      <c r="O206" s="183">
        <f t="shared" si="157"/>
        <v>0</v>
      </c>
      <c r="P206" s="183">
        <f t="shared" si="157"/>
        <v>0</v>
      </c>
      <c r="Q206" s="183">
        <f t="shared" si="157"/>
        <v>0</v>
      </c>
      <c r="R206" s="183">
        <f t="shared" si="157"/>
        <v>0</v>
      </c>
      <c r="S206" s="183">
        <f t="shared" si="156"/>
        <v>0</v>
      </c>
      <c r="T206" s="183">
        <f t="shared" si="156"/>
        <v>0</v>
      </c>
      <c r="U206" s="183">
        <f t="shared" si="156"/>
        <v>0</v>
      </c>
      <c r="V206" s="183">
        <f t="shared" si="156"/>
        <v>0</v>
      </c>
      <c r="W206" s="183">
        <f t="shared" si="156"/>
        <v>0</v>
      </c>
      <c r="X206" s="183">
        <f t="shared" si="156"/>
        <v>0</v>
      </c>
      <c r="Y206" s="183">
        <f t="shared" si="156"/>
        <v>0</v>
      </c>
      <c r="Z206" s="183">
        <f t="shared" si="156"/>
        <v>0</v>
      </c>
      <c r="AA206" s="183">
        <f t="shared" si="156"/>
        <v>0</v>
      </c>
      <c r="AB206" s="183">
        <f t="shared" si="156"/>
        <v>0</v>
      </c>
      <c r="AC206" s="183">
        <f t="shared" si="158"/>
        <v>0</v>
      </c>
      <c r="AD206" s="183">
        <f t="shared" si="158"/>
        <v>0</v>
      </c>
      <c r="AE206" s="183">
        <f t="shared" si="158"/>
        <v>0</v>
      </c>
      <c r="AF206" s="183">
        <f t="shared" si="158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57"/>
        <v>0</v>
      </c>
      <c r="D207" s="183">
        <f t="shared" si="157"/>
        <v>0</v>
      </c>
      <c r="E207" s="183">
        <f t="shared" si="157"/>
        <v>0</v>
      </c>
      <c r="F207" s="183">
        <f t="shared" si="157"/>
        <v>0</v>
      </c>
      <c r="G207" s="183">
        <f t="shared" si="157"/>
        <v>0</v>
      </c>
      <c r="H207" s="183">
        <f t="shared" si="157"/>
        <v>0</v>
      </c>
      <c r="I207" s="183">
        <f t="shared" si="157"/>
        <v>0</v>
      </c>
      <c r="J207" s="183">
        <f t="shared" si="157"/>
        <v>0</v>
      </c>
      <c r="K207" s="183">
        <f t="shared" si="157"/>
        <v>0</v>
      </c>
      <c r="L207" s="183">
        <f t="shared" si="157"/>
        <v>0</v>
      </c>
      <c r="M207" s="183">
        <f t="shared" si="157"/>
        <v>0</v>
      </c>
      <c r="N207" s="183">
        <f t="shared" si="157"/>
        <v>0</v>
      </c>
      <c r="O207" s="183">
        <f t="shared" si="157"/>
        <v>0</v>
      </c>
      <c r="P207" s="183">
        <f t="shared" si="157"/>
        <v>0</v>
      </c>
      <c r="Q207" s="183">
        <f t="shared" si="157"/>
        <v>0</v>
      </c>
      <c r="R207" s="183">
        <f t="shared" si="157"/>
        <v>0</v>
      </c>
      <c r="S207" s="183">
        <f t="shared" si="156"/>
        <v>0</v>
      </c>
      <c r="T207" s="183">
        <f t="shared" si="156"/>
        <v>0</v>
      </c>
      <c r="U207" s="183">
        <f t="shared" si="156"/>
        <v>0</v>
      </c>
      <c r="V207" s="183">
        <f t="shared" si="156"/>
        <v>0</v>
      </c>
      <c r="W207" s="183">
        <f t="shared" si="156"/>
        <v>0</v>
      </c>
      <c r="X207" s="183">
        <f t="shared" si="156"/>
        <v>0</v>
      </c>
      <c r="Y207" s="183">
        <f t="shared" si="156"/>
        <v>0</v>
      </c>
      <c r="Z207" s="183">
        <f t="shared" si="156"/>
        <v>0</v>
      </c>
      <c r="AA207" s="183">
        <f t="shared" si="156"/>
        <v>0</v>
      </c>
      <c r="AB207" s="183">
        <f t="shared" si="156"/>
        <v>0</v>
      </c>
      <c r="AC207" s="183">
        <f t="shared" si="158"/>
        <v>0</v>
      </c>
      <c r="AD207" s="183">
        <f t="shared" si="158"/>
        <v>0</v>
      </c>
      <c r="AE207" s="183">
        <f t="shared" si="158"/>
        <v>0</v>
      </c>
      <c r="AF207" s="183">
        <f t="shared" si="158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57"/>
        <v>0</v>
      </c>
      <c r="D208" s="183">
        <f t="shared" si="157"/>
        <v>0</v>
      </c>
      <c r="E208" s="183">
        <f t="shared" si="157"/>
        <v>0</v>
      </c>
      <c r="F208" s="183">
        <f t="shared" si="157"/>
        <v>0</v>
      </c>
      <c r="G208" s="183">
        <f t="shared" si="157"/>
        <v>0</v>
      </c>
      <c r="H208" s="183">
        <f t="shared" si="157"/>
        <v>0</v>
      </c>
      <c r="I208" s="183">
        <f t="shared" si="157"/>
        <v>0</v>
      </c>
      <c r="J208" s="183">
        <f t="shared" si="157"/>
        <v>0</v>
      </c>
      <c r="K208" s="183">
        <f t="shared" si="157"/>
        <v>0</v>
      </c>
      <c r="L208" s="183">
        <f t="shared" si="157"/>
        <v>0</v>
      </c>
      <c r="M208" s="183">
        <f t="shared" si="157"/>
        <v>0</v>
      </c>
      <c r="N208" s="183">
        <f t="shared" si="157"/>
        <v>0</v>
      </c>
      <c r="O208" s="183">
        <f t="shared" si="157"/>
        <v>0</v>
      </c>
      <c r="P208" s="183">
        <f t="shared" si="157"/>
        <v>0</v>
      </c>
      <c r="Q208" s="183">
        <f t="shared" si="157"/>
        <v>0</v>
      </c>
      <c r="R208" s="183">
        <f t="shared" si="157"/>
        <v>0</v>
      </c>
      <c r="S208" s="183">
        <f t="shared" si="156"/>
        <v>0</v>
      </c>
      <c r="T208" s="183">
        <f t="shared" si="156"/>
        <v>0</v>
      </c>
      <c r="U208" s="183">
        <f t="shared" si="156"/>
        <v>0</v>
      </c>
      <c r="V208" s="183">
        <f t="shared" si="156"/>
        <v>0</v>
      </c>
      <c r="W208" s="183">
        <f t="shared" si="156"/>
        <v>0</v>
      </c>
      <c r="X208" s="183">
        <f t="shared" si="156"/>
        <v>0</v>
      </c>
      <c r="Y208" s="183">
        <f t="shared" si="156"/>
        <v>0</v>
      </c>
      <c r="Z208" s="183">
        <f t="shared" si="156"/>
        <v>0</v>
      </c>
      <c r="AA208" s="183">
        <f t="shared" si="156"/>
        <v>0</v>
      </c>
      <c r="AB208" s="183">
        <f t="shared" si="156"/>
        <v>0</v>
      </c>
      <c r="AC208" s="183">
        <f t="shared" si="158"/>
        <v>0</v>
      </c>
      <c r="AD208" s="183">
        <f t="shared" si="158"/>
        <v>0</v>
      </c>
      <c r="AE208" s="183">
        <f t="shared" si="158"/>
        <v>0</v>
      </c>
      <c r="AF208" s="183">
        <f t="shared" si="158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57"/>
        <v>0</v>
      </c>
      <c r="D209" s="183">
        <f t="shared" si="157"/>
        <v>0</v>
      </c>
      <c r="E209" s="183">
        <f t="shared" si="157"/>
        <v>0</v>
      </c>
      <c r="F209" s="183">
        <f t="shared" si="157"/>
        <v>0</v>
      </c>
      <c r="G209" s="183">
        <f t="shared" si="157"/>
        <v>0</v>
      </c>
      <c r="H209" s="183">
        <f t="shared" si="157"/>
        <v>0</v>
      </c>
      <c r="I209" s="183">
        <f t="shared" si="157"/>
        <v>0</v>
      </c>
      <c r="J209" s="183">
        <f t="shared" si="157"/>
        <v>0</v>
      </c>
      <c r="K209" s="183">
        <f t="shared" si="157"/>
        <v>0</v>
      </c>
      <c r="L209" s="183">
        <f t="shared" si="157"/>
        <v>0</v>
      </c>
      <c r="M209" s="183">
        <f t="shared" si="157"/>
        <v>0</v>
      </c>
      <c r="N209" s="183">
        <f t="shared" si="157"/>
        <v>0</v>
      </c>
      <c r="O209" s="183">
        <f t="shared" si="157"/>
        <v>0</v>
      </c>
      <c r="P209" s="183">
        <f t="shared" si="157"/>
        <v>0</v>
      </c>
      <c r="Q209" s="183">
        <f t="shared" si="157"/>
        <v>0</v>
      </c>
      <c r="R209" s="183">
        <f t="shared" si="157"/>
        <v>0</v>
      </c>
      <c r="S209" s="183">
        <f t="shared" si="156"/>
        <v>0</v>
      </c>
      <c r="T209" s="183">
        <f t="shared" si="156"/>
        <v>0</v>
      </c>
      <c r="U209" s="183">
        <f t="shared" si="156"/>
        <v>0</v>
      </c>
      <c r="V209" s="183">
        <f t="shared" si="156"/>
        <v>0</v>
      </c>
      <c r="W209" s="183">
        <f t="shared" si="156"/>
        <v>0</v>
      </c>
      <c r="X209" s="183">
        <f t="shared" si="156"/>
        <v>0</v>
      </c>
      <c r="Y209" s="183">
        <f t="shared" si="156"/>
        <v>0</v>
      </c>
      <c r="Z209" s="183">
        <f t="shared" si="156"/>
        <v>0</v>
      </c>
      <c r="AA209" s="183">
        <f t="shared" si="156"/>
        <v>0</v>
      </c>
      <c r="AB209" s="183">
        <f t="shared" si="156"/>
        <v>0</v>
      </c>
      <c r="AC209" s="183">
        <f t="shared" si="158"/>
        <v>0</v>
      </c>
      <c r="AD209" s="183">
        <f t="shared" si="158"/>
        <v>0</v>
      </c>
      <c r="AE209" s="183">
        <f t="shared" si="158"/>
        <v>0</v>
      </c>
      <c r="AF209" s="183">
        <f t="shared" si="158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57"/>
        <v>0</v>
      </c>
      <c r="D210" s="183">
        <f t="shared" si="157"/>
        <v>0</v>
      </c>
      <c r="E210" s="183">
        <f t="shared" si="157"/>
        <v>0</v>
      </c>
      <c r="F210" s="183">
        <f t="shared" si="157"/>
        <v>0</v>
      </c>
      <c r="G210" s="183">
        <f t="shared" si="157"/>
        <v>0</v>
      </c>
      <c r="H210" s="183">
        <f t="shared" si="157"/>
        <v>0</v>
      </c>
      <c r="I210" s="183">
        <f t="shared" si="157"/>
        <v>0</v>
      </c>
      <c r="J210" s="183">
        <f t="shared" si="157"/>
        <v>0</v>
      </c>
      <c r="K210" s="183">
        <f t="shared" si="157"/>
        <v>0</v>
      </c>
      <c r="L210" s="183">
        <f t="shared" si="157"/>
        <v>0</v>
      </c>
      <c r="M210" s="183">
        <f t="shared" si="157"/>
        <v>0</v>
      </c>
      <c r="N210" s="183">
        <f t="shared" si="157"/>
        <v>0</v>
      </c>
      <c r="O210" s="183">
        <f t="shared" si="157"/>
        <v>0</v>
      </c>
      <c r="P210" s="183">
        <f t="shared" si="157"/>
        <v>0</v>
      </c>
      <c r="Q210" s="183">
        <f t="shared" si="157"/>
        <v>0</v>
      </c>
      <c r="R210" s="183">
        <f t="shared" si="157"/>
        <v>0</v>
      </c>
      <c r="S210" s="183">
        <f t="shared" si="156"/>
        <v>0</v>
      </c>
      <c r="T210" s="183">
        <f t="shared" si="156"/>
        <v>0</v>
      </c>
      <c r="U210" s="183">
        <f t="shared" si="156"/>
        <v>0</v>
      </c>
      <c r="V210" s="183">
        <f t="shared" si="156"/>
        <v>0</v>
      </c>
      <c r="W210" s="183">
        <f t="shared" si="156"/>
        <v>0</v>
      </c>
      <c r="X210" s="183">
        <f t="shared" si="156"/>
        <v>0</v>
      </c>
      <c r="Y210" s="183">
        <f t="shared" si="156"/>
        <v>0</v>
      </c>
      <c r="Z210" s="183">
        <f t="shared" si="156"/>
        <v>0</v>
      </c>
      <c r="AA210" s="183">
        <f t="shared" si="156"/>
        <v>0</v>
      </c>
      <c r="AB210" s="183">
        <f t="shared" si="156"/>
        <v>0</v>
      </c>
      <c r="AC210" s="183">
        <f t="shared" si="158"/>
        <v>0</v>
      </c>
      <c r="AD210" s="183">
        <f t="shared" si="158"/>
        <v>0</v>
      </c>
      <c r="AE210" s="183">
        <f t="shared" si="158"/>
        <v>0</v>
      </c>
      <c r="AF210" s="183">
        <f t="shared" si="158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57"/>
        <v>0</v>
      </c>
      <c r="D211" s="183">
        <f t="shared" si="157"/>
        <v>0</v>
      </c>
      <c r="E211" s="183">
        <f t="shared" si="157"/>
        <v>0</v>
      </c>
      <c r="F211" s="183">
        <f t="shared" si="157"/>
        <v>0</v>
      </c>
      <c r="G211" s="183">
        <f t="shared" si="157"/>
        <v>0</v>
      </c>
      <c r="H211" s="183">
        <f t="shared" si="157"/>
        <v>0</v>
      </c>
      <c r="I211" s="183">
        <f t="shared" si="157"/>
        <v>0</v>
      </c>
      <c r="J211" s="183">
        <f t="shared" si="157"/>
        <v>0</v>
      </c>
      <c r="K211" s="183">
        <f t="shared" si="157"/>
        <v>0</v>
      </c>
      <c r="L211" s="183">
        <f t="shared" si="157"/>
        <v>0</v>
      </c>
      <c r="M211" s="183">
        <f t="shared" si="157"/>
        <v>0</v>
      </c>
      <c r="N211" s="183">
        <f t="shared" si="157"/>
        <v>0</v>
      </c>
      <c r="O211" s="183">
        <f t="shared" si="157"/>
        <v>0</v>
      </c>
      <c r="P211" s="183">
        <f t="shared" si="157"/>
        <v>0</v>
      </c>
      <c r="Q211" s="183">
        <f t="shared" si="157"/>
        <v>0</v>
      </c>
      <c r="R211" s="183">
        <f t="shared" ref="C211:R226" si="159">Q211</f>
        <v>0</v>
      </c>
      <c r="S211" s="183">
        <f t="shared" si="156"/>
        <v>0</v>
      </c>
      <c r="T211" s="183">
        <f t="shared" si="156"/>
        <v>0</v>
      </c>
      <c r="U211" s="183">
        <f t="shared" si="156"/>
        <v>0</v>
      </c>
      <c r="V211" s="183">
        <f t="shared" si="156"/>
        <v>0</v>
      </c>
      <c r="W211" s="183">
        <f t="shared" si="156"/>
        <v>0</v>
      </c>
      <c r="X211" s="183">
        <f t="shared" si="156"/>
        <v>0</v>
      </c>
      <c r="Y211" s="183">
        <f t="shared" si="156"/>
        <v>0</v>
      </c>
      <c r="Z211" s="183">
        <f t="shared" si="156"/>
        <v>0</v>
      </c>
      <c r="AA211" s="183">
        <f t="shared" si="156"/>
        <v>0</v>
      </c>
      <c r="AB211" s="183">
        <f t="shared" si="156"/>
        <v>0</v>
      </c>
      <c r="AC211" s="183">
        <f t="shared" si="158"/>
        <v>0</v>
      </c>
      <c r="AD211" s="183">
        <f t="shared" si="158"/>
        <v>0</v>
      </c>
      <c r="AE211" s="183">
        <f t="shared" si="158"/>
        <v>0</v>
      </c>
      <c r="AF211" s="183">
        <f t="shared" si="158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59"/>
        <v>0</v>
      </c>
      <c r="D212" s="183">
        <f t="shared" si="159"/>
        <v>0</v>
      </c>
      <c r="E212" s="183">
        <f t="shared" si="159"/>
        <v>0</v>
      </c>
      <c r="F212" s="183">
        <f t="shared" si="159"/>
        <v>0</v>
      </c>
      <c r="G212" s="183">
        <f t="shared" si="159"/>
        <v>0</v>
      </c>
      <c r="H212" s="183">
        <f t="shared" si="159"/>
        <v>0</v>
      </c>
      <c r="I212" s="183">
        <f t="shared" si="159"/>
        <v>0</v>
      </c>
      <c r="J212" s="183">
        <f t="shared" si="159"/>
        <v>0</v>
      </c>
      <c r="K212" s="183">
        <f t="shared" si="159"/>
        <v>0</v>
      </c>
      <c r="L212" s="183">
        <f t="shared" si="159"/>
        <v>0</v>
      </c>
      <c r="M212" s="183">
        <f t="shared" si="159"/>
        <v>0</v>
      </c>
      <c r="N212" s="183">
        <f t="shared" si="159"/>
        <v>0</v>
      </c>
      <c r="O212" s="183">
        <f t="shared" si="159"/>
        <v>0</v>
      </c>
      <c r="P212" s="183">
        <f t="shared" si="159"/>
        <v>0</v>
      </c>
      <c r="Q212" s="183">
        <f t="shared" si="159"/>
        <v>0</v>
      </c>
      <c r="R212" s="183">
        <f t="shared" si="159"/>
        <v>0</v>
      </c>
      <c r="S212" s="183">
        <f t="shared" si="156"/>
        <v>0</v>
      </c>
      <c r="T212" s="183">
        <f t="shared" si="156"/>
        <v>0</v>
      </c>
      <c r="U212" s="183">
        <f t="shared" si="156"/>
        <v>0</v>
      </c>
      <c r="V212" s="183">
        <f t="shared" si="156"/>
        <v>0</v>
      </c>
      <c r="W212" s="183">
        <f t="shared" si="156"/>
        <v>0</v>
      </c>
      <c r="X212" s="183">
        <f t="shared" si="156"/>
        <v>0</v>
      </c>
      <c r="Y212" s="183">
        <f t="shared" si="156"/>
        <v>0</v>
      </c>
      <c r="Z212" s="183">
        <f t="shared" si="156"/>
        <v>0</v>
      </c>
      <c r="AA212" s="183">
        <f t="shared" si="156"/>
        <v>0</v>
      </c>
      <c r="AB212" s="183">
        <f t="shared" si="156"/>
        <v>0</v>
      </c>
      <c r="AC212" s="183">
        <f t="shared" si="158"/>
        <v>0</v>
      </c>
      <c r="AD212" s="183">
        <f t="shared" si="158"/>
        <v>0</v>
      </c>
      <c r="AE212" s="183">
        <f t="shared" si="158"/>
        <v>0</v>
      </c>
      <c r="AF212" s="183">
        <f t="shared" si="158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59"/>
        <v>0</v>
      </c>
      <c r="D213" s="183">
        <f t="shared" si="159"/>
        <v>0</v>
      </c>
      <c r="E213" s="183">
        <f t="shared" si="159"/>
        <v>0</v>
      </c>
      <c r="F213" s="183">
        <f t="shared" si="159"/>
        <v>0</v>
      </c>
      <c r="G213" s="183">
        <f t="shared" si="159"/>
        <v>0</v>
      </c>
      <c r="H213" s="183">
        <f t="shared" si="159"/>
        <v>0</v>
      </c>
      <c r="I213" s="183">
        <f t="shared" si="159"/>
        <v>0</v>
      </c>
      <c r="J213" s="183">
        <f t="shared" si="159"/>
        <v>0</v>
      </c>
      <c r="K213" s="183">
        <f t="shared" si="159"/>
        <v>0</v>
      </c>
      <c r="L213" s="183">
        <f t="shared" si="159"/>
        <v>0</v>
      </c>
      <c r="M213" s="183">
        <f t="shared" si="159"/>
        <v>0</v>
      </c>
      <c r="N213" s="183">
        <f t="shared" si="159"/>
        <v>0</v>
      </c>
      <c r="O213" s="183">
        <f t="shared" si="159"/>
        <v>0</v>
      </c>
      <c r="P213" s="183">
        <f t="shared" si="159"/>
        <v>0</v>
      </c>
      <c r="Q213" s="183">
        <f t="shared" si="159"/>
        <v>0</v>
      </c>
      <c r="R213" s="183">
        <f t="shared" si="159"/>
        <v>0</v>
      </c>
      <c r="S213" s="183">
        <f t="shared" si="156"/>
        <v>0</v>
      </c>
      <c r="T213" s="183">
        <f t="shared" si="156"/>
        <v>0</v>
      </c>
      <c r="U213" s="183">
        <f t="shared" si="156"/>
        <v>0</v>
      </c>
      <c r="V213" s="183">
        <f t="shared" si="156"/>
        <v>0</v>
      </c>
      <c r="W213" s="183">
        <f t="shared" ref="W213:AF236" si="160">V213</f>
        <v>0</v>
      </c>
      <c r="X213" s="183">
        <f t="shared" si="160"/>
        <v>0</v>
      </c>
      <c r="Y213" s="183">
        <f t="shared" si="160"/>
        <v>0</v>
      </c>
      <c r="Z213" s="183">
        <f t="shared" si="160"/>
        <v>0</v>
      </c>
      <c r="AA213" s="183">
        <f t="shared" si="160"/>
        <v>0</v>
      </c>
      <c r="AB213" s="183">
        <f t="shared" si="160"/>
        <v>0</v>
      </c>
      <c r="AC213" s="183">
        <f t="shared" si="160"/>
        <v>0</v>
      </c>
      <c r="AD213" s="183">
        <f t="shared" si="160"/>
        <v>0</v>
      </c>
      <c r="AE213" s="183">
        <f t="shared" si="160"/>
        <v>0</v>
      </c>
      <c r="AF213" s="183">
        <f t="shared" si="160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59"/>
        <v>0</v>
      </c>
      <c r="D214" s="183">
        <f t="shared" si="159"/>
        <v>0</v>
      </c>
      <c r="E214" s="183">
        <f t="shared" si="159"/>
        <v>0</v>
      </c>
      <c r="F214" s="183">
        <f t="shared" si="159"/>
        <v>0</v>
      </c>
      <c r="G214" s="183">
        <f t="shared" si="159"/>
        <v>0</v>
      </c>
      <c r="H214" s="183">
        <f t="shared" si="159"/>
        <v>0</v>
      </c>
      <c r="I214" s="183">
        <f t="shared" si="159"/>
        <v>0</v>
      </c>
      <c r="J214" s="183">
        <f t="shared" si="159"/>
        <v>0</v>
      </c>
      <c r="K214" s="183">
        <f t="shared" si="159"/>
        <v>0</v>
      </c>
      <c r="L214" s="183">
        <f t="shared" si="159"/>
        <v>0</v>
      </c>
      <c r="M214" s="183">
        <f t="shared" si="159"/>
        <v>0</v>
      </c>
      <c r="N214" s="183">
        <f t="shared" si="159"/>
        <v>0</v>
      </c>
      <c r="O214" s="183">
        <f t="shared" si="159"/>
        <v>0</v>
      </c>
      <c r="P214" s="183">
        <f t="shared" si="159"/>
        <v>0</v>
      </c>
      <c r="Q214" s="183">
        <f t="shared" si="159"/>
        <v>0</v>
      </c>
      <c r="R214" s="183">
        <f t="shared" si="159"/>
        <v>0</v>
      </c>
      <c r="S214" s="183">
        <f t="shared" ref="S214:AC239" si="161">R214</f>
        <v>0</v>
      </c>
      <c r="T214" s="183">
        <f t="shared" si="161"/>
        <v>0</v>
      </c>
      <c r="U214" s="183">
        <f t="shared" si="161"/>
        <v>0</v>
      </c>
      <c r="V214" s="183">
        <f t="shared" si="161"/>
        <v>0</v>
      </c>
      <c r="W214" s="183">
        <f t="shared" si="160"/>
        <v>0</v>
      </c>
      <c r="X214" s="183">
        <f t="shared" si="160"/>
        <v>0</v>
      </c>
      <c r="Y214" s="183">
        <f t="shared" si="160"/>
        <v>0</v>
      </c>
      <c r="Z214" s="183">
        <f t="shared" si="160"/>
        <v>0</v>
      </c>
      <c r="AA214" s="183">
        <f t="shared" si="160"/>
        <v>0</v>
      </c>
      <c r="AB214" s="183">
        <f t="shared" si="160"/>
        <v>0</v>
      </c>
      <c r="AC214" s="183">
        <f t="shared" si="160"/>
        <v>0</v>
      </c>
      <c r="AD214" s="183">
        <f t="shared" si="160"/>
        <v>0</v>
      </c>
      <c r="AE214" s="183">
        <f t="shared" si="160"/>
        <v>0</v>
      </c>
      <c r="AF214" s="183">
        <f t="shared" si="160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59"/>
        <v>0</v>
      </c>
      <c r="D215" s="183">
        <f t="shared" si="159"/>
        <v>0</v>
      </c>
      <c r="E215" s="183">
        <f t="shared" si="159"/>
        <v>0</v>
      </c>
      <c r="F215" s="183">
        <f t="shared" si="159"/>
        <v>0</v>
      </c>
      <c r="G215" s="183">
        <f t="shared" si="159"/>
        <v>0</v>
      </c>
      <c r="H215" s="183">
        <f t="shared" si="159"/>
        <v>0</v>
      </c>
      <c r="I215" s="183">
        <f t="shared" si="159"/>
        <v>0</v>
      </c>
      <c r="J215" s="183">
        <f t="shared" si="159"/>
        <v>0</v>
      </c>
      <c r="K215" s="183">
        <f t="shared" si="159"/>
        <v>0</v>
      </c>
      <c r="L215" s="183">
        <f t="shared" si="159"/>
        <v>0</v>
      </c>
      <c r="M215" s="183">
        <f t="shared" si="159"/>
        <v>0</v>
      </c>
      <c r="N215" s="183">
        <f t="shared" si="159"/>
        <v>0</v>
      </c>
      <c r="O215" s="183">
        <f t="shared" si="159"/>
        <v>0</v>
      </c>
      <c r="P215" s="183">
        <f t="shared" si="159"/>
        <v>0</v>
      </c>
      <c r="Q215" s="183">
        <f t="shared" si="159"/>
        <v>0</v>
      </c>
      <c r="R215" s="183">
        <f t="shared" si="159"/>
        <v>0</v>
      </c>
      <c r="S215" s="183">
        <f t="shared" si="161"/>
        <v>0</v>
      </c>
      <c r="T215" s="183">
        <f t="shared" si="161"/>
        <v>0</v>
      </c>
      <c r="U215" s="183">
        <f t="shared" si="161"/>
        <v>0</v>
      </c>
      <c r="V215" s="183">
        <f t="shared" si="161"/>
        <v>0</v>
      </c>
      <c r="W215" s="183">
        <f t="shared" si="160"/>
        <v>0</v>
      </c>
      <c r="X215" s="183">
        <f t="shared" si="160"/>
        <v>0</v>
      </c>
      <c r="Y215" s="183">
        <f t="shared" si="160"/>
        <v>0</v>
      </c>
      <c r="Z215" s="183">
        <f t="shared" si="160"/>
        <v>0</v>
      </c>
      <c r="AA215" s="183">
        <f t="shared" si="160"/>
        <v>0</v>
      </c>
      <c r="AB215" s="183">
        <f t="shared" si="160"/>
        <v>0</v>
      </c>
      <c r="AC215" s="183">
        <f t="shared" si="160"/>
        <v>0</v>
      </c>
      <c r="AD215" s="183">
        <f t="shared" si="160"/>
        <v>0</v>
      </c>
      <c r="AE215" s="183">
        <f t="shared" si="160"/>
        <v>0</v>
      </c>
      <c r="AF215" s="183">
        <f t="shared" si="160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59"/>
        <v>0</v>
      </c>
      <c r="D216" s="183">
        <f t="shared" si="159"/>
        <v>0</v>
      </c>
      <c r="E216" s="183">
        <f t="shared" si="159"/>
        <v>0</v>
      </c>
      <c r="F216" s="183">
        <f t="shared" si="159"/>
        <v>0</v>
      </c>
      <c r="G216" s="183">
        <f t="shared" si="159"/>
        <v>0</v>
      </c>
      <c r="H216" s="183">
        <f t="shared" si="159"/>
        <v>0</v>
      </c>
      <c r="I216" s="183">
        <f t="shared" si="159"/>
        <v>0</v>
      </c>
      <c r="J216" s="183">
        <f t="shared" si="159"/>
        <v>0</v>
      </c>
      <c r="K216" s="183">
        <f t="shared" si="159"/>
        <v>0</v>
      </c>
      <c r="L216" s="183">
        <f t="shared" si="159"/>
        <v>0</v>
      </c>
      <c r="M216" s="183">
        <f t="shared" si="159"/>
        <v>0</v>
      </c>
      <c r="N216" s="183">
        <f t="shared" si="159"/>
        <v>0</v>
      </c>
      <c r="O216" s="183">
        <f t="shared" si="159"/>
        <v>0</v>
      </c>
      <c r="P216" s="183">
        <f t="shared" si="159"/>
        <v>0</v>
      </c>
      <c r="Q216" s="183">
        <f t="shared" si="159"/>
        <v>0</v>
      </c>
      <c r="R216" s="183">
        <f t="shared" si="159"/>
        <v>0</v>
      </c>
      <c r="S216" s="183">
        <f t="shared" si="161"/>
        <v>0</v>
      </c>
      <c r="T216" s="183">
        <f t="shared" si="161"/>
        <v>0</v>
      </c>
      <c r="U216" s="183">
        <f t="shared" si="161"/>
        <v>0</v>
      </c>
      <c r="V216" s="183">
        <f t="shared" si="161"/>
        <v>0</v>
      </c>
      <c r="W216" s="183">
        <f t="shared" si="160"/>
        <v>0</v>
      </c>
      <c r="X216" s="183">
        <f t="shared" si="160"/>
        <v>0</v>
      </c>
      <c r="Y216" s="183">
        <f t="shared" si="160"/>
        <v>0</v>
      </c>
      <c r="Z216" s="183">
        <f t="shared" si="160"/>
        <v>0</v>
      </c>
      <c r="AA216" s="183">
        <f t="shared" si="160"/>
        <v>0</v>
      </c>
      <c r="AB216" s="183">
        <f t="shared" si="160"/>
        <v>0</v>
      </c>
      <c r="AC216" s="183">
        <f t="shared" si="160"/>
        <v>0</v>
      </c>
      <c r="AD216" s="183">
        <f t="shared" si="160"/>
        <v>0</v>
      </c>
      <c r="AE216" s="183">
        <f t="shared" si="160"/>
        <v>0</v>
      </c>
      <c r="AF216" s="183">
        <f t="shared" si="160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59"/>
        <v>0</v>
      </c>
      <c r="D217" s="183">
        <f t="shared" si="159"/>
        <v>0</v>
      </c>
      <c r="E217" s="183">
        <f t="shared" si="159"/>
        <v>0</v>
      </c>
      <c r="F217" s="183">
        <f t="shared" si="159"/>
        <v>0</v>
      </c>
      <c r="G217" s="183">
        <f t="shared" si="159"/>
        <v>0</v>
      </c>
      <c r="H217" s="183">
        <f t="shared" si="159"/>
        <v>0</v>
      </c>
      <c r="I217" s="183">
        <f t="shared" si="159"/>
        <v>0</v>
      </c>
      <c r="J217" s="183">
        <f t="shared" si="159"/>
        <v>0</v>
      </c>
      <c r="K217" s="183">
        <f t="shared" si="159"/>
        <v>0</v>
      </c>
      <c r="L217" s="183">
        <f t="shared" si="159"/>
        <v>0</v>
      </c>
      <c r="M217" s="183">
        <f t="shared" si="159"/>
        <v>0</v>
      </c>
      <c r="N217" s="183">
        <f t="shared" si="159"/>
        <v>0</v>
      </c>
      <c r="O217" s="183">
        <f t="shared" si="159"/>
        <v>0</v>
      </c>
      <c r="P217" s="183">
        <f t="shared" si="159"/>
        <v>0</v>
      </c>
      <c r="Q217" s="183">
        <f t="shared" si="159"/>
        <v>0</v>
      </c>
      <c r="R217" s="183">
        <f t="shared" si="159"/>
        <v>0</v>
      </c>
      <c r="S217" s="183">
        <f t="shared" si="161"/>
        <v>0</v>
      </c>
      <c r="T217" s="183">
        <f t="shared" si="161"/>
        <v>0</v>
      </c>
      <c r="U217" s="183">
        <f t="shared" si="161"/>
        <v>0</v>
      </c>
      <c r="V217" s="183">
        <f t="shared" si="161"/>
        <v>0</v>
      </c>
      <c r="W217" s="183">
        <f t="shared" si="160"/>
        <v>0</v>
      </c>
      <c r="X217" s="183">
        <f t="shared" si="160"/>
        <v>0</v>
      </c>
      <c r="Y217" s="183">
        <f t="shared" si="160"/>
        <v>0</v>
      </c>
      <c r="Z217" s="183">
        <f t="shared" si="160"/>
        <v>0</v>
      </c>
      <c r="AA217" s="183">
        <f t="shared" si="160"/>
        <v>0</v>
      </c>
      <c r="AB217" s="183">
        <f t="shared" si="160"/>
        <v>0</v>
      </c>
      <c r="AC217" s="183">
        <f t="shared" si="160"/>
        <v>0</v>
      </c>
      <c r="AD217" s="183">
        <f t="shared" si="160"/>
        <v>0</v>
      </c>
      <c r="AE217" s="183">
        <f t="shared" si="160"/>
        <v>0</v>
      </c>
      <c r="AF217" s="183">
        <f t="shared" si="160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59"/>
        <v>0</v>
      </c>
      <c r="D218" s="183">
        <f t="shared" si="159"/>
        <v>0</v>
      </c>
      <c r="E218" s="183">
        <f t="shared" si="159"/>
        <v>0</v>
      </c>
      <c r="F218" s="183">
        <f t="shared" si="159"/>
        <v>0</v>
      </c>
      <c r="G218" s="183">
        <f t="shared" si="159"/>
        <v>0</v>
      </c>
      <c r="H218" s="183">
        <f t="shared" si="159"/>
        <v>0</v>
      </c>
      <c r="I218" s="183">
        <f t="shared" si="159"/>
        <v>0</v>
      </c>
      <c r="J218" s="183">
        <f t="shared" si="159"/>
        <v>0</v>
      </c>
      <c r="K218" s="183">
        <f t="shared" si="159"/>
        <v>0</v>
      </c>
      <c r="L218" s="183">
        <f t="shared" si="159"/>
        <v>0</v>
      </c>
      <c r="M218" s="183">
        <f t="shared" si="159"/>
        <v>0</v>
      </c>
      <c r="N218" s="183">
        <f t="shared" si="159"/>
        <v>0</v>
      </c>
      <c r="O218" s="183">
        <f t="shared" si="159"/>
        <v>0</v>
      </c>
      <c r="P218" s="183">
        <f t="shared" si="159"/>
        <v>0</v>
      </c>
      <c r="Q218" s="183">
        <f t="shared" si="159"/>
        <v>0</v>
      </c>
      <c r="R218" s="183">
        <f t="shared" si="159"/>
        <v>0</v>
      </c>
      <c r="S218" s="183">
        <f t="shared" si="161"/>
        <v>0</v>
      </c>
      <c r="T218" s="183">
        <f t="shared" si="161"/>
        <v>0</v>
      </c>
      <c r="U218" s="183">
        <f t="shared" si="161"/>
        <v>0</v>
      </c>
      <c r="V218" s="183">
        <f t="shared" si="161"/>
        <v>0</v>
      </c>
      <c r="W218" s="183">
        <f t="shared" si="160"/>
        <v>0</v>
      </c>
      <c r="X218" s="183">
        <f t="shared" si="160"/>
        <v>0</v>
      </c>
      <c r="Y218" s="183">
        <f t="shared" si="160"/>
        <v>0</v>
      </c>
      <c r="Z218" s="183">
        <f t="shared" si="160"/>
        <v>0</v>
      </c>
      <c r="AA218" s="183">
        <f t="shared" si="160"/>
        <v>0</v>
      </c>
      <c r="AB218" s="183">
        <f t="shared" si="160"/>
        <v>0</v>
      </c>
      <c r="AC218" s="183">
        <f t="shared" si="160"/>
        <v>0</v>
      </c>
      <c r="AD218" s="183">
        <f t="shared" si="160"/>
        <v>0</v>
      </c>
      <c r="AE218" s="183">
        <f t="shared" si="160"/>
        <v>0</v>
      </c>
      <c r="AF218" s="183">
        <f t="shared" si="160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59"/>
        <v>0</v>
      </c>
      <c r="D219" s="183">
        <f t="shared" si="159"/>
        <v>0</v>
      </c>
      <c r="E219" s="183">
        <f t="shared" si="159"/>
        <v>0</v>
      </c>
      <c r="F219" s="183">
        <f t="shared" si="159"/>
        <v>0</v>
      </c>
      <c r="G219" s="183">
        <f t="shared" si="159"/>
        <v>0</v>
      </c>
      <c r="H219" s="183">
        <f t="shared" si="159"/>
        <v>0</v>
      </c>
      <c r="I219" s="183">
        <f t="shared" si="159"/>
        <v>0</v>
      </c>
      <c r="J219" s="183">
        <f t="shared" si="159"/>
        <v>0</v>
      </c>
      <c r="K219" s="183">
        <f t="shared" si="159"/>
        <v>0</v>
      </c>
      <c r="L219" s="183">
        <f t="shared" si="159"/>
        <v>0</v>
      </c>
      <c r="M219" s="183">
        <f t="shared" si="159"/>
        <v>0</v>
      </c>
      <c r="N219" s="183">
        <f t="shared" si="159"/>
        <v>0</v>
      </c>
      <c r="O219" s="183">
        <f t="shared" si="159"/>
        <v>0</v>
      </c>
      <c r="P219" s="183">
        <f t="shared" si="159"/>
        <v>0</v>
      </c>
      <c r="Q219" s="183">
        <f t="shared" si="159"/>
        <v>0</v>
      </c>
      <c r="R219" s="183">
        <f t="shared" si="159"/>
        <v>0</v>
      </c>
      <c r="S219" s="183">
        <f t="shared" si="161"/>
        <v>0</v>
      </c>
      <c r="T219" s="183">
        <f t="shared" si="161"/>
        <v>0</v>
      </c>
      <c r="U219" s="183">
        <f t="shared" si="161"/>
        <v>0</v>
      </c>
      <c r="V219" s="183">
        <f t="shared" si="161"/>
        <v>0</v>
      </c>
      <c r="W219" s="183">
        <f t="shared" si="160"/>
        <v>0</v>
      </c>
      <c r="X219" s="183">
        <f t="shared" si="160"/>
        <v>0</v>
      </c>
      <c r="Y219" s="183">
        <f t="shared" si="160"/>
        <v>0</v>
      </c>
      <c r="Z219" s="183">
        <f t="shared" si="160"/>
        <v>0</v>
      </c>
      <c r="AA219" s="183">
        <f t="shared" si="160"/>
        <v>0</v>
      </c>
      <c r="AB219" s="183">
        <f t="shared" si="160"/>
        <v>0</v>
      </c>
      <c r="AC219" s="183">
        <f t="shared" si="160"/>
        <v>0</v>
      </c>
      <c r="AD219" s="183">
        <f t="shared" si="160"/>
        <v>0</v>
      </c>
      <c r="AE219" s="183">
        <f t="shared" si="160"/>
        <v>0</v>
      </c>
      <c r="AF219" s="183">
        <f t="shared" si="160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59"/>
        <v>0</v>
      </c>
      <c r="D220" s="183">
        <f t="shared" si="159"/>
        <v>0</v>
      </c>
      <c r="E220" s="183">
        <f t="shared" si="159"/>
        <v>0</v>
      </c>
      <c r="F220" s="183">
        <f t="shared" si="159"/>
        <v>0</v>
      </c>
      <c r="G220" s="183">
        <f t="shared" si="159"/>
        <v>0</v>
      </c>
      <c r="H220" s="183">
        <f t="shared" si="159"/>
        <v>0</v>
      </c>
      <c r="I220" s="183">
        <f t="shared" si="159"/>
        <v>0</v>
      </c>
      <c r="J220" s="183">
        <f t="shared" si="159"/>
        <v>0</v>
      </c>
      <c r="K220" s="183">
        <f t="shared" si="159"/>
        <v>0</v>
      </c>
      <c r="L220" s="183">
        <f t="shared" si="159"/>
        <v>0</v>
      </c>
      <c r="M220" s="183">
        <f t="shared" si="159"/>
        <v>0</v>
      </c>
      <c r="N220" s="183">
        <f t="shared" si="159"/>
        <v>0</v>
      </c>
      <c r="O220" s="183">
        <f t="shared" si="159"/>
        <v>0</v>
      </c>
      <c r="P220" s="183">
        <f t="shared" si="159"/>
        <v>0</v>
      </c>
      <c r="Q220" s="183">
        <f t="shared" si="159"/>
        <v>0</v>
      </c>
      <c r="R220" s="183">
        <f t="shared" si="159"/>
        <v>0</v>
      </c>
      <c r="S220" s="183">
        <f t="shared" si="161"/>
        <v>0</v>
      </c>
      <c r="T220" s="183">
        <f t="shared" si="161"/>
        <v>0</v>
      </c>
      <c r="U220" s="183">
        <f t="shared" si="161"/>
        <v>0</v>
      </c>
      <c r="V220" s="183">
        <f t="shared" si="161"/>
        <v>0</v>
      </c>
      <c r="W220" s="183">
        <f t="shared" si="160"/>
        <v>0</v>
      </c>
      <c r="X220" s="183">
        <f t="shared" si="160"/>
        <v>0</v>
      </c>
      <c r="Y220" s="183">
        <f t="shared" si="160"/>
        <v>0</v>
      </c>
      <c r="Z220" s="183">
        <f t="shared" si="160"/>
        <v>0</v>
      </c>
      <c r="AA220" s="183">
        <f t="shared" si="160"/>
        <v>0</v>
      </c>
      <c r="AB220" s="183">
        <f t="shared" si="160"/>
        <v>0</v>
      </c>
      <c r="AC220" s="183">
        <f t="shared" si="160"/>
        <v>0</v>
      </c>
      <c r="AD220" s="183">
        <f t="shared" si="160"/>
        <v>0</v>
      </c>
      <c r="AE220" s="183">
        <f t="shared" si="160"/>
        <v>0</v>
      </c>
      <c r="AF220" s="183">
        <f t="shared" si="160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59"/>
        <v>0</v>
      </c>
      <c r="D221" s="183">
        <f t="shared" si="159"/>
        <v>0</v>
      </c>
      <c r="E221" s="183">
        <f t="shared" si="159"/>
        <v>0</v>
      </c>
      <c r="F221" s="183">
        <f t="shared" si="159"/>
        <v>0</v>
      </c>
      <c r="G221" s="183">
        <f t="shared" si="159"/>
        <v>0</v>
      </c>
      <c r="H221" s="183">
        <f t="shared" si="159"/>
        <v>0</v>
      </c>
      <c r="I221" s="183">
        <f t="shared" si="159"/>
        <v>0</v>
      </c>
      <c r="J221" s="183">
        <f t="shared" si="159"/>
        <v>0</v>
      </c>
      <c r="K221" s="183">
        <f t="shared" si="159"/>
        <v>0</v>
      </c>
      <c r="L221" s="183">
        <f t="shared" si="159"/>
        <v>0</v>
      </c>
      <c r="M221" s="183">
        <f t="shared" si="159"/>
        <v>0</v>
      </c>
      <c r="N221" s="183">
        <f t="shared" si="159"/>
        <v>0</v>
      </c>
      <c r="O221" s="183">
        <f t="shared" si="159"/>
        <v>0</v>
      </c>
      <c r="P221" s="183">
        <f t="shared" si="159"/>
        <v>0</v>
      </c>
      <c r="Q221" s="183">
        <f t="shared" si="159"/>
        <v>0</v>
      </c>
      <c r="R221" s="183">
        <f t="shared" si="159"/>
        <v>0</v>
      </c>
      <c r="S221" s="183">
        <f t="shared" si="161"/>
        <v>0</v>
      </c>
      <c r="T221" s="183">
        <f t="shared" si="161"/>
        <v>0</v>
      </c>
      <c r="U221" s="183">
        <f t="shared" si="161"/>
        <v>0</v>
      </c>
      <c r="V221" s="183">
        <f t="shared" si="161"/>
        <v>0</v>
      </c>
      <c r="W221" s="183">
        <f t="shared" si="160"/>
        <v>0</v>
      </c>
      <c r="X221" s="183">
        <f t="shared" si="160"/>
        <v>0</v>
      </c>
      <c r="Y221" s="183">
        <f t="shared" si="160"/>
        <v>0</v>
      </c>
      <c r="Z221" s="183">
        <f t="shared" si="160"/>
        <v>0</v>
      </c>
      <c r="AA221" s="183">
        <f t="shared" si="160"/>
        <v>0</v>
      </c>
      <c r="AB221" s="183">
        <f t="shared" si="160"/>
        <v>0</v>
      </c>
      <c r="AC221" s="183">
        <f t="shared" si="160"/>
        <v>0</v>
      </c>
      <c r="AD221" s="183">
        <f t="shared" si="160"/>
        <v>0</v>
      </c>
      <c r="AE221" s="183">
        <f t="shared" si="160"/>
        <v>0</v>
      </c>
      <c r="AF221" s="183">
        <f t="shared" si="160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59"/>
        <v>0</v>
      </c>
      <c r="D222" s="183">
        <f t="shared" si="159"/>
        <v>0</v>
      </c>
      <c r="E222" s="183">
        <f t="shared" si="159"/>
        <v>0</v>
      </c>
      <c r="F222" s="183">
        <f t="shared" si="159"/>
        <v>0</v>
      </c>
      <c r="G222" s="183">
        <f t="shared" si="159"/>
        <v>0</v>
      </c>
      <c r="H222" s="183">
        <f t="shared" si="159"/>
        <v>0</v>
      </c>
      <c r="I222" s="183">
        <f t="shared" si="159"/>
        <v>0</v>
      </c>
      <c r="J222" s="183">
        <f t="shared" si="159"/>
        <v>0</v>
      </c>
      <c r="K222" s="183">
        <f t="shared" si="159"/>
        <v>0</v>
      </c>
      <c r="L222" s="183">
        <f t="shared" si="159"/>
        <v>0</v>
      </c>
      <c r="M222" s="183">
        <f t="shared" si="159"/>
        <v>0</v>
      </c>
      <c r="N222" s="183">
        <f t="shared" si="159"/>
        <v>0</v>
      </c>
      <c r="O222" s="183">
        <f t="shared" si="159"/>
        <v>0</v>
      </c>
      <c r="P222" s="183">
        <f t="shared" si="159"/>
        <v>0</v>
      </c>
      <c r="Q222" s="183">
        <f t="shared" si="159"/>
        <v>0</v>
      </c>
      <c r="R222" s="183">
        <f t="shared" si="159"/>
        <v>0</v>
      </c>
      <c r="S222" s="183">
        <f t="shared" si="161"/>
        <v>0</v>
      </c>
      <c r="T222" s="183">
        <f t="shared" si="161"/>
        <v>0</v>
      </c>
      <c r="U222" s="183">
        <f t="shared" si="161"/>
        <v>0</v>
      </c>
      <c r="V222" s="183">
        <f t="shared" si="161"/>
        <v>0</v>
      </c>
      <c r="W222" s="183">
        <f t="shared" si="160"/>
        <v>0</v>
      </c>
      <c r="X222" s="183">
        <f t="shared" si="160"/>
        <v>0</v>
      </c>
      <c r="Y222" s="183">
        <f t="shared" si="160"/>
        <v>0</v>
      </c>
      <c r="Z222" s="183">
        <f t="shared" si="160"/>
        <v>0</v>
      </c>
      <c r="AA222" s="183">
        <f t="shared" si="160"/>
        <v>0</v>
      </c>
      <c r="AB222" s="183">
        <f t="shared" si="160"/>
        <v>0</v>
      </c>
      <c r="AC222" s="183">
        <f t="shared" si="160"/>
        <v>0</v>
      </c>
      <c r="AD222" s="183">
        <f t="shared" si="160"/>
        <v>0</v>
      </c>
      <c r="AE222" s="183">
        <f t="shared" si="160"/>
        <v>0</v>
      </c>
      <c r="AF222" s="183">
        <f t="shared" si="160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59"/>
        <v>0</v>
      </c>
      <c r="D223" s="183">
        <f t="shared" si="159"/>
        <v>0</v>
      </c>
      <c r="E223" s="183">
        <f t="shared" si="159"/>
        <v>0</v>
      </c>
      <c r="F223" s="183">
        <f t="shared" si="159"/>
        <v>0</v>
      </c>
      <c r="G223" s="183">
        <f t="shared" si="159"/>
        <v>0</v>
      </c>
      <c r="H223" s="183">
        <f t="shared" si="159"/>
        <v>0</v>
      </c>
      <c r="I223" s="183">
        <f t="shared" si="159"/>
        <v>0</v>
      </c>
      <c r="J223" s="183">
        <f t="shared" si="159"/>
        <v>0</v>
      </c>
      <c r="K223" s="183">
        <f t="shared" si="159"/>
        <v>0</v>
      </c>
      <c r="L223" s="183">
        <f t="shared" si="159"/>
        <v>0</v>
      </c>
      <c r="M223" s="183">
        <f t="shared" si="159"/>
        <v>0</v>
      </c>
      <c r="N223" s="183">
        <f t="shared" si="159"/>
        <v>0</v>
      </c>
      <c r="O223" s="183">
        <f t="shared" si="159"/>
        <v>0</v>
      </c>
      <c r="P223" s="183">
        <f t="shared" si="159"/>
        <v>0</v>
      </c>
      <c r="Q223" s="183">
        <f t="shared" si="159"/>
        <v>0</v>
      </c>
      <c r="R223" s="183">
        <f t="shared" si="159"/>
        <v>0</v>
      </c>
      <c r="S223" s="183">
        <f t="shared" si="161"/>
        <v>0</v>
      </c>
      <c r="T223" s="183">
        <f t="shared" si="161"/>
        <v>0</v>
      </c>
      <c r="U223" s="183">
        <f t="shared" si="161"/>
        <v>0</v>
      </c>
      <c r="V223" s="183">
        <f t="shared" si="161"/>
        <v>0</v>
      </c>
      <c r="W223" s="183">
        <f t="shared" si="160"/>
        <v>0</v>
      </c>
      <c r="X223" s="183">
        <f t="shared" si="160"/>
        <v>0</v>
      </c>
      <c r="Y223" s="183">
        <f t="shared" si="160"/>
        <v>0</v>
      </c>
      <c r="Z223" s="183">
        <f t="shared" si="160"/>
        <v>0</v>
      </c>
      <c r="AA223" s="183">
        <f t="shared" si="160"/>
        <v>0</v>
      </c>
      <c r="AB223" s="183">
        <f t="shared" si="160"/>
        <v>0</v>
      </c>
      <c r="AC223" s="183">
        <f t="shared" si="160"/>
        <v>0</v>
      </c>
      <c r="AD223" s="183">
        <f t="shared" si="160"/>
        <v>0</v>
      </c>
      <c r="AE223" s="183">
        <f t="shared" si="160"/>
        <v>0</v>
      </c>
      <c r="AF223" s="183">
        <f t="shared" si="160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59"/>
        <v>0</v>
      </c>
      <c r="D224" s="183">
        <f t="shared" si="159"/>
        <v>0</v>
      </c>
      <c r="E224" s="183">
        <f t="shared" si="159"/>
        <v>0</v>
      </c>
      <c r="F224" s="183">
        <f t="shared" si="159"/>
        <v>0</v>
      </c>
      <c r="G224" s="183">
        <f t="shared" si="159"/>
        <v>0</v>
      </c>
      <c r="H224" s="183">
        <f t="shared" si="159"/>
        <v>0</v>
      </c>
      <c r="I224" s="183">
        <f t="shared" si="159"/>
        <v>0</v>
      </c>
      <c r="J224" s="183">
        <f t="shared" si="159"/>
        <v>0</v>
      </c>
      <c r="K224" s="183">
        <f t="shared" si="159"/>
        <v>0</v>
      </c>
      <c r="L224" s="183">
        <f t="shared" si="159"/>
        <v>0</v>
      </c>
      <c r="M224" s="183">
        <f t="shared" si="159"/>
        <v>0</v>
      </c>
      <c r="N224" s="183">
        <f t="shared" si="159"/>
        <v>0</v>
      </c>
      <c r="O224" s="183">
        <f t="shared" si="159"/>
        <v>0</v>
      </c>
      <c r="P224" s="183">
        <f t="shared" si="159"/>
        <v>0</v>
      </c>
      <c r="Q224" s="183">
        <f t="shared" si="159"/>
        <v>0</v>
      </c>
      <c r="R224" s="183">
        <f t="shared" si="159"/>
        <v>0</v>
      </c>
      <c r="S224" s="183">
        <f t="shared" si="161"/>
        <v>0</v>
      </c>
      <c r="T224" s="183">
        <f t="shared" si="161"/>
        <v>0</v>
      </c>
      <c r="U224" s="183">
        <f t="shared" si="161"/>
        <v>0</v>
      </c>
      <c r="V224" s="183">
        <f t="shared" si="161"/>
        <v>0</v>
      </c>
      <c r="W224" s="183">
        <f t="shared" si="160"/>
        <v>0</v>
      </c>
      <c r="X224" s="183">
        <f t="shared" si="160"/>
        <v>0</v>
      </c>
      <c r="Y224" s="183">
        <f t="shared" si="160"/>
        <v>0</v>
      </c>
      <c r="Z224" s="183">
        <f t="shared" si="160"/>
        <v>0</v>
      </c>
      <c r="AA224" s="183">
        <f t="shared" si="160"/>
        <v>0</v>
      </c>
      <c r="AB224" s="183">
        <f t="shared" si="160"/>
        <v>0</v>
      </c>
      <c r="AC224" s="183">
        <f t="shared" si="160"/>
        <v>0</v>
      </c>
      <c r="AD224" s="183">
        <f t="shared" si="160"/>
        <v>0</v>
      </c>
      <c r="AE224" s="183">
        <f t="shared" si="160"/>
        <v>0</v>
      </c>
      <c r="AF224" s="183">
        <f t="shared" si="160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59"/>
        <v>0</v>
      </c>
      <c r="D225" s="183">
        <f t="shared" si="159"/>
        <v>0</v>
      </c>
      <c r="E225" s="183">
        <f t="shared" si="159"/>
        <v>0</v>
      </c>
      <c r="F225" s="183">
        <f t="shared" si="159"/>
        <v>0</v>
      </c>
      <c r="G225" s="183">
        <f t="shared" si="159"/>
        <v>0</v>
      </c>
      <c r="H225" s="183">
        <f t="shared" si="159"/>
        <v>0</v>
      </c>
      <c r="I225" s="183">
        <f t="shared" si="159"/>
        <v>0</v>
      </c>
      <c r="J225" s="183">
        <f t="shared" si="159"/>
        <v>0</v>
      </c>
      <c r="K225" s="183">
        <f t="shared" si="159"/>
        <v>0</v>
      </c>
      <c r="L225" s="183">
        <f t="shared" si="159"/>
        <v>0</v>
      </c>
      <c r="M225" s="183">
        <f t="shared" si="159"/>
        <v>0</v>
      </c>
      <c r="N225" s="183">
        <f t="shared" si="159"/>
        <v>0</v>
      </c>
      <c r="O225" s="183">
        <f t="shared" si="159"/>
        <v>0</v>
      </c>
      <c r="P225" s="183">
        <f t="shared" si="159"/>
        <v>0</v>
      </c>
      <c r="Q225" s="183">
        <f t="shared" si="159"/>
        <v>0</v>
      </c>
      <c r="R225" s="183">
        <f t="shared" si="159"/>
        <v>0</v>
      </c>
      <c r="S225" s="183">
        <f t="shared" si="161"/>
        <v>0</v>
      </c>
      <c r="T225" s="183">
        <f t="shared" si="161"/>
        <v>0</v>
      </c>
      <c r="U225" s="183">
        <f t="shared" si="161"/>
        <v>0</v>
      </c>
      <c r="V225" s="183">
        <f t="shared" si="161"/>
        <v>0</v>
      </c>
      <c r="W225" s="183">
        <f t="shared" si="160"/>
        <v>0</v>
      </c>
      <c r="X225" s="183">
        <f t="shared" si="160"/>
        <v>0</v>
      </c>
      <c r="Y225" s="183">
        <f t="shared" si="160"/>
        <v>0</v>
      </c>
      <c r="Z225" s="183">
        <f t="shared" si="160"/>
        <v>0</v>
      </c>
      <c r="AA225" s="183">
        <f t="shared" si="160"/>
        <v>0</v>
      </c>
      <c r="AB225" s="183">
        <f t="shared" si="160"/>
        <v>0</v>
      </c>
      <c r="AC225" s="183">
        <f t="shared" si="160"/>
        <v>0</v>
      </c>
      <c r="AD225" s="183">
        <f t="shared" si="160"/>
        <v>0</v>
      </c>
      <c r="AE225" s="183">
        <f t="shared" si="160"/>
        <v>0</v>
      </c>
      <c r="AF225" s="183">
        <f t="shared" si="160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59"/>
        <v>0</v>
      </c>
      <c r="D226" s="183">
        <f t="shared" si="159"/>
        <v>0</v>
      </c>
      <c r="E226" s="183">
        <f t="shared" si="159"/>
        <v>0</v>
      </c>
      <c r="F226" s="183">
        <f t="shared" si="159"/>
        <v>0</v>
      </c>
      <c r="G226" s="183">
        <f t="shared" si="159"/>
        <v>0</v>
      </c>
      <c r="H226" s="183">
        <f t="shared" si="159"/>
        <v>0</v>
      </c>
      <c r="I226" s="183">
        <f t="shared" si="159"/>
        <v>0</v>
      </c>
      <c r="J226" s="183">
        <f t="shared" si="159"/>
        <v>0</v>
      </c>
      <c r="K226" s="183">
        <f t="shared" si="159"/>
        <v>0</v>
      </c>
      <c r="L226" s="183">
        <f t="shared" si="159"/>
        <v>0</v>
      </c>
      <c r="M226" s="183">
        <f t="shared" si="159"/>
        <v>0</v>
      </c>
      <c r="N226" s="183">
        <f t="shared" si="159"/>
        <v>0</v>
      </c>
      <c r="O226" s="183">
        <f t="shared" si="159"/>
        <v>0</v>
      </c>
      <c r="P226" s="183">
        <f t="shared" si="159"/>
        <v>0</v>
      </c>
      <c r="Q226" s="183">
        <f t="shared" si="159"/>
        <v>0</v>
      </c>
      <c r="R226" s="183">
        <f t="shared" si="159"/>
        <v>0</v>
      </c>
      <c r="S226" s="183">
        <f t="shared" si="161"/>
        <v>0</v>
      </c>
      <c r="T226" s="183">
        <f t="shared" si="161"/>
        <v>0</v>
      </c>
      <c r="U226" s="183">
        <f t="shared" si="161"/>
        <v>0</v>
      </c>
      <c r="V226" s="183">
        <f t="shared" si="161"/>
        <v>0</v>
      </c>
      <c r="W226" s="183">
        <f t="shared" si="161"/>
        <v>0</v>
      </c>
      <c r="X226" s="183">
        <f t="shared" si="161"/>
        <v>0</v>
      </c>
      <c r="Y226" s="183">
        <f t="shared" si="161"/>
        <v>0</v>
      </c>
      <c r="Z226" s="183">
        <f t="shared" si="161"/>
        <v>0</v>
      </c>
      <c r="AA226" s="183">
        <f t="shared" si="161"/>
        <v>0</v>
      </c>
      <c r="AB226" s="183">
        <f t="shared" si="161"/>
        <v>0</v>
      </c>
      <c r="AC226" s="183">
        <f t="shared" si="161"/>
        <v>0</v>
      </c>
      <c r="AD226" s="183">
        <f t="shared" si="160"/>
        <v>0</v>
      </c>
      <c r="AE226" s="183">
        <f t="shared" si="160"/>
        <v>0</v>
      </c>
      <c r="AF226" s="183">
        <f t="shared" si="160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162">B227</f>
        <v>0</v>
      </c>
      <c r="D227" s="183">
        <f t="shared" si="162"/>
        <v>0</v>
      </c>
      <c r="E227" s="183">
        <f t="shared" si="162"/>
        <v>0</v>
      </c>
      <c r="F227" s="183">
        <f t="shared" si="162"/>
        <v>0</v>
      </c>
      <c r="G227" s="183">
        <f t="shared" si="162"/>
        <v>0</v>
      </c>
      <c r="H227" s="183">
        <f t="shared" si="162"/>
        <v>0</v>
      </c>
      <c r="I227" s="183">
        <f t="shared" si="162"/>
        <v>0</v>
      </c>
      <c r="J227" s="183">
        <f t="shared" si="162"/>
        <v>0</v>
      </c>
      <c r="K227" s="183">
        <f t="shared" si="162"/>
        <v>0</v>
      </c>
      <c r="L227" s="183">
        <f t="shared" si="162"/>
        <v>0</v>
      </c>
      <c r="M227" s="183">
        <f t="shared" si="162"/>
        <v>0</v>
      </c>
      <c r="N227" s="183">
        <f t="shared" si="162"/>
        <v>0</v>
      </c>
      <c r="O227" s="183">
        <f t="shared" si="162"/>
        <v>0</v>
      </c>
      <c r="P227" s="183">
        <f t="shared" si="162"/>
        <v>0</v>
      </c>
      <c r="Q227" s="183">
        <f t="shared" si="162"/>
        <v>0</v>
      </c>
      <c r="R227" s="183">
        <f t="shared" si="162"/>
        <v>0</v>
      </c>
      <c r="S227" s="183">
        <f t="shared" si="161"/>
        <v>0</v>
      </c>
      <c r="T227" s="183">
        <f t="shared" si="161"/>
        <v>0</v>
      </c>
      <c r="U227" s="183">
        <f t="shared" si="161"/>
        <v>0</v>
      </c>
      <c r="V227" s="183">
        <f t="shared" si="161"/>
        <v>0</v>
      </c>
      <c r="W227" s="183">
        <f t="shared" si="161"/>
        <v>0</v>
      </c>
      <c r="X227" s="183">
        <f t="shared" si="161"/>
        <v>0</v>
      </c>
      <c r="Y227" s="183">
        <f t="shared" si="161"/>
        <v>0</v>
      </c>
      <c r="Z227" s="183">
        <f t="shared" si="161"/>
        <v>0</v>
      </c>
      <c r="AA227" s="183">
        <f t="shared" si="161"/>
        <v>0</v>
      </c>
      <c r="AB227" s="183">
        <f t="shared" si="161"/>
        <v>0</v>
      </c>
      <c r="AC227" s="183">
        <f t="shared" si="161"/>
        <v>0</v>
      </c>
      <c r="AD227" s="183">
        <f t="shared" si="160"/>
        <v>0</v>
      </c>
      <c r="AE227" s="183">
        <f t="shared" si="160"/>
        <v>0</v>
      </c>
      <c r="AF227" s="183">
        <f t="shared" si="160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62"/>
        <v>0</v>
      </c>
      <c r="D228" s="183">
        <f t="shared" si="162"/>
        <v>0</v>
      </c>
      <c r="E228" s="183">
        <f t="shared" si="162"/>
        <v>0</v>
      </c>
      <c r="F228" s="183">
        <f t="shared" si="162"/>
        <v>0</v>
      </c>
      <c r="G228" s="183">
        <f t="shared" si="162"/>
        <v>0</v>
      </c>
      <c r="H228" s="183">
        <f t="shared" si="162"/>
        <v>0</v>
      </c>
      <c r="I228" s="183">
        <f t="shared" si="162"/>
        <v>0</v>
      </c>
      <c r="J228" s="183">
        <f t="shared" si="162"/>
        <v>0</v>
      </c>
      <c r="K228" s="183">
        <f t="shared" si="162"/>
        <v>0</v>
      </c>
      <c r="L228" s="183">
        <f t="shared" si="162"/>
        <v>0</v>
      </c>
      <c r="M228" s="183">
        <f t="shared" si="162"/>
        <v>0</v>
      </c>
      <c r="N228" s="183">
        <f t="shared" si="162"/>
        <v>0</v>
      </c>
      <c r="O228" s="183">
        <f t="shared" si="162"/>
        <v>0</v>
      </c>
      <c r="P228" s="183">
        <f t="shared" si="162"/>
        <v>0</v>
      </c>
      <c r="Q228" s="183">
        <f t="shared" si="162"/>
        <v>0</v>
      </c>
      <c r="R228" s="183">
        <f t="shared" si="162"/>
        <v>0</v>
      </c>
      <c r="S228" s="183">
        <f t="shared" si="161"/>
        <v>0</v>
      </c>
      <c r="T228" s="183">
        <f t="shared" si="161"/>
        <v>0</v>
      </c>
      <c r="U228" s="183">
        <f t="shared" si="161"/>
        <v>0</v>
      </c>
      <c r="V228" s="183">
        <f t="shared" si="161"/>
        <v>0</v>
      </c>
      <c r="W228" s="183">
        <f t="shared" si="161"/>
        <v>0</v>
      </c>
      <c r="X228" s="183">
        <f t="shared" si="161"/>
        <v>0</v>
      </c>
      <c r="Y228" s="183">
        <f t="shared" si="161"/>
        <v>0</v>
      </c>
      <c r="Z228" s="183">
        <f t="shared" si="161"/>
        <v>0</v>
      </c>
      <c r="AA228" s="183">
        <f t="shared" si="161"/>
        <v>0</v>
      </c>
      <c r="AB228" s="183">
        <f t="shared" si="161"/>
        <v>0</v>
      </c>
      <c r="AC228" s="183">
        <f t="shared" si="161"/>
        <v>0</v>
      </c>
      <c r="AD228" s="183">
        <f t="shared" si="160"/>
        <v>0</v>
      </c>
      <c r="AE228" s="183">
        <f t="shared" si="160"/>
        <v>0</v>
      </c>
      <c r="AF228" s="183">
        <f t="shared" si="160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62"/>
        <v>0</v>
      </c>
      <c r="D229" s="183">
        <f t="shared" si="162"/>
        <v>0</v>
      </c>
      <c r="E229" s="183">
        <f t="shared" si="162"/>
        <v>0</v>
      </c>
      <c r="F229" s="183">
        <f t="shared" si="162"/>
        <v>0</v>
      </c>
      <c r="G229" s="183">
        <f t="shared" si="162"/>
        <v>0</v>
      </c>
      <c r="H229" s="183">
        <f t="shared" si="162"/>
        <v>0</v>
      </c>
      <c r="I229" s="183">
        <f t="shared" si="162"/>
        <v>0</v>
      </c>
      <c r="J229" s="183">
        <f t="shared" si="162"/>
        <v>0</v>
      </c>
      <c r="K229" s="183">
        <f t="shared" si="162"/>
        <v>0</v>
      </c>
      <c r="L229" s="183">
        <f t="shared" si="162"/>
        <v>0</v>
      </c>
      <c r="M229" s="183">
        <f t="shared" si="162"/>
        <v>0</v>
      </c>
      <c r="N229" s="183">
        <f t="shared" si="162"/>
        <v>0</v>
      </c>
      <c r="O229" s="183">
        <f t="shared" si="162"/>
        <v>0</v>
      </c>
      <c r="P229" s="183">
        <f t="shared" si="162"/>
        <v>0</v>
      </c>
      <c r="Q229" s="183">
        <f t="shared" si="162"/>
        <v>0</v>
      </c>
      <c r="R229" s="183">
        <f t="shared" si="162"/>
        <v>0</v>
      </c>
      <c r="S229" s="183">
        <f t="shared" si="161"/>
        <v>0</v>
      </c>
      <c r="T229" s="183">
        <f t="shared" si="161"/>
        <v>0</v>
      </c>
      <c r="U229" s="183">
        <f t="shared" si="161"/>
        <v>0</v>
      </c>
      <c r="V229" s="183">
        <f t="shared" si="161"/>
        <v>0</v>
      </c>
      <c r="W229" s="183">
        <f t="shared" si="161"/>
        <v>0</v>
      </c>
      <c r="X229" s="183">
        <f t="shared" si="161"/>
        <v>0</v>
      </c>
      <c r="Y229" s="183">
        <f t="shared" si="161"/>
        <v>0</v>
      </c>
      <c r="Z229" s="183">
        <f t="shared" si="161"/>
        <v>0</v>
      </c>
      <c r="AA229" s="183">
        <f t="shared" si="161"/>
        <v>0</v>
      </c>
      <c r="AB229" s="183">
        <f t="shared" si="161"/>
        <v>0</v>
      </c>
      <c r="AC229" s="183">
        <f t="shared" si="161"/>
        <v>0</v>
      </c>
      <c r="AD229" s="183">
        <f t="shared" si="160"/>
        <v>0</v>
      </c>
      <c r="AE229" s="183">
        <f t="shared" si="160"/>
        <v>0</v>
      </c>
      <c r="AF229" s="183">
        <f t="shared" si="160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62"/>
        <v>0</v>
      </c>
      <c r="D230" s="183">
        <f t="shared" si="162"/>
        <v>0</v>
      </c>
      <c r="E230" s="183">
        <f t="shared" si="162"/>
        <v>0</v>
      </c>
      <c r="F230" s="183">
        <f t="shared" si="162"/>
        <v>0</v>
      </c>
      <c r="G230" s="183">
        <f t="shared" si="162"/>
        <v>0</v>
      </c>
      <c r="H230" s="183">
        <f t="shared" si="162"/>
        <v>0</v>
      </c>
      <c r="I230" s="183">
        <f t="shared" si="162"/>
        <v>0</v>
      </c>
      <c r="J230" s="183">
        <f t="shared" si="162"/>
        <v>0</v>
      </c>
      <c r="K230" s="183">
        <f t="shared" si="162"/>
        <v>0</v>
      </c>
      <c r="L230" s="183">
        <f t="shared" si="162"/>
        <v>0</v>
      </c>
      <c r="M230" s="183">
        <f t="shared" si="162"/>
        <v>0</v>
      </c>
      <c r="N230" s="183">
        <f t="shared" si="162"/>
        <v>0</v>
      </c>
      <c r="O230" s="183">
        <f t="shared" si="162"/>
        <v>0</v>
      </c>
      <c r="P230" s="183">
        <f t="shared" si="162"/>
        <v>0</v>
      </c>
      <c r="Q230" s="183">
        <f t="shared" si="162"/>
        <v>0</v>
      </c>
      <c r="R230" s="183">
        <f t="shared" si="162"/>
        <v>0</v>
      </c>
      <c r="S230" s="183">
        <f t="shared" si="161"/>
        <v>0</v>
      </c>
      <c r="T230" s="183">
        <f t="shared" si="161"/>
        <v>0</v>
      </c>
      <c r="U230" s="183">
        <f t="shared" si="161"/>
        <v>0</v>
      </c>
      <c r="V230" s="183">
        <f t="shared" si="161"/>
        <v>0</v>
      </c>
      <c r="W230" s="183">
        <f t="shared" si="161"/>
        <v>0</v>
      </c>
      <c r="X230" s="183">
        <f t="shared" si="161"/>
        <v>0</v>
      </c>
      <c r="Y230" s="183">
        <f t="shared" si="161"/>
        <v>0</v>
      </c>
      <c r="Z230" s="183">
        <f t="shared" si="161"/>
        <v>0</v>
      </c>
      <c r="AA230" s="183">
        <f t="shared" si="161"/>
        <v>0</v>
      </c>
      <c r="AB230" s="183">
        <f t="shared" si="161"/>
        <v>0</v>
      </c>
      <c r="AC230" s="183">
        <f t="shared" si="161"/>
        <v>0</v>
      </c>
      <c r="AD230" s="183">
        <f t="shared" si="160"/>
        <v>0</v>
      </c>
      <c r="AE230" s="183">
        <f t="shared" si="160"/>
        <v>0</v>
      </c>
      <c r="AF230" s="183">
        <f t="shared" si="160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62"/>
        <v>0</v>
      </c>
      <c r="D231" s="183">
        <f t="shared" si="162"/>
        <v>0</v>
      </c>
      <c r="E231" s="183">
        <f t="shared" si="162"/>
        <v>0</v>
      </c>
      <c r="F231" s="183">
        <f t="shared" si="162"/>
        <v>0</v>
      </c>
      <c r="G231" s="183">
        <f t="shared" si="162"/>
        <v>0</v>
      </c>
      <c r="H231" s="183">
        <f t="shared" si="162"/>
        <v>0</v>
      </c>
      <c r="I231" s="183">
        <f t="shared" si="162"/>
        <v>0</v>
      </c>
      <c r="J231" s="183">
        <f t="shared" si="162"/>
        <v>0</v>
      </c>
      <c r="K231" s="183">
        <f t="shared" si="162"/>
        <v>0</v>
      </c>
      <c r="L231" s="183">
        <f t="shared" si="162"/>
        <v>0</v>
      </c>
      <c r="M231" s="183">
        <f t="shared" si="162"/>
        <v>0</v>
      </c>
      <c r="N231" s="183">
        <f t="shared" si="162"/>
        <v>0</v>
      </c>
      <c r="O231" s="183">
        <f t="shared" si="162"/>
        <v>0</v>
      </c>
      <c r="P231" s="183">
        <f t="shared" si="162"/>
        <v>0</v>
      </c>
      <c r="Q231" s="183">
        <f t="shared" si="162"/>
        <v>0</v>
      </c>
      <c r="R231" s="183">
        <f t="shared" si="162"/>
        <v>0</v>
      </c>
      <c r="S231" s="183">
        <f t="shared" si="161"/>
        <v>0</v>
      </c>
      <c r="T231" s="183">
        <f t="shared" si="161"/>
        <v>0</v>
      </c>
      <c r="U231" s="183">
        <f t="shared" si="161"/>
        <v>0</v>
      </c>
      <c r="V231" s="183">
        <f t="shared" si="161"/>
        <v>0</v>
      </c>
      <c r="W231" s="183">
        <f t="shared" si="161"/>
        <v>0</v>
      </c>
      <c r="X231" s="183">
        <f t="shared" si="161"/>
        <v>0</v>
      </c>
      <c r="Y231" s="183">
        <f t="shared" si="161"/>
        <v>0</v>
      </c>
      <c r="Z231" s="183">
        <f t="shared" si="161"/>
        <v>0</v>
      </c>
      <c r="AA231" s="183">
        <f t="shared" si="161"/>
        <v>0</v>
      </c>
      <c r="AB231" s="183">
        <f t="shared" si="161"/>
        <v>0</v>
      </c>
      <c r="AC231" s="183">
        <f t="shared" si="161"/>
        <v>0</v>
      </c>
      <c r="AD231" s="183">
        <f t="shared" si="160"/>
        <v>0</v>
      </c>
      <c r="AE231" s="183">
        <f t="shared" si="160"/>
        <v>0</v>
      </c>
      <c r="AF231" s="183">
        <f t="shared" si="160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62"/>
        <v>0</v>
      </c>
      <c r="D232" s="183">
        <f t="shared" si="162"/>
        <v>0</v>
      </c>
      <c r="E232" s="183">
        <f t="shared" si="162"/>
        <v>0</v>
      </c>
      <c r="F232" s="183">
        <f t="shared" si="162"/>
        <v>0</v>
      </c>
      <c r="G232" s="183">
        <f t="shared" si="162"/>
        <v>0</v>
      </c>
      <c r="H232" s="183">
        <f t="shared" si="162"/>
        <v>0</v>
      </c>
      <c r="I232" s="183">
        <f t="shared" si="162"/>
        <v>0</v>
      </c>
      <c r="J232" s="183">
        <f t="shared" si="162"/>
        <v>0</v>
      </c>
      <c r="K232" s="183">
        <f t="shared" si="162"/>
        <v>0</v>
      </c>
      <c r="L232" s="183">
        <f t="shared" si="162"/>
        <v>0</v>
      </c>
      <c r="M232" s="183">
        <f t="shared" si="162"/>
        <v>0</v>
      </c>
      <c r="N232" s="183">
        <f t="shared" si="162"/>
        <v>0</v>
      </c>
      <c r="O232" s="183">
        <f t="shared" si="162"/>
        <v>0</v>
      </c>
      <c r="P232" s="183">
        <f t="shared" si="162"/>
        <v>0</v>
      </c>
      <c r="Q232" s="183">
        <f t="shared" si="162"/>
        <v>0</v>
      </c>
      <c r="R232" s="183">
        <f t="shared" si="162"/>
        <v>0</v>
      </c>
      <c r="S232" s="183">
        <f t="shared" si="161"/>
        <v>0</v>
      </c>
      <c r="T232" s="183">
        <f t="shared" si="161"/>
        <v>0</v>
      </c>
      <c r="U232" s="183">
        <f t="shared" si="161"/>
        <v>0</v>
      </c>
      <c r="V232" s="183">
        <f t="shared" si="161"/>
        <v>0</v>
      </c>
      <c r="W232" s="183">
        <f t="shared" si="161"/>
        <v>0</v>
      </c>
      <c r="X232" s="183">
        <f t="shared" si="161"/>
        <v>0</v>
      </c>
      <c r="Y232" s="183">
        <f t="shared" si="161"/>
        <v>0</v>
      </c>
      <c r="Z232" s="183">
        <f t="shared" si="161"/>
        <v>0</v>
      </c>
      <c r="AA232" s="183">
        <f t="shared" si="161"/>
        <v>0</v>
      </c>
      <c r="AB232" s="183">
        <f t="shared" si="161"/>
        <v>0</v>
      </c>
      <c r="AC232" s="183">
        <f t="shared" si="161"/>
        <v>0</v>
      </c>
      <c r="AD232" s="183">
        <f t="shared" si="160"/>
        <v>0</v>
      </c>
      <c r="AE232" s="183">
        <f t="shared" si="160"/>
        <v>0</v>
      </c>
      <c r="AF232" s="183">
        <f t="shared" si="160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62"/>
        <v>0</v>
      </c>
      <c r="D233" s="183">
        <f t="shared" si="162"/>
        <v>0</v>
      </c>
      <c r="E233" s="183">
        <f t="shared" si="162"/>
        <v>0</v>
      </c>
      <c r="F233" s="183">
        <f t="shared" si="162"/>
        <v>0</v>
      </c>
      <c r="G233" s="183">
        <f t="shared" si="162"/>
        <v>0</v>
      </c>
      <c r="H233" s="183">
        <f t="shared" si="162"/>
        <v>0</v>
      </c>
      <c r="I233" s="183">
        <f t="shared" si="162"/>
        <v>0</v>
      </c>
      <c r="J233" s="183">
        <f t="shared" si="162"/>
        <v>0</v>
      </c>
      <c r="K233" s="183">
        <f t="shared" si="162"/>
        <v>0</v>
      </c>
      <c r="L233" s="183">
        <f t="shared" si="162"/>
        <v>0</v>
      </c>
      <c r="M233" s="183">
        <f t="shared" si="162"/>
        <v>0</v>
      </c>
      <c r="N233" s="183">
        <f t="shared" si="162"/>
        <v>0</v>
      </c>
      <c r="O233" s="183">
        <f t="shared" si="162"/>
        <v>0</v>
      </c>
      <c r="P233" s="183">
        <f t="shared" si="162"/>
        <v>0</v>
      </c>
      <c r="Q233" s="183">
        <f t="shared" si="162"/>
        <v>0</v>
      </c>
      <c r="R233" s="183">
        <f t="shared" si="162"/>
        <v>0</v>
      </c>
      <c r="S233" s="183">
        <f t="shared" si="161"/>
        <v>0</v>
      </c>
      <c r="T233" s="183">
        <f t="shared" si="161"/>
        <v>0</v>
      </c>
      <c r="U233" s="183">
        <f t="shared" si="161"/>
        <v>0</v>
      </c>
      <c r="V233" s="183">
        <f t="shared" si="161"/>
        <v>0</v>
      </c>
      <c r="W233" s="183">
        <f t="shared" si="161"/>
        <v>0</v>
      </c>
      <c r="X233" s="183">
        <f t="shared" si="161"/>
        <v>0</v>
      </c>
      <c r="Y233" s="183">
        <f t="shared" si="161"/>
        <v>0</v>
      </c>
      <c r="Z233" s="183">
        <f t="shared" si="161"/>
        <v>0</v>
      </c>
      <c r="AA233" s="183">
        <f t="shared" si="161"/>
        <v>0</v>
      </c>
      <c r="AB233" s="183">
        <f t="shared" si="161"/>
        <v>0</v>
      </c>
      <c r="AC233" s="183">
        <f t="shared" si="161"/>
        <v>0</v>
      </c>
      <c r="AD233" s="183">
        <f t="shared" si="160"/>
        <v>0</v>
      </c>
      <c r="AE233" s="183">
        <f t="shared" si="160"/>
        <v>0</v>
      </c>
      <c r="AF233" s="183">
        <f t="shared" si="160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62"/>
        <v>0</v>
      </c>
      <c r="D234" s="183">
        <f t="shared" si="162"/>
        <v>0</v>
      </c>
      <c r="E234" s="183">
        <f t="shared" si="162"/>
        <v>0</v>
      </c>
      <c r="F234" s="183">
        <f t="shared" si="162"/>
        <v>0</v>
      </c>
      <c r="G234" s="183">
        <f t="shared" si="162"/>
        <v>0</v>
      </c>
      <c r="H234" s="183">
        <f t="shared" si="162"/>
        <v>0</v>
      </c>
      <c r="I234" s="183">
        <f t="shared" si="162"/>
        <v>0</v>
      </c>
      <c r="J234" s="183">
        <f t="shared" si="162"/>
        <v>0</v>
      </c>
      <c r="K234" s="183">
        <f t="shared" si="162"/>
        <v>0</v>
      </c>
      <c r="L234" s="183">
        <f t="shared" si="162"/>
        <v>0</v>
      </c>
      <c r="M234" s="183">
        <f t="shared" si="162"/>
        <v>0</v>
      </c>
      <c r="N234" s="183">
        <f t="shared" si="162"/>
        <v>0</v>
      </c>
      <c r="O234" s="183">
        <f t="shared" si="162"/>
        <v>0</v>
      </c>
      <c r="P234" s="183">
        <f t="shared" si="162"/>
        <v>0</v>
      </c>
      <c r="Q234" s="183">
        <f t="shared" si="162"/>
        <v>0</v>
      </c>
      <c r="R234" s="183">
        <f t="shared" si="162"/>
        <v>0</v>
      </c>
      <c r="S234" s="183">
        <f t="shared" si="161"/>
        <v>0</v>
      </c>
      <c r="T234" s="183">
        <f t="shared" si="161"/>
        <v>0</v>
      </c>
      <c r="U234" s="183">
        <f t="shared" si="161"/>
        <v>0</v>
      </c>
      <c r="V234" s="183">
        <f t="shared" si="161"/>
        <v>0</v>
      </c>
      <c r="W234" s="183">
        <f t="shared" si="161"/>
        <v>0</v>
      </c>
      <c r="X234" s="183">
        <f t="shared" si="161"/>
        <v>0</v>
      </c>
      <c r="Y234" s="183">
        <f t="shared" si="161"/>
        <v>0</v>
      </c>
      <c r="Z234" s="183">
        <f t="shared" si="161"/>
        <v>0</v>
      </c>
      <c r="AA234" s="183">
        <f t="shared" si="161"/>
        <v>0</v>
      </c>
      <c r="AB234" s="183">
        <f t="shared" si="161"/>
        <v>0</v>
      </c>
      <c r="AC234" s="183">
        <f t="shared" si="161"/>
        <v>0</v>
      </c>
      <c r="AD234" s="183">
        <f t="shared" si="160"/>
        <v>0</v>
      </c>
      <c r="AE234" s="183">
        <f t="shared" si="160"/>
        <v>0</v>
      </c>
      <c r="AF234" s="183">
        <f t="shared" si="160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62"/>
        <v>0</v>
      </c>
      <c r="D235" s="183">
        <f t="shared" si="162"/>
        <v>0</v>
      </c>
      <c r="E235" s="183">
        <f t="shared" si="162"/>
        <v>0</v>
      </c>
      <c r="F235" s="183">
        <f t="shared" si="162"/>
        <v>0</v>
      </c>
      <c r="G235" s="183">
        <f t="shared" si="162"/>
        <v>0</v>
      </c>
      <c r="H235" s="183">
        <f t="shared" si="162"/>
        <v>0</v>
      </c>
      <c r="I235" s="183">
        <f t="shared" si="162"/>
        <v>0</v>
      </c>
      <c r="J235" s="183">
        <f t="shared" si="162"/>
        <v>0</v>
      </c>
      <c r="K235" s="183">
        <f t="shared" si="162"/>
        <v>0</v>
      </c>
      <c r="L235" s="183">
        <f t="shared" si="162"/>
        <v>0</v>
      </c>
      <c r="M235" s="183">
        <f t="shared" si="162"/>
        <v>0</v>
      </c>
      <c r="N235" s="183">
        <f t="shared" si="162"/>
        <v>0</v>
      </c>
      <c r="O235" s="183">
        <f t="shared" si="162"/>
        <v>0</v>
      </c>
      <c r="P235" s="183">
        <f t="shared" si="162"/>
        <v>0</v>
      </c>
      <c r="Q235" s="183">
        <f t="shared" si="162"/>
        <v>0</v>
      </c>
      <c r="R235" s="183">
        <f t="shared" si="162"/>
        <v>0</v>
      </c>
      <c r="S235" s="183">
        <f t="shared" si="161"/>
        <v>0</v>
      </c>
      <c r="T235" s="183">
        <f t="shared" si="161"/>
        <v>0</v>
      </c>
      <c r="U235" s="183">
        <f t="shared" si="161"/>
        <v>0</v>
      </c>
      <c r="V235" s="183">
        <f t="shared" si="161"/>
        <v>0</v>
      </c>
      <c r="W235" s="183">
        <f t="shared" si="161"/>
        <v>0</v>
      </c>
      <c r="X235" s="183">
        <f t="shared" si="161"/>
        <v>0</v>
      </c>
      <c r="Y235" s="183">
        <f t="shared" si="161"/>
        <v>0</v>
      </c>
      <c r="Z235" s="183">
        <f t="shared" si="161"/>
        <v>0</v>
      </c>
      <c r="AA235" s="183">
        <f t="shared" si="161"/>
        <v>0</v>
      </c>
      <c r="AB235" s="183">
        <f t="shared" si="161"/>
        <v>0</v>
      </c>
      <c r="AC235" s="183">
        <f t="shared" si="161"/>
        <v>0</v>
      </c>
      <c r="AD235" s="183">
        <f t="shared" si="160"/>
        <v>0</v>
      </c>
      <c r="AE235" s="183">
        <f t="shared" si="160"/>
        <v>0</v>
      </c>
      <c r="AF235" s="183">
        <f t="shared" si="160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62"/>
        <v>0</v>
      </c>
      <c r="D236" s="183">
        <f t="shared" si="162"/>
        <v>0</v>
      </c>
      <c r="E236" s="183">
        <f t="shared" si="162"/>
        <v>0</v>
      </c>
      <c r="F236" s="183">
        <f t="shared" si="162"/>
        <v>0</v>
      </c>
      <c r="G236" s="183">
        <f t="shared" si="162"/>
        <v>0</v>
      </c>
      <c r="H236" s="183">
        <f t="shared" si="162"/>
        <v>0</v>
      </c>
      <c r="I236" s="183">
        <f t="shared" si="162"/>
        <v>0</v>
      </c>
      <c r="J236" s="183">
        <f t="shared" si="162"/>
        <v>0</v>
      </c>
      <c r="K236" s="183">
        <f t="shared" si="162"/>
        <v>0</v>
      </c>
      <c r="L236" s="183">
        <f t="shared" si="162"/>
        <v>0</v>
      </c>
      <c r="M236" s="183">
        <f t="shared" si="162"/>
        <v>0</v>
      </c>
      <c r="N236" s="183">
        <f t="shared" si="162"/>
        <v>0</v>
      </c>
      <c r="O236" s="183">
        <f t="shared" si="162"/>
        <v>0</v>
      </c>
      <c r="P236" s="183">
        <f t="shared" si="162"/>
        <v>0</v>
      </c>
      <c r="Q236" s="183">
        <f t="shared" si="162"/>
        <v>0</v>
      </c>
      <c r="R236" s="183">
        <f t="shared" si="162"/>
        <v>0</v>
      </c>
      <c r="S236" s="183">
        <f t="shared" si="161"/>
        <v>0</v>
      </c>
      <c r="T236" s="183">
        <f t="shared" si="161"/>
        <v>0</v>
      </c>
      <c r="U236" s="183">
        <f t="shared" si="161"/>
        <v>0</v>
      </c>
      <c r="V236" s="183">
        <f t="shared" si="161"/>
        <v>0</v>
      </c>
      <c r="W236" s="183">
        <f t="shared" si="161"/>
        <v>0</v>
      </c>
      <c r="X236" s="183">
        <f t="shared" si="161"/>
        <v>0</v>
      </c>
      <c r="Y236" s="183">
        <f t="shared" si="161"/>
        <v>0</v>
      </c>
      <c r="Z236" s="183">
        <f t="shared" si="161"/>
        <v>0</v>
      </c>
      <c r="AA236" s="183">
        <f t="shared" si="161"/>
        <v>0</v>
      </c>
      <c r="AB236" s="183">
        <f t="shared" si="161"/>
        <v>0</v>
      </c>
      <c r="AC236" s="183">
        <f t="shared" si="161"/>
        <v>0</v>
      </c>
      <c r="AD236" s="183">
        <f t="shared" si="160"/>
        <v>0</v>
      </c>
      <c r="AE236" s="183">
        <f t="shared" si="160"/>
        <v>0</v>
      </c>
      <c r="AF236" s="183">
        <f t="shared" si="160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62"/>
        <v>0</v>
      </c>
      <c r="D237" s="183">
        <f t="shared" si="162"/>
        <v>0</v>
      </c>
      <c r="E237" s="183">
        <f t="shared" si="162"/>
        <v>0</v>
      </c>
      <c r="F237" s="183">
        <f t="shared" si="162"/>
        <v>0</v>
      </c>
      <c r="G237" s="183">
        <f t="shared" si="162"/>
        <v>0</v>
      </c>
      <c r="H237" s="183">
        <f t="shared" si="162"/>
        <v>0</v>
      </c>
      <c r="I237" s="183">
        <f t="shared" si="162"/>
        <v>0</v>
      </c>
      <c r="J237" s="183">
        <f t="shared" si="162"/>
        <v>0</v>
      </c>
      <c r="K237" s="183">
        <f t="shared" si="162"/>
        <v>0</v>
      </c>
      <c r="L237" s="183">
        <f t="shared" si="162"/>
        <v>0</v>
      </c>
      <c r="M237" s="183">
        <f t="shared" si="162"/>
        <v>0</v>
      </c>
      <c r="N237" s="183">
        <f t="shared" si="162"/>
        <v>0</v>
      </c>
      <c r="O237" s="183">
        <f t="shared" si="162"/>
        <v>0</v>
      </c>
      <c r="P237" s="183">
        <f t="shared" si="162"/>
        <v>0</v>
      </c>
      <c r="Q237" s="183">
        <f t="shared" si="162"/>
        <v>0</v>
      </c>
      <c r="R237" s="183">
        <f t="shared" si="162"/>
        <v>0</v>
      </c>
      <c r="S237" s="183">
        <f t="shared" si="161"/>
        <v>0</v>
      </c>
      <c r="T237" s="183">
        <f t="shared" si="161"/>
        <v>0</v>
      </c>
      <c r="U237" s="183">
        <f t="shared" si="161"/>
        <v>0</v>
      </c>
      <c r="V237" s="183">
        <f t="shared" si="161"/>
        <v>0</v>
      </c>
      <c r="W237" s="183">
        <f t="shared" si="161"/>
        <v>0</v>
      </c>
      <c r="X237" s="183">
        <f t="shared" si="161"/>
        <v>0</v>
      </c>
      <c r="Y237" s="183">
        <f t="shared" si="161"/>
        <v>0</v>
      </c>
      <c r="Z237" s="183">
        <f t="shared" si="161"/>
        <v>0</v>
      </c>
      <c r="AA237" s="183">
        <f t="shared" si="161"/>
        <v>0</v>
      </c>
      <c r="AB237" s="183">
        <f t="shared" si="161"/>
        <v>0</v>
      </c>
      <c r="AC237" s="183">
        <f t="shared" ref="AC237:AF254" si="163">AB237</f>
        <v>0</v>
      </c>
      <c r="AD237" s="183">
        <f t="shared" si="163"/>
        <v>0</v>
      </c>
      <c r="AE237" s="183">
        <f t="shared" si="163"/>
        <v>0</v>
      </c>
      <c r="AF237" s="183">
        <f t="shared" si="163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62"/>
        <v>0</v>
      </c>
      <c r="D238" s="183">
        <f t="shared" si="162"/>
        <v>0</v>
      </c>
      <c r="E238" s="183">
        <f t="shared" si="162"/>
        <v>0</v>
      </c>
      <c r="F238" s="183">
        <f t="shared" si="162"/>
        <v>0</v>
      </c>
      <c r="G238" s="183">
        <f t="shared" si="162"/>
        <v>0</v>
      </c>
      <c r="H238" s="183">
        <f t="shared" si="162"/>
        <v>0</v>
      </c>
      <c r="I238" s="183">
        <f t="shared" si="162"/>
        <v>0</v>
      </c>
      <c r="J238" s="183">
        <f t="shared" si="162"/>
        <v>0</v>
      </c>
      <c r="K238" s="183">
        <f t="shared" si="162"/>
        <v>0</v>
      </c>
      <c r="L238" s="183">
        <f t="shared" si="162"/>
        <v>0</v>
      </c>
      <c r="M238" s="183">
        <f t="shared" si="162"/>
        <v>0</v>
      </c>
      <c r="N238" s="183">
        <f t="shared" si="162"/>
        <v>0</v>
      </c>
      <c r="O238" s="183">
        <f t="shared" si="162"/>
        <v>0</v>
      </c>
      <c r="P238" s="183">
        <f t="shared" si="162"/>
        <v>0</v>
      </c>
      <c r="Q238" s="183">
        <f t="shared" si="162"/>
        <v>0</v>
      </c>
      <c r="R238" s="183">
        <f t="shared" si="162"/>
        <v>0</v>
      </c>
      <c r="S238" s="183">
        <f t="shared" si="161"/>
        <v>0</v>
      </c>
      <c r="T238" s="183">
        <f t="shared" si="161"/>
        <v>0</v>
      </c>
      <c r="U238" s="183">
        <f t="shared" si="161"/>
        <v>0</v>
      </c>
      <c r="V238" s="183">
        <f t="shared" si="161"/>
        <v>0</v>
      </c>
      <c r="W238" s="183">
        <f t="shared" si="161"/>
        <v>0</v>
      </c>
      <c r="X238" s="183">
        <f t="shared" si="161"/>
        <v>0</v>
      </c>
      <c r="Y238" s="183">
        <f t="shared" si="161"/>
        <v>0</v>
      </c>
      <c r="Z238" s="183">
        <f t="shared" si="161"/>
        <v>0</v>
      </c>
      <c r="AA238" s="183">
        <f t="shared" si="161"/>
        <v>0</v>
      </c>
      <c r="AB238" s="183">
        <f t="shared" si="161"/>
        <v>0</v>
      </c>
      <c r="AC238" s="183">
        <f t="shared" si="163"/>
        <v>0</v>
      </c>
      <c r="AD238" s="183">
        <f t="shared" si="163"/>
        <v>0</v>
      </c>
      <c r="AE238" s="183">
        <f t="shared" si="163"/>
        <v>0</v>
      </c>
      <c r="AF238" s="183">
        <f t="shared" si="163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62"/>
        <v>0</v>
      </c>
      <c r="D239" s="183">
        <f t="shared" si="162"/>
        <v>0</v>
      </c>
      <c r="E239" s="183">
        <f t="shared" si="162"/>
        <v>0</v>
      </c>
      <c r="F239" s="183">
        <f t="shared" si="162"/>
        <v>0</v>
      </c>
      <c r="G239" s="183">
        <f t="shared" si="162"/>
        <v>0</v>
      </c>
      <c r="H239" s="183">
        <f t="shared" si="162"/>
        <v>0</v>
      </c>
      <c r="I239" s="183">
        <f t="shared" si="162"/>
        <v>0</v>
      </c>
      <c r="J239" s="183">
        <f t="shared" si="162"/>
        <v>0</v>
      </c>
      <c r="K239" s="183">
        <f t="shared" si="162"/>
        <v>0</v>
      </c>
      <c r="L239" s="183">
        <f t="shared" si="162"/>
        <v>0</v>
      </c>
      <c r="M239" s="183">
        <f t="shared" si="162"/>
        <v>0</v>
      </c>
      <c r="N239" s="183">
        <f t="shared" si="162"/>
        <v>0</v>
      </c>
      <c r="O239" s="183">
        <f t="shared" si="162"/>
        <v>0</v>
      </c>
      <c r="P239" s="183">
        <f t="shared" si="162"/>
        <v>0</v>
      </c>
      <c r="Q239" s="183">
        <f t="shared" si="162"/>
        <v>0</v>
      </c>
      <c r="R239" s="183">
        <f t="shared" si="162"/>
        <v>0</v>
      </c>
      <c r="S239" s="183">
        <f t="shared" si="161"/>
        <v>0</v>
      </c>
      <c r="T239" s="183">
        <f t="shared" si="161"/>
        <v>0</v>
      </c>
      <c r="U239" s="183">
        <f t="shared" si="161"/>
        <v>0</v>
      </c>
      <c r="V239" s="183">
        <f t="shared" si="161"/>
        <v>0</v>
      </c>
      <c r="W239" s="183">
        <f t="shared" si="161"/>
        <v>0</v>
      </c>
      <c r="X239" s="183">
        <f t="shared" si="161"/>
        <v>0</v>
      </c>
      <c r="Y239" s="183">
        <f t="shared" si="161"/>
        <v>0</v>
      </c>
      <c r="Z239" s="183">
        <f t="shared" si="161"/>
        <v>0</v>
      </c>
      <c r="AA239" s="183">
        <f t="shared" si="161"/>
        <v>0</v>
      </c>
      <c r="AB239" s="183">
        <f t="shared" si="161"/>
        <v>0</v>
      </c>
      <c r="AC239" s="183">
        <f t="shared" si="163"/>
        <v>0</v>
      </c>
      <c r="AD239" s="183">
        <f t="shared" si="163"/>
        <v>0</v>
      </c>
      <c r="AE239" s="183">
        <f t="shared" si="163"/>
        <v>0</v>
      </c>
      <c r="AF239" s="183">
        <f t="shared" si="163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62"/>
        <v>0</v>
      </c>
      <c r="D240" s="183">
        <f t="shared" si="162"/>
        <v>0</v>
      </c>
      <c r="E240" s="183">
        <f t="shared" si="162"/>
        <v>0</v>
      </c>
      <c r="F240" s="183">
        <f t="shared" si="162"/>
        <v>0</v>
      </c>
      <c r="G240" s="183">
        <f t="shared" si="162"/>
        <v>0</v>
      </c>
      <c r="H240" s="183">
        <f t="shared" si="162"/>
        <v>0</v>
      </c>
      <c r="I240" s="183">
        <f t="shared" si="162"/>
        <v>0</v>
      </c>
      <c r="J240" s="183">
        <f t="shared" si="162"/>
        <v>0</v>
      </c>
      <c r="K240" s="183">
        <f t="shared" si="162"/>
        <v>0</v>
      </c>
      <c r="L240" s="183">
        <f t="shared" si="162"/>
        <v>0</v>
      </c>
      <c r="M240" s="183">
        <f t="shared" si="162"/>
        <v>0</v>
      </c>
      <c r="N240" s="183">
        <f t="shared" si="162"/>
        <v>0</v>
      </c>
      <c r="O240" s="183">
        <f t="shared" si="162"/>
        <v>0</v>
      </c>
      <c r="P240" s="183">
        <f t="shared" si="162"/>
        <v>0</v>
      </c>
      <c r="Q240" s="183">
        <f t="shared" si="162"/>
        <v>0</v>
      </c>
      <c r="R240" s="183">
        <f t="shared" si="162"/>
        <v>0</v>
      </c>
      <c r="S240" s="183">
        <f t="shared" ref="S240:AD255" si="164">R240</f>
        <v>0</v>
      </c>
      <c r="T240" s="183">
        <f t="shared" si="164"/>
        <v>0</v>
      </c>
      <c r="U240" s="183">
        <f t="shared" si="164"/>
        <v>0</v>
      </c>
      <c r="V240" s="183">
        <f t="shared" si="164"/>
        <v>0</v>
      </c>
      <c r="W240" s="183">
        <f t="shared" si="164"/>
        <v>0</v>
      </c>
      <c r="X240" s="183">
        <f t="shared" si="164"/>
        <v>0</v>
      </c>
      <c r="Y240" s="183">
        <f t="shared" si="164"/>
        <v>0</v>
      </c>
      <c r="Z240" s="183">
        <f t="shared" si="164"/>
        <v>0</v>
      </c>
      <c r="AA240" s="183">
        <f t="shared" si="164"/>
        <v>0</v>
      </c>
      <c r="AB240" s="183">
        <f t="shared" si="164"/>
        <v>0</v>
      </c>
      <c r="AC240" s="183">
        <f t="shared" si="164"/>
        <v>0</v>
      </c>
      <c r="AD240" s="183">
        <f t="shared" si="164"/>
        <v>0</v>
      </c>
      <c r="AE240" s="183">
        <f t="shared" si="163"/>
        <v>0</v>
      </c>
      <c r="AF240" s="183">
        <f t="shared" si="163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62"/>
        <v>0</v>
      </c>
      <c r="D241" s="183">
        <f t="shared" si="162"/>
        <v>0</v>
      </c>
      <c r="E241" s="183">
        <f t="shared" si="162"/>
        <v>0</v>
      </c>
      <c r="F241" s="183">
        <f t="shared" si="162"/>
        <v>0</v>
      </c>
      <c r="G241" s="183">
        <f t="shared" si="162"/>
        <v>0</v>
      </c>
      <c r="H241" s="183">
        <f t="shared" si="162"/>
        <v>0</v>
      </c>
      <c r="I241" s="183">
        <f t="shared" si="162"/>
        <v>0</v>
      </c>
      <c r="J241" s="183">
        <f t="shared" si="162"/>
        <v>0</v>
      </c>
      <c r="K241" s="183">
        <f t="shared" si="162"/>
        <v>0</v>
      </c>
      <c r="L241" s="183">
        <f t="shared" si="162"/>
        <v>0</v>
      </c>
      <c r="M241" s="183">
        <f t="shared" si="162"/>
        <v>0</v>
      </c>
      <c r="N241" s="183">
        <f t="shared" si="162"/>
        <v>0</v>
      </c>
      <c r="O241" s="183">
        <f t="shared" si="162"/>
        <v>0</v>
      </c>
      <c r="P241" s="183">
        <f t="shared" si="162"/>
        <v>0</v>
      </c>
      <c r="Q241" s="183">
        <f t="shared" si="162"/>
        <v>0</v>
      </c>
      <c r="R241" s="183">
        <f t="shared" si="162"/>
        <v>0</v>
      </c>
      <c r="S241" s="183">
        <f t="shared" si="164"/>
        <v>0</v>
      </c>
      <c r="T241" s="183">
        <f t="shared" si="164"/>
        <v>0</v>
      </c>
      <c r="U241" s="183">
        <f t="shared" si="164"/>
        <v>0</v>
      </c>
      <c r="V241" s="183">
        <f t="shared" si="164"/>
        <v>0</v>
      </c>
      <c r="W241" s="183">
        <f t="shared" si="164"/>
        <v>0</v>
      </c>
      <c r="X241" s="183">
        <f t="shared" si="164"/>
        <v>0</v>
      </c>
      <c r="Y241" s="183">
        <f t="shared" si="164"/>
        <v>0</v>
      </c>
      <c r="Z241" s="183">
        <f t="shared" si="164"/>
        <v>0</v>
      </c>
      <c r="AA241" s="183">
        <f t="shared" si="164"/>
        <v>0</v>
      </c>
      <c r="AB241" s="183">
        <f t="shared" si="164"/>
        <v>0</v>
      </c>
      <c r="AC241" s="183">
        <f t="shared" si="164"/>
        <v>0</v>
      </c>
      <c r="AD241" s="183">
        <f t="shared" si="164"/>
        <v>0</v>
      </c>
      <c r="AE241" s="183">
        <f t="shared" si="163"/>
        <v>0</v>
      </c>
      <c r="AF241" s="183">
        <f t="shared" si="163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62"/>
        <v>0</v>
      </c>
      <c r="D242" s="183">
        <f t="shared" si="162"/>
        <v>0</v>
      </c>
      <c r="E242" s="183">
        <f t="shared" si="162"/>
        <v>0</v>
      </c>
      <c r="F242" s="183">
        <f t="shared" si="162"/>
        <v>0</v>
      </c>
      <c r="G242" s="183">
        <f t="shared" si="162"/>
        <v>0</v>
      </c>
      <c r="H242" s="183">
        <f t="shared" si="162"/>
        <v>0</v>
      </c>
      <c r="I242" s="183">
        <f t="shared" si="162"/>
        <v>0</v>
      </c>
      <c r="J242" s="183">
        <f t="shared" si="162"/>
        <v>0</v>
      </c>
      <c r="K242" s="183">
        <f t="shared" si="162"/>
        <v>0</v>
      </c>
      <c r="L242" s="183">
        <f t="shared" si="162"/>
        <v>0</v>
      </c>
      <c r="M242" s="183">
        <f t="shared" si="162"/>
        <v>0</v>
      </c>
      <c r="N242" s="183">
        <f t="shared" si="162"/>
        <v>0</v>
      </c>
      <c r="O242" s="183">
        <f t="shared" si="162"/>
        <v>0</v>
      </c>
      <c r="P242" s="183">
        <f t="shared" si="162"/>
        <v>0</v>
      </c>
      <c r="Q242" s="183">
        <f t="shared" si="162"/>
        <v>0</v>
      </c>
      <c r="R242" s="183">
        <f t="shared" ref="C242:R257" si="165">Q242</f>
        <v>0</v>
      </c>
      <c r="S242" s="183">
        <f t="shared" si="164"/>
        <v>0</v>
      </c>
      <c r="T242" s="183">
        <f t="shared" si="164"/>
        <v>0</v>
      </c>
      <c r="U242" s="183">
        <f t="shared" si="164"/>
        <v>0</v>
      </c>
      <c r="V242" s="183">
        <f t="shared" si="164"/>
        <v>0</v>
      </c>
      <c r="W242" s="183">
        <f t="shared" si="164"/>
        <v>0</v>
      </c>
      <c r="X242" s="183">
        <f t="shared" si="164"/>
        <v>0</v>
      </c>
      <c r="Y242" s="183">
        <f t="shared" si="164"/>
        <v>0</v>
      </c>
      <c r="Z242" s="183">
        <f t="shared" si="164"/>
        <v>0</v>
      </c>
      <c r="AA242" s="183">
        <f t="shared" si="164"/>
        <v>0</v>
      </c>
      <c r="AB242" s="183">
        <f t="shared" si="164"/>
        <v>0</v>
      </c>
      <c r="AC242" s="183">
        <f t="shared" si="164"/>
        <v>0</v>
      </c>
      <c r="AD242" s="183">
        <f t="shared" si="164"/>
        <v>0</v>
      </c>
      <c r="AE242" s="183">
        <f t="shared" si="163"/>
        <v>0</v>
      </c>
      <c r="AF242" s="183">
        <f t="shared" si="163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65"/>
        <v>0</v>
      </c>
      <c r="D243" s="183">
        <f t="shared" si="165"/>
        <v>0</v>
      </c>
      <c r="E243" s="183">
        <f t="shared" si="165"/>
        <v>0</v>
      </c>
      <c r="F243" s="183">
        <f t="shared" si="165"/>
        <v>0</v>
      </c>
      <c r="G243" s="183">
        <f t="shared" si="165"/>
        <v>0</v>
      </c>
      <c r="H243" s="183">
        <f t="shared" si="165"/>
        <v>0</v>
      </c>
      <c r="I243" s="183">
        <f t="shared" si="165"/>
        <v>0</v>
      </c>
      <c r="J243" s="183">
        <f t="shared" si="165"/>
        <v>0</v>
      </c>
      <c r="K243" s="183">
        <f t="shared" si="165"/>
        <v>0</v>
      </c>
      <c r="L243" s="183">
        <f t="shared" si="165"/>
        <v>0</v>
      </c>
      <c r="M243" s="183">
        <f t="shared" si="165"/>
        <v>0</v>
      </c>
      <c r="N243" s="183">
        <f t="shared" si="165"/>
        <v>0</v>
      </c>
      <c r="O243" s="183">
        <f t="shared" si="165"/>
        <v>0</v>
      </c>
      <c r="P243" s="183">
        <f t="shared" si="165"/>
        <v>0</v>
      </c>
      <c r="Q243" s="183">
        <f t="shared" si="165"/>
        <v>0</v>
      </c>
      <c r="R243" s="183">
        <f t="shared" si="165"/>
        <v>0</v>
      </c>
      <c r="S243" s="183">
        <f t="shared" si="164"/>
        <v>0</v>
      </c>
      <c r="T243" s="183">
        <f t="shared" si="164"/>
        <v>0</v>
      </c>
      <c r="U243" s="183">
        <f t="shared" si="164"/>
        <v>0</v>
      </c>
      <c r="V243" s="183">
        <f t="shared" si="164"/>
        <v>0</v>
      </c>
      <c r="W243" s="183">
        <f t="shared" si="164"/>
        <v>0</v>
      </c>
      <c r="X243" s="183">
        <f t="shared" si="164"/>
        <v>0</v>
      </c>
      <c r="Y243" s="183">
        <f t="shared" si="164"/>
        <v>0</v>
      </c>
      <c r="Z243" s="183">
        <f t="shared" si="164"/>
        <v>0</v>
      </c>
      <c r="AA243" s="183">
        <f t="shared" si="164"/>
        <v>0</v>
      </c>
      <c r="AB243" s="183">
        <f t="shared" si="164"/>
        <v>0</v>
      </c>
      <c r="AC243" s="183">
        <f t="shared" si="164"/>
        <v>0</v>
      </c>
      <c r="AD243" s="183">
        <f t="shared" si="164"/>
        <v>0</v>
      </c>
      <c r="AE243" s="183">
        <f t="shared" si="163"/>
        <v>0</v>
      </c>
      <c r="AF243" s="183">
        <f t="shared" si="163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65"/>
        <v>0</v>
      </c>
      <c r="D244" s="183">
        <f t="shared" si="165"/>
        <v>0</v>
      </c>
      <c r="E244" s="183">
        <f t="shared" si="165"/>
        <v>0</v>
      </c>
      <c r="F244" s="183">
        <f t="shared" si="165"/>
        <v>0</v>
      </c>
      <c r="G244" s="183">
        <f t="shared" si="165"/>
        <v>0</v>
      </c>
      <c r="H244" s="183">
        <f t="shared" si="165"/>
        <v>0</v>
      </c>
      <c r="I244" s="183">
        <f t="shared" si="165"/>
        <v>0</v>
      </c>
      <c r="J244" s="183">
        <f t="shared" si="165"/>
        <v>0</v>
      </c>
      <c r="K244" s="183">
        <f t="shared" si="165"/>
        <v>0</v>
      </c>
      <c r="L244" s="183">
        <f t="shared" si="165"/>
        <v>0</v>
      </c>
      <c r="M244" s="183">
        <f t="shared" si="165"/>
        <v>0</v>
      </c>
      <c r="N244" s="183">
        <f t="shared" si="165"/>
        <v>0</v>
      </c>
      <c r="O244" s="183">
        <f t="shared" si="165"/>
        <v>0</v>
      </c>
      <c r="P244" s="183">
        <f t="shared" si="165"/>
        <v>0</v>
      </c>
      <c r="Q244" s="183">
        <f t="shared" si="165"/>
        <v>0</v>
      </c>
      <c r="R244" s="183">
        <f t="shared" si="165"/>
        <v>0</v>
      </c>
      <c r="S244" s="183">
        <f t="shared" si="164"/>
        <v>0</v>
      </c>
      <c r="T244" s="183">
        <f t="shared" si="164"/>
        <v>0</v>
      </c>
      <c r="U244" s="183">
        <f t="shared" si="164"/>
        <v>0</v>
      </c>
      <c r="V244" s="183">
        <f t="shared" si="164"/>
        <v>0</v>
      </c>
      <c r="W244" s="183">
        <f t="shared" si="164"/>
        <v>0</v>
      </c>
      <c r="X244" s="183">
        <f t="shared" si="164"/>
        <v>0</v>
      </c>
      <c r="Y244" s="183">
        <f t="shared" si="164"/>
        <v>0</v>
      </c>
      <c r="Z244" s="183">
        <f t="shared" si="164"/>
        <v>0</v>
      </c>
      <c r="AA244" s="183">
        <f t="shared" si="164"/>
        <v>0</v>
      </c>
      <c r="AB244" s="183">
        <f t="shared" si="164"/>
        <v>0</v>
      </c>
      <c r="AC244" s="183">
        <f t="shared" si="164"/>
        <v>0</v>
      </c>
      <c r="AD244" s="183">
        <f t="shared" si="164"/>
        <v>0</v>
      </c>
      <c r="AE244" s="183">
        <f t="shared" si="163"/>
        <v>0</v>
      </c>
      <c r="AF244" s="183">
        <f t="shared" si="163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65"/>
        <v>0</v>
      </c>
      <c r="D245" s="183">
        <f t="shared" si="165"/>
        <v>0</v>
      </c>
      <c r="E245" s="183">
        <f t="shared" si="165"/>
        <v>0</v>
      </c>
      <c r="F245" s="183">
        <f t="shared" si="165"/>
        <v>0</v>
      </c>
      <c r="G245" s="183">
        <f t="shared" si="165"/>
        <v>0</v>
      </c>
      <c r="H245" s="183">
        <f t="shared" si="165"/>
        <v>0</v>
      </c>
      <c r="I245" s="183">
        <f t="shared" si="165"/>
        <v>0</v>
      </c>
      <c r="J245" s="183">
        <f t="shared" si="165"/>
        <v>0</v>
      </c>
      <c r="K245" s="183">
        <f t="shared" si="165"/>
        <v>0</v>
      </c>
      <c r="L245" s="183">
        <f t="shared" si="165"/>
        <v>0</v>
      </c>
      <c r="M245" s="183">
        <f t="shared" si="165"/>
        <v>0</v>
      </c>
      <c r="N245" s="183">
        <f t="shared" si="165"/>
        <v>0</v>
      </c>
      <c r="O245" s="183">
        <f t="shared" si="165"/>
        <v>0</v>
      </c>
      <c r="P245" s="183">
        <f t="shared" si="165"/>
        <v>0</v>
      </c>
      <c r="Q245" s="183">
        <f t="shared" si="165"/>
        <v>0</v>
      </c>
      <c r="R245" s="183">
        <f t="shared" si="165"/>
        <v>0</v>
      </c>
      <c r="S245" s="183">
        <f t="shared" si="164"/>
        <v>0</v>
      </c>
      <c r="T245" s="183">
        <f t="shared" si="164"/>
        <v>0</v>
      </c>
      <c r="U245" s="183">
        <f t="shared" si="164"/>
        <v>0</v>
      </c>
      <c r="V245" s="183">
        <f t="shared" si="164"/>
        <v>0</v>
      </c>
      <c r="W245" s="183">
        <f t="shared" si="164"/>
        <v>0</v>
      </c>
      <c r="X245" s="183">
        <f t="shared" si="164"/>
        <v>0</v>
      </c>
      <c r="Y245" s="183">
        <f t="shared" si="164"/>
        <v>0</v>
      </c>
      <c r="Z245" s="183">
        <f t="shared" si="164"/>
        <v>0</v>
      </c>
      <c r="AA245" s="183">
        <f t="shared" si="164"/>
        <v>0</v>
      </c>
      <c r="AB245" s="183">
        <f t="shared" si="164"/>
        <v>0</v>
      </c>
      <c r="AC245" s="183">
        <f t="shared" si="164"/>
        <v>0</v>
      </c>
      <c r="AD245" s="183">
        <f t="shared" si="164"/>
        <v>0</v>
      </c>
      <c r="AE245" s="183">
        <f t="shared" si="163"/>
        <v>0</v>
      </c>
      <c r="AF245" s="183">
        <f t="shared" si="163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65"/>
        <v>0</v>
      </c>
      <c r="D246" s="183">
        <f t="shared" si="165"/>
        <v>0</v>
      </c>
      <c r="E246" s="183">
        <f t="shared" si="165"/>
        <v>0</v>
      </c>
      <c r="F246" s="183">
        <f t="shared" si="165"/>
        <v>0</v>
      </c>
      <c r="G246" s="183">
        <f t="shared" si="165"/>
        <v>0</v>
      </c>
      <c r="H246" s="183">
        <f t="shared" si="165"/>
        <v>0</v>
      </c>
      <c r="I246" s="183">
        <f t="shared" si="165"/>
        <v>0</v>
      </c>
      <c r="J246" s="183">
        <f t="shared" si="165"/>
        <v>0</v>
      </c>
      <c r="K246" s="183">
        <f t="shared" si="165"/>
        <v>0</v>
      </c>
      <c r="L246" s="183">
        <f t="shared" si="165"/>
        <v>0</v>
      </c>
      <c r="M246" s="183">
        <f t="shared" si="165"/>
        <v>0</v>
      </c>
      <c r="N246" s="183">
        <f t="shared" si="165"/>
        <v>0</v>
      </c>
      <c r="O246" s="183">
        <f t="shared" si="165"/>
        <v>0</v>
      </c>
      <c r="P246" s="183">
        <f t="shared" si="165"/>
        <v>0</v>
      </c>
      <c r="Q246" s="183">
        <f t="shared" si="165"/>
        <v>0</v>
      </c>
      <c r="R246" s="183">
        <f t="shared" si="165"/>
        <v>0</v>
      </c>
      <c r="S246" s="183">
        <f t="shared" si="164"/>
        <v>0</v>
      </c>
      <c r="T246" s="183">
        <f t="shared" si="164"/>
        <v>0</v>
      </c>
      <c r="U246" s="183">
        <f t="shared" si="164"/>
        <v>0</v>
      </c>
      <c r="V246" s="183">
        <f t="shared" si="164"/>
        <v>0</v>
      </c>
      <c r="W246" s="183">
        <f t="shared" si="164"/>
        <v>0</v>
      </c>
      <c r="X246" s="183">
        <f t="shared" si="164"/>
        <v>0</v>
      </c>
      <c r="Y246" s="183">
        <f t="shared" si="164"/>
        <v>0</v>
      </c>
      <c r="Z246" s="183">
        <f t="shared" si="164"/>
        <v>0</v>
      </c>
      <c r="AA246" s="183">
        <f t="shared" si="164"/>
        <v>0</v>
      </c>
      <c r="AB246" s="183">
        <f t="shared" si="164"/>
        <v>0</v>
      </c>
      <c r="AC246" s="183">
        <f t="shared" si="164"/>
        <v>0</v>
      </c>
      <c r="AD246" s="183">
        <f t="shared" si="164"/>
        <v>0</v>
      </c>
      <c r="AE246" s="183">
        <f t="shared" si="163"/>
        <v>0</v>
      </c>
      <c r="AF246" s="183">
        <f t="shared" si="163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65"/>
        <v>0</v>
      </c>
      <c r="D247" s="183">
        <f t="shared" si="165"/>
        <v>0</v>
      </c>
      <c r="E247" s="183">
        <f t="shared" si="165"/>
        <v>0</v>
      </c>
      <c r="F247" s="183">
        <f t="shared" si="165"/>
        <v>0</v>
      </c>
      <c r="G247" s="183">
        <f t="shared" si="165"/>
        <v>0</v>
      </c>
      <c r="H247" s="183">
        <f t="shared" si="165"/>
        <v>0</v>
      </c>
      <c r="I247" s="183">
        <f t="shared" si="165"/>
        <v>0</v>
      </c>
      <c r="J247" s="183">
        <f t="shared" si="165"/>
        <v>0</v>
      </c>
      <c r="K247" s="183">
        <f t="shared" si="165"/>
        <v>0</v>
      </c>
      <c r="L247" s="183">
        <f t="shared" si="165"/>
        <v>0</v>
      </c>
      <c r="M247" s="183">
        <f t="shared" si="165"/>
        <v>0</v>
      </c>
      <c r="N247" s="183">
        <f t="shared" si="165"/>
        <v>0</v>
      </c>
      <c r="O247" s="183">
        <f t="shared" si="165"/>
        <v>0</v>
      </c>
      <c r="P247" s="183">
        <f t="shared" si="165"/>
        <v>0</v>
      </c>
      <c r="Q247" s="183">
        <f t="shared" si="165"/>
        <v>0</v>
      </c>
      <c r="R247" s="183">
        <f t="shared" si="165"/>
        <v>0</v>
      </c>
      <c r="S247" s="183">
        <f t="shared" si="164"/>
        <v>0</v>
      </c>
      <c r="T247" s="183">
        <f t="shared" si="164"/>
        <v>0</v>
      </c>
      <c r="U247" s="183">
        <f t="shared" si="164"/>
        <v>0</v>
      </c>
      <c r="V247" s="183">
        <f t="shared" si="164"/>
        <v>0</v>
      </c>
      <c r="W247" s="183">
        <f t="shared" si="164"/>
        <v>0</v>
      </c>
      <c r="X247" s="183">
        <f t="shared" si="164"/>
        <v>0</v>
      </c>
      <c r="Y247" s="183">
        <f t="shared" si="164"/>
        <v>0</v>
      </c>
      <c r="Z247" s="183">
        <f t="shared" si="164"/>
        <v>0</v>
      </c>
      <c r="AA247" s="183">
        <f t="shared" si="164"/>
        <v>0</v>
      </c>
      <c r="AB247" s="183">
        <f t="shared" si="164"/>
        <v>0</v>
      </c>
      <c r="AC247" s="183">
        <f t="shared" si="164"/>
        <v>0</v>
      </c>
      <c r="AD247" s="183">
        <f t="shared" si="164"/>
        <v>0</v>
      </c>
      <c r="AE247" s="183">
        <f t="shared" si="163"/>
        <v>0</v>
      </c>
      <c r="AF247" s="183">
        <f t="shared" si="163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65"/>
        <v>0</v>
      </c>
      <c r="D248" s="183">
        <f t="shared" si="165"/>
        <v>0</v>
      </c>
      <c r="E248" s="183">
        <f t="shared" si="165"/>
        <v>0</v>
      </c>
      <c r="F248" s="183">
        <f t="shared" si="165"/>
        <v>0</v>
      </c>
      <c r="G248" s="183">
        <f t="shared" si="165"/>
        <v>0</v>
      </c>
      <c r="H248" s="183">
        <f t="shared" si="165"/>
        <v>0</v>
      </c>
      <c r="I248" s="183">
        <f t="shared" si="165"/>
        <v>0</v>
      </c>
      <c r="J248" s="183">
        <f t="shared" si="165"/>
        <v>0</v>
      </c>
      <c r="K248" s="183">
        <f t="shared" si="165"/>
        <v>0</v>
      </c>
      <c r="L248" s="183">
        <f t="shared" si="165"/>
        <v>0</v>
      </c>
      <c r="M248" s="183">
        <f t="shared" si="165"/>
        <v>0</v>
      </c>
      <c r="N248" s="183">
        <f t="shared" si="165"/>
        <v>0</v>
      </c>
      <c r="O248" s="183">
        <f t="shared" si="165"/>
        <v>0</v>
      </c>
      <c r="P248" s="183">
        <f t="shared" si="165"/>
        <v>0</v>
      </c>
      <c r="Q248" s="183">
        <f t="shared" si="165"/>
        <v>0</v>
      </c>
      <c r="R248" s="183">
        <f t="shared" si="165"/>
        <v>0</v>
      </c>
      <c r="S248" s="183">
        <f t="shared" si="164"/>
        <v>0</v>
      </c>
      <c r="T248" s="183">
        <f t="shared" si="164"/>
        <v>0</v>
      </c>
      <c r="U248" s="183">
        <f t="shared" si="164"/>
        <v>0</v>
      </c>
      <c r="V248" s="183">
        <f t="shared" si="164"/>
        <v>0</v>
      </c>
      <c r="W248" s="183">
        <f t="shared" si="164"/>
        <v>0</v>
      </c>
      <c r="X248" s="183">
        <f t="shared" si="164"/>
        <v>0</v>
      </c>
      <c r="Y248" s="183">
        <f t="shared" si="164"/>
        <v>0</v>
      </c>
      <c r="Z248" s="183">
        <f t="shared" si="164"/>
        <v>0</v>
      </c>
      <c r="AA248" s="183">
        <f t="shared" si="164"/>
        <v>0</v>
      </c>
      <c r="AB248" s="183">
        <f t="shared" si="164"/>
        <v>0</v>
      </c>
      <c r="AC248" s="183">
        <f t="shared" si="164"/>
        <v>0</v>
      </c>
      <c r="AD248" s="183">
        <f t="shared" si="164"/>
        <v>0</v>
      </c>
      <c r="AE248" s="183">
        <f t="shared" si="163"/>
        <v>0</v>
      </c>
      <c r="AF248" s="183">
        <f t="shared" si="163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65"/>
        <v>0</v>
      </c>
      <c r="D249" s="183">
        <f t="shared" si="165"/>
        <v>0</v>
      </c>
      <c r="E249" s="183">
        <f t="shared" si="165"/>
        <v>0</v>
      </c>
      <c r="F249" s="183">
        <f t="shared" si="165"/>
        <v>0</v>
      </c>
      <c r="G249" s="183">
        <f t="shared" si="165"/>
        <v>0</v>
      </c>
      <c r="H249" s="183">
        <f t="shared" si="165"/>
        <v>0</v>
      </c>
      <c r="I249" s="183">
        <f t="shared" si="165"/>
        <v>0</v>
      </c>
      <c r="J249" s="183">
        <f t="shared" si="165"/>
        <v>0</v>
      </c>
      <c r="K249" s="183">
        <f t="shared" si="165"/>
        <v>0</v>
      </c>
      <c r="L249" s="183">
        <f t="shared" si="165"/>
        <v>0</v>
      </c>
      <c r="M249" s="183">
        <f t="shared" si="165"/>
        <v>0</v>
      </c>
      <c r="N249" s="183">
        <f t="shared" si="165"/>
        <v>0</v>
      </c>
      <c r="O249" s="183">
        <f t="shared" si="165"/>
        <v>0</v>
      </c>
      <c r="P249" s="183">
        <f t="shared" si="165"/>
        <v>0</v>
      </c>
      <c r="Q249" s="183">
        <f t="shared" si="165"/>
        <v>0</v>
      </c>
      <c r="R249" s="183">
        <f t="shared" si="165"/>
        <v>0</v>
      </c>
      <c r="S249" s="183">
        <f t="shared" si="164"/>
        <v>0</v>
      </c>
      <c r="T249" s="183">
        <f t="shared" si="164"/>
        <v>0</v>
      </c>
      <c r="U249" s="183">
        <f t="shared" si="164"/>
        <v>0</v>
      </c>
      <c r="V249" s="183">
        <f t="shared" si="164"/>
        <v>0</v>
      </c>
      <c r="W249" s="183">
        <f t="shared" si="164"/>
        <v>0</v>
      </c>
      <c r="X249" s="183">
        <f t="shared" si="164"/>
        <v>0</v>
      </c>
      <c r="Y249" s="183">
        <f t="shared" si="164"/>
        <v>0</v>
      </c>
      <c r="Z249" s="183">
        <f t="shared" si="164"/>
        <v>0</v>
      </c>
      <c r="AA249" s="183">
        <f t="shared" si="164"/>
        <v>0</v>
      </c>
      <c r="AB249" s="183">
        <f t="shared" si="164"/>
        <v>0</v>
      </c>
      <c r="AC249" s="183">
        <f t="shared" si="164"/>
        <v>0</v>
      </c>
      <c r="AD249" s="183">
        <f t="shared" si="164"/>
        <v>0</v>
      </c>
      <c r="AE249" s="183">
        <f t="shared" si="163"/>
        <v>0</v>
      </c>
      <c r="AF249" s="183">
        <f t="shared" si="163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65"/>
        <v>0</v>
      </c>
      <c r="D250" s="183">
        <f t="shared" si="165"/>
        <v>0</v>
      </c>
      <c r="E250" s="183">
        <f t="shared" si="165"/>
        <v>0</v>
      </c>
      <c r="F250" s="183">
        <f t="shared" si="165"/>
        <v>0</v>
      </c>
      <c r="G250" s="183">
        <f t="shared" si="165"/>
        <v>0</v>
      </c>
      <c r="H250" s="183">
        <f t="shared" si="165"/>
        <v>0</v>
      </c>
      <c r="I250" s="183">
        <f t="shared" si="165"/>
        <v>0</v>
      </c>
      <c r="J250" s="183">
        <f t="shared" si="165"/>
        <v>0</v>
      </c>
      <c r="K250" s="183">
        <f t="shared" si="165"/>
        <v>0</v>
      </c>
      <c r="L250" s="183">
        <f t="shared" si="165"/>
        <v>0</v>
      </c>
      <c r="M250" s="183">
        <f t="shared" si="165"/>
        <v>0</v>
      </c>
      <c r="N250" s="183">
        <f t="shared" si="165"/>
        <v>0</v>
      </c>
      <c r="O250" s="183">
        <f t="shared" si="165"/>
        <v>0</v>
      </c>
      <c r="P250" s="183">
        <f t="shared" si="165"/>
        <v>0</v>
      </c>
      <c r="Q250" s="183">
        <f t="shared" si="165"/>
        <v>0</v>
      </c>
      <c r="R250" s="183">
        <f t="shared" si="165"/>
        <v>0</v>
      </c>
      <c r="S250" s="183">
        <f t="shared" si="164"/>
        <v>0</v>
      </c>
      <c r="T250" s="183">
        <f t="shared" si="164"/>
        <v>0</v>
      </c>
      <c r="U250" s="183">
        <f t="shared" si="164"/>
        <v>0</v>
      </c>
      <c r="V250" s="183">
        <f t="shared" si="164"/>
        <v>0</v>
      </c>
      <c r="W250" s="183">
        <f t="shared" si="164"/>
        <v>0</v>
      </c>
      <c r="X250" s="183">
        <f t="shared" si="164"/>
        <v>0</v>
      </c>
      <c r="Y250" s="183">
        <f t="shared" si="164"/>
        <v>0</v>
      </c>
      <c r="Z250" s="183">
        <f t="shared" si="164"/>
        <v>0</v>
      </c>
      <c r="AA250" s="183">
        <f t="shared" si="164"/>
        <v>0</v>
      </c>
      <c r="AB250" s="183">
        <f t="shared" si="164"/>
        <v>0</v>
      </c>
      <c r="AC250" s="183">
        <f t="shared" si="164"/>
        <v>0</v>
      </c>
      <c r="AD250" s="183">
        <f t="shared" si="164"/>
        <v>0</v>
      </c>
      <c r="AE250" s="183">
        <f t="shared" si="163"/>
        <v>0</v>
      </c>
      <c r="AF250" s="183">
        <f t="shared" si="163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65"/>
        <v>0</v>
      </c>
      <c r="D251" s="183">
        <f t="shared" si="165"/>
        <v>0</v>
      </c>
      <c r="E251" s="183">
        <f t="shared" si="165"/>
        <v>0</v>
      </c>
      <c r="F251" s="183">
        <f t="shared" si="165"/>
        <v>0</v>
      </c>
      <c r="G251" s="183">
        <f t="shared" si="165"/>
        <v>0</v>
      </c>
      <c r="H251" s="183">
        <f t="shared" si="165"/>
        <v>0</v>
      </c>
      <c r="I251" s="183">
        <f t="shared" si="165"/>
        <v>0</v>
      </c>
      <c r="J251" s="183">
        <f t="shared" si="165"/>
        <v>0</v>
      </c>
      <c r="K251" s="183">
        <f t="shared" si="165"/>
        <v>0</v>
      </c>
      <c r="L251" s="183">
        <f t="shared" si="165"/>
        <v>0</v>
      </c>
      <c r="M251" s="183">
        <f t="shared" si="165"/>
        <v>0</v>
      </c>
      <c r="N251" s="183">
        <f t="shared" si="165"/>
        <v>0</v>
      </c>
      <c r="O251" s="183">
        <f t="shared" si="165"/>
        <v>0</v>
      </c>
      <c r="P251" s="183">
        <f t="shared" si="165"/>
        <v>0</v>
      </c>
      <c r="Q251" s="183">
        <f t="shared" si="165"/>
        <v>0</v>
      </c>
      <c r="R251" s="183">
        <f t="shared" si="165"/>
        <v>0</v>
      </c>
      <c r="S251" s="183">
        <f t="shared" si="164"/>
        <v>0</v>
      </c>
      <c r="T251" s="183">
        <f t="shared" si="164"/>
        <v>0</v>
      </c>
      <c r="U251" s="183">
        <f t="shared" si="164"/>
        <v>0</v>
      </c>
      <c r="V251" s="183">
        <f t="shared" si="164"/>
        <v>0</v>
      </c>
      <c r="W251" s="183">
        <f t="shared" si="164"/>
        <v>0</v>
      </c>
      <c r="X251" s="183">
        <f t="shared" si="164"/>
        <v>0</v>
      </c>
      <c r="Y251" s="183">
        <f t="shared" si="164"/>
        <v>0</v>
      </c>
      <c r="Z251" s="183">
        <f t="shared" si="164"/>
        <v>0</v>
      </c>
      <c r="AA251" s="183">
        <f t="shared" si="164"/>
        <v>0</v>
      </c>
      <c r="AB251" s="183">
        <f t="shared" si="164"/>
        <v>0</v>
      </c>
      <c r="AC251" s="183">
        <f t="shared" si="164"/>
        <v>0</v>
      </c>
      <c r="AD251" s="183">
        <f t="shared" si="164"/>
        <v>0</v>
      </c>
      <c r="AE251" s="183">
        <f t="shared" si="163"/>
        <v>0</v>
      </c>
      <c r="AF251" s="183">
        <f t="shared" si="163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65"/>
        <v>0</v>
      </c>
      <c r="D252" s="183">
        <f t="shared" si="165"/>
        <v>0</v>
      </c>
      <c r="E252" s="183">
        <f t="shared" si="165"/>
        <v>0</v>
      </c>
      <c r="F252" s="183">
        <f t="shared" si="165"/>
        <v>0</v>
      </c>
      <c r="G252" s="183">
        <f t="shared" si="165"/>
        <v>0</v>
      </c>
      <c r="H252" s="183">
        <f t="shared" si="165"/>
        <v>0</v>
      </c>
      <c r="I252" s="183">
        <f t="shared" si="165"/>
        <v>0</v>
      </c>
      <c r="J252" s="183">
        <f t="shared" si="165"/>
        <v>0</v>
      </c>
      <c r="K252" s="183">
        <f t="shared" si="165"/>
        <v>0</v>
      </c>
      <c r="L252" s="183">
        <f t="shared" si="165"/>
        <v>0</v>
      </c>
      <c r="M252" s="183">
        <f t="shared" si="165"/>
        <v>0</v>
      </c>
      <c r="N252" s="183">
        <f t="shared" si="165"/>
        <v>0</v>
      </c>
      <c r="O252" s="183">
        <f t="shared" si="165"/>
        <v>0</v>
      </c>
      <c r="P252" s="183">
        <f t="shared" si="165"/>
        <v>0</v>
      </c>
      <c r="Q252" s="183">
        <f t="shared" si="165"/>
        <v>0</v>
      </c>
      <c r="R252" s="183">
        <f t="shared" si="165"/>
        <v>0</v>
      </c>
      <c r="S252" s="183">
        <f t="shared" si="164"/>
        <v>0</v>
      </c>
      <c r="T252" s="183">
        <f t="shared" si="164"/>
        <v>0</v>
      </c>
      <c r="U252" s="183">
        <f t="shared" si="164"/>
        <v>0</v>
      </c>
      <c r="V252" s="183">
        <f t="shared" si="164"/>
        <v>0</v>
      </c>
      <c r="W252" s="183">
        <f t="shared" si="164"/>
        <v>0</v>
      </c>
      <c r="X252" s="183">
        <f t="shared" si="164"/>
        <v>0</v>
      </c>
      <c r="Y252" s="183">
        <f t="shared" si="164"/>
        <v>0</v>
      </c>
      <c r="Z252" s="183">
        <f t="shared" si="164"/>
        <v>0</v>
      </c>
      <c r="AA252" s="183">
        <f t="shared" si="164"/>
        <v>0</v>
      </c>
      <c r="AB252" s="183">
        <f t="shared" si="164"/>
        <v>0</v>
      </c>
      <c r="AC252" s="183">
        <f t="shared" si="164"/>
        <v>0</v>
      </c>
      <c r="AD252" s="183">
        <f t="shared" si="164"/>
        <v>0</v>
      </c>
      <c r="AE252" s="183">
        <f t="shared" si="163"/>
        <v>0</v>
      </c>
      <c r="AF252" s="183">
        <f t="shared" si="163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65"/>
        <v>0</v>
      </c>
      <c r="D253" s="183">
        <f t="shared" si="165"/>
        <v>0</v>
      </c>
      <c r="E253" s="183">
        <f t="shared" si="165"/>
        <v>0</v>
      </c>
      <c r="F253" s="183">
        <f t="shared" si="165"/>
        <v>0</v>
      </c>
      <c r="G253" s="183">
        <f t="shared" si="165"/>
        <v>0</v>
      </c>
      <c r="H253" s="183">
        <f t="shared" si="165"/>
        <v>0</v>
      </c>
      <c r="I253" s="183">
        <f t="shared" si="165"/>
        <v>0</v>
      </c>
      <c r="J253" s="183">
        <f t="shared" si="165"/>
        <v>0</v>
      </c>
      <c r="K253" s="183">
        <f t="shared" si="165"/>
        <v>0</v>
      </c>
      <c r="L253" s="183">
        <f t="shared" si="165"/>
        <v>0</v>
      </c>
      <c r="M253" s="183">
        <f t="shared" si="165"/>
        <v>0</v>
      </c>
      <c r="N253" s="183">
        <f t="shared" si="165"/>
        <v>0</v>
      </c>
      <c r="O253" s="183">
        <f t="shared" si="165"/>
        <v>0</v>
      </c>
      <c r="P253" s="183">
        <f t="shared" si="165"/>
        <v>0</v>
      </c>
      <c r="Q253" s="183">
        <f t="shared" si="165"/>
        <v>0</v>
      </c>
      <c r="R253" s="183">
        <f t="shared" si="165"/>
        <v>0</v>
      </c>
      <c r="S253" s="183">
        <f t="shared" si="164"/>
        <v>0</v>
      </c>
      <c r="T253" s="183">
        <f t="shared" si="164"/>
        <v>0</v>
      </c>
      <c r="U253" s="183">
        <f t="shared" si="164"/>
        <v>0</v>
      </c>
      <c r="V253" s="183">
        <f t="shared" si="164"/>
        <v>0</v>
      </c>
      <c r="W253" s="183">
        <f t="shared" si="164"/>
        <v>0</v>
      </c>
      <c r="X253" s="183">
        <f t="shared" si="164"/>
        <v>0</v>
      </c>
      <c r="Y253" s="183">
        <f t="shared" si="164"/>
        <v>0</v>
      </c>
      <c r="Z253" s="183">
        <f t="shared" si="164"/>
        <v>0</v>
      </c>
      <c r="AA253" s="183">
        <f t="shared" si="164"/>
        <v>0</v>
      </c>
      <c r="AB253" s="183">
        <f t="shared" si="164"/>
        <v>0</v>
      </c>
      <c r="AC253" s="183">
        <f t="shared" si="164"/>
        <v>0</v>
      </c>
      <c r="AD253" s="183">
        <f t="shared" si="164"/>
        <v>0</v>
      </c>
      <c r="AE253" s="183">
        <f t="shared" si="163"/>
        <v>0</v>
      </c>
      <c r="AF253" s="183">
        <f t="shared" si="163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65"/>
        <v>0</v>
      </c>
      <c r="D254" s="183">
        <f t="shared" si="165"/>
        <v>0</v>
      </c>
      <c r="E254" s="183">
        <f t="shared" si="165"/>
        <v>0</v>
      </c>
      <c r="F254" s="183">
        <f t="shared" si="165"/>
        <v>0</v>
      </c>
      <c r="G254" s="183">
        <f t="shared" si="165"/>
        <v>0</v>
      </c>
      <c r="H254" s="183">
        <f t="shared" si="165"/>
        <v>0</v>
      </c>
      <c r="I254" s="183">
        <f t="shared" si="165"/>
        <v>0</v>
      </c>
      <c r="J254" s="183">
        <f t="shared" si="165"/>
        <v>0</v>
      </c>
      <c r="K254" s="183">
        <f t="shared" si="165"/>
        <v>0</v>
      </c>
      <c r="L254" s="183">
        <f t="shared" si="165"/>
        <v>0</v>
      </c>
      <c r="M254" s="183">
        <f t="shared" si="165"/>
        <v>0</v>
      </c>
      <c r="N254" s="183">
        <f t="shared" si="165"/>
        <v>0</v>
      </c>
      <c r="O254" s="183">
        <f t="shared" si="165"/>
        <v>0</v>
      </c>
      <c r="P254" s="183">
        <f t="shared" si="165"/>
        <v>0</v>
      </c>
      <c r="Q254" s="183">
        <f t="shared" si="165"/>
        <v>0</v>
      </c>
      <c r="R254" s="183">
        <f t="shared" si="165"/>
        <v>0</v>
      </c>
      <c r="S254" s="183">
        <f t="shared" si="164"/>
        <v>0</v>
      </c>
      <c r="T254" s="183">
        <f t="shared" si="164"/>
        <v>0</v>
      </c>
      <c r="U254" s="183">
        <f t="shared" si="164"/>
        <v>0</v>
      </c>
      <c r="V254" s="183">
        <f t="shared" si="164"/>
        <v>0</v>
      </c>
      <c r="W254" s="183">
        <f t="shared" si="164"/>
        <v>0</v>
      </c>
      <c r="X254" s="183">
        <f t="shared" si="164"/>
        <v>0</v>
      </c>
      <c r="Y254" s="183">
        <f t="shared" si="164"/>
        <v>0</v>
      </c>
      <c r="Z254" s="183">
        <f t="shared" si="164"/>
        <v>0</v>
      </c>
      <c r="AA254" s="183">
        <f t="shared" si="164"/>
        <v>0</v>
      </c>
      <c r="AB254" s="183">
        <f t="shared" si="164"/>
        <v>0</v>
      </c>
      <c r="AC254" s="183">
        <f t="shared" si="164"/>
        <v>0</v>
      </c>
      <c r="AD254" s="183">
        <f t="shared" si="164"/>
        <v>0</v>
      </c>
      <c r="AE254" s="183">
        <f t="shared" si="163"/>
        <v>0</v>
      </c>
      <c r="AF254" s="183">
        <f t="shared" si="163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65"/>
        <v>0</v>
      </c>
      <c r="D255" s="183">
        <f t="shared" si="165"/>
        <v>0</v>
      </c>
      <c r="E255" s="183">
        <f t="shared" si="165"/>
        <v>0</v>
      </c>
      <c r="F255" s="183">
        <f t="shared" si="165"/>
        <v>0</v>
      </c>
      <c r="G255" s="183">
        <f t="shared" si="165"/>
        <v>0</v>
      </c>
      <c r="H255" s="183">
        <f t="shared" si="165"/>
        <v>0</v>
      </c>
      <c r="I255" s="183">
        <f t="shared" si="165"/>
        <v>0</v>
      </c>
      <c r="J255" s="183">
        <f t="shared" si="165"/>
        <v>0</v>
      </c>
      <c r="K255" s="183">
        <f t="shared" si="165"/>
        <v>0</v>
      </c>
      <c r="L255" s="183">
        <f t="shared" si="165"/>
        <v>0</v>
      </c>
      <c r="M255" s="183">
        <f t="shared" si="165"/>
        <v>0</v>
      </c>
      <c r="N255" s="183">
        <f t="shared" si="165"/>
        <v>0</v>
      </c>
      <c r="O255" s="183">
        <f t="shared" si="165"/>
        <v>0</v>
      </c>
      <c r="P255" s="183">
        <f t="shared" si="165"/>
        <v>0</v>
      </c>
      <c r="Q255" s="183">
        <f t="shared" si="165"/>
        <v>0</v>
      </c>
      <c r="R255" s="183">
        <f t="shared" si="165"/>
        <v>0</v>
      </c>
      <c r="S255" s="183">
        <f t="shared" si="164"/>
        <v>0</v>
      </c>
      <c r="T255" s="183">
        <f t="shared" si="164"/>
        <v>0</v>
      </c>
      <c r="U255" s="183">
        <f t="shared" si="164"/>
        <v>0</v>
      </c>
      <c r="V255" s="183">
        <f t="shared" si="164"/>
        <v>0</v>
      </c>
      <c r="W255" s="183">
        <f t="shared" si="164"/>
        <v>0</v>
      </c>
      <c r="X255" s="183">
        <f t="shared" si="164"/>
        <v>0</v>
      </c>
      <c r="Y255" s="183">
        <f t="shared" si="164"/>
        <v>0</v>
      </c>
      <c r="Z255" s="183">
        <f t="shared" si="164"/>
        <v>0</v>
      </c>
      <c r="AA255" s="183">
        <f t="shared" si="164"/>
        <v>0</v>
      </c>
      <c r="AB255" s="183">
        <f t="shared" si="164"/>
        <v>0</v>
      </c>
      <c r="AC255" s="183">
        <f t="shared" si="164"/>
        <v>0</v>
      </c>
      <c r="AD255" s="183">
        <f t="shared" ref="AD255:AF270" si="166">AC255</f>
        <v>0</v>
      </c>
      <c r="AE255" s="183">
        <f t="shared" si="166"/>
        <v>0</v>
      </c>
      <c r="AF255" s="183">
        <f t="shared" si="166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65"/>
        <v>0</v>
      </c>
      <c r="D256" s="183">
        <f t="shared" si="165"/>
        <v>0</v>
      </c>
      <c r="E256" s="183">
        <f t="shared" si="165"/>
        <v>0</v>
      </c>
      <c r="F256" s="183">
        <f t="shared" si="165"/>
        <v>0</v>
      </c>
      <c r="G256" s="183">
        <f t="shared" si="165"/>
        <v>0</v>
      </c>
      <c r="H256" s="183">
        <f t="shared" si="165"/>
        <v>0</v>
      </c>
      <c r="I256" s="183">
        <f t="shared" si="165"/>
        <v>0</v>
      </c>
      <c r="J256" s="183">
        <f t="shared" si="165"/>
        <v>0</v>
      </c>
      <c r="K256" s="183">
        <f t="shared" si="165"/>
        <v>0</v>
      </c>
      <c r="L256" s="183">
        <f t="shared" si="165"/>
        <v>0</v>
      </c>
      <c r="M256" s="183">
        <f t="shared" si="165"/>
        <v>0</v>
      </c>
      <c r="N256" s="183">
        <f t="shared" si="165"/>
        <v>0</v>
      </c>
      <c r="O256" s="183">
        <f t="shared" si="165"/>
        <v>0</v>
      </c>
      <c r="P256" s="183">
        <f t="shared" si="165"/>
        <v>0</v>
      </c>
      <c r="Q256" s="183">
        <f t="shared" si="165"/>
        <v>0</v>
      </c>
      <c r="R256" s="183">
        <f t="shared" si="165"/>
        <v>0</v>
      </c>
      <c r="S256" s="183">
        <f t="shared" ref="S256:AD271" si="167">R256</f>
        <v>0</v>
      </c>
      <c r="T256" s="183">
        <f t="shared" si="167"/>
        <v>0</v>
      </c>
      <c r="U256" s="183">
        <f t="shared" si="167"/>
        <v>0</v>
      </c>
      <c r="V256" s="183">
        <f t="shared" si="167"/>
        <v>0</v>
      </c>
      <c r="W256" s="183">
        <f t="shared" si="167"/>
        <v>0</v>
      </c>
      <c r="X256" s="183">
        <f t="shared" si="167"/>
        <v>0</v>
      </c>
      <c r="Y256" s="183">
        <f t="shared" si="167"/>
        <v>0</v>
      </c>
      <c r="Z256" s="183">
        <f t="shared" si="167"/>
        <v>0</v>
      </c>
      <c r="AA256" s="183">
        <f t="shared" si="167"/>
        <v>0</v>
      </c>
      <c r="AB256" s="183">
        <f t="shared" si="167"/>
        <v>0</v>
      </c>
      <c r="AC256" s="183">
        <f t="shared" si="167"/>
        <v>0</v>
      </c>
      <c r="AD256" s="183">
        <f t="shared" si="167"/>
        <v>0</v>
      </c>
      <c r="AE256" s="183">
        <f t="shared" si="166"/>
        <v>0</v>
      </c>
      <c r="AF256" s="183">
        <f t="shared" si="166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65"/>
        <v>0</v>
      </c>
      <c r="D257" s="183">
        <f t="shared" si="165"/>
        <v>0</v>
      </c>
      <c r="E257" s="183">
        <f t="shared" si="165"/>
        <v>0</v>
      </c>
      <c r="F257" s="183">
        <f t="shared" si="165"/>
        <v>0</v>
      </c>
      <c r="G257" s="183">
        <f t="shared" si="165"/>
        <v>0</v>
      </c>
      <c r="H257" s="183">
        <f t="shared" si="165"/>
        <v>0</v>
      </c>
      <c r="I257" s="183">
        <f t="shared" si="165"/>
        <v>0</v>
      </c>
      <c r="J257" s="183">
        <f t="shared" si="165"/>
        <v>0</v>
      </c>
      <c r="K257" s="183">
        <f t="shared" si="165"/>
        <v>0</v>
      </c>
      <c r="L257" s="183">
        <f t="shared" si="165"/>
        <v>0</v>
      </c>
      <c r="M257" s="183">
        <f t="shared" si="165"/>
        <v>0</v>
      </c>
      <c r="N257" s="183">
        <f t="shared" si="165"/>
        <v>0</v>
      </c>
      <c r="O257" s="183">
        <f t="shared" si="165"/>
        <v>0</v>
      </c>
      <c r="P257" s="183">
        <f t="shared" si="165"/>
        <v>0</v>
      </c>
      <c r="Q257" s="183">
        <f t="shared" si="165"/>
        <v>0</v>
      </c>
      <c r="R257" s="183">
        <f t="shared" si="165"/>
        <v>0</v>
      </c>
      <c r="S257" s="183">
        <f t="shared" si="167"/>
        <v>0</v>
      </c>
      <c r="T257" s="183">
        <f t="shared" si="167"/>
        <v>0</v>
      </c>
      <c r="U257" s="183">
        <f t="shared" si="167"/>
        <v>0</v>
      </c>
      <c r="V257" s="183">
        <f t="shared" si="167"/>
        <v>0</v>
      </c>
      <c r="W257" s="183">
        <f t="shared" si="167"/>
        <v>0</v>
      </c>
      <c r="X257" s="183">
        <f t="shared" si="167"/>
        <v>0</v>
      </c>
      <c r="Y257" s="183">
        <f t="shared" si="167"/>
        <v>0</v>
      </c>
      <c r="Z257" s="183">
        <f t="shared" si="167"/>
        <v>0</v>
      </c>
      <c r="AA257" s="183">
        <f t="shared" si="167"/>
        <v>0</v>
      </c>
      <c r="AB257" s="183">
        <f t="shared" si="167"/>
        <v>0</v>
      </c>
      <c r="AC257" s="183">
        <f t="shared" si="167"/>
        <v>0</v>
      </c>
      <c r="AD257" s="183">
        <f t="shared" si="167"/>
        <v>0</v>
      </c>
      <c r="AE257" s="183">
        <f t="shared" si="166"/>
        <v>0</v>
      </c>
      <c r="AF257" s="183">
        <f t="shared" si="166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68">B258</f>
        <v>0</v>
      </c>
      <c r="D258" s="183">
        <f t="shared" si="168"/>
        <v>0</v>
      </c>
      <c r="E258" s="183">
        <f t="shared" si="168"/>
        <v>0</v>
      </c>
      <c r="F258" s="183">
        <f t="shared" si="168"/>
        <v>0</v>
      </c>
      <c r="G258" s="183">
        <f t="shared" si="168"/>
        <v>0</v>
      </c>
      <c r="H258" s="183">
        <f t="shared" si="168"/>
        <v>0</v>
      </c>
      <c r="I258" s="183">
        <f t="shared" si="168"/>
        <v>0</v>
      </c>
      <c r="J258" s="183">
        <f t="shared" si="168"/>
        <v>0</v>
      </c>
      <c r="K258" s="183">
        <f t="shared" si="168"/>
        <v>0</v>
      </c>
      <c r="L258" s="183">
        <f t="shared" si="168"/>
        <v>0</v>
      </c>
      <c r="M258" s="183">
        <f t="shared" si="168"/>
        <v>0</v>
      </c>
      <c r="N258" s="183">
        <f t="shared" si="168"/>
        <v>0</v>
      </c>
      <c r="O258" s="183">
        <f t="shared" si="168"/>
        <v>0</v>
      </c>
      <c r="P258" s="183">
        <f t="shared" si="168"/>
        <v>0</v>
      </c>
      <c r="Q258" s="183">
        <f t="shared" si="168"/>
        <v>0</v>
      </c>
      <c r="R258" s="183">
        <f t="shared" si="168"/>
        <v>0</v>
      </c>
      <c r="S258" s="183">
        <f t="shared" si="167"/>
        <v>0</v>
      </c>
      <c r="T258" s="183">
        <f t="shared" si="167"/>
        <v>0</v>
      </c>
      <c r="U258" s="183">
        <f t="shared" si="167"/>
        <v>0</v>
      </c>
      <c r="V258" s="183">
        <f t="shared" si="167"/>
        <v>0</v>
      </c>
      <c r="W258" s="183">
        <f t="shared" si="167"/>
        <v>0</v>
      </c>
      <c r="X258" s="183">
        <f t="shared" si="167"/>
        <v>0</v>
      </c>
      <c r="Y258" s="183">
        <f t="shared" si="167"/>
        <v>0</v>
      </c>
      <c r="Z258" s="183">
        <f t="shared" si="167"/>
        <v>0</v>
      </c>
      <c r="AA258" s="183">
        <f t="shared" si="167"/>
        <v>0</v>
      </c>
      <c r="AB258" s="183">
        <f t="shared" si="167"/>
        <v>0</v>
      </c>
      <c r="AC258" s="183">
        <f t="shared" si="167"/>
        <v>0</v>
      </c>
      <c r="AD258" s="183">
        <f t="shared" si="167"/>
        <v>0</v>
      </c>
      <c r="AE258" s="183">
        <f t="shared" si="166"/>
        <v>0</v>
      </c>
      <c r="AF258" s="183">
        <f t="shared" si="166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68"/>
        <v>0</v>
      </c>
      <c r="D259" s="183">
        <f t="shared" si="168"/>
        <v>0</v>
      </c>
      <c r="E259" s="183">
        <f t="shared" si="168"/>
        <v>0</v>
      </c>
      <c r="F259" s="183">
        <f t="shared" si="168"/>
        <v>0</v>
      </c>
      <c r="G259" s="183">
        <f t="shared" si="168"/>
        <v>0</v>
      </c>
      <c r="H259" s="183">
        <f t="shared" si="168"/>
        <v>0</v>
      </c>
      <c r="I259" s="183">
        <f t="shared" si="168"/>
        <v>0</v>
      </c>
      <c r="J259" s="183">
        <f t="shared" si="168"/>
        <v>0</v>
      </c>
      <c r="K259" s="183">
        <f t="shared" si="168"/>
        <v>0</v>
      </c>
      <c r="L259" s="183">
        <f t="shared" si="168"/>
        <v>0</v>
      </c>
      <c r="M259" s="183">
        <f t="shared" si="168"/>
        <v>0</v>
      </c>
      <c r="N259" s="183">
        <f t="shared" si="168"/>
        <v>0</v>
      </c>
      <c r="O259" s="183">
        <f t="shared" si="168"/>
        <v>0</v>
      </c>
      <c r="P259" s="183">
        <f t="shared" si="168"/>
        <v>0</v>
      </c>
      <c r="Q259" s="183">
        <f t="shared" si="168"/>
        <v>0</v>
      </c>
      <c r="R259" s="183">
        <f t="shared" si="168"/>
        <v>0</v>
      </c>
      <c r="S259" s="183">
        <f t="shared" si="167"/>
        <v>0</v>
      </c>
      <c r="T259" s="183">
        <f t="shared" si="167"/>
        <v>0</v>
      </c>
      <c r="U259" s="183">
        <f t="shared" si="167"/>
        <v>0</v>
      </c>
      <c r="V259" s="183">
        <f t="shared" si="167"/>
        <v>0</v>
      </c>
      <c r="W259" s="183">
        <f t="shared" si="167"/>
        <v>0</v>
      </c>
      <c r="X259" s="183">
        <f t="shared" si="167"/>
        <v>0</v>
      </c>
      <c r="Y259" s="183">
        <f t="shared" si="167"/>
        <v>0</v>
      </c>
      <c r="Z259" s="183">
        <f t="shared" si="167"/>
        <v>0</v>
      </c>
      <c r="AA259" s="183">
        <f t="shared" si="167"/>
        <v>0</v>
      </c>
      <c r="AB259" s="183">
        <f t="shared" si="167"/>
        <v>0</v>
      </c>
      <c r="AC259" s="183">
        <f t="shared" si="167"/>
        <v>0</v>
      </c>
      <c r="AD259" s="183">
        <f t="shared" si="167"/>
        <v>0</v>
      </c>
      <c r="AE259" s="183">
        <f t="shared" si="166"/>
        <v>0</v>
      </c>
      <c r="AF259" s="183">
        <f t="shared" si="166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68"/>
        <v>0</v>
      </c>
      <c r="D260" s="183">
        <f t="shared" si="168"/>
        <v>0</v>
      </c>
      <c r="E260" s="183">
        <f t="shared" si="168"/>
        <v>0</v>
      </c>
      <c r="F260" s="183">
        <f t="shared" si="168"/>
        <v>0</v>
      </c>
      <c r="G260" s="183">
        <f t="shared" si="168"/>
        <v>0</v>
      </c>
      <c r="H260" s="183">
        <f t="shared" si="168"/>
        <v>0</v>
      </c>
      <c r="I260" s="183">
        <f t="shared" si="168"/>
        <v>0</v>
      </c>
      <c r="J260" s="183">
        <f t="shared" si="168"/>
        <v>0</v>
      </c>
      <c r="K260" s="183">
        <f t="shared" si="168"/>
        <v>0</v>
      </c>
      <c r="L260" s="183">
        <f t="shared" si="168"/>
        <v>0</v>
      </c>
      <c r="M260" s="183">
        <f t="shared" si="168"/>
        <v>0</v>
      </c>
      <c r="N260" s="183">
        <f t="shared" si="168"/>
        <v>0</v>
      </c>
      <c r="O260" s="183">
        <f t="shared" si="168"/>
        <v>0</v>
      </c>
      <c r="P260" s="183">
        <f t="shared" si="168"/>
        <v>0</v>
      </c>
      <c r="Q260" s="183">
        <f t="shared" si="168"/>
        <v>0</v>
      </c>
      <c r="R260" s="183">
        <f t="shared" si="168"/>
        <v>0</v>
      </c>
      <c r="S260" s="183">
        <f t="shared" si="167"/>
        <v>0</v>
      </c>
      <c r="T260" s="183">
        <f t="shared" si="167"/>
        <v>0</v>
      </c>
      <c r="U260" s="183">
        <f t="shared" si="167"/>
        <v>0</v>
      </c>
      <c r="V260" s="183">
        <f t="shared" si="167"/>
        <v>0</v>
      </c>
      <c r="W260" s="183">
        <f t="shared" si="167"/>
        <v>0</v>
      </c>
      <c r="X260" s="183">
        <f t="shared" si="167"/>
        <v>0</v>
      </c>
      <c r="Y260" s="183">
        <f t="shared" si="167"/>
        <v>0</v>
      </c>
      <c r="Z260" s="183">
        <f t="shared" si="167"/>
        <v>0</v>
      </c>
      <c r="AA260" s="183">
        <f t="shared" si="167"/>
        <v>0</v>
      </c>
      <c r="AB260" s="183">
        <f t="shared" si="167"/>
        <v>0</v>
      </c>
      <c r="AC260" s="183">
        <f t="shared" si="167"/>
        <v>0</v>
      </c>
      <c r="AD260" s="183">
        <f t="shared" si="167"/>
        <v>0</v>
      </c>
      <c r="AE260" s="183">
        <f t="shared" si="166"/>
        <v>0</v>
      </c>
      <c r="AF260" s="183">
        <f t="shared" si="166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68"/>
        <v>0</v>
      </c>
      <c r="D261" s="183">
        <f t="shared" si="168"/>
        <v>0</v>
      </c>
      <c r="E261" s="183">
        <f t="shared" si="168"/>
        <v>0</v>
      </c>
      <c r="F261" s="183">
        <f t="shared" si="168"/>
        <v>0</v>
      </c>
      <c r="G261" s="183">
        <f t="shared" si="168"/>
        <v>0</v>
      </c>
      <c r="H261" s="183">
        <f t="shared" si="168"/>
        <v>0</v>
      </c>
      <c r="I261" s="183">
        <f t="shared" si="168"/>
        <v>0</v>
      </c>
      <c r="J261" s="183">
        <f t="shared" si="168"/>
        <v>0</v>
      </c>
      <c r="K261" s="183">
        <f t="shared" si="168"/>
        <v>0</v>
      </c>
      <c r="L261" s="183">
        <f t="shared" si="168"/>
        <v>0</v>
      </c>
      <c r="M261" s="183">
        <f t="shared" si="168"/>
        <v>0</v>
      </c>
      <c r="N261" s="183">
        <f t="shared" si="168"/>
        <v>0</v>
      </c>
      <c r="O261" s="183">
        <f t="shared" si="168"/>
        <v>0</v>
      </c>
      <c r="P261" s="183">
        <f t="shared" si="168"/>
        <v>0</v>
      </c>
      <c r="Q261" s="183">
        <f t="shared" si="168"/>
        <v>0</v>
      </c>
      <c r="R261" s="183">
        <f t="shared" si="168"/>
        <v>0</v>
      </c>
      <c r="S261" s="183">
        <f t="shared" si="167"/>
        <v>0</v>
      </c>
      <c r="T261" s="183">
        <f t="shared" si="167"/>
        <v>0</v>
      </c>
      <c r="U261" s="183">
        <f t="shared" si="167"/>
        <v>0</v>
      </c>
      <c r="V261" s="183">
        <f t="shared" si="167"/>
        <v>0</v>
      </c>
      <c r="W261" s="183">
        <f t="shared" si="167"/>
        <v>0</v>
      </c>
      <c r="X261" s="183">
        <f t="shared" si="167"/>
        <v>0</v>
      </c>
      <c r="Y261" s="183">
        <f t="shared" si="167"/>
        <v>0</v>
      </c>
      <c r="Z261" s="183">
        <f t="shared" si="167"/>
        <v>0</v>
      </c>
      <c r="AA261" s="183">
        <f t="shared" si="167"/>
        <v>0</v>
      </c>
      <c r="AB261" s="183">
        <f t="shared" si="167"/>
        <v>0</v>
      </c>
      <c r="AC261" s="183">
        <f t="shared" si="167"/>
        <v>0</v>
      </c>
      <c r="AD261" s="183">
        <f t="shared" si="167"/>
        <v>0</v>
      </c>
      <c r="AE261" s="183">
        <f t="shared" si="166"/>
        <v>0</v>
      </c>
      <c r="AF261" s="183">
        <f t="shared" si="166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68"/>
        <v>0</v>
      </c>
      <c r="D262" s="183">
        <f t="shared" si="168"/>
        <v>0</v>
      </c>
      <c r="E262" s="183">
        <f t="shared" si="168"/>
        <v>0</v>
      </c>
      <c r="F262" s="183">
        <f t="shared" si="168"/>
        <v>0</v>
      </c>
      <c r="G262" s="183">
        <f t="shared" si="168"/>
        <v>0</v>
      </c>
      <c r="H262" s="183">
        <f t="shared" si="168"/>
        <v>0</v>
      </c>
      <c r="I262" s="183">
        <f t="shared" si="168"/>
        <v>0</v>
      </c>
      <c r="J262" s="183">
        <f t="shared" si="168"/>
        <v>0</v>
      </c>
      <c r="K262" s="183">
        <f t="shared" si="168"/>
        <v>0</v>
      </c>
      <c r="L262" s="183">
        <f t="shared" si="168"/>
        <v>0</v>
      </c>
      <c r="M262" s="183">
        <f t="shared" si="168"/>
        <v>0</v>
      </c>
      <c r="N262" s="183">
        <f t="shared" si="168"/>
        <v>0</v>
      </c>
      <c r="O262" s="183">
        <f t="shared" si="168"/>
        <v>0</v>
      </c>
      <c r="P262" s="183">
        <f t="shared" si="168"/>
        <v>0</v>
      </c>
      <c r="Q262" s="183">
        <f t="shared" si="168"/>
        <v>0</v>
      </c>
      <c r="R262" s="183">
        <f t="shared" si="168"/>
        <v>0</v>
      </c>
      <c r="S262" s="183">
        <f t="shared" si="167"/>
        <v>0</v>
      </c>
      <c r="T262" s="183">
        <f t="shared" si="167"/>
        <v>0</v>
      </c>
      <c r="U262" s="183">
        <f t="shared" si="167"/>
        <v>0</v>
      </c>
      <c r="V262" s="183">
        <f t="shared" si="167"/>
        <v>0</v>
      </c>
      <c r="W262" s="183">
        <f t="shared" si="167"/>
        <v>0</v>
      </c>
      <c r="X262" s="183">
        <f t="shared" si="167"/>
        <v>0</v>
      </c>
      <c r="Y262" s="183">
        <f t="shared" si="167"/>
        <v>0</v>
      </c>
      <c r="Z262" s="183">
        <f t="shared" si="167"/>
        <v>0</v>
      </c>
      <c r="AA262" s="183">
        <f t="shared" si="167"/>
        <v>0</v>
      </c>
      <c r="AB262" s="183">
        <f t="shared" si="167"/>
        <v>0</v>
      </c>
      <c r="AC262" s="183">
        <f t="shared" si="167"/>
        <v>0</v>
      </c>
      <c r="AD262" s="183">
        <f t="shared" si="167"/>
        <v>0</v>
      </c>
      <c r="AE262" s="183">
        <f t="shared" si="166"/>
        <v>0</v>
      </c>
      <c r="AF262" s="183">
        <f t="shared" si="166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68"/>
        <v>0</v>
      </c>
      <c r="D263" s="183">
        <f t="shared" si="168"/>
        <v>0</v>
      </c>
      <c r="E263" s="183">
        <f t="shared" si="168"/>
        <v>0</v>
      </c>
      <c r="F263" s="183">
        <f t="shared" si="168"/>
        <v>0</v>
      </c>
      <c r="G263" s="183">
        <f t="shared" si="168"/>
        <v>0</v>
      </c>
      <c r="H263" s="183">
        <f t="shared" si="168"/>
        <v>0</v>
      </c>
      <c r="I263" s="183">
        <f t="shared" si="168"/>
        <v>0</v>
      </c>
      <c r="J263" s="183">
        <f t="shared" si="168"/>
        <v>0</v>
      </c>
      <c r="K263" s="183">
        <f t="shared" si="168"/>
        <v>0</v>
      </c>
      <c r="L263" s="183">
        <f t="shared" si="168"/>
        <v>0</v>
      </c>
      <c r="M263" s="183">
        <f t="shared" si="168"/>
        <v>0</v>
      </c>
      <c r="N263" s="183">
        <f t="shared" si="168"/>
        <v>0</v>
      </c>
      <c r="O263" s="183">
        <f t="shared" si="168"/>
        <v>0</v>
      </c>
      <c r="P263" s="183">
        <f t="shared" si="168"/>
        <v>0</v>
      </c>
      <c r="Q263" s="183">
        <f t="shared" si="168"/>
        <v>0</v>
      </c>
      <c r="R263" s="183">
        <f t="shared" si="168"/>
        <v>0</v>
      </c>
      <c r="S263" s="183">
        <f t="shared" si="167"/>
        <v>0</v>
      </c>
      <c r="T263" s="183">
        <f t="shared" si="167"/>
        <v>0</v>
      </c>
      <c r="U263" s="183">
        <f t="shared" si="167"/>
        <v>0</v>
      </c>
      <c r="V263" s="183">
        <f t="shared" si="167"/>
        <v>0</v>
      </c>
      <c r="W263" s="183">
        <f t="shared" si="167"/>
        <v>0</v>
      </c>
      <c r="X263" s="183">
        <f t="shared" si="167"/>
        <v>0</v>
      </c>
      <c r="Y263" s="183">
        <f t="shared" si="167"/>
        <v>0</v>
      </c>
      <c r="Z263" s="183">
        <f t="shared" si="167"/>
        <v>0</v>
      </c>
      <c r="AA263" s="183">
        <f t="shared" si="167"/>
        <v>0</v>
      </c>
      <c r="AB263" s="183">
        <f t="shared" si="167"/>
        <v>0</v>
      </c>
      <c r="AC263" s="183">
        <f t="shared" si="167"/>
        <v>0</v>
      </c>
      <c r="AD263" s="183">
        <f t="shared" si="167"/>
        <v>0</v>
      </c>
      <c r="AE263" s="183">
        <f t="shared" si="166"/>
        <v>0</v>
      </c>
      <c r="AF263" s="183">
        <f t="shared" si="166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68"/>
        <v>0</v>
      </c>
      <c r="D264" s="183">
        <f t="shared" si="168"/>
        <v>0</v>
      </c>
      <c r="E264" s="183">
        <f t="shared" si="168"/>
        <v>0</v>
      </c>
      <c r="F264" s="183">
        <f t="shared" si="168"/>
        <v>0</v>
      </c>
      <c r="G264" s="183">
        <f t="shared" si="168"/>
        <v>0</v>
      </c>
      <c r="H264" s="183">
        <f t="shared" si="168"/>
        <v>0</v>
      </c>
      <c r="I264" s="183">
        <f t="shared" si="168"/>
        <v>0</v>
      </c>
      <c r="J264" s="183">
        <f t="shared" si="168"/>
        <v>0</v>
      </c>
      <c r="K264" s="183">
        <f t="shared" si="168"/>
        <v>0</v>
      </c>
      <c r="L264" s="183">
        <f t="shared" si="168"/>
        <v>0</v>
      </c>
      <c r="M264" s="183">
        <f t="shared" si="168"/>
        <v>0</v>
      </c>
      <c r="N264" s="183">
        <f t="shared" si="168"/>
        <v>0</v>
      </c>
      <c r="O264" s="183">
        <f t="shared" si="168"/>
        <v>0</v>
      </c>
      <c r="P264" s="183">
        <f t="shared" si="168"/>
        <v>0</v>
      </c>
      <c r="Q264" s="183">
        <f t="shared" si="168"/>
        <v>0</v>
      </c>
      <c r="R264" s="183">
        <f t="shared" si="168"/>
        <v>0</v>
      </c>
      <c r="S264" s="183">
        <f t="shared" si="167"/>
        <v>0</v>
      </c>
      <c r="T264" s="183">
        <f t="shared" si="167"/>
        <v>0</v>
      </c>
      <c r="U264" s="183">
        <f t="shared" si="167"/>
        <v>0</v>
      </c>
      <c r="V264" s="183">
        <f t="shared" si="167"/>
        <v>0</v>
      </c>
      <c r="W264" s="183">
        <f t="shared" si="167"/>
        <v>0</v>
      </c>
      <c r="X264" s="183">
        <f t="shared" si="167"/>
        <v>0</v>
      </c>
      <c r="Y264" s="183">
        <f t="shared" si="167"/>
        <v>0</v>
      </c>
      <c r="Z264" s="183">
        <f t="shared" si="167"/>
        <v>0</v>
      </c>
      <c r="AA264" s="183">
        <f t="shared" si="167"/>
        <v>0</v>
      </c>
      <c r="AB264" s="183">
        <f t="shared" si="167"/>
        <v>0</v>
      </c>
      <c r="AC264" s="183">
        <f t="shared" si="167"/>
        <v>0</v>
      </c>
      <c r="AD264" s="183">
        <f t="shared" si="167"/>
        <v>0</v>
      </c>
      <c r="AE264" s="183">
        <f t="shared" si="166"/>
        <v>0</v>
      </c>
      <c r="AF264" s="183">
        <f t="shared" si="166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68"/>
        <v>0</v>
      </c>
      <c r="D265" s="183">
        <f t="shared" si="168"/>
        <v>0</v>
      </c>
      <c r="E265" s="183">
        <f t="shared" si="168"/>
        <v>0</v>
      </c>
      <c r="F265" s="183">
        <f t="shared" si="168"/>
        <v>0</v>
      </c>
      <c r="G265" s="183">
        <f t="shared" si="168"/>
        <v>0</v>
      </c>
      <c r="H265" s="183">
        <f t="shared" si="168"/>
        <v>0</v>
      </c>
      <c r="I265" s="183">
        <f t="shared" si="168"/>
        <v>0</v>
      </c>
      <c r="J265" s="183">
        <f t="shared" si="168"/>
        <v>0</v>
      </c>
      <c r="K265" s="183">
        <f t="shared" si="168"/>
        <v>0</v>
      </c>
      <c r="L265" s="183">
        <f t="shared" si="168"/>
        <v>0</v>
      </c>
      <c r="M265" s="183">
        <f t="shared" si="168"/>
        <v>0</v>
      </c>
      <c r="N265" s="183">
        <f t="shared" si="168"/>
        <v>0</v>
      </c>
      <c r="O265" s="183">
        <f t="shared" si="168"/>
        <v>0</v>
      </c>
      <c r="P265" s="183">
        <f t="shared" si="168"/>
        <v>0</v>
      </c>
      <c r="Q265" s="183">
        <f t="shared" si="168"/>
        <v>0</v>
      </c>
      <c r="R265" s="183">
        <f t="shared" si="168"/>
        <v>0</v>
      </c>
      <c r="S265" s="183">
        <f t="shared" si="167"/>
        <v>0</v>
      </c>
      <c r="T265" s="183">
        <f t="shared" si="167"/>
        <v>0</v>
      </c>
      <c r="U265" s="183">
        <f t="shared" si="167"/>
        <v>0</v>
      </c>
      <c r="V265" s="183">
        <f t="shared" si="167"/>
        <v>0</v>
      </c>
      <c r="W265" s="183">
        <f t="shared" si="167"/>
        <v>0</v>
      </c>
      <c r="X265" s="183">
        <f t="shared" si="167"/>
        <v>0</v>
      </c>
      <c r="Y265" s="183">
        <f t="shared" si="167"/>
        <v>0</v>
      </c>
      <c r="Z265" s="183">
        <f t="shared" si="167"/>
        <v>0</v>
      </c>
      <c r="AA265" s="183">
        <f t="shared" si="167"/>
        <v>0</v>
      </c>
      <c r="AB265" s="183">
        <f t="shared" si="167"/>
        <v>0</v>
      </c>
      <c r="AC265" s="183">
        <f t="shared" si="167"/>
        <v>0</v>
      </c>
      <c r="AD265" s="183">
        <f t="shared" si="167"/>
        <v>0</v>
      </c>
      <c r="AE265" s="183">
        <f t="shared" si="166"/>
        <v>0</v>
      </c>
      <c r="AF265" s="183">
        <f t="shared" si="166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68"/>
        <v>0</v>
      </c>
      <c r="D266" s="183">
        <f t="shared" si="168"/>
        <v>0</v>
      </c>
      <c r="E266" s="183">
        <f t="shared" si="168"/>
        <v>0</v>
      </c>
      <c r="F266" s="183">
        <f t="shared" si="168"/>
        <v>0</v>
      </c>
      <c r="G266" s="183">
        <f t="shared" si="168"/>
        <v>0</v>
      </c>
      <c r="H266" s="183">
        <f t="shared" si="168"/>
        <v>0</v>
      </c>
      <c r="I266" s="183">
        <f t="shared" si="168"/>
        <v>0</v>
      </c>
      <c r="J266" s="183">
        <f t="shared" si="168"/>
        <v>0</v>
      </c>
      <c r="K266" s="183">
        <f t="shared" si="168"/>
        <v>0</v>
      </c>
      <c r="L266" s="183">
        <f t="shared" si="168"/>
        <v>0</v>
      </c>
      <c r="M266" s="183">
        <f t="shared" si="168"/>
        <v>0</v>
      </c>
      <c r="N266" s="183">
        <f t="shared" si="168"/>
        <v>0</v>
      </c>
      <c r="O266" s="183">
        <f t="shared" si="168"/>
        <v>0</v>
      </c>
      <c r="P266" s="183">
        <f t="shared" si="168"/>
        <v>0</v>
      </c>
      <c r="Q266" s="183">
        <f t="shared" si="168"/>
        <v>0</v>
      </c>
      <c r="R266" s="183">
        <f t="shared" si="168"/>
        <v>0</v>
      </c>
      <c r="S266" s="183">
        <f t="shared" si="167"/>
        <v>0</v>
      </c>
      <c r="T266" s="183">
        <f t="shared" si="167"/>
        <v>0</v>
      </c>
      <c r="U266" s="183">
        <f t="shared" si="167"/>
        <v>0</v>
      </c>
      <c r="V266" s="183">
        <f t="shared" si="167"/>
        <v>0</v>
      </c>
      <c r="W266" s="183">
        <f t="shared" si="167"/>
        <v>0</v>
      </c>
      <c r="X266" s="183">
        <f t="shared" si="167"/>
        <v>0</v>
      </c>
      <c r="Y266" s="183">
        <f t="shared" si="167"/>
        <v>0</v>
      </c>
      <c r="Z266" s="183">
        <f t="shared" si="167"/>
        <v>0</v>
      </c>
      <c r="AA266" s="183">
        <f t="shared" si="167"/>
        <v>0</v>
      </c>
      <c r="AB266" s="183">
        <f t="shared" si="167"/>
        <v>0</v>
      </c>
      <c r="AC266" s="183">
        <f t="shared" si="167"/>
        <v>0</v>
      </c>
      <c r="AD266" s="183">
        <f t="shared" si="167"/>
        <v>0</v>
      </c>
      <c r="AE266" s="183">
        <f t="shared" si="166"/>
        <v>0</v>
      </c>
      <c r="AF266" s="183">
        <f t="shared" si="166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68"/>
        <v>0</v>
      </c>
      <c r="D267" s="183">
        <f t="shared" si="168"/>
        <v>0</v>
      </c>
      <c r="E267" s="183">
        <f t="shared" si="168"/>
        <v>0</v>
      </c>
      <c r="F267" s="183">
        <f t="shared" si="168"/>
        <v>0</v>
      </c>
      <c r="G267" s="183">
        <f t="shared" si="168"/>
        <v>0</v>
      </c>
      <c r="H267" s="183">
        <f t="shared" si="168"/>
        <v>0</v>
      </c>
      <c r="I267" s="183">
        <f t="shared" si="168"/>
        <v>0</v>
      </c>
      <c r="J267" s="183">
        <f t="shared" si="168"/>
        <v>0</v>
      </c>
      <c r="K267" s="183">
        <f t="shared" si="168"/>
        <v>0</v>
      </c>
      <c r="L267" s="183">
        <f t="shared" si="168"/>
        <v>0</v>
      </c>
      <c r="M267" s="183">
        <f t="shared" si="168"/>
        <v>0</v>
      </c>
      <c r="N267" s="183">
        <f t="shared" si="168"/>
        <v>0</v>
      </c>
      <c r="O267" s="183">
        <f t="shared" si="168"/>
        <v>0</v>
      </c>
      <c r="P267" s="183">
        <f t="shared" si="168"/>
        <v>0</v>
      </c>
      <c r="Q267" s="183">
        <f t="shared" si="168"/>
        <v>0</v>
      </c>
      <c r="R267" s="183">
        <f t="shared" si="168"/>
        <v>0</v>
      </c>
      <c r="S267" s="183">
        <f t="shared" si="167"/>
        <v>0</v>
      </c>
      <c r="T267" s="183">
        <f t="shared" si="167"/>
        <v>0</v>
      </c>
      <c r="U267" s="183">
        <f t="shared" si="167"/>
        <v>0</v>
      </c>
      <c r="V267" s="183">
        <f t="shared" si="167"/>
        <v>0</v>
      </c>
      <c r="W267" s="183">
        <f t="shared" si="167"/>
        <v>0</v>
      </c>
      <c r="X267" s="183">
        <f t="shared" si="167"/>
        <v>0</v>
      </c>
      <c r="Y267" s="183">
        <f t="shared" si="167"/>
        <v>0</v>
      </c>
      <c r="Z267" s="183">
        <f t="shared" si="167"/>
        <v>0</v>
      </c>
      <c r="AA267" s="183">
        <f t="shared" si="167"/>
        <v>0</v>
      </c>
      <c r="AB267" s="183">
        <f t="shared" si="167"/>
        <v>0</v>
      </c>
      <c r="AC267" s="183">
        <f t="shared" si="167"/>
        <v>0</v>
      </c>
      <c r="AD267" s="183">
        <f t="shared" si="167"/>
        <v>0</v>
      </c>
      <c r="AE267" s="183">
        <f t="shared" si="166"/>
        <v>0</v>
      </c>
      <c r="AF267" s="183">
        <f t="shared" si="166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68"/>
        <v>0</v>
      </c>
      <c r="D268" s="183">
        <f t="shared" si="168"/>
        <v>0</v>
      </c>
      <c r="E268" s="183">
        <f t="shared" si="168"/>
        <v>0</v>
      </c>
      <c r="F268" s="183">
        <f t="shared" si="168"/>
        <v>0</v>
      </c>
      <c r="G268" s="183">
        <f t="shared" si="168"/>
        <v>0</v>
      </c>
      <c r="H268" s="183">
        <f t="shared" si="168"/>
        <v>0</v>
      </c>
      <c r="I268" s="183">
        <f t="shared" si="168"/>
        <v>0</v>
      </c>
      <c r="J268" s="183">
        <f t="shared" si="168"/>
        <v>0</v>
      </c>
      <c r="K268" s="183">
        <f t="shared" si="168"/>
        <v>0</v>
      </c>
      <c r="L268" s="183">
        <f t="shared" si="168"/>
        <v>0</v>
      </c>
      <c r="M268" s="183">
        <f t="shared" si="168"/>
        <v>0</v>
      </c>
      <c r="N268" s="183">
        <f t="shared" si="168"/>
        <v>0</v>
      </c>
      <c r="O268" s="183">
        <f t="shared" si="168"/>
        <v>0</v>
      </c>
      <c r="P268" s="183">
        <f t="shared" si="168"/>
        <v>0</v>
      </c>
      <c r="Q268" s="183">
        <f t="shared" si="168"/>
        <v>0</v>
      </c>
      <c r="R268" s="183">
        <f t="shared" si="168"/>
        <v>0</v>
      </c>
      <c r="S268" s="183">
        <f t="shared" si="167"/>
        <v>0</v>
      </c>
      <c r="T268" s="183">
        <f t="shared" si="167"/>
        <v>0</v>
      </c>
      <c r="U268" s="183">
        <f t="shared" si="167"/>
        <v>0</v>
      </c>
      <c r="V268" s="183">
        <f t="shared" si="167"/>
        <v>0</v>
      </c>
      <c r="W268" s="183">
        <f t="shared" si="167"/>
        <v>0</v>
      </c>
      <c r="X268" s="183">
        <f t="shared" si="167"/>
        <v>0</v>
      </c>
      <c r="Y268" s="183">
        <f t="shared" si="167"/>
        <v>0</v>
      </c>
      <c r="Z268" s="183">
        <f t="shared" si="167"/>
        <v>0</v>
      </c>
      <c r="AA268" s="183">
        <f t="shared" si="167"/>
        <v>0</v>
      </c>
      <c r="AB268" s="183">
        <f t="shared" si="167"/>
        <v>0</v>
      </c>
      <c r="AC268" s="183">
        <f t="shared" si="167"/>
        <v>0</v>
      </c>
      <c r="AD268" s="183">
        <f t="shared" si="167"/>
        <v>0</v>
      </c>
      <c r="AE268" s="183">
        <f t="shared" si="166"/>
        <v>0</v>
      </c>
      <c r="AF268" s="183">
        <f t="shared" si="166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68"/>
        <v>0</v>
      </c>
      <c r="D269" s="183">
        <f t="shared" si="168"/>
        <v>0</v>
      </c>
      <c r="E269" s="183">
        <f t="shared" si="168"/>
        <v>0</v>
      </c>
      <c r="F269" s="183">
        <f t="shared" si="168"/>
        <v>0</v>
      </c>
      <c r="G269" s="183">
        <f t="shared" si="168"/>
        <v>0</v>
      </c>
      <c r="H269" s="183">
        <f t="shared" si="168"/>
        <v>0</v>
      </c>
      <c r="I269" s="183">
        <f t="shared" si="168"/>
        <v>0</v>
      </c>
      <c r="J269" s="183">
        <f t="shared" si="168"/>
        <v>0</v>
      </c>
      <c r="K269" s="183">
        <f t="shared" si="168"/>
        <v>0</v>
      </c>
      <c r="L269" s="183">
        <f t="shared" si="168"/>
        <v>0</v>
      </c>
      <c r="M269" s="183">
        <f t="shared" si="168"/>
        <v>0</v>
      </c>
      <c r="N269" s="183">
        <f t="shared" si="168"/>
        <v>0</v>
      </c>
      <c r="O269" s="183">
        <f t="shared" si="168"/>
        <v>0</v>
      </c>
      <c r="P269" s="183">
        <f t="shared" si="168"/>
        <v>0</v>
      </c>
      <c r="Q269" s="183">
        <f t="shared" si="168"/>
        <v>0</v>
      </c>
      <c r="R269" s="183">
        <f t="shared" si="168"/>
        <v>0</v>
      </c>
      <c r="S269" s="183">
        <f t="shared" si="167"/>
        <v>0</v>
      </c>
      <c r="T269" s="183">
        <f t="shared" si="167"/>
        <v>0</v>
      </c>
      <c r="U269" s="183">
        <f t="shared" si="167"/>
        <v>0</v>
      </c>
      <c r="V269" s="183">
        <f t="shared" si="167"/>
        <v>0</v>
      </c>
      <c r="W269" s="183">
        <f t="shared" si="167"/>
        <v>0</v>
      </c>
      <c r="X269" s="183">
        <f t="shared" si="167"/>
        <v>0</v>
      </c>
      <c r="Y269" s="183">
        <f t="shared" si="167"/>
        <v>0</v>
      </c>
      <c r="Z269" s="183">
        <f t="shared" si="167"/>
        <v>0</v>
      </c>
      <c r="AA269" s="183">
        <f t="shared" si="167"/>
        <v>0</v>
      </c>
      <c r="AB269" s="183">
        <f t="shared" si="167"/>
        <v>0</v>
      </c>
      <c r="AC269" s="183">
        <f t="shared" si="167"/>
        <v>0</v>
      </c>
      <c r="AD269" s="183">
        <f t="shared" si="167"/>
        <v>0</v>
      </c>
      <c r="AE269" s="183">
        <f t="shared" si="166"/>
        <v>0</v>
      </c>
      <c r="AF269" s="183">
        <f t="shared" si="166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68"/>
        <v>0</v>
      </c>
      <c r="D270" s="183">
        <f t="shared" si="168"/>
        <v>0</v>
      </c>
      <c r="E270" s="183">
        <f t="shared" si="168"/>
        <v>0</v>
      </c>
      <c r="F270" s="183">
        <f t="shared" si="168"/>
        <v>0</v>
      </c>
      <c r="G270" s="183">
        <f t="shared" si="168"/>
        <v>0</v>
      </c>
      <c r="H270" s="183">
        <f t="shared" si="168"/>
        <v>0</v>
      </c>
      <c r="I270" s="183">
        <f t="shared" si="168"/>
        <v>0</v>
      </c>
      <c r="J270" s="183">
        <f t="shared" si="168"/>
        <v>0</v>
      </c>
      <c r="K270" s="183">
        <f t="shared" si="168"/>
        <v>0</v>
      </c>
      <c r="L270" s="183">
        <f t="shared" si="168"/>
        <v>0</v>
      </c>
      <c r="M270" s="183">
        <f t="shared" si="168"/>
        <v>0</v>
      </c>
      <c r="N270" s="183">
        <f t="shared" si="168"/>
        <v>0</v>
      </c>
      <c r="O270" s="183">
        <f t="shared" si="168"/>
        <v>0</v>
      </c>
      <c r="P270" s="183">
        <f t="shared" si="168"/>
        <v>0</v>
      </c>
      <c r="Q270" s="183">
        <f t="shared" si="168"/>
        <v>0</v>
      </c>
      <c r="R270" s="183">
        <f t="shared" si="168"/>
        <v>0</v>
      </c>
      <c r="S270" s="183">
        <f t="shared" si="167"/>
        <v>0</v>
      </c>
      <c r="T270" s="183">
        <f t="shared" si="167"/>
        <v>0</v>
      </c>
      <c r="U270" s="183">
        <f t="shared" si="167"/>
        <v>0</v>
      </c>
      <c r="V270" s="183">
        <f t="shared" si="167"/>
        <v>0</v>
      </c>
      <c r="W270" s="183">
        <f t="shared" si="167"/>
        <v>0</v>
      </c>
      <c r="X270" s="183">
        <f t="shared" si="167"/>
        <v>0</v>
      </c>
      <c r="Y270" s="183">
        <f t="shared" si="167"/>
        <v>0</v>
      </c>
      <c r="Z270" s="183">
        <f t="shared" si="167"/>
        <v>0</v>
      </c>
      <c r="AA270" s="183">
        <f t="shared" si="167"/>
        <v>0</v>
      </c>
      <c r="AB270" s="183">
        <f t="shared" si="167"/>
        <v>0</v>
      </c>
      <c r="AC270" s="183">
        <f t="shared" si="167"/>
        <v>0</v>
      </c>
      <c r="AD270" s="183">
        <f t="shared" si="167"/>
        <v>0</v>
      </c>
      <c r="AE270" s="183">
        <f t="shared" si="166"/>
        <v>0</v>
      </c>
      <c r="AF270" s="183">
        <f t="shared" si="166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68"/>
        <v>0</v>
      </c>
      <c r="D271" s="183">
        <f t="shared" si="168"/>
        <v>0</v>
      </c>
      <c r="E271" s="183">
        <f t="shared" si="168"/>
        <v>0</v>
      </c>
      <c r="F271" s="183">
        <f t="shared" si="168"/>
        <v>0</v>
      </c>
      <c r="G271" s="183">
        <f t="shared" si="168"/>
        <v>0</v>
      </c>
      <c r="H271" s="183">
        <f t="shared" si="168"/>
        <v>0</v>
      </c>
      <c r="I271" s="183">
        <f t="shared" si="168"/>
        <v>0</v>
      </c>
      <c r="J271" s="183">
        <f t="shared" si="168"/>
        <v>0</v>
      </c>
      <c r="K271" s="183">
        <f t="shared" si="168"/>
        <v>0</v>
      </c>
      <c r="L271" s="183">
        <f t="shared" si="168"/>
        <v>0</v>
      </c>
      <c r="M271" s="183">
        <f t="shared" si="168"/>
        <v>0</v>
      </c>
      <c r="N271" s="183">
        <f t="shared" si="168"/>
        <v>0</v>
      </c>
      <c r="O271" s="183">
        <f t="shared" si="168"/>
        <v>0</v>
      </c>
      <c r="P271" s="183">
        <f t="shared" si="168"/>
        <v>0</v>
      </c>
      <c r="Q271" s="183">
        <f t="shared" si="168"/>
        <v>0</v>
      </c>
      <c r="R271" s="183">
        <f t="shared" si="168"/>
        <v>0</v>
      </c>
      <c r="S271" s="183">
        <f t="shared" si="167"/>
        <v>0</v>
      </c>
      <c r="T271" s="183">
        <f t="shared" si="167"/>
        <v>0</v>
      </c>
      <c r="U271" s="183">
        <f t="shared" si="167"/>
        <v>0</v>
      </c>
      <c r="V271" s="183">
        <f t="shared" si="167"/>
        <v>0</v>
      </c>
      <c r="W271" s="183">
        <f t="shared" si="167"/>
        <v>0</v>
      </c>
      <c r="X271" s="183">
        <f t="shared" si="167"/>
        <v>0</v>
      </c>
      <c r="Y271" s="183">
        <f t="shared" si="167"/>
        <v>0</v>
      </c>
      <c r="Z271" s="183">
        <f t="shared" si="167"/>
        <v>0</v>
      </c>
      <c r="AA271" s="183">
        <f t="shared" si="167"/>
        <v>0</v>
      </c>
      <c r="AB271" s="183">
        <f t="shared" si="167"/>
        <v>0</v>
      </c>
      <c r="AC271" s="183">
        <f t="shared" si="167"/>
        <v>0</v>
      </c>
      <c r="AD271" s="183">
        <f t="shared" ref="AD271:AF285" si="169">AC271</f>
        <v>0</v>
      </c>
      <c r="AE271" s="183">
        <f t="shared" si="169"/>
        <v>0</v>
      </c>
      <c r="AF271" s="183">
        <f t="shared" si="169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68"/>
        <v>0</v>
      </c>
      <c r="D272" s="183">
        <f t="shared" si="168"/>
        <v>0</v>
      </c>
      <c r="E272" s="183">
        <f t="shared" si="168"/>
        <v>0</v>
      </c>
      <c r="F272" s="183">
        <f t="shared" si="168"/>
        <v>0</v>
      </c>
      <c r="G272" s="183">
        <f t="shared" si="168"/>
        <v>0</v>
      </c>
      <c r="H272" s="183">
        <f t="shared" si="168"/>
        <v>0</v>
      </c>
      <c r="I272" s="183">
        <f t="shared" si="168"/>
        <v>0</v>
      </c>
      <c r="J272" s="183">
        <f t="shared" si="168"/>
        <v>0</v>
      </c>
      <c r="K272" s="183">
        <f t="shared" si="168"/>
        <v>0</v>
      </c>
      <c r="L272" s="183">
        <f t="shared" si="168"/>
        <v>0</v>
      </c>
      <c r="M272" s="183">
        <f t="shared" si="168"/>
        <v>0</v>
      </c>
      <c r="N272" s="183">
        <f t="shared" si="168"/>
        <v>0</v>
      </c>
      <c r="O272" s="183">
        <f t="shared" si="168"/>
        <v>0</v>
      </c>
      <c r="P272" s="183">
        <f t="shared" si="168"/>
        <v>0</v>
      </c>
      <c r="Q272" s="183">
        <f t="shared" si="168"/>
        <v>0</v>
      </c>
      <c r="R272" s="183">
        <f t="shared" si="168"/>
        <v>0</v>
      </c>
      <c r="S272" s="183">
        <f t="shared" ref="R272:AD287" si="170">R272</f>
        <v>0</v>
      </c>
      <c r="T272" s="183">
        <f t="shared" si="170"/>
        <v>0</v>
      </c>
      <c r="U272" s="183">
        <f t="shared" si="170"/>
        <v>0</v>
      </c>
      <c r="V272" s="183">
        <f t="shared" si="170"/>
        <v>0</v>
      </c>
      <c r="W272" s="183">
        <f t="shared" si="170"/>
        <v>0</v>
      </c>
      <c r="X272" s="183">
        <f t="shared" si="170"/>
        <v>0</v>
      </c>
      <c r="Y272" s="183">
        <f t="shared" si="170"/>
        <v>0</v>
      </c>
      <c r="Z272" s="183">
        <f t="shared" si="170"/>
        <v>0</v>
      </c>
      <c r="AA272" s="183">
        <f t="shared" si="170"/>
        <v>0</v>
      </c>
      <c r="AB272" s="183">
        <f t="shared" si="170"/>
        <v>0</v>
      </c>
      <c r="AC272" s="183">
        <f t="shared" si="170"/>
        <v>0</v>
      </c>
      <c r="AD272" s="183">
        <f t="shared" si="170"/>
        <v>0</v>
      </c>
      <c r="AE272" s="183">
        <f t="shared" si="169"/>
        <v>0</v>
      </c>
      <c r="AF272" s="183">
        <f t="shared" si="169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68"/>
        <v>0</v>
      </c>
      <c r="D273" s="183">
        <f t="shared" si="168"/>
        <v>0</v>
      </c>
      <c r="E273" s="183">
        <f t="shared" si="168"/>
        <v>0</v>
      </c>
      <c r="F273" s="183">
        <f t="shared" si="168"/>
        <v>0</v>
      </c>
      <c r="G273" s="183">
        <f t="shared" si="168"/>
        <v>0</v>
      </c>
      <c r="H273" s="183">
        <f t="shared" si="168"/>
        <v>0</v>
      </c>
      <c r="I273" s="183">
        <f t="shared" si="168"/>
        <v>0</v>
      </c>
      <c r="J273" s="183">
        <f t="shared" si="168"/>
        <v>0</v>
      </c>
      <c r="K273" s="183">
        <f t="shared" si="168"/>
        <v>0</v>
      </c>
      <c r="L273" s="183">
        <f t="shared" si="168"/>
        <v>0</v>
      </c>
      <c r="M273" s="183">
        <f t="shared" si="168"/>
        <v>0</v>
      </c>
      <c r="N273" s="183">
        <f t="shared" si="168"/>
        <v>0</v>
      </c>
      <c r="O273" s="183">
        <f t="shared" si="168"/>
        <v>0</v>
      </c>
      <c r="P273" s="183">
        <f t="shared" si="168"/>
        <v>0</v>
      </c>
      <c r="Q273" s="183">
        <f t="shared" si="168"/>
        <v>0</v>
      </c>
      <c r="R273" s="183">
        <f t="shared" ref="C273:R288" si="171">Q273</f>
        <v>0</v>
      </c>
      <c r="S273" s="183">
        <f t="shared" si="170"/>
        <v>0</v>
      </c>
      <c r="T273" s="183">
        <f t="shared" si="170"/>
        <v>0</v>
      </c>
      <c r="U273" s="183">
        <f t="shared" si="170"/>
        <v>0</v>
      </c>
      <c r="V273" s="183">
        <f t="shared" si="170"/>
        <v>0</v>
      </c>
      <c r="W273" s="183">
        <f t="shared" si="170"/>
        <v>0</v>
      </c>
      <c r="X273" s="183">
        <f t="shared" si="170"/>
        <v>0</v>
      </c>
      <c r="Y273" s="183">
        <f t="shared" si="170"/>
        <v>0</v>
      </c>
      <c r="Z273" s="183">
        <f t="shared" si="170"/>
        <v>0</v>
      </c>
      <c r="AA273" s="183">
        <f t="shared" si="170"/>
        <v>0</v>
      </c>
      <c r="AB273" s="183">
        <f t="shared" si="170"/>
        <v>0</v>
      </c>
      <c r="AC273" s="183">
        <f t="shared" si="170"/>
        <v>0</v>
      </c>
      <c r="AD273" s="183">
        <f t="shared" si="170"/>
        <v>0</v>
      </c>
      <c r="AE273" s="183">
        <f t="shared" si="169"/>
        <v>0</v>
      </c>
      <c r="AF273" s="183">
        <f t="shared" si="169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171"/>
        <v>0</v>
      </c>
      <c r="D274" s="183">
        <f t="shared" si="171"/>
        <v>0</v>
      </c>
      <c r="E274" s="183">
        <f t="shared" si="171"/>
        <v>0</v>
      </c>
      <c r="F274" s="183">
        <f t="shared" si="171"/>
        <v>0</v>
      </c>
      <c r="G274" s="183">
        <f t="shared" si="171"/>
        <v>0</v>
      </c>
      <c r="H274" s="183">
        <f t="shared" si="171"/>
        <v>0</v>
      </c>
      <c r="I274" s="183">
        <f t="shared" si="171"/>
        <v>0</v>
      </c>
      <c r="J274" s="183">
        <f t="shared" si="171"/>
        <v>0</v>
      </c>
      <c r="K274" s="183">
        <f t="shared" si="171"/>
        <v>0</v>
      </c>
      <c r="L274" s="183">
        <f t="shared" si="171"/>
        <v>0</v>
      </c>
      <c r="M274" s="183">
        <f t="shared" si="171"/>
        <v>0</v>
      </c>
      <c r="N274" s="183">
        <f t="shared" si="171"/>
        <v>0</v>
      </c>
      <c r="O274" s="183">
        <f t="shared" si="171"/>
        <v>0</v>
      </c>
      <c r="P274" s="183">
        <f t="shared" si="171"/>
        <v>0</v>
      </c>
      <c r="Q274" s="183">
        <f t="shared" si="171"/>
        <v>0</v>
      </c>
      <c r="R274" s="183">
        <f t="shared" si="171"/>
        <v>0</v>
      </c>
      <c r="S274" s="183">
        <f t="shared" si="170"/>
        <v>0</v>
      </c>
      <c r="T274" s="183">
        <f t="shared" si="170"/>
        <v>0</v>
      </c>
      <c r="U274" s="183">
        <f t="shared" si="170"/>
        <v>0</v>
      </c>
      <c r="V274" s="183">
        <f t="shared" si="170"/>
        <v>0</v>
      </c>
      <c r="W274" s="183">
        <f t="shared" si="170"/>
        <v>0</v>
      </c>
      <c r="X274" s="183">
        <f t="shared" si="170"/>
        <v>0</v>
      </c>
      <c r="Y274" s="183">
        <f t="shared" si="170"/>
        <v>0</v>
      </c>
      <c r="Z274" s="183">
        <f t="shared" si="170"/>
        <v>0</v>
      </c>
      <c r="AA274" s="183">
        <f t="shared" si="170"/>
        <v>0</v>
      </c>
      <c r="AB274" s="183">
        <f t="shared" si="170"/>
        <v>0</v>
      </c>
      <c r="AC274" s="183">
        <f t="shared" si="170"/>
        <v>0</v>
      </c>
      <c r="AD274" s="183">
        <f t="shared" si="170"/>
        <v>0</v>
      </c>
      <c r="AE274" s="183">
        <f t="shared" si="169"/>
        <v>0</v>
      </c>
      <c r="AF274" s="183">
        <f t="shared" si="169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171"/>
        <v>0</v>
      </c>
      <c r="D275" s="183">
        <f t="shared" si="171"/>
        <v>0</v>
      </c>
      <c r="E275" s="183">
        <f t="shared" si="171"/>
        <v>0</v>
      </c>
      <c r="F275" s="183">
        <f t="shared" si="171"/>
        <v>0</v>
      </c>
      <c r="G275" s="183">
        <f t="shared" si="171"/>
        <v>0</v>
      </c>
      <c r="H275" s="183">
        <f t="shared" si="171"/>
        <v>0</v>
      </c>
      <c r="I275" s="183">
        <f t="shared" si="171"/>
        <v>0</v>
      </c>
      <c r="J275" s="183">
        <f t="shared" si="171"/>
        <v>0</v>
      </c>
      <c r="K275" s="183">
        <f t="shared" si="171"/>
        <v>0</v>
      </c>
      <c r="L275" s="183">
        <f t="shared" si="171"/>
        <v>0</v>
      </c>
      <c r="M275" s="183">
        <f t="shared" si="171"/>
        <v>0</v>
      </c>
      <c r="N275" s="183">
        <f t="shared" si="171"/>
        <v>0</v>
      </c>
      <c r="O275" s="183">
        <f t="shared" si="171"/>
        <v>0</v>
      </c>
      <c r="P275" s="183">
        <f t="shared" si="171"/>
        <v>0</v>
      </c>
      <c r="Q275" s="183">
        <f t="shared" si="171"/>
        <v>0</v>
      </c>
      <c r="R275" s="183">
        <f t="shared" si="171"/>
        <v>0</v>
      </c>
      <c r="S275" s="183">
        <f t="shared" si="170"/>
        <v>0</v>
      </c>
      <c r="T275" s="183">
        <f t="shared" si="170"/>
        <v>0</v>
      </c>
      <c r="U275" s="183">
        <f t="shared" si="170"/>
        <v>0</v>
      </c>
      <c r="V275" s="183">
        <f t="shared" si="170"/>
        <v>0</v>
      </c>
      <c r="W275" s="183">
        <f t="shared" si="170"/>
        <v>0</v>
      </c>
      <c r="X275" s="183">
        <f t="shared" si="170"/>
        <v>0</v>
      </c>
      <c r="Y275" s="183">
        <f t="shared" si="170"/>
        <v>0</v>
      </c>
      <c r="Z275" s="183">
        <f t="shared" si="170"/>
        <v>0</v>
      </c>
      <c r="AA275" s="183">
        <f t="shared" si="170"/>
        <v>0</v>
      </c>
      <c r="AB275" s="183">
        <f t="shared" si="170"/>
        <v>0</v>
      </c>
      <c r="AC275" s="183">
        <f t="shared" si="170"/>
        <v>0</v>
      </c>
      <c r="AD275" s="183">
        <f t="shared" si="170"/>
        <v>0</v>
      </c>
      <c r="AE275" s="183">
        <f t="shared" si="169"/>
        <v>0</v>
      </c>
      <c r="AF275" s="183">
        <f t="shared" si="169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171"/>
        <v>0</v>
      </c>
      <c r="D276" s="183">
        <f t="shared" si="171"/>
        <v>0</v>
      </c>
      <c r="E276" s="183">
        <f t="shared" si="171"/>
        <v>0</v>
      </c>
      <c r="F276" s="183">
        <f t="shared" si="171"/>
        <v>0</v>
      </c>
      <c r="G276" s="183">
        <f t="shared" si="171"/>
        <v>0</v>
      </c>
      <c r="H276" s="183">
        <f t="shared" si="171"/>
        <v>0</v>
      </c>
      <c r="I276" s="183">
        <f t="shared" si="171"/>
        <v>0</v>
      </c>
      <c r="J276" s="183">
        <f t="shared" si="171"/>
        <v>0</v>
      </c>
      <c r="K276" s="183">
        <f t="shared" si="171"/>
        <v>0</v>
      </c>
      <c r="L276" s="183">
        <f t="shared" si="171"/>
        <v>0</v>
      </c>
      <c r="M276" s="183">
        <f t="shared" si="171"/>
        <v>0</v>
      </c>
      <c r="N276" s="183">
        <f t="shared" si="171"/>
        <v>0</v>
      </c>
      <c r="O276" s="183">
        <f t="shared" si="171"/>
        <v>0</v>
      </c>
      <c r="P276" s="183">
        <f t="shared" si="171"/>
        <v>0</v>
      </c>
      <c r="Q276" s="183">
        <f t="shared" si="171"/>
        <v>0</v>
      </c>
      <c r="R276" s="183">
        <f t="shared" si="171"/>
        <v>0</v>
      </c>
      <c r="S276" s="183">
        <f t="shared" si="170"/>
        <v>0</v>
      </c>
      <c r="T276" s="183">
        <f t="shared" si="170"/>
        <v>0</v>
      </c>
      <c r="U276" s="183">
        <f t="shared" si="170"/>
        <v>0</v>
      </c>
      <c r="V276" s="183">
        <f t="shared" si="170"/>
        <v>0</v>
      </c>
      <c r="W276" s="183">
        <f t="shared" si="170"/>
        <v>0</v>
      </c>
      <c r="X276" s="183">
        <f t="shared" si="170"/>
        <v>0</v>
      </c>
      <c r="Y276" s="183">
        <f t="shared" si="170"/>
        <v>0</v>
      </c>
      <c r="Z276" s="183">
        <f t="shared" si="170"/>
        <v>0</v>
      </c>
      <c r="AA276" s="183">
        <f t="shared" si="170"/>
        <v>0</v>
      </c>
      <c r="AB276" s="183">
        <f t="shared" si="170"/>
        <v>0</v>
      </c>
      <c r="AC276" s="183">
        <f t="shared" si="170"/>
        <v>0</v>
      </c>
      <c r="AD276" s="183">
        <f t="shared" si="170"/>
        <v>0</v>
      </c>
      <c r="AE276" s="183">
        <f t="shared" si="169"/>
        <v>0</v>
      </c>
      <c r="AF276" s="183">
        <f t="shared" si="169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171"/>
        <v>0</v>
      </c>
      <c r="D277" s="183">
        <f t="shared" si="171"/>
        <v>0</v>
      </c>
      <c r="E277" s="183">
        <f t="shared" si="171"/>
        <v>0</v>
      </c>
      <c r="F277" s="183">
        <f t="shared" si="171"/>
        <v>0</v>
      </c>
      <c r="G277" s="183">
        <f t="shared" si="171"/>
        <v>0</v>
      </c>
      <c r="H277" s="183">
        <f t="shared" si="171"/>
        <v>0</v>
      </c>
      <c r="I277" s="183">
        <f t="shared" si="171"/>
        <v>0</v>
      </c>
      <c r="J277" s="183">
        <f t="shared" si="171"/>
        <v>0</v>
      </c>
      <c r="K277" s="183">
        <f t="shared" si="171"/>
        <v>0</v>
      </c>
      <c r="L277" s="183">
        <f t="shared" si="171"/>
        <v>0</v>
      </c>
      <c r="M277" s="183">
        <f t="shared" si="171"/>
        <v>0</v>
      </c>
      <c r="N277" s="183">
        <f t="shared" si="171"/>
        <v>0</v>
      </c>
      <c r="O277" s="183">
        <f t="shared" si="171"/>
        <v>0</v>
      </c>
      <c r="P277" s="183">
        <f t="shared" si="171"/>
        <v>0</v>
      </c>
      <c r="Q277" s="183">
        <f t="shared" si="171"/>
        <v>0</v>
      </c>
      <c r="R277" s="183">
        <f t="shared" si="171"/>
        <v>0</v>
      </c>
      <c r="S277" s="183">
        <f t="shared" si="170"/>
        <v>0</v>
      </c>
      <c r="T277" s="183">
        <f t="shared" si="170"/>
        <v>0</v>
      </c>
      <c r="U277" s="183">
        <f t="shared" si="170"/>
        <v>0</v>
      </c>
      <c r="V277" s="183">
        <f t="shared" si="170"/>
        <v>0</v>
      </c>
      <c r="W277" s="183">
        <f t="shared" si="170"/>
        <v>0</v>
      </c>
      <c r="X277" s="183">
        <f t="shared" si="170"/>
        <v>0</v>
      </c>
      <c r="Y277" s="183">
        <f t="shared" si="170"/>
        <v>0</v>
      </c>
      <c r="Z277" s="183">
        <f t="shared" si="170"/>
        <v>0</v>
      </c>
      <c r="AA277" s="183">
        <f t="shared" si="170"/>
        <v>0</v>
      </c>
      <c r="AB277" s="183">
        <f t="shared" si="170"/>
        <v>0</v>
      </c>
      <c r="AC277" s="183">
        <f t="shared" si="170"/>
        <v>0</v>
      </c>
      <c r="AD277" s="183">
        <f t="shared" si="170"/>
        <v>0</v>
      </c>
      <c r="AE277" s="183">
        <f t="shared" si="169"/>
        <v>0</v>
      </c>
      <c r="AF277" s="183">
        <f t="shared" si="169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171"/>
        <v>0</v>
      </c>
      <c r="D278" s="183">
        <f t="shared" si="171"/>
        <v>0</v>
      </c>
      <c r="E278" s="183">
        <f t="shared" si="171"/>
        <v>0</v>
      </c>
      <c r="F278" s="183">
        <f t="shared" si="171"/>
        <v>0</v>
      </c>
      <c r="G278" s="183">
        <f t="shared" si="171"/>
        <v>0</v>
      </c>
      <c r="H278" s="183">
        <f t="shared" si="171"/>
        <v>0</v>
      </c>
      <c r="I278" s="183">
        <f t="shared" si="171"/>
        <v>0</v>
      </c>
      <c r="J278" s="183">
        <f t="shared" si="171"/>
        <v>0</v>
      </c>
      <c r="K278" s="183">
        <f t="shared" si="171"/>
        <v>0</v>
      </c>
      <c r="L278" s="183">
        <f t="shared" si="171"/>
        <v>0</v>
      </c>
      <c r="M278" s="183">
        <f t="shared" si="171"/>
        <v>0</v>
      </c>
      <c r="N278" s="183">
        <f t="shared" si="171"/>
        <v>0</v>
      </c>
      <c r="O278" s="183">
        <f t="shared" si="171"/>
        <v>0</v>
      </c>
      <c r="P278" s="183">
        <f t="shared" si="171"/>
        <v>0</v>
      </c>
      <c r="Q278" s="183">
        <f t="shared" si="171"/>
        <v>0</v>
      </c>
      <c r="R278" s="183">
        <f t="shared" si="171"/>
        <v>0</v>
      </c>
      <c r="S278" s="183">
        <f t="shared" si="170"/>
        <v>0</v>
      </c>
      <c r="T278" s="183">
        <f t="shared" si="170"/>
        <v>0</v>
      </c>
      <c r="U278" s="183">
        <f t="shared" si="170"/>
        <v>0</v>
      </c>
      <c r="V278" s="183">
        <f t="shared" si="170"/>
        <v>0</v>
      </c>
      <c r="W278" s="183">
        <f t="shared" si="170"/>
        <v>0</v>
      </c>
      <c r="X278" s="183">
        <f t="shared" si="170"/>
        <v>0</v>
      </c>
      <c r="Y278" s="183">
        <f t="shared" si="170"/>
        <v>0</v>
      </c>
      <c r="Z278" s="183">
        <f t="shared" si="170"/>
        <v>0</v>
      </c>
      <c r="AA278" s="183">
        <f t="shared" si="170"/>
        <v>0</v>
      </c>
      <c r="AB278" s="183">
        <f t="shared" si="170"/>
        <v>0</v>
      </c>
      <c r="AC278" s="183">
        <f t="shared" si="170"/>
        <v>0</v>
      </c>
      <c r="AD278" s="183">
        <f t="shared" si="170"/>
        <v>0</v>
      </c>
      <c r="AE278" s="183">
        <f t="shared" si="169"/>
        <v>0</v>
      </c>
      <c r="AF278" s="183">
        <f t="shared" si="169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171"/>
        <v>0</v>
      </c>
      <c r="D279" s="183">
        <f t="shared" si="171"/>
        <v>0</v>
      </c>
      <c r="E279" s="183">
        <f t="shared" si="171"/>
        <v>0</v>
      </c>
      <c r="F279" s="183">
        <f t="shared" si="171"/>
        <v>0</v>
      </c>
      <c r="G279" s="183">
        <f t="shared" si="171"/>
        <v>0</v>
      </c>
      <c r="H279" s="183">
        <f t="shared" si="171"/>
        <v>0</v>
      </c>
      <c r="I279" s="183">
        <f t="shared" si="171"/>
        <v>0</v>
      </c>
      <c r="J279" s="183">
        <f t="shared" si="171"/>
        <v>0</v>
      </c>
      <c r="K279" s="183">
        <f t="shared" si="171"/>
        <v>0</v>
      </c>
      <c r="L279" s="183">
        <f t="shared" si="171"/>
        <v>0</v>
      </c>
      <c r="M279" s="183">
        <f t="shared" si="171"/>
        <v>0</v>
      </c>
      <c r="N279" s="183">
        <f t="shared" si="171"/>
        <v>0</v>
      </c>
      <c r="O279" s="183">
        <f t="shared" si="171"/>
        <v>0</v>
      </c>
      <c r="P279" s="183">
        <f t="shared" si="171"/>
        <v>0</v>
      </c>
      <c r="Q279" s="183">
        <f t="shared" si="171"/>
        <v>0</v>
      </c>
      <c r="R279" s="183">
        <f t="shared" si="171"/>
        <v>0</v>
      </c>
      <c r="S279" s="183">
        <f t="shared" si="170"/>
        <v>0</v>
      </c>
      <c r="T279" s="183">
        <f t="shared" si="170"/>
        <v>0</v>
      </c>
      <c r="U279" s="183">
        <f t="shared" si="170"/>
        <v>0</v>
      </c>
      <c r="V279" s="183">
        <f t="shared" si="170"/>
        <v>0</v>
      </c>
      <c r="W279" s="183">
        <f t="shared" si="170"/>
        <v>0</v>
      </c>
      <c r="X279" s="183">
        <f t="shared" si="170"/>
        <v>0</v>
      </c>
      <c r="Y279" s="183">
        <f t="shared" si="170"/>
        <v>0</v>
      </c>
      <c r="Z279" s="183">
        <f t="shared" si="170"/>
        <v>0</v>
      </c>
      <c r="AA279" s="183">
        <f t="shared" si="170"/>
        <v>0</v>
      </c>
      <c r="AB279" s="183">
        <f t="shared" si="170"/>
        <v>0</v>
      </c>
      <c r="AC279" s="183">
        <f t="shared" si="170"/>
        <v>0</v>
      </c>
      <c r="AD279" s="183">
        <f t="shared" si="170"/>
        <v>0</v>
      </c>
      <c r="AE279" s="183">
        <f t="shared" si="169"/>
        <v>0</v>
      </c>
      <c r="AF279" s="183">
        <f t="shared" si="169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171"/>
        <v>0</v>
      </c>
      <c r="D280" s="183">
        <f t="shared" si="171"/>
        <v>0</v>
      </c>
      <c r="E280" s="183">
        <f t="shared" si="171"/>
        <v>0</v>
      </c>
      <c r="F280" s="183">
        <f t="shared" si="171"/>
        <v>0</v>
      </c>
      <c r="G280" s="183">
        <f t="shared" si="171"/>
        <v>0</v>
      </c>
      <c r="H280" s="183">
        <f t="shared" si="171"/>
        <v>0</v>
      </c>
      <c r="I280" s="183">
        <f t="shared" si="171"/>
        <v>0</v>
      </c>
      <c r="J280" s="183">
        <f t="shared" si="171"/>
        <v>0</v>
      </c>
      <c r="K280" s="183">
        <f t="shared" si="171"/>
        <v>0</v>
      </c>
      <c r="L280" s="183">
        <f t="shared" si="171"/>
        <v>0</v>
      </c>
      <c r="M280" s="183">
        <f t="shared" si="171"/>
        <v>0</v>
      </c>
      <c r="N280" s="183">
        <f t="shared" si="171"/>
        <v>0</v>
      </c>
      <c r="O280" s="183">
        <f t="shared" si="171"/>
        <v>0</v>
      </c>
      <c r="P280" s="183">
        <f t="shared" si="171"/>
        <v>0</v>
      </c>
      <c r="Q280" s="183">
        <f t="shared" si="171"/>
        <v>0</v>
      </c>
      <c r="R280" s="183">
        <f t="shared" si="171"/>
        <v>0</v>
      </c>
      <c r="S280" s="183">
        <f t="shared" si="170"/>
        <v>0</v>
      </c>
      <c r="T280" s="183">
        <f t="shared" si="170"/>
        <v>0</v>
      </c>
      <c r="U280" s="183">
        <f t="shared" si="170"/>
        <v>0</v>
      </c>
      <c r="V280" s="183">
        <f t="shared" si="170"/>
        <v>0</v>
      </c>
      <c r="W280" s="183">
        <f t="shared" si="170"/>
        <v>0</v>
      </c>
      <c r="X280" s="183">
        <f t="shared" si="170"/>
        <v>0</v>
      </c>
      <c r="Y280" s="183">
        <f t="shared" si="170"/>
        <v>0</v>
      </c>
      <c r="Z280" s="183">
        <f t="shared" si="170"/>
        <v>0</v>
      </c>
      <c r="AA280" s="183">
        <f t="shared" si="170"/>
        <v>0</v>
      </c>
      <c r="AB280" s="183">
        <f t="shared" si="170"/>
        <v>0</v>
      </c>
      <c r="AC280" s="183">
        <f t="shared" si="170"/>
        <v>0</v>
      </c>
      <c r="AD280" s="183">
        <f t="shared" si="170"/>
        <v>0</v>
      </c>
      <c r="AE280" s="183">
        <f t="shared" si="169"/>
        <v>0</v>
      </c>
      <c r="AF280" s="183">
        <f t="shared" si="169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171"/>
        <v>0</v>
      </c>
      <c r="D281" s="183">
        <f t="shared" si="171"/>
        <v>0</v>
      </c>
      <c r="E281" s="183">
        <f t="shared" si="171"/>
        <v>0</v>
      </c>
      <c r="F281" s="183">
        <f t="shared" si="171"/>
        <v>0</v>
      </c>
      <c r="G281" s="183">
        <f t="shared" si="171"/>
        <v>0</v>
      </c>
      <c r="H281" s="183">
        <f t="shared" si="171"/>
        <v>0</v>
      </c>
      <c r="I281" s="183">
        <f t="shared" si="171"/>
        <v>0</v>
      </c>
      <c r="J281" s="183">
        <f t="shared" si="171"/>
        <v>0</v>
      </c>
      <c r="K281" s="183">
        <f t="shared" si="171"/>
        <v>0</v>
      </c>
      <c r="L281" s="183">
        <f t="shared" si="171"/>
        <v>0</v>
      </c>
      <c r="M281" s="183">
        <f t="shared" si="171"/>
        <v>0</v>
      </c>
      <c r="N281" s="183">
        <f t="shared" si="171"/>
        <v>0</v>
      </c>
      <c r="O281" s="183">
        <f t="shared" si="171"/>
        <v>0</v>
      </c>
      <c r="P281" s="183">
        <f t="shared" si="171"/>
        <v>0</v>
      </c>
      <c r="Q281" s="183">
        <f t="shared" si="171"/>
        <v>0</v>
      </c>
      <c r="R281" s="183">
        <f t="shared" si="171"/>
        <v>0</v>
      </c>
      <c r="S281" s="183">
        <f t="shared" si="170"/>
        <v>0</v>
      </c>
      <c r="T281" s="183">
        <f t="shared" si="170"/>
        <v>0</v>
      </c>
      <c r="U281" s="183">
        <f t="shared" si="170"/>
        <v>0</v>
      </c>
      <c r="V281" s="183">
        <f t="shared" si="170"/>
        <v>0</v>
      </c>
      <c r="W281" s="183">
        <f t="shared" si="170"/>
        <v>0</v>
      </c>
      <c r="X281" s="183">
        <f t="shared" si="170"/>
        <v>0</v>
      </c>
      <c r="Y281" s="183">
        <f t="shared" si="170"/>
        <v>0</v>
      </c>
      <c r="Z281" s="183">
        <f t="shared" si="170"/>
        <v>0</v>
      </c>
      <c r="AA281" s="183">
        <f t="shared" si="170"/>
        <v>0</v>
      </c>
      <c r="AB281" s="183">
        <f t="shared" si="170"/>
        <v>0</v>
      </c>
      <c r="AC281" s="183">
        <f t="shared" si="170"/>
        <v>0</v>
      </c>
      <c r="AD281" s="183">
        <f t="shared" si="170"/>
        <v>0</v>
      </c>
      <c r="AE281" s="183">
        <f t="shared" si="169"/>
        <v>0</v>
      </c>
      <c r="AF281" s="183">
        <f t="shared" si="169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171"/>
        <v>0</v>
      </c>
      <c r="D282" s="183">
        <f t="shared" si="171"/>
        <v>0</v>
      </c>
      <c r="E282" s="183">
        <f t="shared" si="171"/>
        <v>0</v>
      </c>
      <c r="F282" s="183">
        <f t="shared" si="171"/>
        <v>0</v>
      </c>
      <c r="G282" s="183">
        <f t="shared" si="171"/>
        <v>0</v>
      </c>
      <c r="H282" s="183">
        <f t="shared" si="171"/>
        <v>0</v>
      </c>
      <c r="I282" s="183">
        <f t="shared" si="171"/>
        <v>0</v>
      </c>
      <c r="J282" s="183">
        <f t="shared" si="171"/>
        <v>0</v>
      </c>
      <c r="K282" s="183">
        <f t="shared" si="171"/>
        <v>0</v>
      </c>
      <c r="L282" s="183">
        <f t="shared" si="171"/>
        <v>0</v>
      </c>
      <c r="M282" s="183">
        <f t="shared" si="171"/>
        <v>0</v>
      </c>
      <c r="N282" s="183">
        <f t="shared" si="171"/>
        <v>0</v>
      </c>
      <c r="O282" s="183">
        <f t="shared" si="171"/>
        <v>0</v>
      </c>
      <c r="P282" s="183">
        <f t="shared" si="171"/>
        <v>0</v>
      </c>
      <c r="Q282" s="183">
        <f t="shared" si="171"/>
        <v>0</v>
      </c>
      <c r="R282" s="183">
        <f t="shared" si="171"/>
        <v>0</v>
      </c>
      <c r="S282" s="183">
        <f t="shared" si="170"/>
        <v>0</v>
      </c>
      <c r="T282" s="183">
        <f t="shared" si="170"/>
        <v>0</v>
      </c>
      <c r="U282" s="183">
        <f t="shared" si="170"/>
        <v>0</v>
      </c>
      <c r="V282" s="183">
        <f t="shared" si="170"/>
        <v>0</v>
      </c>
      <c r="W282" s="183">
        <f t="shared" si="170"/>
        <v>0</v>
      </c>
      <c r="X282" s="183">
        <f t="shared" si="170"/>
        <v>0</v>
      </c>
      <c r="Y282" s="183">
        <f t="shared" si="170"/>
        <v>0</v>
      </c>
      <c r="Z282" s="183">
        <f t="shared" si="170"/>
        <v>0</v>
      </c>
      <c r="AA282" s="183">
        <f t="shared" si="170"/>
        <v>0</v>
      </c>
      <c r="AB282" s="183">
        <f t="shared" si="170"/>
        <v>0</v>
      </c>
      <c r="AC282" s="183">
        <f t="shared" si="170"/>
        <v>0</v>
      </c>
      <c r="AD282" s="183">
        <f t="shared" si="170"/>
        <v>0</v>
      </c>
      <c r="AE282" s="183">
        <f t="shared" si="169"/>
        <v>0</v>
      </c>
      <c r="AF282" s="183">
        <f t="shared" si="169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171"/>
        <v>0</v>
      </c>
      <c r="D283" s="183">
        <f t="shared" si="171"/>
        <v>0</v>
      </c>
      <c r="E283" s="183">
        <f t="shared" si="171"/>
        <v>0</v>
      </c>
      <c r="F283" s="183">
        <f t="shared" si="171"/>
        <v>0</v>
      </c>
      <c r="G283" s="183">
        <f t="shared" si="171"/>
        <v>0</v>
      </c>
      <c r="H283" s="183">
        <f t="shared" si="171"/>
        <v>0</v>
      </c>
      <c r="I283" s="183">
        <f t="shared" si="171"/>
        <v>0</v>
      </c>
      <c r="J283" s="183">
        <f t="shared" si="171"/>
        <v>0</v>
      </c>
      <c r="K283" s="183">
        <f t="shared" si="171"/>
        <v>0</v>
      </c>
      <c r="L283" s="183">
        <f t="shared" si="171"/>
        <v>0</v>
      </c>
      <c r="M283" s="183">
        <f t="shared" si="171"/>
        <v>0</v>
      </c>
      <c r="N283" s="183">
        <f t="shared" si="171"/>
        <v>0</v>
      </c>
      <c r="O283" s="183">
        <f t="shared" si="171"/>
        <v>0</v>
      </c>
      <c r="P283" s="183">
        <f t="shared" si="171"/>
        <v>0</v>
      </c>
      <c r="Q283" s="183">
        <f t="shared" si="171"/>
        <v>0</v>
      </c>
      <c r="R283" s="183">
        <f t="shared" si="171"/>
        <v>0</v>
      </c>
      <c r="S283" s="183">
        <f t="shared" si="170"/>
        <v>0</v>
      </c>
      <c r="T283" s="183">
        <f t="shared" si="170"/>
        <v>0</v>
      </c>
      <c r="U283" s="183">
        <f t="shared" si="170"/>
        <v>0</v>
      </c>
      <c r="V283" s="183">
        <f t="shared" si="170"/>
        <v>0</v>
      </c>
      <c r="W283" s="183">
        <f t="shared" si="170"/>
        <v>0</v>
      </c>
      <c r="X283" s="183">
        <f t="shared" si="170"/>
        <v>0</v>
      </c>
      <c r="Y283" s="183">
        <f t="shared" si="170"/>
        <v>0</v>
      </c>
      <c r="Z283" s="183">
        <f t="shared" si="170"/>
        <v>0</v>
      </c>
      <c r="AA283" s="183">
        <f t="shared" si="170"/>
        <v>0</v>
      </c>
      <c r="AB283" s="183">
        <f t="shared" si="170"/>
        <v>0</v>
      </c>
      <c r="AC283" s="183">
        <f t="shared" si="170"/>
        <v>0</v>
      </c>
      <c r="AD283" s="183">
        <f t="shared" si="170"/>
        <v>0</v>
      </c>
      <c r="AE283" s="183">
        <f t="shared" si="169"/>
        <v>0</v>
      </c>
      <c r="AF283" s="183">
        <f t="shared" si="169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171"/>
        <v>0</v>
      </c>
      <c r="D284" s="183">
        <f t="shared" si="171"/>
        <v>0</v>
      </c>
      <c r="E284" s="183">
        <f t="shared" si="171"/>
        <v>0</v>
      </c>
      <c r="F284" s="183">
        <f t="shared" si="171"/>
        <v>0</v>
      </c>
      <c r="G284" s="183">
        <f t="shared" si="171"/>
        <v>0</v>
      </c>
      <c r="H284" s="183">
        <f t="shared" si="171"/>
        <v>0</v>
      </c>
      <c r="I284" s="183">
        <f t="shared" si="171"/>
        <v>0</v>
      </c>
      <c r="J284" s="183">
        <f t="shared" si="171"/>
        <v>0</v>
      </c>
      <c r="K284" s="183">
        <f t="shared" si="171"/>
        <v>0</v>
      </c>
      <c r="L284" s="183">
        <f t="shared" si="171"/>
        <v>0</v>
      </c>
      <c r="M284" s="183">
        <f t="shared" si="171"/>
        <v>0</v>
      </c>
      <c r="N284" s="183">
        <f t="shared" si="171"/>
        <v>0</v>
      </c>
      <c r="O284" s="183">
        <f t="shared" si="171"/>
        <v>0</v>
      </c>
      <c r="P284" s="183">
        <f t="shared" si="171"/>
        <v>0</v>
      </c>
      <c r="Q284" s="183">
        <f t="shared" si="171"/>
        <v>0</v>
      </c>
      <c r="R284" s="183">
        <f t="shared" si="171"/>
        <v>0</v>
      </c>
      <c r="S284" s="183">
        <f t="shared" si="170"/>
        <v>0</v>
      </c>
      <c r="T284" s="183">
        <f t="shared" si="170"/>
        <v>0</v>
      </c>
      <c r="U284" s="183">
        <f t="shared" si="170"/>
        <v>0</v>
      </c>
      <c r="V284" s="183">
        <f t="shared" si="170"/>
        <v>0</v>
      </c>
      <c r="W284" s="183">
        <f t="shared" si="170"/>
        <v>0</v>
      </c>
      <c r="X284" s="183">
        <f t="shared" si="170"/>
        <v>0</v>
      </c>
      <c r="Y284" s="183">
        <f t="shared" si="170"/>
        <v>0</v>
      </c>
      <c r="Z284" s="183">
        <f t="shared" si="170"/>
        <v>0</v>
      </c>
      <c r="AA284" s="183">
        <f t="shared" si="170"/>
        <v>0</v>
      </c>
      <c r="AB284" s="183">
        <f t="shared" si="170"/>
        <v>0</v>
      </c>
      <c r="AC284" s="183">
        <f t="shared" si="170"/>
        <v>0</v>
      </c>
      <c r="AD284" s="183">
        <f t="shared" si="170"/>
        <v>0</v>
      </c>
      <c r="AE284" s="183">
        <f t="shared" si="169"/>
        <v>0</v>
      </c>
      <c r="AF284" s="183">
        <f t="shared" si="169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171"/>
        <v>0</v>
      </c>
      <c r="D285" s="183">
        <f t="shared" si="171"/>
        <v>0</v>
      </c>
      <c r="E285" s="183">
        <f t="shared" si="171"/>
        <v>0</v>
      </c>
      <c r="F285" s="183">
        <f t="shared" si="171"/>
        <v>0</v>
      </c>
      <c r="G285" s="183">
        <f t="shared" si="171"/>
        <v>0</v>
      </c>
      <c r="H285" s="183">
        <f t="shared" si="171"/>
        <v>0</v>
      </c>
      <c r="I285" s="183">
        <f t="shared" si="171"/>
        <v>0</v>
      </c>
      <c r="J285" s="183">
        <f t="shared" si="171"/>
        <v>0</v>
      </c>
      <c r="K285" s="183">
        <f t="shared" si="171"/>
        <v>0</v>
      </c>
      <c r="L285" s="183">
        <f t="shared" si="171"/>
        <v>0</v>
      </c>
      <c r="M285" s="183">
        <f t="shared" si="171"/>
        <v>0</v>
      </c>
      <c r="N285" s="183">
        <f t="shared" si="171"/>
        <v>0</v>
      </c>
      <c r="O285" s="183">
        <f t="shared" si="171"/>
        <v>0</v>
      </c>
      <c r="P285" s="183">
        <f t="shared" si="171"/>
        <v>0</v>
      </c>
      <c r="Q285" s="183">
        <f t="shared" si="171"/>
        <v>0</v>
      </c>
      <c r="R285" s="183">
        <f t="shared" si="171"/>
        <v>0</v>
      </c>
      <c r="S285" s="183">
        <f t="shared" si="170"/>
        <v>0</v>
      </c>
      <c r="T285" s="183">
        <f t="shared" si="170"/>
        <v>0</v>
      </c>
      <c r="U285" s="183">
        <f t="shared" si="170"/>
        <v>0</v>
      </c>
      <c r="V285" s="183">
        <f t="shared" si="170"/>
        <v>0</v>
      </c>
      <c r="W285" s="183">
        <f t="shared" si="170"/>
        <v>0</v>
      </c>
      <c r="X285" s="183">
        <f t="shared" si="170"/>
        <v>0</v>
      </c>
      <c r="Y285" s="183">
        <f t="shared" si="170"/>
        <v>0</v>
      </c>
      <c r="Z285" s="183">
        <f t="shared" si="170"/>
        <v>0</v>
      </c>
      <c r="AA285" s="183">
        <f t="shared" si="170"/>
        <v>0</v>
      </c>
      <c r="AB285" s="183">
        <f t="shared" si="170"/>
        <v>0</v>
      </c>
      <c r="AC285" s="183">
        <f t="shared" si="170"/>
        <v>0</v>
      </c>
      <c r="AD285" s="183">
        <f t="shared" si="170"/>
        <v>0</v>
      </c>
      <c r="AE285" s="183">
        <f t="shared" si="169"/>
        <v>0</v>
      </c>
      <c r="AF285" s="183">
        <f t="shared" si="169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171"/>
        <v>0</v>
      </c>
      <c r="D286" s="183">
        <f t="shared" si="171"/>
        <v>0</v>
      </c>
      <c r="E286" s="183">
        <f t="shared" si="171"/>
        <v>0</v>
      </c>
      <c r="F286" s="183">
        <f t="shared" si="171"/>
        <v>0</v>
      </c>
      <c r="G286" s="183">
        <f t="shared" si="171"/>
        <v>0</v>
      </c>
      <c r="H286" s="183">
        <f t="shared" si="171"/>
        <v>0</v>
      </c>
      <c r="I286" s="183">
        <f t="shared" si="171"/>
        <v>0</v>
      </c>
      <c r="J286" s="183">
        <f t="shared" si="171"/>
        <v>0</v>
      </c>
      <c r="K286" s="183">
        <f t="shared" si="171"/>
        <v>0</v>
      </c>
      <c r="L286" s="183">
        <f t="shared" si="171"/>
        <v>0</v>
      </c>
      <c r="M286" s="183">
        <f t="shared" si="171"/>
        <v>0</v>
      </c>
      <c r="N286" s="183">
        <f t="shared" si="171"/>
        <v>0</v>
      </c>
      <c r="O286" s="183">
        <f t="shared" si="171"/>
        <v>0</v>
      </c>
      <c r="P286" s="183">
        <f t="shared" si="171"/>
        <v>0</v>
      </c>
      <c r="Q286" s="183">
        <f t="shared" si="171"/>
        <v>0</v>
      </c>
      <c r="R286" s="183">
        <f t="shared" si="170"/>
        <v>0</v>
      </c>
      <c r="S286" s="183">
        <f t="shared" si="170"/>
        <v>0</v>
      </c>
      <c r="T286" s="183">
        <f t="shared" si="170"/>
        <v>0</v>
      </c>
      <c r="U286" s="183">
        <f t="shared" si="170"/>
        <v>0</v>
      </c>
      <c r="V286" s="183">
        <f t="shared" si="170"/>
        <v>0</v>
      </c>
      <c r="W286" s="183">
        <f t="shared" si="170"/>
        <v>0</v>
      </c>
      <c r="X286" s="183">
        <f t="shared" si="170"/>
        <v>0</v>
      </c>
      <c r="Y286" s="183">
        <f t="shared" si="170"/>
        <v>0</v>
      </c>
      <c r="Z286" s="183">
        <f t="shared" si="170"/>
        <v>0</v>
      </c>
      <c r="AA286" s="183">
        <f t="shared" si="170"/>
        <v>0</v>
      </c>
      <c r="AB286" s="183">
        <f t="shared" si="170"/>
        <v>0</v>
      </c>
      <c r="AC286" s="183">
        <f t="shared" si="170"/>
        <v>0</v>
      </c>
      <c r="AD286" s="183">
        <f t="shared" ref="AD286:AF301" si="172">AC286</f>
        <v>0</v>
      </c>
      <c r="AE286" s="183">
        <f t="shared" si="172"/>
        <v>0</v>
      </c>
      <c r="AF286" s="183">
        <f t="shared" si="172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171"/>
        <v>0</v>
      </c>
      <c r="D287" s="183">
        <f t="shared" si="171"/>
        <v>0</v>
      </c>
      <c r="E287" s="183">
        <f t="shared" si="171"/>
        <v>0</v>
      </c>
      <c r="F287" s="183">
        <f t="shared" si="171"/>
        <v>0</v>
      </c>
      <c r="G287" s="183">
        <f t="shared" si="171"/>
        <v>0</v>
      </c>
      <c r="H287" s="183">
        <f t="shared" si="171"/>
        <v>0</v>
      </c>
      <c r="I287" s="183">
        <f t="shared" si="171"/>
        <v>0</v>
      </c>
      <c r="J287" s="183">
        <f t="shared" si="171"/>
        <v>0</v>
      </c>
      <c r="K287" s="183">
        <f t="shared" si="171"/>
        <v>0</v>
      </c>
      <c r="L287" s="183">
        <f t="shared" si="171"/>
        <v>0</v>
      </c>
      <c r="M287" s="183">
        <f t="shared" si="171"/>
        <v>0</v>
      </c>
      <c r="N287" s="183">
        <f t="shared" si="171"/>
        <v>0</v>
      </c>
      <c r="O287" s="183">
        <f t="shared" si="171"/>
        <v>0</v>
      </c>
      <c r="P287" s="183">
        <f t="shared" si="171"/>
        <v>0</v>
      </c>
      <c r="Q287" s="183">
        <f t="shared" si="171"/>
        <v>0</v>
      </c>
      <c r="R287" s="183">
        <f t="shared" si="171"/>
        <v>0</v>
      </c>
      <c r="S287" s="183">
        <f t="shared" si="170"/>
        <v>0</v>
      </c>
      <c r="T287" s="183">
        <f t="shared" si="170"/>
        <v>0</v>
      </c>
      <c r="U287" s="183">
        <f t="shared" si="170"/>
        <v>0</v>
      </c>
      <c r="V287" s="183">
        <f t="shared" si="170"/>
        <v>0</v>
      </c>
      <c r="W287" s="183">
        <f t="shared" si="170"/>
        <v>0</v>
      </c>
      <c r="X287" s="183">
        <f t="shared" si="170"/>
        <v>0</v>
      </c>
      <c r="Y287" s="183">
        <f t="shared" si="170"/>
        <v>0</v>
      </c>
      <c r="Z287" s="183">
        <f t="shared" si="170"/>
        <v>0</v>
      </c>
      <c r="AA287" s="183">
        <f t="shared" si="170"/>
        <v>0</v>
      </c>
      <c r="AB287" s="183">
        <f t="shared" si="170"/>
        <v>0</v>
      </c>
      <c r="AC287" s="183">
        <f t="shared" si="170"/>
        <v>0</v>
      </c>
      <c r="AD287" s="183">
        <f t="shared" si="172"/>
        <v>0</v>
      </c>
      <c r="AE287" s="183">
        <f t="shared" si="172"/>
        <v>0</v>
      </c>
      <c r="AF287" s="183">
        <f t="shared" si="172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171"/>
        <v>0</v>
      </c>
      <c r="D288" s="183">
        <f t="shared" si="171"/>
        <v>0</v>
      </c>
      <c r="E288" s="183">
        <f t="shared" si="171"/>
        <v>0</v>
      </c>
      <c r="F288" s="183">
        <f t="shared" si="171"/>
        <v>0</v>
      </c>
      <c r="G288" s="183">
        <f t="shared" si="171"/>
        <v>0</v>
      </c>
      <c r="H288" s="183">
        <f t="shared" si="171"/>
        <v>0</v>
      </c>
      <c r="I288" s="183">
        <f t="shared" si="171"/>
        <v>0</v>
      </c>
      <c r="J288" s="183">
        <f t="shared" si="171"/>
        <v>0</v>
      </c>
      <c r="K288" s="183">
        <f t="shared" si="171"/>
        <v>0</v>
      </c>
      <c r="L288" s="183">
        <f t="shared" si="171"/>
        <v>0</v>
      </c>
      <c r="M288" s="183">
        <f t="shared" si="171"/>
        <v>0</v>
      </c>
      <c r="N288" s="183">
        <f t="shared" si="171"/>
        <v>0</v>
      </c>
      <c r="O288" s="183">
        <f t="shared" si="171"/>
        <v>0</v>
      </c>
      <c r="P288" s="183">
        <f t="shared" si="171"/>
        <v>0</v>
      </c>
      <c r="Q288" s="183">
        <f t="shared" si="171"/>
        <v>0</v>
      </c>
      <c r="R288" s="183">
        <f t="shared" si="171"/>
        <v>0</v>
      </c>
      <c r="S288" s="183">
        <f t="shared" ref="S288:AD303" si="173">R288</f>
        <v>0</v>
      </c>
      <c r="T288" s="183">
        <f t="shared" si="173"/>
        <v>0</v>
      </c>
      <c r="U288" s="183">
        <f t="shared" si="173"/>
        <v>0</v>
      </c>
      <c r="V288" s="183">
        <f t="shared" si="173"/>
        <v>0</v>
      </c>
      <c r="W288" s="183">
        <f t="shared" si="173"/>
        <v>0</v>
      </c>
      <c r="X288" s="183">
        <f t="shared" si="173"/>
        <v>0</v>
      </c>
      <c r="Y288" s="183">
        <f t="shared" si="173"/>
        <v>0</v>
      </c>
      <c r="Z288" s="183">
        <f t="shared" si="173"/>
        <v>0</v>
      </c>
      <c r="AA288" s="183">
        <f t="shared" si="173"/>
        <v>0</v>
      </c>
      <c r="AB288" s="183">
        <f t="shared" si="173"/>
        <v>0</v>
      </c>
      <c r="AC288" s="183">
        <f t="shared" si="173"/>
        <v>0</v>
      </c>
      <c r="AD288" s="183">
        <f t="shared" si="173"/>
        <v>0</v>
      </c>
      <c r="AE288" s="183">
        <f t="shared" si="172"/>
        <v>0</v>
      </c>
      <c r="AF288" s="183">
        <f t="shared" si="172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174">B289</f>
        <v>0</v>
      </c>
      <c r="D289" s="183">
        <f t="shared" si="174"/>
        <v>0</v>
      </c>
      <c r="E289" s="183">
        <f t="shared" si="174"/>
        <v>0</v>
      </c>
      <c r="F289" s="183">
        <f t="shared" si="174"/>
        <v>0</v>
      </c>
      <c r="G289" s="183">
        <f t="shared" si="174"/>
        <v>0</v>
      </c>
      <c r="H289" s="183">
        <f t="shared" si="174"/>
        <v>0</v>
      </c>
      <c r="I289" s="183">
        <f t="shared" si="174"/>
        <v>0</v>
      </c>
      <c r="J289" s="183">
        <f t="shared" si="174"/>
        <v>0</v>
      </c>
      <c r="K289" s="183">
        <f t="shared" si="174"/>
        <v>0</v>
      </c>
      <c r="L289" s="183">
        <f t="shared" si="174"/>
        <v>0</v>
      </c>
      <c r="M289" s="183">
        <f t="shared" si="174"/>
        <v>0</v>
      </c>
      <c r="N289" s="183">
        <f t="shared" si="174"/>
        <v>0</v>
      </c>
      <c r="O289" s="183">
        <f t="shared" si="174"/>
        <v>0</v>
      </c>
      <c r="P289" s="183">
        <f t="shared" si="174"/>
        <v>0</v>
      </c>
      <c r="Q289" s="183">
        <f t="shared" si="174"/>
        <v>0</v>
      </c>
      <c r="R289" s="183">
        <f t="shared" si="174"/>
        <v>0</v>
      </c>
      <c r="S289" s="183">
        <f t="shared" si="173"/>
        <v>0</v>
      </c>
      <c r="T289" s="183">
        <f t="shared" si="173"/>
        <v>0</v>
      </c>
      <c r="U289" s="183">
        <f t="shared" si="173"/>
        <v>0</v>
      </c>
      <c r="V289" s="183">
        <f t="shared" si="173"/>
        <v>0</v>
      </c>
      <c r="W289" s="183">
        <f t="shared" si="173"/>
        <v>0</v>
      </c>
      <c r="X289" s="183">
        <f t="shared" si="173"/>
        <v>0</v>
      </c>
      <c r="Y289" s="183">
        <f t="shared" si="173"/>
        <v>0</v>
      </c>
      <c r="Z289" s="183">
        <f t="shared" si="173"/>
        <v>0</v>
      </c>
      <c r="AA289" s="183">
        <f t="shared" si="173"/>
        <v>0</v>
      </c>
      <c r="AB289" s="183">
        <f t="shared" si="173"/>
        <v>0</v>
      </c>
      <c r="AC289" s="183">
        <f t="shared" si="173"/>
        <v>0</v>
      </c>
      <c r="AD289" s="183">
        <f t="shared" si="173"/>
        <v>0</v>
      </c>
      <c r="AE289" s="183">
        <f t="shared" si="172"/>
        <v>0</v>
      </c>
      <c r="AF289" s="183">
        <f t="shared" si="172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174"/>
        <v>0</v>
      </c>
      <c r="D290" s="183">
        <f t="shared" si="174"/>
        <v>0</v>
      </c>
      <c r="E290" s="183">
        <f t="shared" si="174"/>
        <v>0</v>
      </c>
      <c r="F290" s="183">
        <f t="shared" si="174"/>
        <v>0</v>
      </c>
      <c r="G290" s="183">
        <f t="shared" si="174"/>
        <v>0</v>
      </c>
      <c r="H290" s="183">
        <f t="shared" si="174"/>
        <v>0</v>
      </c>
      <c r="I290" s="183">
        <f t="shared" si="174"/>
        <v>0</v>
      </c>
      <c r="J290" s="183">
        <f t="shared" si="174"/>
        <v>0</v>
      </c>
      <c r="K290" s="183">
        <f t="shared" si="174"/>
        <v>0</v>
      </c>
      <c r="L290" s="183">
        <f t="shared" si="174"/>
        <v>0</v>
      </c>
      <c r="M290" s="183">
        <f t="shared" si="174"/>
        <v>0</v>
      </c>
      <c r="N290" s="183">
        <f t="shared" si="174"/>
        <v>0</v>
      </c>
      <c r="O290" s="183">
        <f t="shared" si="174"/>
        <v>0</v>
      </c>
      <c r="P290" s="183">
        <f t="shared" si="174"/>
        <v>0</v>
      </c>
      <c r="Q290" s="183">
        <f t="shared" si="174"/>
        <v>0</v>
      </c>
      <c r="R290" s="183">
        <f t="shared" si="174"/>
        <v>0</v>
      </c>
      <c r="S290" s="183">
        <f t="shared" si="173"/>
        <v>0</v>
      </c>
      <c r="T290" s="183">
        <f t="shared" si="173"/>
        <v>0</v>
      </c>
      <c r="U290" s="183">
        <f t="shared" si="173"/>
        <v>0</v>
      </c>
      <c r="V290" s="183">
        <f t="shared" si="173"/>
        <v>0</v>
      </c>
      <c r="W290" s="183">
        <f t="shared" si="173"/>
        <v>0</v>
      </c>
      <c r="X290" s="183">
        <f t="shared" si="173"/>
        <v>0</v>
      </c>
      <c r="Y290" s="183">
        <f t="shared" si="173"/>
        <v>0</v>
      </c>
      <c r="Z290" s="183">
        <f t="shared" si="173"/>
        <v>0</v>
      </c>
      <c r="AA290" s="183">
        <f t="shared" si="173"/>
        <v>0</v>
      </c>
      <c r="AB290" s="183">
        <f t="shared" si="173"/>
        <v>0</v>
      </c>
      <c r="AC290" s="183">
        <f t="shared" si="173"/>
        <v>0</v>
      </c>
      <c r="AD290" s="183">
        <f t="shared" si="173"/>
        <v>0</v>
      </c>
      <c r="AE290" s="183">
        <f t="shared" si="172"/>
        <v>0</v>
      </c>
      <c r="AF290" s="183">
        <f t="shared" si="172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174"/>
        <v>0</v>
      </c>
      <c r="D291" s="183">
        <f t="shared" si="174"/>
        <v>0</v>
      </c>
      <c r="E291" s="183">
        <f t="shared" si="174"/>
        <v>0</v>
      </c>
      <c r="F291" s="183">
        <f t="shared" si="174"/>
        <v>0</v>
      </c>
      <c r="G291" s="183">
        <f t="shared" si="174"/>
        <v>0</v>
      </c>
      <c r="H291" s="183">
        <f t="shared" si="174"/>
        <v>0</v>
      </c>
      <c r="I291" s="183">
        <f t="shared" si="174"/>
        <v>0</v>
      </c>
      <c r="J291" s="183">
        <f t="shared" si="174"/>
        <v>0</v>
      </c>
      <c r="K291" s="183">
        <f t="shared" si="174"/>
        <v>0</v>
      </c>
      <c r="L291" s="183">
        <f t="shared" si="174"/>
        <v>0</v>
      </c>
      <c r="M291" s="183">
        <f t="shared" si="174"/>
        <v>0</v>
      </c>
      <c r="N291" s="183">
        <f t="shared" si="174"/>
        <v>0</v>
      </c>
      <c r="O291" s="183">
        <f t="shared" si="174"/>
        <v>0</v>
      </c>
      <c r="P291" s="183">
        <f t="shared" si="174"/>
        <v>0</v>
      </c>
      <c r="Q291" s="183">
        <f t="shared" si="174"/>
        <v>0</v>
      </c>
      <c r="R291" s="183">
        <f t="shared" si="174"/>
        <v>0</v>
      </c>
      <c r="S291" s="183">
        <f t="shared" si="173"/>
        <v>0</v>
      </c>
      <c r="T291" s="183">
        <f t="shared" si="173"/>
        <v>0</v>
      </c>
      <c r="U291" s="183">
        <f t="shared" si="173"/>
        <v>0</v>
      </c>
      <c r="V291" s="183">
        <f t="shared" si="173"/>
        <v>0</v>
      </c>
      <c r="W291" s="183">
        <f t="shared" si="173"/>
        <v>0</v>
      </c>
      <c r="X291" s="183">
        <f t="shared" si="173"/>
        <v>0</v>
      </c>
      <c r="Y291" s="183">
        <f t="shared" si="173"/>
        <v>0</v>
      </c>
      <c r="Z291" s="183">
        <f t="shared" si="173"/>
        <v>0</v>
      </c>
      <c r="AA291" s="183">
        <f t="shared" si="173"/>
        <v>0</v>
      </c>
      <c r="AB291" s="183">
        <f t="shared" si="173"/>
        <v>0</v>
      </c>
      <c r="AC291" s="183">
        <f t="shared" si="173"/>
        <v>0</v>
      </c>
      <c r="AD291" s="183">
        <f t="shared" si="173"/>
        <v>0</v>
      </c>
      <c r="AE291" s="183">
        <f t="shared" si="172"/>
        <v>0</v>
      </c>
      <c r="AF291" s="183">
        <f t="shared" si="172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174"/>
        <v>0</v>
      </c>
      <c r="D292" s="183">
        <f t="shared" si="174"/>
        <v>0</v>
      </c>
      <c r="E292" s="183">
        <f t="shared" si="174"/>
        <v>0</v>
      </c>
      <c r="F292" s="183">
        <f t="shared" si="174"/>
        <v>0</v>
      </c>
      <c r="G292" s="183">
        <f t="shared" si="174"/>
        <v>0</v>
      </c>
      <c r="H292" s="183">
        <f t="shared" si="174"/>
        <v>0</v>
      </c>
      <c r="I292" s="183">
        <f t="shared" si="174"/>
        <v>0</v>
      </c>
      <c r="J292" s="183">
        <f t="shared" si="174"/>
        <v>0</v>
      </c>
      <c r="K292" s="183">
        <f t="shared" si="174"/>
        <v>0</v>
      </c>
      <c r="L292" s="183">
        <f t="shared" si="174"/>
        <v>0</v>
      </c>
      <c r="M292" s="183">
        <f t="shared" si="174"/>
        <v>0</v>
      </c>
      <c r="N292" s="183">
        <f t="shared" si="174"/>
        <v>0</v>
      </c>
      <c r="O292" s="183">
        <f t="shared" si="174"/>
        <v>0</v>
      </c>
      <c r="P292" s="183">
        <f t="shared" si="174"/>
        <v>0</v>
      </c>
      <c r="Q292" s="183">
        <f t="shared" si="174"/>
        <v>0</v>
      </c>
      <c r="R292" s="183">
        <f t="shared" si="174"/>
        <v>0</v>
      </c>
      <c r="S292" s="183">
        <f t="shared" si="173"/>
        <v>0</v>
      </c>
      <c r="T292" s="183">
        <f t="shared" si="173"/>
        <v>0</v>
      </c>
      <c r="U292" s="183">
        <f t="shared" si="173"/>
        <v>0</v>
      </c>
      <c r="V292" s="183">
        <f t="shared" si="173"/>
        <v>0</v>
      </c>
      <c r="W292" s="183">
        <f t="shared" si="173"/>
        <v>0</v>
      </c>
      <c r="X292" s="183">
        <f t="shared" si="173"/>
        <v>0</v>
      </c>
      <c r="Y292" s="183">
        <f t="shared" si="173"/>
        <v>0</v>
      </c>
      <c r="Z292" s="183">
        <f t="shared" si="173"/>
        <v>0</v>
      </c>
      <c r="AA292" s="183">
        <f t="shared" si="173"/>
        <v>0</v>
      </c>
      <c r="AB292" s="183">
        <f t="shared" si="173"/>
        <v>0</v>
      </c>
      <c r="AC292" s="183">
        <f t="shared" si="173"/>
        <v>0</v>
      </c>
      <c r="AD292" s="183">
        <f t="shared" si="173"/>
        <v>0</v>
      </c>
      <c r="AE292" s="183">
        <f t="shared" si="172"/>
        <v>0</v>
      </c>
      <c r="AF292" s="183">
        <f t="shared" si="172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174"/>
        <v>0</v>
      </c>
      <c r="D293" s="183">
        <f t="shared" si="174"/>
        <v>0</v>
      </c>
      <c r="E293" s="183">
        <f t="shared" si="174"/>
        <v>0</v>
      </c>
      <c r="F293" s="183">
        <f t="shared" si="174"/>
        <v>0</v>
      </c>
      <c r="G293" s="183">
        <f t="shared" si="174"/>
        <v>0</v>
      </c>
      <c r="H293" s="183">
        <f t="shared" si="174"/>
        <v>0</v>
      </c>
      <c r="I293" s="183">
        <f t="shared" si="174"/>
        <v>0</v>
      </c>
      <c r="J293" s="183">
        <f t="shared" si="174"/>
        <v>0</v>
      </c>
      <c r="K293" s="183">
        <f t="shared" si="174"/>
        <v>0</v>
      </c>
      <c r="L293" s="183">
        <f t="shared" si="174"/>
        <v>0</v>
      </c>
      <c r="M293" s="183">
        <f t="shared" si="174"/>
        <v>0</v>
      </c>
      <c r="N293" s="183">
        <f t="shared" si="174"/>
        <v>0</v>
      </c>
      <c r="O293" s="183">
        <f t="shared" si="174"/>
        <v>0</v>
      </c>
      <c r="P293" s="183">
        <f t="shared" si="174"/>
        <v>0</v>
      </c>
      <c r="Q293" s="183">
        <f t="shared" si="174"/>
        <v>0</v>
      </c>
      <c r="R293" s="183">
        <f t="shared" si="174"/>
        <v>0</v>
      </c>
      <c r="S293" s="183">
        <f t="shared" si="173"/>
        <v>0</v>
      </c>
      <c r="T293" s="183">
        <f t="shared" si="173"/>
        <v>0</v>
      </c>
      <c r="U293" s="183">
        <f t="shared" si="173"/>
        <v>0</v>
      </c>
      <c r="V293" s="183">
        <f t="shared" si="173"/>
        <v>0</v>
      </c>
      <c r="W293" s="183">
        <f t="shared" si="173"/>
        <v>0</v>
      </c>
      <c r="X293" s="183">
        <f t="shared" si="173"/>
        <v>0</v>
      </c>
      <c r="Y293" s="183">
        <f t="shared" si="173"/>
        <v>0</v>
      </c>
      <c r="Z293" s="183">
        <f t="shared" si="173"/>
        <v>0</v>
      </c>
      <c r="AA293" s="183">
        <f t="shared" si="173"/>
        <v>0</v>
      </c>
      <c r="AB293" s="183">
        <f t="shared" si="173"/>
        <v>0</v>
      </c>
      <c r="AC293" s="183">
        <f t="shared" si="173"/>
        <v>0</v>
      </c>
      <c r="AD293" s="183">
        <f t="shared" si="173"/>
        <v>0</v>
      </c>
      <c r="AE293" s="183">
        <f t="shared" si="172"/>
        <v>0</v>
      </c>
      <c r="AF293" s="183">
        <f t="shared" si="172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174"/>
        <v>0</v>
      </c>
      <c r="D294" s="183">
        <f t="shared" si="174"/>
        <v>0</v>
      </c>
      <c r="E294" s="183">
        <f t="shared" si="174"/>
        <v>0</v>
      </c>
      <c r="F294" s="183">
        <f t="shared" si="174"/>
        <v>0</v>
      </c>
      <c r="G294" s="183">
        <f t="shared" si="174"/>
        <v>0</v>
      </c>
      <c r="H294" s="183">
        <f t="shared" si="174"/>
        <v>0</v>
      </c>
      <c r="I294" s="183">
        <f t="shared" si="174"/>
        <v>0</v>
      </c>
      <c r="J294" s="183">
        <f t="shared" si="174"/>
        <v>0</v>
      </c>
      <c r="K294" s="183">
        <f t="shared" si="174"/>
        <v>0</v>
      </c>
      <c r="L294" s="183">
        <f t="shared" si="174"/>
        <v>0</v>
      </c>
      <c r="M294" s="183">
        <f t="shared" si="174"/>
        <v>0</v>
      </c>
      <c r="N294" s="183">
        <f t="shared" si="174"/>
        <v>0</v>
      </c>
      <c r="O294" s="183">
        <f t="shared" si="174"/>
        <v>0</v>
      </c>
      <c r="P294" s="183">
        <f t="shared" si="174"/>
        <v>0</v>
      </c>
      <c r="Q294" s="183">
        <f t="shared" si="174"/>
        <v>0</v>
      </c>
      <c r="R294" s="183">
        <f t="shared" si="174"/>
        <v>0</v>
      </c>
      <c r="S294" s="183">
        <f t="shared" si="173"/>
        <v>0</v>
      </c>
      <c r="T294" s="183">
        <f t="shared" si="173"/>
        <v>0</v>
      </c>
      <c r="U294" s="183">
        <f t="shared" si="173"/>
        <v>0</v>
      </c>
      <c r="V294" s="183">
        <f t="shared" si="173"/>
        <v>0</v>
      </c>
      <c r="W294" s="183">
        <f t="shared" si="173"/>
        <v>0</v>
      </c>
      <c r="X294" s="183">
        <f t="shared" si="173"/>
        <v>0</v>
      </c>
      <c r="Y294" s="183">
        <f t="shared" si="173"/>
        <v>0</v>
      </c>
      <c r="Z294" s="183">
        <f t="shared" si="173"/>
        <v>0</v>
      </c>
      <c r="AA294" s="183">
        <f t="shared" si="173"/>
        <v>0</v>
      </c>
      <c r="AB294" s="183">
        <f t="shared" si="173"/>
        <v>0</v>
      </c>
      <c r="AC294" s="183">
        <f t="shared" si="173"/>
        <v>0</v>
      </c>
      <c r="AD294" s="183">
        <f t="shared" si="173"/>
        <v>0</v>
      </c>
      <c r="AE294" s="183">
        <f t="shared" si="172"/>
        <v>0</v>
      </c>
      <c r="AF294" s="183">
        <f t="shared" si="172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174"/>
        <v>0</v>
      </c>
      <c r="D295" s="183">
        <f t="shared" si="174"/>
        <v>0</v>
      </c>
      <c r="E295" s="183">
        <f t="shared" si="174"/>
        <v>0</v>
      </c>
      <c r="F295" s="183">
        <f t="shared" si="174"/>
        <v>0</v>
      </c>
      <c r="G295" s="183">
        <f t="shared" si="174"/>
        <v>0</v>
      </c>
      <c r="H295" s="183">
        <f t="shared" si="174"/>
        <v>0</v>
      </c>
      <c r="I295" s="183">
        <f t="shared" si="174"/>
        <v>0</v>
      </c>
      <c r="J295" s="183">
        <f t="shared" si="174"/>
        <v>0</v>
      </c>
      <c r="K295" s="183">
        <f t="shared" si="174"/>
        <v>0</v>
      </c>
      <c r="L295" s="183">
        <f t="shared" si="174"/>
        <v>0</v>
      </c>
      <c r="M295" s="183">
        <f t="shared" si="174"/>
        <v>0</v>
      </c>
      <c r="N295" s="183">
        <f t="shared" si="174"/>
        <v>0</v>
      </c>
      <c r="O295" s="183">
        <f t="shared" si="174"/>
        <v>0</v>
      </c>
      <c r="P295" s="183">
        <f t="shared" si="174"/>
        <v>0</v>
      </c>
      <c r="Q295" s="183">
        <f t="shared" si="174"/>
        <v>0</v>
      </c>
      <c r="R295" s="183">
        <f t="shared" si="174"/>
        <v>0</v>
      </c>
      <c r="S295" s="183">
        <f t="shared" si="173"/>
        <v>0</v>
      </c>
      <c r="T295" s="183">
        <f t="shared" si="173"/>
        <v>0</v>
      </c>
      <c r="U295" s="183">
        <f t="shared" si="173"/>
        <v>0</v>
      </c>
      <c r="V295" s="183">
        <f t="shared" si="173"/>
        <v>0</v>
      </c>
      <c r="W295" s="183">
        <f t="shared" si="173"/>
        <v>0</v>
      </c>
      <c r="X295" s="183">
        <f t="shared" si="173"/>
        <v>0</v>
      </c>
      <c r="Y295" s="183">
        <f t="shared" si="173"/>
        <v>0</v>
      </c>
      <c r="Z295" s="183">
        <f t="shared" si="173"/>
        <v>0</v>
      </c>
      <c r="AA295" s="183">
        <f t="shared" si="173"/>
        <v>0</v>
      </c>
      <c r="AB295" s="183">
        <f t="shared" si="173"/>
        <v>0</v>
      </c>
      <c r="AC295" s="183">
        <f t="shared" si="173"/>
        <v>0</v>
      </c>
      <c r="AD295" s="183">
        <f t="shared" si="173"/>
        <v>0</v>
      </c>
      <c r="AE295" s="183">
        <f t="shared" si="172"/>
        <v>0</v>
      </c>
      <c r="AF295" s="183">
        <f t="shared" si="172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174"/>
        <v>0</v>
      </c>
      <c r="D296" s="183">
        <f t="shared" si="174"/>
        <v>0</v>
      </c>
      <c r="E296" s="183">
        <f t="shared" si="174"/>
        <v>0</v>
      </c>
      <c r="F296" s="183">
        <f t="shared" si="174"/>
        <v>0</v>
      </c>
      <c r="G296" s="183">
        <f t="shared" si="174"/>
        <v>0</v>
      </c>
      <c r="H296" s="183">
        <f t="shared" si="174"/>
        <v>0</v>
      </c>
      <c r="I296" s="183">
        <f t="shared" si="174"/>
        <v>0</v>
      </c>
      <c r="J296" s="183">
        <f t="shared" si="174"/>
        <v>0</v>
      </c>
      <c r="K296" s="183">
        <f t="shared" si="174"/>
        <v>0</v>
      </c>
      <c r="L296" s="183">
        <f t="shared" si="174"/>
        <v>0</v>
      </c>
      <c r="M296" s="183">
        <f t="shared" si="174"/>
        <v>0</v>
      </c>
      <c r="N296" s="183">
        <f t="shared" si="174"/>
        <v>0</v>
      </c>
      <c r="O296" s="183">
        <f t="shared" si="174"/>
        <v>0</v>
      </c>
      <c r="P296" s="183">
        <f t="shared" si="174"/>
        <v>0</v>
      </c>
      <c r="Q296" s="183">
        <f t="shared" si="174"/>
        <v>0</v>
      </c>
      <c r="R296" s="183">
        <f t="shared" si="174"/>
        <v>0</v>
      </c>
      <c r="S296" s="183">
        <f t="shared" si="173"/>
        <v>0</v>
      </c>
      <c r="T296" s="183">
        <f t="shared" si="173"/>
        <v>0</v>
      </c>
      <c r="U296" s="183">
        <f t="shared" si="173"/>
        <v>0</v>
      </c>
      <c r="V296" s="183">
        <f t="shared" si="173"/>
        <v>0</v>
      </c>
      <c r="W296" s="183">
        <f t="shared" si="173"/>
        <v>0</v>
      </c>
      <c r="X296" s="183">
        <f t="shared" si="173"/>
        <v>0</v>
      </c>
      <c r="Y296" s="183">
        <f t="shared" si="173"/>
        <v>0</v>
      </c>
      <c r="Z296" s="183">
        <f t="shared" si="173"/>
        <v>0</v>
      </c>
      <c r="AA296" s="183">
        <f t="shared" si="173"/>
        <v>0</v>
      </c>
      <c r="AB296" s="183">
        <f t="shared" si="173"/>
        <v>0</v>
      </c>
      <c r="AC296" s="183">
        <f t="shared" si="173"/>
        <v>0</v>
      </c>
      <c r="AD296" s="183">
        <f t="shared" si="173"/>
        <v>0</v>
      </c>
      <c r="AE296" s="183">
        <f t="shared" si="172"/>
        <v>0</v>
      </c>
      <c r="AF296" s="183">
        <f t="shared" si="172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174"/>
        <v>0</v>
      </c>
      <c r="D297" s="183">
        <f t="shared" si="174"/>
        <v>0</v>
      </c>
      <c r="E297" s="183">
        <f t="shared" si="174"/>
        <v>0</v>
      </c>
      <c r="F297" s="183">
        <f t="shared" si="174"/>
        <v>0</v>
      </c>
      <c r="G297" s="183">
        <f t="shared" si="174"/>
        <v>0</v>
      </c>
      <c r="H297" s="183">
        <f t="shared" si="174"/>
        <v>0</v>
      </c>
      <c r="I297" s="183">
        <f t="shared" si="174"/>
        <v>0</v>
      </c>
      <c r="J297" s="183">
        <f t="shared" si="174"/>
        <v>0</v>
      </c>
      <c r="K297" s="183">
        <f t="shared" si="174"/>
        <v>0</v>
      </c>
      <c r="L297" s="183">
        <f t="shared" si="174"/>
        <v>0</v>
      </c>
      <c r="M297" s="183">
        <f t="shared" si="174"/>
        <v>0</v>
      </c>
      <c r="N297" s="183">
        <f t="shared" si="174"/>
        <v>0</v>
      </c>
      <c r="O297" s="183">
        <f t="shared" si="174"/>
        <v>0</v>
      </c>
      <c r="P297" s="183">
        <f t="shared" si="174"/>
        <v>0</v>
      </c>
      <c r="Q297" s="183">
        <f t="shared" si="174"/>
        <v>0</v>
      </c>
      <c r="R297" s="183">
        <f t="shared" si="174"/>
        <v>0</v>
      </c>
      <c r="S297" s="183">
        <f t="shared" si="173"/>
        <v>0</v>
      </c>
      <c r="T297" s="183">
        <f t="shared" si="173"/>
        <v>0</v>
      </c>
      <c r="U297" s="183">
        <f t="shared" si="173"/>
        <v>0</v>
      </c>
      <c r="V297" s="183">
        <f t="shared" si="173"/>
        <v>0</v>
      </c>
      <c r="W297" s="183">
        <f t="shared" si="173"/>
        <v>0</v>
      </c>
      <c r="X297" s="183">
        <f t="shared" si="173"/>
        <v>0</v>
      </c>
      <c r="Y297" s="183">
        <f t="shared" si="173"/>
        <v>0</v>
      </c>
      <c r="Z297" s="183">
        <f t="shared" si="173"/>
        <v>0</v>
      </c>
      <c r="AA297" s="183">
        <f t="shared" si="173"/>
        <v>0</v>
      </c>
      <c r="AB297" s="183">
        <f t="shared" si="173"/>
        <v>0</v>
      </c>
      <c r="AC297" s="183">
        <f t="shared" si="173"/>
        <v>0</v>
      </c>
      <c r="AD297" s="183">
        <f t="shared" si="173"/>
        <v>0</v>
      </c>
      <c r="AE297" s="183">
        <f t="shared" si="172"/>
        <v>0</v>
      </c>
      <c r="AF297" s="183">
        <f t="shared" si="172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174"/>
        <v>0</v>
      </c>
      <c r="D298" s="183">
        <f t="shared" si="174"/>
        <v>0</v>
      </c>
      <c r="E298" s="183">
        <f t="shared" si="174"/>
        <v>0</v>
      </c>
      <c r="F298" s="183">
        <f t="shared" si="174"/>
        <v>0</v>
      </c>
      <c r="G298" s="183">
        <f t="shared" si="174"/>
        <v>0</v>
      </c>
      <c r="H298" s="183">
        <f t="shared" si="174"/>
        <v>0</v>
      </c>
      <c r="I298" s="183">
        <f t="shared" si="174"/>
        <v>0</v>
      </c>
      <c r="J298" s="183">
        <f t="shared" si="174"/>
        <v>0</v>
      </c>
      <c r="K298" s="183">
        <f t="shared" si="174"/>
        <v>0</v>
      </c>
      <c r="L298" s="183">
        <f t="shared" si="174"/>
        <v>0</v>
      </c>
      <c r="M298" s="183">
        <f t="shared" si="174"/>
        <v>0</v>
      </c>
      <c r="N298" s="183">
        <f t="shared" si="174"/>
        <v>0</v>
      </c>
      <c r="O298" s="183">
        <f t="shared" si="174"/>
        <v>0</v>
      </c>
      <c r="P298" s="183">
        <f t="shared" si="174"/>
        <v>0</v>
      </c>
      <c r="Q298" s="183">
        <f t="shared" si="174"/>
        <v>0</v>
      </c>
      <c r="R298" s="183">
        <f t="shared" si="174"/>
        <v>0</v>
      </c>
      <c r="S298" s="183">
        <f t="shared" si="173"/>
        <v>0</v>
      </c>
      <c r="T298" s="183">
        <f t="shared" si="173"/>
        <v>0</v>
      </c>
      <c r="U298" s="183">
        <f t="shared" si="173"/>
        <v>0</v>
      </c>
      <c r="V298" s="183">
        <f t="shared" si="173"/>
        <v>0</v>
      </c>
      <c r="W298" s="183">
        <f t="shared" si="173"/>
        <v>0</v>
      </c>
      <c r="X298" s="183">
        <f t="shared" si="173"/>
        <v>0</v>
      </c>
      <c r="Y298" s="183">
        <f t="shared" si="173"/>
        <v>0</v>
      </c>
      <c r="Z298" s="183">
        <f t="shared" si="173"/>
        <v>0</v>
      </c>
      <c r="AA298" s="183">
        <f t="shared" si="173"/>
        <v>0</v>
      </c>
      <c r="AB298" s="183">
        <f t="shared" si="173"/>
        <v>0</v>
      </c>
      <c r="AC298" s="183">
        <f t="shared" si="173"/>
        <v>0</v>
      </c>
      <c r="AD298" s="183">
        <f t="shared" si="173"/>
        <v>0</v>
      </c>
      <c r="AE298" s="183">
        <f t="shared" si="172"/>
        <v>0</v>
      </c>
      <c r="AF298" s="183">
        <f t="shared" si="172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174"/>
        <v>0</v>
      </c>
      <c r="D299" s="183">
        <f t="shared" si="174"/>
        <v>0</v>
      </c>
      <c r="E299" s="183">
        <f t="shared" si="174"/>
        <v>0</v>
      </c>
      <c r="F299" s="183">
        <f t="shared" si="174"/>
        <v>0</v>
      </c>
      <c r="G299" s="183">
        <f t="shared" si="174"/>
        <v>0</v>
      </c>
      <c r="H299" s="183">
        <f t="shared" si="174"/>
        <v>0</v>
      </c>
      <c r="I299" s="183">
        <f t="shared" si="174"/>
        <v>0</v>
      </c>
      <c r="J299" s="183">
        <f t="shared" si="174"/>
        <v>0</v>
      </c>
      <c r="K299" s="183">
        <f t="shared" si="174"/>
        <v>0</v>
      </c>
      <c r="L299" s="183">
        <f t="shared" si="174"/>
        <v>0</v>
      </c>
      <c r="M299" s="183">
        <f t="shared" si="174"/>
        <v>0</v>
      </c>
      <c r="N299" s="183">
        <f t="shared" si="174"/>
        <v>0</v>
      </c>
      <c r="O299" s="183">
        <f t="shared" si="174"/>
        <v>0</v>
      </c>
      <c r="P299" s="183">
        <f t="shared" si="174"/>
        <v>0</v>
      </c>
      <c r="Q299" s="183">
        <f t="shared" si="174"/>
        <v>0</v>
      </c>
      <c r="R299" s="183">
        <f t="shared" si="174"/>
        <v>0</v>
      </c>
      <c r="S299" s="183">
        <f t="shared" si="173"/>
        <v>0</v>
      </c>
      <c r="T299" s="183">
        <f t="shared" si="173"/>
        <v>0</v>
      </c>
      <c r="U299" s="183">
        <f t="shared" si="173"/>
        <v>0</v>
      </c>
      <c r="V299" s="183">
        <f t="shared" si="173"/>
        <v>0</v>
      </c>
      <c r="W299" s="183">
        <f t="shared" si="173"/>
        <v>0</v>
      </c>
      <c r="X299" s="183">
        <f t="shared" si="173"/>
        <v>0</v>
      </c>
      <c r="Y299" s="183">
        <f t="shared" si="173"/>
        <v>0</v>
      </c>
      <c r="Z299" s="183">
        <f t="shared" si="173"/>
        <v>0</v>
      </c>
      <c r="AA299" s="183">
        <f t="shared" si="173"/>
        <v>0</v>
      </c>
      <c r="AB299" s="183">
        <f t="shared" si="173"/>
        <v>0</v>
      </c>
      <c r="AC299" s="183">
        <f t="shared" si="173"/>
        <v>0</v>
      </c>
      <c r="AD299" s="183">
        <f t="shared" si="173"/>
        <v>0</v>
      </c>
      <c r="AE299" s="183">
        <f t="shared" si="172"/>
        <v>0</v>
      </c>
      <c r="AF299" s="183">
        <f t="shared" si="172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174"/>
        <v>0</v>
      </c>
      <c r="D300" s="183">
        <f t="shared" si="174"/>
        <v>0</v>
      </c>
      <c r="E300" s="183">
        <f t="shared" si="174"/>
        <v>0</v>
      </c>
      <c r="F300" s="183">
        <f t="shared" si="174"/>
        <v>0</v>
      </c>
      <c r="G300" s="183">
        <f t="shared" si="174"/>
        <v>0</v>
      </c>
      <c r="H300" s="183">
        <f t="shared" si="174"/>
        <v>0</v>
      </c>
      <c r="I300" s="183">
        <f t="shared" si="174"/>
        <v>0</v>
      </c>
      <c r="J300" s="183">
        <f t="shared" si="174"/>
        <v>0</v>
      </c>
      <c r="K300" s="183">
        <f t="shared" si="174"/>
        <v>0</v>
      </c>
      <c r="L300" s="183">
        <f t="shared" si="174"/>
        <v>0</v>
      </c>
      <c r="M300" s="183">
        <f t="shared" si="174"/>
        <v>0</v>
      </c>
      <c r="N300" s="183">
        <f t="shared" si="174"/>
        <v>0</v>
      </c>
      <c r="O300" s="183">
        <f t="shared" si="174"/>
        <v>0</v>
      </c>
      <c r="P300" s="183">
        <f t="shared" si="174"/>
        <v>0</v>
      </c>
      <c r="Q300" s="183">
        <f t="shared" si="174"/>
        <v>0</v>
      </c>
      <c r="R300" s="183">
        <f t="shared" si="174"/>
        <v>0</v>
      </c>
      <c r="S300" s="183">
        <f t="shared" si="173"/>
        <v>0</v>
      </c>
      <c r="T300" s="183">
        <f t="shared" si="173"/>
        <v>0</v>
      </c>
      <c r="U300" s="183">
        <f t="shared" si="173"/>
        <v>0</v>
      </c>
      <c r="V300" s="183">
        <f t="shared" si="173"/>
        <v>0</v>
      </c>
      <c r="W300" s="183">
        <f t="shared" si="173"/>
        <v>0</v>
      </c>
      <c r="X300" s="183">
        <f t="shared" si="173"/>
        <v>0</v>
      </c>
      <c r="Y300" s="183">
        <f t="shared" si="173"/>
        <v>0</v>
      </c>
      <c r="Z300" s="183">
        <f t="shared" si="173"/>
        <v>0</v>
      </c>
      <c r="AA300" s="183">
        <f t="shared" si="173"/>
        <v>0</v>
      </c>
      <c r="AB300" s="183">
        <f t="shared" si="173"/>
        <v>0</v>
      </c>
      <c r="AC300" s="183">
        <f t="shared" si="173"/>
        <v>0</v>
      </c>
      <c r="AD300" s="183">
        <f t="shared" si="173"/>
        <v>0</v>
      </c>
      <c r="AE300" s="183">
        <f t="shared" si="172"/>
        <v>0</v>
      </c>
      <c r="AF300" s="183">
        <f t="shared" si="172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174"/>
        <v>0</v>
      </c>
      <c r="D301" s="183">
        <f t="shared" si="174"/>
        <v>0</v>
      </c>
      <c r="E301" s="183">
        <f t="shared" si="174"/>
        <v>0</v>
      </c>
      <c r="F301" s="183">
        <f t="shared" si="174"/>
        <v>0</v>
      </c>
      <c r="G301" s="183">
        <f t="shared" si="174"/>
        <v>0</v>
      </c>
      <c r="H301" s="183">
        <f t="shared" si="174"/>
        <v>0</v>
      </c>
      <c r="I301" s="183">
        <f t="shared" si="174"/>
        <v>0</v>
      </c>
      <c r="J301" s="183">
        <f t="shared" si="174"/>
        <v>0</v>
      </c>
      <c r="K301" s="183">
        <f t="shared" si="174"/>
        <v>0</v>
      </c>
      <c r="L301" s="183">
        <f t="shared" si="174"/>
        <v>0</v>
      </c>
      <c r="M301" s="183">
        <f t="shared" si="174"/>
        <v>0</v>
      </c>
      <c r="N301" s="183">
        <f t="shared" si="174"/>
        <v>0</v>
      </c>
      <c r="O301" s="183">
        <f t="shared" si="174"/>
        <v>0</v>
      </c>
      <c r="P301" s="183">
        <f t="shared" si="174"/>
        <v>0</v>
      </c>
      <c r="Q301" s="183">
        <f t="shared" si="174"/>
        <v>0</v>
      </c>
      <c r="R301" s="183">
        <f t="shared" si="174"/>
        <v>0</v>
      </c>
      <c r="S301" s="183">
        <f t="shared" si="173"/>
        <v>0</v>
      </c>
      <c r="T301" s="183">
        <f t="shared" si="173"/>
        <v>0</v>
      </c>
      <c r="U301" s="183">
        <f t="shared" si="173"/>
        <v>0</v>
      </c>
      <c r="V301" s="183">
        <f t="shared" si="173"/>
        <v>0</v>
      </c>
      <c r="W301" s="183">
        <f t="shared" si="173"/>
        <v>0</v>
      </c>
      <c r="X301" s="183">
        <f t="shared" si="173"/>
        <v>0</v>
      </c>
      <c r="Y301" s="183">
        <f t="shared" si="173"/>
        <v>0</v>
      </c>
      <c r="Z301" s="183">
        <f t="shared" si="173"/>
        <v>0</v>
      </c>
      <c r="AA301" s="183">
        <f t="shared" si="173"/>
        <v>0</v>
      </c>
      <c r="AB301" s="183">
        <f t="shared" si="173"/>
        <v>0</v>
      </c>
      <c r="AC301" s="183">
        <f t="shared" si="173"/>
        <v>0</v>
      </c>
      <c r="AD301" s="183">
        <f t="shared" si="173"/>
        <v>0</v>
      </c>
      <c r="AE301" s="183">
        <f t="shared" si="172"/>
        <v>0</v>
      </c>
      <c r="AF301" s="183">
        <f t="shared" si="172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174"/>
        <v>0</v>
      </c>
      <c r="D302" s="183">
        <f t="shared" si="174"/>
        <v>0</v>
      </c>
      <c r="E302" s="183">
        <f t="shared" si="174"/>
        <v>0</v>
      </c>
      <c r="F302" s="183">
        <f t="shared" si="174"/>
        <v>0</v>
      </c>
      <c r="G302" s="183">
        <f t="shared" si="174"/>
        <v>0</v>
      </c>
      <c r="H302" s="183">
        <f t="shared" si="174"/>
        <v>0</v>
      </c>
      <c r="I302" s="183">
        <f t="shared" si="174"/>
        <v>0</v>
      </c>
      <c r="J302" s="183">
        <f t="shared" si="174"/>
        <v>0</v>
      </c>
      <c r="K302" s="183">
        <f t="shared" si="174"/>
        <v>0</v>
      </c>
      <c r="L302" s="183">
        <f t="shared" si="174"/>
        <v>0</v>
      </c>
      <c r="M302" s="183">
        <f t="shared" si="174"/>
        <v>0</v>
      </c>
      <c r="N302" s="183">
        <f t="shared" si="174"/>
        <v>0</v>
      </c>
      <c r="O302" s="183">
        <f t="shared" si="174"/>
        <v>0</v>
      </c>
      <c r="P302" s="183">
        <f t="shared" si="174"/>
        <v>0</v>
      </c>
      <c r="Q302" s="183">
        <f t="shared" si="174"/>
        <v>0</v>
      </c>
      <c r="R302" s="183">
        <f t="shared" si="174"/>
        <v>0</v>
      </c>
      <c r="S302" s="183">
        <f t="shared" si="173"/>
        <v>0</v>
      </c>
      <c r="T302" s="183">
        <f t="shared" si="173"/>
        <v>0</v>
      </c>
      <c r="U302" s="183">
        <f t="shared" si="173"/>
        <v>0</v>
      </c>
      <c r="V302" s="183">
        <f t="shared" si="173"/>
        <v>0</v>
      </c>
      <c r="W302" s="183">
        <f t="shared" si="173"/>
        <v>0</v>
      </c>
      <c r="X302" s="183">
        <f t="shared" si="173"/>
        <v>0</v>
      </c>
      <c r="Y302" s="183">
        <f t="shared" si="173"/>
        <v>0</v>
      </c>
      <c r="Z302" s="183">
        <f t="shared" si="173"/>
        <v>0</v>
      </c>
      <c r="AA302" s="183">
        <f t="shared" si="173"/>
        <v>0</v>
      </c>
      <c r="AB302" s="183">
        <f t="shared" si="173"/>
        <v>0</v>
      </c>
      <c r="AC302" s="183">
        <f t="shared" si="173"/>
        <v>0</v>
      </c>
      <c r="AD302" s="183">
        <f t="shared" si="173"/>
        <v>0</v>
      </c>
      <c r="AE302" s="183">
        <f t="shared" ref="AE302:AF302" si="175">AD302</f>
        <v>0</v>
      </c>
      <c r="AF302" s="183">
        <f t="shared" si="175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174"/>
        <v>0</v>
      </c>
      <c r="D303" s="183">
        <f t="shared" si="174"/>
        <v>0</v>
      </c>
      <c r="E303" s="183">
        <f t="shared" si="174"/>
        <v>0</v>
      </c>
      <c r="F303" s="183">
        <f t="shared" si="174"/>
        <v>0</v>
      </c>
      <c r="G303" s="183">
        <f t="shared" si="174"/>
        <v>0</v>
      </c>
      <c r="H303" s="183">
        <f t="shared" si="174"/>
        <v>0</v>
      </c>
      <c r="I303" s="183">
        <f t="shared" si="174"/>
        <v>0</v>
      </c>
      <c r="J303" s="183">
        <f t="shared" si="174"/>
        <v>0</v>
      </c>
      <c r="K303" s="183">
        <f t="shared" si="174"/>
        <v>0</v>
      </c>
      <c r="L303" s="183">
        <f t="shared" si="174"/>
        <v>0</v>
      </c>
      <c r="M303" s="183">
        <f t="shared" si="174"/>
        <v>0</v>
      </c>
      <c r="N303" s="183">
        <f t="shared" si="174"/>
        <v>0</v>
      </c>
      <c r="O303" s="183">
        <f t="shared" si="174"/>
        <v>0</v>
      </c>
      <c r="P303" s="183">
        <f t="shared" si="174"/>
        <v>0</v>
      </c>
      <c r="Q303" s="183">
        <f t="shared" si="174"/>
        <v>0</v>
      </c>
      <c r="R303" s="183">
        <f t="shared" si="174"/>
        <v>0</v>
      </c>
      <c r="S303" s="183">
        <f t="shared" si="173"/>
        <v>0</v>
      </c>
      <c r="T303" s="183">
        <f t="shared" si="173"/>
        <v>0</v>
      </c>
      <c r="U303" s="183">
        <f t="shared" si="173"/>
        <v>0</v>
      </c>
      <c r="V303" s="183">
        <f t="shared" si="173"/>
        <v>0</v>
      </c>
      <c r="W303" s="183">
        <f t="shared" si="173"/>
        <v>0</v>
      </c>
      <c r="X303" s="183">
        <f t="shared" si="173"/>
        <v>0</v>
      </c>
      <c r="Y303" s="183">
        <f t="shared" si="173"/>
        <v>0</v>
      </c>
      <c r="Z303" s="183">
        <f t="shared" si="173"/>
        <v>0</v>
      </c>
      <c r="AA303" s="183">
        <f t="shared" si="173"/>
        <v>0</v>
      </c>
      <c r="AB303" s="183">
        <f t="shared" si="173"/>
        <v>0</v>
      </c>
      <c r="AC303" s="183">
        <f t="shared" si="173"/>
        <v>0</v>
      </c>
      <c r="AD303" s="183">
        <f t="shared" ref="AD303:AF303" si="176">AC303</f>
        <v>0</v>
      </c>
      <c r="AE303" s="183">
        <f t="shared" si="176"/>
        <v>0</v>
      </c>
      <c r="AF303" s="183">
        <f t="shared" si="176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174"/>
        <v>0</v>
      </c>
      <c r="D304" s="183">
        <f t="shared" si="174"/>
        <v>0</v>
      </c>
      <c r="E304" s="183">
        <f t="shared" si="174"/>
        <v>0</v>
      </c>
      <c r="F304" s="183">
        <f t="shared" si="174"/>
        <v>0</v>
      </c>
      <c r="G304" s="183">
        <f t="shared" si="174"/>
        <v>0</v>
      </c>
      <c r="H304" s="183">
        <f t="shared" si="174"/>
        <v>0</v>
      </c>
      <c r="I304" s="183">
        <f t="shared" si="174"/>
        <v>0</v>
      </c>
      <c r="J304" s="183">
        <f t="shared" si="174"/>
        <v>0</v>
      </c>
      <c r="K304" s="183">
        <f t="shared" si="174"/>
        <v>0</v>
      </c>
      <c r="L304" s="183">
        <f t="shared" si="174"/>
        <v>0</v>
      </c>
      <c r="M304" s="183">
        <f t="shared" si="174"/>
        <v>0</v>
      </c>
      <c r="N304" s="183">
        <f t="shared" si="174"/>
        <v>0</v>
      </c>
      <c r="O304" s="183">
        <f t="shared" si="174"/>
        <v>0</v>
      </c>
      <c r="P304" s="183">
        <f t="shared" si="174"/>
        <v>0</v>
      </c>
      <c r="Q304" s="183">
        <f t="shared" si="174"/>
        <v>0</v>
      </c>
      <c r="R304" s="183">
        <f t="shared" ref="R304:AF310" si="177">Q304</f>
        <v>0</v>
      </c>
      <c r="S304" s="183">
        <f t="shared" si="177"/>
        <v>0</v>
      </c>
      <c r="T304" s="183">
        <f t="shared" si="177"/>
        <v>0</v>
      </c>
      <c r="U304" s="183">
        <f t="shared" si="177"/>
        <v>0</v>
      </c>
      <c r="V304" s="183">
        <f t="shared" si="177"/>
        <v>0</v>
      </c>
      <c r="W304" s="183">
        <f t="shared" si="177"/>
        <v>0</v>
      </c>
      <c r="X304" s="183">
        <f t="shared" si="177"/>
        <v>0</v>
      </c>
      <c r="Y304" s="183">
        <f t="shared" si="177"/>
        <v>0</v>
      </c>
      <c r="Z304" s="183">
        <f t="shared" si="177"/>
        <v>0</v>
      </c>
      <c r="AA304" s="183">
        <f t="shared" si="177"/>
        <v>0</v>
      </c>
      <c r="AB304" s="183">
        <f t="shared" si="177"/>
        <v>0</v>
      </c>
      <c r="AC304" s="183">
        <f t="shared" si="177"/>
        <v>0</v>
      </c>
      <c r="AD304" s="183">
        <f t="shared" si="177"/>
        <v>0</v>
      </c>
      <c r="AE304" s="183">
        <f t="shared" si="177"/>
        <v>0</v>
      </c>
      <c r="AF304" s="183">
        <f t="shared" si="177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178">B305</f>
        <v>0</v>
      </c>
      <c r="D305" s="183">
        <f t="shared" si="178"/>
        <v>0</v>
      </c>
      <c r="E305" s="183">
        <f t="shared" si="178"/>
        <v>0</v>
      </c>
      <c r="F305" s="183">
        <f t="shared" si="178"/>
        <v>0</v>
      </c>
      <c r="G305" s="183">
        <f t="shared" si="178"/>
        <v>0</v>
      </c>
      <c r="H305" s="183">
        <f t="shared" si="178"/>
        <v>0</v>
      </c>
      <c r="I305" s="183">
        <f t="shared" si="178"/>
        <v>0</v>
      </c>
      <c r="J305" s="183">
        <f t="shared" si="178"/>
        <v>0</v>
      </c>
      <c r="K305" s="183">
        <f t="shared" si="178"/>
        <v>0</v>
      </c>
      <c r="L305" s="183">
        <f t="shared" si="178"/>
        <v>0</v>
      </c>
      <c r="M305" s="183">
        <f t="shared" si="178"/>
        <v>0</v>
      </c>
      <c r="N305" s="183">
        <f t="shared" si="178"/>
        <v>0</v>
      </c>
      <c r="O305" s="183">
        <f t="shared" si="178"/>
        <v>0</v>
      </c>
      <c r="P305" s="183">
        <f t="shared" si="178"/>
        <v>0</v>
      </c>
      <c r="Q305" s="183">
        <f t="shared" si="178"/>
        <v>0</v>
      </c>
      <c r="R305" s="183">
        <f t="shared" si="178"/>
        <v>0</v>
      </c>
      <c r="S305" s="183">
        <f t="shared" si="177"/>
        <v>0</v>
      </c>
      <c r="T305" s="183">
        <f t="shared" si="177"/>
        <v>0</v>
      </c>
      <c r="U305" s="183">
        <f t="shared" si="177"/>
        <v>0</v>
      </c>
      <c r="V305" s="183">
        <f t="shared" si="177"/>
        <v>0</v>
      </c>
      <c r="W305" s="183">
        <f t="shared" si="177"/>
        <v>0</v>
      </c>
      <c r="X305" s="183">
        <f t="shared" si="177"/>
        <v>0</v>
      </c>
      <c r="Y305" s="183">
        <f t="shared" si="177"/>
        <v>0</v>
      </c>
      <c r="Z305" s="183">
        <f t="shared" si="177"/>
        <v>0</v>
      </c>
      <c r="AA305" s="183">
        <f t="shared" si="177"/>
        <v>0</v>
      </c>
      <c r="AB305" s="183">
        <f t="shared" si="177"/>
        <v>0</v>
      </c>
      <c r="AC305" s="183">
        <f t="shared" si="177"/>
        <v>0</v>
      </c>
      <c r="AD305" s="183">
        <f t="shared" si="177"/>
        <v>0</v>
      </c>
      <c r="AE305" s="183">
        <f t="shared" si="177"/>
        <v>0</v>
      </c>
      <c r="AF305" s="183">
        <f t="shared" si="177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178"/>
        <v>0</v>
      </c>
      <c r="D306" s="183">
        <f t="shared" si="178"/>
        <v>0</v>
      </c>
      <c r="E306" s="183">
        <f t="shared" si="178"/>
        <v>0</v>
      </c>
      <c r="F306" s="183">
        <f t="shared" si="178"/>
        <v>0</v>
      </c>
      <c r="G306" s="183">
        <f t="shared" si="178"/>
        <v>0</v>
      </c>
      <c r="H306" s="183">
        <f t="shared" si="178"/>
        <v>0</v>
      </c>
      <c r="I306" s="183">
        <f t="shared" si="178"/>
        <v>0</v>
      </c>
      <c r="J306" s="183">
        <f t="shared" si="178"/>
        <v>0</v>
      </c>
      <c r="K306" s="183">
        <f t="shared" si="178"/>
        <v>0</v>
      </c>
      <c r="L306" s="183">
        <f t="shared" si="178"/>
        <v>0</v>
      </c>
      <c r="M306" s="183">
        <f t="shared" si="178"/>
        <v>0</v>
      </c>
      <c r="N306" s="183">
        <f t="shared" si="178"/>
        <v>0</v>
      </c>
      <c r="O306" s="183">
        <f t="shared" si="178"/>
        <v>0</v>
      </c>
      <c r="P306" s="183">
        <f t="shared" si="178"/>
        <v>0</v>
      </c>
      <c r="Q306" s="183">
        <f t="shared" si="178"/>
        <v>0</v>
      </c>
      <c r="R306" s="183">
        <f t="shared" si="178"/>
        <v>0</v>
      </c>
      <c r="S306" s="183">
        <f t="shared" si="177"/>
        <v>0</v>
      </c>
      <c r="T306" s="183">
        <f t="shared" si="177"/>
        <v>0</v>
      </c>
      <c r="U306" s="183">
        <f t="shared" si="177"/>
        <v>0</v>
      </c>
      <c r="V306" s="183">
        <f t="shared" si="177"/>
        <v>0</v>
      </c>
      <c r="W306" s="183">
        <f t="shared" si="177"/>
        <v>0</v>
      </c>
      <c r="X306" s="183">
        <f t="shared" si="177"/>
        <v>0</v>
      </c>
      <c r="Y306" s="183">
        <f t="shared" si="177"/>
        <v>0</v>
      </c>
      <c r="Z306" s="183">
        <f t="shared" si="177"/>
        <v>0</v>
      </c>
      <c r="AA306" s="183">
        <f t="shared" si="177"/>
        <v>0</v>
      </c>
      <c r="AB306" s="183">
        <f t="shared" si="177"/>
        <v>0</v>
      </c>
      <c r="AC306" s="183">
        <f t="shared" si="177"/>
        <v>0</v>
      </c>
      <c r="AD306" s="183">
        <f t="shared" si="177"/>
        <v>0</v>
      </c>
      <c r="AE306" s="183">
        <f t="shared" si="177"/>
        <v>0</v>
      </c>
      <c r="AF306" s="183">
        <f t="shared" si="177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178"/>
        <v>0</v>
      </c>
      <c r="D307" s="183">
        <f t="shared" si="178"/>
        <v>0</v>
      </c>
      <c r="E307" s="183">
        <f t="shared" si="178"/>
        <v>0</v>
      </c>
      <c r="F307" s="183">
        <f t="shared" si="178"/>
        <v>0</v>
      </c>
      <c r="G307" s="183">
        <f t="shared" si="178"/>
        <v>0</v>
      </c>
      <c r="H307" s="183">
        <f t="shared" si="178"/>
        <v>0</v>
      </c>
      <c r="I307" s="183">
        <f t="shared" si="178"/>
        <v>0</v>
      </c>
      <c r="J307" s="183">
        <f t="shared" si="178"/>
        <v>0</v>
      </c>
      <c r="K307" s="183">
        <f t="shared" si="178"/>
        <v>0</v>
      </c>
      <c r="L307" s="183">
        <f t="shared" si="178"/>
        <v>0</v>
      </c>
      <c r="M307" s="183">
        <f t="shared" si="178"/>
        <v>0</v>
      </c>
      <c r="N307" s="183">
        <f t="shared" si="178"/>
        <v>0</v>
      </c>
      <c r="O307" s="183">
        <f t="shared" si="178"/>
        <v>0</v>
      </c>
      <c r="P307" s="183">
        <f t="shared" si="178"/>
        <v>0</v>
      </c>
      <c r="Q307" s="183">
        <f t="shared" si="178"/>
        <v>0</v>
      </c>
      <c r="R307" s="183">
        <f t="shared" si="178"/>
        <v>0</v>
      </c>
      <c r="S307" s="183">
        <f t="shared" si="177"/>
        <v>0</v>
      </c>
      <c r="T307" s="183">
        <f t="shared" si="177"/>
        <v>0</v>
      </c>
      <c r="U307" s="183">
        <f t="shared" si="177"/>
        <v>0</v>
      </c>
      <c r="V307" s="183">
        <f t="shared" si="177"/>
        <v>0</v>
      </c>
      <c r="W307" s="183">
        <f t="shared" si="177"/>
        <v>0</v>
      </c>
      <c r="X307" s="183">
        <f t="shared" si="177"/>
        <v>0</v>
      </c>
      <c r="Y307" s="183">
        <f t="shared" si="177"/>
        <v>0</v>
      </c>
      <c r="Z307" s="183">
        <f t="shared" si="177"/>
        <v>0</v>
      </c>
      <c r="AA307" s="183">
        <f t="shared" si="177"/>
        <v>0</v>
      </c>
      <c r="AB307" s="183">
        <f t="shared" si="177"/>
        <v>0</v>
      </c>
      <c r="AC307" s="183">
        <f t="shared" si="177"/>
        <v>0</v>
      </c>
      <c r="AD307" s="183">
        <f t="shared" si="177"/>
        <v>0</v>
      </c>
      <c r="AE307" s="183">
        <f t="shared" si="177"/>
        <v>0</v>
      </c>
      <c r="AF307" s="183">
        <f t="shared" si="177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178"/>
        <v>0</v>
      </c>
      <c r="D308" s="183">
        <f t="shared" si="178"/>
        <v>0</v>
      </c>
      <c r="E308" s="183">
        <f t="shared" si="178"/>
        <v>0</v>
      </c>
      <c r="F308" s="183">
        <f t="shared" si="178"/>
        <v>0</v>
      </c>
      <c r="G308" s="183">
        <f t="shared" si="178"/>
        <v>0</v>
      </c>
      <c r="H308" s="183">
        <f t="shared" si="178"/>
        <v>0</v>
      </c>
      <c r="I308" s="183">
        <f t="shared" si="178"/>
        <v>0</v>
      </c>
      <c r="J308" s="183">
        <f t="shared" si="178"/>
        <v>0</v>
      </c>
      <c r="K308" s="183">
        <f t="shared" si="178"/>
        <v>0</v>
      </c>
      <c r="L308" s="183">
        <f t="shared" si="178"/>
        <v>0</v>
      </c>
      <c r="M308" s="183">
        <f t="shared" si="178"/>
        <v>0</v>
      </c>
      <c r="N308" s="183">
        <f t="shared" si="178"/>
        <v>0</v>
      </c>
      <c r="O308" s="183">
        <f t="shared" si="178"/>
        <v>0</v>
      </c>
      <c r="P308" s="183">
        <f t="shared" si="178"/>
        <v>0</v>
      </c>
      <c r="Q308" s="183">
        <f t="shared" si="178"/>
        <v>0</v>
      </c>
      <c r="R308" s="183">
        <f t="shared" si="178"/>
        <v>0</v>
      </c>
      <c r="S308" s="183">
        <f t="shared" si="177"/>
        <v>0</v>
      </c>
      <c r="T308" s="183">
        <f t="shared" si="177"/>
        <v>0</v>
      </c>
      <c r="U308" s="183">
        <f t="shared" si="177"/>
        <v>0</v>
      </c>
      <c r="V308" s="183">
        <f t="shared" si="177"/>
        <v>0</v>
      </c>
      <c r="W308" s="183">
        <f t="shared" si="177"/>
        <v>0</v>
      </c>
      <c r="X308" s="183">
        <f t="shared" si="177"/>
        <v>0</v>
      </c>
      <c r="Y308" s="183">
        <f t="shared" si="177"/>
        <v>0</v>
      </c>
      <c r="Z308" s="183">
        <f t="shared" si="177"/>
        <v>0</v>
      </c>
      <c r="AA308" s="183">
        <f t="shared" si="177"/>
        <v>0</v>
      </c>
      <c r="AB308" s="183">
        <f t="shared" si="177"/>
        <v>0</v>
      </c>
      <c r="AC308" s="183">
        <f t="shared" si="177"/>
        <v>0</v>
      </c>
      <c r="AD308" s="183">
        <f t="shared" si="177"/>
        <v>0</v>
      </c>
      <c r="AE308" s="183">
        <f t="shared" si="177"/>
        <v>0</v>
      </c>
      <c r="AF308" s="183">
        <f t="shared" si="177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178"/>
        <v>0</v>
      </c>
      <c r="D309" s="183">
        <f t="shared" si="178"/>
        <v>0</v>
      </c>
      <c r="E309" s="183">
        <f t="shared" si="178"/>
        <v>0</v>
      </c>
      <c r="F309" s="183">
        <f t="shared" si="178"/>
        <v>0</v>
      </c>
      <c r="G309" s="183">
        <f t="shared" si="178"/>
        <v>0</v>
      </c>
      <c r="H309" s="183">
        <f t="shared" si="178"/>
        <v>0</v>
      </c>
      <c r="I309" s="183">
        <f t="shared" si="178"/>
        <v>0</v>
      </c>
      <c r="J309" s="183">
        <f t="shared" si="178"/>
        <v>0</v>
      </c>
      <c r="K309" s="183">
        <f t="shared" si="178"/>
        <v>0</v>
      </c>
      <c r="L309" s="183">
        <f t="shared" si="178"/>
        <v>0</v>
      </c>
      <c r="M309" s="183">
        <f t="shared" si="178"/>
        <v>0</v>
      </c>
      <c r="N309" s="183">
        <f t="shared" si="178"/>
        <v>0</v>
      </c>
      <c r="O309" s="183">
        <f t="shared" si="178"/>
        <v>0</v>
      </c>
      <c r="P309" s="183">
        <f t="shared" si="178"/>
        <v>0</v>
      </c>
      <c r="Q309" s="183">
        <f t="shared" si="178"/>
        <v>0</v>
      </c>
      <c r="R309" s="183">
        <f t="shared" si="178"/>
        <v>0</v>
      </c>
      <c r="S309" s="183">
        <f t="shared" si="177"/>
        <v>0</v>
      </c>
      <c r="T309" s="183">
        <f t="shared" si="177"/>
        <v>0</v>
      </c>
      <c r="U309" s="183">
        <f t="shared" si="177"/>
        <v>0</v>
      </c>
      <c r="V309" s="183">
        <f t="shared" si="177"/>
        <v>0</v>
      </c>
      <c r="W309" s="183">
        <f t="shared" si="177"/>
        <v>0</v>
      </c>
      <c r="X309" s="183">
        <f t="shared" si="177"/>
        <v>0</v>
      </c>
      <c r="Y309" s="183">
        <f t="shared" si="177"/>
        <v>0</v>
      </c>
      <c r="Z309" s="183">
        <f t="shared" si="177"/>
        <v>0</v>
      </c>
      <c r="AA309" s="183">
        <f t="shared" si="177"/>
        <v>0</v>
      </c>
      <c r="AB309" s="183">
        <f t="shared" si="177"/>
        <v>0</v>
      </c>
      <c r="AC309" s="183">
        <f t="shared" si="177"/>
        <v>0</v>
      </c>
      <c r="AD309" s="183">
        <f t="shared" si="177"/>
        <v>0</v>
      </c>
      <c r="AE309" s="183">
        <f t="shared" si="177"/>
        <v>0</v>
      </c>
      <c r="AF309" s="183">
        <f t="shared" si="177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178"/>
        <v>0</v>
      </c>
      <c r="D310" s="209">
        <f t="shared" si="178"/>
        <v>0</v>
      </c>
      <c r="E310" s="209">
        <f t="shared" si="178"/>
        <v>0</v>
      </c>
      <c r="F310" s="209">
        <f t="shared" si="178"/>
        <v>0</v>
      </c>
      <c r="G310" s="209">
        <f t="shared" si="178"/>
        <v>0</v>
      </c>
      <c r="H310" s="209">
        <f t="shared" si="178"/>
        <v>0</v>
      </c>
      <c r="I310" s="209">
        <f t="shared" si="178"/>
        <v>0</v>
      </c>
      <c r="J310" s="209">
        <f t="shared" si="178"/>
        <v>0</v>
      </c>
      <c r="K310" s="209">
        <f t="shared" si="178"/>
        <v>0</v>
      </c>
      <c r="L310" s="209">
        <f t="shared" si="178"/>
        <v>0</v>
      </c>
      <c r="M310" s="209">
        <f t="shared" si="178"/>
        <v>0</v>
      </c>
      <c r="N310" s="209">
        <f t="shared" si="178"/>
        <v>0</v>
      </c>
      <c r="O310" s="209">
        <f t="shared" si="178"/>
        <v>0</v>
      </c>
      <c r="P310" s="209">
        <f t="shared" si="178"/>
        <v>0</v>
      </c>
      <c r="Q310" s="209">
        <f t="shared" si="178"/>
        <v>0</v>
      </c>
      <c r="R310" s="209">
        <f t="shared" si="178"/>
        <v>0</v>
      </c>
      <c r="S310" s="209">
        <f t="shared" si="177"/>
        <v>0</v>
      </c>
      <c r="T310" s="209">
        <f t="shared" si="177"/>
        <v>0</v>
      </c>
      <c r="U310" s="209">
        <f t="shared" si="177"/>
        <v>0</v>
      </c>
      <c r="V310" s="209">
        <f t="shared" si="177"/>
        <v>0</v>
      </c>
      <c r="W310" s="209">
        <f t="shared" si="177"/>
        <v>0</v>
      </c>
      <c r="X310" s="209">
        <f t="shared" si="177"/>
        <v>0</v>
      </c>
      <c r="Y310" s="209">
        <f t="shared" si="177"/>
        <v>0</v>
      </c>
      <c r="Z310" s="209">
        <f t="shared" si="177"/>
        <v>0</v>
      </c>
      <c r="AA310" s="209">
        <f t="shared" si="177"/>
        <v>0</v>
      </c>
      <c r="AB310" s="209">
        <f t="shared" si="177"/>
        <v>0</v>
      </c>
      <c r="AC310" s="209">
        <f t="shared" si="177"/>
        <v>0</v>
      </c>
      <c r="AD310" s="209">
        <f t="shared" si="177"/>
        <v>0</v>
      </c>
      <c r="AE310" s="209">
        <f t="shared" si="177"/>
        <v>0</v>
      </c>
      <c r="AF310" s="209">
        <f t="shared" si="177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179">SUM(B180:B310)</f>
        <v>0</v>
      </c>
      <c r="C311" s="212">
        <f t="shared" si="179"/>
        <v>0</v>
      </c>
      <c r="D311" s="212">
        <f t="shared" si="179"/>
        <v>0</v>
      </c>
      <c r="E311" s="212">
        <f t="shared" si="179"/>
        <v>0</v>
      </c>
      <c r="F311" s="212">
        <f t="shared" si="179"/>
        <v>0</v>
      </c>
      <c r="G311" s="212">
        <f t="shared" si="179"/>
        <v>0</v>
      </c>
      <c r="H311" s="212">
        <f t="shared" si="179"/>
        <v>0</v>
      </c>
      <c r="I311" s="212">
        <f t="shared" si="179"/>
        <v>0</v>
      </c>
      <c r="J311" s="212">
        <f t="shared" si="179"/>
        <v>0</v>
      </c>
      <c r="K311" s="212">
        <f t="shared" si="179"/>
        <v>0</v>
      </c>
      <c r="L311" s="212">
        <f t="shared" si="179"/>
        <v>0</v>
      </c>
      <c r="M311" s="212">
        <f t="shared" si="179"/>
        <v>0</v>
      </c>
      <c r="N311" s="212">
        <f t="shared" si="179"/>
        <v>0</v>
      </c>
      <c r="O311" s="212">
        <f t="shared" si="179"/>
        <v>0</v>
      </c>
      <c r="P311" s="212">
        <f t="shared" si="179"/>
        <v>0</v>
      </c>
      <c r="Q311" s="212">
        <f t="shared" si="179"/>
        <v>0</v>
      </c>
      <c r="R311" s="212">
        <f t="shared" si="179"/>
        <v>0</v>
      </c>
      <c r="S311" s="212">
        <f t="shared" si="179"/>
        <v>0</v>
      </c>
      <c r="T311" s="212">
        <f t="shared" si="179"/>
        <v>0</v>
      </c>
      <c r="U311" s="212">
        <f t="shared" si="179"/>
        <v>0</v>
      </c>
      <c r="V311" s="212">
        <f t="shared" si="179"/>
        <v>0</v>
      </c>
      <c r="W311" s="212">
        <f t="shared" si="179"/>
        <v>0</v>
      </c>
      <c r="X311" s="212">
        <f t="shared" si="179"/>
        <v>0</v>
      </c>
      <c r="Y311" s="212">
        <f t="shared" si="179"/>
        <v>0</v>
      </c>
      <c r="Z311" s="212">
        <f t="shared" si="179"/>
        <v>0</v>
      </c>
      <c r="AA311" s="212">
        <f t="shared" si="179"/>
        <v>0</v>
      </c>
      <c r="AB311" s="212">
        <f t="shared" si="179"/>
        <v>0</v>
      </c>
      <c r="AC311" s="212">
        <f t="shared" ref="AC311:AD311" si="180">SUM(AC180:AC310)</f>
        <v>0</v>
      </c>
      <c r="AD311" s="212">
        <f t="shared" si="180"/>
        <v>0</v>
      </c>
      <c r="AE311" s="212">
        <f t="shared" ref="AE311:AF311" si="181">SUM(AE180:AE310)</f>
        <v>0</v>
      </c>
      <c r="AF311" s="212">
        <f t="shared" si="181"/>
        <v>0</v>
      </c>
      <c r="AG311" s="214">
        <f t="shared" si="179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182">B313</f>
        <v>0</v>
      </c>
      <c r="D313" s="181">
        <f t="shared" si="182"/>
        <v>0</v>
      </c>
      <c r="E313" s="181">
        <f t="shared" si="182"/>
        <v>0</v>
      </c>
      <c r="F313" s="181">
        <f t="shared" si="182"/>
        <v>0</v>
      </c>
      <c r="G313" s="181">
        <f t="shared" si="182"/>
        <v>0</v>
      </c>
      <c r="H313" s="181">
        <f t="shared" si="182"/>
        <v>0</v>
      </c>
      <c r="I313" s="181">
        <f t="shared" si="182"/>
        <v>0</v>
      </c>
      <c r="J313" s="181">
        <f t="shared" si="182"/>
        <v>0</v>
      </c>
      <c r="K313" s="181">
        <f t="shared" si="182"/>
        <v>0</v>
      </c>
      <c r="L313" s="181">
        <f t="shared" si="182"/>
        <v>0</v>
      </c>
      <c r="M313" s="181">
        <f t="shared" si="182"/>
        <v>0</v>
      </c>
      <c r="N313" s="181">
        <f t="shared" si="182"/>
        <v>0</v>
      </c>
      <c r="O313" s="181">
        <f t="shared" si="182"/>
        <v>0</v>
      </c>
      <c r="P313" s="181">
        <f t="shared" si="182"/>
        <v>0</v>
      </c>
      <c r="Q313" s="181">
        <f t="shared" si="182"/>
        <v>0</v>
      </c>
      <c r="R313" s="181">
        <f t="shared" si="182"/>
        <v>0</v>
      </c>
      <c r="S313" s="181">
        <f t="shared" ref="S313:AB331" si="183">R313</f>
        <v>0</v>
      </c>
      <c r="T313" s="181">
        <f t="shared" si="183"/>
        <v>0</v>
      </c>
      <c r="U313" s="181">
        <f t="shared" si="183"/>
        <v>0</v>
      </c>
      <c r="V313" s="181">
        <f t="shared" si="183"/>
        <v>0</v>
      </c>
      <c r="W313" s="181">
        <f t="shared" si="183"/>
        <v>0</v>
      </c>
      <c r="X313" s="181">
        <f t="shared" si="183"/>
        <v>0</v>
      </c>
      <c r="Y313" s="181">
        <f t="shared" si="183"/>
        <v>0</v>
      </c>
      <c r="Z313" s="181">
        <f t="shared" si="183"/>
        <v>0</v>
      </c>
      <c r="AA313" s="181">
        <f t="shared" si="183"/>
        <v>0</v>
      </c>
      <c r="AB313" s="181">
        <f t="shared" si="183"/>
        <v>0</v>
      </c>
      <c r="AC313" s="181">
        <f t="shared" ref="AC313:AF330" si="184">AB313</f>
        <v>0</v>
      </c>
      <c r="AD313" s="181">
        <f t="shared" si="184"/>
        <v>0</v>
      </c>
      <c r="AE313" s="181">
        <f t="shared" si="184"/>
        <v>0</v>
      </c>
      <c r="AF313" s="181">
        <f t="shared" si="184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182"/>
        <v>0</v>
      </c>
      <c r="D314" s="183">
        <f t="shared" si="182"/>
        <v>0</v>
      </c>
      <c r="E314" s="183">
        <f t="shared" si="182"/>
        <v>0</v>
      </c>
      <c r="F314" s="183">
        <f t="shared" si="182"/>
        <v>0</v>
      </c>
      <c r="G314" s="183">
        <f t="shared" si="182"/>
        <v>0</v>
      </c>
      <c r="H314" s="183">
        <f t="shared" si="182"/>
        <v>0</v>
      </c>
      <c r="I314" s="183">
        <f t="shared" si="182"/>
        <v>0</v>
      </c>
      <c r="J314" s="183">
        <f t="shared" si="182"/>
        <v>0</v>
      </c>
      <c r="K314" s="183">
        <f t="shared" si="182"/>
        <v>0</v>
      </c>
      <c r="L314" s="183">
        <f t="shared" si="182"/>
        <v>0</v>
      </c>
      <c r="M314" s="183">
        <f t="shared" si="182"/>
        <v>0</v>
      </c>
      <c r="N314" s="183">
        <f t="shared" si="182"/>
        <v>0</v>
      </c>
      <c r="O314" s="183">
        <f t="shared" si="182"/>
        <v>0</v>
      </c>
      <c r="P314" s="183">
        <f t="shared" si="182"/>
        <v>0</v>
      </c>
      <c r="Q314" s="183">
        <f t="shared" si="182"/>
        <v>0</v>
      </c>
      <c r="R314" s="183">
        <f t="shared" si="182"/>
        <v>0</v>
      </c>
      <c r="S314" s="183">
        <f t="shared" si="183"/>
        <v>0</v>
      </c>
      <c r="T314" s="183">
        <f t="shared" si="183"/>
        <v>0</v>
      </c>
      <c r="U314" s="183">
        <f t="shared" si="183"/>
        <v>0</v>
      </c>
      <c r="V314" s="183">
        <f t="shared" si="183"/>
        <v>0</v>
      </c>
      <c r="W314" s="183">
        <f t="shared" si="183"/>
        <v>0</v>
      </c>
      <c r="X314" s="183">
        <f t="shared" si="183"/>
        <v>0</v>
      </c>
      <c r="Y314" s="183">
        <f t="shared" si="183"/>
        <v>0</v>
      </c>
      <c r="Z314" s="183">
        <f t="shared" si="183"/>
        <v>0</v>
      </c>
      <c r="AA314" s="183">
        <f t="shared" si="183"/>
        <v>0</v>
      </c>
      <c r="AB314" s="183">
        <f t="shared" si="183"/>
        <v>0</v>
      </c>
      <c r="AC314" s="183">
        <f t="shared" si="184"/>
        <v>0</v>
      </c>
      <c r="AD314" s="183">
        <f t="shared" si="184"/>
        <v>0</v>
      </c>
      <c r="AE314" s="183">
        <f t="shared" si="184"/>
        <v>0</v>
      </c>
      <c r="AF314" s="183">
        <f t="shared" si="184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182"/>
        <v>0</v>
      </c>
      <c r="D315" s="183">
        <f t="shared" si="182"/>
        <v>0</v>
      </c>
      <c r="E315" s="183">
        <f t="shared" si="182"/>
        <v>0</v>
      </c>
      <c r="F315" s="183">
        <f t="shared" si="182"/>
        <v>0</v>
      </c>
      <c r="G315" s="183">
        <f t="shared" si="182"/>
        <v>0</v>
      </c>
      <c r="H315" s="183">
        <f t="shared" si="182"/>
        <v>0</v>
      </c>
      <c r="I315" s="183">
        <f t="shared" si="182"/>
        <v>0</v>
      </c>
      <c r="J315" s="183">
        <f t="shared" si="182"/>
        <v>0</v>
      </c>
      <c r="K315" s="183">
        <f t="shared" si="182"/>
        <v>0</v>
      </c>
      <c r="L315" s="183">
        <f t="shared" si="182"/>
        <v>0</v>
      </c>
      <c r="M315" s="183">
        <f t="shared" si="182"/>
        <v>0</v>
      </c>
      <c r="N315" s="183">
        <f t="shared" si="182"/>
        <v>0</v>
      </c>
      <c r="O315" s="183">
        <f t="shared" si="182"/>
        <v>0</v>
      </c>
      <c r="P315" s="183">
        <f t="shared" si="182"/>
        <v>0</v>
      </c>
      <c r="Q315" s="183">
        <f t="shared" si="182"/>
        <v>0</v>
      </c>
      <c r="R315" s="183">
        <f t="shared" si="182"/>
        <v>0</v>
      </c>
      <c r="S315" s="183">
        <f t="shared" si="183"/>
        <v>0</v>
      </c>
      <c r="T315" s="183">
        <f t="shared" si="183"/>
        <v>0</v>
      </c>
      <c r="U315" s="183">
        <f t="shared" si="183"/>
        <v>0</v>
      </c>
      <c r="V315" s="183">
        <f t="shared" si="183"/>
        <v>0</v>
      </c>
      <c r="W315" s="183">
        <f t="shared" si="183"/>
        <v>0</v>
      </c>
      <c r="X315" s="183">
        <f t="shared" si="183"/>
        <v>0</v>
      </c>
      <c r="Y315" s="183">
        <f t="shared" si="183"/>
        <v>0</v>
      </c>
      <c r="Z315" s="183">
        <f t="shared" si="183"/>
        <v>0</v>
      </c>
      <c r="AA315" s="183">
        <f t="shared" si="183"/>
        <v>0</v>
      </c>
      <c r="AB315" s="183">
        <f t="shared" si="183"/>
        <v>0</v>
      </c>
      <c r="AC315" s="183">
        <f t="shared" si="184"/>
        <v>0</v>
      </c>
      <c r="AD315" s="183">
        <f t="shared" si="184"/>
        <v>0</v>
      </c>
      <c r="AE315" s="183">
        <f t="shared" si="184"/>
        <v>0</v>
      </c>
      <c r="AF315" s="183">
        <f t="shared" si="184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182"/>
        <v>0</v>
      </c>
      <c r="D316" s="183">
        <f t="shared" si="182"/>
        <v>0</v>
      </c>
      <c r="E316" s="183">
        <f t="shared" si="182"/>
        <v>0</v>
      </c>
      <c r="F316" s="183">
        <f t="shared" si="182"/>
        <v>0</v>
      </c>
      <c r="G316" s="183">
        <f t="shared" si="182"/>
        <v>0</v>
      </c>
      <c r="H316" s="183">
        <f t="shared" si="182"/>
        <v>0</v>
      </c>
      <c r="I316" s="183">
        <f t="shared" si="182"/>
        <v>0</v>
      </c>
      <c r="J316" s="183">
        <f t="shared" si="182"/>
        <v>0</v>
      </c>
      <c r="K316" s="183">
        <f t="shared" si="182"/>
        <v>0</v>
      </c>
      <c r="L316" s="183">
        <f t="shared" si="182"/>
        <v>0</v>
      </c>
      <c r="M316" s="183">
        <f t="shared" si="182"/>
        <v>0</v>
      </c>
      <c r="N316" s="183">
        <f t="shared" si="182"/>
        <v>0</v>
      </c>
      <c r="O316" s="183">
        <f t="shared" si="182"/>
        <v>0</v>
      </c>
      <c r="P316" s="183">
        <f t="shared" si="182"/>
        <v>0</v>
      </c>
      <c r="Q316" s="183">
        <f t="shared" si="182"/>
        <v>0</v>
      </c>
      <c r="R316" s="183">
        <f t="shared" si="182"/>
        <v>0</v>
      </c>
      <c r="S316" s="183">
        <f t="shared" si="183"/>
        <v>0</v>
      </c>
      <c r="T316" s="183">
        <f t="shared" si="183"/>
        <v>0</v>
      </c>
      <c r="U316" s="183">
        <f t="shared" si="183"/>
        <v>0</v>
      </c>
      <c r="V316" s="183">
        <f t="shared" si="183"/>
        <v>0</v>
      </c>
      <c r="W316" s="183">
        <f t="shared" si="183"/>
        <v>0</v>
      </c>
      <c r="X316" s="183">
        <f t="shared" si="183"/>
        <v>0</v>
      </c>
      <c r="Y316" s="183">
        <f t="shared" si="183"/>
        <v>0</v>
      </c>
      <c r="Z316" s="183">
        <f t="shared" si="183"/>
        <v>0</v>
      </c>
      <c r="AA316" s="183">
        <f t="shared" si="183"/>
        <v>0</v>
      </c>
      <c r="AB316" s="183">
        <f t="shared" si="183"/>
        <v>0</v>
      </c>
      <c r="AC316" s="183">
        <f t="shared" si="184"/>
        <v>0</v>
      </c>
      <c r="AD316" s="183">
        <f t="shared" si="184"/>
        <v>0</v>
      </c>
      <c r="AE316" s="183">
        <f t="shared" si="184"/>
        <v>0</v>
      </c>
      <c r="AF316" s="183">
        <f t="shared" si="184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182"/>
        <v>0</v>
      </c>
      <c r="D317" s="183">
        <f t="shared" si="182"/>
        <v>0</v>
      </c>
      <c r="E317" s="183">
        <f t="shared" si="182"/>
        <v>0</v>
      </c>
      <c r="F317" s="183">
        <f t="shared" si="182"/>
        <v>0</v>
      </c>
      <c r="G317" s="183">
        <f t="shared" si="182"/>
        <v>0</v>
      </c>
      <c r="H317" s="183">
        <f t="shared" si="182"/>
        <v>0</v>
      </c>
      <c r="I317" s="183">
        <f t="shared" si="182"/>
        <v>0</v>
      </c>
      <c r="J317" s="183">
        <f t="shared" si="182"/>
        <v>0</v>
      </c>
      <c r="K317" s="183">
        <f t="shared" si="182"/>
        <v>0</v>
      </c>
      <c r="L317" s="183">
        <f t="shared" si="182"/>
        <v>0</v>
      </c>
      <c r="M317" s="183">
        <f t="shared" si="182"/>
        <v>0</v>
      </c>
      <c r="N317" s="183">
        <f t="shared" si="182"/>
        <v>0</v>
      </c>
      <c r="O317" s="183">
        <f t="shared" si="182"/>
        <v>0</v>
      </c>
      <c r="P317" s="183">
        <f t="shared" si="182"/>
        <v>0</v>
      </c>
      <c r="Q317" s="183">
        <f t="shared" si="182"/>
        <v>0</v>
      </c>
      <c r="R317" s="183">
        <f t="shared" si="182"/>
        <v>0</v>
      </c>
      <c r="S317" s="183">
        <f t="shared" si="183"/>
        <v>0</v>
      </c>
      <c r="T317" s="183">
        <f t="shared" si="183"/>
        <v>0</v>
      </c>
      <c r="U317" s="183">
        <f t="shared" si="183"/>
        <v>0</v>
      </c>
      <c r="V317" s="183">
        <f t="shared" si="183"/>
        <v>0</v>
      </c>
      <c r="W317" s="183">
        <f t="shared" si="183"/>
        <v>0</v>
      </c>
      <c r="X317" s="183">
        <f t="shared" si="183"/>
        <v>0</v>
      </c>
      <c r="Y317" s="183">
        <f t="shared" si="183"/>
        <v>0</v>
      </c>
      <c r="Z317" s="183">
        <f t="shared" si="183"/>
        <v>0</v>
      </c>
      <c r="AA317" s="183">
        <f t="shared" si="183"/>
        <v>0</v>
      </c>
      <c r="AB317" s="183">
        <f t="shared" si="183"/>
        <v>0</v>
      </c>
      <c r="AC317" s="183">
        <f t="shared" si="184"/>
        <v>0</v>
      </c>
      <c r="AD317" s="183">
        <f t="shared" si="184"/>
        <v>0</v>
      </c>
      <c r="AE317" s="183">
        <f t="shared" si="184"/>
        <v>0</v>
      </c>
      <c r="AF317" s="183">
        <f t="shared" si="184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182"/>
        <v>0</v>
      </c>
      <c r="D318" s="183">
        <f t="shared" si="182"/>
        <v>0</v>
      </c>
      <c r="E318" s="183">
        <f t="shared" si="182"/>
        <v>0</v>
      </c>
      <c r="F318" s="183">
        <f t="shared" si="182"/>
        <v>0</v>
      </c>
      <c r="G318" s="183">
        <f t="shared" si="182"/>
        <v>0</v>
      </c>
      <c r="H318" s="183">
        <f t="shared" si="182"/>
        <v>0</v>
      </c>
      <c r="I318" s="183">
        <f t="shared" si="182"/>
        <v>0</v>
      </c>
      <c r="J318" s="183">
        <f t="shared" si="182"/>
        <v>0</v>
      </c>
      <c r="K318" s="183">
        <f t="shared" si="182"/>
        <v>0</v>
      </c>
      <c r="L318" s="183">
        <f t="shared" si="182"/>
        <v>0</v>
      </c>
      <c r="M318" s="183">
        <f t="shared" si="182"/>
        <v>0</v>
      </c>
      <c r="N318" s="183">
        <f t="shared" si="182"/>
        <v>0</v>
      </c>
      <c r="O318" s="183">
        <f t="shared" si="182"/>
        <v>0</v>
      </c>
      <c r="P318" s="183">
        <f t="shared" si="182"/>
        <v>0</v>
      </c>
      <c r="Q318" s="183">
        <f t="shared" si="182"/>
        <v>0</v>
      </c>
      <c r="R318" s="183">
        <f t="shared" si="182"/>
        <v>0</v>
      </c>
      <c r="S318" s="183">
        <f t="shared" si="183"/>
        <v>0</v>
      </c>
      <c r="T318" s="183">
        <f t="shared" si="183"/>
        <v>0</v>
      </c>
      <c r="U318" s="183">
        <f t="shared" si="183"/>
        <v>0</v>
      </c>
      <c r="V318" s="183">
        <f t="shared" si="183"/>
        <v>0</v>
      </c>
      <c r="W318" s="183">
        <f t="shared" si="183"/>
        <v>0</v>
      </c>
      <c r="X318" s="183">
        <f t="shared" si="183"/>
        <v>0</v>
      </c>
      <c r="Y318" s="183">
        <f t="shared" si="183"/>
        <v>0</v>
      </c>
      <c r="Z318" s="183">
        <f t="shared" si="183"/>
        <v>0</v>
      </c>
      <c r="AA318" s="183">
        <f t="shared" si="183"/>
        <v>0</v>
      </c>
      <c r="AB318" s="183">
        <f t="shared" si="183"/>
        <v>0</v>
      </c>
      <c r="AC318" s="183">
        <f t="shared" si="184"/>
        <v>0</v>
      </c>
      <c r="AD318" s="183">
        <f t="shared" si="184"/>
        <v>0</v>
      </c>
      <c r="AE318" s="183">
        <f t="shared" si="184"/>
        <v>0</v>
      </c>
      <c r="AF318" s="183">
        <f t="shared" si="184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182"/>
        <v>0</v>
      </c>
      <c r="D319" s="183">
        <f t="shared" si="182"/>
        <v>0</v>
      </c>
      <c r="E319" s="183">
        <f t="shared" si="182"/>
        <v>0</v>
      </c>
      <c r="F319" s="183">
        <f t="shared" si="182"/>
        <v>0</v>
      </c>
      <c r="G319" s="183">
        <f t="shared" si="182"/>
        <v>0</v>
      </c>
      <c r="H319" s="183">
        <f t="shared" si="182"/>
        <v>0</v>
      </c>
      <c r="I319" s="183">
        <f t="shared" si="182"/>
        <v>0</v>
      </c>
      <c r="J319" s="183">
        <f t="shared" si="182"/>
        <v>0</v>
      </c>
      <c r="K319" s="183">
        <f t="shared" si="182"/>
        <v>0</v>
      </c>
      <c r="L319" s="183">
        <f t="shared" si="182"/>
        <v>0</v>
      </c>
      <c r="M319" s="183">
        <f t="shared" si="182"/>
        <v>0</v>
      </c>
      <c r="N319" s="183">
        <f t="shared" si="182"/>
        <v>0</v>
      </c>
      <c r="O319" s="183">
        <f t="shared" si="182"/>
        <v>0</v>
      </c>
      <c r="P319" s="183">
        <f t="shared" si="182"/>
        <v>0</v>
      </c>
      <c r="Q319" s="183">
        <f t="shared" si="182"/>
        <v>0</v>
      </c>
      <c r="R319" s="183">
        <f t="shared" si="182"/>
        <v>0</v>
      </c>
      <c r="S319" s="183">
        <f t="shared" si="183"/>
        <v>0</v>
      </c>
      <c r="T319" s="183">
        <f t="shared" si="183"/>
        <v>0</v>
      </c>
      <c r="U319" s="183">
        <f t="shared" si="183"/>
        <v>0</v>
      </c>
      <c r="V319" s="183">
        <f t="shared" si="183"/>
        <v>0</v>
      </c>
      <c r="W319" s="183">
        <f t="shared" si="183"/>
        <v>0</v>
      </c>
      <c r="X319" s="183">
        <f t="shared" si="183"/>
        <v>0</v>
      </c>
      <c r="Y319" s="183">
        <f t="shared" si="183"/>
        <v>0</v>
      </c>
      <c r="Z319" s="183">
        <f t="shared" si="183"/>
        <v>0</v>
      </c>
      <c r="AA319" s="183">
        <f t="shared" si="183"/>
        <v>0</v>
      </c>
      <c r="AB319" s="183">
        <f t="shared" si="183"/>
        <v>0</v>
      </c>
      <c r="AC319" s="183">
        <f t="shared" si="184"/>
        <v>0</v>
      </c>
      <c r="AD319" s="183">
        <f t="shared" si="184"/>
        <v>0</v>
      </c>
      <c r="AE319" s="183">
        <f t="shared" si="184"/>
        <v>0</v>
      </c>
      <c r="AF319" s="183">
        <f t="shared" si="184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182"/>
        <v>0</v>
      </c>
      <c r="D320" s="183">
        <f t="shared" si="182"/>
        <v>0</v>
      </c>
      <c r="E320" s="183">
        <f t="shared" si="182"/>
        <v>0</v>
      </c>
      <c r="F320" s="183">
        <f t="shared" si="182"/>
        <v>0</v>
      </c>
      <c r="G320" s="183">
        <f t="shared" si="182"/>
        <v>0</v>
      </c>
      <c r="H320" s="183">
        <f t="shared" si="182"/>
        <v>0</v>
      </c>
      <c r="I320" s="183">
        <f t="shared" si="182"/>
        <v>0</v>
      </c>
      <c r="J320" s="183">
        <f t="shared" si="182"/>
        <v>0</v>
      </c>
      <c r="K320" s="183">
        <f t="shared" si="182"/>
        <v>0</v>
      </c>
      <c r="L320" s="183">
        <f t="shared" si="182"/>
        <v>0</v>
      </c>
      <c r="M320" s="183">
        <f t="shared" si="182"/>
        <v>0</v>
      </c>
      <c r="N320" s="183">
        <f t="shared" si="182"/>
        <v>0</v>
      </c>
      <c r="O320" s="183">
        <f t="shared" si="182"/>
        <v>0</v>
      </c>
      <c r="P320" s="183">
        <f t="shared" si="182"/>
        <v>0</v>
      </c>
      <c r="Q320" s="183">
        <f t="shared" si="182"/>
        <v>0</v>
      </c>
      <c r="R320" s="183">
        <f t="shared" si="182"/>
        <v>0</v>
      </c>
      <c r="S320" s="183">
        <f t="shared" si="183"/>
        <v>0</v>
      </c>
      <c r="T320" s="183">
        <f t="shared" si="183"/>
        <v>0</v>
      </c>
      <c r="U320" s="183">
        <f t="shared" si="183"/>
        <v>0</v>
      </c>
      <c r="V320" s="183">
        <f t="shared" si="183"/>
        <v>0</v>
      </c>
      <c r="W320" s="183">
        <f t="shared" si="183"/>
        <v>0</v>
      </c>
      <c r="X320" s="183">
        <f t="shared" si="183"/>
        <v>0</v>
      </c>
      <c r="Y320" s="183">
        <f t="shared" si="183"/>
        <v>0</v>
      </c>
      <c r="Z320" s="183">
        <f t="shared" si="183"/>
        <v>0</v>
      </c>
      <c r="AA320" s="183">
        <f t="shared" si="183"/>
        <v>0</v>
      </c>
      <c r="AB320" s="183">
        <f t="shared" si="183"/>
        <v>0</v>
      </c>
      <c r="AC320" s="183">
        <f t="shared" si="184"/>
        <v>0</v>
      </c>
      <c r="AD320" s="183">
        <f t="shared" si="184"/>
        <v>0</v>
      </c>
      <c r="AE320" s="183">
        <f t="shared" si="184"/>
        <v>0</v>
      </c>
      <c r="AF320" s="183">
        <f t="shared" si="184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182"/>
        <v>0</v>
      </c>
      <c r="D321" s="183">
        <f t="shared" si="182"/>
        <v>0</v>
      </c>
      <c r="E321" s="183">
        <f t="shared" si="182"/>
        <v>0</v>
      </c>
      <c r="F321" s="183">
        <f t="shared" si="182"/>
        <v>0</v>
      </c>
      <c r="G321" s="183">
        <f t="shared" si="182"/>
        <v>0</v>
      </c>
      <c r="H321" s="183">
        <f t="shared" si="182"/>
        <v>0</v>
      </c>
      <c r="I321" s="183">
        <f t="shared" si="182"/>
        <v>0</v>
      </c>
      <c r="J321" s="183">
        <f t="shared" si="182"/>
        <v>0</v>
      </c>
      <c r="K321" s="183">
        <f t="shared" si="182"/>
        <v>0</v>
      </c>
      <c r="L321" s="183">
        <f t="shared" si="182"/>
        <v>0</v>
      </c>
      <c r="M321" s="183">
        <f t="shared" si="182"/>
        <v>0</v>
      </c>
      <c r="N321" s="183">
        <f t="shared" si="182"/>
        <v>0</v>
      </c>
      <c r="O321" s="183">
        <f t="shared" si="182"/>
        <v>0</v>
      </c>
      <c r="P321" s="183">
        <f t="shared" si="182"/>
        <v>0</v>
      </c>
      <c r="Q321" s="183">
        <f t="shared" si="182"/>
        <v>0</v>
      </c>
      <c r="R321" s="183">
        <f t="shared" si="182"/>
        <v>0</v>
      </c>
      <c r="S321" s="183">
        <f t="shared" si="183"/>
        <v>0</v>
      </c>
      <c r="T321" s="183">
        <f t="shared" si="183"/>
        <v>0</v>
      </c>
      <c r="U321" s="183">
        <f t="shared" si="183"/>
        <v>0</v>
      </c>
      <c r="V321" s="183">
        <f t="shared" si="183"/>
        <v>0</v>
      </c>
      <c r="W321" s="183">
        <f t="shared" si="183"/>
        <v>0</v>
      </c>
      <c r="X321" s="183">
        <f t="shared" si="183"/>
        <v>0</v>
      </c>
      <c r="Y321" s="183">
        <f t="shared" si="183"/>
        <v>0</v>
      </c>
      <c r="Z321" s="183">
        <f t="shared" si="183"/>
        <v>0</v>
      </c>
      <c r="AA321" s="183">
        <f t="shared" si="183"/>
        <v>0</v>
      </c>
      <c r="AB321" s="183">
        <f t="shared" si="183"/>
        <v>0</v>
      </c>
      <c r="AC321" s="183">
        <f t="shared" si="184"/>
        <v>0</v>
      </c>
      <c r="AD321" s="183">
        <f t="shared" si="184"/>
        <v>0</v>
      </c>
      <c r="AE321" s="183">
        <f t="shared" si="184"/>
        <v>0</v>
      </c>
      <c r="AF321" s="183">
        <f t="shared" si="184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182"/>
        <v>0</v>
      </c>
      <c r="D322" s="183">
        <f t="shared" si="182"/>
        <v>0</v>
      </c>
      <c r="E322" s="183">
        <f t="shared" si="182"/>
        <v>0</v>
      </c>
      <c r="F322" s="183">
        <f t="shared" si="182"/>
        <v>0</v>
      </c>
      <c r="G322" s="183">
        <f t="shared" si="182"/>
        <v>0</v>
      </c>
      <c r="H322" s="183">
        <f t="shared" si="182"/>
        <v>0</v>
      </c>
      <c r="I322" s="183">
        <f t="shared" si="182"/>
        <v>0</v>
      </c>
      <c r="J322" s="183">
        <f t="shared" si="182"/>
        <v>0</v>
      </c>
      <c r="K322" s="183">
        <f t="shared" si="182"/>
        <v>0</v>
      </c>
      <c r="L322" s="183">
        <f t="shared" si="182"/>
        <v>0</v>
      </c>
      <c r="M322" s="183">
        <f t="shared" si="182"/>
        <v>0</v>
      </c>
      <c r="N322" s="183">
        <f t="shared" si="182"/>
        <v>0</v>
      </c>
      <c r="O322" s="183">
        <f t="shared" si="182"/>
        <v>0</v>
      </c>
      <c r="P322" s="183">
        <f t="shared" si="182"/>
        <v>0</v>
      </c>
      <c r="Q322" s="183">
        <f t="shared" si="182"/>
        <v>0</v>
      </c>
      <c r="R322" s="183">
        <f t="shared" si="182"/>
        <v>0</v>
      </c>
      <c r="S322" s="183">
        <f t="shared" si="183"/>
        <v>0</v>
      </c>
      <c r="T322" s="183">
        <f t="shared" si="183"/>
        <v>0</v>
      </c>
      <c r="U322" s="183">
        <f t="shared" si="183"/>
        <v>0</v>
      </c>
      <c r="V322" s="183">
        <f t="shared" si="183"/>
        <v>0</v>
      </c>
      <c r="W322" s="183">
        <f t="shared" si="183"/>
        <v>0</v>
      </c>
      <c r="X322" s="183">
        <f t="shared" si="183"/>
        <v>0</v>
      </c>
      <c r="Y322" s="183">
        <f t="shared" si="183"/>
        <v>0</v>
      </c>
      <c r="Z322" s="183">
        <f t="shared" si="183"/>
        <v>0</v>
      </c>
      <c r="AA322" s="183">
        <f t="shared" si="183"/>
        <v>0</v>
      </c>
      <c r="AB322" s="183">
        <f t="shared" si="183"/>
        <v>0</v>
      </c>
      <c r="AC322" s="183">
        <f t="shared" si="184"/>
        <v>0</v>
      </c>
      <c r="AD322" s="183">
        <f t="shared" si="184"/>
        <v>0</v>
      </c>
      <c r="AE322" s="183">
        <f t="shared" si="184"/>
        <v>0</v>
      </c>
      <c r="AF322" s="183">
        <f t="shared" si="184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182"/>
        <v>0</v>
      </c>
      <c r="D323" s="183">
        <f t="shared" si="182"/>
        <v>0</v>
      </c>
      <c r="E323" s="183">
        <f t="shared" si="182"/>
        <v>0</v>
      </c>
      <c r="F323" s="183">
        <f t="shared" si="182"/>
        <v>0</v>
      </c>
      <c r="G323" s="183">
        <f t="shared" si="182"/>
        <v>0</v>
      </c>
      <c r="H323" s="183">
        <f t="shared" si="182"/>
        <v>0</v>
      </c>
      <c r="I323" s="183">
        <f t="shared" si="182"/>
        <v>0</v>
      </c>
      <c r="J323" s="183">
        <f t="shared" si="182"/>
        <v>0</v>
      </c>
      <c r="K323" s="183">
        <f t="shared" si="182"/>
        <v>0</v>
      </c>
      <c r="L323" s="183">
        <f t="shared" si="182"/>
        <v>0</v>
      </c>
      <c r="M323" s="183">
        <f t="shared" si="182"/>
        <v>0</v>
      </c>
      <c r="N323" s="183">
        <f t="shared" si="182"/>
        <v>0</v>
      </c>
      <c r="O323" s="183">
        <f t="shared" si="182"/>
        <v>0</v>
      </c>
      <c r="P323" s="183">
        <f t="shared" si="182"/>
        <v>0</v>
      </c>
      <c r="Q323" s="183">
        <f t="shared" si="182"/>
        <v>0</v>
      </c>
      <c r="R323" s="183">
        <f t="shared" si="182"/>
        <v>0</v>
      </c>
      <c r="S323" s="183">
        <f t="shared" si="183"/>
        <v>0</v>
      </c>
      <c r="T323" s="183">
        <f t="shared" si="183"/>
        <v>0</v>
      </c>
      <c r="U323" s="183">
        <f t="shared" si="183"/>
        <v>0</v>
      </c>
      <c r="V323" s="183">
        <f t="shared" si="183"/>
        <v>0</v>
      </c>
      <c r="W323" s="183">
        <f t="shared" si="183"/>
        <v>0</v>
      </c>
      <c r="X323" s="183">
        <f t="shared" si="183"/>
        <v>0</v>
      </c>
      <c r="Y323" s="183">
        <f t="shared" si="183"/>
        <v>0</v>
      </c>
      <c r="Z323" s="183">
        <f t="shared" si="183"/>
        <v>0</v>
      </c>
      <c r="AA323" s="183">
        <f t="shared" si="183"/>
        <v>0</v>
      </c>
      <c r="AB323" s="183">
        <f t="shared" si="183"/>
        <v>0</v>
      </c>
      <c r="AC323" s="183">
        <f t="shared" si="184"/>
        <v>0</v>
      </c>
      <c r="AD323" s="183">
        <f t="shared" si="184"/>
        <v>0</v>
      </c>
      <c r="AE323" s="183">
        <f t="shared" si="184"/>
        <v>0</v>
      </c>
      <c r="AF323" s="183">
        <f t="shared" si="184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182"/>
        <v>0</v>
      </c>
      <c r="D324" s="183">
        <f t="shared" si="182"/>
        <v>0</v>
      </c>
      <c r="E324" s="183">
        <f t="shared" si="182"/>
        <v>0</v>
      </c>
      <c r="F324" s="183">
        <f t="shared" si="182"/>
        <v>0</v>
      </c>
      <c r="G324" s="183">
        <f t="shared" si="182"/>
        <v>0</v>
      </c>
      <c r="H324" s="183">
        <f t="shared" si="182"/>
        <v>0</v>
      </c>
      <c r="I324" s="183">
        <f t="shared" si="182"/>
        <v>0</v>
      </c>
      <c r="J324" s="183">
        <f t="shared" si="182"/>
        <v>0</v>
      </c>
      <c r="K324" s="183">
        <f t="shared" si="182"/>
        <v>0</v>
      </c>
      <c r="L324" s="183">
        <f t="shared" si="182"/>
        <v>0</v>
      </c>
      <c r="M324" s="183">
        <f t="shared" si="182"/>
        <v>0</v>
      </c>
      <c r="N324" s="183">
        <f t="shared" si="182"/>
        <v>0</v>
      </c>
      <c r="O324" s="183">
        <f t="shared" si="182"/>
        <v>0</v>
      </c>
      <c r="P324" s="183">
        <f t="shared" si="182"/>
        <v>0</v>
      </c>
      <c r="Q324" s="183">
        <f t="shared" si="182"/>
        <v>0</v>
      </c>
      <c r="R324" s="183">
        <f t="shared" si="182"/>
        <v>0</v>
      </c>
      <c r="S324" s="183">
        <f t="shared" si="183"/>
        <v>0</v>
      </c>
      <c r="T324" s="183">
        <f t="shared" si="183"/>
        <v>0</v>
      </c>
      <c r="U324" s="183">
        <f t="shared" si="183"/>
        <v>0</v>
      </c>
      <c r="V324" s="183">
        <f t="shared" si="183"/>
        <v>0</v>
      </c>
      <c r="W324" s="183">
        <f t="shared" si="183"/>
        <v>0</v>
      </c>
      <c r="X324" s="183">
        <f t="shared" si="183"/>
        <v>0</v>
      </c>
      <c r="Y324" s="183">
        <f t="shared" si="183"/>
        <v>0</v>
      </c>
      <c r="Z324" s="183">
        <f t="shared" si="183"/>
        <v>0</v>
      </c>
      <c r="AA324" s="183">
        <f t="shared" si="183"/>
        <v>0</v>
      </c>
      <c r="AB324" s="183">
        <f t="shared" si="183"/>
        <v>0</v>
      </c>
      <c r="AC324" s="183">
        <f t="shared" si="184"/>
        <v>0</v>
      </c>
      <c r="AD324" s="183">
        <f t="shared" si="184"/>
        <v>0</v>
      </c>
      <c r="AE324" s="183">
        <f t="shared" si="184"/>
        <v>0</v>
      </c>
      <c r="AF324" s="183">
        <f t="shared" si="184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182"/>
        <v>0</v>
      </c>
      <c r="D325" s="183">
        <f t="shared" si="182"/>
        <v>0</v>
      </c>
      <c r="E325" s="183">
        <f t="shared" si="182"/>
        <v>0</v>
      </c>
      <c r="F325" s="183">
        <f t="shared" si="182"/>
        <v>0</v>
      </c>
      <c r="G325" s="183">
        <f t="shared" si="182"/>
        <v>0</v>
      </c>
      <c r="H325" s="183">
        <f t="shared" si="182"/>
        <v>0</v>
      </c>
      <c r="I325" s="183">
        <f t="shared" si="182"/>
        <v>0</v>
      </c>
      <c r="J325" s="183">
        <f t="shared" si="182"/>
        <v>0</v>
      </c>
      <c r="K325" s="183">
        <f t="shared" si="182"/>
        <v>0</v>
      </c>
      <c r="L325" s="183">
        <f t="shared" si="182"/>
        <v>0</v>
      </c>
      <c r="M325" s="183">
        <f t="shared" si="182"/>
        <v>0</v>
      </c>
      <c r="N325" s="183">
        <f t="shared" si="182"/>
        <v>0</v>
      </c>
      <c r="O325" s="183">
        <f t="shared" si="182"/>
        <v>0</v>
      </c>
      <c r="P325" s="183">
        <f t="shared" si="182"/>
        <v>0</v>
      </c>
      <c r="Q325" s="183">
        <f t="shared" si="182"/>
        <v>0</v>
      </c>
      <c r="R325" s="183">
        <f t="shared" si="182"/>
        <v>0</v>
      </c>
      <c r="S325" s="183">
        <f t="shared" si="183"/>
        <v>0</v>
      </c>
      <c r="T325" s="183">
        <f t="shared" si="183"/>
        <v>0</v>
      </c>
      <c r="U325" s="183">
        <f t="shared" si="183"/>
        <v>0</v>
      </c>
      <c r="V325" s="183">
        <f t="shared" si="183"/>
        <v>0</v>
      </c>
      <c r="W325" s="183">
        <f t="shared" si="183"/>
        <v>0</v>
      </c>
      <c r="X325" s="183">
        <f t="shared" si="183"/>
        <v>0</v>
      </c>
      <c r="Y325" s="183">
        <f t="shared" si="183"/>
        <v>0</v>
      </c>
      <c r="Z325" s="183">
        <f t="shared" si="183"/>
        <v>0</v>
      </c>
      <c r="AA325" s="183">
        <f t="shared" si="183"/>
        <v>0</v>
      </c>
      <c r="AB325" s="183">
        <f t="shared" si="183"/>
        <v>0</v>
      </c>
      <c r="AC325" s="183">
        <f t="shared" si="184"/>
        <v>0</v>
      </c>
      <c r="AD325" s="183">
        <f t="shared" si="184"/>
        <v>0</v>
      </c>
      <c r="AE325" s="183">
        <f t="shared" si="184"/>
        <v>0</v>
      </c>
      <c r="AF325" s="183">
        <f t="shared" si="184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182"/>
        <v>0</v>
      </c>
      <c r="D326" s="183">
        <f t="shared" si="182"/>
        <v>0</v>
      </c>
      <c r="E326" s="183">
        <f t="shared" si="182"/>
        <v>0</v>
      </c>
      <c r="F326" s="183">
        <f t="shared" si="182"/>
        <v>0</v>
      </c>
      <c r="G326" s="183">
        <f t="shared" si="182"/>
        <v>0</v>
      </c>
      <c r="H326" s="183">
        <f t="shared" si="182"/>
        <v>0</v>
      </c>
      <c r="I326" s="183">
        <f t="shared" si="182"/>
        <v>0</v>
      </c>
      <c r="J326" s="183">
        <f t="shared" si="182"/>
        <v>0</v>
      </c>
      <c r="K326" s="183">
        <f t="shared" si="182"/>
        <v>0</v>
      </c>
      <c r="L326" s="183">
        <f t="shared" si="182"/>
        <v>0</v>
      </c>
      <c r="M326" s="183">
        <f t="shared" si="182"/>
        <v>0</v>
      </c>
      <c r="N326" s="183">
        <f t="shared" si="182"/>
        <v>0</v>
      </c>
      <c r="O326" s="183">
        <f t="shared" si="182"/>
        <v>0</v>
      </c>
      <c r="P326" s="183">
        <f t="shared" si="182"/>
        <v>0</v>
      </c>
      <c r="Q326" s="183">
        <f t="shared" si="182"/>
        <v>0</v>
      </c>
      <c r="R326" s="183">
        <f t="shared" si="182"/>
        <v>0</v>
      </c>
      <c r="S326" s="183">
        <f t="shared" si="183"/>
        <v>0</v>
      </c>
      <c r="T326" s="183">
        <f t="shared" si="183"/>
        <v>0</v>
      </c>
      <c r="U326" s="183">
        <f t="shared" si="183"/>
        <v>0</v>
      </c>
      <c r="V326" s="183">
        <f t="shared" si="183"/>
        <v>0</v>
      </c>
      <c r="W326" s="183">
        <f t="shared" si="183"/>
        <v>0</v>
      </c>
      <c r="X326" s="183">
        <f t="shared" si="183"/>
        <v>0</v>
      </c>
      <c r="Y326" s="183">
        <f t="shared" si="183"/>
        <v>0</v>
      </c>
      <c r="Z326" s="183">
        <f t="shared" si="183"/>
        <v>0</v>
      </c>
      <c r="AA326" s="183">
        <f t="shared" si="183"/>
        <v>0</v>
      </c>
      <c r="AB326" s="183">
        <f t="shared" si="183"/>
        <v>0</v>
      </c>
      <c r="AC326" s="183">
        <f t="shared" si="184"/>
        <v>0</v>
      </c>
      <c r="AD326" s="183">
        <f t="shared" si="184"/>
        <v>0</v>
      </c>
      <c r="AE326" s="183">
        <f t="shared" si="184"/>
        <v>0</v>
      </c>
      <c r="AF326" s="183">
        <f t="shared" si="184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182"/>
        <v>0</v>
      </c>
      <c r="D327" s="183">
        <f t="shared" si="182"/>
        <v>0</v>
      </c>
      <c r="E327" s="183">
        <f t="shared" si="182"/>
        <v>0</v>
      </c>
      <c r="F327" s="183">
        <f t="shared" si="182"/>
        <v>0</v>
      </c>
      <c r="G327" s="183">
        <f t="shared" si="182"/>
        <v>0</v>
      </c>
      <c r="H327" s="183">
        <f t="shared" si="182"/>
        <v>0</v>
      </c>
      <c r="I327" s="183">
        <f t="shared" si="182"/>
        <v>0</v>
      </c>
      <c r="J327" s="183">
        <f t="shared" si="182"/>
        <v>0</v>
      </c>
      <c r="K327" s="183">
        <f t="shared" si="182"/>
        <v>0</v>
      </c>
      <c r="L327" s="183">
        <f t="shared" si="182"/>
        <v>0</v>
      </c>
      <c r="M327" s="183">
        <f t="shared" si="182"/>
        <v>0</v>
      </c>
      <c r="N327" s="183">
        <f t="shared" si="182"/>
        <v>0</v>
      </c>
      <c r="O327" s="183">
        <f t="shared" si="182"/>
        <v>0</v>
      </c>
      <c r="P327" s="183">
        <f t="shared" si="182"/>
        <v>0</v>
      </c>
      <c r="Q327" s="183">
        <f t="shared" si="182"/>
        <v>0</v>
      </c>
      <c r="R327" s="183">
        <f t="shared" si="182"/>
        <v>0</v>
      </c>
      <c r="S327" s="183">
        <f t="shared" si="183"/>
        <v>0</v>
      </c>
      <c r="T327" s="183">
        <f t="shared" si="183"/>
        <v>0</v>
      </c>
      <c r="U327" s="183">
        <f t="shared" si="183"/>
        <v>0</v>
      </c>
      <c r="V327" s="183">
        <f t="shared" si="183"/>
        <v>0</v>
      </c>
      <c r="W327" s="183">
        <f t="shared" si="183"/>
        <v>0</v>
      </c>
      <c r="X327" s="183">
        <f t="shared" si="183"/>
        <v>0</v>
      </c>
      <c r="Y327" s="183">
        <f t="shared" si="183"/>
        <v>0</v>
      </c>
      <c r="Z327" s="183">
        <f t="shared" si="183"/>
        <v>0</v>
      </c>
      <c r="AA327" s="183">
        <f t="shared" si="183"/>
        <v>0</v>
      </c>
      <c r="AB327" s="183">
        <f t="shared" si="183"/>
        <v>0</v>
      </c>
      <c r="AC327" s="183">
        <f t="shared" si="184"/>
        <v>0</v>
      </c>
      <c r="AD327" s="183">
        <f t="shared" si="184"/>
        <v>0</v>
      </c>
      <c r="AE327" s="183">
        <f t="shared" si="184"/>
        <v>0</v>
      </c>
      <c r="AF327" s="183">
        <f t="shared" si="184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182"/>
        <v>0</v>
      </c>
      <c r="D328" s="183">
        <f t="shared" si="182"/>
        <v>0</v>
      </c>
      <c r="E328" s="183">
        <f t="shared" si="182"/>
        <v>0</v>
      </c>
      <c r="F328" s="183">
        <f t="shared" si="182"/>
        <v>0</v>
      </c>
      <c r="G328" s="183">
        <f t="shared" si="182"/>
        <v>0</v>
      </c>
      <c r="H328" s="183">
        <f t="shared" si="182"/>
        <v>0</v>
      </c>
      <c r="I328" s="183">
        <f t="shared" si="182"/>
        <v>0</v>
      </c>
      <c r="J328" s="183">
        <f t="shared" si="182"/>
        <v>0</v>
      </c>
      <c r="K328" s="183">
        <f t="shared" si="182"/>
        <v>0</v>
      </c>
      <c r="L328" s="183">
        <f t="shared" si="182"/>
        <v>0</v>
      </c>
      <c r="M328" s="183">
        <f t="shared" si="182"/>
        <v>0</v>
      </c>
      <c r="N328" s="183">
        <f t="shared" si="182"/>
        <v>0</v>
      </c>
      <c r="O328" s="183">
        <f t="shared" si="182"/>
        <v>0</v>
      </c>
      <c r="P328" s="183">
        <f t="shared" si="182"/>
        <v>0</v>
      </c>
      <c r="Q328" s="183">
        <f t="shared" si="182"/>
        <v>0</v>
      </c>
      <c r="R328" s="183">
        <f t="shared" ref="R328" si="185">Q328</f>
        <v>0</v>
      </c>
      <c r="S328" s="183">
        <f t="shared" si="183"/>
        <v>0</v>
      </c>
      <c r="T328" s="183">
        <f t="shared" si="183"/>
        <v>0</v>
      </c>
      <c r="U328" s="183">
        <f t="shared" si="183"/>
        <v>0</v>
      </c>
      <c r="V328" s="183">
        <f t="shared" si="183"/>
        <v>0</v>
      </c>
      <c r="W328" s="183">
        <f t="shared" si="183"/>
        <v>0</v>
      </c>
      <c r="X328" s="183">
        <f t="shared" si="183"/>
        <v>0</v>
      </c>
      <c r="Y328" s="183">
        <f t="shared" si="183"/>
        <v>0</v>
      </c>
      <c r="Z328" s="183">
        <f t="shared" si="183"/>
        <v>0</v>
      </c>
      <c r="AA328" s="183">
        <f t="shared" si="183"/>
        <v>0</v>
      </c>
      <c r="AB328" s="183">
        <f t="shared" si="183"/>
        <v>0</v>
      </c>
      <c r="AC328" s="183">
        <f t="shared" si="184"/>
        <v>0</v>
      </c>
      <c r="AD328" s="183">
        <f t="shared" si="184"/>
        <v>0</v>
      </c>
      <c r="AE328" s="183">
        <f t="shared" si="184"/>
        <v>0</v>
      </c>
      <c r="AF328" s="183">
        <f t="shared" si="184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186">B329</f>
        <v>0</v>
      </c>
      <c r="D329" s="183">
        <f t="shared" si="186"/>
        <v>0</v>
      </c>
      <c r="E329" s="183">
        <f t="shared" si="186"/>
        <v>0</v>
      </c>
      <c r="F329" s="183">
        <f t="shared" si="186"/>
        <v>0</v>
      </c>
      <c r="G329" s="183">
        <f t="shared" si="186"/>
        <v>0</v>
      </c>
      <c r="H329" s="183">
        <f t="shared" si="186"/>
        <v>0</v>
      </c>
      <c r="I329" s="183">
        <f t="shared" si="186"/>
        <v>0</v>
      </c>
      <c r="J329" s="183">
        <f t="shared" si="186"/>
        <v>0</v>
      </c>
      <c r="K329" s="183">
        <f t="shared" si="186"/>
        <v>0</v>
      </c>
      <c r="L329" s="183">
        <f t="shared" si="186"/>
        <v>0</v>
      </c>
      <c r="M329" s="183">
        <f t="shared" si="186"/>
        <v>0</v>
      </c>
      <c r="N329" s="183">
        <f t="shared" si="186"/>
        <v>0</v>
      </c>
      <c r="O329" s="183">
        <f t="shared" si="186"/>
        <v>0</v>
      </c>
      <c r="P329" s="183">
        <f t="shared" si="186"/>
        <v>0</v>
      </c>
      <c r="Q329" s="183">
        <f t="shared" si="186"/>
        <v>0</v>
      </c>
      <c r="R329" s="183">
        <f t="shared" si="186"/>
        <v>0</v>
      </c>
      <c r="S329" s="183">
        <f t="shared" si="183"/>
        <v>0</v>
      </c>
      <c r="T329" s="183">
        <f t="shared" si="183"/>
        <v>0</v>
      </c>
      <c r="U329" s="183">
        <f t="shared" si="183"/>
        <v>0</v>
      </c>
      <c r="V329" s="183">
        <f t="shared" si="183"/>
        <v>0</v>
      </c>
      <c r="W329" s="183">
        <f t="shared" si="183"/>
        <v>0</v>
      </c>
      <c r="X329" s="183">
        <f t="shared" si="183"/>
        <v>0</v>
      </c>
      <c r="Y329" s="183">
        <f t="shared" si="183"/>
        <v>0</v>
      </c>
      <c r="Z329" s="183">
        <f t="shared" si="183"/>
        <v>0</v>
      </c>
      <c r="AA329" s="183">
        <f t="shared" si="183"/>
        <v>0</v>
      </c>
      <c r="AB329" s="183">
        <f t="shared" si="183"/>
        <v>0</v>
      </c>
      <c r="AC329" s="183">
        <f t="shared" si="184"/>
        <v>0</v>
      </c>
      <c r="AD329" s="183">
        <f t="shared" si="184"/>
        <v>0</v>
      </c>
      <c r="AE329" s="183">
        <f t="shared" si="184"/>
        <v>0</v>
      </c>
      <c r="AF329" s="183">
        <f t="shared" si="184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186"/>
        <v>0</v>
      </c>
      <c r="D330" s="183">
        <f t="shared" si="186"/>
        <v>0</v>
      </c>
      <c r="E330" s="183">
        <f t="shared" si="186"/>
        <v>0</v>
      </c>
      <c r="F330" s="183">
        <f t="shared" si="186"/>
        <v>0</v>
      </c>
      <c r="G330" s="183">
        <f t="shared" si="186"/>
        <v>0</v>
      </c>
      <c r="H330" s="183">
        <f t="shared" si="186"/>
        <v>0</v>
      </c>
      <c r="I330" s="183">
        <f t="shared" si="186"/>
        <v>0</v>
      </c>
      <c r="J330" s="183">
        <f t="shared" si="186"/>
        <v>0</v>
      </c>
      <c r="K330" s="183">
        <f t="shared" si="186"/>
        <v>0</v>
      </c>
      <c r="L330" s="183">
        <f t="shared" si="186"/>
        <v>0</v>
      </c>
      <c r="M330" s="183">
        <f t="shared" si="186"/>
        <v>0</v>
      </c>
      <c r="N330" s="183">
        <f t="shared" si="186"/>
        <v>0</v>
      </c>
      <c r="O330" s="183">
        <f t="shared" si="186"/>
        <v>0</v>
      </c>
      <c r="P330" s="183">
        <f t="shared" si="186"/>
        <v>0</v>
      </c>
      <c r="Q330" s="183">
        <f t="shared" si="186"/>
        <v>0</v>
      </c>
      <c r="R330" s="183">
        <f t="shared" si="186"/>
        <v>0</v>
      </c>
      <c r="S330" s="183">
        <f t="shared" si="183"/>
        <v>0</v>
      </c>
      <c r="T330" s="183">
        <f t="shared" si="183"/>
        <v>0</v>
      </c>
      <c r="U330" s="183">
        <f t="shared" si="183"/>
        <v>0</v>
      </c>
      <c r="V330" s="183">
        <f t="shared" si="183"/>
        <v>0</v>
      </c>
      <c r="W330" s="183">
        <f t="shared" si="183"/>
        <v>0</v>
      </c>
      <c r="X330" s="183">
        <f t="shared" si="183"/>
        <v>0</v>
      </c>
      <c r="Y330" s="183">
        <f t="shared" si="183"/>
        <v>0</v>
      </c>
      <c r="Z330" s="183">
        <f t="shared" si="183"/>
        <v>0</v>
      </c>
      <c r="AA330" s="183">
        <f t="shared" si="183"/>
        <v>0</v>
      </c>
      <c r="AB330" s="183">
        <f t="shared" si="183"/>
        <v>0</v>
      </c>
      <c r="AC330" s="183">
        <f t="shared" si="184"/>
        <v>0</v>
      </c>
      <c r="AD330" s="183">
        <f t="shared" si="184"/>
        <v>0</v>
      </c>
      <c r="AE330" s="183">
        <f t="shared" si="184"/>
        <v>0</v>
      </c>
      <c r="AF330" s="183">
        <f t="shared" si="184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186"/>
        <v>0</v>
      </c>
      <c r="D331" s="183">
        <f t="shared" si="186"/>
        <v>0</v>
      </c>
      <c r="E331" s="183">
        <f t="shared" si="186"/>
        <v>0</v>
      </c>
      <c r="F331" s="183">
        <f t="shared" si="186"/>
        <v>0</v>
      </c>
      <c r="G331" s="183">
        <f t="shared" si="186"/>
        <v>0</v>
      </c>
      <c r="H331" s="183">
        <f t="shared" si="186"/>
        <v>0</v>
      </c>
      <c r="I331" s="183">
        <f t="shared" si="186"/>
        <v>0</v>
      </c>
      <c r="J331" s="183">
        <f t="shared" si="186"/>
        <v>0</v>
      </c>
      <c r="K331" s="183">
        <f t="shared" si="186"/>
        <v>0</v>
      </c>
      <c r="L331" s="183">
        <f t="shared" si="186"/>
        <v>0</v>
      </c>
      <c r="M331" s="183">
        <f t="shared" si="186"/>
        <v>0</v>
      </c>
      <c r="N331" s="183">
        <f t="shared" si="186"/>
        <v>0</v>
      </c>
      <c r="O331" s="183">
        <f t="shared" si="186"/>
        <v>0</v>
      </c>
      <c r="P331" s="183">
        <f t="shared" si="186"/>
        <v>0</v>
      </c>
      <c r="Q331" s="183">
        <f t="shared" si="186"/>
        <v>0</v>
      </c>
      <c r="R331" s="183">
        <f t="shared" si="186"/>
        <v>0</v>
      </c>
      <c r="S331" s="183">
        <f t="shared" si="183"/>
        <v>0</v>
      </c>
      <c r="T331" s="183">
        <f t="shared" si="183"/>
        <v>0</v>
      </c>
      <c r="U331" s="183">
        <f t="shared" si="183"/>
        <v>0</v>
      </c>
      <c r="V331" s="183">
        <f t="shared" ref="V331:AF334" si="187">U331</f>
        <v>0</v>
      </c>
      <c r="W331" s="183">
        <f t="shared" si="187"/>
        <v>0</v>
      </c>
      <c r="X331" s="183">
        <f t="shared" si="187"/>
        <v>0</v>
      </c>
      <c r="Y331" s="183">
        <f t="shared" si="187"/>
        <v>0</v>
      </c>
      <c r="Z331" s="183">
        <f t="shared" si="187"/>
        <v>0</v>
      </c>
      <c r="AA331" s="183">
        <f t="shared" si="187"/>
        <v>0</v>
      </c>
      <c r="AB331" s="183">
        <f t="shared" si="187"/>
        <v>0</v>
      </c>
      <c r="AC331" s="183">
        <f t="shared" si="187"/>
        <v>0</v>
      </c>
      <c r="AD331" s="183">
        <f t="shared" si="187"/>
        <v>0</v>
      </c>
      <c r="AE331" s="183">
        <f t="shared" si="187"/>
        <v>0</v>
      </c>
      <c r="AF331" s="183">
        <f t="shared" si="187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186"/>
        <v>0</v>
      </c>
      <c r="D332" s="183">
        <f t="shared" si="186"/>
        <v>0</v>
      </c>
      <c r="E332" s="183">
        <f t="shared" si="186"/>
        <v>0</v>
      </c>
      <c r="F332" s="183">
        <f t="shared" si="186"/>
        <v>0</v>
      </c>
      <c r="G332" s="183">
        <f t="shared" si="186"/>
        <v>0</v>
      </c>
      <c r="H332" s="183">
        <f t="shared" si="186"/>
        <v>0</v>
      </c>
      <c r="I332" s="183">
        <f t="shared" si="186"/>
        <v>0</v>
      </c>
      <c r="J332" s="183">
        <f t="shared" si="186"/>
        <v>0</v>
      </c>
      <c r="K332" s="183">
        <f t="shared" si="186"/>
        <v>0</v>
      </c>
      <c r="L332" s="183">
        <f t="shared" si="186"/>
        <v>0</v>
      </c>
      <c r="M332" s="183">
        <f t="shared" si="186"/>
        <v>0</v>
      </c>
      <c r="N332" s="183">
        <f t="shared" si="186"/>
        <v>0</v>
      </c>
      <c r="O332" s="183">
        <f t="shared" si="186"/>
        <v>0</v>
      </c>
      <c r="P332" s="183">
        <f t="shared" si="186"/>
        <v>0</v>
      </c>
      <c r="Q332" s="183">
        <f t="shared" si="186"/>
        <v>0</v>
      </c>
      <c r="R332" s="183">
        <f t="shared" si="186"/>
        <v>0</v>
      </c>
      <c r="S332" s="183">
        <f t="shared" ref="S332:U334" si="188">R332</f>
        <v>0</v>
      </c>
      <c r="T332" s="183">
        <f t="shared" si="188"/>
        <v>0</v>
      </c>
      <c r="U332" s="183">
        <f t="shared" si="188"/>
        <v>0</v>
      </c>
      <c r="V332" s="183">
        <f t="shared" si="187"/>
        <v>0</v>
      </c>
      <c r="W332" s="183">
        <f t="shared" si="187"/>
        <v>0</v>
      </c>
      <c r="X332" s="183">
        <f t="shared" si="187"/>
        <v>0</v>
      </c>
      <c r="Y332" s="183">
        <f t="shared" si="187"/>
        <v>0</v>
      </c>
      <c r="Z332" s="183">
        <f t="shared" si="187"/>
        <v>0</v>
      </c>
      <c r="AA332" s="183">
        <f t="shared" si="187"/>
        <v>0</v>
      </c>
      <c r="AB332" s="183">
        <f t="shared" si="187"/>
        <v>0</v>
      </c>
      <c r="AC332" s="183">
        <f t="shared" si="187"/>
        <v>0</v>
      </c>
      <c r="AD332" s="183">
        <f t="shared" si="187"/>
        <v>0</v>
      </c>
      <c r="AE332" s="183">
        <f t="shared" si="187"/>
        <v>0</v>
      </c>
      <c r="AF332" s="183">
        <f t="shared" si="187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186"/>
        <v>0</v>
      </c>
      <c r="D333" s="183">
        <f t="shared" si="186"/>
        <v>0</v>
      </c>
      <c r="E333" s="183">
        <f t="shared" si="186"/>
        <v>0</v>
      </c>
      <c r="F333" s="183">
        <f t="shared" si="186"/>
        <v>0</v>
      </c>
      <c r="G333" s="183">
        <f t="shared" si="186"/>
        <v>0</v>
      </c>
      <c r="H333" s="183">
        <f t="shared" si="186"/>
        <v>0</v>
      </c>
      <c r="I333" s="183">
        <f t="shared" si="186"/>
        <v>0</v>
      </c>
      <c r="J333" s="183">
        <f t="shared" si="186"/>
        <v>0</v>
      </c>
      <c r="K333" s="183">
        <f t="shared" si="186"/>
        <v>0</v>
      </c>
      <c r="L333" s="183">
        <f t="shared" si="186"/>
        <v>0</v>
      </c>
      <c r="M333" s="183">
        <f t="shared" si="186"/>
        <v>0</v>
      </c>
      <c r="N333" s="183">
        <f t="shared" si="186"/>
        <v>0</v>
      </c>
      <c r="O333" s="183">
        <f t="shared" si="186"/>
        <v>0</v>
      </c>
      <c r="P333" s="183">
        <f t="shared" si="186"/>
        <v>0</v>
      </c>
      <c r="Q333" s="183">
        <f t="shared" si="186"/>
        <v>0</v>
      </c>
      <c r="R333" s="183">
        <f t="shared" si="186"/>
        <v>0</v>
      </c>
      <c r="S333" s="183">
        <f t="shared" si="188"/>
        <v>0</v>
      </c>
      <c r="T333" s="183">
        <f t="shared" si="188"/>
        <v>0</v>
      </c>
      <c r="U333" s="183">
        <f t="shared" si="188"/>
        <v>0</v>
      </c>
      <c r="V333" s="183">
        <f t="shared" si="187"/>
        <v>0</v>
      </c>
      <c r="W333" s="183">
        <f t="shared" si="187"/>
        <v>0</v>
      </c>
      <c r="X333" s="183">
        <f t="shared" si="187"/>
        <v>0</v>
      </c>
      <c r="Y333" s="183">
        <f t="shared" si="187"/>
        <v>0</v>
      </c>
      <c r="Z333" s="183">
        <f t="shared" si="187"/>
        <v>0</v>
      </c>
      <c r="AA333" s="183">
        <f t="shared" si="187"/>
        <v>0</v>
      </c>
      <c r="AB333" s="183">
        <f t="shared" si="187"/>
        <v>0</v>
      </c>
      <c r="AC333" s="183">
        <f t="shared" si="187"/>
        <v>0</v>
      </c>
      <c r="AD333" s="183">
        <f t="shared" si="187"/>
        <v>0</v>
      </c>
      <c r="AE333" s="183">
        <f t="shared" si="187"/>
        <v>0</v>
      </c>
      <c r="AF333" s="183">
        <f t="shared" si="187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186"/>
        <v>0</v>
      </c>
      <c r="D334" s="186">
        <f t="shared" si="186"/>
        <v>0</v>
      </c>
      <c r="E334" s="186">
        <f t="shared" si="186"/>
        <v>0</v>
      </c>
      <c r="F334" s="186">
        <f t="shared" si="186"/>
        <v>0</v>
      </c>
      <c r="G334" s="186">
        <f t="shared" si="186"/>
        <v>0</v>
      </c>
      <c r="H334" s="186">
        <f t="shared" si="186"/>
        <v>0</v>
      </c>
      <c r="I334" s="186">
        <f t="shared" si="186"/>
        <v>0</v>
      </c>
      <c r="J334" s="186">
        <f t="shared" si="186"/>
        <v>0</v>
      </c>
      <c r="K334" s="186">
        <f t="shared" si="186"/>
        <v>0</v>
      </c>
      <c r="L334" s="186">
        <f t="shared" si="186"/>
        <v>0</v>
      </c>
      <c r="M334" s="186">
        <f t="shared" si="186"/>
        <v>0</v>
      </c>
      <c r="N334" s="186">
        <f t="shared" si="186"/>
        <v>0</v>
      </c>
      <c r="O334" s="186">
        <f t="shared" si="186"/>
        <v>0</v>
      </c>
      <c r="P334" s="186">
        <f t="shared" si="186"/>
        <v>0</v>
      </c>
      <c r="Q334" s="186">
        <f t="shared" si="186"/>
        <v>0</v>
      </c>
      <c r="R334" s="186">
        <f t="shared" si="186"/>
        <v>0</v>
      </c>
      <c r="S334" s="186">
        <f t="shared" si="188"/>
        <v>0</v>
      </c>
      <c r="T334" s="186">
        <f t="shared" si="188"/>
        <v>0</v>
      </c>
      <c r="U334" s="186">
        <f t="shared" si="188"/>
        <v>0</v>
      </c>
      <c r="V334" s="186">
        <f t="shared" si="187"/>
        <v>0</v>
      </c>
      <c r="W334" s="186">
        <f t="shared" si="187"/>
        <v>0</v>
      </c>
      <c r="X334" s="186">
        <f t="shared" si="187"/>
        <v>0</v>
      </c>
      <c r="Y334" s="186">
        <f t="shared" si="187"/>
        <v>0</v>
      </c>
      <c r="Z334" s="186">
        <f t="shared" si="187"/>
        <v>0</v>
      </c>
      <c r="AA334" s="186">
        <f t="shared" si="187"/>
        <v>0</v>
      </c>
      <c r="AB334" s="186">
        <f t="shared" si="187"/>
        <v>0</v>
      </c>
      <c r="AC334" s="186">
        <f t="shared" si="187"/>
        <v>0</v>
      </c>
      <c r="AD334" s="186">
        <f t="shared" si="187"/>
        <v>0</v>
      </c>
      <c r="AE334" s="186">
        <f t="shared" si="187"/>
        <v>0</v>
      </c>
      <c r="AF334" s="186">
        <f t="shared" si="187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B335" si="189">SUM(B204:B334)</f>
        <v>0</v>
      </c>
      <c r="C335" s="189">
        <f t="shared" si="189"/>
        <v>0</v>
      </c>
      <c r="D335" s="189">
        <f t="shared" si="189"/>
        <v>0</v>
      </c>
      <c r="E335" s="189">
        <f t="shared" si="189"/>
        <v>0</v>
      </c>
      <c r="F335" s="189">
        <f t="shared" si="189"/>
        <v>0</v>
      </c>
      <c r="G335" s="189">
        <f t="shared" si="189"/>
        <v>0</v>
      </c>
      <c r="H335" s="189">
        <f t="shared" si="189"/>
        <v>0</v>
      </c>
      <c r="I335" s="189">
        <f t="shared" si="189"/>
        <v>0</v>
      </c>
      <c r="J335" s="189">
        <f t="shared" si="189"/>
        <v>0</v>
      </c>
      <c r="K335" s="189">
        <f t="shared" si="189"/>
        <v>0</v>
      </c>
      <c r="L335" s="189">
        <f t="shared" si="189"/>
        <v>0</v>
      </c>
      <c r="M335" s="189">
        <f t="shared" si="189"/>
        <v>0</v>
      </c>
      <c r="N335" s="189">
        <f t="shared" si="189"/>
        <v>0</v>
      </c>
      <c r="O335" s="189">
        <f t="shared" si="189"/>
        <v>0</v>
      </c>
      <c r="P335" s="189">
        <f t="shared" si="189"/>
        <v>0</v>
      </c>
      <c r="Q335" s="189">
        <f t="shared" si="189"/>
        <v>0</v>
      </c>
      <c r="R335" s="189">
        <f t="shared" si="189"/>
        <v>0</v>
      </c>
      <c r="S335" s="189">
        <f t="shared" si="189"/>
        <v>0</v>
      </c>
      <c r="T335" s="189">
        <f t="shared" si="189"/>
        <v>0</v>
      </c>
      <c r="U335" s="189">
        <f t="shared" si="189"/>
        <v>0</v>
      </c>
      <c r="V335" s="189">
        <f t="shared" si="189"/>
        <v>0</v>
      </c>
      <c r="W335" s="189">
        <f t="shared" si="189"/>
        <v>0</v>
      </c>
      <c r="X335" s="189">
        <f t="shared" si="189"/>
        <v>0</v>
      </c>
      <c r="Y335" s="189">
        <f t="shared" si="189"/>
        <v>0</v>
      </c>
      <c r="Z335" s="189">
        <f t="shared" si="189"/>
        <v>0</v>
      </c>
      <c r="AA335" s="189">
        <f t="shared" si="189"/>
        <v>0</v>
      </c>
      <c r="AB335" s="189">
        <f t="shared" si="189"/>
        <v>0</v>
      </c>
      <c r="AC335" s="189">
        <f t="shared" ref="AC335:AD335" si="190">SUM(AC204:AC334)</f>
        <v>0</v>
      </c>
      <c r="AD335" s="189">
        <f t="shared" si="190"/>
        <v>0</v>
      </c>
      <c r="AE335" s="189">
        <f t="shared" ref="AE335:AF335" si="191">SUM(AE204:AE334)</f>
        <v>0</v>
      </c>
      <c r="AF335" s="189">
        <f t="shared" si="191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192">B337</f>
        <v>0</v>
      </c>
      <c r="D337" s="181">
        <f t="shared" si="192"/>
        <v>0</v>
      </c>
      <c r="E337" s="181">
        <f t="shared" si="192"/>
        <v>0</v>
      </c>
      <c r="F337" s="181">
        <f t="shared" si="192"/>
        <v>0</v>
      </c>
      <c r="G337" s="181">
        <f t="shared" si="192"/>
        <v>0</v>
      </c>
      <c r="H337" s="181">
        <f t="shared" si="192"/>
        <v>0</v>
      </c>
      <c r="I337" s="181">
        <f t="shared" si="192"/>
        <v>0</v>
      </c>
      <c r="J337" s="181">
        <f t="shared" si="192"/>
        <v>0</v>
      </c>
      <c r="K337" s="181">
        <f t="shared" si="192"/>
        <v>0</v>
      </c>
      <c r="L337" s="181">
        <f t="shared" si="192"/>
        <v>0</v>
      </c>
      <c r="M337" s="181">
        <f t="shared" si="192"/>
        <v>0</v>
      </c>
      <c r="N337" s="181">
        <f t="shared" si="192"/>
        <v>0</v>
      </c>
      <c r="O337" s="181">
        <f t="shared" si="192"/>
        <v>0</v>
      </c>
      <c r="P337" s="181">
        <f t="shared" si="192"/>
        <v>0</v>
      </c>
      <c r="Q337" s="181">
        <f t="shared" si="192"/>
        <v>0</v>
      </c>
      <c r="R337" s="181">
        <f t="shared" si="192"/>
        <v>0</v>
      </c>
      <c r="S337" s="181">
        <f t="shared" ref="S337:AF338" si="193">R337</f>
        <v>0</v>
      </c>
      <c r="T337" s="181">
        <f t="shared" si="193"/>
        <v>0</v>
      </c>
      <c r="U337" s="181">
        <f t="shared" si="193"/>
        <v>0</v>
      </c>
      <c r="V337" s="181">
        <f t="shared" si="193"/>
        <v>0</v>
      </c>
      <c r="W337" s="181">
        <f t="shared" si="193"/>
        <v>0</v>
      </c>
      <c r="X337" s="181">
        <f t="shared" si="193"/>
        <v>0</v>
      </c>
      <c r="Y337" s="181">
        <f t="shared" si="193"/>
        <v>0</v>
      </c>
      <c r="Z337" s="181">
        <f t="shared" si="193"/>
        <v>0</v>
      </c>
      <c r="AA337" s="181">
        <f t="shared" si="193"/>
        <v>0</v>
      </c>
      <c r="AB337" s="181">
        <f t="shared" si="193"/>
        <v>0</v>
      </c>
      <c r="AC337" s="181">
        <f t="shared" si="193"/>
        <v>0</v>
      </c>
      <c r="AD337" s="181">
        <f t="shared" si="193"/>
        <v>0</v>
      </c>
      <c r="AE337" s="181">
        <f t="shared" si="193"/>
        <v>0</v>
      </c>
      <c r="AF337" s="181">
        <f t="shared" si="193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192"/>
        <v>0</v>
      </c>
      <c r="D338" s="186">
        <f t="shared" si="192"/>
        <v>0</v>
      </c>
      <c r="E338" s="186">
        <f t="shared" si="192"/>
        <v>0</v>
      </c>
      <c r="F338" s="186">
        <f t="shared" si="192"/>
        <v>0</v>
      </c>
      <c r="G338" s="186">
        <f t="shared" si="192"/>
        <v>0</v>
      </c>
      <c r="H338" s="186">
        <f t="shared" si="192"/>
        <v>0</v>
      </c>
      <c r="I338" s="186">
        <f t="shared" si="192"/>
        <v>0</v>
      </c>
      <c r="J338" s="186">
        <f t="shared" si="192"/>
        <v>0</v>
      </c>
      <c r="K338" s="186">
        <f t="shared" si="192"/>
        <v>0</v>
      </c>
      <c r="L338" s="186">
        <f t="shared" si="192"/>
        <v>0</v>
      </c>
      <c r="M338" s="186">
        <f t="shared" si="192"/>
        <v>0</v>
      </c>
      <c r="N338" s="186">
        <f t="shared" si="192"/>
        <v>0</v>
      </c>
      <c r="O338" s="186">
        <f t="shared" si="192"/>
        <v>0</v>
      </c>
      <c r="P338" s="186">
        <f t="shared" si="192"/>
        <v>0</v>
      </c>
      <c r="Q338" s="186">
        <f t="shared" si="192"/>
        <v>0</v>
      </c>
      <c r="R338" s="186">
        <f t="shared" si="192"/>
        <v>0</v>
      </c>
      <c r="S338" s="186">
        <f t="shared" si="193"/>
        <v>0</v>
      </c>
      <c r="T338" s="186">
        <f t="shared" si="193"/>
        <v>0</v>
      </c>
      <c r="U338" s="186">
        <f t="shared" si="193"/>
        <v>0</v>
      </c>
      <c r="V338" s="186">
        <f t="shared" si="193"/>
        <v>0</v>
      </c>
      <c r="W338" s="186">
        <f t="shared" si="193"/>
        <v>0</v>
      </c>
      <c r="X338" s="186">
        <f t="shared" si="193"/>
        <v>0</v>
      </c>
      <c r="Y338" s="186">
        <f t="shared" si="193"/>
        <v>0</v>
      </c>
      <c r="Z338" s="186">
        <f t="shared" si="193"/>
        <v>0</v>
      </c>
      <c r="AA338" s="186">
        <f t="shared" si="193"/>
        <v>0</v>
      </c>
      <c r="AB338" s="186">
        <f t="shared" si="193"/>
        <v>0</v>
      </c>
      <c r="AC338" s="186">
        <f t="shared" si="193"/>
        <v>0</v>
      </c>
      <c r="AD338" s="186">
        <f t="shared" si="193"/>
        <v>0</v>
      </c>
      <c r="AE338" s="186">
        <f t="shared" si="193"/>
        <v>0</v>
      </c>
      <c r="AF338" s="186">
        <f t="shared" si="193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B339" si="194">SUM(B208:B338)</f>
        <v>0</v>
      </c>
      <c r="C339" s="189">
        <f t="shared" si="194"/>
        <v>0</v>
      </c>
      <c r="D339" s="189">
        <f t="shared" si="194"/>
        <v>0</v>
      </c>
      <c r="E339" s="189">
        <f t="shared" si="194"/>
        <v>0</v>
      </c>
      <c r="F339" s="189">
        <f t="shared" si="194"/>
        <v>0</v>
      </c>
      <c r="G339" s="189">
        <f t="shared" si="194"/>
        <v>0</v>
      </c>
      <c r="H339" s="189">
        <f t="shared" si="194"/>
        <v>0</v>
      </c>
      <c r="I339" s="189">
        <f t="shared" si="194"/>
        <v>0</v>
      </c>
      <c r="J339" s="189">
        <f t="shared" si="194"/>
        <v>0</v>
      </c>
      <c r="K339" s="189">
        <f t="shared" si="194"/>
        <v>0</v>
      </c>
      <c r="L339" s="189">
        <f t="shared" si="194"/>
        <v>0</v>
      </c>
      <c r="M339" s="189">
        <f t="shared" si="194"/>
        <v>0</v>
      </c>
      <c r="N339" s="189">
        <f t="shared" si="194"/>
        <v>0</v>
      </c>
      <c r="O339" s="189">
        <f t="shared" si="194"/>
        <v>0</v>
      </c>
      <c r="P339" s="189">
        <f t="shared" si="194"/>
        <v>0</v>
      </c>
      <c r="Q339" s="189">
        <f t="shared" si="194"/>
        <v>0</v>
      </c>
      <c r="R339" s="189">
        <f t="shared" si="194"/>
        <v>0</v>
      </c>
      <c r="S339" s="189">
        <f t="shared" si="194"/>
        <v>0</v>
      </c>
      <c r="T339" s="189">
        <f t="shared" si="194"/>
        <v>0</v>
      </c>
      <c r="U339" s="189">
        <f t="shared" si="194"/>
        <v>0</v>
      </c>
      <c r="V339" s="189">
        <f t="shared" si="194"/>
        <v>0</v>
      </c>
      <c r="W339" s="189">
        <f t="shared" si="194"/>
        <v>0</v>
      </c>
      <c r="X339" s="189">
        <f t="shared" si="194"/>
        <v>0</v>
      </c>
      <c r="Y339" s="189">
        <f t="shared" si="194"/>
        <v>0</v>
      </c>
      <c r="Z339" s="189">
        <f t="shared" si="194"/>
        <v>0</v>
      </c>
      <c r="AA339" s="189">
        <f t="shared" si="194"/>
        <v>0</v>
      </c>
      <c r="AB339" s="189">
        <f t="shared" si="194"/>
        <v>0</v>
      </c>
      <c r="AC339" s="189">
        <f t="shared" ref="AC339:AD339" si="195">SUM(AC208:AC338)</f>
        <v>0</v>
      </c>
      <c r="AD339" s="189">
        <f t="shared" si="195"/>
        <v>0</v>
      </c>
      <c r="AE339" s="189">
        <f t="shared" ref="AE339:AF339" si="196">SUM(AE208:AE338)</f>
        <v>0</v>
      </c>
      <c r="AF339" s="189">
        <f t="shared" si="196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B340" si="197">C311+C335+C339</f>
        <v>0</v>
      </c>
      <c r="D340" s="216">
        <f t="shared" si="197"/>
        <v>0</v>
      </c>
      <c r="E340" s="216">
        <f t="shared" si="197"/>
        <v>0</v>
      </c>
      <c r="F340" s="216">
        <f t="shared" si="197"/>
        <v>0</v>
      </c>
      <c r="G340" s="216">
        <f t="shared" si="197"/>
        <v>0</v>
      </c>
      <c r="H340" s="216">
        <f t="shared" si="197"/>
        <v>0</v>
      </c>
      <c r="I340" s="216">
        <f t="shared" si="197"/>
        <v>0</v>
      </c>
      <c r="J340" s="216">
        <f t="shared" si="197"/>
        <v>0</v>
      </c>
      <c r="K340" s="216">
        <f t="shared" si="197"/>
        <v>0</v>
      </c>
      <c r="L340" s="216">
        <f t="shared" si="197"/>
        <v>0</v>
      </c>
      <c r="M340" s="216">
        <f t="shared" si="197"/>
        <v>0</v>
      </c>
      <c r="N340" s="216">
        <f t="shared" si="197"/>
        <v>0</v>
      </c>
      <c r="O340" s="216">
        <f t="shared" si="197"/>
        <v>0</v>
      </c>
      <c r="P340" s="216">
        <f t="shared" si="197"/>
        <v>0</v>
      </c>
      <c r="Q340" s="216">
        <f t="shared" si="197"/>
        <v>0</v>
      </c>
      <c r="R340" s="216">
        <f t="shared" si="197"/>
        <v>0</v>
      </c>
      <c r="S340" s="216">
        <f t="shared" si="197"/>
        <v>0</v>
      </c>
      <c r="T340" s="216">
        <f t="shared" si="197"/>
        <v>0</v>
      </c>
      <c r="U340" s="216">
        <f t="shared" si="197"/>
        <v>0</v>
      </c>
      <c r="V340" s="216">
        <f t="shared" si="197"/>
        <v>0</v>
      </c>
      <c r="W340" s="216">
        <f t="shared" si="197"/>
        <v>0</v>
      </c>
      <c r="X340" s="216">
        <f t="shared" si="197"/>
        <v>0</v>
      </c>
      <c r="Y340" s="216">
        <f t="shared" si="197"/>
        <v>0</v>
      </c>
      <c r="Z340" s="216">
        <f t="shared" si="197"/>
        <v>0</v>
      </c>
      <c r="AA340" s="216">
        <f t="shared" si="197"/>
        <v>0</v>
      </c>
      <c r="AB340" s="216">
        <f t="shared" si="197"/>
        <v>0</v>
      </c>
      <c r="AC340" s="216">
        <f t="shared" ref="AC340:AD340" si="198">AC311+AC335+AC339</f>
        <v>0</v>
      </c>
      <c r="AD340" s="216">
        <f t="shared" si="198"/>
        <v>0</v>
      </c>
      <c r="AE340" s="216">
        <f t="shared" ref="AE340:AF340" si="199">AE311+AE335+AE339</f>
        <v>0</v>
      </c>
      <c r="AF340" s="216">
        <f t="shared" si="199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2413" priority="53">
      <formula>$AH11=0</formula>
    </cfRule>
  </conditionalFormatting>
  <conditionalFormatting sqref="A111:A112">
    <cfRule type="expression" dxfId="2412" priority="196">
      <formula>$AH116=0</formula>
    </cfRule>
  </conditionalFormatting>
  <conditionalFormatting sqref="A113:A117">
    <cfRule type="expression" dxfId="2411" priority="144">
      <formula>$AH112=0</formula>
    </cfRule>
  </conditionalFormatting>
  <conditionalFormatting sqref="A118:A169">
    <cfRule type="expression" dxfId="2410" priority="54">
      <formula>$AH118=0</formula>
    </cfRule>
  </conditionalFormatting>
  <conditionalFormatting sqref="A163">
    <cfRule type="expression" dxfId="2409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2408" priority="197">
      <formula>$AH304=0</formula>
    </cfRule>
  </conditionalFormatting>
  <conditionalFormatting sqref="A179:A340">
    <cfRule type="expression" dxfId="2407" priority="71">
      <formula>$AH179=0</formula>
    </cfRule>
  </conditionalFormatting>
  <conditionalFormatting sqref="B8">
    <cfRule type="expression" dxfId="2406" priority="192">
      <formula>AND(C$9&gt;=14/24,C$9&lt;20/24)</formula>
    </cfRule>
    <cfRule type="expression" dxfId="2405" priority="193">
      <formula>AND(C$9&gt;=8/24,C$9&lt;14/24)</formula>
    </cfRule>
    <cfRule type="expression" dxfId="2404" priority="194">
      <formula>C$9&lt;8/24</formula>
    </cfRule>
    <cfRule type="expression" dxfId="2403" priority="195">
      <formula>C$9&gt;=20/24</formula>
    </cfRule>
  </conditionalFormatting>
  <conditionalFormatting sqref="B11:AF62 B81:AF88">
    <cfRule type="expression" dxfId="2402" priority="48">
      <formula>B11&gt;$AG11*1</formula>
    </cfRule>
  </conditionalFormatting>
  <conditionalFormatting sqref="B82:K86 B107:AF125 B127:AF144 B11:AF13 G82:AF88 B147:AF170">
    <cfRule type="expression" dxfId="2401" priority="49">
      <formula>B$9&gt;=20/24</formula>
    </cfRule>
    <cfRule type="expression" dxfId="2400" priority="50">
      <formula>AND(B$9&gt;=14/24,B$9&lt;20/24)</formula>
    </cfRule>
    <cfRule type="expression" dxfId="2399" priority="51">
      <formula>AND(B$9&gt;=8/24,B$9&lt;14/24)</formula>
    </cfRule>
    <cfRule type="expression" dxfId="2398" priority="52">
      <formula>B$9&lt;8/24</formula>
    </cfRule>
  </conditionalFormatting>
  <conditionalFormatting sqref="AG88 AG106 B80:AG80 B78:AF78 B89:AF106">
    <cfRule type="expression" dxfId="2397" priority="108">
      <formula>B78&gt;$AG78*1</formula>
    </cfRule>
  </conditionalFormatting>
  <conditionalFormatting sqref="B14:AF77 B84:AF84">
    <cfRule type="expression" dxfId="2396" priority="43">
      <formula>B$9&lt;8/24</formula>
    </cfRule>
  </conditionalFormatting>
  <conditionalFormatting sqref="B14:AF79 B84:AF84">
    <cfRule type="expression" dxfId="2395" priority="40">
      <formula>B$9&gt;=20/24</formula>
    </cfRule>
    <cfRule type="expression" dxfId="2394" priority="41">
      <formula>AND(B$9&gt;=14/24,B$9&lt;20/24)</formula>
    </cfRule>
    <cfRule type="expression" dxfId="2393" priority="42">
      <formula>AND(B$9&gt;=8/24,B$9&lt;14/24)</formula>
    </cfRule>
  </conditionalFormatting>
  <conditionalFormatting sqref="B72:AF74">
    <cfRule type="expression" dxfId="2392" priority="55">
      <formula>B72&gt;$AG72</formula>
    </cfRule>
  </conditionalFormatting>
  <conditionalFormatting sqref="B78:AF79">
    <cfRule type="expression" dxfId="2391" priority="117">
      <formula>B$9&lt;8/24</formula>
    </cfRule>
  </conditionalFormatting>
  <conditionalFormatting sqref="B81:AF81">
    <cfRule type="expression" dxfId="2390" priority="128">
      <formula>B$9&gt;=20/24</formula>
    </cfRule>
    <cfRule type="expression" dxfId="2389" priority="129">
      <formula>AND(B$9&gt;=14/24,B$9&lt;20/24)</formula>
    </cfRule>
    <cfRule type="expression" dxfId="2388" priority="130">
      <formula>AND(B$9&gt;=8/24,B$9&lt;14/24)</formula>
    </cfRule>
    <cfRule type="expression" dxfId="2387" priority="131">
      <formula>B$9&lt;8/24</formula>
    </cfRule>
  </conditionalFormatting>
  <conditionalFormatting sqref="B172:AF178">
    <cfRule type="expression" dxfId="2386" priority="44">
      <formula>B$9&gt;=20/24</formula>
    </cfRule>
    <cfRule type="expression" dxfId="2385" priority="45">
      <formula>AND(B$9&gt;=14/24,B$9&lt;20/24)</formula>
    </cfRule>
    <cfRule type="expression" dxfId="2384" priority="46">
      <formula>AND(B$9&gt;=8/24,B$9&lt;14/24)</formula>
    </cfRule>
    <cfRule type="expression" dxfId="2383" priority="47">
      <formula>B$9&lt;8/24</formula>
    </cfRule>
  </conditionalFormatting>
  <conditionalFormatting sqref="B180:AF311">
    <cfRule type="expression" dxfId="2382" priority="36">
      <formula>B$9&gt;=20/24</formula>
    </cfRule>
    <cfRule type="expression" dxfId="2381" priority="37">
      <formula>AND(B$9&gt;=14/24,B$9&lt;20/24)</formula>
    </cfRule>
    <cfRule type="expression" dxfId="2380" priority="38">
      <formula>AND(B$9&gt;=8/24,B$9&lt;14/24)</formula>
    </cfRule>
    <cfRule type="expression" dxfId="2379" priority="39">
      <formula>B$9&lt;8/24</formula>
    </cfRule>
  </conditionalFormatting>
  <conditionalFormatting sqref="B313:AF335">
    <cfRule type="expression" dxfId="2378" priority="30">
      <formula>B$9&gt;=20/24</formula>
    </cfRule>
    <cfRule type="expression" dxfId="2377" priority="31">
      <formula>AND(B$9&gt;=14/24,B$9&lt;20/24)</formula>
    </cfRule>
    <cfRule type="expression" dxfId="2376" priority="32">
      <formula>AND(B$9&gt;=8/24,B$9&lt;14/24)</formula>
    </cfRule>
    <cfRule type="expression" dxfId="2375" priority="33">
      <formula>B$9&lt;8/24</formula>
    </cfRule>
  </conditionalFormatting>
  <conditionalFormatting sqref="B337:AF340">
    <cfRule type="expression" dxfId="2374" priority="26">
      <formula>B$9&gt;=20/24</formula>
    </cfRule>
    <cfRule type="expression" dxfId="2373" priority="27">
      <formula>AND(B$9&gt;=14/24,B$9&lt;20/24)</formula>
    </cfRule>
    <cfRule type="expression" dxfId="2372" priority="28">
      <formula>AND(B$9&gt;=8/24,B$9&lt;14/24)</formula>
    </cfRule>
    <cfRule type="expression" dxfId="2371" priority="29">
      <formula>B$9&lt;8/24</formula>
    </cfRule>
  </conditionalFormatting>
  <conditionalFormatting sqref="B9:AG10">
    <cfRule type="expression" dxfId="2370" priority="22">
      <formula>B$9&gt;=20/24</formula>
    </cfRule>
    <cfRule type="expression" dxfId="2369" priority="23">
      <formula>AND(B$9&gt;=14/24,B$9&lt;20/24)</formula>
    </cfRule>
    <cfRule type="expression" dxfId="2368" priority="24">
      <formula>AND(B$9&gt;=8/24,B$9&lt;14/24)</formula>
    </cfRule>
    <cfRule type="expression" dxfId="2367" priority="25">
      <formula>B$9&lt;8/24</formula>
    </cfRule>
  </conditionalFormatting>
  <conditionalFormatting sqref="G89:AF93">
    <cfRule type="expression" dxfId="2366" priority="118">
      <formula>G$9&gt;=20/24</formula>
    </cfRule>
    <cfRule type="expression" dxfId="2365" priority="119">
      <formula>AND(G$9&gt;=14/24,G$9&lt;20/24)</formula>
    </cfRule>
    <cfRule type="expression" dxfId="2364" priority="120">
      <formula>AND(G$9&gt;=8/24,G$9&lt;14/24)</formula>
    </cfRule>
    <cfRule type="expression" dxfId="2363" priority="121">
      <formula>G$9&lt;8/24</formula>
    </cfRule>
  </conditionalFormatting>
  <conditionalFormatting sqref="G94:AF94">
    <cfRule type="expression" dxfId="2362" priority="113">
      <formula>G$9&gt;=20/24</formula>
    </cfRule>
    <cfRule type="expression" dxfId="2361" priority="114">
      <formula>AND(G$9&gt;=14/24,G$9&lt;20/24)</formula>
    </cfRule>
    <cfRule type="expression" dxfId="2360" priority="115">
      <formula>AND(G$9&gt;=8/24,G$9&lt;14/24)</formula>
    </cfRule>
    <cfRule type="expression" dxfId="2359" priority="116">
      <formula>G$9&lt;8/24</formula>
    </cfRule>
  </conditionalFormatting>
  <conditionalFormatting sqref="G89:AF91">
    <cfRule type="expression" dxfId="2358" priority="136">
      <formula>G$9&gt;=20/24</formula>
    </cfRule>
    <cfRule type="expression" dxfId="2357" priority="137">
      <formula>AND(G$9&gt;=14/24,G$9&lt;20/24)</formula>
    </cfRule>
    <cfRule type="expression" dxfId="2356" priority="138">
      <formula>AND(G$9&gt;=8/24,G$9&lt;14/24)</formula>
    </cfRule>
    <cfRule type="expression" dxfId="2355" priority="139">
      <formula>G$9&lt;8/24</formula>
    </cfRule>
  </conditionalFormatting>
  <conditionalFormatting sqref="L94:AF94">
    <cfRule type="expression" dxfId="2354" priority="132">
      <formula>L$9&gt;=20/24</formula>
    </cfRule>
    <cfRule type="expression" dxfId="2353" priority="133">
      <formula>AND(L$9&gt;=14/24,L$9&lt;20/24)</formula>
    </cfRule>
    <cfRule type="expression" dxfId="2352" priority="134">
      <formula>AND(L$9&gt;=8/24,L$9&lt;14/24)</formula>
    </cfRule>
    <cfRule type="expression" dxfId="2351" priority="135">
      <formula>L$9&lt;8/24</formula>
    </cfRule>
  </conditionalFormatting>
  <conditionalFormatting sqref="M8 S8 AB8">
    <cfRule type="expression" dxfId="2350" priority="185">
      <formula>AND(N$9&gt;=14/24,N$9&lt;20/24)</formula>
    </cfRule>
    <cfRule type="expression" dxfId="2349" priority="186">
      <formula>AND(N$9&gt;=8/24,N$9&lt;14/24)</formula>
    </cfRule>
    <cfRule type="expression" dxfId="2348" priority="187">
      <formula>N$9&lt;8/24</formula>
    </cfRule>
  </conditionalFormatting>
  <conditionalFormatting sqref="M89:AF93">
    <cfRule type="expression" dxfId="2347" priority="140">
      <formula>M$9&gt;=20/24</formula>
    </cfRule>
    <cfRule type="expression" dxfId="2346" priority="141">
      <formula>AND(M$9&gt;=14/24,M$9&lt;20/24)</formula>
    </cfRule>
    <cfRule type="expression" dxfId="2345" priority="142">
      <formula>AND(M$9&gt;=8/24,M$9&lt;14/24)</formula>
    </cfRule>
    <cfRule type="expression" dxfId="2344" priority="143">
      <formula>M$9&lt;8/24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343" priority="184">
      <formula>N$9&gt;=20/24</formula>
    </cfRule>
  </conditionalFormatting>
  <conditionalFormatting sqref="S8">
    <cfRule type="expression" dxfId="2342" priority="175">
      <formula>U$9&gt;=20/24</formula>
    </cfRule>
    <cfRule type="expression" dxfId="2341" priority="176">
      <formula>AND(U$9&gt;=14/24,U$9&lt;20/24)</formula>
    </cfRule>
    <cfRule type="expression" dxfId="2340" priority="177">
      <formula>AND(U$9&gt;=8/24,U$9&lt;14/24)</formula>
    </cfRule>
    <cfRule type="expression" dxfId="2339" priority="178">
      <formula>U$9&lt;8/24</formula>
    </cfRule>
  </conditionalFormatting>
  <conditionalFormatting sqref="X89:AF94">
    <cfRule type="expression" dxfId="2338" priority="66">
      <formula>X$9&gt;=20/24</formula>
    </cfRule>
    <cfRule type="expression" dxfId="2337" priority="67">
      <formula>AND(X$9&gt;=14/24,X$9&lt;20/24)</formula>
    </cfRule>
    <cfRule type="expression" dxfId="2336" priority="68">
      <formula>AND(X$9&gt;=8/24,X$9&lt;14/24)</formula>
    </cfRule>
    <cfRule type="expression" dxfId="2335" priority="69">
      <formula>X$9&lt;8/24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B63:AF71 B75:AF79">
    <cfRule type="expression" dxfId="2334" priority="122">
      <formula>B63&gt;$AG63</formula>
    </cfRule>
  </conditionalFormatting>
  <conditionalFormatting sqref="AB8">
    <cfRule type="expression" dxfId="2333" priority="171">
      <formula>AD$9&gt;=20/24</formula>
    </cfRule>
    <cfRule type="expression" dxfId="2332" priority="172">
      <formula>AND(AD$9&gt;=14/24,AD$9&lt;20/24)</formula>
    </cfRule>
    <cfRule type="expression" dxfId="2331" priority="173">
      <formula>AND(AD$9&gt;=8/24,AD$9&lt;14/24)</formula>
    </cfRule>
    <cfRule type="expression" dxfId="2330" priority="174">
      <formula>AD$9&lt;8/24</formula>
    </cfRule>
  </conditionalFormatting>
  <conditionalFormatting sqref="B87:F100 B103:AF106 B81:AF81 G87:AF87 G89:AF100">
    <cfRule type="expression" dxfId="2329" priority="109">
      <formula>B$9&gt;=20/24</formula>
    </cfRule>
  </conditionalFormatting>
  <conditionalFormatting sqref="B87:F100 B103:AF106 B81:AF81 G87:AF87 G89:AF100">
    <cfRule type="expression" dxfId="2328" priority="110">
      <formula>AND(B$9&gt;=14/24,B$9&lt;20/24)</formula>
    </cfRule>
    <cfRule type="expression" dxfId="2327" priority="111">
      <formula>AND(B$9&gt;=8/24,B$9&lt;14/24)</formula>
    </cfRule>
    <cfRule type="expression" dxfId="2326" priority="112">
      <formula>B$9&lt;8/24</formula>
    </cfRule>
  </conditionalFormatting>
  <conditionalFormatting sqref="AG88">
    <cfRule type="expression" dxfId="2325" priority="150">
      <formula>AG$9&gt;=20/24</formula>
    </cfRule>
    <cfRule type="expression" dxfId="2324" priority="151">
      <formula>AND(AG$9&gt;=14/24,AG$9&lt;20/24)</formula>
    </cfRule>
    <cfRule type="expression" dxfId="2323" priority="152">
      <formula>AND(AG$9&gt;=8/24,AG$9&lt;14/24)</formula>
    </cfRule>
    <cfRule type="expression" dxfId="2322" priority="153">
      <formula>AG$9&lt;8/24</formula>
    </cfRule>
  </conditionalFormatting>
  <conditionalFormatting sqref="AG101:AG102">
    <cfRule type="expression" dxfId="2321" priority="145">
      <formula>AG101&gt;$AG101</formula>
    </cfRule>
  </conditionalFormatting>
  <conditionalFormatting sqref="AG106">
    <cfRule type="expression" dxfId="2320" priority="146">
      <formula>AG$9&gt;=20/24</formula>
    </cfRule>
    <cfRule type="expression" dxfId="2319" priority="147">
      <formula>AND(AG$9&gt;=14/24,AG$9&lt;20/24)</formula>
    </cfRule>
    <cfRule type="expression" dxfId="2318" priority="148">
      <formula>AND(AG$9&gt;=8/24,AG$9&lt;14/24)</formula>
    </cfRule>
    <cfRule type="expression" dxfId="2317" priority="149">
      <formula>AG$9&lt;8/24</formula>
    </cfRule>
  </conditionalFormatting>
  <conditionalFormatting sqref="AG123">
    <cfRule type="expression" dxfId="2316" priority="167">
      <formula>AG$9&gt;=20/24</formula>
    </cfRule>
    <cfRule type="expression" dxfId="2315" priority="168">
      <formula>AND(AG$9&gt;=14/24,AG$9&lt;20/24)</formula>
    </cfRule>
    <cfRule type="expression" dxfId="2314" priority="169">
      <formula>AND(AG$9&gt;=8/24,AG$9&lt;14/24)</formula>
    </cfRule>
    <cfRule type="expression" dxfId="2313" priority="170">
      <formula>AG$9&lt;8/24</formula>
    </cfRule>
  </conditionalFormatting>
  <conditionalFormatting sqref="AH8:AI10">
    <cfRule type="expression" dxfId="2312" priority="62">
      <formula>AH$9&gt;=20/24</formula>
    </cfRule>
    <cfRule type="expression" dxfId="2311" priority="63">
      <formula>AND(AH$9&gt;=14/24,AH$9&lt;20/24)</formula>
    </cfRule>
    <cfRule type="expression" dxfId="2310" priority="64">
      <formula>AND(AH$9&gt;=8/24,AH$9&lt;14/24)</formula>
    </cfRule>
    <cfRule type="expression" dxfId="2309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2308" priority="188">
      <formula>AJ$9&gt;=20/24</formula>
    </cfRule>
    <cfRule type="expression" dxfId="2307" priority="189">
      <formula>AND(AJ$9&gt;=14/24,AJ$9&lt;20/24)</formula>
    </cfRule>
    <cfRule type="expression" dxfId="2306" priority="190">
      <formula>AND(AJ$9&gt;=8/24,AJ$9&lt;14/24)</formula>
    </cfRule>
    <cfRule type="expression" dxfId="2305" priority="191">
      <formula>AJ$9&lt;8/24</formula>
    </cfRule>
  </conditionalFormatting>
  <conditionalFormatting sqref="AL109:AN109 AL115:AN115">
    <cfRule type="expression" dxfId="2304" priority="160">
      <formula>AL$9&gt;=20/24</formula>
    </cfRule>
    <cfRule type="expression" dxfId="2303" priority="161">
      <formula>AND(AL$9&gt;=14/24,AL$9&lt;20/24)</formula>
    </cfRule>
    <cfRule type="expression" dxfId="2302" priority="162">
      <formula>AND(AL$9&gt;=8/24,AL$9&lt;14/24)</formula>
    </cfRule>
    <cfRule type="expression" dxfId="2301" priority="163">
      <formula>AL$9&lt;8/24</formula>
    </cfRule>
  </conditionalFormatting>
  <conditionalFormatting sqref="AM15:AM21 AN16:AR21">
    <cfRule type="expression" dxfId="2300" priority="84">
      <formula>AX$9&gt;=20/24</formula>
    </cfRule>
    <cfRule type="expression" dxfId="2299" priority="85">
      <formula>AND(AX$9&gt;=14/24,AX$9&lt;20/24)</formula>
    </cfRule>
    <cfRule type="expression" dxfId="2298" priority="86">
      <formula>AND(AX$9&gt;=8/24,AX$9&lt;14/24)</formula>
    </cfRule>
    <cfRule type="expression" dxfId="2297" priority="87">
      <formula>AX$9&lt;8/24</formula>
    </cfRule>
  </conditionalFormatting>
  <conditionalFormatting sqref="AN110:AN113">
    <cfRule type="expression" dxfId="2296" priority="156">
      <formula>AN$9&gt;=20/24</formula>
    </cfRule>
    <cfRule type="expression" dxfId="2295" priority="157">
      <formula>AND(AN$9&gt;=14/24,AN$9&lt;20/24)</formula>
    </cfRule>
    <cfRule type="expression" dxfId="2294" priority="158">
      <formula>AND(AN$9&gt;=8/24,AN$9&lt;14/24)</formula>
    </cfRule>
    <cfRule type="expression" dxfId="2293" priority="159">
      <formula>AN$9&lt;8/24</formula>
    </cfRule>
  </conditionalFormatting>
  <conditionalFormatting sqref="AN15:AR15">
    <cfRule type="expression" dxfId="2292" priority="72">
      <formula>U$9&gt;=20/24</formula>
    </cfRule>
    <cfRule type="expression" dxfId="2291" priority="73">
      <formula>AND(U$9&gt;=14/24,U$9&lt;20/24)</formula>
    </cfRule>
    <cfRule type="expression" dxfId="2290" priority="74">
      <formula>AND(U$9&gt;=8/24,U$9&lt;14/24)</formula>
    </cfRule>
    <cfRule type="expression" dxfId="2289" priority="75">
      <formula>U$9&lt;8/24</formula>
    </cfRule>
  </conditionalFormatting>
  <conditionalFormatting sqref="AS15">
    <cfRule type="expression" dxfId="2288" priority="80">
      <formula>AA$9&gt;=20/24</formula>
    </cfRule>
    <cfRule type="expression" dxfId="2287" priority="81">
      <formula>AND(AA$9&gt;=14/24,AA$9&lt;20/24)</formula>
    </cfRule>
    <cfRule type="expression" dxfId="2286" priority="82">
      <formula>AND(AA$9&gt;=8/24,AA$9&lt;14/24)</formula>
    </cfRule>
    <cfRule type="expression" dxfId="2285" priority="83">
      <formula>AA$9&lt;8/24</formula>
    </cfRule>
  </conditionalFormatting>
  <conditionalFormatting sqref="AS16:AS21">
    <cfRule type="expression" dxfId="2284" priority="88">
      <formula>BE$9&gt;=20/24</formula>
    </cfRule>
    <cfRule type="expression" dxfId="2283" priority="89">
      <formula>AND(BE$9&gt;=14/24,BE$9&lt;20/24)</formula>
    </cfRule>
    <cfRule type="expression" dxfId="2282" priority="90">
      <formula>AND(BE$9&gt;=8/24,BE$9&lt;14/24)</formula>
    </cfRule>
    <cfRule type="expression" dxfId="2281" priority="91">
      <formula>BE$9&lt;8/24</formula>
    </cfRule>
  </conditionalFormatting>
  <conditionalFormatting sqref="AT15 AX15:BJ15">
    <cfRule type="expression" dxfId="2280" priority="92">
      <formula>AC$9&gt;=20/24</formula>
    </cfRule>
    <cfRule type="expression" dxfId="2279" priority="93">
      <formula>AND(AC$9&gt;=14/24,AC$9&lt;20/24)</formula>
    </cfRule>
    <cfRule type="expression" dxfId="2278" priority="94">
      <formula>AND(AC$9&gt;=8/24,AC$9&lt;14/24)</formula>
    </cfRule>
    <cfRule type="expression" dxfId="2277" priority="95">
      <formula>AC$9&lt;8/24</formula>
    </cfRule>
  </conditionalFormatting>
  <conditionalFormatting sqref="AT16:AT21">
    <cfRule type="expression" dxfId="2276" priority="96">
      <formula>BG$9&gt;=20/24</formula>
    </cfRule>
    <cfRule type="expression" dxfId="2275" priority="97">
      <formula>AND(BG$9&gt;=14/24,BG$9&lt;20/24)</formula>
    </cfRule>
    <cfRule type="expression" dxfId="2274" priority="98">
      <formula>AND(BG$9&gt;=8/24,BG$9&lt;14/24)</formula>
    </cfRule>
    <cfRule type="expression" dxfId="2273" priority="99">
      <formula>BG$9&lt;8/24</formula>
    </cfRule>
  </conditionalFormatting>
  <conditionalFormatting sqref="AU15:AV15">
    <cfRule type="expression" dxfId="2272" priority="100">
      <formula>AE$9&gt;=20/24</formula>
    </cfRule>
    <cfRule type="expression" dxfId="2271" priority="101">
      <formula>AND(AE$9&gt;=14/24,AE$9&lt;20/24)</formula>
    </cfRule>
    <cfRule type="expression" dxfId="2270" priority="102">
      <formula>AND(AE$9&gt;=8/24,AE$9&lt;14/24)</formula>
    </cfRule>
    <cfRule type="expression" dxfId="2269" priority="103">
      <formula>AE$9&lt;8/24</formula>
    </cfRule>
  </conditionalFormatting>
  <conditionalFormatting sqref="AU16:BJ21">
    <cfRule type="expression" dxfId="2268" priority="104">
      <formula>BI$9&gt;=20/24</formula>
    </cfRule>
    <cfRule type="expression" dxfId="2267" priority="105">
      <formula>AND(BI$9&gt;=14/24,BI$9&lt;20/24)</formula>
    </cfRule>
    <cfRule type="expression" dxfId="2266" priority="106">
      <formula>AND(BI$9&gt;=8/24,BI$9&lt;14/24)</formula>
    </cfRule>
    <cfRule type="expression" dxfId="2265" priority="107">
      <formula>BI$9&lt;8/24</formula>
    </cfRule>
  </conditionalFormatting>
  <conditionalFormatting sqref="AW15">
    <cfRule type="expression" dxfId="2264" priority="76">
      <formula>B$9&gt;=20/24</formula>
    </cfRule>
    <cfRule type="expression" dxfId="2263" priority="77">
      <formula>AND(B$9&gt;=14/24,B$9&lt;20/24)</formula>
    </cfRule>
    <cfRule type="expression" dxfId="2262" priority="78">
      <formula>AND(B$9&gt;=8/24,B$9&lt;14/24)</formula>
    </cfRule>
    <cfRule type="expression" dxfId="2261" priority="79">
      <formula>B$9&lt;8/24</formula>
    </cfRule>
  </conditionalFormatting>
  <conditionalFormatting sqref="Q85:AF85">
    <cfRule type="expression" dxfId="2260" priority="21">
      <formula>Q$9&lt;8/24</formula>
    </cfRule>
  </conditionalFormatting>
  <conditionalFormatting sqref="Q85:AF85">
    <cfRule type="expression" dxfId="2259" priority="18">
      <formula>Q$9&gt;=20/24</formula>
    </cfRule>
    <cfRule type="expression" dxfId="2258" priority="19">
      <formula>AND(Q$9&gt;=14/24,Q$9&lt;20/24)</formula>
    </cfRule>
    <cfRule type="expression" dxfId="2257" priority="20">
      <formula>AND(Q$9&gt;=8/24,Q$9&lt;14/24)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J346"/>
  <sheetViews>
    <sheetView zoomScale="115" zoomScaleNormal="115" workbookViewId="0">
      <pane xSplit="1" ySplit="10" topLeftCell="P11" activePane="bottomRight" state="frozen"/>
      <selection activeCell="K80" sqref="K80"/>
      <selection pane="topRight" activeCell="K80" sqref="K80"/>
      <selection pane="bottomLeft" activeCell="K80" sqref="K80"/>
      <selection pane="bottomRight" activeCell="AH168" sqref="AH11:AI16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2080/10/6</v>
      </c>
      <c r="C4" s="343"/>
      <c r="D4" s="343"/>
      <c r="E4" s="344" t="str">
        <f ca="1">"2080/"&amp;"10/"&amp;INT(MID(CELL("filename",G6),FIND("]",CELL("filename",G6))+1,200))</f>
        <v>2080/10/6</v>
      </c>
      <c r="F4" s="344"/>
      <c r="G4" s="344"/>
      <c r="H4" s="344" t="str">
        <f ca="1">TEXT(E4,"dddd")</f>
        <v>Sunday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3.6</v>
      </c>
      <c r="C5" s="30">
        <f t="shared" si="0"/>
        <v>8.9</v>
      </c>
      <c r="D5" s="30">
        <f t="shared" si="0"/>
        <v>14.5</v>
      </c>
      <c r="E5" s="30">
        <f t="shared" si="0"/>
        <v>11.3</v>
      </c>
      <c r="F5" s="30">
        <f t="shared" si="0"/>
        <v>0</v>
      </c>
      <c r="G5" s="30">
        <f t="shared" si="0"/>
        <v>3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B118</f>
        <v>9.4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Load=1737</v>
      </c>
      <c r="B7" s="35">
        <f t="shared" ref="B7:AF7" si="1">B126</f>
        <v>2003.5700000000002</v>
      </c>
      <c r="C7" s="35">
        <f t="shared" si="1"/>
        <v>1958.3</v>
      </c>
      <c r="D7" s="35">
        <f t="shared" si="1"/>
        <v>1960.8999999999996</v>
      </c>
      <c r="E7" s="35">
        <f t="shared" si="1"/>
        <v>1918.9999999999993</v>
      </c>
      <c r="F7" s="35">
        <f t="shared" si="1"/>
        <v>1868.1</v>
      </c>
      <c r="G7" s="35">
        <f t="shared" si="1"/>
        <v>1846.8999999999996</v>
      </c>
      <c r="H7" s="35">
        <f t="shared" si="1"/>
        <v>1831.1999999999998</v>
      </c>
      <c r="I7" s="35">
        <f t="shared" si="1"/>
        <v>1783.8999999999994</v>
      </c>
      <c r="J7" s="35">
        <f t="shared" si="1"/>
        <v>1736.5999999999995</v>
      </c>
      <c r="K7" s="35">
        <f t="shared" si="1"/>
        <v>1826.4999999999998</v>
      </c>
      <c r="L7" s="35">
        <f t="shared" si="1"/>
        <v>1856.2999999999997</v>
      </c>
      <c r="M7" s="35">
        <f t="shared" si="1"/>
        <v>1907.8999999999999</v>
      </c>
      <c r="N7" s="35">
        <f t="shared" si="1"/>
        <v>1927.6999999999989</v>
      </c>
      <c r="O7" s="35">
        <f t="shared" si="1"/>
        <v>1959.1999999999991</v>
      </c>
      <c r="P7" s="35">
        <f t="shared" si="1"/>
        <v>1873.9999999999995</v>
      </c>
      <c r="Q7" s="35">
        <f t="shared" si="1"/>
        <v>1874.2999999999993</v>
      </c>
      <c r="R7" s="35">
        <f t="shared" si="1"/>
        <v>1872</v>
      </c>
      <c r="S7" s="35">
        <f t="shared" si="1"/>
        <v>1819.9</v>
      </c>
      <c r="T7" s="35">
        <f t="shared" si="1"/>
        <v>1843.2999999999997</v>
      </c>
      <c r="U7" s="35">
        <f t="shared" si="1"/>
        <v>1834.2</v>
      </c>
      <c r="V7" s="35">
        <f t="shared" si="1"/>
        <v>1993.9</v>
      </c>
      <c r="W7" s="35">
        <f t="shared" si="1"/>
        <v>1932.3999999999996</v>
      </c>
      <c r="X7" s="35">
        <f t="shared" si="1"/>
        <v>2454.5</v>
      </c>
      <c r="Y7" s="35">
        <f t="shared" si="1"/>
        <v>2199.9</v>
      </c>
      <c r="Z7" s="35">
        <f t="shared" si="1"/>
        <v>2212.6000000000004</v>
      </c>
      <c r="AA7" s="35">
        <f t="shared" si="1"/>
        <v>2279.1000000000004</v>
      </c>
      <c r="AB7" s="35">
        <f t="shared" si="1"/>
        <v>2151.4000000000005</v>
      </c>
      <c r="AC7" s="35">
        <f t="shared" si="1"/>
        <v>2182.6000000000004</v>
      </c>
      <c r="AD7" s="35">
        <f t="shared" si="1"/>
        <v>2148.6999999999998</v>
      </c>
      <c r="AE7" s="35">
        <f t="shared" si="1"/>
        <v>2048.8999999999996</v>
      </c>
      <c r="AF7" s="35">
        <f t="shared" si="1"/>
        <v>2053.3999999999996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2985.9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2454.5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90</v>
      </c>
      <c r="C11" s="43">
        <v>90</v>
      </c>
      <c r="D11" s="43">
        <v>90</v>
      </c>
      <c r="E11" s="43">
        <v>90</v>
      </c>
      <c r="F11" s="43">
        <v>90</v>
      </c>
      <c r="G11" s="43">
        <v>90</v>
      </c>
      <c r="H11" s="43">
        <v>90</v>
      </c>
      <c r="I11" s="43">
        <v>90</v>
      </c>
      <c r="J11" s="43">
        <v>90</v>
      </c>
      <c r="K11" s="43">
        <v>90</v>
      </c>
      <c r="L11" s="43">
        <v>90</v>
      </c>
      <c r="M11" s="43">
        <v>90</v>
      </c>
      <c r="N11" s="43">
        <v>87.1</v>
      </c>
      <c r="O11" s="43">
        <v>87.1</v>
      </c>
      <c r="P11" s="43">
        <v>87.1</v>
      </c>
      <c r="Q11" s="43">
        <v>87.1</v>
      </c>
      <c r="R11" s="43">
        <v>90.4</v>
      </c>
      <c r="S11" s="43">
        <v>90.4</v>
      </c>
      <c r="T11" s="43">
        <v>90.4</v>
      </c>
      <c r="U11" s="43">
        <v>90.4</v>
      </c>
      <c r="V11" s="43">
        <v>90.4</v>
      </c>
      <c r="W11" s="43">
        <v>90.4</v>
      </c>
      <c r="X11" s="43">
        <v>90.4</v>
      </c>
      <c r="Y11" s="43">
        <v>90.4</v>
      </c>
      <c r="Z11" s="43">
        <v>90.4</v>
      </c>
      <c r="AA11" s="43">
        <v>90.4</v>
      </c>
      <c r="AB11" s="43">
        <v>87.4</v>
      </c>
      <c r="AC11" s="43">
        <v>87.4</v>
      </c>
      <c r="AD11" s="43">
        <v>87.4</v>
      </c>
      <c r="AE11" s="43">
        <v>87.4</v>
      </c>
      <c r="AF11" s="43">
        <v>87.4</v>
      </c>
      <c r="AG11" s="59">
        <v>86</v>
      </c>
      <c r="AH11" s="45">
        <f t="shared" ref="AH11:AH81" si="2">MAX(B11:AF11)</f>
        <v>90.4</v>
      </c>
      <c r="AI11" s="46">
        <f t="shared" ref="AI11:AI81" si="3">MIN(B11:AF11)</f>
        <v>87.1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90.4</v>
      </c>
      <c r="C12" s="43">
        <v>90.4</v>
      </c>
      <c r="D12" s="43">
        <v>90.4</v>
      </c>
      <c r="E12" s="43">
        <v>90.4</v>
      </c>
      <c r="F12" s="43">
        <v>90.4</v>
      </c>
      <c r="G12" s="43">
        <v>90.4</v>
      </c>
      <c r="H12" s="43">
        <v>90.4</v>
      </c>
      <c r="I12" s="43">
        <v>90.4</v>
      </c>
      <c r="J12" s="43">
        <v>90.4</v>
      </c>
      <c r="K12" s="43">
        <v>90.4</v>
      </c>
      <c r="L12" s="43">
        <v>90.4</v>
      </c>
      <c r="M12" s="43">
        <v>90.4</v>
      </c>
      <c r="N12" s="43">
        <v>82.9</v>
      </c>
      <c r="O12" s="43">
        <v>83</v>
      </c>
      <c r="P12" s="43">
        <v>83</v>
      </c>
      <c r="Q12" s="43">
        <v>50.3</v>
      </c>
      <c r="R12" s="43">
        <v>90.1</v>
      </c>
      <c r="S12" s="43">
        <v>90.1</v>
      </c>
      <c r="T12" s="43">
        <v>90.1</v>
      </c>
      <c r="U12" s="43">
        <v>90.1</v>
      </c>
      <c r="V12" s="43">
        <v>90.1</v>
      </c>
      <c r="W12" s="43">
        <v>90.1</v>
      </c>
      <c r="X12" s="43">
        <v>90.1</v>
      </c>
      <c r="Y12" s="43">
        <v>90.1</v>
      </c>
      <c r="Z12" s="43">
        <v>90.1</v>
      </c>
      <c r="AA12" s="43">
        <v>90.1</v>
      </c>
      <c r="AB12" s="43">
        <v>82.5</v>
      </c>
      <c r="AC12" s="43">
        <v>82.5</v>
      </c>
      <c r="AD12" s="43">
        <v>82.5</v>
      </c>
      <c r="AE12" s="43">
        <v>82.5</v>
      </c>
      <c r="AF12" s="43">
        <v>82.5</v>
      </c>
      <c r="AG12" s="59">
        <v>82</v>
      </c>
      <c r="AH12" s="45">
        <f t="shared" si="2"/>
        <v>90.4</v>
      </c>
      <c r="AI12" s="46">
        <f t="shared" si="3"/>
        <v>50.3</v>
      </c>
      <c r="AK12" s="47"/>
      <c r="AL12" s="48" t="str">
        <f ca="1">MID(CELL("filename",C7),FIND("]",CELL("filename",C7))+1,600)</f>
        <v>06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62.7</v>
      </c>
      <c r="C13" s="43">
        <v>55.6</v>
      </c>
      <c r="D13" s="43">
        <v>55.6</v>
      </c>
      <c r="E13" s="43">
        <v>55.6</v>
      </c>
      <c r="F13" s="43">
        <v>55.6</v>
      </c>
      <c r="G13" s="43">
        <v>55.6</v>
      </c>
      <c r="H13" s="43">
        <v>55.6</v>
      </c>
      <c r="I13" s="43">
        <v>55.6</v>
      </c>
      <c r="J13" s="43">
        <v>55.6</v>
      </c>
      <c r="K13" s="43">
        <v>55.6</v>
      </c>
      <c r="L13" s="43">
        <v>55.6</v>
      </c>
      <c r="M13" s="43">
        <v>51.9</v>
      </c>
      <c r="N13" s="43">
        <v>52.1</v>
      </c>
      <c r="O13" s="43">
        <v>52.1</v>
      </c>
      <c r="P13" s="43">
        <v>52.1</v>
      </c>
      <c r="Q13" s="43">
        <v>52.1</v>
      </c>
      <c r="R13" s="43">
        <v>52.3</v>
      </c>
      <c r="S13" s="43">
        <v>52.3</v>
      </c>
      <c r="T13" s="43">
        <v>52.3</v>
      </c>
      <c r="U13" s="43">
        <v>52.3</v>
      </c>
      <c r="V13" s="43">
        <v>52.3</v>
      </c>
      <c r="W13" s="43">
        <v>52.3</v>
      </c>
      <c r="X13" s="43">
        <v>52.3</v>
      </c>
      <c r="Y13" s="43">
        <v>52</v>
      </c>
      <c r="Z13" s="43">
        <v>52</v>
      </c>
      <c r="AA13" s="43">
        <v>52</v>
      </c>
      <c r="AB13" s="43">
        <v>52.5</v>
      </c>
      <c r="AC13" s="43">
        <v>52.5</v>
      </c>
      <c r="AD13" s="43">
        <v>52.5</v>
      </c>
      <c r="AE13" s="43">
        <v>52.5</v>
      </c>
      <c r="AF13" s="43">
        <v>52.5</v>
      </c>
      <c r="AG13" s="59">
        <v>78</v>
      </c>
      <c r="AH13" s="45">
        <f t="shared" si="2"/>
        <v>62.7</v>
      </c>
      <c r="AI13" s="46">
        <f t="shared" si="3"/>
        <v>51.9</v>
      </c>
      <c r="AK13" s="47"/>
      <c r="AL13" s="48" t="str">
        <f ca="1">"Daily Load Curve(Excluding of Export) of Nepal ("&amp;A4&amp;" "&amp;B4&amp;")"</f>
        <v>Daily Load Curve(Excluding of Export) of Nepal (Nepali Date: 2080/10/6)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56.2</v>
      </c>
      <c r="R14" s="43">
        <v>54.3</v>
      </c>
      <c r="S14" s="43">
        <v>51.1</v>
      </c>
      <c r="T14" s="43">
        <v>51.1</v>
      </c>
      <c r="U14" s="43">
        <v>51.1</v>
      </c>
      <c r="V14" s="43">
        <v>51.1</v>
      </c>
      <c r="W14" s="43">
        <v>51.1</v>
      </c>
      <c r="X14" s="43">
        <v>51.1</v>
      </c>
      <c r="Y14" s="43">
        <v>56</v>
      </c>
      <c r="Z14" s="43">
        <v>56</v>
      </c>
      <c r="AA14" s="43">
        <v>56</v>
      </c>
      <c r="AB14" s="43">
        <v>49</v>
      </c>
      <c r="AC14" s="43">
        <v>49</v>
      </c>
      <c r="AD14" s="43">
        <v>49</v>
      </c>
      <c r="AE14" s="43">
        <v>49</v>
      </c>
      <c r="AF14" s="43">
        <v>45.9</v>
      </c>
      <c r="AG14" s="59">
        <v>77</v>
      </c>
      <c r="AH14" s="45">
        <f t="shared" si="2"/>
        <v>56.2</v>
      </c>
      <c r="AI14" s="46">
        <f t="shared" si="3"/>
        <v>0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73.7</v>
      </c>
      <c r="C15" s="43">
        <v>73.7</v>
      </c>
      <c r="D15" s="43">
        <v>73.7</v>
      </c>
      <c r="E15" s="43">
        <v>73.7</v>
      </c>
      <c r="F15" s="43">
        <v>73.7</v>
      </c>
      <c r="G15" s="43">
        <v>73.7</v>
      </c>
      <c r="H15" s="43">
        <v>73.7</v>
      </c>
      <c r="I15" s="43">
        <v>73.7</v>
      </c>
      <c r="J15" s="43">
        <v>73.7</v>
      </c>
      <c r="K15" s="43">
        <v>73.7</v>
      </c>
      <c r="L15" s="43">
        <v>73.7</v>
      </c>
      <c r="M15" s="43">
        <v>73.599999999999994</v>
      </c>
      <c r="N15" s="43">
        <v>73.599999999999994</v>
      </c>
      <c r="O15" s="43">
        <v>73.599999999999994</v>
      </c>
      <c r="P15" s="43">
        <v>73.599999999999994</v>
      </c>
      <c r="Q15" s="43">
        <v>73.599999999999994</v>
      </c>
      <c r="R15" s="43">
        <v>73.599999999999994</v>
      </c>
      <c r="S15" s="43">
        <v>73.599999999999994</v>
      </c>
      <c r="T15" s="43">
        <v>73.599999999999994</v>
      </c>
      <c r="U15" s="43">
        <v>73.599999999999994</v>
      </c>
      <c r="V15" s="43">
        <v>73.599999999999994</v>
      </c>
      <c r="W15" s="43">
        <v>73.599999999999994</v>
      </c>
      <c r="X15" s="43">
        <v>73.599999999999994</v>
      </c>
      <c r="Y15" s="43">
        <v>70</v>
      </c>
      <c r="Z15" s="43">
        <v>70</v>
      </c>
      <c r="AA15" s="43">
        <v>70</v>
      </c>
      <c r="AB15" s="43">
        <v>73.5</v>
      </c>
      <c r="AC15" s="43">
        <v>73.5</v>
      </c>
      <c r="AD15" s="43">
        <v>73.5</v>
      </c>
      <c r="AE15" s="43">
        <v>73.5</v>
      </c>
      <c r="AF15" s="43">
        <v>73.5</v>
      </c>
      <c r="AG15" s="59">
        <v>73</v>
      </c>
      <c r="AH15" s="45">
        <f t="shared" si="2"/>
        <v>73.7</v>
      </c>
      <c r="AI15" s="46">
        <f t="shared" si="3"/>
        <v>70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59.4</v>
      </c>
      <c r="C16" s="43">
        <v>50.4</v>
      </c>
      <c r="D16" s="43">
        <v>45</v>
      </c>
      <c r="E16" s="43">
        <v>45</v>
      </c>
      <c r="F16" s="43">
        <v>45</v>
      </c>
      <c r="G16" s="43">
        <v>45</v>
      </c>
      <c r="H16" s="43">
        <v>45</v>
      </c>
      <c r="I16" s="43">
        <v>50</v>
      </c>
      <c r="J16" s="43">
        <v>50</v>
      </c>
      <c r="K16" s="43">
        <v>65.3</v>
      </c>
      <c r="L16" s="43">
        <v>65.3</v>
      </c>
      <c r="M16" s="43">
        <v>65.3</v>
      </c>
      <c r="N16" s="43">
        <v>65.3</v>
      </c>
      <c r="O16" s="43">
        <v>65.3</v>
      </c>
      <c r="P16" s="43">
        <v>65.3</v>
      </c>
      <c r="Q16" s="43">
        <v>72.2</v>
      </c>
      <c r="R16" s="43">
        <v>72.2</v>
      </c>
      <c r="S16" s="43">
        <v>64.5</v>
      </c>
      <c r="T16" s="43">
        <v>60.1</v>
      </c>
      <c r="U16" s="43">
        <v>60.1</v>
      </c>
      <c r="V16" s="43">
        <v>60.1</v>
      </c>
      <c r="W16" s="43">
        <v>60.1</v>
      </c>
      <c r="X16" s="43">
        <v>60.1</v>
      </c>
      <c r="Y16" s="43">
        <v>72.5</v>
      </c>
      <c r="Z16" s="43">
        <v>72.5</v>
      </c>
      <c r="AA16" s="43">
        <v>72.5</v>
      </c>
      <c r="AB16" s="43">
        <v>71.7</v>
      </c>
      <c r="AC16" s="43">
        <v>71.7</v>
      </c>
      <c r="AD16" s="43">
        <v>71.7</v>
      </c>
      <c r="AE16" s="43">
        <v>71.7</v>
      </c>
      <c r="AF16" s="43">
        <v>63.5</v>
      </c>
      <c r="AG16" s="59">
        <v>71</v>
      </c>
      <c r="AH16" s="45">
        <f t="shared" si="2"/>
        <v>72.5</v>
      </c>
      <c r="AI16" s="46">
        <f t="shared" si="3"/>
        <v>45</v>
      </c>
      <c r="AK16" s="47"/>
      <c r="AL16" s="50" t="s">
        <v>7</v>
      </c>
      <c r="AM16" s="55">
        <f t="shared" ref="AM16:AR16" si="4">B80</f>
        <v>1590.77</v>
      </c>
      <c r="AN16" s="55">
        <f t="shared" si="4"/>
        <v>1541.9999999999998</v>
      </c>
      <c r="AO16" s="55">
        <f t="shared" si="4"/>
        <v>1508.8999999999996</v>
      </c>
      <c r="AP16" s="55">
        <f t="shared" si="4"/>
        <v>1508.8999999999996</v>
      </c>
      <c r="AQ16" s="55">
        <f t="shared" si="4"/>
        <v>1539.1</v>
      </c>
      <c r="AR16" s="55">
        <f t="shared" si="4"/>
        <v>1579.3</v>
      </c>
      <c r="AS16" s="55">
        <f>I80</f>
        <v>1615.5999999999997</v>
      </c>
      <c r="AT16" s="55">
        <f>K80</f>
        <v>1665.5999999999997</v>
      </c>
      <c r="AU16" s="55">
        <f t="shared" ref="AU16:BD16" si="5">M80</f>
        <v>1700.9999999999995</v>
      </c>
      <c r="AV16" s="55">
        <f t="shared" si="5"/>
        <v>1692.0999999999995</v>
      </c>
      <c r="AW16" s="55">
        <f t="shared" si="5"/>
        <v>1704.6999999999994</v>
      </c>
      <c r="AX16" s="55">
        <f t="shared" si="5"/>
        <v>1704.6999999999994</v>
      </c>
      <c r="AY16" s="55">
        <f t="shared" si="5"/>
        <v>1724.5999999999995</v>
      </c>
      <c r="AZ16" s="55">
        <f t="shared" si="5"/>
        <v>1784.9999999999998</v>
      </c>
      <c r="BA16" s="55">
        <f t="shared" si="5"/>
        <v>1713.4999999999998</v>
      </c>
      <c r="BB16" s="55">
        <f t="shared" si="5"/>
        <v>1692.4999999999998</v>
      </c>
      <c r="BC16" s="55">
        <f t="shared" si="5"/>
        <v>1692.4999999999998</v>
      </c>
      <c r="BD16" s="55">
        <f t="shared" si="5"/>
        <v>1692.4999999999998</v>
      </c>
      <c r="BE16" s="56">
        <f>X80</f>
        <v>1666.9999999999998</v>
      </c>
      <c r="BF16" s="56">
        <f>Z80</f>
        <v>1804.5</v>
      </c>
      <c r="BG16" s="56">
        <f>AB80</f>
        <v>1767.3</v>
      </c>
      <c r="BH16" s="56">
        <f>AD80</f>
        <v>1767.3</v>
      </c>
      <c r="BI16" s="56">
        <f>AE80</f>
        <v>1733.1000000000001</v>
      </c>
      <c r="BJ16" s="56">
        <f>AF80</f>
        <v>1701.8000000000002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6.77</v>
      </c>
      <c r="C17" s="44">
        <v>12.9</v>
      </c>
      <c r="D17" s="44">
        <v>13.1</v>
      </c>
      <c r="E17" s="44">
        <v>13.1</v>
      </c>
      <c r="F17" s="44">
        <v>13.1</v>
      </c>
      <c r="G17" s="44">
        <v>13.1</v>
      </c>
      <c r="H17" s="44">
        <v>35.1</v>
      </c>
      <c r="I17" s="44">
        <v>38.6</v>
      </c>
      <c r="J17" s="44">
        <v>38.6</v>
      </c>
      <c r="K17" s="44">
        <v>49.7</v>
      </c>
      <c r="L17" s="44">
        <v>49.7</v>
      </c>
      <c r="M17" s="44">
        <v>49.7</v>
      </c>
      <c r="N17" s="44">
        <v>49.7</v>
      </c>
      <c r="O17" s="44">
        <v>52.4</v>
      </c>
      <c r="P17" s="44">
        <v>52.4</v>
      </c>
      <c r="Q17" s="44">
        <v>55.1</v>
      </c>
      <c r="R17" s="44">
        <v>55.2</v>
      </c>
      <c r="S17" s="44">
        <v>52.1</v>
      </c>
      <c r="T17" s="44">
        <v>46.9</v>
      </c>
      <c r="U17" s="44">
        <v>46.9</v>
      </c>
      <c r="V17" s="44">
        <v>46.9</v>
      </c>
      <c r="W17" s="44">
        <v>46.9</v>
      </c>
      <c r="X17" s="44">
        <v>46.9</v>
      </c>
      <c r="Y17" s="44">
        <v>55</v>
      </c>
      <c r="Z17" s="44">
        <v>55</v>
      </c>
      <c r="AA17" s="44">
        <v>55</v>
      </c>
      <c r="AB17" s="44">
        <v>55</v>
      </c>
      <c r="AC17" s="44">
        <v>55</v>
      </c>
      <c r="AD17" s="44">
        <v>55</v>
      </c>
      <c r="AE17" s="44">
        <v>55</v>
      </c>
      <c r="AF17" s="44">
        <v>49.6</v>
      </c>
      <c r="AG17" s="59">
        <v>54</v>
      </c>
      <c r="AH17" s="45">
        <f t="shared" si="2"/>
        <v>55.2</v>
      </c>
      <c r="AI17" s="46">
        <f t="shared" si="3"/>
        <v>6.77</v>
      </c>
      <c r="AK17" s="47"/>
      <c r="AL17" s="50" t="s">
        <v>22</v>
      </c>
      <c r="AM17" s="55">
        <f t="shared" ref="AM17:AR17" si="6">B88</f>
        <v>762.6</v>
      </c>
      <c r="AN17" s="55">
        <f t="shared" si="6"/>
        <v>767</v>
      </c>
      <c r="AO17" s="55">
        <f t="shared" si="6"/>
        <v>779.4</v>
      </c>
      <c r="AP17" s="55">
        <f t="shared" si="6"/>
        <v>769.19999999999993</v>
      </c>
      <c r="AQ17" s="55">
        <f t="shared" si="6"/>
        <v>769.19999999999993</v>
      </c>
      <c r="AR17" s="55">
        <f t="shared" si="6"/>
        <v>757.99999999999989</v>
      </c>
      <c r="AS17" s="55">
        <f>I88</f>
        <v>757.99999999999989</v>
      </c>
      <c r="AT17" s="55">
        <f>K88</f>
        <v>779.19999999999993</v>
      </c>
      <c r="AU17" s="55">
        <f t="shared" ref="AU17:BD17" si="7">M88</f>
        <v>778.6</v>
      </c>
      <c r="AV17" s="55">
        <f t="shared" si="7"/>
        <v>770.1</v>
      </c>
      <c r="AW17" s="55">
        <f t="shared" si="7"/>
        <v>768</v>
      </c>
      <c r="AX17" s="55">
        <f t="shared" si="7"/>
        <v>768.4</v>
      </c>
      <c r="AY17" s="55">
        <f t="shared" si="7"/>
        <v>667.2</v>
      </c>
      <c r="AZ17" s="55">
        <f t="shared" si="7"/>
        <v>590.1</v>
      </c>
      <c r="BA17" s="55">
        <f t="shared" si="7"/>
        <v>546.5</v>
      </c>
      <c r="BB17" s="55">
        <f t="shared" si="7"/>
        <v>586.4</v>
      </c>
      <c r="BC17" s="55">
        <f t="shared" si="7"/>
        <v>699.6</v>
      </c>
      <c r="BD17" s="55">
        <f t="shared" si="7"/>
        <v>745.6</v>
      </c>
      <c r="BE17" s="56">
        <f>X88</f>
        <v>745.6</v>
      </c>
      <c r="BF17" s="56">
        <f>Z88</f>
        <v>778.5</v>
      </c>
      <c r="BG17" s="56">
        <f>AB88</f>
        <v>778.5</v>
      </c>
      <c r="BH17" s="56">
        <f>AD88</f>
        <v>758.8</v>
      </c>
      <c r="BI17" s="56">
        <f>AE88</f>
        <v>748.09999999999991</v>
      </c>
      <c r="BJ17" s="56">
        <f>AF88</f>
        <v>736.69999999999993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0</v>
      </c>
      <c r="C18" s="44">
        <v>0</v>
      </c>
      <c r="D18" s="44">
        <v>0</v>
      </c>
      <c r="E18" s="44">
        <v>0</v>
      </c>
      <c r="F18" s="44">
        <v>30.2</v>
      </c>
      <c r="G18" s="44">
        <v>30.2</v>
      </c>
      <c r="H18" s="44">
        <v>30.2</v>
      </c>
      <c r="I18" s="44">
        <v>30.2</v>
      </c>
      <c r="J18" s="44">
        <v>30.2</v>
      </c>
      <c r="K18" s="44">
        <v>41.4</v>
      </c>
      <c r="L18" s="44">
        <v>41.4</v>
      </c>
      <c r="M18" s="44">
        <v>56.3</v>
      </c>
      <c r="N18" s="44">
        <v>56.3</v>
      </c>
      <c r="O18" s="44">
        <v>56.3</v>
      </c>
      <c r="P18" s="44">
        <v>56.3</v>
      </c>
      <c r="Q18" s="44">
        <v>55.5</v>
      </c>
      <c r="R18" s="44">
        <v>44.7</v>
      </c>
      <c r="S18" s="44">
        <v>40</v>
      </c>
      <c r="T18" s="44">
        <v>41.2</v>
      </c>
      <c r="U18" s="44">
        <v>41.2</v>
      </c>
      <c r="V18" s="44">
        <v>41.2</v>
      </c>
      <c r="W18" s="44">
        <v>41.2</v>
      </c>
      <c r="X18" s="44">
        <v>41.2</v>
      </c>
      <c r="Y18" s="44">
        <v>47</v>
      </c>
      <c r="Z18" s="44">
        <v>47</v>
      </c>
      <c r="AA18" s="44">
        <v>47</v>
      </c>
      <c r="AB18" s="44">
        <v>46.6</v>
      </c>
      <c r="AC18" s="44">
        <v>46.6</v>
      </c>
      <c r="AD18" s="44">
        <v>46.6</v>
      </c>
      <c r="AE18" s="44">
        <v>46.6</v>
      </c>
      <c r="AF18" s="44">
        <v>45.7</v>
      </c>
      <c r="AG18" s="59">
        <v>52.465000000000003</v>
      </c>
      <c r="AH18" s="45">
        <f t="shared" si="2"/>
        <v>56.3</v>
      </c>
      <c r="AI18" s="46">
        <f t="shared" si="3"/>
        <v>0</v>
      </c>
      <c r="AK18" s="47"/>
      <c r="AL18" s="50" t="s">
        <v>23</v>
      </c>
      <c r="AM18" s="55">
        <f t="shared" ref="AM18:AR18" si="8">B102</f>
        <v>346.79999999999995</v>
      </c>
      <c r="AN18" s="55">
        <f t="shared" si="8"/>
        <v>325.49999999999994</v>
      </c>
      <c r="AO18" s="55">
        <f t="shared" si="8"/>
        <v>328.7999999999999</v>
      </c>
      <c r="AP18" s="55">
        <f t="shared" si="8"/>
        <v>328.7999999999999</v>
      </c>
      <c r="AQ18" s="55">
        <f t="shared" si="8"/>
        <v>329.49999999999994</v>
      </c>
      <c r="AR18" s="55">
        <f t="shared" si="8"/>
        <v>300.09999999999991</v>
      </c>
      <c r="AS18" s="55">
        <f>I102</f>
        <v>262.20000000000005</v>
      </c>
      <c r="AT18" s="55">
        <f>K102</f>
        <v>266.59999999999997</v>
      </c>
      <c r="AU18" s="55">
        <f t="shared" ref="AU18:BD18" si="9">M102</f>
        <v>290.3</v>
      </c>
      <c r="AV18" s="55">
        <f t="shared" si="9"/>
        <v>332.79999999999995</v>
      </c>
      <c r="AW18" s="55">
        <f t="shared" si="9"/>
        <v>291.69999999999993</v>
      </c>
      <c r="AX18" s="55">
        <f t="shared" si="9"/>
        <v>291.49999999999994</v>
      </c>
      <c r="AY18" s="55">
        <f t="shared" si="9"/>
        <v>295.49999999999994</v>
      </c>
      <c r="AZ18" s="55">
        <f t="shared" si="9"/>
        <v>294</v>
      </c>
      <c r="BA18" s="55">
        <f t="shared" si="9"/>
        <v>313.99999999999994</v>
      </c>
      <c r="BB18" s="55">
        <f t="shared" si="9"/>
        <v>312.49999999999994</v>
      </c>
      <c r="BC18" s="55">
        <f t="shared" si="9"/>
        <v>310.2</v>
      </c>
      <c r="BD18" s="55">
        <f t="shared" si="9"/>
        <v>374.2</v>
      </c>
      <c r="BE18" s="56">
        <f>X102</f>
        <v>368.09999999999997</v>
      </c>
      <c r="BF18" s="56">
        <f>Z102</f>
        <v>367.09999999999997</v>
      </c>
      <c r="BG18" s="56">
        <f>AB102</f>
        <v>365.09999999999997</v>
      </c>
      <c r="BH18" s="56">
        <f>AD102</f>
        <v>365.09999999999997</v>
      </c>
      <c r="BI18" s="56">
        <f>AE102</f>
        <v>350.39999999999992</v>
      </c>
      <c r="BJ18" s="56">
        <f>AF102</f>
        <v>331.7999999999999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54.3</v>
      </c>
      <c r="C19" s="44">
        <v>54.3</v>
      </c>
      <c r="D19" s="44">
        <v>54.3</v>
      </c>
      <c r="E19" s="44">
        <v>54.3</v>
      </c>
      <c r="F19" s="44">
        <v>54.3</v>
      </c>
      <c r="G19" s="44">
        <v>54.3</v>
      </c>
      <c r="H19" s="44">
        <v>54.3</v>
      </c>
      <c r="I19" s="44">
        <v>54.3</v>
      </c>
      <c r="J19" s="44">
        <v>54.3</v>
      </c>
      <c r="K19" s="44">
        <v>54.3</v>
      </c>
      <c r="L19" s="44">
        <v>54.3</v>
      </c>
      <c r="M19" s="44">
        <v>54.3</v>
      </c>
      <c r="N19" s="44">
        <v>54.3</v>
      </c>
      <c r="O19" s="44">
        <v>54.3</v>
      </c>
      <c r="P19" s="44">
        <v>54.3</v>
      </c>
      <c r="Q19" s="44">
        <v>54.3</v>
      </c>
      <c r="R19" s="44">
        <v>54.3</v>
      </c>
      <c r="S19" s="44">
        <v>54.3</v>
      </c>
      <c r="T19" s="44">
        <v>54.3</v>
      </c>
      <c r="U19" s="44">
        <v>54.3</v>
      </c>
      <c r="V19" s="44">
        <v>54.3</v>
      </c>
      <c r="W19" s="44">
        <v>54.3</v>
      </c>
      <c r="X19" s="44">
        <v>54.3</v>
      </c>
      <c r="Y19" s="44">
        <v>54.2</v>
      </c>
      <c r="Z19" s="44">
        <v>54.2</v>
      </c>
      <c r="AA19" s="44">
        <v>54.2</v>
      </c>
      <c r="AB19" s="44">
        <v>54.3</v>
      </c>
      <c r="AC19" s="44">
        <v>54.3</v>
      </c>
      <c r="AD19" s="44">
        <v>54.3</v>
      </c>
      <c r="AE19" s="44">
        <v>54.3</v>
      </c>
      <c r="AF19" s="44">
        <v>54.3</v>
      </c>
      <c r="AG19" s="59">
        <v>52.4</v>
      </c>
      <c r="AH19" s="45">
        <f t="shared" si="2"/>
        <v>54.3</v>
      </c>
      <c r="AI19" s="46">
        <f t="shared" si="3"/>
        <v>54.2</v>
      </c>
      <c r="AK19" s="47"/>
      <c r="AL19" s="50" t="s">
        <v>24</v>
      </c>
      <c r="AM19" s="55">
        <f t="shared" ref="AM19:AR19" si="10">B118</f>
        <v>9.4</v>
      </c>
      <c r="AN19" s="55">
        <f t="shared" si="10"/>
        <v>3.6</v>
      </c>
      <c r="AO19" s="55">
        <f t="shared" si="10"/>
        <v>8.9</v>
      </c>
      <c r="AP19" s="55">
        <f t="shared" si="10"/>
        <v>14.5</v>
      </c>
      <c r="AQ19" s="55">
        <f t="shared" si="10"/>
        <v>11.3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0</v>
      </c>
      <c r="BH19" s="56">
        <f>AD118</f>
        <v>0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15.6</v>
      </c>
      <c r="C20" s="44">
        <v>15.6</v>
      </c>
      <c r="D20" s="44">
        <v>15.6</v>
      </c>
      <c r="E20" s="44">
        <v>15.6</v>
      </c>
      <c r="F20" s="44">
        <v>15.6</v>
      </c>
      <c r="G20" s="44">
        <v>15.6</v>
      </c>
      <c r="H20" s="44">
        <v>15.6</v>
      </c>
      <c r="I20" s="44">
        <v>15.6</v>
      </c>
      <c r="J20" s="44">
        <v>15.6</v>
      </c>
      <c r="K20" s="44">
        <v>15.6</v>
      </c>
      <c r="L20" s="44">
        <v>15.6</v>
      </c>
      <c r="M20" s="44">
        <v>15.6</v>
      </c>
      <c r="N20" s="44">
        <v>15.6</v>
      </c>
      <c r="O20" s="44">
        <v>15.6</v>
      </c>
      <c r="P20" s="44">
        <v>15.6</v>
      </c>
      <c r="Q20" s="44">
        <v>15.6</v>
      </c>
      <c r="R20" s="44">
        <v>15.6</v>
      </c>
      <c r="S20" s="44">
        <v>15.6</v>
      </c>
      <c r="T20" s="44">
        <v>15.6</v>
      </c>
      <c r="U20" s="44">
        <v>15.6</v>
      </c>
      <c r="V20" s="44">
        <v>15.6</v>
      </c>
      <c r="W20" s="44">
        <v>15.6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59">
        <v>50</v>
      </c>
      <c r="AH20" s="45">
        <f t="shared" si="2"/>
        <v>15.6</v>
      </c>
      <c r="AI20" s="46">
        <f t="shared" si="3"/>
        <v>0</v>
      </c>
      <c r="AK20" s="47"/>
      <c r="AL20" s="50" t="s">
        <v>25</v>
      </c>
      <c r="AM20" s="55">
        <f t="shared" ref="AM20:AR20" si="12">B106</f>
        <v>19</v>
      </c>
      <c r="AN20" s="55">
        <f t="shared" si="12"/>
        <v>27</v>
      </c>
      <c r="AO20" s="55">
        <f t="shared" si="12"/>
        <v>42</v>
      </c>
      <c r="AP20" s="55">
        <f t="shared" si="12"/>
        <v>24.4</v>
      </c>
      <c r="AQ20" s="55">
        <f t="shared" si="12"/>
        <v>24.4</v>
      </c>
      <c r="AR20" s="55">
        <f t="shared" si="12"/>
        <v>24.4</v>
      </c>
      <c r="AS20" s="55">
        <f>I106</f>
        <v>20.8</v>
      </c>
      <c r="AT20" s="55">
        <f>K106</f>
        <v>20.8</v>
      </c>
      <c r="AU20" s="55">
        <f t="shared" ref="AU20:BD20" si="13">M106</f>
        <v>20.8</v>
      </c>
      <c r="AV20" s="55">
        <f t="shared" si="13"/>
        <v>26</v>
      </c>
      <c r="AW20" s="55">
        <f t="shared" si="13"/>
        <v>26</v>
      </c>
      <c r="AX20" s="55">
        <f t="shared" si="13"/>
        <v>26</v>
      </c>
      <c r="AY20" s="55">
        <f t="shared" si="13"/>
        <v>26</v>
      </c>
      <c r="AZ20" s="55">
        <f t="shared" si="13"/>
        <v>0</v>
      </c>
      <c r="BA20" s="55">
        <f t="shared" si="13"/>
        <v>26</v>
      </c>
      <c r="BB20" s="55">
        <f t="shared" si="13"/>
        <v>35.799999999999997</v>
      </c>
      <c r="BC20" s="55">
        <f t="shared" si="13"/>
        <v>35.799999999999997</v>
      </c>
      <c r="BD20" s="55">
        <f t="shared" si="13"/>
        <v>35.799999999999997</v>
      </c>
      <c r="BE20" s="56">
        <f>X106</f>
        <v>35.799999999999997</v>
      </c>
      <c r="BF20" s="56">
        <f>Z106</f>
        <v>35.799999999999997</v>
      </c>
      <c r="BG20" s="56">
        <f>AB106</f>
        <v>35.799999999999997</v>
      </c>
      <c r="BH20" s="56">
        <f>AD106</f>
        <v>33</v>
      </c>
      <c r="BI20" s="56">
        <f>AE106</f>
        <v>33</v>
      </c>
      <c r="BJ20" s="56">
        <f>AF106</f>
        <v>33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11</v>
      </c>
      <c r="C22" s="44">
        <v>11</v>
      </c>
      <c r="D22" s="44">
        <v>11</v>
      </c>
      <c r="E22" s="44">
        <v>11</v>
      </c>
      <c r="F22" s="44">
        <v>11</v>
      </c>
      <c r="G22" s="44">
        <v>11</v>
      </c>
      <c r="H22" s="44">
        <v>11</v>
      </c>
      <c r="I22" s="44">
        <v>11</v>
      </c>
      <c r="J22" s="44">
        <v>11</v>
      </c>
      <c r="K22" s="44">
        <v>11</v>
      </c>
      <c r="L22" s="44">
        <v>11</v>
      </c>
      <c r="M22" s="44">
        <v>11</v>
      </c>
      <c r="N22" s="44">
        <v>11</v>
      </c>
      <c r="O22" s="44">
        <v>11</v>
      </c>
      <c r="P22" s="44">
        <v>11</v>
      </c>
      <c r="Q22" s="44">
        <v>11</v>
      </c>
      <c r="R22" s="44">
        <v>21.2</v>
      </c>
      <c r="S22" s="44">
        <v>11</v>
      </c>
      <c r="T22" s="44">
        <v>11</v>
      </c>
      <c r="U22" s="44">
        <v>11</v>
      </c>
      <c r="V22" s="44">
        <v>11</v>
      </c>
      <c r="W22" s="44">
        <v>11</v>
      </c>
      <c r="X22" s="44">
        <v>11</v>
      </c>
      <c r="Y22" s="44">
        <v>20</v>
      </c>
      <c r="Z22" s="44">
        <v>20</v>
      </c>
      <c r="AA22" s="44">
        <v>47.5</v>
      </c>
      <c r="AB22" s="44">
        <v>30</v>
      </c>
      <c r="AC22" s="44">
        <v>30</v>
      </c>
      <c r="AD22" s="44">
        <v>30</v>
      </c>
      <c r="AE22" s="44">
        <v>20.9</v>
      </c>
      <c r="AF22" s="44">
        <v>21.1</v>
      </c>
      <c r="AG22" s="59">
        <v>48.5</v>
      </c>
      <c r="AH22" s="45">
        <f t="shared" si="2"/>
        <v>47.5</v>
      </c>
      <c r="AI22" s="46">
        <f t="shared" si="3"/>
        <v>11</v>
      </c>
      <c r="AK22" s="47"/>
      <c r="AL22" s="57" t="s">
        <v>27</v>
      </c>
      <c r="AM22" s="58">
        <f t="shared" ref="AM22:BJ22" si="16">SUM(AM16:AM21)</f>
        <v>2728.57</v>
      </c>
      <c r="AN22" s="58">
        <f t="shared" si="16"/>
        <v>2665.1</v>
      </c>
      <c r="AO22" s="58">
        <f t="shared" si="16"/>
        <v>2667.9999999999995</v>
      </c>
      <c r="AP22" s="58">
        <f t="shared" si="16"/>
        <v>2645.7999999999993</v>
      </c>
      <c r="AQ22" s="58">
        <f t="shared" si="16"/>
        <v>2673.5</v>
      </c>
      <c r="AR22" s="58">
        <f t="shared" si="16"/>
        <v>2661.7999999999997</v>
      </c>
      <c r="AS22" s="58">
        <f t="shared" si="16"/>
        <v>2656.5999999999995</v>
      </c>
      <c r="AT22" s="58">
        <f t="shared" si="16"/>
        <v>2732.2</v>
      </c>
      <c r="AU22" s="58">
        <f t="shared" si="16"/>
        <v>2790.7</v>
      </c>
      <c r="AV22" s="58">
        <f t="shared" si="16"/>
        <v>2820.9999999999991</v>
      </c>
      <c r="AW22" s="58">
        <f t="shared" si="16"/>
        <v>2790.3999999999992</v>
      </c>
      <c r="AX22" s="58">
        <f t="shared" si="16"/>
        <v>2790.5999999999995</v>
      </c>
      <c r="AY22" s="58">
        <f t="shared" si="16"/>
        <v>2713.2999999999993</v>
      </c>
      <c r="AZ22" s="58">
        <f t="shared" si="16"/>
        <v>2669.1</v>
      </c>
      <c r="BA22" s="58">
        <f t="shared" si="16"/>
        <v>2600</v>
      </c>
      <c r="BB22" s="58">
        <f t="shared" si="16"/>
        <v>2627.2</v>
      </c>
      <c r="BC22" s="58">
        <f t="shared" si="16"/>
        <v>2738.1</v>
      </c>
      <c r="BD22" s="58">
        <f t="shared" si="16"/>
        <v>2848.1</v>
      </c>
      <c r="BE22" s="58">
        <f t="shared" si="16"/>
        <v>2816.5</v>
      </c>
      <c r="BF22" s="58">
        <f t="shared" si="16"/>
        <v>2985.9</v>
      </c>
      <c r="BG22" s="58">
        <f t="shared" si="16"/>
        <v>2946.7000000000003</v>
      </c>
      <c r="BH22" s="58">
        <f t="shared" si="16"/>
        <v>2924.2</v>
      </c>
      <c r="BI22" s="58">
        <f t="shared" si="16"/>
        <v>2864.6</v>
      </c>
      <c r="BJ22" s="58">
        <f t="shared" si="16"/>
        <v>2803.2999999999997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41.5</v>
      </c>
      <c r="C23" s="44">
        <v>45.9</v>
      </c>
      <c r="D23" s="44">
        <v>45.9</v>
      </c>
      <c r="E23" s="44">
        <v>45.9</v>
      </c>
      <c r="F23" s="44">
        <v>45.9</v>
      </c>
      <c r="G23" s="44">
        <v>45.9</v>
      </c>
      <c r="H23" s="44">
        <v>45.9</v>
      </c>
      <c r="I23" s="44">
        <v>45.9</v>
      </c>
      <c r="J23" s="44">
        <v>45.9</v>
      </c>
      <c r="K23" s="44">
        <v>45.9</v>
      </c>
      <c r="L23" s="44">
        <v>45.9</v>
      </c>
      <c r="M23" s="44">
        <v>45.9</v>
      </c>
      <c r="N23" s="44">
        <v>45.9</v>
      </c>
      <c r="O23" s="44">
        <v>45.9</v>
      </c>
      <c r="P23" s="44">
        <v>45.9</v>
      </c>
      <c r="Q23" s="44">
        <v>45.9</v>
      </c>
      <c r="R23" s="44">
        <v>45.9</v>
      </c>
      <c r="S23" s="44">
        <v>36.9</v>
      </c>
      <c r="T23" s="44">
        <v>36.9</v>
      </c>
      <c r="U23" s="44">
        <v>36.9</v>
      </c>
      <c r="V23" s="44">
        <v>36.9</v>
      </c>
      <c r="W23" s="44">
        <v>36.9</v>
      </c>
      <c r="X23" s="44">
        <v>36.9</v>
      </c>
      <c r="Y23" s="44">
        <v>46</v>
      </c>
      <c r="Z23" s="44">
        <v>46</v>
      </c>
      <c r="AA23" s="44">
        <v>46</v>
      </c>
      <c r="AB23" s="44">
        <v>41.4</v>
      </c>
      <c r="AC23" s="44">
        <v>41.4</v>
      </c>
      <c r="AD23" s="44">
        <v>41.4</v>
      </c>
      <c r="AE23" s="44">
        <v>37.1</v>
      </c>
      <c r="AF23" s="44">
        <v>37.1</v>
      </c>
      <c r="AG23" s="59">
        <v>45</v>
      </c>
      <c r="AH23" s="45">
        <f t="shared" si="2"/>
        <v>46</v>
      </c>
      <c r="AI23" s="46">
        <f t="shared" si="3"/>
        <v>36.9</v>
      </c>
      <c r="AK23" s="47"/>
      <c r="AL23" s="57" t="s">
        <v>28</v>
      </c>
      <c r="AM23" s="58">
        <f t="shared" ref="AM23:AR23" si="17">B133*-1</f>
        <v>-725</v>
      </c>
      <c r="AN23" s="58">
        <f t="shared" si="17"/>
        <v>-706.8</v>
      </c>
      <c r="AO23" s="58">
        <f t="shared" si="17"/>
        <v>-707.09999999999991</v>
      </c>
      <c r="AP23" s="58">
        <f t="shared" si="17"/>
        <v>-726.8</v>
      </c>
      <c r="AQ23" s="58">
        <f t="shared" si="17"/>
        <v>-805.40000000000009</v>
      </c>
      <c r="AR23" s="58">
        <f t="shared" si="17"/>
        <v>-814.9</v>
      </c>
      <c r="AS23" s="58">
        <f>I133*-1</f>
        <v>-872.7</v>
      </c>
      <c r="AT23" s="58">
        <f>K133*-1</f>
        <v>-905.7</v>
      </c>
      <c r="AU23" s="58">
        <f t="shared" ref="AU23:BD23" si="18">M133*-1</f>
        <v>-882.8</v>
      </c>
      <c r="AV23" s="58">
        <f t="shared" si="18"/>
        <v>-893.30000000000007</v>
      </c>
      <c r="AW23" s="58">
        <f t="shared" si="18"/>
        <v>-831.2</v>
      </c>
      <c r="AX23" s="58">
        <f t="shared" si="18"/>
        <v>-916.6</v>
      </c>
      <c r="AY23" s="58">
        <f t="shared" si="18"/>
        <v>-839.00000000000011</v>
      </c>
      <c r="AZ23" s="58">
        <f t="shared" si="18"/>
        <v>-797.1</v>
      </c>
      <c r="BA23" s="58">
        <f t="shared" si="18"/>
        <v>-780.1</v>
      </c>
      <c r="BB23" s="58">
        <f t="shared" si="18"/>
        <v>-783.9</v>
      </c>
      <c r="BC23" s="58">
        <f t="shared" si="18"/>
        <v>-903.89999999999986</v>
      </c>
      <c r="BD23" s="58">
        <f t="shared" si="18"/>
        <v>-854.19999999999993</v>
      </c>
      <c r="BE23" s="58">
        <f>X133*-1</f>
        <v>-362</v>
      </c>
      <c r="BF23" s="58">
        <f>Z133*-1</f>
        <v>-773.3</v>
      </c>
      <c r="BG23" s="58">
        <f>AB133*-1</f>
        <v>-795.3</v>
      </c>
      <c r="BH23" s="58">
        <f>AD133*-1</f>
        <v>-775.5</v>
      </c>
      <c r="BI23" s="58">
        <f>AE133*-1</f>
        <v>-815.7</v>
      </c>
      <c r="BJ23" s="58">
        <f>AF133*-1</f>
        <v>-749.9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59">
        <v>44</v>
      </c>
      <c r="AH24" s="45">
        <f t="shared" si="2"/>
        <v>0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34.1</v>
      </c>
      <c r="C25" s="44">
        <v>30.4</v>
      </c>
      <c r="D25" s="44">
        <v>30.4</v>
      </c>
      <c r="E25" s="44">
        <v>30.4</v>
      </c>
      <c r="F25" s="44">
        <v>30.4</v>
      </c>
      <c r="G25" s="44">
        <v>30.4</v>
      </c>
      <c r="H25" s="44">
        <v>30.4</v>
      </c>
      <c r="I25" s="44">
        <v>30.4</v>
      </c>
      <c r="J25" s="44">
        <v>30.4</v>
      </c>
      <c r="K25" s="44">
        <v>28</v>
      </c>
      <c r="L25" s="44">
        <v>28</v>
      </c>
      <c r="M25" s="44">
        <v>28</v>
      </c>
      <c r="N25" s="44">
        <v>28</v>
      </c>
      <c r="O25" s="44">
        <v>28</v>
      </c>
      <c r="P25" s="44">
        <v>28</v>
      </c>
      <c r="Q25" s="44">
        <v>28</v>
      </c>
      <c r="R25" s="44">
        <v>28</v>
      </c>
      <c r="S25" s="44">
        <v>28</v>
      </c>
      <c r="T25" s="44">
        <v>28</v>
      </c>
      <c r="U25" s="44">
        <v>28</v>
      </c>
      <c r="V25" s="44">
        <v>28</v>
      </c>
      <c r="W25" s="44">
        <v>28</v>
      </c>
      <c r="X25" s="44">
        <v>28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37.299999999999997</v>
      </c>
      <c r="AG25" s="59">
        <v>42</v>
      </c>
      <c r="AH25" s="45">
        <f t="shared" si="2"/>
        <v>42</v>
      </c>
      <c r="AI25" s="46">
        <f t="shared" si="3"/>
        <v>28</v>
      </c>
      <c r="AK25" s="47"/>
      <c r="AL25" s="57" t="s">
        <v>29</v>
      </c>
      <c r="AM25" s="58">
        <f t="shared" ref="AM25:BJ25" si="19">AM22+AM23</f>
        <v>2003.5700000000002</v>
      </c>
      <c r="AN25" s="58">
        <f t="shared" si="19"/>
        <v>1958.3</v>
      </c>
      <c r="AO25" s="58">
        <f t="shared" si="19"/>
        <v>1960.8999999999996</v>
      </c>
      <c r="AP25" s="58">
        <f t="shared" si="19"/>
        <v>1918.9999999999993</v>
      </c>
      <c r="AQ25" s="58">
        <f t="shared" si="19"/>
        <v>1868.1</v>
      </c>
      <c r="AR25" s="58">
        <f t="shared" si="19"/>
        <v>1846.8999999999996</v>
      </c>
      <c r="AS25" s="58">
        <f t="shared" si="19"/>
        <v>1783.8999999999994</v>
      </c>
      <c r="AT25" s="58">
        <f t="shared" si="19"/>
        <v>1826.4999999999998</v>
      </c>
      <c r="AU25" s="58">
        <f t="shared" si="19"/>
        <v>1907.8999999999999</v>
      </c>
      <c r="AV25" s="58">
        <f t="shared" si="19"/>
        <v>1927.6999999999989</v>
      </c>
      <c r="AW25" s="58">
        <f t="shared" si="19"/>
        <v>1959.1999999999991</v>
      </c>
      <c r="AX25" s="58">
        <f t="shared" si="19"/>
        <v>1873.9999999999995</v>
      </c>
      <c r="AY25" s="58">
        <f t="shared" si="19"/>
        <v>1874.2999999999993</v>
      </c>
      <c r="AZ25" s="58">
        <f t="shared" si="19"/>
        <v>1872</v>
      </c>
      <c r="BA25" s="58">
        <f t="shared" si="19"/>
        <v>1819.9</v>
      </c>
      <c r="BB25" s="58">
        <f t="shared" si="19"/>
        <v>1843.2999999999997</v>
      </c>
      <c r="BC25" s="58">
        <f t="shared" si="19"/>
        <v>1834.2</v>
      </c>
      <c r="BD25" s="58">
        <f t="shared" si="19"/>
        <v>1993.9</v>
      </c>
      <c r="BE25" s="58">
        <f t="shared" si="19"/>
        <v>2454.5</v>
      </c>
      <c r="BF25" s="58">
        <f t="shared" si="19"/>
        <v>2212.6000000000004</v>
      </c>
      <c r="BG25" s="58">
        <f t="shared" si="19"/>
        <v>2151.4000000000005</v>
      </c>
      <c r="BH25" s="58">
        <f t="shared" si="19"/>
        <v>2148.6999999999998</v>
      </c>
      <c r="BI25" s="58">
        <f t="shared" si="19"/>
        <v>2048.8999999999996</v>
      </c>
      <c r="BJ25" s="58">
        <f t="shared" si="19"/>
        <v>2053.3999999999996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39.9</v>
      </c>
      <c r="C26" s="44">
        <v>39.9</v>
      </c>
      <c r="D26" s="44">
        <v>39.9</v>
      </c>
      <c r="E26" s="44">
        <v>39.9</v>
      </c>
      <c r="F26" s="44">
        <v>39.9</v>
      </c>
      <c r="G26" s="44">
        <v>39.9</v>
      </c>
      <c r="H26" s="44">
        <v>39.9</v>
      </c>
      <c r="I26" s="44">
        <v>39.9</v>
      </c>
      <c r="J26" s="44">
        <v>39.9</v>
      </c>
      <c r="K26" s="44">
        <v>39.9</v>
      </c>
      <c r="L26" s="44">
        <v>39.9</v>
      </c>
      <c r="M26" s="44">
        <v>39.9</v>
      </c>
      <c r="N26" s="44">
        <v>39.9</v>
      </c>
      <c r="O26" s="44">
        <v>39.9</v>
      </c>
      <c r="P26" s="44">
        <v>39.9</v>
      </c>
      <c r="Q26" s="44">
        <v>39.9</v>
      </c>
      <c r="R26" s="44">
        <v>39.9</v>
      </c>
      <c r="S26" s="44">
        <v>39.9</v>
      </c>
      <c r="T26" s="44">
        <v>36.299999999999997</v>
      </c>
      <c r="U26" s="44">
        <v>36.299999999999997</v>
      </c>
      <c r="V26" s="44">
        <v>36.299999999999997</v>
      </c>
      <c r="W26" s="44">
        <v>36.299999999999997</v>
      </c>
      <c r="X26" s="44">
        <v>36.299999999999997</v>
      </c>
      <c r="Y26" s="44">
        <v>32.4</v>
      </c>
      <c r="Z26" s="44">
        <v>32.4</v>
      </c>
      <c r="AA26" s="44">
        <v>32.4</v>
      </c>
      <c r="AB26" s="44">
        <v>39.9</v>
      </c>
      <c r="AC26" s="44">
        <v>39.9</v>
      </c>
      <c r="AD26" s="44">
        <v>39.9</v>
      </c>
      <c r="AE26" s="44">
        <v>39.9</v>
      </c>
      <c r="AF26" s="44">
        <v>39.9</v>
      </c>
      <c r="AG26" s="59">
        <v>40</v>
      </c>
      <c r="AH26" s="45">
        <f t="shared" si="2"/>
        <v>39.9</v>
      </c>
      <c r="AI26" s="46">
        <f t="shared" si="3"/>
        <v>32.4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40.4</v>
      </c>
      <c r="C27" s="44">
        <v>40.4</v>
      </c>
      <c r="D27" s="44">
        <v>40.4</v>
      </c>
      <c r="E27" s="44">
        <v>40.4</v>
      </c>
      <c r="F27" s="44">
        <v>40.4</v>
      </c>
      <c r="G27" s="44">
        <v>40.4</v>
      </c>
      <c r="H27" s="44">
        <v>40.4</v>
      </c>
      <c r="I27" s="44">
        <v>40.4</v>
      </c>
      <c r="J27" s="44">
        <v>40.4</v>
      </c>
      <c r="K27" s="44">
        <v>40.4</v>
      </c>
      <c r="L27" s="44">
        <v>40.4</v>
      </c>
      <c r="M27" s="44">
        <v>37.299999999999997</v>
      </c>
      <c r="N27" s="44">
        <v>37.299999999999997</v>
      </c>
      <c r="O27" s="44">
        <v>37.299999999999997</v>
      </c>
      <c r="P27" s="44">
        <v>37.299999999999997</v>
      </c>
      <c r="Q27" s="44">
        <v>39.700000000000003</v>
      </c>
      <c r="R27" s="44">
        <v>39.700000000000003</v>
      </c>
      <c r="S27" s="44">
        <v>39.700000000000003</v>
      </c>
      <c r="T27" s="44">
        <v>37.1</v>
      </c>
      <c r="U27" s="44">
        <v>37.1</v>
      </c>
      <c r="V27" s="44">
        <v>37.1</v>
      </c>
      <c r="W27" s="44">
        <v>37.1</v>
      </c>
      <c r="X27" s="44">
        <v>37.1</v>
      </c>
      <c r="Y27" s="44">
        <v>34.299999999999997</v>
      </c>
      <c r="Z27" s="44">
        <v>34.299999999999997</v>
      </c>
      <c r="AA27" s="44">
        <v>34.299999999999997</v>
      </c>
      <c r="AB27" s="44">
        <v>40.700000000000003</v>
      </c>
      <c r="AC27" s="44">
        <v>40.700000000000003</v>
      </c>
      <c r="AD27" s="44">
        <v>40.700000000000003</v>
      </c>
      <c r="AE27" s="44">
        <v>40.700000000000003</v>
      </c>
      <c r="AF27" s="44">
        <v>40.700000000000003</v>
      </c>
      <c r="AG27" s="59">
        <v>38.46</v>
      </c>
      <c r="AH27" s="45">
        <f t="shared" si="2"/>
        <v>40.700000000000003</v>
      </c>
      <c r="AI27" s="46">
        <f t="shared" si="3"/>
        <v>34.299999999999997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32.1</v>
      </c>
      <c r="C28" s="44">
        <v>28.1</v>
      </c>
      <c r="D28" s="44">
        <v>29.5</v>
      </c>
      <c r="E28" s="44">
        <v>29.5</v>
      </c>
      <c r="F28" s="44">
        <v>29.5</v>
      </c>
      <c r="G28" s="44">
        <v>29.5</v>
      </c>
      <c r="H28" s="44">
        <v>29.5</v>
      </c>
      <c r="I28" s="44">
        <v>29.5</v>
      </c>
      <c r="J28" s="44">
        <v>29.5</v>
      </c>
      <c r="K28" s="44">
        <v>35.5</v>
      </c>
      <c r="L28" s="44">
        <v>35.5</v>
      </c>
      <c r="M28" s="44">
        <v>35.5</v>
      </c>
      <c r="N28" s="44">
        <v>36</v>
      </c>
      <c r="O28" s="44">
        <v>36.299999999999997</v>
      </c>
      <c r="P28" s="44">
        <v>36.299999999999997</v>
      </c>
      <c r="Q28" s="44">
        <v>39</v>
      </c>
      <c r="R28" s="44">
        <v>39</v>
      </c>
      <c r="S28" s="44">
        <v>35.6</v>
      </c>
      <c r="T28" s="44">
        <v>32.1</v>
      </c>
      <c r="U28" s="44">
        <v>32.1</v>
      </c>
      <c r="V28" s="44">
        <v>32.1</v>
      </c>
      <c r="W28" s="44">
        <v>32.1</v>
      </c>
      <c r="X28" s="44">
        <v>32.1</v>
      </c>
      <c r="Y28" s="44">
        <v>39</v>
      </c>
      <c r="Z28" s="44">
        <v>39</v>
      </c>
      <c r="AA28" s="44">
        <v>39</v>
      </c>
      <c r="AB28" s="44">
        <v>38.5</v>
      </c>
      <c r="AC28" s="44">
        <v>38.5</v>
      </c>
      <c r="AD28" s="44">
        <v>38.5</v>
      </c>
      <c r="AE28" s="44">
        <v>38.5</v>
      </c>
      <c r="AF28" s="44">
        <v>34.4</v>
      </c>
      <c r="AG28" s="59">
        <v>38</v>
      </c>
      <c r="AH28" s="45">
        <f t="shared" si="2"/>
        <v>39</v>
      </c>
      <c r="AI28" s="46">
        <f t="shared" si="3"/>
        <v>28.1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33.5</v>
      </c>
      <c r="C29" s="44">
        <v>37.4</v>
      </c>
      <c r="D29" s="44">
        <v>37.4</v>
      </c>
      <c r="E29" s="44">
        <v>37.4</v>
      </c>
      <c r="F29" s="44">
        <v>37.4</v>
      </c>
      <c r="G29" s="44">
        <v>37.4</v>
      </c>
      <c r="H29" s="44">
        <v>37.4</v>
      </c>
      <c r="I29" s="44">
        <v>37.4</v>
      </c>
      <c r="J29" s="44">
        <v>37.4</v>
      </c>
      <c r="K29" s="44">
        <v>37.4</v>
      </c>
      <c r="L29" s="44">
        <v>37.4</v>
      </c>
      <c r="M29" s="44">
        <v>37.200000000000003</v>
      </c>
      <c r="N29" s="44">
        <v>37.200000000000003</v>
      </c>
      <c r="O29" s="44">
        <v>37.200000000000003</v>
      </c>
      <c r="P29" s="44">
        <v>37.200000000000003</v>
      </c>
      <c r="Q29" s="44">
        <v>37.299999999999997</v>
      </c>
      <c r="R29" s="44">
        <v>37.299999999999997</v>
      </c>
      <c r="S29" s="44">
        <v>30.1</v>
      </c>
      <c r="T29" s="44">
        <v>30.1</v>
      </c>
      <c r="U29" s="44">
        <v>30.1</v>
      </c>
      <c r="V29" s="44">
        <v>30.1</v>
      </c>
      <c r="W29" s="44">
        <v>30.1</v>
      </c>
      <c r="X29" s="44">
        <v>30.1</v>
      </c>
      <c r="Y29" s="44">
        <v>37.299999999999997</v>
      </c>
      <c r="Z29" s="44">
        <v>37.299999999999997</v>
      </c>
      <c r="AA29" s="44">
        <v>37.299999999999997</v>
      </c>
      <c r="AB29" s="44">
        <v>33.200000000000003</v>
      </c>
      <c r="AC29" s="44">
        <v>33.200000000000003</v>
      </c>
      <c r="AD29" s="44">
        <v>33.200000000000003</v>
      </c>
      <c r="AE29" s="44">
        <v>28.7</v>
      </c>
      <c r="AF29" s="44">
        <v>28.7</v>
      </c>
      <c r="AG29" s="59">
        <v>36</v>
      </c>
      <c r="AH29" s="45">
        <f t="shared" si="2"/>
        <v>37.4</v>
      </c>
      <c r="AI29" s="46">
        <f t="shared" si="3"/>
        <v>28.7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8</v>
      </c>
      <c r="C30" s="44">
        <v>8</v>
      </c>
      <c r="D30" s="44">
        <v>8</v>
      </c>
      <c r="E30" s="44">
        <v>8</v>
      </c>
      <c r="F30" s="44">
        <v>8</v>
      </c>
      <c r="G30" s="44">
        <v>8</v>
      </c>
      <c r="H30" s="44">
        <v>8</v>
      </c>
      <c r="I30" s="44">
        <v>8</v>
      </c>
      <c r="J30" s="44">
        <v>8</v>
      </c>
      <c r="K30" s="44">
        <v>8</v>
      </c>
      <c r="L30" s="44">
        <v>8</v>
      </c>
      <c r="M30" s="44">
        <v>8</v>
      </c>
      <c r="N30" s="44">
        <v>8</v>
      </c>
      <c r="O30" s="44">
        <v>8</v>
      </c>
      <c r="P30" s="44">
        <v>8</v>
      </c>
      <c r="Q30" s="44">
        <v>8</v>
      </c>
      <c r="R30" s="44">
        <v>15.1</v>
      </c>
      <c r="S30" s="44">
        <v>9</v>
      </c>
      <c r="T30" s="44">
        <v>9</v>
      </c>
      <c r="U30" s="44">
        <v>9</v>
      </c>
      <c r="V30" s="44">
        <v>9</v>
      </c>
      <c r="W30" s="44">
        <v>9</v>
      </c>
      <c r="X30" s="44">
        <v>9</v>
      </c>
      <c r="Y30" s="44">
        <v>18</v>
      </c>
      <c r="Z30" s="44">
        <v>18</v>
      </c>
      <c r="AA30" s="44">
        <v>37</v>
      </c>
      <c r="AB30" s="44">
        <v>21.9</v>
      </c>
      <c r="AC30" s="44">
        <v>21.9</v>
      </c>
      <c r="AD30" s="44">
        <v>21.9</v>
      </c>
      <c r="AE30" s="44">
        <v>14.2</v>
      </c>
      <c r="AF30" s="44">
        <v>14.2</v>
      </c>
      <c r="AG30" s="59">
        <v>35.5</v>
      </c>
      <c r="AH30" s="45">
        <f t="shared" si="2"/>
        <v>37</v>
      </c>
      <c r="AI30" s="46">
        <f t="shared" si="3"/>
        <v>8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59">
        <v>32</v>
      </c>
      <c r="AH31" s="45">
        <f t="shared" si="2"/>
        <v>0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15.1</v>
      </c>
      <c r="C33" s="44">
        <v>0</v>
      </c>
      <c r="D33" s="44">
        <v>0</v>
      </c>
      <c r="E33" s="44">
        <v>0</v>
      </c>
      <c r="F33" s="44">
        <v>0</v>
      </c>
      <c r="G33" s="44">
        <v>15</v>
      </c>
      <c r="H33" s="44">
        <v>15</v>
      </c>
      <c r="I33" s="44">
        <v>15</v>
      </c>
      <c r="J33" s="44">
        <v>15</v>
      </c>
      <c r="K33" s="44">
        <v>15</v>
      </c>
      <c r="L33" s="44">
        <v>15</v>
      </c>
      <c r="M33" s="44">
        <v>30</v>
      </c>
      <c r="N33" s="44">
        <v>30</v>
      </c>
      <c r="O33" s="44">
        <v>30</v>
      </c>
      <c r="P33" s="44">
        <v>30</v>
      </c>
      <c r="Q33" s="44">
        <v>27</v>
      </c>
      <c r="R33" s="44">
        <v>29</v>
      </c>
      <c r="S33" s="44">
        <v>23</v>
      </c>
      <c r="T33" s="44">
        <v>23</v>
      </c>
      <c r="U33" s="44">
        <v>23</v>
      </c>
      <c r="V33" s="44">
        <v>23</v>
      </c>
      <c r="W33" s="44">
        <v>23</v>
      </c>
      <c r="X33" s="44">
        <v>23</v>
      </c>
      <c r="Y33" s="44">
        <v>28.9</v>
      </c>
      <c r="Z33" s="44">
        <v>28.9</v>
      </c>
      <c r="AA33" s="44">
        <v>28.9</v>
      </c>
      <c r="AB33" s="44">
        <v>20.100000000000001</v>
      </c>
      <c r="AC33" s="44">
        <v>20.100000000000001</v>
      </c>
      <c r="AD33" s="44">
        <v>20.100000000000001</v>
      </c>
      <c r="AE33" s="44">
        <v>20.100000000000001</v>
      </c>
      <c r="AF33" s="44">
        <v>20.100000000000001</v>
      </c>
      <c r="AG33" s="59">
        <v>29.04</v>
      </c>
      <c r="AH33" s="45">
        <f t="shared" si="2"/>
        <v>30</v>
      </c>
      <c r="AI33" s="46">
        <f t="shared" si="3"/>
        <v>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28.2</v>
      </c>
      <c r="C34" s="44">
        <v>28.2</v>
      </c>
      <c r="D34" s="44">
        <v>28.2</v>
      </c>
      <c r="E34" s="44">
        <v>28.2</v>
      </c>
      <c r="F34" s="44">
        <v>28.2</v>
      </c>
      <c r="G34" s="44">
        <v>28.2</v>
      </c>
      <c r="H34" s="44">
        <v>28.2</v>
      </c>
      <c r="I34" s="44">
        <v>28.2</v>
      </c>
      <c r="J34" s="44">
        <v>28.2</v>
      </c>
      <c r="K34" s="44">
        <v>28.2</v>
      </c>
      <c r="L34" s="44">
        <v>28.2</v>
      </c>
      <c r="M34" s="44">
        <v>28.3</v>
      </c>
      <c r="N34" s="44">
        <v>28.3</v>
      </c>
      <c r="O34" s="44">
        <v>28.3</v>
      </c>
      <c r="P34" s="44">
        <v>28.3</v>
      </c>
      <c r="Q34" s="44">
        <v>25.6</v>
      </c>
      <c r="R34" s="44">
        <v>28.1</v>
      </c>
      <c r="S34" s="44">
        <v>23.5</v>
      </c>
      <c r="T34" s="44">
        <v>23.5</v>
      </c>
      <c r="U34" s="44">
        <v>23.5</v>
      </c>
      <c r="V34" s="44">
        <v>23.5</v>
      </c>
      <c r="W34" s="44">
        <v>23.5</v>
      </c>
      <c r="X34" s="44">
        <v>23.5</v>
      </c>
      <c r="Y34" s="44">
        <v>28.2</v>
      </c>
      <c r="Z34" s="44">
        <v>28.2</v>
      </c>
      <c r="AA34" s="44">
        <v>28.2</v>
      </c>
      <c r="AB34" s="44">
        <v>20.6</v>
      </c>
      <c r="AC34" s="44">
        <v>20.6</v>
      </c>
      <c r="AD34" s="44">
        <v>20.6</v>
      </c>
      <c r="AE34" s="44">
        <v>20.6</v>
      </c>
      <c r="AF34" s="44">
        <v>20.6</v>
      </c>
      <c r="AG34" s="59">
        <v>28.1</v>
      </c>
      <c r="AH34" s="45">
        <f t="shared" si="2"/>
        <v>28.3</v>
      </c>
      <c r="AI34" s="46">
        <f t="shared" si="3"/>
        <v>20.6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17.7</v>
      </c>
      <c r="C35" s="44">
        <v>0</v>
      </c>
      <c r="D35" s="44">
        <v>18.2</v>
      </c>
      <c r="E35" s="44">
        <v>18.2</v>
      </c>
      <c r="F35" s="44">
        <v>18.2</v>
      </c>
      <c r="G35" s="44">
        <v>18.2</v>
      </c>
      <c r="H35" s="44">
        <v>18.2</v>
      </c>
      <c r="I35" s="44">
        <v>18.2</v>
      </c>
      <c r="J35" s="44">
        <v>18.2</v>
      </c>
      <c r="K35" s="44">
        <v>18.2</v>
      </c>
      <c r="L35" s="44">
        <v>18.2</v>
      </c>
      <c r="M35" s="44">
        <v>26.4</v>
      </c>
      <c r="N35" s="44">
        <v>26.4</v>
      </c>
      <c r="O35" s="44">
        <v>19.3</v>
      </c>
      <c r="P35" s="44">
        <v>19.3</v>
      </c>
      <c r="Q35" s="44">
        <v>25</v>
      </c>
      <c r="R35" s="44">
        <v>25</v>
      </c>
      <c r="S35" s="44">
        <v>25</v>
      </c>
      <c r="T35" s="44">
        <v>22.1</v>
      </c>
      <c r="U35" s="44">
        <v>22.1</v>
      </c>
      <c r="V35" s="44">
        <v>22.1</v>
      </c>
      <c r="W35" s="44">
        <v>22.1</v>
      </c>
      <c r="X35" s="44">
        <v>22.1</v>
      </c>
      <c r="Y35" s="44">
        <v>27</v>
      </c>
      <c r="Z35" s="44">
        <v>27</v>
      </c>
      <c r="AA35" s="44">
        <v>27</v>
      </c>
      <c r="AB35" s="44">
        <v>26.5</v>
      </c>
      <c r="AC35" s="44">
        <v>26.5</v>
      </c>
      <c r="AD35" s="44">
        <v>26.5</v>
      </c>
      <c r="AE35" s="44">
        <v>26.5</v>
      </c>
      <c r="AF35" s="44">
        <v>24.5</v>
      </c>
      <c r="AG35" s="59">
        <v>27</v>
      </c>
      <c r="AH35" s="45">
        <f t="shared" si="2"/>
        <v>27</v>
      </c>
      <c r="AI35" s="46">
        <f t="shared" si="3"/>
        <v>0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13.1</v>
      </c>
      <c r="C36" s="44">
        <v>13.1</v>
      </c>
      <c r="D36" s="44">
        <v>13.1</v>
      </c>
      <c r="E36" s="44">
        <v>13.1</v>
      </c>
      <c r="F36" s="44">
        <v>13.1</v>
      </c>
      <c r="G36" s="44">
        <v>13.1</v>
      </c>
      <c r="H36" s="44">
        <v>13.1</v>
      </c>
      <c r="I36" s="44">
        <v>13.1</v>
      </c>
      <c r="J36" s="44">
        <v>13.1</v>
      </c>
      <c r="K36" s="44">
        <v>13.1</v>
      </c>
      <c r="L36" s="44">
        <v>13.1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59">
        <v>25</v>
      </c>
      <c r="AH36" s="45">
        <f t="shared" si="2"/>
        <v>13.1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25.2</v>
      </c>
      <c r="C37" s="44">
        <v>22.2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5.9</v>
      </c>
      <c r="L37" s="44">
        <v>25.1</v>
      </c>
      <c r="M37" s="44">
        <v>25.2</v>
      </c>
      <c r="N37" s="44">
        <v>25.2</v>
      </c>
      <c r="O37" s="44">
        <v>25.2</v>
      </c>
      <c r="P37" s="44">
        <v>25.2</v>
      </c>
      <c r="Q37" s="44">
        <v>25.2</v>
      </c>
      <c r="R37" s="44">
        <v>25.2</v>
      </c>
      <c r="S37" s="44">
        <v>23.8</v>
      </c>
      <c r="T37" s="44">
        <v>23.8</v>
      </c>
      <c r="U37" s="44">
        <v>23.8</v>
      </c>
      <c r="V37" s="44">
        <v>23.8</v>
      </c>
      <c r="W37" s="44">
        <v>23.8</v>
      </c>
      <c r="X37" s="44">
        <v>23.8</v>
      </c>
      <c r="Y37" s="44">
        <v>25</v>
      </c>
      <c r="Z37" s="44">
        <v>25</v>
      </c>
      <c r="AA37" s="44">
        <v>25</v>
      </c>
      <c r="AB37" s="44">
        <v>12.6</v>
      </c>
      <c r="AC37" s="44">
        <v>12.6</v>
      </c>
      <c r="AD37" s="44">
        <v>12.6</v>
      </c>
      <c r="AE37" s="44">
        <v>12.6</v>
      </c>
      <c r="AF37" s="44">
        <v>12.6</v>
      </c>
      <c r="AG37" s="59">
        <v>25</v>
      </c>
      <c r="AH37" s="45">
        <f t="shared" si="2"/>
        <v>25.2</v>
      </c>
      <c r="AI37" s="46">
        <f t="shared" si="3"/>
        <v>0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22.7</v>
      </c>
      <c r="C38" s="44">
        <v>25.2</v>
      </c>
      <c r="D38" s="44">
        <v>0</v>
      </c>
      <c r="E38" s="44">
        <v>0</v>
      </c>
      <c r="F38" s="44">
        <v>0</v>
      </c>
      <c r="G38" s="44">
        <v>25.2</v>
      </c>
      <c r="H38" s="44">
        <v>25.2</v>
      </c>
      <c r="I38" s="44">
        <v>25.2</v>
      </c>
      <c r="J38" s="44">
        <v>25.2</v>
      </c>
      <c r="K38" s="44">
        <v>25.2</v>
      </c>
      <c r="L38" s="44">
        <v>25.2</v>
      </c>
      <c r="M38" s="44">
        <v>25.2</v>
      </c>
      <c r="N38" s="44">
        <v>25.2</v>
      </c>
      <c r="O38" s="44">
        <v>25.2</v>
      </c>
      <c r="P38" s="44">
        <v>25.2</v>
      </c>
      <c r="Q38" s="44">
        <v>25.2</v>
      </c>
      <c r="R38" s="44">
        <v>25.2</v>
      </c>
      <c r="S38" s="44">
        <v>25.1</v>
      </c>
      <c r="T38" s="44">
        <v>25.1</v>
      </c>
      <c r="U38" s="44">
        <v>25.1</v>
      </c>
      <c r="V38" s="44">
        <v>25.1</v>
      </c>
      <c r="W38" s="44">
        <v>25.1</v>
      </c>
      <c r="X38" s="44">
        <v>25.1</v>
      </c>
      <c r="Y38" s="44">
        <v>25.1</v>
      </c>
      <c r="Z38" s="44">
        <v>25.1</v>
      </c>
      <c r="AA38" s="44">
        <v>25.1</v>
      </c>
      <c r="AB38" s="44">
        <v>20.8</v>
      </c>
      <c r="AC38" s="44">
        <v>20.8</v>
      </c>
      <c r="AD38" s="44">
        <v>20.8</v>
      </c>
      <c r="AE38" s="44">
        <v>20.8</v>
      </c>
      <c r="AF38" s="44">
        <v>20.8</v>
      </c>
      <c r="AG38" s="59">
        <v>25</v>
      </c>
      <c r="AH38" s="45">
        <f t="shared" si="2"/>
        <v>25.2</v>
      </c>
      <c r="AI38" s="46">
        <f t="shared" si="3"/>
        <v>0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20.399999999999999</v>
      </c>
      <c r="C39" s="44">
        <v>17.8</v>
      </c>
      <c r="D39" s="44">
        <v>17.8</v>
      </c>
      <c r="E39" s="44">
        <v>17.8</v>
      </c>
      <c r="F39" s="44">
        <v>17.8</v>
      </c>
      <c r="G39" s="44">
        <v>17.8</v>
      </c>
      <c r="H39" s="44">
        <v>17.8</v>
      </c>
      <c r="I39" s="44">
        <v>17.8</v>
      </c>
      <c r="J39" s="44">
        <v>17.8</v>
      </c>
      <c r="K39" s="44">
        <v>22.8</v>
      </c>
      <c r="L39" s="44">
        <v>22.8</v>
      </c>
      <c r="M39" s="44">
        <v>22.8</v>
      </c>
      <c r="N39" s="44">
        <v>22.8</v>
      </c>
      <c r="O39" s="44">
        <v>22.8</v>
      </c>
      <c r="P39" s="44">
        <v>22.8</v>
      </c>
      <c r="Q39" s="44">
        <v>22.8</v>
      </c>
      <c r="R39" s="44">
        <v>22.8</v>
      </c>
      <c r="S39" s="44">
        <v>22.8</v>
      </c>
      <c r="T39" s="44">
        <v>22.8</v>
      </c>
      <c r="U39" s="44">
        <v>22.8</v>
      </c>
      <c r="V39" s="44">
        <v>22.8</v>
      </c>
      <c r="W39" s="44">
        <v>22.8</v>
      </c>
      <c r="X39" s="44">
        <v>22.8</v>
      </c>
      <c r="Y39" s="44">
        <v>25.4</v>
      </c>
      <c r="Z39" s="44">
        <v>25.4</v>
      </c>
      <c r="AA39" s="44">
        <v>25.4</v>
      </c>
      <c r="AB39" s="44">
        <v>25.4</v>
      </c>
      <c r="AC39" s="44">
        <v>25.4</v>
      </c>
      <c r="AD39" s="44">
        <v>25.4</v>
      </c>
      <c r="AE39" s="44">
        <v>25.4</v>
      </c>
      <c r="AF39" s="44">
        <v>22.3</v>
      </c>
      <c r="AG39" s="59">
        <v>25</v>
      </c>
      <c r="AH39" s="45">
        <f t="shared" si="2"/>
        <v>25.4</v>
      </c>
      <c r="AI39" s="46">
        <f t="shared" si="3"/>
        <v>17.8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25</v>
      </c>
      <c r="E40" s="44">
        <v>25</v>
      </c>
      <c r="F40" s="44">
        <v>25</v>
      </c>
      <c r="G40" s="44">
        <v>25</v>
      </c>
      <c r="H40" s="44">
        <v>25</v>
      </c>
      <c r="I40" s="44">
        <v>25</v>
      </c>
      <c r="J40" s="44">
        <v>25</v>
      </c>
      <c r="K40" s="44">
        <v>25</v>
      </c>
      <c r="L40" s="44">
        <v>25</v>
      </c>
      <c r="M40" s="44">
        <v>25</v>
      </c>
      <c r="N40" s="44">
        <v>25</v>
      </c>
      <c r="O40" s="44">
        <v>25</v>
      </c>
      <c r="P40" s="44">
        <v>25</v>
      </c>
      <c r="Q40" s="44">
        <v>25</v>
      </c>
      <c r="R40" s="44">
        <v>25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25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24</v>
      </c>
      <c r="C41" s="44">
        <v>24</v>
      </c>
      <c r="D41" s="44">
        <v>24</v>
      </c>
      <c r="E41" s="44">
        <v>24</v>
      </c>
      <c r="F41" s="44">
        <v>24</v>
      </c>
      <c r="G41" s="44">
        <v>24</v>
      </c>
      <c r="H41" s="44">
        <v>24</v>
      </c>
      <c r="I41" s="44">
        <v>24</v>
      </c>
      <c r="J41" s="44">
        <v>24</v>
      </c>
      <c r="K41" s="44">
        <v>24</v>
      </c>
      <c r="L41" s="44">
        <v>24</v>
      </c>
      <c r="M41" s="44">
        <v>24.2</v>
      </c>
      <c r="N41" s="44">
        <v>24.2</v>
      </c>
      <c r="O41" s="44">
        <v>24.2</v>
      </c>
      <c r="P41" s="44">
        <v>24.2</v>
      </c>
      <c r="Q41" s="44">
        <v>13.1</v>
      </c>
      <c r="R41" s="44">
        <v>13.1</v>
      </c>
      <c r="S41" s="44">
        <v>13.1</v>
      </c>
      <c r="T41" s="44">
        <v>13.1</v>
      </c>
      <c r="U41" s="44">
        <v>13.1</v>
      </c>
      <c r="V41" s="44">
        <v>13.1</v>
      </c>
      <c r="W41" s="44">
        <v>13.1</v>
      </c>
      <c r="X41" s="44">
        <v>13.1</v>
      </c>
      <c r="Y41" s="44">
        <v>24.4</v>
      </c>
      <c r="Z41" s="44">
        <v>24.4</v>
      </c>
      <c r="AA41" s="44">
        <v>24.4</v>
      </c>
      <c r="AB41" s="44">
        <v>24.5</v>
      </c>
      <c r="AC41" s="44">
        <v>24.5</v>
      </c>
      <c r="AD41" s="44">
        <v>24.5</v>
      </c>
      <c r="AE41" s="44">
        <v>24.5</v>
      </c>
      <c r="AF41" s="44">
        <v>24.5</v>
      </c>
      <c r="AG41" s="59">
        <v>24</v>
      </c>
      <c r="AH41" s="45">
        <f t="shared" si="2"/>
        <v>24.5</v>
      </c>
      <c r="AI41" s="46">
        <f t="shared" si="3"/>
        <v>13.1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25.5</v>
      </c>
      <c r="C42" s="44">
        <v>25.5</v>
      </c>
      <c r="D42" s="44">
        <v>25.5</v>
      </c>
      <c r="E42" s="44">
        <v>25.5</v>
      </c>
      <c r="F42" s="44">
        <v>25.5</v>
      </c>
      <c r="G42" s="44">
        <v>25.5</v>
      </c>
      <c r="H42" s="44">
        <v>25.5</v>
      </c>
      <c r="I42" s="44">
        <v>25.5</v>
      </c>
      <c r="J42" s="44">
        <v>25.5</v>
      </c>
      <c r="K42" s="44">
        <v>25.5</v>
      </c>
      <c r="L42" s="44">
        <v>25.5</v>
      </c>
      <c r="M42" s="44">
        <v>25</v>
      </c>
      <c r="N42" s="44">
        <v>25</v>
      </c>
      <c r="O42" s="44">
        <v>25</v>
      </c>
      <c r="P42" s="44">
        <v>25</v>
      </c>
      <c r="Q42" s="44">
        <v>25</v>
      </c>
      <c r="R42" s="44">
        <v>25</v>
      </c>
      <c r="S42" s="44">
        <v>25</v>
      </c>
      <c r="T42" s="44">
        <v>25</v>
      </c>
      <c r="U42" s="44">
        <v>25</v>
      </c>
      <c r="V42" s="44">
        <v>25</v>
      </c>
      <c r="W42" s="44">
        <v>25</v>
      </c>
      <c r="X42" s="44">
        <v>25</v>
      </c>
      <c r="Y42" s="44">
        <v>25.5</v>
      </c>
      <c r="Z42" s="44">
        <v>25.5</v>
      </c>
      <c r="AA42" s="44">
        <v>25.5</v>
      </c>
      <c r="AB42" s="44">
        <v>26.5</v>
      </c>
      <c r="AC42" s="44">
        <v>26.5</v>
      </c>
      <c r="AD42" s="44">
        <v>26.5</v>
      </c>
      <c r="AE42" s="44">
        <v>26.5</v>
      </c>
      <c r="AF42" s="44">
        <v>26.5</v>
      </c>
      <c r="AG42" s="59">
        <v>23.5</v>
      </c>
      <c r="AH42" s="45">
        <f t="shared" si="2"/>
        <v>26.5</v>
      </c>
      <c r="AI42" s="46">
        <f t="shared" si="3"/>
        <v>25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4.5999999999999996</v>
      </c>
      <c r="C43" s="44">
        <v>4.5999999999999996</v>
      </c>
      <c r="D43" s="44">
        <v>4.5999999999999996</v>
      </c>
      <c r="E43" s="44">
        <v>4.5999999999999996</v>
      </c>
      <c r="F43" s="44">
        <v>4.5999999999999996</v>
      </c>
      <c r="G43" s="44">
        <v>4.5999999999999996</v>
      </c>
      <c r="H43" s="44">
        <v>4.5999999999999996</v>
      </c>
      <c r="I43" s="44">
        <v>4.5999999999999996</v>
      </c>
      <c r="J43" s="44">
        <v>4.5999999999999996</v>
      </c>
      <c r="K43" s="44">
        <v>4.5999999999999996</v>
      </c>
      <c r="L43" s="44">
        <v>4.5999999999999996</v>
      </c>
      <c r="M43" s="44">
        <v>4.5999999999999996</v>
      </c>
      <c r="N43" s="44">
        <v>4.5999999999999996</v>
      </c>
      <c r="O43" s="44">
        <v>4.5999999999999996</v>
      </c>
      <c r="P43" s="44">
        <v>4.5999999999999996</v>
      </c>
      <c r="Q43" s="44">
        <v>4.5999999999999996</v>
      </c>
      <c r="R43" s="44">
        <v>9.1</v>
      </c>
      <c r="S43" s="44">
        <v>4.7</v>
      </c>
      <c r="T43" s="44">
        <v>4.7</v>
      </c>
      <c r="U43" s="44">
        <v>4.7</v>
      </c>
      <c r="V43" s="44">
        <v>4.7</v>
      </c>
      <c r="W43" s="44">
        <v>4.7</v>
      </c>
      <c r="X43" s="44">
        <v>4.7</v>
      </c>
      <c r="Y43" s="44">
        <v>11.4</v>
      </c>
      <c r="Z43" s="44">
        <v>11.4</v>
      </c>
      <c r="AA43" s="44">
        <v>22.7</v>
      </c>
      <c r="AB43" s="44">
        <v>13.8</v>
      </c>
      <c r="AC43" s="44">
        <v>13.8</v>
      </c>
      <c r="AD43" s="44">
        <v>13.8</v>
      </c>
      <c r="AE43" s="44">
        <v>9.1</v>
      </c>
      <c r="AF43" s="44">
        <v>9.1</v>
      </c>
      <c r="AG43" s="59">
        <v>22.5</v>
      </c>
      <c r="AH43" s="45">
        <f t="shared" si="2"/>
        <v>22.7</v>
      </c>
      <c r="AI43" s="46">
        <f t="shared" si="3"/>
        <v>4.5999999999999996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5</v>
      </c>
      <c r="C44" s="44">
        <v>5</v>
      </c>
      <c r="D44" s="44">
        <v>5</v>
      </c>
      <c r="E44" s="44">
        <v>5</v>
      </c>
      <c r="F44" s="44">
        <v>5</v>
      </c>
      <c r="G44" s="44">
        <v>5</v>
      </c>
      <c r="H44" s="44">
        <v>5</v>
      </c>
      <c r="I44" s="44">
        <v>5</v>
      </c>
      <c r="J44" s="44">
        <v>5</v>
      </c>
      <c r="K44" s="44">
        <v>5</v>
      </c>
      <c r="L44" s="44">
        <v>5</v>
      </c>
      <c r="M44" s="44">
        <v>5</v>
      </c>
      <c r="N44" s="44">
        <v>5</v>
      </c>
      <c r="O44" s="44">
        <v>5</v>
      </c>
      <c r="P44" s="44">
        <v>5</v>
      </c>
      <c r="Q44" s="44">
        <v>5</v>
      </c>
      <c r="R44" s="44">
        <v>5</v>
      </c>
      <c r="S44" s="44">
        <v>5</v>
      </c>
      <c r="T44" s="44">
        <v>5</v>
      </c>
      <c r="U44" s="44">
        <v>5</v>
      </c>
      <c r="V44" s="44">
        <v>5</v>
      </c>
      <c r="W44" s="44">
        <v>5</v>
      </c>
      <c r="X44" s="44">
        <v>5</v>
      </c>
      <c r="Y44" s="44">
        <v>5</v>
      </c>
      <c r="Z44" s="44">
        <v>5</v>
      </c>
      <c r="AA44" s="44">
        <v>5</v>
      </c>
      <c r="AB44" s="44">
        <v>5</v>
      </c>
      <c r="AC44" s="44">
        <v>5</v>
      </c>
      <c r="AD44" s="44">
        <v>5</v>
      </c>
      <c r="AE44" s="44">
        <v>5</v>
      </c>
      <c r="AF44" s="44">
        <v>5</v>
      </c>
      <c r="AG44" s="59">
        <v>22.2</v>
      </c>
      <c r="AH44" s="45">
        <f t="shared" si="2"/>
        <v>5</v>
      </c>
      <c r="AI44" s="46">
        <f t="shared" si="3"/>
        <v>5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</v>
      </c>
      <c r="C45" s="44">
        <v>22</v>
      </c>
      <c r="D45" s="44">
        <v>22</v>
      </c>
      <c r="E45" s="44">
        <v>22</v>
      </c>
      <c r="F45" s="44">
        <v>22</v>
      </c>
      <c r="G45" s="44">
        <v>22</v>
      </c>
      <c r="H45" s="44">
        <v>22</v>
      </c>
      <c r="I45" s="44">
        <v>22</v>
      </c>
      <c r="J45" s="44">
        <v>22</v>
      </c>
      <c r="K45" s="44">
        <v>22</v>
      </c>
      <c r="L45" s="44">
        <v>22</v>
      </c>
      <c r="M45" s="44">
        <v>22</v>
      </c>
      <c r="N45" s="44">
        <v>22</v>
      </c>
      <c r="O45" s="44">
        <v>22</v>
      </c>
      <c r="P45" s="44">
        <v>22</v>
      </c>
      <c r="Q45" s="44">
        <v>22</v>
      </c>
      <c r="R45" s="44">
        <v>22</v>
      </c>
      <c r="S45" s="44">
        <v>22</v>
      </c>
      <c r="T45" s="44">
        <v>22</v>
      </c>
      <c r="U45" s="44">
        <v>22</v>
      </c>
      <c r="V45" s="44">
        <v>22</v>
      </c>
      <c r="W45" s="44">
        <v>22</v>
      </c>
      <c r="X45" s="44">
        <v>22</v>
      </c>
      <c r="Y45" s="44">
        <v>22</v>
      </c>
      <c r="Z45" s="44">
        <v>22</v>
      </c>
      <c r="AA45" s="44">
        <v>22</v>
      </c>
      <c r="AB45" s="44">
        <v>22</v>
      </c>
      <c r="AC45" s="44">
        <v>22</v>
      </c>
      <c r="AD45" s="44">
        <v>22</v>
      </c>
      <c r="AE45" s="44">
        <v>22</v>
      </c>
      <c r="AF45" s="44">
        <v>22</v>
      </c>
      <c r="AG45" s="59">
        <v>22.1</v>
      </c>
      <c r="AH45" s="45">
        <f t="shared" si="2"/>
        <v>22</v>
      </c>
      <c r="AI45" s="46">
        <f t="shared" si="3"/>
        <v>22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6</v>
      </c>
      <c r="C46" s="44">
        <v>18</v>
      </c>
      <c r="D46" s="44">
        <v>18</v>
      </c>
      <c r="E46" s="44">
        <v>18</v>
      </c>
      <c r="F46" s="44">
        <v>18</v>
      </c>
      <c r="G46" s="44">
        <v>18</v>
      </c>
      <c r="H46" s="44">
        <v>18</v>
      </c>
      <c r="I46" s="44">
        <v>18</v>
      </c>
      <c r="J46" s="44">
        <v>18</v>
      </c>
      <c r="K46" s="44">
        <v>18</v>
      </c>
      <c r="L46" s="44">
        <v>18</v>
      </c>
      <c r="M46" s="44">
        <v>18</v>
      </c>
      <c r="N46" s="44">
        <v>18</v>
      </c>
      <c r="O46" s="44">
        <v>18</v>
      </c>
      <c r="P46" s="44">
        <v>18</v>
      </c>
      <c r="Q46" s="44">
        <v>18</v>
      </c>
      <c r="R46" s="44">
        <v>18</v>
      </c>
      <c r="S46" s="44">
        <v>18</v>
      </c>
      <c r="T46" s="44">
        <v>18</v>
      </c>
      <c r="U46" s="44">
        <v>18</v>
      </c>
      <c r="V46" s="44">
        <v>18</v>
      </c>
      <c r="W46" s="44">
        <v>18</v>
      </c>
      <c r="X46" s="44">
        <v>18</v>
      </c>
      <c r="Y46" s="44">
        <v>18</v>
      </c>
      <c r="Z46" s="44">
        <v>18</v>
      </c>
      <c r="AA46" s="44">
        <v>18</v>
      </c>
      <c r="AB46" s="44">
        <v>18</v>
      </c>
      <c r="AC46" s="44">
        <v>18</v>
      </c>
      <c r="AD46" s="44">
        <v>18</v>
      </c>
      <c r="AE46" s="44">
        <v>18</v>
      </c>
      <c r="AF46" s="44">
        <v>18</v>
      </c>
      <c r="AG46" s="59">
        <v>22</v>
      </c>
      <c r="AH46" s="45">
        <f t="shared" si="2"/>
        <v>18</v>
      </c>
      <c r="AI46" s="46">
        <f t="shared" si="3"/>
        <v>6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18</v>
      </c>
      <c r="Q47" s="44">
        <v>18</v>
      </c>
      <c r="R47" s="44">
        <v>18</v>
      </c>
      <c r="S47" s="44">
        <v>18</v>
      </c>
      <c r="T47" s="44">
        <v>18</v>
      </c>
      <c r="U47" s="44">
        <v>18</v>
      </c>
      <c r="V47" s="44">
        <v>18</v>
      </c>
      <c r="W47" s="44">
        <v>18</v>
      </c>
      <c r="X47" s="44">
        <v>18</v>
      </c>
      <c r="Y47" s="44">
        <v>18</v>
      </c>
      <c r="Z47" s="44">
        <v>18</v>
      </c>
      <c r="AA47" s="44">
        <v>18</v>
      </c>
      <c r="AB47" s="44">
        <v>18</v>
      </c>
      <c r="AC47" s="44">
        <v>18</v>
      </c>
      <c r="AD47" s="44">
        <v>18</v>
      </c>
      <c r="AE47" s="44">
        <v>18</v>
      </c>
      <c r="AF47" s="44">
        <v>18</v>
      </c>
      <c r="AG47" s="59">
        <v>22</v>
      </c>
      <c r="AH47" s="45">
        <f t="shared" si="2"/>
        <v>18</v>
      </c>
      <c r="AI47" s="46">
        <f t="shared" si="3"/>
        <v>18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22.3</v>
      </c>
      <c r="C48" s="44">
        <v>22.3</v>
      </c>
      <c r="D48" s="44">
        <v>22.3</v>
      </c>
      <c r="E48" s="44">
        <v>22.3</v>
      </c>
      <c r="F48" s="44">
        <v>22.3</v>
      </c>
      <c r="G48" s="44">
        <v>22.3</v>
      </c>
      <c r="H48" s="44">
        <v>22.3</v>
      </c>
      <c r="I48" s="44">
        <v>22.3</v>
      </c>
      <c r="J48" s="44">
        <v>11.2</v>
      </c>
      <c r="K48" s="44">
        <v>11.2</v>
      </c>
      <c r="L48" s="44">
        <v>11.2</v>
      </c>
      <c r="M48" s="44">
        <v>11.6</v>
      </c>
      <c r="N48" s="44">
        <v>11.6</v>
      </c>
      <c r="O48" s="44">
        <v>21.1</v>
      </c>
      <c r="P48" s="44">
        <v>21.1</v>
      </c>
      <c r="Q48" s="44">
        <v>17</v>
      </c>
      <c r="R48" s="44">
        <v>17</v>
      </c>
      <c r="S48" s="44">
        <v>18.2</v>
      </c>
      <c r="T48" s="44">
        <v>18.2</v>
      </c>
      <c r="U48" s="44">
        <v>18.2</v>
      </c>
      <c r="V48" s="44">
        <v>18.2</v>
      </c>
      <c r="W48" s="44">
        <v>18.2</v>
      </c>
      <c r="X48" s="44">
        <v>18.2</v>
      </c>
      <c r="Y48" s="44">
        <v>22</v>
      </c>
      <c r="Z48" s="44">
        <v>22</v>
      </c>
      <c r="AA48" s="44">
        <v>22</v>
      </c>
      <c r="AB48" s="44">
        <v>17.899999999999999</v>
      </c>
      <c r="AC48" s="44">
        <v>17.899999999999999</v>
      </c>
      <c r="AD48" s="44">
        <v>17.899999999999999</v>
      </c>
      <c r="AE48" s="44">
        <v>17.899999999999999</v>
      </c>
      <c r="AF48" s="44">
        <v>17.899999999999999</v>
      </c>
      <c r="AG48" s="59">
        <v>22</v>
      </c>
      <c r="AH48" s="45">
        <f t="shared" si="2"/>
        <v>22.3</v>
      </c>
      <c r="AI48" s="46">
        <f t="shared" si="3"/>
        <v>11.2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20.6</v>
      </c>
      <c r="C49" s="44">
        <v>20.6</v>
      </c>
      <c r="D49" s="44">
        <v>20.6</v>
      </c>
      <c r="E49" s="44">
        <v>20.6</v>
      </c>
      <c r="F49" s="44">
        <v>20.6</v>
      </c>
      <c r="G49" s="44">
        <v>20.6</v>
      </c>
      <c r="H49" s="44">
        <v>20.6</v>
      </c>
      <c r="I49" s="44">
        <v>20.6</v>
      </c>
      <c r="J49" s="44">
        <v>20.6</v>
      </c>
      <c r="K49" s="44">
        <v>20.6</v>
      </c>
      <c r="L49" s="44">
        <v>20.6</v>
      </c>
      <c r="M49" s="44">
        <v>20.6</v>
      </c>
      <c r="N49" s="44">
        <v>20.6</v>
      </c>
      <c r="O49" s="44">
        <v>20.6</v>
      </c>
      <c r="P49" s="44">
        <v>20.6</v>
      </c>
      <c r="Q49" s="44">
        <v>20.6</v>
      </c>
      <c r="R49" s="44">
        <v>20.6</v>
      </c>
      <c r="S49" s="44">
        <v>20.6</v>
      </c>
      <c r="T49" s="44">
        <v>20.6</v>
      </c>
      <c r="U49" s="44">
        <v>20.6</v>
      </c>
      <c r="V49" s="44">
        <v>20.6</v>
      </c>
      <c r="W49" s="44">
        <v>20.6</v>
      </c>
      <c r="X49" s="44">
        <v>20.6</v>
      </c>
      <c r="Y49" s="44">
        <v>20.6</v>
      </c>
      <c r="Z49" s="44">
        <v>20.6</v>
      </c>
      <c r="AA49" s="44">
        <v>20.6</v>
      </c>
      <c r="AB49" s="44">
        <v>23.7</v>
      </c>
      <c r="AC49" s="44">
        <v>23.7</v>
      </c>
      <c r="AD49" s="44">
        <v>23.7</v>
      </c>
      <c r="AE49" s="44">
        <v>23.7</v>
      </c>
      <c r="AF49" s="44">
        <v>23.7</v>
      </c>
      <c r="AG49" s="59">
        <v>21.93</v>
      </c>
      <c r="AH49" s="45">
        <f t="shared" si="2"/>
        <v>23.7</v>
      </c>
      <c r="AI49" s="46">
        <f t="shared" si="3"/>
        <v>20.6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4.5</v>
      </c>
      <c r="C50" s="44">
        <v>4.5</v>
      </c>
      <c r="D50" s="44">
        <v>4.5</v>
      </c>
      <c r="E50" s="44">
        <v>4.5</v>
      </c>
      <c r="F50" s="44">
        <v>4.5</v>
      </c>
      <c r="G50" s="44">
        <v>4.5</v>
      </c>
      <c r="H50" s="44">
        <v>4.5</v>
      </c>
      <c r="I50" s="44">
        <v>4.5</v>
      </c>
      <c r="J50" s="44">
        <v>4.5</v>
      </c>
      <c r="K50" s="44">
        <v>4.5</v>
      </c>
      <c r="L50" s="44">
        <v>4.5</v>
      </c>
      <c r="M50" s="44">
        <v>4.5</v>
      </c>
      <c r="N50" s="44">
        <v>4.5</v>
      </c>
      <c r="O50" s="44">
        <v>4.5</v>
      </c>
      <c r="P50" s="44">
        <v>4.5</v>
      </c>
      <c r="Q50" s="44">
        <v>4.5</v>
      </c>
      <c r="R50" s="44">
        <v>7.9</v>
      </c>
      <c r="S50" s="44">
        <v>4.3</v>
      </c>
      <c r="T50" s="44">
        <v>4.3</v>
      </c>
      <c r="U50" s="44">
        <v>4.3</v>
      </c>
      <c r="V50" s="44">
        <v>4.3</v>
      </c>
      <c r="W50" s="44">
        <v>4.3</v>
      </c>
      <c r="X50" s="44">
        <v>4.3</v>
      </c>
      <c r="Y50" s="44">
        <v>12</v>
      </c>
      <c r="Z50" s="44">
        <v>12</v>
      </c>
      <c r="AA50" s="44">
        <v>23</v>
      </c>
      <c r="AB50" s="44">
        <v>12.8</v>
      </c>
      <c r="AC50" s="44">
        <v>12.8</v>
      </c>
      <c r="AD50" s="44">
        <v>12.8</v>
      </c>
      <c r="AE50" s="44">
        <v>8.9</v>
      </c>
      <c r="AF50" s="44">
        <v>8.9</v>
      </c>
      <c r="AG50" s="59">
        <v>21.3</v>
      </c>
      <c r="AH50" s="45">
        <f t="shared" si="2"/>
        <v>23</v>
      </c>
      <c r="AI50" s="46">
        <f t="shared" si="3"/>
        <v>4.3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14.9</v>
      </c>
      <c r="C51" s="44">
        <v>15</v>
      </c>
      <c r="D51" s="44">
        <v>14.9</v>
      </c>
      <c r="E51" s="44">
        <v>14.9</v>
      </c>
      <c r="F51" s="44">
        <v>14.9</v>
      </c>
      <c r="G51" s="44">
        <v>14.9</v>
      </c>
      <c r="H51" s="44">
        <v>14.9</v>
      </c>
      <c r="I51" s="44">
        <v>20.7</v>
      </c>
      <c r="J51" s="44">
        <v>11.1</v>
      </c>
      <c r="K51" s="44">
        <v>11.1</v>
      </c>
      <c r="L51" s="44">
        <v>11.1</v>
      </c>
      <c r="M51" s="44">
        <v>10.8</v>
      </c>
      <c r="N51" s="44">
        <v>10.8</v>
      </c>
      <c r="O51" s="44">
        <v>16.899999999999999</v>
      </c>
      <c r="P51" s="44">
        <v>16.899999999999999</v>
      </c>
      <c r="Q51" s="44">
        <v>14.5</v>
      </c>
      <c r="R51" s="44">
        <v>14.5</v>
      </c>
      <c r="S51" s="44">
        <v>16.5</v>
      </c>
      <c r="T51" s="44">
        <v>16.5</v>
      </c>
      <c r="U51" s="44">
        <v>16.5</v>
      </c>
      <c r="V51" s="44">
        <v>16.5</v>
      </c>
      <c r="W51" s="44">
        <v>16.5</v>
      </c>
      <c r="X51" s="44">
        <v>16.5</v>
      </c>
      <c r="Y51" s="44">
        <v>20.3</v>
      </c>
      <c r="Z51" s="44">
        <v>20.3</v>
      </c>
      <c r="AA51" s="44">
        <v>18</v>
      </c>
      <c r="AB51" s="44">
        <v>19.100000000000001</v>
      </c>
      <c r="AC51" s="44">
        <v>19.100000000000001</v>
      </c>
      <c r="AD51" s="44">
        <v>19.100000000000001</v>
      </c>
      <c r="AE51" s="44">
        <v>19.100000000000001</v>
      </c>
      <c r="AF51" s="44">
        <v>19.100000000000001</v>
      </c>
      <c r="AG51" s="59">
        <v>20</v>
      </c>
      <c r="AH51" s="45">
        <f t="shared" si="2"/>
        <v>20.7</v>
      </c>
      <c r="AI51" s="46">
        <f t="shared" si="3"/>
        <v>10.8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18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20</v>
      </c>
      <c r="K52" s="44">
        <v>20</v>
      </c>
      <c r="L52" s="44">
        <v>20</v>
      </c>
      <c r="M52" s="44">
        <v>20</v>
      </c>
      <c r="N52" s="44">
        <v>20</v>
      </c>
      <c r="O52" s="44">
        <v>20</v>
      </c>
      <c r="P52" s="44">
        <v>20</v>
      </c>
      <c r="Q52" s="44">
        <v>20</v>
      </c>
      <c r="R52" s="44">
        <v>20</v>
      </c>
      <c r="S52" s="44">
        <v>20</v>
      </c>
      <c r="T52" s="44">
        <v>20</v>
      </c>
      <c r="U52" s="44">
        <v>20</v>
      </c>
      <c r="V52" s="44">
        <v>20</v>
      </c>
      <c r="W52" s="44">
        <v>20</v>
      </c>
      <c r="X52" s="44">
        <v>20</v>
      </c>
      <c r="Y52" s="44">
        <v>20</v>
      </c>
      <c r="Z52" s="44">
        <v>20</v>
      </c>
      <c r="AA52" s="44">
        <v>20</v>
      </c>
      <c r="AB52" s="44">
        <v>16</v>
      </c>
      <c r="AC52" s="44">
        <v>16</v>
      </c>
      <c r="AD52" s="44">
        <v>16</v>
      </c>
      <c r="AE52" s="44">
        <v>16</v>
      </c>
      <c r="AF52" s="44">
        <v>16</v>
      </c>
      <c r="AG52" s="59">
        <v>20</v>
      </c>
      <c r="AH52" s="45">
        <f t="shared" si="2"/>
        <v>20</v>
      </c>
      <c r="AI52" s="46">
        <f t="shared" si="3"/>
        <v>0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20.2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>
        <v>20.2</v>
      </c>
      <c r="O53" s="44">
        <v>20.2</v>
      </c>
      <c r="P53" s="44">
        <v>20.2</v>
      </c>
      <c r="Q53" s="44">
        <v>20.2</v>
      </c>
      <c r="R53" s="44">
        <v>20.2</v>
      </c>
      <c r="S53" s="44">
        <v>20.2</v>
      </c>
      <c r="T53" s="44">
        <v>20.2</v>
      </c>
      <c r="U53" s="44">
        <v>20.2</v>
      </c>
      <c r="V53" s="44">
        <v>20.2</v>
      </c>
      <c r="W53" s="44">
        <v>20.2</v>
      </c>
      <c r="X53" s="44">
        <v>20.2</v>
      </c>
      <c r="Y53" s="44">
        <v>25.3</v>
      </c>
      <c r="Z53" s="44">
        <v>25.3</v>
      </c>
      <c r="AA53" s="44">
        <v>25.3</v>
      </c>
      <c r="AB53" s="44">
        <v>20.2</v>
      </c>
      <c r="AC53" s="44">
        <v>20.2</v>
      </c>
      <c r="AD53" s="44">
        <v>20.2</v>
      </c>
      <c r="AE53" s="44">
        <v>20.2</v>
      </c>
      <c r="AF53" s="44">
        <v>20.2</v>
      </c>
      <c r="AG53" s="59">
        <v>19.8</v>
      </c>
      <c r="AH53" s="45">
        <f t="shared" si="2"/>
        <v>25.3</v>
      </c>
      <c r="AI53" s="46">
        <f t="shared" si="3"/>
        <v>20.2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8.6</v>
      </c>
      <c r="C54" s="44">
        <v>8.6</v>
      </c>
      <c r="D54" s="44">
        <v>8.6</v>
      </c>
      <c r="E54" s="44">
        <v>8.6</v>
      </c>
      <c r="F54" s="44">
        <v>8.6</v>
      </c>
      <c r="G54" s="44">
        <v>8.6</v>
      </c>
      <c r="H54" s="44">
        <v>8.6</v>
      </c>
      <c r="I54" s="44">
        <v>8.6</v>
      </c>
      <c r="J54" s="44">
        <v>8.6</v>
      </c>
      <c r="K54" s="44">
        <v>8.6</v>
      </c>
      <c r="L54" s="44">
        <v>8.6</v>
      </c>
      <c r="M54" s="44">
        <v>8.6</v>
      </c>
      <c r="N54" s="44">
        <v>8.6</v>
      </c>
      <c r="O54" s="44">
        <v>8.6</v>
      </c>
      <c r="P54" s="44">
        <v>8.6</v>
      </c>
      <c r="Q54" s="44">
        <v>8.6</v>
      </c>
      <c r="R54" s="44">
        <v>8.6</v>
      </c>
      <c r="S54" s="44">
        <v>8.6</v>
      </c>
      <c r="T54" s="44">
        <v>8.6</v>
      </c>
      <c r="U54" s="44">
        <v>8.6</v>
      </c>
      <c r="V54" s="44">
        <v>8.6</v>
      </c>
      <c r="W54" s="44">
        <v>8.6</v>
      </c>
      <c r="X54" s="44">
        <v>8.6</v>
      </c>
      <c r="Y54" s="44">
        <v>9</v>
      </c>
      <c r="Z54" s="44">
        <v>9</v>
      </c>
      <c r="AA54" s="44">
        <v>9</v>
      </c>
      <c r="AB54" s="44">
        <v>8.6</v>
      </c>
      <c r="AC54" s="44">
        <v>8.6</v>
      </c>
      <c r="AD54" s="44">
        <v>8.6</v>
      </c>
      <c r="AE54" s="44">
        <v>8.6</v>
      </c>
      <c r="AF54" s="44">
        <v>8.6</v>
      </c>
      <c r="AG54" s="59">
        <v>18</v>
      </c>
      <c r="AH54" s="45">
        <f t="shared" si="2"/>
        <v>9</v>
      </c>
      <c r="AI54" s="46">
        <f t="shared" si="3"/>
        <v>8.6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15.6</v>
      </c>
      <c r="C55" s="44">
        <v>15.6</v>
      </c>
      <c r="D55" s="44">
        <v>15.6</v>
      </c>
      <c r="E55" s="44">
        <v>15.6</v>
      </c>
      <c r="F55" s="44">
        <v>15.6</v>
      </c>
      <c r="G55" s="44">
        <v>15.6</v>
      </c>
      <c r="H55" s="44">
        <v>15.6</v>
      </c>
      <c r="I55" s="44">
        <v>15.6</v>
      </c>
      <c r="J55" s="44">
        <v>15.6</v>
      </c>
      <c r="K55" s="44">
        <v>13.8</v>
      </c>
      <c r="L55" s="44">
        <v>13.8</v>
      </c>
      <c r="M55" s="44">
        <v>13.8</v>
      </c>
      <c r="N55" s="44">
        <v>15.6</v>
      </c>
      <c r="O55" s="44">
        <v>15.6</v>
      </c>
      <c r="P55" s="44">
        <v>15.6</v>
      </c>
      <c r="Q55" s="44">
        <v>15.6</v>
      </c>
      <c r="R55" s="44">
        <v>15.6</v>
      </c>
      <c r="S55" s="44">
        <v>15.6</v>
      </c>
      <c r="T55" s="44">
        <v>15.6</v>
      </c>
      <c r="U55" s="44">
        <v>15.6</v>
      </c>
      <c r="V55" s="44">
        <v>15.6</v>
      </c>
      <c r="W55" s="44">
        <v>15.6</v>
      </c>
      <c r="X55" s="44">
        <v>15.6</v>
      </c>
      <c r="Y55" s="44">
        <v>12.4</v>
      </c>
      <c r="Z55" s="44">
        <v>12.4</v>
      </c>
      <c r="AA55" s="44">
        <v>12.4</v>
      </c>
      <c r="AB55" s="44">
        <v>15.5</v>
      </c>
      <c r="AC55" s="44">
        <v>15.5</v>
      </c>
      <c r="AD55" s="44">
        <v>15.5</v>
      </c>
      <c r="AE55" s="44">
        <v>15.5</v>
      </c>
      <c r="AF55" s="44">
        <v>15.5</v>
      </c>
      <c r="AG55" s="59">
        <v>15.33</v>
      </c>
      <c r="AH55" s="45">
        <f t="shared" si="2"/>
        <v>15.6</v>
      </c>
      <c r="AI55" s="46">
        <f t="shared" si="3"/>
        <v>12.4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14</v>
      </c>
      <c r="Q57" s="44">
        <v>14</v>
      </c>
      <c r="R57" s="44">
        <v>14</v>
      </c>
      <c r="S57" s="44">
        <v>14</v>
      </c>
      <c r="T57" s="44">
        <v>14</v>
      </c>
      <c r="U57" s="44">
        <v>14</v>
      </c>
      <c r="V57" s="44">
        <v>14</v>
      </c>
      <c r="W57" s="44">
        <v>14</v>
      </c>
      <c r="X57" s="44">
        <v>14</v>
      </c>
      <c r="Y57" s="44">
        <v>14</v>
      </c>
      <c r="Z57" s="44">
        <v>14</v>
      </c>
      <c r="AA57" s="44">
        <v>14</v>
      </c>
      <c r="AB57" s="44">
        <v>14</v>
      </c>
      <c r="AC57" s="44">
        <v>14</v>
      </c>
      <c r="AD57" s="44">
        <v>14</v>
      </c>
      <c r="AE57" s="44">
        <v>14</v>
      </c>
      <c r="AF57" s="44">
        <v>14</v>
      </c>
      <c r="AG57" s="59">
        <v>14.9</v>
      </c>
      <c r="AH57" s="45">
        <f t="shared" si="2"/>
        <v>14</v>
      </c>
      <c r="AI57" s="46">
        <f t="shared" si="3"/>
        <v>14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14.7</v>
      </c>
      <c r="C58" s="44">
        <v>14.7</v>
      </c>
      <c r="D58" s="44">
        <v>14.7</v>
      </c>
      <c r="E58" s="44">
        <v>14.7</v>
      </c>
      <c r="F58" s="44">
        <v>14.7</v>
      </c>
      <c r="G58" s="44">
        <v>14.7</v>
      </c>
      <c r="H58" s="44">
        <v>14.7</v>
      </c>
      <c r="I58" s="44">
        <v>14.7</v>
      </c>
      <c r="J58" s="44">
        <v>14.7</v>
      </c>
      <c r="K58" s="44">
        <v>14.7</v>
      </c>
      <c r="L58" s="44">
        <v>14.7</v>
      </c>
      <c r="M58" s="44">
        <v>14.7</v>
      </c>
      <c r="N58" s="44">
        <v>14.7</v>
      </c>
      <c r="O58" s="44">
        <v>14.7</v>
      </c>
      <c r="P58" s="44">
        <v>14.7</v>
      </c>
      <c r="Q58" s="44">
        <v>14.7</v>
      </c>
      <c r="R58" s="44">
        <v>14.7</v>
      </c>
      <c r="S58" s="44">
        <v>14.7</v>
      </c>
      <c r="T58" s="44">
        <v>13.5</v>
      </c>
      <c r="U58" s="44">
        <v>13.5</v>
      </c>
      <c r="V58" s="44">
        <v>13.5</v>
      </c>
      <c r="W58" s="44">
        <v>13.5</v>
      </c>
      <c r="X58" s="44">
        <v>13.5</v>
      </c>
      <c r="Y58" s="44">
        <v>14.8</v>
      </c>
      <c r="Z58" s="44">
        <v>14.8</v>
      </c>
      <c r="AA58" s="44">
        <v>14.8</v>
      </c>
      <c r="AB58" s="44">
        <v>14.8</v>
      </c>
      <c r="AC58" s="44">
        <v>14.8</v>
      </c>
      <c r="AD58" s="44">
        <v>14.8</v>
      </c>
      <c r="AE58" s="44">
        <v>14.8</v>
      </c>
      <c r="AF58" s="44">
        <v>14.8</v>
      </c>
      <c r="AG58" s="59">
        <v>14.3</v>
      </c>
      <c r="AH58" s="45">
        <f t="shared" si="2"/>
        <v>14.8</v>
      </c>
      <c r="AI58" s="46">
        <f t="shared" si="3"/>
        <v>13.5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12.8</v>
      </c>
      <c r="C61" s="44">
        <v>12.8</v>
      </c>
      <c r="D61" s="44">
        <v>12.8</v>
      </c>
      <c r="E61" s="44">
        <v>12.8</v>
      </c>
      <c r="F61" s="44">
        <v>12.8</v>
      </c>
      <c r="G61" s="44">
        <v>12.8</v>
      </c>
      <c r="H61" s="44">
        <v>12.8</v>
      </c>
      <c r="I61" s="44">
        <v>12.8</v>
      </c>
      <c r="J61" s="44">
        <v>12.8</v>
      </c>
      <c r="K61" s="44">
        <v>12.8</v>
      </c>
      <c r="L61" s="44">
        <v>12.8</v>
      </c>
      <c r="M61" s="44">
        <v>12.8</v>
      </c>
      <c r="N61" s="44">
        <v>12.8</v>
      </c>
      <c r="O61" s="44">
        <v>12.8</v>
      </c>
      <c r="P61" s="44">
        <v>12.8</v>
      </c>
      <c r="Q61" s="44">
        <v>12.8</v>
      </c>
      <c r="R61" s="44">
        <v>12.8</v>
      </c>
      <c r="S61" s="44">
        <v>12.8</v>
      </c>
      <c r="T61" s="44">
        <v>12.8</v>
      </c>
      <c r="U61" s="44">
        <v>12.8</v>
      </c>
      <c r="V61" s="44">
        <v>12.8</v>
      </c>
      <c r="W61" s="44">
        <v>12.8</v>
      </c>
      <c r="X61" s="44">
        <v>12.8</v>
      </c>
      <c r="Y61" s="44">
        <v>15</v>
      </c>
      <c r="Z61" s="44">
        <v>15</v>
      </c>
      <c r="AA61" s="44">
        <v>15</v>
      </c>
      <c r="AB61" s="44">
        <v>15</v>
      </c>
      <c r="AC61" s="44">
        <v>15</v>
      </c>
      <c r="AD61" s="44">
        <v>15</v>
      </c>
      <c r="AE61" s="44">
        <v>15</v>
      </c>
      <c r="AF61" s="44">
        <v>15</v>
      </c>
      <c r="AG61" s="59">
        <v>13.5</v>
      </c>
      <c r="AH61" s="45">
        <f t="shared" si="2"/>
        <v>15</v>
      </c>
      <c r="AI61" s="46">
        <f t="shared" si="3"/>
        <v>12.8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</v>
      </c>
      <c r="C63" s="44">
        <v>10</v>
      </c>
      <c r="D63" s="44">
        <v>10</v>
      </c>
      <c r="E63" s="44">
        <v>10</v>
      </c>
      <c r="F63" s="44">
        <v>10</v>
      </c>
      <c r="G63" s="44">
        <v>10</v>
      </c>
      <c r="H63" s="44">
        <v>10</v>
      </c>
      <c r="I63" s="44">
        <v>10</v>
      </c>
      <c r="J63" s="44">
        <v>10</v>
      </c>
      <c r="K63" s="44">
        <v>10</v>
      </c>
      <c r="L63" s="44">
        <v>10</v>
      </c>
      <c r="M63" s="44">
        <v>10</v>
      </c>
      <c r="N63" s="44">
        <v>10</v>
      </c>
      <c r="O63" s="44">
        <v>10</v>
      </c>
      <c r="P63" s="44">
        <v>10</v>
      </c>
      <c r="Q63" s="44">
        <v>10</v>
      </c>
      <c r="R63" s="44">
        <v>10</v>
      </c>
      <c r="S63" s="44">
        <v>10</v>
      </c>
      <c r="T63" s="44">
        <v>10</v>
      </c>
      <c r="U63" s="44">
        <v>10</v>
      </c>
      <c r="V63" s="44">
        <v>10</v>
      </c>
      <c r="W63" s="44">
        <v>10</v>
      </c>
      <c r="X63" s="44">
        <v>10</v>
      </c>
      <c r="Y63" s="44">
        <v>10</v>
      </c>
      <c r="Z63" s="44">
        <v>10</v>
      </c>
      <c r="AA63" s="44">
        <v>10</v>
      </c>
      <c r="AB63" s="44">
        <v>10</v>
      </c>
      <c r="AC63" s="44">
        <v>10</v>
      </c>
      <c r="AD63" s="44">
        <v>10</v>
      </c>
      <c r="AE63" s="44">
        <v>10</v>
      </c>
      <c r="AF63" s="44">
        <v>10</v>
      </c>
      <c r="AG63" s="59">
        <v>13</v>
      </c>
      <c r="AH63" s="45">
        <f t="shared" si="2"/>
        <v>10</v>
      </c>
      <c r="AI63" s="46">
        <f t="shared" si="3"/>
        <v>10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8.3000000000000007</v>
      </c>
      <c r="C64" s="44">
        <v>8.8000000000000007</v>
      </c>
      <c r="D64" s="44">
        <v>8.8000000000000007</v>
      </c>
      <c r="E64" s="44">
        <v>8.8000000000000007</v>
      </c>
      <c r="F64" s="44">
        <v>8.8000000000000007</v>
      </c>
      <c r="G64" s="44">
        <v>8.8000000000000007</v>
      </c>
      <c r="H64" s="44">
        <v>8.8000000000000007</v>
      </c>
      <c r="I64" s="44">
        <v>8.8000000000000007</v>
      </c>
      <c r="J64" s="44">
        <v>8.8000000000000007</v>
      </c>
      <c r="K64" s="44">
        <v>9.1999999999999993</v>
      </c>
      <c r="L64" s="44">
        <v>9.1999999999999993</v>
      </c>
      <c r="M64" s="44">
        <v>8.1999999999999993</v>
      </c>
      <c r="N64" s="44">
        <v>7.2</v>
      </c>
      <c r="O64" s="44">
        <v>8.1999999999999993</v>
      </c>
      <c r="P64" s="44">
        <v>8.1999999999999993</v>
      </c>
      <c r="Q64" s="44">
        <v>8.1999999999999993</v>
      </c>
      <c r="R64" s="44">
        <v>8.1999999999999993</v>
      </c>
      <c r="S64" s="44">
        <v>8.1999999999999993</v>
      </c>
      <c r="T64" s="44">
        <v>8.5</v>
      </c>
      <c r="U64" s="44">
        <v>8.5</v>
      </c>
      <c r="V64" s="44">
        <v>8.5</v>
      </c>
      <c r="W64" s="44">
        <v>8.5</v>
      </c>
      <c r="X64" s="44">
        <v>8.5</v>
      </c>
      <c r="Y64" s="44">
        <v>9.3000000000000007</v>
      </c>
      <c r="Z64" s="44">
        <v>9.3000000000000007</v>
      </c>
      <c r="AA64" s="44">
        <v>9.3000000000000007</v>
      </c>
      <c r="AB64" s="44">
        <v>8.6999999999999993</v>
      </c>
      <c r="AC64" s="44">
        <v>8.6999999999999993</v>
      </c>
      <c r="AD64" s="44">
        <v>8.6999999999999993</v>
      </c>
      <c r="AE64" s="44">
        <v>8.6999999999999993</v>
      </c>
      <c r="AF64" s="44">
        <v>8.6999999999999993</v>
      </c>
      <c r="AG64" s="59">
        <v>12</v>
      </c>
      <c r="AH64" s="45">
        <f t="shared" si="2"/>
        <v>9.3000000000000007</v>
      </c>
      <c r="AI64" s="46">
        <f t="shared" si="3"/>
        <v>7.2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9.3000000000000007</v>
      </c>
      <c r="C66" s="44">
        <v>9.3000000000000007</v>
      </c>
      <c r="D66" s="44">
        <v>9.3000000000000007</v>
      </c>
      <c r="E66" s="44">
        <v>9.3000000000000007</v>
      </c>
      <c r="F66" s="44">
        <v>9.3000000000000007</v>
      </c>
      <c r="G66" s="44">
        <v>9.3000000000000007</v>
      </c>
      <c r="H66" s="44">
        <v>9.3000000000000007</v>
      </c>
      <c r="I66" s="44">
        <v>9.3000000000000007</v>
      </c>
      <c r="J66" s="44">
        <v>9.3000000000000007</v>
      </c>
      <c r="K66" s="44">
        <v>9.3000000000000007</v>
      </c>
      <c r="L66" s="44">
        <v>9.3000000000000007</v>
      </c>
      <c r="M66" s="44">
        <v>9.3000000000000007</v>
      </c>
      <c r="N66" s="44">
        <v>9.3000000000000007</v>
      </c>
      <c r="O66" s="44">
        <v>9.3000000000000007</v>
      </c>
      <c r="P66" s="44">
        <v>9.3000000000000007</v>
      </c>
      <c r="Q66" s="44">
        <v>9.3000000000000007</v>
      </c>
      <c r="R66" s="44">
        <v>9.3000000000000007</v>
      </c>
      <c r="S66" s="44">
        <v>9.3000000000000007</v>
      </c>
      <c r="T66" s="44">
        <v>9.3000000000000007</v>
      </c>
      <c r="U66" s="44">
        <v>9.3000000000000007</v>
      </c>
      <c r="V66" s="44">
        <v>9.3000000000000007</v>
      </c>
      <c r="W66" s="44">
        <v>9.3000000000000007</v>
      </c>
      <c r="X66" s="44">
        <v>9.3000000000000007</v>
      </c>
      <c r="Y66" s="44">
        <v>2.7</v>
      </c>
      <c r="Z66" s="44">
        <v>2.7</v>
      </c>
      <c r="AA66" s="44">
        <v>2.7</v>
      </c>
      <c r="AB66" s="44">
        <v>2.7</v>
      </c>
      <c r="AC66" s="44">
        <v>2.7</v>
      </c>
      <c r="AD66" s="44">
        <v>2.7</v>
      </c>
      <c r="AE66" s="44">
        <v>2.7</v>
      </c>
      <c r="AF66" s="44">
        <v>2.7</v>
      </c>
      <c r="AG66" s="59">
        <v>12</v>
      </c>
      <c r="AH66" s="45">
        <f t="shared" si="2"/>
        <v>9.3000000000000007</v>
      </c>
      <c r="AI66" s="46">
        <f t="shared" si="3"/>
        <v>2.7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11.1</v>
      </c>
      <c r="C67" s="44">
        <v>11.1</v>
      </c>
      <c r="D67" s="44">
        <v>11.1</v>
      </c>
      <c r="E67" s="44">
        <v>11.1</v>
      </c>
      <c r="F67" s="44">
        <v>11.1</v>
      </c>
      <c r="G67" s="44">
        <v>11.1</v>
      </c>
      <c r="H67" s="44">
        <v>11.1</v>
      </c>
      <c r="I67" s="44">
        <v>11.1</v>
      </c>
      <c r="J67" s="44">
        <v>11.1</v>
      </c>
      <c r="K67" s="44">
        <v>11.1</v>
      </c>
      <c r="L67" s="44">
        <v>11.1</v>
      </c>
      <c r="M67" s="44">
        <v>11.1</v>
      </c>
      <c r="N67" s="44">
        <v>11.1</v>
      </c>
      <c r="O67" s="44">
        <v>11.1</v>
      </c>
      <c r="P67" s="44">
        <v>11.1</v>
      </c>
      <c r="Q67" s="44">
        <v>11.1</v>
      </c>
      <c r="R67" s="44">
        <v>11.1</v>
      </c>
      <c r="S67" s="44">
        <v>11.1</v>
      </c>
      <c r="T67" s="44">
        <v>12</v>
      </c>
      <c r="U67" s="44">
        <v>12</v>
      </c>
      <c r="V67" s="44">
        <v>12</v>
      </c>
      <c r="W67" s="44">
        <v>12</v>
      </c>
      <c r="X67" s="44">
        <v>12</v>
      </c>
      <c r="Y67" s="44">
        <v>12</v>
      </c>
      <c r="Z67" s="44">
        <v>12</v>
      </c>
      <c r="AA67" s="44">
        <v>12</v>
      </c>
      <c r="AB67" s="44">
        <v>12</v>
      </c>
      <c r="AC67" s="44">
        <v>12</v>
      </c>
      <c r="AD67" s="44">
        <v>12</v>
      </c>
      <c r="AE67" s="44">
        <v>12</v>
      </c>
      <c r="AF67" s="44">
        <v>12</v>
      </c>
      <c r="AG67" s="59">
        <v>12</v>
      </c>
      <c r="AH67" s="45">
        <f t="shared" si="2"/>
        <v>12</v>
      </c>
      <c r="AI67" s="46">
        <f t="shared" si="3"/>
        <v>11.1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11.1</v>
      </c>
      <c r="C68" s="44">
        <v>12.5</v>
      </c>
      <c r="D68" s="44">
        <v>12.5</v>
      </c>
      <c r="E68" s="44">
        <v>12.5</v>
      </c>
      <c r="F68" s="44">
        <v>12.5</v>
      </c>
      <c r="G68" s="44">
        <v>12.5</v>
      </c>
      <c r="H68" s="44">
        <v>12.5</v>
      </c>
      <c r="I68" s="44">
        <v>12.5</v>
      </c>
      <c r="J68" s="44">
        <v>12.5</v>
      </c>
      <c r="K68" s="44">
        <v>12.5</v>
      </c>
      <c r="L68" s="44">
        <v>12.5</v>
      </c>
      <c r="M68" s="44">
        <v>12.5</v>
      </c>
      <c r="N68" s="44">
        <v>12.5</v>
      </c>
      <c r="O68" s="44">
        <v>12.5</v>
      </c>
      <c r="P68" s="44">
        <v>12.5</v>
      </c>
      <c r="Q68" s="44">
        <v>12.5</v>
      </c>
      <c r="R68" s="44">
        <v>12.5</v>
      </c>
      <c r="S68" s="44">
        <v>12.5</v>
      </c>
      <c r="T68" s="44">
        <v>12.5</v>
      </c>
      <c r="U68" s="44">
        <v>12.5</v>
      </c>
      <c r="V68" s="44">
        <v>12.5</v>
      </c>
      <c r="W68" s="44">
        <v>12.5</v>
      </c>
      <c r="X68" s="44">
        <v>12.5</v>
      </c>
      <c r="Y68" s="44">
        <v>12.5</v>
      </c>
      <c r="Z68" s="44">
        <v>12.5</v>
      </c>
      <c r="AA68" s="44">
        <v>12.5</v>
      </c>
      <c r="AB68" s="44">
        <v>12.5</v>
      </c>
      <c r="AC68" s="44">
        <v>12.5</v>
      </c>
      <c r="AD68" s="44">
        <v>12.5</v>
      </c>
      <c r="AE68" s="44">
        <v>12.5</v>
      </c>
      <c r="AF68" s="44">
        <v>12.5</v>
      </c>
      <c r="AG68" s="59">
        <v>12</v>
      </c>
      <c r="AH68" s="45">
        <f t="shared" si="2"/>
        <v>12.5</v>
      </c>
      <c r="AI68" s="46">
        <f t="shared" si="3"/>
        <v>11.1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10</v>
      </c>
      <c r="D69" s="44">
        <v>10</v>
      </c>
      <c r="E69" s="44">
        <v>10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v>10</v>
      </c>
      <c r="S69" s="44">
        <v>10</v>
      </c>
      <c r="T69" s="44">
        <v>10</v>
      </c>
      <c r="U69" s="44">
        <v>10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10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10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10.1</v>
      </c>
      <c r="C70" s="44">
        <v>10.1</v>
      </c>
      <c r="D70" s="44">
        <v>10.1</v>
      </c>
      <c r="E70" s="44">
        <v>10.1</v>
      </c>
      <c r="F70" s="44">
        <v>10.1</v>
      </c>
      <c r="G70" s="44">
        <v>10.1</v>
      </c>
      <c r="H70" s="44">
        <v>10.1</v>
      </c>
      <c r="I70" s="44">
        <v>10.1</v>
      </c>
      <c r="J70" s="44">
        <v>10.1</v>
      </c>
      <c r="K70" s="44">
        <v>10.1</v>
      </c>
      <c r="L70" s="44">
        <v>10.1</v>
      </c>
      <c r="M70" s="44">
        <v>10.1</v>
      </c>
      <c r="N70" s="44">
        <v>10.1</v>
      </c>
      <c r="O70" s="44">
        <v>10.1</v>
      </c>
      <c r="P70" s="44">
        <v>10.1</v>
      </c>
      <c r="Q70" s="44">
        <v>10.1</v>
      </c>
      <c r="R70" s="44">
        <v>10.1</v>
      </c>
      <c r="S70" s="44">
        <v>10.1</v>
      </c>
      <c r="T70" s="44">
        <v>10.1</v>
      </c>
      <c r="U70" s="44">
        <v>10.1</v>
      </c>
      <c r="V70" s="44">
        <v>10.1</v>
      </c>
      <c r="W70" s="44">
        <v>10.1</v>
      </c>
      <c r="X70" s="44">
        <v>10.1</v>
      </c>
      <c r="Y70" s="44">
        <v>10.1</v>
      </c>
      <c r="Z70" s="44">
        <v>10.1</v>
      </c>
      <c r="AA70" s="44">
        <v>10.1</v>
      </c>
      <c r="AB70" s="44">
        <v>10.1</v>
      </c>
      <c r="AC70" s="44">
        <v>10.1</v>
      </c>
      <c r="AD70" s="44">
        <v>10.1</v>
      </c>
      <c r="AE70" s="44">
        <v>10.1</v>
      </c>
      <c r="AF70" s="44">
        <v>10.1</v>
      </c>
      <c r="AG70" s="59">
        <v>11</v>
      </c>
      <c r="AH70" s="45">
        <f t="shared" si="2"/>
        <v>10.1</v>
      </c>
      <c r="AI70" s="46">
        <f t="shared" si="3"/>
        <v>10.1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>
        <v>9.4</v>
      </c>
      <c r="T71" s="44">
        <v>9.4</v>
      </c>
      <c r="U71" s="44">
        <v>9.4</v>
      </c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11.7</v>
      </c>
      <c r="D72" s="44">
        <v>11.7</v>
      </c>
      <c r="E72" s="44">
        <v>11.7</v>
      </c>
      <c r="F72" s="44">
        <v>11.7</v>
      </c>
      <c r="G72" s="44">
        <v>11.7</v>
      </c>
      <c r="H72" s="44">
        <v>11.7</v>
      </c>
      <c r="I72" s="44">
        <v>11.7</v>
      </c>
      <c r="J72" s="44">
        <v>11.7</v>
      </c>
      <c r="K72" s="44">
        <v>11.7</v>
      </c>
      <c r="L72" s="44">
        <v>11.7</v>
      </c>
      <c r="M72" s="44">
        <v>9.9</v>
      </c>
      <c r="N72" s="44">
        <v>9.9</v>
      </c>
      <c r="O72" s="44">
        <v>9.9</v>
      </c>
      <c r="P72" s="44">
        <v>9.9</v>
      </c>
      <c r="Q72" s="44">
        <v>9.9</v>
      </c>
      <c r="R72" s="44">
        <v>9.9</v>
      </c>
      <c r="S72" s="44">
        <v>9.9</v>
      </c>
      <c r="T72" s="44">
        <v>9.9</v>
      </c>
      <c r="U72" s="44">
        <v>9.9</v>
      </c>
      <c r="V72" s="44">
        <v>9.9</v>
      </c>
      <c r="W72" s="44">
        <v>0</v>
      </c>
      <c r="X72" s="44">
        <v>0</v>
      </c>
      <c r="Y72" s="44">
        <v>8.6999999999999993</v>
      </c>
      <c r="Z72" s="44">
        <v>8.6999999999999993</v>
      </c>
      <c r="AA72" s="44">
        <v>8.6999999999999993</v>
      </c>
      <c r="AB72" s="44">
        <v>11.7</v>
      </c>
      <c r="AC72" s="44">
        <v>11.7</v>
      </c>
      <c r="AD72" s="44">
        <v>11.7</v>
      </c>
      <c r="AE72" s="44">
        <v>11.7</v>
      </c>
      <c r="AF72" s="44">
        <v>11.7</v>
      </c>
      <c r="AG72" s="59">
        <v>10.7</v>
      </c>
      <c r="AH72" s="45">
        <f t="shared" si="2"/>
        <v>11.7</v>
      </c>
      <c r="AI72" s="46">
        <f t="shared" si="3"/>
        <v>0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9.3000000000000007</v>
      </c>
      <c r="C73" s="44">
        <v>9.3000000000000007</v>
      </c>
      <c r="D73" s="44">
        <v>9.3000000000000007</v>
      </c>
      <c r="E73" s="44">
        <v>9.3000000000000007</v>
      </c>
      <c r="F73" s="44">
        <v>9.3000000000000007</v>
      </c>
      <c r="G73" s="44">
        <v>9.3000000000000007</v>
      </c>
      <c r="H73" s="44">
        <v>9.3000000000000007</v>
      </c>
      <c r="I73" s="44">
        <v>9.3000000000000007</v>
      </c>
      <c r="J73" s="44">
        <v>9.3000000000000007</v>
      </c>
      <c r="K73" s="44">
        <v>9.3000000000000007</v>
      </c>
      <c r="L73" s="44">
        <v>9.3000000000000007</v>
      </c>
      <c r="M73" s="44">
        <v>9.5</v>
      </c>
      <c r="N73" s="44">
        <v>9.5</v>
      </c>
      <c r="O73" s="44">
        <v>9.5</v>
      </c>
      <c r="P73" s="44">
        <v>9.5</v>
      </c>
      <c r="Q73" s="44">
        <v>9.5</v>
      </c>
      <c r="R73" s="44">
        <v>9.5</v>
      </c>
      <c r="S73" s="44">
        <v>9.5</v>
      </c>
      <c r="T73" s="44">
        <v>9.5</v>
      </c>
      <c r="U73" s="44">
        <v>9.5</v>
      </c>
      <c r="V73" s="44">
        <v>9.5</v>
      </c>
      <c r="W73" s="44">
        <v>9.5</v>
      </c>
      <c r="X73" s="44">
        <v>9.5</v>
      </c>
      <c r="Y73" s="44">
        <v>9.5</v>
      </c>
      <c r="Z73" s="44">
        <v>9.5</v>
      </c>
      <c r="AA73" s="44">
        <v>9.5</v>
      </c>
      <c r="AB73" s="44">
        <v>3.9</v>
      </c>
      <c r="AC73" s="44">
        <v>3.9</v>
      </c>
      <c r="AD73" s="44">
        <v>3.9</v>
      </c>
      <c r="AE73" s="44">
        <v>3.9</v>
      </c>
      <c r="AF73" s="44">
        <v>3.9</v>
      </c>
      <c r="AG73" s="59">
        <v>10.3</v>
      </c>
      <c r="AH73" s="45">
        <f>MAX(B73:AF73)</f>
        <v>9.5</v>
      </c>
      <c r="AI73" s="46">
        <f>MIN(B73:AF73)</f>
        <v>3.9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0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 s="44">
        <v>0</v>
      </c>
      <c r="AC74" s="44">
        <v>0</v>
      </c>
      <c r="AD74" s="44">
        <v>0</v>
      </c>
      <c r="AE74" s="44">
        <v>0</v>
      </c>
      <c r="AF74" s="44">
        <v>0</v>
      </c>
      <c r="AG74" s="59">
        <v>10</v>
      </c>
      <c r="AH74" s="45">
        <f t="shared" si="2"/>
        <v>0</v>
      </c>
      <c r="AI74" s="46">
        <f t="shared" si="3"/>
        <v>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8.1999999999999993</v>
      </c>
      <c r="C76" s="44">
        <v>8.6999999999999993</v>
      </c>
      <c r="D76" s="44">
        <v>8.6999999999999993</v>
      </c>
      <c r="E76" s="44">
        <v>8.6999999999999993</v>
      </c>
      <c r="F76" s="44">
        <v>8.6999999999999993</v>
      </c>
      <c r="G76" s="44">
        <v>8.6999999999999993</v>
      </c>
      <c r="H76" s="44">
        <v>8.6999999999999993</v>
      </c>
      <c r="I76" s="44">
        <v>8.6999999999999993</v>
      </c>
      <c r="J76" s="44">
        <v>8.6999999999999993</v>
      </c>
      <c r="K76" s="44">
        <v>8.6999999999999993</v>
      </c>
      <c r="L76" s="44">
        <v>8.6999999999999993</v>
      </c>
      <c r="M76" s="44">
        <v>9.6</v>
      </c>
      <c r="N76" s="44">
        <v>9.6</v>
      </c>
      <c r="O76" s="44">
        <v>9.6</v>
      </c>
      <c r="P76" s="44">
        <v>9.6</v>
      </c>
      <c r="Q76" s="44">
        <v>9.6</v>
      </c>
      <c r="R76" s="44">
        <v>9.6</v>
      </c>
      <c r="S76" s="44">
        <v>9.6</v>
      </c>
      <c r="T76" s="44">
        <v>9.6</v>
      </c>
      <c r="U76" s="44">
        <v>9.6</v>
      </c>
      <c r="V76" s="44">
        <v>9.6</v>
      </c>
      <c r="W76" s="44">
        <v>9.6</v>
      </c>
      <c r="X76" s="44">
        <v>9.6</v>
      </c>
      <c r="Y76" s="44">
        <v>9.6</v>
      </c>
      <c r="Z76" s="44">
        <v>9.6</v>
      </c>
      <c r="AA76" s="44">
        <v>9.6</v>
      </c>
      <c r="AB76" s="44">
        <v>9.6</v>
      </c>
      <c r="AC76" s="44">
        <v>9.6</v>
      </c>
      <c r="AD76" s="44">
        <v>9.6</v>
      </c>
      <c r="AE76" s="44">
        <v>9.6</v>
      </c>
      <c r="AF76" s="44">
        <v>9.6</v>
      </c>
      <c r="AG76" s="59">
        <v>10</v>
      </c>
      <c r="AH76" s="45">
        <f t="shared" si="2"/>
        <v>9.6</v>
      </c>
      <c r="AI76" s="46">
        <f t="shared" si="3"/>
        <v>8.1999999999999993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91.3+72.1</f>
        <v>163.39999999999998</v>
      </c>
      <c r="C79" s="63">
        <f>91.6+102.5</f>
        <v>194.1</v>
      </c>
      <c r="D79" s="63">
        <f>76.6+101.3</f>
        <v>177.89999999999998</v>
      </c>
      <c r="E79" s="63">
        <f>89.7+101.5</f>
        <v>191.2</v>
      </c>
      <c r="F79" s="63">
        <f>76.3+92.9</f>
        <v>169.2</v>
      </c>
      <c r="G79" s="63">
        <f>75.5+82.6</f>
        <v>158.1</v>
      </c>
      <c r="H79" s="63">
        <f>75.5+82.6</f>
        <v>158.1</v>
      </c>
      <c r="I79" s="63">
        <f>75.3+80.3</f>
        <v>155.6</v>
      </c>
      <c r="J79" s="63">
        <f>75.3+89.2</f>
        <v>164.5</v>
      </c>
      <c r="K79" s="63">
        <f>75+96.2</f>
        <v>171.2</v>
      </c>
      <c r="L79" s="63">
        <f>74.8+92</f>
        <v>166.8</v>
      </c>
      <c r="M79" s="63">
        <v>164.8</v>
      </c>
      <c r="N79" s="63">
        <v>166.8</v>
      </c>
      <c r="O79" s="63">
        <v>167</v>
      </c>
      <c r="P79" s="63">
        <v>180.4</v>
      </c>
      <c r="Q79" s="63">
        <v>183.9</v>
      </c>
      <c r="R79" s="63">
        <v>184.9</v>
      </c>
      <c r="S79" s="63">
        <v>184.2</v>
      </c>
      <c r="T79" s="63">
        <v>184.2</v>
      </c>
      <c r="U79" s="63">
        <v>184.2</v>
      </c>
      <c r="V79" s="63">
        <v>184.2</v>
      </c>
      <c r="W79" s="63">
        <v>184.2</v>
      </c>
      <c r="X79" s="63">
        <v>184.2</v>
      </c>
      <c r="Y79" s="63">
        <v>184.2</v>
      </c>
      <c r="Z79" s="63">
        <v>184.2</v>
      </c>
      <c r="AA79" s="63">
        <v>184.2</v>
      </c>
      <c r="AB79" s="63">
        <v>184.2</v>
      </c>
      <c r="AC79" s="63">
        <v>184.2</v>
      </c>
      <c r="AD79" s="63">
        <v>184.2</v>
      </c>
      <c r="AE79" s="63">
        <v>176.6</v>
      </c>
      <c r="AF79" s="63">
        <v>176.6</v>
      </c>
      <c r="AG79" s="59">
        <v>240</v>
      </c>
      <c r="AH79" s="45">
        <f t="shared" si="2"/>
        <v>194.1</v>
      </c>
      <c r="AI79" s="46">
        <f t="shared" si="3"/>
        <v>155.6</v>
      </c>
      <c r="AK79" s="47"/>
    </row>
    <row r="80" spans="1:88" ht="15.75" thickBot="1" x14ac:dyDescent="0.3">
      <c r="A80" s="65" t="s">
        <v>32</v>
      </c>
      <c r="B80" s="66">
        <f t="shared" ref="B80:C80" si="20">SUM(B11:B78)</f>
        <v>1590.77</v>
      </c>
      <c r="C80" s="66">
        <f t="shared" si="20"/>
        <v>1541.9999999999998</v>
      </c>
      <c r="D80" s="66">
        <f t="shared" ref="D80" si="21">SUM(D11:D78)</f>
        <v>1508.8999999999996</v>
      </c>
      <c r="E80" s="66">
        <f t="shared" ref="E80:AG80" si="22">SUM(E11:E78)</f>
        <v>1508.8999999999996</v>
      </c>
      <c r="F80" s="66">
        <f t="shared" si="22"/>
        <v>1539.1</v>
      </c>
      <c r="G80" s="66">
        <f t="shared" si="22"/>
        <v>1579.3</v>
      </c>
      <c r="H80" s="66">
        <f t="shared" si="22"/>
        <v>1601.2999999999997</v>
      </c>
      <c r="I80" s="66">
        <f t="shared" si="22"/>
        <v>1615.5999999999997</v>
      </c>
      <c r="J80" s="66">
        <f t="shared" si="22"/>
        <v>1614.8999999999996</v>
      </c>
      <c r="K80" s="66">
        <f t="shared" si="22"/>
        <v>1665.5999999999997</v>
      </c>
      <c r="L80" s="66">
        <f t="shared" si="22"/>
        <v>1684.7999999999997</v>
      </c>
      <c r="M80" s="66">
        <f t="shared" si="22"/>
        <v>1700.9999999999995</v>
      </c>
      <c r="N80" s="66">
        <f t="shared" si="22"/>
        <v>1692.0999999999995</v>
      </c>
      <c r="O80" s="66">
        <f t="shared" si="22"/>
        <v>1704.6999999999994</v>
      </c>
      <c r="P80" s="66">
        <f t="shared" si="22"/>
        <v>1704.6999999999994</v>
      </c>
      <c r="Q80" s="66">
        <f t="shared" si="22"/>
        <v>1724.5999999999995</v>
      </c>
      <c r="R80" s="66">
        <f t="shared" si="22"/>
        <v>1784.9999999999998</v>
      </c>
      <c r="S80" s="66">
        <f t="shared" si="22"/>
        <v>1713.4999999999998</v>
      </c>
      <c r="T80" s="66">
        <f t="shared" ref="T80:U80" si="23">SUM(T11:T78)</f>
        <v>1692.4999999999998</v>
      </c>
      <c r="U80" s="66">
        <f t="shared" si="23"/>
        <v>1692.4999999999998</v>
      </c>
      <c r="V80" s="66">
        <f t="shared" ref="V80:W80" si="24">SUM(V11:V78)</f>
        <v>1692.4999999999998</v>
      </c>
      <c r="W80" s="66">
        <f t="shared" si="24"/>
        <v>1682.5999999999997</v>
      </c>
      <c r="X80" s="66">
        <f t="shared" si="22"/>
        <v>1666.9999999999998</v>
      </c>
      <c r="Y80" s="66">
        <f t="shared" si="22"/>
        <v>1804.5</v>
      </c>
      <c r="Z80" s="66">
        <f t="shared" si="22"/>
        <v>1804.5</v>
      </c>
      <c r="AA80" s="66">
        <f t="shared" si="22"/>
        <v>1871</v>
      </c>
      <c r="AB80" s="66">
        <f t="shared" si="22"/>
        <v>1767.3</v>
      </c>
      <c r="AC80" s="66">
        <f t="shared" si="22"/>
        <v>1767.3</v>
      </c>
      <c r="AD80" s="66">
        <f t="shared" si="22"/>
        <v>1767.3</v>
      </c>
      <c r="AE80" s="66">
        <f t="shared" si="22"/>
        <v>1733.1000000000001</v>
      </c>
      <c r="AF80" s="66">
        <f t="shared" si="22"/>
        <v>1701.8000000000002</v>
      </c>
      <c r="AG80" s="66">
        <f t="shared" si="22"/>
        <v>2672.3274000000001</v>
      </c>
      <c r="AH80" s="45">
        <f t="shared" si="2"/>
        <v>1871</v>
      </c>
      <c r="AI80" s="46">
        <f t="shared" si="3"/>
        <v>1508.8999999999996</v>
      </c>
      <c r="AK80" s="47"/>
    </row>
    <row r="81" spans="1:75" x14ac:dyDescent="0.25">
      <c r="A81" s="67" t="s">
        <v>366</v>
      </c>
      <c r="B81" s="44">
        <v>457.4</v>
      </c>
      <c r="C81" s="44">
        <v>457.4</v>
      </c>
      <c r="D81" s="44">
        <v>457.4</v>
      </c>
      <c r="E81" s="44">
        <v>457.4</v>
      </c>
      <c r="F81" s="44">
        <v>457.4</v>
      </c>
      <c r="G81" s="44">
        <v>457.3</v>
      </c>
      <c r="H81" s="44">
        <v>457.3</v>
      </c>
      <c r="I81" s="44">
        <v>457.3</v>
      </c>
      <c r="J81" s="44">
        <v>457.3</v>
      </c>
      <c r="K81" s="44">
        <v>457.3</v>
      </c>
      <c r="L81" s="44">
        <v>457.3</v>
      </c>
      <c r="M81" s="44">
        <v>457</v>
      </c>
      <c r="N81" s="44">
        <v>457</v>
      </c>
      <c r="O81" s="44">
        <v>457.1</v>
      </c>
      <c r="P81" s="44">
        <v>457.3</v>
      </c>
      <c r="Q81" s="44">
        <v>457.1</v>
      </c>
      <c r="R81" s="44">
        <v>380</v>
      </c>
      <c r="S81" s="44">
        <v>380.5</v>
      </c>
      <c r="T81" s="44">
        <v>380.5</v>
      </c>
      <c r="U81" s="44">
        <v>457</v>
      </c>
      <c r="V81" s="44">
        <v>457</v>
      </c>
      <c r="W81" s="44">
        <v>457</v>
      </c>
      <c r="X81" s="44">
        <v>457</v>
      </c>
      <c r="Y81" s="44">
        <v>457</v>
      </c>
      <c r="Z81" s="44">
        <v>457</v>
      </c>
      <c r="AA81" s="44">
        <v>457</v>
      </c>
      <c r="AB81" s="44">
        <v>457</v>
      </c>
      <c r="AC81" s="44">
        <v>457</v>
      </c>
      <c r="AD81" s="44">
        <v>457</v>
      </c>
      <c r="AE81" s="44">
        <v>457</v>
      </c>
      <c r="AF81" s="44">
        <v>457.2</v>
      </c>
      <c r="AG81" s="59">
        <v>456</v>
      </c>
      <c r="AH81" s="45">
        <f t="shared" si="2"/>
        <v>457.4</v>
      </c>
      <c r="AI81" s="46">
        <f t="shared" si="3"/>
        <v>380</v>
      </c>
      <c r="AK81" s="47"/>
    </row>
    <row r="82" spans="1:75" x14ac:dyDescent="0.25">
      <c r="A82" s="68" t="s">
        <v>367</v>
      </c>
      <c r="B82" s="43">
        <v>90</v>
      </c>
      <c r="C82" s="43">
        <v>90</v>
      </c>
      <c r="D82" s="43">
        <v>100</v>
      </c>
      <c r="E82" s="43">
        <v>100</v>
      </c>
      <c r="F82" s="43">
        <v>100</v>
      </c>
      <c r="G82" s="43">
        <v>101</v>
      </c>
      <c r="H82" s="43">
        <v>101</v>
      </c>
      <c r="I82" s="43">
        <v>101</v>
      </c>
      <c r="J82" s="43">
        <v>101</v>
      </c>
      <c r="K82" s="43">
        <v>101</v>
      </c>
      <c r="L82" s="43">
        <v>101</v>
      </c>
      <c r="M82" s="43">
        <v>101.2</v>
      </c>
      <c r="N82" s="43">
        <v>100.9</v>
      </c>
      <c r="O82" s="43">
        <v>101</v>
      </c>
      <c r="P82" s="43">
        <v>101</v>
      </c>
      <c r="Q82" s="43">
        <v>0</v>
      </c>
      <c r="R82" s="43">
        <v>0</v>
      </c>
      <c r="S82" s="43">
        <v>35.1</v>
      </c>
      <c r="T82" s="43">
        <v>75</v>
      </c>
      <c r="U82" s="43">
        <v>75</v>
      </c>
      <c r="V82" s="43">
        <v>75</v>
      </c>
      <c r="W82" s="43">
        <v>75</v>
      </c>
      <c r="X82" s="43">
        <v>75</v>
      </c>
      <c r="Y82" s="43">
        <v>100</v>
      </c>
      <c r="Z82" s="43">
        <v>100</v>
      </c>
      <c r="AA82" s="43">
        <v>100</v>
      </c>
      <c r="AB82" s="43">
        <v>100</v>
      </c>
      <c r="AC82" s="43">
        <v>100</v>
      </c>
      <c r="AD82" s="43">
        <v>80.3</v>
      </c>
      <c r="AE82" s="43">
        <v>80.3</v>
      </c>
      <c r="AF82" s="43">
        <v>80.099999999999994</v>
      </c>
      <c r="AG82" s="61">
        <v>111</v>
      </c>
      <c r="AH82" s="45">
        <f t="shared" ref="AH82:AH145" si="25">MAX(B82:AF82)</f>
        <v>101.2</v>
      </c>
      <c r="AI82" s="46">
        <f t="shared" ref="AI82:AI145" si="26">MIN(B82:AF82)</f>
        <v>0</v>
      </c>
      <c r="AK82" s="47"/>
    </row>
    <row r="83" spans="1:75" x14ac:dyDescent="0.25">
      <c r="A83" s="68" t="s">
        <v>368</v>
      </c>
      <c r="B83" s="43">
        <v>80.099999999999994</v>
      </c>
      <c r="C83" s="43">
        <v>80.099999999999994</v>
      </c>
      <c r="D83" s="43">
        <v>80.099999999999994</v>
      </c>
      <c r="E83" s="43">
        <v>80.099999999999994</v>
      </c>
      <c r="F83" s="43">
        <v>80.099999999999994</v>
      </c>
      <c r="G83" s="43">
        <v>68</v>
      </c>
      <c r="H83" s="43">
        <v>68</v>
      </c>
      <c r="I83" s="43">
        <v>68</v>
      </c>
      <c r="J83" s="43">
        <v>51.3</v>
      </c>
      <c r="K83" s="43">
        <v>80</v>
      </c>
      <c r="L83" s="43">
        <v>80</v>
      </c>
      <c r="M83" s="43">
        <v>79.900000000000006</v>
      </c>
      <c r="N83" s="43">
        <v>71.7</v>
      </c>
      <c r="O83" s="43">
        <v>67.900000000000006</v>
      </c>
      <c r="P83" s="43">
        <v>68.099999999999994</v>
      </c>
      <c r="Q83" s="43">
        <v>68.099999999999994</v>
      </c>
      <c r="R83" s="43">
        <v>68.099999999999994</v>
      </c>
      <c r="S83" s="43">
        <v>0</v>
      </c>
      <c r="T83" s="43">
        <v>0</v>
      </c>
      <c r="U83" s="43">
        <v>34</v>
      </c>
      <c r="V83" s="43">
        <v>80</v>
      </c>
      <c r="W83" s="43">
        <v>80</v>
      </c>
      <c r="X83" s="43">
        <v>80</v>
      </c>
      <c r="Y83" s="43">
        <v>80</v>
      </c>
      <c r="Z83" s="43">
        <v>80</v>
      </c>
      <c r="AA83" s="43">
        <v>80</v>
      </c>
      <c r="AB83" s="43">
        <v>80</v>
      </c>
      <c r="AC83" s="43">
        <v>80</v>
      </c>
      <c r="AD83" s="43">
        <v>80</v>
      </c>
      <c r="AE83" s="43">
        <v>80</v>
      </c>
      <c r="AF83" s="43">
        <v>76</v>
      </c>
      <c r="AG83" s="61">
        <v>102</v>
      </c>
      <c r="AH83" s="45">
        <f t="shared" si="25"/>
        <v>80.099999999999994</v>
      </c>
      <c r="AI83" s="46">
        <f t="shared" si="26"/>
        <v>0</v>
      </c>
      <c r="AK83" s="47"/>
    </row>
    <row r="84" spans="1:75" x14ac:dyDescent="0.25">
      <c r="A84" s="42" t="s">
        <v>181</v>
      </c>
      <c r="B84" s="44">
        <v>54.6</v>
      </c>
      <c r="C84" s="44">
        <v>59</v>
      </c>
      <c r="D84" s="44">
        <v>61.4</v>
      </c>
      <c r="E84" s="44">
        <v>61.4</v>
      </c>
      <c r="F84" s="44">
        <v>61.4</v>
      </c>
      <c r="G84" s="44">
        <v>61.4</v>
      </c>
      <c r="H84" s="44">
        <v>61.4</v>
      </c>
      <c r="I84" s="44">
        <v>61.4</v>
      </c>
      <c r="J84" s="44">
        <v>61.4</v>
      </c>
      <c r="K84" s="44">
        <v>61.4</v>
      </c>
      <c r="L84" s="44">
        <v>61.4</v>
      </c>
      <c r="M84" s="44">
        <v>61</v>
      </c>
      <c r="N84" s="44">
        <v>61</v>
      </c>
      <c r="O84" s="44">
        <v>61.5</v>
      </c>
      <c r="P84" s="44">
        <v>61.5</v>
      </c>
      <c r="Q84" s="44">
        <v>61.5</v>
      </c>
      <c r="R84" s="44">
        <v>61.5</v>
      </c>
      <c r="S84" s="44">
        <v>50.4</v>
      </c>
      <c r="T84" s="44">
        <v>50.4</v>
      </c>
      <c r="U84" s="44">
        <v>53.1</v>
      </c>
      <c r="V84" s="44">
        <v>53.1</v>
      </c>
      <c r="W84" s="44">
        <v>53.1</v>
      </c>
      <c r="X84" s="44">
        <v>53.1</v>
      </c>
      <c r="Y84" s="44">
        <v>61</v>
      </c>
      <c r="Z84" s="44">
        <v>61</v>
      </c>
      <c r="AA84" s="44">
        <v>61</v>
      </c>
      <c r="AB84" s="44">
        <v>61</v>
      </c>
      <c r="AC84" s="44">
        <v>61</v>
      </c>
      <c r="AD84" s="44">
        <v>61</v>
      </c>
      <c r="AE84" s="44">
        <v>50.3</v>
      </c>
      <c r="AF84" s="44">
        <v>42.9</v>
      </c>
      <c r="AG84" s="59">
        <v>60</v>
      </c>
      <c r="AH84" s="45">
        <f>MAX(B84:AF84)</f>
        <v>61.5</v>
      </c>
      <c r="AI84" s="46">
        <f>MIN(B84:AF84)</f>
        <v>42.9</v>
      </c>
      <c r="AK84" s="47"/>
    </row>
    <row r="85" spans="1:75" x14ac:dyDescent="0.25">
      <c r="A85" s="69" t="s">
        <v>369</v>
      </c>
      <c r="B85" s="43">
        <v>43.2</v>
      </c>
      <c r="C85" s="43">
        <v>43.2</v>
      </c>
      <c r="D85" s="43">
        <v>43.2</v>
      </c>
      <c r="E85" s="43">
        <v>35.700000000000003</v>
      </c>
      <c r="F85" s="43">
        <v>35.700000000000003</v>
      </c>
      <c r="G85" s="43">
        <v>35.700000000000003</v>
      </c>
      <c r="H85" s="43">
        <v>35.700000000000003</v>
      </c>
      <c r="I85" s="43">
        <v>35.700000000000003</v>
      </c>
      <c r="J85" s="43">
        <v>35.700000000000003</v>
      </c>
      <c r="K85" s="43">
        <v>42.2</v>
      </c>
      <c r="L85" s="43">
        <v>42.2</v>
      </c>
      <c r="M85" s="43">
        <v>42.2</v>
      </c>
      <c r="N85" s="43">
        <v>42.2</v>
      </c>
      <c r="O85" s="43">
        <v>43.2</v>
      </c>
      <c r="P85" s="43">
        <v>43.2</v>
      </c>
      <c r="Q85" s="43">
        <v>43.2</v>
      </c>
      <c r="R85" s="43">
        <v>43.2</v>
      </c>
      <c r="S85" s="43">
        <v>43.2</v>
      </c>
      <c r="T85" s="43">
        <v>43.2</v>
      </c>
      <c r="U85" s="43">
        <v>43.2</v>
      </c>
      <c r="V85" s="43">
        <v>43.2</v>
      </c>
      <c r="W85" s="43">
        <v>43.2</v>
      </c>
      <c r="X85" s="43">
        <v>43.2</v>
      </c>
      <c r="Y85" s="43">
        <v>43.2</v>
      </c>
      <c r="Z85" s="43">
        <v>43.2</v>
      </c>
      <c r="AA85" s="43">
        <v>43.2</v>
      </c>
      <c r="AB85" s="43">
        <v>43.2</v>
      </c>
      <c r="AC85" s="43">
        <v>43.2</v>
      </c>
      <c r="AD85" s="43">
        <v>43.2</v>
      </c>
      <c r="AE85" s="43">
        <v>43.2</v>
      </c>
      <c r="AF85" s="43">
        <v>43.2</v>
      </c>
      <c r="AG85" s="70">
        <v>42.5</v>
      </c>
      <c r="AH85" s="45">
        <f t="shared" si="25"/>
        <v>43.2</v>
      </c>
      <c r="AI85" s="46">
        <f t="shared" si="26"/>
        <v>35.700000000000003</v>
      </c>
      <c r="AK85" s="47"/>
    </row>
    <row r="86" spans="1:75" x14ac:dyDescent="0.25">
      <c r="A86" s="69" t="s">
        <v>370</v>
      </c>
      <c r="B86" s="43">
        <v>22.3</v>
      </c>
      <c r="C86" s="43">
        <v>22.3</v>
      </c>
      <c r="D86" s="43">
        <v>22.3</v>
      </c>
      <c r="E86" s="43">
        <v>22.3</v>
      </c>
      <c r="F86" s="43">
        <v>22.3</v>
      </c>
      <c r="G86" s="43">
        <v>22.3</v>
      </c>
      <c r="H86" s="43">
        <v>22.3</v>
      </c>
      <c r="I86" s="43">
        <v>22.3</v>
      </c>
      <c r="J86" s="43">
        <v>22.3</v>
      </c>
      <c r="K86" s="43">
        <v>22.3</v>
      </c>
      <c r="L86" s="43">
        <v>22.3</v>
      </c>
      <c r="M86" s="43">
        <v>22.3</v>
      </c>
      <c r="N86" s="43">
        <v>22.3</v>
      </c>
      <c r="O86" s="43">
        <v>22.3</v>
      </c>
      <c r="P86" s="43">
        <v>22.3</v>
      </c>
      <c r="Q86" s="43">
        <v>22.3</v>
      </c>
      <c r="R86" s="43">
        <v>22.3</v>
      </c>
      <c r="S86" s="43">
        <v>22.3</v>
      </c>
      <c r="T86" s="43">
        <v>22.3</v>
      </c>
      <c r="U86" s="43">
        <v>22.3</v>
      </c>
      <c r="V86" s="43">
        <v>22.3</v>
      </c>
      <c r="W86" s="43">
        <v>22.3</v>
      </c>
      <c r="X86" s="43">
        <v>22.3</v>
      </c>
      <c r="Y86" s="43">
        <v>22.3</v>
      </c>
      <c r="Z86" s="43">
        <v>22.3</v>
      </c>
      <c r="AA86" s="43">
        <v>22.3</v>
      </c>
      <c r="AB86" s="43">
        <v>22.3</v>
      </c>
      <c r="AC86" s="43">
        <v>22.3</v>
      </c>
      <c r="AD86" s="43">
        <v>22.3</v>
      </c>
      <c r="AE86" s="43">
        <v>22.3</v>
      </c>
      <c r="AF86" s="43">
        <v>22.3</v>
      </c>
      <c r="AG86" s="70">
        <v>22.1</v>
      </c>
      <c r="AH86" s="45">
        <f t="shared" si="25"/>
        <v>22.3</v>
      </c>
      <c r="AI86" s="46">
        <f t="shared" si="26"/>
        <v>22.3</v>
      </c>
      <c r="AK86" s="47"/>
    </row>
    <row r="87" spans="1:75" ht="15.75" thickBot="1" x14ac:dyDescent="0.3">
      <c r="A87" s="71" t="s">
        <v>33</v>
      </c>
      <c r="B87" s="292">
        <v>15</v>
      </c>
      <c r="C87" s="292">
        <v>15</v>
      </c>
      <c r="D87" s="292">
        <v>15</v>
      </c>
      <c r="E87" s="292">
        <v>12.3</v>
      </c>
      <c r="F87" s="292">
        <v>12.3</v>
      </c>
      <c r="G87" s="292">
        <v>12.3</v>
      </c>
      <c r="H87" s="292">
        <v>12.3</v>
      </c>
      <c r="I87" s="292">
        <v>12.3</v>
      </c>
      <c r="J87" s="292">
        <v>12.3</v>
      </c>
      <c r="K87" s="292">
        <v>15</v>
      </c>
      <c r="L87" s="292">
        <v>15</v>
      </c>
      <c r="M87" s="292">
        <v>15</v>
      </c>
      <c r="N87" s="292">
        <v>15</v>
      </c>
      <c r="O87" s="292">
        <v>15</v>
      </c>
      <c r="P87" s="292">
        <v>15</v>
      </c>
      <c r="Q87" s="292">
        <v>15</v>
      </c>
      <c r="R87" s="292">
        <v>15</v>
      </c>
      <c r="S87" s="292">
        <v>15</v>
      </c>
      <c r="T87" s="292">
        <v>15</v>
      </c>
      <c r="U87" s="292">
        <v>15</v>
      </c>
      <c r="V87" s="292">
        <v>15</v>
      </c>
      <c r="W87" s="292">
        <v>15</v>
      </c>
      <c r="X87" s="292">
        <v>15</v>
      </c>
      <c r="Y87" s="292">
        <v>15</v>
      </c>
      <c r="Z87" s="292">
        <v>15</v>
      </c>
      <c r="AA87" s="292">
        <v>15</v>
      </c>
      <c r="AB87" s="292">
        <v>15</v>
      </c>
      <c r="AC87" s="292">
        <v>15</v>
      </c>
      <c r="AD87" s="292">
        <v>15</v>
      </c>
      <c r="AE87" s="292">
        <v>15</v>
      </c>
      <c r="AF87" s="292">
        <v>15</v>
      </c>
      <c r="AG87" s="73">
        <v>14.8</v>
      </c>
      <c r="AH87" s="45">
        <f t="shared" si="25"/>
        <v>15</v>
      </c>
      <c r="AI87" s="46">
        <f t="shared" si="26"/>
        <v>12.3</v>
      </c>
      <c r="AK87" s="47"/>
    </row>
    <row r="88" spans="1:75" ht="15.75" thickBot="1" x14ac:dyDescent="0.3">
      <c r="A88" s="74" t="s">
        <v>34</v>
      </c>
      <c r="B88" s="66">
        <f t="shared" ref="B88:C88" si="27">SUM(B81:B87)</f>
        <v>762.6</v>
      </c>
      <c r="C88" s="66">
        <f t="shared" si="27"/>
        <v>767</v>
      </c>
      <c r="D88" s="66">
        <f t="shared" ref="D88" si="28">SUM(D81:D87)</f>
        <v>779.4</v>
      </c>
      <c r="E88" s="66">
        <f t="shared" ref="E88:AG88" si="29">SUM(E81:E87)</f>
        <v>769.19999999999993</v>
      </c>
      <c r="F88" s="66">
        <f t="shared" si="29"/>
        <v>769.19999999999993</v>
      </c>
      <c r="G88" s="66">
        <f t="shared" si="29"/>
        <v>757.99999999999989</v>
      </c>
      <c r="H88" s="66">
        <f t="shared" si="29"/>
        <v>757.99999999999989</v>
      </c>
      <c r="I88" s="66">
        <f t="shared" si="29"/>
        <v>757.99999999999989</v>
      </c>
      <c r="J88" s="66">
        <f t="shared" si="29"/>
        <v>741.29999999999984</v>
      </c>
      <c r="K88" s="66">
        <f t="shared" si="29"/>
        <v>779.19999999999993</v>
      </c>
      <c r="L88" s="66">
        <f t="shared" si="29"/>
        <v>779.19999999999993</v>
      </c>
      <c r="M88" s="66">
        <f t="shared" si="29"/>
        <v>778.6</v>
      </c>
      <c r="N88" s="66">
        <f t="shared" si="29"/>
        <v>770.1</v>
      </c>
      <c r="O88" s="66">
        <f t="shared" si="29"/>
        <v>768</v>
      </c>
      <c r="P88" s="66">
        <f t="shared" si="29"/>
        <v>768.4</v>
      </c>
      <c r="Q88" s="66">
        <f t="shared" si="29"/>
        <v>667.2</v>
      </c>
      <c r="R88" s="66">
        <f t="shared" si="29"/>
        <v>590.1</v>
      </c>
      <c r="S88" s="66">
        <f t="shared" si="29"/>
        <v>546.5</v>
      </c>
      <c r="T88" s="66">
        <f t="shared" ref="T88:U88" si="30">SUM(T81:T87)</f>
        <v>586.4</v>
      </c>
      <c r="U88" s="66">
        <f t="shared" si="30"/>
        <v>699.6</v>
      </c>
      <c r="V88" s="66">
        <f t="shared" ref="V88:W88" si="31">SUM(V81:V87)</f>
        <v>745.6</v>
      </c>
      <c r="W88" s="66">
        <f t="shared" si="31"/>
        <v>745.6</v>
      </c>
      <c r="X88" s="66">
        <f t="shared" si="29"/>
        <v>745.6</v>
      </c>
      <c r="Y88" s="66">
        <f t="shared" si="29"/>
        <v>778.5</v>
      </c>
      <c r="Z88" s="66">
        <f t="shared" si="29"/>
        <v>778.5</v>
      </c>
      <c r="AA88" s="66">
        <f t="shared" si="29"/>
        <v>778.5</v>
      </c>
      <c r="AB88" s="66">
        <f t="shared" si="29"/>
        <v>778.5</v>
      </c>
      <c r="AC88" s="66">
        <f t="shared" si="29"/>
        <v>778.5</v>
      </c>
      <c r="AD88" s="66">
        <f t="shared" si="29"/>
        <v>758.8</v>
      </c>
      <c r="AE88" s="66">
        <f t="shared" si="29"/>
        <v>748.09999999999991</v>
      </c>
      <c r="AF88" s="66">
        <f t="shared" si="29"/>
        <v>736.69999999999993</v>
      </c>
      <c r="AG88" s="75">
        <f t="shared" si="29"/>
        <v>808.4</v>
      </c>
      <c r="AH88" s="45">
        <f t="shared" si="25"/>
        <v>779.4</v>
      </c>
      <c r="AI88" s="46">
        <f t="shared" si="26"/>
        <v>546.5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137.69999999999999</v>
      </c>
      <c r="C89" s="44">
        <v>137.69999999999999</v>
      </c>
      <c r="D89" s="44">
        <v>137.69999999999999</v>
      </c>
      <c r="E89" s="44">
        <v>137.69999999999999</v>
      </c>
      <c r="F89" s="44">
        <v>137.69999999999999</v>
      </c>
      <c r="G89" s="44">
        <v>137.69999999999999</v>
      </c>
      <c r="H89" s="44">
        <v>77.3</v>
      </c>
      <c r="I89" s="44">
        <v>71.8</v>
      </c>
      <c r="J89" s="44">
        <v>71.8</v>
      </c>
      <c r="K89" s="44">
        <v>71.8</v>
      </c>
      <c r="L89" s="44">
        <v>71.8</v>
      </c>
      <c r="M89" s="44">
        <v>72.599999999999994</v>
      </c>
      <c r="N89" s="44">
        <v>120.1</v>
      </c>
      <c r="O89" s="44">
        <v>133.6</v>
      </c>
      <c r="P89" s="44">
        <v>133.6</v>
      </c>
      <c r="Q89" s="44">
        <v>133.6</v>
      </c>
      <c r="R89" s="44">
        <v>133.9</v>
      </c>
      <c r="S89" s="44">
        <v>133.9</v>
      </c>
      <c r="T89" s="44">
        <v>133.9</v>
      </c>
      <c r="U89" s="44">
        <v>135</v>
      </c>
      <c r="V89" s="44">
        <v>135</v>
      </c>
      <c r="W89" s="44">
        <v>135</v>
      </c>
      <c r="X89" s="44">
        <v>135</v>
      </c>
      <c r="Y89" s="44">
        <v>135</v>
      </c>
      <c r="Z89" s="44">
        <v>135</v>
      </c>
      <c r="AA89" s="44">
        <v>135</v>
      </c>
      <c r="AB89" s="44">
        <v>135</v>
      </c>
      <c r="AC89" s="44">
        <v>135</v>
      </c>
      <c r="AD89" s="44">
        <v>135</v>
      </c>
      <c r="AE89" s="44">
        <v>135.69999999999999</v>
      </c>
      <c r="AF89" s="44">
        <v>135.19999999999999</v>
      </c>
      <c r="AG89" s="59">
        <v>144</v>
      </c>
      <c r="AH89" s="45">
        <f t="shared" si="25"/>
        <v>137.69999999999999</v>
      </c>
      <c r="AI89" s="46">
        <f t="shared" si="26"/>
        <v>71.8</v>
      </c>
      <c r="AK89" s="47"/>
      <c r="AY89" s="1" t="s">
        <v>36</v>
      </c>
      <c r="AZ89" s="77">
        <f>ROUND(C107,0)</f>
        <v>-514</v>
      </c>
      <c r="BA89" s="76">
        <f t="shared" ref="BA89:BD93" si="32">D107</f>
        <v>-517.29999999999995</v>
      </c>
      <c r="BB89" s="76">
        <f t="shared" si="32"/>
        <v>-528</v>
      </c>
      <c r="BC89" s="76">
        <f t="shared" si="32"/>
        <v>-608.1</v>
      </c>
      <c r="BD89" s="76">
        <f t="shared" si="32"/>
        <v>-612.1</v>
      </c>
      <c r="BE89" s="77">
        <f>I107</f>
        <v>-671.2</v>
      </c>
      <c r="BF89" s="77">
        <f>K107</f>
        <v>-698</v>
      </c>
      <c r="BG89" s="77">
        <f t="shared" ref="BG89:BP93" si="33">M107</f>
        <v>-681.6</v>
      </c>
      <c r="BH89" s="77">
        <f t="shared" si="33"/>
        <v>-672.7</v>
      </c>
      <c r="BI89" s="77">
        <f t="shared" si="33"/>
        <v>-611.29999999999995</v>
      </c>
      <c r="BJ89" s="77">
        <f t="shared" si="33"/>
        <v>-682.7</v>
      </c>
      <c r="BK89" s="77">
        <f t="shared" si="33"/>
        <v>-612.6</v>
      </c>
      <c r="BL89" s="77">
        <f t="shared" si="33"/>
        <v>-555.20000000000005</v>
      </c>
      <c r="BM89" s="77">
        <f t="shared" si="33"/>
        <v>-546.1</v>
      </c>
      <c r="BN89" s="77">
        <f t="shared" si="33"/>
        <v>-555.4</v>
      </c>
      <c r="BO89" s="77">
        <f t="shared" si="33"/>
        <v>-653.79999999999995</v>
      </c>
      <c r="BP89" s="77">
        <f t="shared" si="33"/>
        <v>-642.4</v>
      </c>
      <c r="BQ89" s="77">
        <f>X107</f>
        <v>-161</v>
      </c>
      <c r="BR89" s="77">
        <f>Z107</f>
        <v>-571</v>
      </c>
      <c r="BS89" s="76">
        <f>AB107</f>
        <v>-586.29999999999995</v>
      </c>
      <c r="BT89" s="76">
        <f t="shared" ref="BT89:BV93" si="34">AD107</f>
        <v>-573</v>
      </c>
      <c r="BU89" s="76">
        <f t="shared" si="34"/>
        <v>-600.20000000000005</v>
      </c>
      <c r="BV89" s="76">
        <f t="shared" si="34"/>
        <v>-574.9</v>
      </c>
      <c r="BW89" s="76">
        <f>B107</f>
        <v>-524</v>
      </c>
    </row>
    <row r="90" spans="1:75" x14ac:dyDescent="0.25">
      <c r="A90" s="60" t="s">
        <v>37</v>
      </c>
      <c r="B90" s="43">
        <v>59.3</v>
      </c>
      <c r="C90" s="43">
        <v>51.2</v>
      </c>
      <c r="D90" s="43">
        <v>68.599999999999994</v>
      </c>
      <c r="E90" s="43">
        <v>68.599999999999994</v>
      </c>
      <c r="F90" s="43">
        <v>69.3</v>
      </c>
      <c r="G90" s="43">
        <v>52.9</v>
      </c>
      <c r="H90" s="43">
        <v>67.900000000000006</v>
      </c>
      <c r="I90" s="43">
        <v>69</v>
      </c>
      <c r="J90" s="43">
        <v>53.2</v>
      </c>
      <c r="K90" s="43">
        <v>53.2</v>
      </c>
      <c r="L90" s="43">
        <v>53.2</v>
      </c>
      <c r="M90" s="43">
        <v>54.8</v>
      </c>
      <c r="N90" s="43">
        <v>68.900000000000006</v>
      </c>
      <c r="O90" s="43">
        <v>69.3</v>
      </c>
      <c r="P90" s="43">
        <v>69.3</v>
      </c>
      <c r="Q90" s="43">
        <v>69.3</v>
      </c>
      <c r="R90" s="43">
        <v>69.3</v>
      </c>
      <c r="S90" s="43">
        <v>69.3</v>
      </c>
      <c r="T90" s="43">
        <v>69.3</v>
      </c>
      <c r="U90" s="43">
        <v>69.3</v>
      </c>
      <c r="V90" s="43">
        <v>69.3</v>
      </c>
      <c r="W90" s="43">
        <v>69.3</v>
      </c>
      <c r="X90" s="43">
        <v>69.3</v>
      </c>
      <c r="Y90" s="43">
        <v>69.3</v>
      </c>
      <c r="Z90" s="43">
        <v>69.3</v>
      </c>
      <c r="AA90" s="43">
        <v>69.3</v>
      </c>
      <c r="AB90" s="43">
        <v>69.3</v>
      </c>
      <c r="AC90" s="43">
        <v>69.3</v>
      </c>
      <c r="AD90" s="43">
        <v>69.3</v>
      </c>
      <c r="AE90" s="44">
        <v>69.400000000000006</v>
      </c>
      <c r="AF90" s="44">
        <v>68.900000000000006</v>
      </c>
      <c r="AG90" s="61">
        <v>70</v>
      </c>
      <c r="AH90" s="45">
        <f t="shared" si="25"/>
        <v>69.400000000000006</v>
      </c>
      <c r="AI90" s="46">
        <f t="shared" si="26"/>
        <v>51.2</v>
      </c>
      <c r="AK90" s="47"/>
      <c r="AY90" s="1" t="s">
        <v>38</v>
      </c>
      <c r="AZ90" s="77">
        <f>ROUND(C108,0)</f>
        <v>-193</v>
      </c>
      <c r="BA90" s="76">
        <f t="shared" si="32"/>
        <v>-189.8</v>
      </c>
      <c r="BB90" s="76">
        <f t="shared" si="32"/>
        <v>-198.8</v>
      </c>
      <c r="BC90" s="76">
        <f t="shared" si="32"/>
        <v>-197.3</v>
      </c>
      <c r="BD90" s="76">
        <f t="shared" si="32"/>
        <v>-198</v>
      </c>
      <c r="BE90" s="77">
        <f>I108</f>
        <v>-195.8</v>
      </c>
      <c r="BF90" s="77">
        <f>K108</f>
        <v>-199</v>
      </c>
      <c r="BG90" s="77">
        <f t="shared" si="33"/>
        <v>-192.2</v>
      </c>
      <c r="BH90" s="77">
        <f t="shared" si="33"/>
        <v>-202.6</v>
      </c>
      <c r="BI90" s="77">
        <f t="shared" si="33"/>
        <v>-180.2</v>
      </c>
      <c r="BJ90" s="77">
        <f t="shared" si="33"/>
        <v>-198.1</v>
      </c>
      <c r="BK90" s="77">
        <f t="shared" si="33"/>
        <v>-190.8</v>
      </c>
      <c r="BL90" s="77">
        <f t="shared" si="33"/>
        <v>-197.4</v>
      </c>
      <c r="BM90" s="77">
        <f t="shared" si="33"/>
        <v>-191.5</v>
      </c>
      <c r="BN90" s="77">
        <f t="shared" si="33"/>
        <v>-195.4</v>
      </c>
      <c r="BO90" s="77">
        <f t="shared" si="33"/>
        <v>-207.3</v>
      </c>
      <c r="BP90" s="77">
        <f t="shared" si="33"/>
        <v>-183.2</v>
      </c>
      <c r="BQ90" s="77">
        <f>X108</f>
        <v>-156</v>
      </c>
      <c r="BR90" s="77">
        <f>Z108</f>
        <v>-177</v>
      </c>
      <c r="BS90" s="76">
        <f>AB108</f>
        <v>-179.5</v>
      </c>
      <c r="BT90" s="76">
        <f t="shared" si="34"/>
        <v>-172.7</v>
      </c>
      <c r="BU90" s="76">
        <f t="shared" si="34"/>
        <v>-184.4</v>
      </c>
      <c r="BV90" s="76">
        <f t="shared" si="34"/>
        <v>-173.9</v>
      </c>
      <c r="BW90" s="76">
        <f>B108</f>
        <v>-201</v>
      </c>
    </row>
    <row r="91" spans="1:75" x14ac:dyDescent="0.25">
      <c r="A91" s="60" t="s">
        <v>39</v>
      </c>
      <c r="B91" s="43">
        <v>49.6</v>
      </c>
      <c r="C91" s="43">
        <v>49.6</v>
      </c>
      <c r="D91" s="43">
        <v>63</v>
      </c>
      <c r="E91" s="43">
        <v>63</v>
      </c>
      <c r="F91" s="43">
        <v>63</v>
      </c>
      <c r="G91" s="43">
        <v>50</v>
      </c>
      <c r="H91" s="43">
        <v>59.2</v>
      </c>
      <c r="I91" s="43">
        <v>61.9</v>
      </c>
      <c r="J91" s="43">
        <v>50.6</v>
      </c>
      <c r="K91" s="43">
        <v>50.6</v>
      </c>
      <c r="L91" s="43">
        <v>50.6</v>
      </c>
      <c r="M91" s="43">
        <v>62.1</v>
      </c>
      <c r="N91" s="43">
        <v>62.4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64</v>
      </c>
      <c r="W91" s="43">
        <v>64</v>
      </c>
      <c r="X91" s="43">
        <v>64</v>
      </c>
      <c r="Y91" s="43">
        <v>64</v>
      </c>
      <c r="Z91" s="43">
        <v>64</v>
      </c>
      <c r="AA91" s="43">
        <v>64</v>
      </c>
      <c r="AB91" s="43">
        <v>64</v>
      </c>
      <c r="AC91" s="43">
        <v>64</v>
      </c>
      <c r="AD91" s="43">
        <v>64</v>
      </c>
      <c r="AE91" s="43">
        <v>60.8</v>
      </c>
      <c r="AF91" s="43">
        <v>63.8</v>
      </c>
      <c r="AG91" s="61">
        <v>69</v>
      </c>
      <c r="AH91" s="45">
        <f t="shared" si="25"/>
        <v>64</v>
      </c>
      <c r="AI91" s="46">
        <f t="shared" si="26"/>
        <v>0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32"/>
        <v>0</v>
      </c>
      <c r="BB91" s="76">
        <f t="shared" si="32"/>
        <v>0</v>
      </c>
      <c r="BC91" s="76">
        <f t="shared" si="32"/>
        <v>0</v>
      </c>
      <c r="BD91" s="76">
        <f t="shared" si="32"/>
        <v>0</v>
      </c>
      <c r="BE91" s="77">
        <f>I109</f>
        <v>0</v>
      </c>
      <c r="BF91" s="77">
        <f>K109</f>
        <v>0</v>
      </c>
      <c r="BG91" s="77">
        <f t="shared" si="33"/>
        <v>0</v>
      </c>
      <c r="BH91" s="77">
        <f t="shared" si="33"/>
        <v>0</v>
      </c>
      <c r="BI91" s="77">
        <f t="shared" si="33"/>
        <v>0</v>
      </c>
      <c r="BJ91" s="77">
        <f t="shared" si="33"/>
        <v>0</v>
      </c>
      <c r="BK91" s="77">
        <f t="shared" si="33"/>
        <v>0</v>
      </c>
      <c r="BL91" s="77">
        <f t="shared" si="33"/>
        <v>0</v>
      </c>
      <c r="BM91" s="77">
        <f t="shared" si="33"/>
        <v>0</v>
      </c>
      <c r="BN91" s="77">
        <f t="shared" si="33"/>
        <v>0</v>
      </c>
      <c r="BO91" s="77">
        <f t="shared" si="33"/>
        <v>0</v>
      </c>
      <c r="BP91" s="77">
        <f t="shared" si="33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34"/>
        <v>0</v>
      </c>
      <c r="BU91" s="76">
        <f t="shared" si="34"/>
        <v>0</v>
      </c>
      <c r="BV91" s="76">
        <f t="shared" si="34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30.6</v>
      </c>
      <c r="C92" s="43">
        <v>30.6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30.3</v>
      </c>
      <c r="L92" s="43">
        <v>30.3</v>
      </c>
      <c r="M92" s="43">
        <v>30.3</v>
      </c>
      <c r="N92" s="43">
        <v>30.3</v>
      </c>
      <c r="O92" s="43">
        <v>30.3</v>
      </c>
      <c r="P92" s="43">
        <v>30.3</v>
      </c>
      <c r="Q92" s="43">
        <v>30.3</v>
      </c>
      <c r="R92" s="43">
        <v>30.3</v>
      </c>
      <c r="S92" s="43">
        <v>30.3</v>
      </c>
      <c r="T92" s="43">
        <v>30.3</v>
      </c>
      <c r="U92" s="43">
        <v>30.3</v>
      </c>
      <c r="V92" s="43">
        <v>30.3</v>
      </c>
      <c r="W92" s="43">
        <v>30.3</v>
      </c>
      <c r="X92" s="43">
        <v>30.3</v>
      </c>
      <c r="Y92" s="43">
        <v>30.3</v>
      </c>
      <c r="Z92" s="43">
        <v>30.3</v>
      </c>
      <c r="AA92" s="43">
        <v>30.3</v>
      </c>
      <c r="AB92" s="43">
        <v>30.3</v>
      </c>
      <c r="AC92" s="43">
        <v>30.3</v>
      </c>
      <c r="AD92" s="43">
        <v>30.3</v>
      </c>
      <c r="AE92" s="43">
        <v>24.9</v>
      </c>
      <c r="AF92" s="43">
        <v>0</v>
      </c>
      <c r="AG92" s="61">
        <v>60</v>
      </c>
      <c r="AH92" s="45">
        <f t="shared" si="25"/>
        <v>30.6</v>
      </c>
      <c r="AI92" s="46">
        <f t="shared" si="26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32"/>
        <v>0</v>
      </c>
      <c r="BB92" s="76">
        <f t="shared" si="32"/>
        <v>0</v>
      </c>
      <c r="BC92" s="76">
        <f t="shared" si="32"/>
        <v>0</v>
      </c>
      <c r="BD92" s="76">
        <f t="shared" si="32"/>
        <v>0</v>
      </c>
      <c r="BE92" s="77">
        <f>I110</f>
        <v>0</v>
      </c>
      <c r="BF92" s="77">
        <f>K110</f>
        <v>0</v>
      </c>
      <c r="BG92" s="77">
        <f t="shared" si="33"/>
        <v>0</v>
      </c>
      <c r="BH92" s="77">
        <f t="shared" si="33"/>
        <v>0</v>
      </c>
      <c r="BI92" s="77">
        <f t="shared" si="33"/>
        <v>0</v>
      </c>
      <c r="BJ92" s="77">
        <f t="shared" si="33"/>
        <v>0</v>
      </c>
      <c r="BK92" s="77">
        <f t="shared" si="33"/>
        <v>0</v>
      </c>
      <c r="BL92" s="77">
        <f t="shared" si="33"/>
        <v>0</v>
      </c>
      <c r="BM92" s="77">
        <f t="shared" si="33"/>
        <v>0</v>
      </c>
      <c r="BN92" s="77">
        <f t="shared" si="33"/>
        <v>0</v>
      </c>
      <c r="BO92" s="77">
        <f t="shared" si="33"/>
        <v>0</v>
      </c>
      <c r="BP92" s="77">
        <f t="shared" si="33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34"/>
        <v>0</v>
      </c>
      <c r="BU92" s="76">
        <f t="shared" si="34"/>
        <v>0</v>
      </c>
      <c r="BV92" s="76">
        <f t="shared" si="34"/>
        <v>0</v>
      </c>
      <c r="BW92" s="76">
        <f>B110</f>
        <v>0</v>
      </c>
    </row>
    <row r="93" spans="1:75" x14ac:dyDescent="0.25">
      <c r="A93" s="60" t="s">
        <v>43</v>
      </c>
      <c r="B93" s="44">
        <v>14.8</v>
      </c>
      <c r="C93" s="44">
        <v>14.8</v>
      </c>
      <c r="D93" s="44">
        <v>14.8</v>
      </c>
      <c r="E93" s="44">
        <v>14.8</v>
      </c>
      <c r="F93" s="44">
        <v>14.8</v>
      </c>
      <c r="G93" s="44">
        <v>14.8</v>
      </c>
      <c r="H93" s="44">
        <v>14.8</v>
      </c>
      <c r="I93" s="44">
        <v>14.8</v>
      </c>
      <c r="J93" s="44">
        <v>14.8</v>
      </c>
      <c r="K93" s="44">
        <v>14.8</v>
      </c>
      <c r="L93" s="44">
        <v>14.8</v>
      </c>
      <c r="M93" s="44">
        <v>14.8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14.7</v>
      </c>
      <c r="T93" s="44">
        <v>14.7</v>
      </c>
      <c r="U93" s="44">
        <v>14.7</v>
      </c>
      <c r="V93" s="44">
        <v>14.7</v>
      </c>
      <c r="W93" s="44">
        <v>14.7</v>
      </c>
      <c r="X93" s="44">
        <v>14.7</v>
      </c>
      <c r="Y93" s="44">
        <v>14.7</v>
      </c>
      <c r="Z93" s="44">
        <v>14.7</v>
      </c>
      <c r="AA93" s="44">
        <v>14.7</v>
      </c>
      <c r="AB93" s="44">
        <v>14.7</v>
      </c>
      <c r="AC93" s="44">
        <v>14.7</v>
      </c>
      <c r="AD93" s="44">
        <v>14.7</v>
      </c>
      <c r="AE93" s="44">
        <v>14.7</v>
      </c>
      <c r="AF93" s="44">
        <v>14.7</v>
      </c>
      <c r="AG93" s="61">
        <v>30</v>
      </c>
      <c r="AH93" s="45">
        <f t="shared" si="25"/>
        <v>14.8</v>
      </c>
      <c r="AI93" s="46">
        <f t="shared" si="26"/>
        <v>0</v>
      </c>
      <c r="AK93" s="47"/>
      <c r="AY93" s="1" t="s">
        <v>44</v>
      </c>
      <c r="AZ93" s="77">
        <f>ROUND(C111,0)</f>
        <v>0</v>
      </c>
      <c r="BA93" s="76">
        <f t="shared" si="32"/>
        <v>0</v>
      </c>
      <c r="BB93" s="76">
        <f t="shared" si="32"/>
        <v>0</v>
      </c>
      <c r="BC93" s="76">
        <f t="shared" si="32"/>
        <v>0</v>
      </c>
      <c r="BD93" s="76">
        <f t="shared" si="32"/>
        <v>0</v>
      </c>
      <c r="BE93" s="77">
        <f>I111</f>
        <v>0</v>
      </c>
      <c r="BF93" s="77">
        <f>K111</f>
        <v>0</v>
      </c>
      <c r="BG93" s="77">
        <f t="shared" si="33"/>
        <v>0</v>
      </c>
      <c r="BH93" s="77">
        <f t="shared" si="33"/>
        <v>0</v>
      </c>
      <c r="BI93" s="77">
        <f t="shared" si="33"/>
        <v>0</v>
      </c>
      <c r="BJ93" s="77">
        <f t="shared" si="33"/>
        <v>0</v>
      </c>
      <c r="BK93" s="77">
        <f t="shared" si="33"/>
        <v>0</v>
      </c>
      <c r="BL93" s="77">
        <f t="shared" si="33"/>
        <v>0</v>
      </c>
      <c r="BM93" s="77">
        <f t="shared" si="33"/>
        <v>0</v>
      </c>
      <c r="BN93" s="77">
        <f t="shared" si="33"/>
        <v>0</v>
      </c>
      <c r="BO93" s="77">
        <f t="shared" si="33"/>
        <v>0</v>
      </c>
      <c r="BP93" s="77">
        <f t="shared" si="33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34"/>
        <v>0</v>
      </c>
      <c r="BU93" s="76">
        <f t="shared" si="34"/>
        <v>0</v>
      </c>
      <c r="BV93" s="76">
        <f t="shared" si="34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1.2</v>
      </c>
      <c r="L94" s="44">
        <v>1.2</v>
      </c>
      <c r="M94" s="44">
        <v>4.5999999999999996</v>
      </c>
      <c r="N94" s="44">
        <v>9.3000000000000007</v>
      </c>
      <c r="O94" s="44">
        <v>9</v>
      </c>
      <c r="P94" s="44">
        <v>8.8000000000000007</v>
      </c>
      <c r="Q94" s="44">
        <v>9.1999999999999993</v>
      </c>
      <c r="R94" s="44">
        <v>9.1</v>
      </c>
      <c r="S94" s="44">
        <v>14.6</v>
      </c>
      <c r="T94" s="44">
        <v>13.1</v>
      </c>
      <c r="U94" s="44">
        <v>9.1</v>
      </c>
      <c r="V94" s="44">
        <v>9.1</v>
      </c>
      <c r="W94" s="44">
        <v>9.1</v>
      </c>
      <c r="X94" s="44">
        <v>3</v>
      </c>
      <c r="Y94" s="44">
        <v>2</v>
      </c>
      <c r="Z94" s="44">
        <v>2</v>
      </c>
      <c r="AA94" s="44">
        <v>2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61">
        <v>25</v>
      </c>
      <c r="AH94" s="45">
        <f t="shared" si="25"/>
        <v>14.6</v>
      </c>
      <c r="AI94" s="46">
        <f t="shared" si="26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35">M117</f>
        <v>0</v>
      </c>
      <c r="BH94" s="77">
        <f t="shared" si="35"/>
        <v>0</v>
      </c>
      <c r="BI94" s="77">
        <f t="shared" si="35"/>
        <v>0</v>
      </c>
      <c r="BJ94" s="77">
        <f t="shared" si="35"/>
        <v>0</v>
      </c>
      <c r="BK94" s="77">
        <f t="shared" si="35"/>
        <v>0</v>
      </c>
      <c r="BL94" s="77">
        <f t="shared" si="35"/>
        <v>0</v>
      </c>
      <c r="BM94" s="77">
        <f t="shared" si="35"/>
        <v>0</v>
      </c>
      <c r="BN94" s="77">
        <f t="shared" si="35"/>
        <v>0</v>
      </c>
      <c r="BO94" s="77">
        <f t="shared" si="35"/>
        <v>0</v>
      </c>
      <c r="BP94" s="77">
        <f t="shared" si="35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13</v>
      </c>
      <c r="C95" s="43">
        <v>13</v>
      </c>
      <c r="D95" s="43">
        <v>13</v>
      </c>
      <c r="E95" s="43">
        <v>13</v>
      </c>
      <c r="F95" s="43">
        <v>13</v>
      </c>
      <c r="G95" s="43">
        <v>13</v>
      </c>
      <c r="H95" s="43">
        <v>13</v>
      </c>
      <c r="I95" s="43">
        <v>13</v>
      </c>
      <c r="J95" s="43">
        <v>13</v>
      </c>
      <c r="K95" s="43">
        <v>13</v>
      </c>
      <c r="L95" s="43">
        <v>13</v>
      </c>
      <c r="M95" s="43">
        <v>13</v>
      </c>
      <c r="N95" s="43">
        <v>13</v>
      </c>
      <c r="O95" s="43">
        <v>13</v>
      </c>
      <c r="P95" s="43">
        <v>13</v>
      </c>
      <c r="Q95" s="43">
        <v>13</v>
      </c>
      <c r="R95" s="43">
        <v>13</v>
      </c>
      <c r="S95" s="43">
        <v>13</v>
      </c>
      <c r="T95" s="43">
        <v>13</v>
      </c>
      <c r="U95" s="43">
        <v>13</v>
      </c>
      <c r="V95" s="43">
        <v>13</v>
      </c>
      <c r="W95" s="43">
        <v>13</v>
      </c>
      <c r="X95" s="43">
        <v>13</v>
      </c>
      <c r="Y95" s="43">
        <v>13</v>
      </c>
      <c r="Z95" s="43">
        <v>13</v>
      </c>
      <c r="AA95" s="43">
        <v>13</v>
      </c>
      <c r="AB95" s="43">
        <v>13</v>
      </c>
      <c r="AC95" s="43">
        <v>13</v>
      </c>
      <c r="AD95" s="43">
        <v>13</v>
      </c>
      <c r="AE95" s="43">
        <v>13</v>
      </c>
      <c r="AF95" s="43">
        <v>13</v>
      </c>
      <c r="AG95" s="61">
        <v>24</v>
      </c>
      <c r="AH95" s="45">
        <f t="shared" si="25"/>
        <v>13</v>
      </c>
      <c r="AI95" s="46">
        <f t="shared" si="26"/>
        <v>13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4.7</v>
      </c>
      <c r="C96" s="43">
        <v>4.7</v>
      </c>
      <c r="D96" s="43">
        <v>4.7</v>
      </c>
      <c r="E96" s="43">
        <v>4.7</v>
      </c>
      <c r="F96" s="43">
        <v>4.7</v>
      </c>
      <c r="G96" s="43">
        <v>4.7</v>
      </c>
      <c r="H96" s="43">
        <v>4.7</v>
      </c>
      <c r="I96" s="43">
        <v>4.7</v>
      </c>
      <c r="J96" s="43">
        <v>4.7</v>
      </c>
      <c r="K96" s="43">
        <v>4.7</v>
      </c>
      <c r="L96" s="43">
        <v>4.7</v>
      </c>
      <c r="M96" s="43">
        <v>4.7</v>
      </c>
      <c r="N96" s="43">
        <v>4.7</v>
      </c>
      <c r="O96" s="43">
        <v>4.7</v>
      </c>
      <c r="P96" s="43">
        <v>4.7</v>
      </c>
      <c r="Q96" s="43">
        <v>4.7</v>
      </c>
      <c r="R96" s="43">
        <v>4.7</v>
      </c>
      <c r="S96" s="43">
        <v>4.7</v>
      </c>
      <c r="T96" s="43">
        <v>4.7</v>
      </c>
      <c r="U96" s="43">
        <v>4.7</v>
      </c>
      <c r="V96" s="43">
        <v>4.7</v>
      </c>
      <c r="W96" s="43">
        <v>4.7</v>
      </c>
      <c r="X96" s="43">
        <v>4.7</v>
      </c>
      <c r="Y96" s="43">
        <v>4.7</v>
      </c>
      <c r="Z96" s="43">
        <v>4.7</v>
      </c>
      <c r="AA96" s="43">
        <v>4.7</v>
      </c>
      <c r="AB96" s="43">
        <v>4.7</v>
      </c>
      <c r="AC96" s="43">
        <v>4.7</v>
      </c>
      <c r="AD96" s="43">
        <v>4.7</v>
      </c>
      <c r="AE96" s="43">
        <v>4.7</v>
      </c>
      <c r="AF96" s="43">
        <v>4.7</v>
      </c>
      <c r="AG96" s="61">
        <v>15</v>
      </c>
      <c r="AH96" s="45">
        <f t="shared" si="25"/>
        <v>4.7</v>
      </c>
      <c r="AI96" s="46">
        <f t="shared" si="26"/>
        <v>4.7</v>
      </c>
      <c r="AK96" s="47"/>
      <c r="AZ96" s="77">
        <f t="shared" ref="AZ96:BW101" si="36">VALUE(AZ89)</f>
        <v>-514</v>
      </c>
      <c r="BA96" s="77">
        <f t="shared" si="36"/>
        <v>-517.29999999999995</v>
      </c>
      <c r="BB96" s="77">
        <f t="shared" si="36"/>
        <v>-528</v>
      </c>
      <c r="BC96" s="77">
        <f t="shared" si="36"/>
        <v>-608.1</v>
      </c>
      <c r="BD96" s="77">
        <f t="shared" si="36"/>
        <v>-612.1</v>
      </c>
      <c r="BE96" s="77">
        <f t="shared" si="36"/>
        <v>-671.2</v>
      </c>
      <c r="BF96" s="77">
        <f t="shared" si="36"/>
        <v>-698</v>
      </c>
      <c r="BG96" s="77">
        <f t="shared" si="36"/>
        <v>-681.6</v>
      </c>
      <c r="BH96" s="77">
        <f t="shared" si="36"/>
        <v>-672.7</v>
      </c>
      <c r="BI96" s="77">
        <f t="shared" si="36"/>
        <v>-611.29999999999995</v>
      </c>
      <c r="BJ96" s="77">
        <f t="shared" si="36"/>
        <v>-682.7</v>
      </c>
      <c r="BK96" s="77">
        <f t="shared" si="36"/>
        <v>-612.6</v>
      </c>
      <c r="BL96" s="77">
        <f t="shared" si="36"/>
        <v>-555.20000000000005</v>
      </c>
      <c r="BM96" s="77">
        <f t="shared" si="36"/>
        <v>-546.1</v>
      </c>
      <c r="BN96" s="77">
        <f t="shared" si="36"/>
        <v>-555.4</v>
      </c>
      <c r="BO96" s="77">
        <f t="shared" si="36"/>
        <v>-653.79999999999995</v>
      </c>
      <c r="BP96" s="77">
        <f t="shared" si="36"/>
        <v>-642.4</v>
      </c>
      <c r="BQ96" s="77">
        <f t="shared" si="36"/>
        <v>-161</v>
      </c>
      <c r="BR96" s="77">
        <f t="shared" si="36"/>
        <v>-571</v>
      </c>
      <c r="BS96" s="77">
        <f t="shared" si="36"/>
        <v>-586.29999999999995</v>
      </c>
      <c r="BT96" s="77">
        <f t="shared" si="36"/>
        <v>-573</v>
      </c>
      <c r="BU96" s="77">
        <f t="shared" si="36"/>
        <v>-600.20000000000005</v>
      </c>
      <c r="BV96" s="77">
        <f t="shared" si="36"/>
        <v>-574.9</v>
      </c>
      <c r="BW96" s="77">
        <f t="shared" si="36"/>
        <v>-524</v>
      </c>
    </row>
    <row r="97" spans="1:75" x14ac:dyDescent="0.25">
      <c r="A97" s="60" t="s">
        <v>49</v>
      </c>
      <c r="B97" s="43">
        <v>8.4</v>
      </c>
      <c r="C97" s="43">
        <v>4.5</v>
      </c>
      <c r="D97" s="43">
        <v>4.5</v>
      </c>
      <c r="E97" s="43">
        <v>4.5</v>
      </c>
      <c r="F97" s="43">
        <v>4.5</v>
      </c>
      <c r="G97" s="43">
        <v>4.5</v>
      </c>
      <c r="H97" s="43">
        <v>4.5</v>
      </c>
      <c r="I97" s="43">
        <v>4.5</v>
      </c>
      <c r="J97" s="43">
        <v>4.5</v>
      </c>
      <c r="K97" s="43">
        <v>4.5</v>
      </c>
      <c r="L97" s="43">
        <v>4.5</v>
      </c>
      <c r="M97" s="43">
        <v>4.5</v>
      </c>
      <c r="N97" s="43">
        <v>4.5</v>
      </c>
      <c r="O97" s="43">
        <v>4.5</v>
      </c>
      <c r="P97" s="43">
        <v>4.5</v>
      </c>
      <c r="Q97" s="43">
        <v>4.5</v>
      </c>
      <c r="R97" s="43">
        <v>4.5</v>
      </c>
      <c r="S97" s="43">
        <v>4.5</v>
      </c>
      <c r="T97" s="43">
        <v>4.5</v>
      </c>
      <c r="U97" s="43">
        <v>4.5</v>
      </c>
      <c r="V97" s="43">
        <v>4.5</v>
      </c>
      <c r="W97" s="43">
        <v>4.5</v>
      </c>
      <c r="X97" s="43">
        <v>4.5</v>
      </c>
      <c r="Y97" s="43">
        <v>4.5</v>
      </c>
      <c r="Z97" s="43">
        <v>4.5</v>
      </c>
      <c r="AA97" s="43">
        <v>4.5</v>
      </c>
      <c r="AB97" s="43">
        <v>4.5</v>
      </c>
      <c r="AC97" s="43">
        <v>4.5</v>
      </c>
      <c r="AD97" s="43">
        <v>4.5</v>
      </c>
      <c r="AE97" s="43">
        <v>4.5</v>
      </c>
      <c r="AF97" s="43">
        <v>4.5</v>
      </c>
      <c r="AG97" s="61">
        <v>14.1</v>
      </c>
      <c r="AH97" s="45">
        <f t="shared" si="25"/>
        <v>8.4</v>
      </c>
      <c r="AI97" s="46">
        <f t="shared" si="26"/>
        <v>4.5</v>
      </c>
      <c r="AK97" s="47"/>
      <c r="AZ97" s="77">
        <f t="shared" si="36"/>
        <v>-193</v>
      </c>
      <c r="BA97" s="77">
        <f t="shared" si="36"/>
        <v>-189.8</v>
      </c>
      <c r="BB97" s="77">
        <f t="shared" si="36"/>
        <v>-198.8</v>
      </c>
      <c r="BC97" s="77">
        <f t="shared" si="36"/>
        <v>-197.3</v>
      </c>
      <c r="BD97" s="77">
        <f t="shared" si="36"/>
        <v>-198</v>
      </c>
      <c r="BE97" s="77">
        <f t="shared" si="36"/>
        <v>-195.8</v>
      </c>
      <c r="BF97" s="77">
        <f t="shared" si="36"/>
        <v>-199</v>
      </c>
      <c r="BG97" s="77">
        <f t="shared" si="36"/>
        <v>-192.2</v>
      </c>
      <c r="BH97" s="77">
        <f t="shared" si="36"/>
        <v>-202.6</v>
      </c>
      <c r="BI97" s="77">
        <f t="shared" si="36"/>
        <v>-180.2</v>
      </c>
      <c r="BJ97" s="77">
        <f t="shared" si="36"/>
        <v>-198.1</v>
      </c>
      <c r="BK97" s="77">
        <f t="shared" si="36"/>
        <v>-190.8</v>
      </c>
      <c r="BL97" s="77">
        <f t="shared" si="36"/>
        <v>-197.4</v>
      </c>
      <c r="BM97" s="77">
        <f t="shared" si="36"/>
        <v>-191.5</v>
      </c>
      <c r="BN97" s="77">
        <f t="shared" si="36"/>
        <v>-195.4</v>
      </c>
      <c r="BO97" s="77">
        <f t="shared" si="36"/>
        <v>-207.3</v>
      </c>
      <c r="BP97" s="77">
        <f t="shared" si="36"/>
        <v>-183.2</v>
      </c>
      <c r="BQ97" s="77">
        <f t="shared" si="36"/>
        <v>-156</v>
      </c>
      <c r="BR97" s="77">
        <f t="shared" si="36"/>
        <v>-177</v>
      </c>
      <c r="BS97" s="77">
        <f t="shared" si="36"/>
        <v>-179.5</v>
      </c>
      <c r="BT97" s="77">
        <f t="shared" si="36"/>
        <v>-172.7</v>
      </c>
      <c r="BU97" s="77">
        <f t="shared" si="36"/>
        <v>-184.4</v>
      </c>
      <c r="BV97" s="77">
        <f t="shared" si="36"/>
        <v>-173.9</v>
      </c>
      <c r="BW97" s="77">
        <f t="shared" si="36"/>
        <v>-201</v>
      </c>
    </row>
    <row r="98" spans="1:75" x14ac:dyDescent="0.25">
      <c r="A98" s="79" t="s">
        <v>50</v>
      </c>
      <c r="B98" s="43">
        <v>11.6</v>
      </c>
      <c r="C98" s="43">
        <v>2.2999999999999998</v>
      </c>
      <c r="D98" s="43">
        <v>5.4</v>
      </c>
      <c r="E98" s="43">
        <v>5.4</v>
      </c>
      <c r="F98" s="43">
        <v>5.4</v>
      </c>
      <c r="G98" s="43">
        <v>5.4</v>
      </c>
      <c r="H98" s="43">
        <v>5.4</v>
      </c>
      <c r="I98" s="43">
        <v>5.4</v>
      </c>
      <c r="J98" s="43">
        <v>5.4</v>
      </c>
      <c r="K98" s="43">
        <v>5.4</v>
      </c>
      <c r="L98" s="43">
        <v>5.4</v>
      </c>
      <c r="M98" s="43">
        <v>11.8</v>
      </c>
      <c r="N98" s="43">
        <v>2.5</v>
      </c>
      <c r="O98" s="43">
        <v>10.199999999999999</v>
      </c>
      <c r="P98" s="43">
        <v>10.199999999999999</v>
      </c>
      <c r="Q98" s="43">
        <v>13.8</v>
      </c>
      <c r="R98" s="43">
        <v>12.1</v>
      </c>
      <c r="S98" s="43">
        <v>11.9</v>
      </c>
      <c r="T98" s="43">
        <v>11.9</v>
      </c>
      <c r="U98" s="43">
        <v>12.5</v>
      </c>
      <c r="V98" s="43">
        <v>12.5</v>
      </c>
      <c r="W98" s="43">
        <v>12.5</v>
      </c>
      <c r="X98" s="43">
        <v>12.5</v>
      </c>
      <c r="Y98" s="43">
        <v>12.5</v>
      </c>
      <c r="Z98" s="43">
        <v>12.5</v>
      </c>
      <c r="AA98" s="43">
        <v>12.5</v>
      </c>
      <c r="AB98" s="43">
        <v>12.5</v>
      </c>
      <c r="AC98" s="43">
        <v>12.5</v>
      </c>
      <c r="AD98" s="43">
        <v>12.5</v>
      </c>
      <c r="AE98" s="43">
        <v>5.6</v>
      </c>
      <c r="AF98" s="43">
        <v>9.9</v>
      </c>
      <c r="AG98" s="61">
        <v>14</v>
      </c>
      <c r="AH98" s="45">
        <f t="shared" si="25"/>
        <v>13.8</v>
      </c>
      <c r="AI98" s="46">
        <f t="shared" si="26"/>
        <v>2.2999999999999998</v>
      </c>
      <c r="AK98" s="47"/>
      <c r="AZ98" s="77">
        <f t="shared" si="36"/>
        <v>0</v>
      </c>
      <c r="BA98" s="77">
        <f t="shared" si="36"/>
        <v>0</v>
      </c>
      <c r="BB98" s="77">
        <f t="shared" si="36"/>
        <v>0</v>
      </c>
      <c r="BC98" s="77">
        <f t="shared" si="36"/>
        <v>0</v>
      </c>
      <c r="BD98" s="77">
        <f t="shared" si="36"/>
        <v>0</v>
      </c>
      <c r="BE98" s="77">
        <f t="shared" si="36"/>
        <v>0</v>
      </c>
      <c r="BF98" s="77">
        <f t="shared" si="36"/>
        <v>0</v>
      </c>
      <c r="BG98" s="77">
        <f t="shared" si="36"/>
        <v>0</v>
      </c>
      <c r="BH98" s="77">
        <f t="shared" si="36"/>
        <v>0</v>
      </c>
      <c r="BI98" s="77">
        <f t="shared" si="36"/>
        <v>0</v>
      </c>
      <c r="BJ98" s="77">
        <f t="shared" si="36"/>
        <v>0</v>
      </c>
      <c r="BK98" s="77">
        <f t="shared" si="36"/>
        <v>0</v>
      </c>
      <c r="BL98" s="77">
        <f t="shared" si="36"/>
        <v>0</v>
      </c>
      <c r="BM98" s="77">
        <f t="shared" si="36"/>
        <v>0</v>
      </c>
      <c r="BN98" s="77">
        <f t="shared" si="36"/>
        <v>0</v>
      </c>
      <c r="BO98" s="77">
        <f t="shared" si="36"/>
        <v>0</v>
      </c>
      <c r="BP98" s="77">
        <f t="shared" si="36"/>
        <v>0</v>
      </c>
      <c r="BQ98" s="77">
        <f t="shared" si="36"/>
        <v>0</v>
      </c>
      <c r="BR98" s="77">
        <f t="shared" si="36"/>
        <v>0</v>
      </c>
      <c r="BS98" s="77">
        <f t="shared" si="36"/>
        <v>0</v>
      </c>
      <c r="BT98" s="77">
        <f t="shared" si="36"/>
        <v>0</v>
      </c>
      <c r="BU98" s="77">
        <f t="shared" si="36"/>
        <v>0</v>
      </c>
      <c r="BV98" s="77">
        <f t="shared" si="36"/>
        <v>0</v>
      </c>
      <c r="BW98" s="77">
        <f t="shared" si="36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25"/>
        <v>8.9</v>
      </c>
      <c r="AI99" s="46">
        <f t="shared" si="26"/>
        <v>8.9</v>
      </c>
      <c r="AK99" s="47"/>
      <c r="AZ99" s="77">
        <f t="shared" si="36"/>
        <v>0</v>
      </c>
      <c r="BA99" s="77">
        <f t="shared" si="36"/>
        <v>0</v>
      </c>
      <c r="BB99" s="77">
        <f t="shared" si="36"/>
        <v>0</v>
      </c>
      <c r="BC99" s="77">
        <f t="shared" si="36"/>
        <v>0</v>
      </c>
      <c r="BD99" s="77">
        <f t="shared" si="36"/>
        <v>0</v>
      </c>
      <c r="BE99" s="77">
        <f t="shared" si="36"/>
        <v>0</v>
      </c>
      <c r="BF99" s="77">
        <f t="shared" si="36"/>
        <v>0</v>
      </c>
      <c r="BG99" s="77">
        <f t="shared" si="36"/>
        <v>0</v>
      </c>
      <c r="BH99" s="77">
        <f t="shared" si="36"/>
        <v>0</v>
      </c>
      <c r="BI99" s="77">
        <f t="shared" si="36"/>
        <v>0</v>
      </c>
      <c r="BJ99" s="77">
        <f t="shared" si="36"/>
        <v>0</v>
      </c>
      <c r="BK99" s="77">
        <f t="shared" si="36"/>
        <v>0</v>
      </c>
      <c r="BL99" s="77">
        <f t="shared" si="36"/>
        <v>0</v>
      </c>
      <c r="BM99" s="77">
        <f t="shared" si="36"/>
        <v>0</v>
      </c>
      <c r="BN99" s="77">
        <f t="shared" si="36"/>
        <v>0</v>
      </c>
      <c r="BO99" s="77">
        <f t="shared" si="36"/>
        <v>0</v>
      </c>
      <c r="BP99" s="77">
        <f t="shared" si="36"/>
        <v>0</v>
      </c>
      <c r="BQ99" s="77">
        <f t="shared" si="36"/>
        <v>0</v>
      </c>
      <c r="BR99" s="77">
        <f t="shared" si="36"/>
        <v>0</v>
      </c>
      <c r="BS99" s="77">
        <f t="shared" si="36"/>
        <v>0</v>
      </c>
      <c r="BT99" s="77">
        <f t="shared" si="36"/>
        <v>0</v>
      </c>
      <c r="BU99" s="77">
        <f t="shared" si="36"/>
        <v>0</v>
      </c>
      <c r="BV99" s="77">
        <f t="shared" si="36"/>
        <v>0</v>
      </c>
      <c r="BW99" s="77">
        <f t="shared" si="36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25"/>
        <v>6.2</v>
      </c>
      <c r="AI100" s="46">
        <f t="shared" si="26"/>
        <v>6.2</v>
      </c>
      <c r="AK100" s="47"/>
      <c r="AZ100" s="77">
        <f t="shared" si="36"/>
        <v>0</v>
      </c>
      <c r="BA100" s="77">
        <f t="shared" si="36"/>
        <v>0</v>
      </c>
      <c r="BB100" s="77">
        <f t="shared" si="36"/>
        <v>0</v>
      </c>
      <c r="BC100" s="77">
        <f t="shared" si="36"/>
        <v>0</v>
      </c>
      <c r="BD100" s="77">
        <f t="shared" si="36"/>
        <v>0</v>
      </c>
      <c r="BE100" s="77">
        <f t="shared" si="36"/>
        <v>0</v>
      </c>
      <c r="BF100" s="77">
        <f t="shared" si="36"/>
        <v>0</v>
      </c>
      <c r="BG100" s="77">
        <f t="shared" si="36"/>
        <v>0</v>
      </c>
      <c r="BH100" s="77">
        <f t="shared" si="36"/>
        <v>0</v>
      </c>
      <c r="BI100" s="77">
        <f t="shared" si="36"/>
        <v>0</v>
      </c>
      <c r="BJ100" s="77">
        <f t="shared" si="36"/>
        <v>0</v>
      </c>
      <c r="BK100" s="77">
        <f t="shared" si="36"/>
        <v>0</v>
      </c>
      <c r="BL100" s="77">
        <f t="shared" si="36"/>
        <v>0</v>
      </c>
      <c r="BM100" s="77">
        <f t="shared" si="36"/>
        <v>0</v>
      </c>
      <c r="BN100" s="77">
        <f t="shared" si="36"/>
        <v>0</v>
      </c>
      <c r="BO100" s="77">
        <f t="shared" si="36"/>
        <v>0</v>
      </c>
      <c r="BP100" s="77">
        <f t="shared" si="36"/>
        <v>0</v>
      </c>
      <c r="BQ100" s="77">
        <f t="shared" si="36"/>
        <v>0</v>
      </c>
      <c r="BR100" s="77">
        <f t="shared" si="36"/>
        <v>0</v>
      </c>
      <c r="BS100" s="77">
        <f t="shared" si="36"/>
        <v>0</v>
      </c>
      <c r="BT100" s="77">
        <f t="shared" si="36"/>
        <v>0</v>
      </c>
      <c r="BU100" s="77">
        <f t="shared" si="36"/>
        <v>0</v>
      </c>
      <c r="BV100" s="77">
        <f t="shared" si="36"/>
        <v>0</v>
      </c>
      <c r="BW100" s="77">
        <f t="shared" si="36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25"/>
        <v>2</v>
      </c>
      <c r="AI101" s="46">
        <f t="shared" si="26"/>
        <v>2</v>
      </c>
      <c r="AK101" s="47"/>
      <c r="AZ101" s="77">
        <f t="shared" si="36"/>
        <v>0</v>
      </c>
      <c r="BA101" s="77">
        <f t="shared" si="36"/>
        <v>0</v>
      </c>
      <c r="BB101" s="77">
        <f t="shared" si="36"/>
        <v>0</v>
      </c>
      <c r="BC101" s="77">
        <f t="shared" si="36"/>
        <v>0</v>
      </c>
      <c r="BD101" s="77">
        <f t="shared" si="36"/>
        <v>0</v>
      </c>
      <c r="BE101" s="77">
        <f t="shared" si="36"/>
        <v>0</v>
      </c>
      <c r="BF101" s="77">
        <f t="shared" si="36"/>
        <v>0</v>
      </c>
      <c r="BG101" s="77">
        <f t="shared" si="36"/>
        <v>0</v>
      </c>
      <c r="BH101" s="77">
        <f t="shared" si="36"/>
        <v>0</v>
      </c>
      <c r="BI101" s="77">
        <f t="shared" si="36"/>
        <v>0</v>
      </c>
      <c r="BJ101" s="77">
        <f t="shared" si="36"/>
        <v>0</v>
      </c>
      <c r="BK101" s="77">
        <f t="shared" si="36"/>
        <v>0</v>
      </c>
      <c r="BL101" s="77">
        <f t="shared" si="36"/>
        <v>0</v>
      </c>
      <c r="BM101" s="77">
        <f t="shared" si="36"/>
        <v>0</v>
      </c>
      <c r="BN101" s="77">
        <f t="shared" si="36"/>
        <v>0</v>
      </c>
      <c r="BO101" s="77">
        <f t="shared" si="36"/>
        <v>0</v>
      </c>
      <c r="BP101" s="77">
        <f t="shared" si="36"/>
        <v>0</v>
      </c>
      <c r="BQ101" s="77">
        <f t="shared" si="36"/>
        <v>0</v>
      </c>
      <c r="BR101" s="77">
        <f t="shared" si="36"/>
        <v>0</v>
      </c>
      <c r="BS101" s="77">
        <f t="shared" si="36"/>
        <v>0</v>
      </c>
      <c r="BT101" s="77">
        <f t="shared" si="36"/>
        <v>0</v>
      </c>
      <c r="BU101" s="77">
        <f t="shared" si="36"/>
        <v>0</v>
      </c>
      <c r="BV101" s="77">
        <f t="shared" si="36"/>
        <v>0</v>
      </c>
      <c r="BW101" s="77">
        <f t="shared" si="36"/>
        <v>0</v>
      </c>
    </row>
    <row r="102" spans="1:75" ht="15.75" thickBot="1" x14ac:dyDescent="0.3">
      <c r="A102" s="82" t="s">
        <v>54</v>
      </c>
      <c r="B102" s="66">
        <f t="shared" ref="B102:C102" si="37">SUM(B89:B101)</f>
        <v>346.79999999999995</v>
      </c>
      <c r="C102" s="66">
        <f t="shared" si="37"/>
        <v>325.49999999999994</v>
      </c>
      <c r="D102" s="66">
        <f t="shared" ref="D102" si="38">SUM(D89:D101)</f>
        <v>328.7999999999999</v>
      </c>
      <c r="E102" s="66">
        <f t="shared" ref="E102:AG102" si="39">SUM(E89:E101)</f>
        <v>328.7999999999999</v>
      </c>
      <c r="F102" s="66">
        <f t="shared" si="39"/>
        <v>329.49999999999994</v>
      </c>
      <c r="G102" s="66">
        <f t="shared" si="39"/>
        <v>300.09999999999991</v>
      </c>
      <c r="H102" s="66">
        <f t="shared" si="39"/>
        <v>263.89999999999998</v>
      </c>
      <c r="I102" s="66">
        <f t="shared" si="39"/>
        <v>262.20000000000005</v>
      </c>
      <c r="J102" s="66">
        <f t="shared" si="39"/>
        <v>235.1</v>
      </c>
      <c r="K102" s="66">
        <f t="shared" si="39"/>
        <v>266.59999999999997</v>
      </c>
      <c r="L102" s="66">
        <f t="shared" si="39"/>
        <v>266.59999999999997</v>
      </c>
      <c r="M102" s="66">
        <f t="shared" si="39"/>
        <v>290.3</v>
      </c>
      <c r="N102" s="66">
        <f t="shared" si="39"/>
        <v>332.79999999999995</v>
      </c>
      <c r="O102" s="66">
        <f t="shared" si="39"/>
        <v>291.69999999999993</v>
      </c>
      <c r="P102" s="66">
        <f t="shared" si="39"/>
        <v>291.49999999999994</v>
      </c>
      <c r="Q102" s="66">
        <f t="shared" si="39"/>
        <v>295.49999999999994</v>
      </c>
      <c r="R102" s="66">
        <f t="shared" si="39"/>
        <v>294</v>
      </c>
      <c r="S102" s="66">
        <f t="shared" si="39"/>
        <v>313.99999999999994</v>
      </c>
      <c r="T102" s="66">
        <f t="shared" ref="T102:U102" si="40">SUM(T89:T101)</f>
        <v>312.49999999999994</v>
      </c>
      <c r="U102" s="66">
        <f t="shared" si="40"/>
        <v>310.2</v>
      </c>
      <c r="V102" s="66">
        <f t="shared" ref="V102:W102" si="41">SUM(V89:V101)</f>
        <v>374.2</v>
      </c>
      <c r="W102" s="66">
        <f t="shared" si="41"/>
        <v>374.2</v>
      </c>
      <c r="X102" s="66">
        <f t="shared" si="39"/>
        <v>368.09999999999997</v>
      </c>
      <c r="Y102" s="66">
        <f t="shared" si="39"/>
        <v>367.09999999999997</v>
      </c>
      <c r="Z102" s="66">
        <f t="shared" si="39"/>
        <v>367.09999999999997</v>
      </c>
      <c r="AA102" s="66">
        <f t="shared" si="39"/>
        <v>367.09999999999997</v>
      </c>
      <c r="AB102" s="66">
        <f t="shared" si="39"/>
        <v>365.09999999999997</v>
      </c>
      <c r="AC102" s="66">
        <f t="shared" si="39"/>
        <v>365.09999999999997</v>
      </c>
      <c r="AD102" s="66">
        <f t="shared" si="39"/>
        <v>365.09999999999997</v>
      </c>
      <c r="AE102" s="66">
        <f t="shared" si="39"/>
        <v>350.39999999999992</v>
      </c>
      <c r="AF102" s="66">
        <f t="shared" si="39"/>
        <v>331.7999999999999</v>
      </c>
      <c r="AG102" s="75">
        <f t="shared" si="39"/>
        <v>489.91</v>
      </c>
      <c r="AH102" s="45">
        <f t="shared" si="25"/>
        <v>374.2</v>
      </c>
      <c r="AI102" s="46">
        <f t="shared" si="26"/>
        <v>235.1</v>
      </c>
      <c r="AK102" s="47"/>
      <c r="AY102" s="77"/>
    </row>
    <row r="103" spans="1:75" x14ac:dyDescent="0.25">
      <c r="A103" s="42" t="s">
        <v>55</v>
      </c>
      <c r="B103" s="44">
        <v>10</v>
      </c>
      <c r="C103" s="44">
        <v>14</v>
      </c>
      <c r="D103" s="44">
        <v>29</v>
      </c>
      <c r="E103" s="44">
        <v>14.4</v>
      </c>
      <c r="F103" s="44">
        <v>14.4</v>
      </c>
      <c r="G103" s="44">
        <v>14.4</v>
      </c>
      <c r="H103" s="44">
        <v>14.4</v>
      </c>
      <c r="I103" s="44">
        <v>10.8</v>
      </c>
      <c r="J103" s="44">
        <v>10.8</v>
      </c>
      <c r="K103" s="44">
        <v>10.8</v>
      </c>
      <c r="L103" s="44">
        <v>10.8</v>
      </c>
      <c r="M103" s="44">
        <v>10.8</v>
      </c>
      <c r="N103" s="44">
        <v>14</v>
      </c>
      <c r="O103" s="44">
        <v>14</v>
      </c>
      <c r="P103" s="44">
        <v>14</v>
      </c>
      <c r="Q103" s="44">
        <v>14</v>
      </c>
      <c r="R103" s="44">
        <v>0</v>
      </c>
      <c r="S103" s="44">
        <v>14</v>
      </c>
      <c r="T103" s="44">
        <v>20.8</v>
      </c>
      <c r="U103" s="44">
        <v>20.8</v>
      </c>
      <c r="V103" s="44">
        <v>20.8</v>
      </c>
      <c r="W103" s="44">
        <v>20.8</v>
      </c>
      <c r="X103" s="44">
        <v>20.8</v>
      </c>
      <c r="Y103" s="44">
        <v>20.8</v>
      </c>
      <c r="Z103" s="44">
        <v>20.8</v>
      </c>
      <c r="AA103" s="44">
        <v>20.8</v>
      </c>
      <c r="AB103" s="44">
        <v>20.8</v>
      </c>
      <c r="AC103" s="44">
        <v>30</v>
      </c>
      <c r="AD103" s="44">
        <v>20</v>
      </c>
      <c r="AE103" s="44">
        <v>20</v>
      </c>
      <c r="AF103" s="44">
        <v>20</v>
      </c>
      <c r="AG103" s="59">
        <v>60</v>
      </c>
      <c r="AH103" s="45">
        <f t="shared" si="25"/>
        <v>30</v>
      </c>
      <c r="AI103" s="46">
        <f t="shared" si="26"/>
        <v>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6</v>
      </c>
      <c r="C104" s="43">
        <v>10</v>
      </c>
      <c r="D104" s="43">
        <v>10</v>
      </c>
      <c r="E104" s="43">
        <v>7</v>
      </c>
      <c r="F104" s="43">
        <v>7</v>
      </c>
      <c r="G104" s="43">
        <v>7</v>
      </c>
      <c r="H104" s="43">
        <v>7</v>
      </c>
      <c r="I104" s="43">
        <v>7</v>
      </c>
      <c r="J104" s="43">
        <v>7</v>
      </c>
      <c r="K104" s="43">
        <v>7</v>
      </c>
      <c r="L104" s="43">
        <v>7</v>
      </c>
      <c r="M104" s="43">
        <v>7</v>
      </c>
      <c r="N104" s="43">
        <v>7</v>
      </c>
      <c r="O104" s="43">
        <v>7</v>
      </c>
      <c r="P104" s="43">
        <v>7</v>
      </c>
      <c r="Q104" s="43">
        <v>7</v>
      </c>
      <c r="R104" s="43">
        <v>0</v>
      </c>
      <c r="S104" s="43">
        <v>7</v>
      </c>
      <c r="T104" s="43">
        <v>10</v>
      </c>
      <c r="U104" s="43">
        <v>10</v>
      </c>
      <c r="V104" s="43">
        <v>10</v>
      </c>
      <c r="W104" s="43">
        <v>10</v>
      </c>
      <c r="X104" s="43">
        <v>10</v>
      </c>
      <c r="Y104" s="43">
        <v>10</v>
      </c>
      <c r="Z104" s="43">
        <v>10</v>
      </c>
      <c r="AA104" s="43">
        <v>10</v>
      </c>
      <c r="AB104" s="43">
        <v>10</v>
      </c>
      <c r="AC104" s="43">
        <v>10</v>
      </c>
      <c r="AD104" s="43">
        <v>8</v>
      </c>
      <c r="AE104" s="43">
        <v>8</v>
      </c>
      <c r="AF104" s="43">
        <v>8</v>
      </c>
      <c r="AG104" s="61">
        <v>32</v>
      </c>
      <c r="AH104" s="45">
        <f t="shared" si="25"/>
        <v>10</v>
      </c>
      <c r="AI104" s="46">
        <f t="shared" si="26"/>
        <v>0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3</v>
      </c>
      <c r="C105" s="292">
        <v>3</v>
      </c>
      <c r="D105" s="292">
        <v>3</v>
      </c>
      <c r="E105" s="292">
        <v>3</v>
      </c>
      <c r="F105" s="292">
        <v>3</v>
      </c>
      <c r="G105" s="292">
        <v>3</v>
      </c>
      <c r="H105" s="292">
        <v>3</v>
      </c>
      <c r="I105" s="292">
        <v>3</v>
      </c>
      <c r="J105" s="292">
        <v>3</v>
      </c>
      <c r="K105" s="292">
        <v>3</v>
      </c>
      <c r="L105" s="292">
        <v>3</v>
      </c>
      <c r="M105" s="292">
        <v>3</v>
      </c>
      <c r="N105" s="292">
        <v>5</v>
      </c>
      <c r="O105" s="292">
        <v>5</v>
      </c>
      <c r="P105" s="292">
        <v>5</v>
      </c>
      <c r="Q105" s="292">
        <v>5</v>
      </c>
      <c r="R105" s="292">
        <v>0</v>
      </c>
      <c r="S105" s="292">
        <v>5</v>
      </c>
      <c r="T105" s="292">
        <v>5</v>
      </c>
      <c r="U105" s="292">
        <v>5</v>
      </c>
      <c r="V105" s="292">
        <v>5</v>
      </c>
      <c r="W105" s="292">
        <v>5</v>
      </c>
      <c r="X105" s="292">
        <v>5</v>
      </c>
      <c r="Y105" s="292">
        <v>5</v>
      </c>
      <c r="Z105" s="292">
        <v>5</v>
      </c>
      <c r="AA105" s="292">
        <v>5</v>
      </c>
      <c r="AB105" s="292">
        <v>5</v>
      </c>
      <c r="AC105" s="292">
        <v>5</v>
      </c>
      <c r="AD105" s="292">
        <v>5</v>
      </c>
      <c r="AE105" s="292">
        <v>5</v>
      </c>
      <c r="AF105" s="292">
        <v>5</v>
      </c>
      <c r="AG105" s="73">
        <v>14</v>
      </c>
      <c r="AH105" s="45">
        <f t="shared" si="25"/>
        <v>5</v>
      </c>
      <c r="AI105" s="46">
        <f t="shared" si="26"/>
        <v>0</v>
      </c>
      <c r="AK105" s="47"/>
      <c r="AY105" s="77"/>
      <c r="BF105" s="76"/>
      <c r="BG105" s="77">
        <f t="array" ref="BG105:BL128">TRANSPOSE(AZ89:BW94)</f>
        <v>-514</v>
      </c>
      <c r="BH105" s="77">
        <v>-193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C106" si="42">B103+B104+B105</f>
        <v>19</v>
      </c>
      <c r="C106" s="66">
        <f t="shared" si="42"/>
        <v>27</v>
      </c>
      <c r="D106" s="66">
        <f t="shared" ref="D106" si="43">D103+D104+D105</f>
        <v>42</v>
      </c>
      <c r="E106" s="66">
        <f t="shared" ref="E106:AF106" si="44">E103+E104+E105</f>
        <v>24.4</v>
      </c>
      <c r="F106" s="66">
        <f t="shared" si="44"/>
        <v>24.4</v>
      </c>
      <c r="G106" s="66">
        <f t="shared" si="44"/>
        <v>24.4</v>
      </c>
      <c r="H106" s="66">
        <f t="shared" si="44"/>
        <v>24.4</v>
      </c>
      <c r="I106" s="66">
        <f t="shared" si="44"/>
        <v>20.8</v>
      </c>
      <c r="J106" s="66">
        <f t="shared" si="44"/>
        <v>20.8</v>
      </c>
      <c r="K106" s="66">
        <f t="shared" si="44"/>
        <v>20.8</v>
      </c>
      <c r="L106" s="66">
        <f t="shared" si="44"/>
        <v>20.8</v>
      </c>
      <c r="M106" s="66">
        <f t="shared" si="44"/>
        <v>20.8</v>
      </c>
      <c r="N106" s="66">
        <f t="shared" si="44"/>
        <v>26</v>
      </c>
      <c r="O106" s="66">
        <f t="shared" si="44"/>
        <v>26</v>
      </c>
      <c r="P106" s="66">
        <f t="shared" si="44"/>
        <v>26</v>
      </c>
      <c r="Q106" s="66">
        <f t="shared" si="44"/>
        <v>26</v>
      </c>
      <c r="R106" s="66">
        <f t="shared" si="44"/>
        <v>0</v>
      </c>
      <c r="S106" s="66">
        <f t="shared" si="44"/>
        <v>26</v>
      </c>
      <c r="T106" s="66">
        <f t="shared" si="44"/>
        <v>35.799999999999997</v>
      </c>
      <c r="U106" s="66">
        <f t="shared" si="44"/>
        <v>35.799999999999997</v>
      </c>
      <c r="V106" s="66">
        <f t="shared" si="44"/>
        <v>35.799999999999997</v>
      </c>
      <c r="W106" s="66">
        <f t="shared" si="44"/>
        <v>35.799999999999997</v>
      </c>
      <c r="X106" s="66">
        <f t="shared" si="44"/>
        <v>35.799999999999997</v>
      </c>
      <c r="Y106" s="66">
        <f t="shared" si="44"/>
        <v>35.799999999999997</v>
      </c>
      <c r="Z106" s="66">
        <f t="shared" si="44"/>
        <v>35.799999999999997</v>
      </c>
      <c r="AA106" s="66">
        <f t="shared" si="44"/>
        <v>35.799999999999997</v>
      </c>
      <c r="AB106" s="66">
        <f t="shared" si="44"/>
        <v>35.799999999999997</v>
      </c>
      <c r="AC106" s="66">
        <f t="shared" si="44"/>
        <v>45</v>
      </c>
      <c r="AD106" s="66">
        <f t="shared" si="44"/>
        <v>33</v>
      </c>
      <c r="AE106" s="66">
        <f t="shared" si="44"/>
        <v>33</v>
      </c>
      <c r="AF106" s="66">
        <f t="shared" si="44"/>
        <v>33</v>
      </c>
      <c r="AG106" s="75">
        <f>SUM(AG103:AG105)</f>
        <v>106</v>
      </c>
      <c r="AH106" s="45">
        <f t="shared" si="25"/>
        <v>45</v>
      </c>
      <c r="AI106" s="46">
        <f t="shared" si="26"/>
        <v>0</v>
      </c>
      <c r="AK106" s="47"/>
      <c r="AY106" s="77"/>
      <c r="BF106" s="76"/>
      <c r="BG106" s="77">
        <v>-517.29999999999995</v>
      </c>
      <c r="BH106" s="77">
        <v>-189.8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-524</v>
      </c>
      <c r="C107" s="44">
        <v>-513.6</v>
      </c>
      <c r="D107" s="44">
        <v>-517.29999999999995</v>
      </c>
      <c r="E107" s="44">
        <v>-528</v>
      </c>
      <c r="F107" s="44">
        <f>-608.1</f>
        <v>-608.1</v>
      </c>
      <c r="G107" s="44">
        <v>-612.1</v>
      </c>
      <c r="H107" s="44">
        <v>-623.29999999999995</v>
      </c>
      <c r="I107" s="44">
        <v>-671.2</v>
      </c>
      <c r="J107" s="44">
        <v>-679</v>
      </c>
      <c r="K107" s="44">
        <v>-698</v>
      </c>
      <c r="L107" s="44">
        <v>-683.7</v>
      </c>
      <c r="M107" s="44">
        <v>-681.6</v>
      </c>
      <c r="N107" s="44">
        <v>-672.7</v>
      </c>
      <c r="O107" s="44">
        <v>-611.29999999999995</v>
      </c>
      <c r="P107" s="44">
        <v>-682.7</v>
      </c>
      <c r="Q107" s="44">
        <v>-612.6</v>
      </c>
      <c r="R107" s="44">
        <v>-555.20000000000005</v>
      </c>
      <c r="S107" s="44">
        <v>-546.1</v>
      </c>
      <c r="T107" s="44">
        <v>-555.4</v>
      </c>
      <c r="U107" s="44">
        <v>-653.79999999999995</v>
      </c>
      <c r="V107" s="44">
        <v>-642.4</v>
      </c>
      <c r="W107" s="44">
        <v>-688.2</v>
      </c>
      <c r="X107" s="44">
        <v>-161</v>
      </c>
      <c r="Y107" s="44">
        <v>-581</v>
      </c>
      <c r="Z107" s="44">
        <v>-571</v>
      </c>
      <c r="AA107" s="44">
        <v>-571</v>
      </c>
      <c r="AB107" s="44">
        <v>-586.29999999999995</v>
      </c>
      <c r="AC107" s="44">
        <v>-571</v>
      </c>
      <c r="AD107" s="44">
        <v>-573</v>
      </c>
      <c r="AE107" s="44">
        <v>-600.20000000000005</v>
      </c>
      <c r="AF107" s="44">
        <v>-574.9</v>
      </c>
      <c r="AG107" s="59"/>
      <c r="AH107" s="45">
        <f t="shared" si="25"/>
        <v>-161</v>
      </c>
      <c r="AI107" s="46">
        <f t="shared" si="26"/>
        <v>-698</v>
      </c>
      <c r="AK107" s="47"/>
      <c r="AY107" s="77"/>
      <c r="BF107" s="76"/>
      <c r="BG107" s="77">
        <v>-528</v>
      </c>
      <c r="BH107" s="77">
        <v>-198.8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-201</v>
      </c>
      <c r="C108" s="43">
        <v>-193.2</v>
      </c>
      <c r="D108" s="43">
        <v>-189.8</v>
      </c>
      <c r="E108" s="43">
        <v>-198.8</v>
      </c>
      <c r="F108" s="43">
        <v>-197.3</v>
      </c>
      <c r="G108" s="43">
        <v>-198</v>
      </c>
      <c r="H108" s="43">
        <v>-196.1</v>
      </c>
      <c r="I108" s="43">
        <v>-195.8</v>
      </c>
      <c r="J108" s="43">
        <v>-182.2</v>
      </c>
      <c r="K108" s="43">
        <v>-199</v>
      </c>
      <c r="L108" s="43">
        <v>-198.4</v>
      </c>
      <c r="M108" s="43">
        <v>-192.2</v>
      </c>
      <c r="N108" s="43">
        <v>-202.6</v>
      </c>
      <c r="O108" s="43">
        <v>-180.2</v>
      </c>
      <c r="P108" s="43">
        <v>-198.1</v>
      </c>
      <c r="Q108" s="43">
        <v>-190.8</v>
      </c>
      <c r="R108" s="43">
        <v>-197.4</v>
      </c>
      <c r="S108" s="43">
        <v>-191.5</v>
      </c>
      <c r="T108" s="43">
        <v>-195.4</v>
      </c>
      <c r="U108" s="43">
        <v>-207.3</v>
      </c>
      <c r="V108" s="43">
        <v>-183.2</v>
      </c>
      <c r="W108" s="43">
        <v>-181.1</v>
      </c>
      <c r="X108" s="43">
        <v>-156</v>
      </c>
      <c r="Y108" s="43">
        <v>-161</v>
      </c>
      <c r="Z108" s="43">
        <v>-177</v>
      </c>
      <c r="AA108" s="43">
        <v>-177</v>
      </c>
      <c r="AB108" s="43">
        <v>-179.5</v>
      </c>
      <c r="AC108" s="43">
        <v>-177</v>
      </c>
      <c r="AD108" s="43">
        <v>-172.7</v>
      </c>
      <c r="AE108" s="43">
        <v>-184.4</v>
      </c>
      <c r="AF108" s="43">
        <v>-173.9</v>
      </c>
      <c r="AG108" s="61"/>
      <c r="AH108" s="45">
        <f t="shared" si="25"/>
        <v>-156</v>
      </c>
      <c r="AI108" s="46">
        <f t="shared" si="26"/>
        <v>-207.3</v>
      </c>
      <c r="AK108" s="47"/>
      <c r="AL108" s="83" t="s">
        <v>61</v>
      </c>
      <c r="AM108" s="83"/>
      <c r="AY108" s="77"/>
      <c r="BF108" s="77"/>
      <c r="BG108" s="77">
        <v>-608.1</v>
      </c>
      <c r="BH108" s="77">
        <v>-197.3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25"/>
        <v>0</v>
      </c>
      <c r="AI109" s="46">
        <f t="shared" si="26"/>
        <v>0</v>
      </c>
      <c r="AK109" s="85"/>
      <c r="AL109" s="86"/>
      <c r="AM109" s="86"/>
      <c r="AN109" s="87"/>
      <c r="AY109" s="77"/>
      <c r="BF109" s="77"/>
      <c r="BG109" s="77">
        <v>-612.1</v>
      </c>
      <c r="BH109" s="77">
        <v>-198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25"/>
        <v>0</v>
      </c>
      <c r="AI110" s="46">
        <f t="shared" si="26"/>
        <v>0</v>
      </c>
      <c r="AK110" s="89" t="s">
        <v>64</v>
      </c>
      <c r="AL110" s="43"/>
      <c r="AM110" s="88"/>
      <c r="AN110" s="90"/>
      <c r="AY110" s="77"/>
      <c r="BF110" s="77"/>
      <c r="BG110" s="77">
        <v>-671.2</v>
      </c>
      <c r="BH110" s="77">
        <v>-195.8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25"/>
        <v>0</v>
      </c>
      <c r="AI111" s="46">
        <f t="shared" si="26"/>
        <v>0</v>
      </c>
      <c r="AK111" s="89" t="s">
        <v>66</v>
      </c>
      <c r="AL111" s="88"/>
      <c r="AM111" s="88"/>
      <c r="AN111" s="90"/>
      <c r="AY111" s="77"/>
      <c r="BF111" s="77"/>
      <c r="BG111" s="77">
        <v>-698</v>
      </c>
      <c r="BH111" s="77">
        <v>-199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9.4</v>
      </c>
      <c r="C112" s="92">
        <v>3.6</v>
      </c>
      <c r="D112" s="92">
        <v>8.9</v>
      </c>
      <c r="E112" s="92">
        <v>14.5</v>
      </c>
      <c r="F112" s="92">
        <v>11.3</v>
      </c>
      <c r="G112" s="92">
        <v>-4.8</v>
      </c>
      <c r="H112" s="92">
        <v>3</v>
      </c>
      <c r="I112" s="92">
        <v>-5.7</v>
      </c>
      <c r="J112" s="92">
        <v>-14.3</v>
      </c>
      <c r="K112" s="92">
        <v>-8.6999999999999993</v>
      </c>
      <c r="L112" s="92">
        <v>-13</v>
      </c>
      <c r="M112" s="92">
        <v>-9</v>
      </c>
      <c r="N112" s="92">
        <v>-18</v>
      </c>
      <c r="O112" s="92">
        <v>-39.700000000000003</v>
      </c>
      <c r="P112" s="92">
        <v>-35.799999999999997</v>
      </c>
      <c r="Q112" s="92">
        <v>-35.6</v>
      </c>
      <c r="R112" s="92">
        <v>-44.5</v>
      </c>
      <c r="S112" s="92">
        <v>-42.5</v>
      </c>
      <c r="T112" s="92">
        <v>-33.1</v>
      </c>
      <c r="U112" s="92">
        <v>-42.8</v>
      </c>
      <c r="V112" s="92">
        <v>-28.6</v>
      </c>
      <c r="W112" s="92">
        <v>-36.5</v>
      </c>
      <c r="X112" s="92">
        <v>-45</v>
      </c>
      <c r="Y112" s="92">
        <v>-44</v>
      </c>
      <c r="Z112" s="92">
        <v>-25.3</v>
      </c>
      <c r="AA112" s="92">
        <v>-25.3</v>
      </c>
      <c r="AB112" s="92">
        <v>-29.5</v>
      </c>
      <c r="AC112" s="92">
        <v>-25.3</v>
      </c>
      <c r="AD112" s="92">
        <v>-29.8</v>
      </c>
      <c r="AE112" s="92">
        <v>-31.1</v>
      </c>
      <c r="AF112" s="92">
        <v>-1.1000000000000001</v>
      </c>
      <c r="AG112" s="84"/>
      <c r="AH112" s="45">
        <f t="shared" si="25"/>
        <v>14.5</v>
      </c>
      <c r="AI112" s="46">
        <f t="shared" si="26"/>
        <v>-45</v>
      </c>
      <c r="AK112" s="89"/>
      <c r="AL112" s="44"/>
      <c r="AM112" s="44"/>
      <c r="AN112" s="93"/>
      <c r="AY112" s="77"/>
      <c r="BF112" s="77"/>
      <c r="BG112" s="77">
        <v>-681.6</v>
      </c>
      <c r="BH112" s="77">
        <v>-192.2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25"/>
        <v>0</v>
      </c>
      <c r="AI113" s="46">
        <f t="shared" si="26"/>
        <v>0</v>
      </c>
      <c r="AK113" s="89"/>
      <c r="AL113" s="92"/>
      <c r="AM113" s="94"/>
      <c r="AN113" s="360"/>
      <c r="AY113" s="77"/>
      <c r="BF113" s="77"/>
      <c r="BG113" s="77">
        <v>-672.7</v>
      </c>
      <c r="BH113" s="77">
        <v>-202.6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25"/>
        <v>0</v>
      </c>
      <c r="AI114" s="46">
        <f t="shared" si="26"/>
        <v>0</v>
      </c>
      <c r="AK114" s="89"/>
      <c r="AL114" s="92"/>
      <c r="AM114" s="92"/>
      <c r="AN114" s="361"/>
      <c r="BF114" s="77"/>
      <c r="BG114" s="77">
        <v>-611.29999999999995</v>
      </c>
      <c r="BH114" s="77">
        <v>-180.2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25"/>
        <v>0</v>
      </c>
      <c r="AI115" s="46">
        <f t="shared" si="26"/>
        <v>0</v>
      </c>
      <c r="AK115" s="95"/>
      <c r="AL115" s="96"/>
      <c r="AM115" s="96"/>
      <c r="AN115" s="97"/>
      <c r="BF115" s="77"/>
      <c r="BG115" s="77">
        <v>-682.7</v>
      </c>
      <c r="BH115" s="77">
        <v>-198.1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25"/>
        <v>0</v>
      </c>
      <c r="AI116" s="46">
        <f t="shared" si="26"/>
        <v>0</v>
      </c>
      <c r="BF116" s="77"/>
      <c r="BG116" s="77">
        <v>-612.6</v>
      </c>
      <c r="BH116" s="77">
        <v>-190.8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25"/>
        <v>0</v>
      </c>
      <c r="AI117" s="46">
        <f t="shared" si="26"/>
        <v>0</v>
      </c>
      <c r="BF117" s="77"/>
      <c r="BG117" s="77">
        <v>-555.20000000000005</v>
      </c>
      <c r="BH117" s="77">
        <v>-197.4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C118" si="45">SUMIF(B107:B117,"&gt;0")</f>
        <v>9.4</v>
      </c>
      <c r="C118" s="66">
        <f t="shared" si="45"/>
        <v>3.6</v>
      </c>
      <c r="D118" s="66">
        <f t="shared" ref="D118" si="46">SUMIF(D107:D117,"&gt;0")</f>
        <v>8.9</v>
      </c>
      <c r="E118" s="66">
        <f t="shared" ref="E118:AF118" si="47">SUMIF(E107:E117,"&gt;0")</f>
        <v>14.5</v>
      </c>
      <c r="F118" s="66">
        <f t="shared" si="47"/>
        <v>11.3</v>
      </c>
      <c r="G118" s="66">
        <f t="shared" si="47"/>
        <v>0</v>
      </c>
      <c r="H118" s="66">
        <f t="shared" si="47"/>
        <v>3</v>
      </c>
      <c r="I118" s="66">
        <f t="shared" si="47"/>
        <v>0</v>
      </c>
      <c r="J118" s="66">
        <f t="shared" si="47"/>
        <v>0</v>
      </c>
      <c r="K118" s="66">
        <f t="shared" si="47"/>
        <v>0</v>
      </c>
      <c r="L118" s="66">
        <f t="shared" si="47"/>
        <v>0</v>
      </c>
      <c r="M118" s="66">
        <f t="shared" si="47"/>
        <v>0</v>
      </c>
      <c r="N118" s="66">
        <f t="shared" si="47"/>
        <v>0</v>
      </c>
      <c r="O118" s="66">
        <f t="shared" si="47"/>
        <v>0</v>
      </c>
      <c r="P118" s="66">
        <f t="shared" si="47"/>
        <v>0</v>
      </c>
      <c r="Q118" s="66">
        <f t="shared" si="47"/>
        <v>0</v>
      </c>
      <c r="R118" s="66">
        <f t="shared" si="47"/>
        <v>0</v>
      </c>
      <c r="S118" s="66">
        <f t="shared" si="47"/>
        <v>0</v>
      </c>
      <c r="T118" s="66">
        <f t="shared" si="47"/>
        <v>0</v>
      </c>
      <c r="U118" s="66">
        <f t="shared" si="47"/>
        <v>0</v>
      </c>
      <c r="V118" s="66">
        <f t="shared" si="47"/>
        <v>0</v>
      </c>
      <c r="W118" s="66">
        <f t="shared" si="47"/>
        <v>0</v>
      </c>
      <c r="X118" s="66">
        <f t="shared" si="47"/>
        <v>0</v>
      </c>
      <c r="Y118" s="66">
        <f t="shared" si="47"/>
        <v>0</v>
      </c>
      <c r="Z118" s="66">
        <f t="shared" si="47"/>
        <v>0</v>
      </c>
      <c r="AA118" s="66">
        <f t="shared" si="47"/>
        <v>0</v>
      </c>
      <c r="AB118" s="66">
        <f t="shared" si="47"/>
        <v>0</v>
      </c>
      <c r="AC118" s="66">
        <f t="shared" si="47"/>
        <v>0</v>
      </c>
      <c r="AD118" s="66">
        <f t="shared" si="47"/>
        <v>0</v>
      </c>
      <c r="AE118" s="66">
        <f t="shared" si="47"/>
        <v>0</v>
      </c>
      <c r="AF118" s="66">
        <f t="shared" si="47"/>
        <v>0</v>
      </c>
      <c r="AG118" s="99">
        <f>SUM(AG107:AG117)</f>
        <v>0</v>
      </c>
      <c r="AH118" s="45">
        <f t="shared" si="25"/>
        <v>14.5</v>
      </c>
      <c r="AI118" s="46">
        <f t="shared" si="26"/>
        <v>0</v>
      </c>
      <c r="AJ118" s="100">
        <f t="array" ref="AJ118">MIN(IF(B118:AF118&lt;&gt;0,B118:AF118))</f>
        <v>3</v>
      </c>
      <c r="BF118" s="77"/>
      <c r="BG118" s="77">
        <v>-546.1</v>
      </c>
      <c r="BH118" s="77">
        <v>-191.5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25"/>
        <v>0</v>
      </c>
      <c r="AI119" s="46">
        <f t="shared" si="26"/>
        <v>0</v>
      </c>
      <c r="BF119" s="77"/>
      <c r="BG119" s="77">
        <v>-555.4</v>
      </c>
      <c r="BH119" s="77">
        <v>-195.4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25"/>
        <v>0</v>
      </c>
      <c r="AI120" s="46">
        <f t="shared" si="26"/>
        <v>0</v>
      </c>
      <c r="BF120" s="77"/>
      <c r="BG120" s="77">
        <v>-653.79999999999995</v>
      </c>
      <c r="BH120" s="77">
        <v>-207.3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25"/>
        <v>0</v>
      </c>
      <c r="AI121" s="46">
        <f t="shared" si="26"/>
        <v>0</v>
      </c>
      <c r="BF121" s="77"/>
      <c r="BG121" s="77">
        <v>-642.4</v>
      </c>
      <c r="BH121" s="77">
        <v>-183.2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25"/>
        <v>0</v>
      </c>
      <c r="AI122" s="46">
        <f t="shared" si="26"/>
        <v>0</v>
      </c>
      <c r="BF122" s="76"/>
      <c r="BG122" s="77">
        <v>-161</v>
      </c>
      <c r="BH122" s="77">
        <v>-156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C123" si="48">B80+B88+B106+B102+B118+B122</f>
        <v>2728.57</v>
      </c>
      <c r="C123" s="102">
        <f t="shared" si="48"/>
        <v>2665.1</v>
      </c>
      <c r="D123" s="102">
        <f t="shared" ref="D123" si="49">D80+D88+D106+D102+D118+D122</f>
        <v>2667.9999999999995</v>
      </c>
      <c r="E123" s="102">
        <f t="shared" ref="E123:AG123" si="50">E80+E88+E106+E102+E118+E122</f>
        <v>2645.7999999999993</v>
      </c>
      <c r="F123" s="102">
        <f t="shared" si="50"/>
        <v>2673.5</v>
      </c>
      <c r="G123" s="102">
        <f t="shared" si="50"/>
        <v>2661.7999999999997</v>
      </c>
      <c r="H123" s="102">
        <f t="shared" si="50"/>
        <v>2650.6</v>
      </c>
      <c r="I123" s="102">
        <f t="shared" si="50"/>
        <v>2656.5999999999995</v>
      </c>
      <c r="J123" s="102">
        <f t="shared" si="50"/>
        <v>2612.0999999999995</v>
      </c>
      <c r="K123" s="102">
        <f t="shared" si="50"/>
        <v>2732.2</v>
      </c>
      <c r="L123" s="102">
        <f t="shared" si="50"/>
        <v>2751.3999999999996</v>
      </c>
      <c r="M123" s="102">
        <f t="shared" si="50"/>
        <v>2790.7</v>
      </c>
      <c r="N123" s="102">
        <f t="shared" si="50"/>
        <v>2820.9999999999991</v>
      </c>
      <c r="O123" s="102">
        <f t="shared" si="50"/>
        <v>2790.3999999999992</v>
      </c>
      <c r="P123" s="102">
        <f t="shared" si="50"/>
        <v>2790.5999999999995</v>
      </c>
      <c r="Q123" s="102">
        <f t="shared" si="50"/>
        <v>2713.2999999999993</v>
      </c>
      <c r="R123" s="102">
        <f t="shared" si="50"/>
        <v>2669.1</v>
      </c>
      <c r="S123" s="102">
        <f t="shared" si="50"/>
        <v>2600</v>
      </c>
      <c r="T123" s="102">
        <f t="shared" si="50"/>
        <v>2627.2</v>
      </c>
      <c r="U123" s="102">
        <f t="shared" si="50"/>
        <v>2738.1</v>
      </c>
      <c r="V123" s="102">
        <f t="shared" si="50"/>
        <v>2848.1</v>
      </c>
      <c r="W123" s="102">
        <f t="shared" si="50"/>
        <v>2838.2</v>
      </c>
      <c r="X123" s="102">
        <f t="shared" si="50"/>
        <v>2816.5</v>
      </c>
      <c r="Y123" s="102">
        <f t="shared" si="50"/>
        <v>2985.9</v>
      </c>
      <c r="Z123" s="102">
        <f t="shared" si="50"/>
        <v>2985.9</v>
      </c>
      <c r="AA123" s="102">
        <f t="shared" si="50"/>
        <v>3052.4</v>
      </c>
      <c r="AB123" s="102">
        <f t="shared" si="50"/>
        <v>2946.7000000000003</v>
      </c>
      <c r="AC123" s="102">
        <f t="shared" si="50"/>
        <v>2955.9</v>
      </c>
      <c r="AD123" s="102">
        <f t="shared" si="50"/>
        <v>2924.2</v>
      </c>
      <c r="AE123" s="102">
        <f t="shared" si="50"/>
        <v>2864.6</v>
      </c>
      <c r="AF123" s="102">
        <f t="shared" si="50"/>
        <v>2803.2999999999997</v>
      </c>
      <c r="AG123" s="75">
        <f t="shared" si="50"/>
        <v>4132.0374000000002</v>
      </c>
      <c r="AH123" s="45">
        <f t="shared" si="25"/>
        <v>3052.4</v>
      </c>
      <c r="AI123" s="46">
        <f t="shared" si="26"/>
        <v>2600</v>
      </c>
      <c r="BF123" s="76"/>
      <c r="BG123" s="77">
        <v>-571</v>
      </c>
      <c r="BH123" s="77">
        <v>-177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25"/>
        <v>0</v>
      </c>
      <c r="AI124" s="46">
        <f t="shared" si="26"/>
        <v>0</v>
      </c>
      <c r="BF124" s="76"/>
      <c r="BG124" s="77">
        <v>-586.29999999999995</v>
      </c>
      <c r="BH124" s="77">
        <v>-179.5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:C125" si="51">B123+B124</f>
        <v>2728.57</v>
      </c>
      <c r="C125" s="102">
        <f t="shared" si="51"/>
        <v>2665.1</v>
      </c>
      <c r="D125" s="102">
        <f t="shared" ref="D125" si="52">D123+D124</f>
        <v>2667.9999999999995</v>
      </c>
      <c r="E125" s="102">
        <f t="shared" ref="E125:AF125" si="53">E123+E124</f>
        <v>2645.7999999999993</v>
      </c>
      <c r="F125" s="102">
        <f t="shared" si="53"/>
        <v>2673.5</v>
      </c>
      <c r="G125" s="102">
        <f t="shared" si="53"/>
        <v>2661.7999999999997</v>
      </c>
      <c r="H125" s="102">
        <f t="shared" si="53"/>
        <v>2650.6</v>
      </c>
      <c r="I125" s="102">
        <f t="shared" si="53"/>
        <v>2656.5999999999995</v>
      </c>
      <c r="J125" s="102">
        <f t="shared" si="53"/>
        <v>2612.0999999999995</v>
      </c>
      <c r="K125" s="102">
        <f t="shared" si="53"/>
        <v>2732.2</v>
      </c>
      <c r="L125" s="102">
        <f t="shared" si="53"/>
        <v>2751.3999999999996</v>
      </c>
      <c r="M125" s="102">
        <f t="shared" si="53"/>
        <v>2790.7</v>
      </c>
      <c r="N125" s="102">
        <f t="shared" si="53"/>
        <v>2820.9999999999991</v>
      </c>
      <c r="O125" s="102">
        <f t="shared" si="53"/>
        <v>2790.3999999999992</v>
      </c>
      <c r="P125" s="102">
        <f t="shared" si="53"/>
        <v>2790.5999999999995</v>
      </c>
      <c r="Q125" s="102">
        <f t="shared" si="53"/>
        <v>2713.2999999999993</v>
      </c>
      <c r="R125" s="102">
        <f t="shared" si="53"/>
        <v>2669.1</v>
      </c>
      <c r="S125" s="102">
        <f t="shared" si="53"/>
        <v>2600</v>
      </c>
      <c r="T125" s="102">
        <f t="shared" si="53"/>
        <v>2627.2</v>
      </c>
      <c r="U125" s="102">
        <f t="shared" si="53"/>
        <v>2738.1</v>
      </c>
      <c r="V125" s="102">
        <f t="shared" si="53"/>
        <v>2848.1</v>
      </c>
      <c r="W125" s="102">
        <f t="shared" si="53"/>
        <v>2838.2</v>
      </c>
      <c r="X125" s="102">
        <f t="shared" si="53"/>
        <v>2816.5</v>
      </c>
      <c r="Y125" s="102">
        <f t="shared" si="53"/>
        <v>2985.9</v>
      </c>
      <c r="Z125" s="102">
        <f t="shared" si="53"/>
        <v>2985.9</v>
      </c>
      <c r="AA125" s="102">
        <f t="shared" si="53"/>
        <v>3052.4</v>
      </c>
      <c r="AB125" s="102">
        <f t="shared" si="53"/>
        <v>2946.7000000000003</v>
      </c>
      <c r="AC125" s="102">
        <f t="shared" si="53"/>
        <v>2955.9</v>
      </c>
      <c r="AD125" s="102">
        <f t="shared" si="53"/>
        <v>2924.2</v>
      </c>
      <c r="AE125" s="102">
        <f t="shared" si="53"/>
        <v>2864.6</v>
      </c>
      <c r="AF125" s="102">
        <f t="shared" si="53"/>
        <v>2803.2999999999997</v>
      </c>
      <c r="AG125" s="99">
        <f>AG122+AG118+AG106+AG102+AG80+AG124</f>
        <v>3323.6374000000001</v>
      </c>
      <c r="AH125" s="45">
        <f t="shared" si="25"/>
        <v>3052.4</v>
      </c>
      <c r="AI125" s="46">
        <f t="shared" si="26"/>
        <v>2600</v>
      </c>
      <c r="BF125" s="76"/>
      <c r="BG125" s="77">
        <v>-573</v>
      </c>
      <c r="BH125" s="77">
        <v>-172.7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:C126" si="54">B125-(B133)</f>
        <v>2003.5700000000002</v>
      </c>
      <c r="C126" s="102">
        <f t="shared" si="54"/>
        <v>1958.3</v>
      </c>
      <c r="D126" s="102">
        <f t="shared" ref="D126" si="55">D125-(D133)</f>
        <v>1960.8999999999996</v>
      </c>
      <c r="E126" s="102">
        <f t="shared" ref="E126:AF126" si="56">E125-(E133)</f>
        <v>1918.9999999999993</v>
      </c>
      <c r="F126" s="102">
        <f t="shared" si="56"/>
        <v>1868.1</v>
      </c>
      <c r="G126" s="102">
        <f t="shared" si="56"/>
        <v>1846.8999999999996</v>
      </c>
      <c r="H126" s="102">
        <f t="shared" si="56"/>
        <v>1831.1999999999998</v>
      </c>
      <c r="I126" s="102">
        <f t="shared" si="56"/>
        <v>1783.8999999999994</v>
      </c>
      <c r="J126" s="102">
        <f t="shared" si="56"/>
        <v>1736.5999999999995</v>
      </c>
      <c r="K126" s="102">
        <f t="shared" si="56"/>
        <v>1826.4999999999998</v>
      </c>
      <c r="L126" s="102">
        <f t="shared" si="56"/>
        <v>1856.2999999999997</v>
      </c>
      <c r="M126" s="102">
        <f t="shared" si="56"/>
        <v>1907.8999999999999</v>
      </c>
      <c r="N126" s="102">
        <f t="shared" si="56"/>
        <v>1927.6999999999989</v>
      </c>
      <c r="O126" s="102">
        <f t="shared" si="56"/>
        <v>1959.1999999999991</v>
      </c>
      <c r="P126" s="102">
        <f t="shared" si="56"/>
        <v>1873.9999999999995</v>
      </c>
      <c r="Q126" s="102">
        <f t="shared" si="56"/>
        <v>1874.2999999999993</v>
      </c>
      <c r="R126" s="102">
        <f t="shared" si="56"/>
        <v>1872</v>
      </c>
      <c r="S126" s="102">
        <f t="shared" si="56"/>
        <v>1819.9</v>
      </c>
      <c r="T126" s="102">
        <f t="shared" si="56"/>
        <v>1843.2999999999997</v>
      </c>
      <c r="U126" s="102">
        <f t="shared" si="56"/>
        <v>1834.2</v>
      </c>
      <c r="V126" s="102">
        <f t="shared" si="56"/>
        <v>1993.9</v>
      </c>
      <c r="W126" s="102">
        <f t="shared" si="56"/>
        <v>1932.3999999999996</v>
      </c>
      <c r="X126" s="102">
        <f t="shared" si="56"/>
        <v>2454.5</v>
      </c>
      <c r="Y126" s="102">
        <f t="shared" si="56"/>
        <v>2199.9</v>
      </c>
      <c r="Z126" s="102">
        <f t="shared" si="56"/>
        <v>2212.6000000000004</v>
      </c>
      <c r="AA126" s="102">
        <f t="shared" si="56"/>
        <v>2279.1000000000004</v>
      </c>
      <c r="AB126" s="102">
        <f t="shared" si="56"/>
        <v>2151.4000000000005</v>
      </c>
      <c r="AC126" s="102">
        <f t="shared" si="56"/>
        <v>2182.6000000000004</v>
      </c>
      <c r="AD126" s="102">
        <f t="shared" si="56"/>
        <v>2148.6999999999998</v>
      </c>
      <c r="AE126" s="102">
        <f t="shared" si="56"/>
        <v>2048.8999999999996</v>
      </c>
      <c r="AF126" s="102">
        <f t="shared" si="56"/>
        <v>2053.3999999999996</v>
      </c>
      <c r="AG126" s="99"/>
      <c r="AH126" s="45">
        <f t="shared" si="25"/>
        <v>2454.5</v>
      </c>
      <c r="AI126" s="46">
        <f t="shared" si="26"/>
        <v>1736.5999999999995</v>
      </c>
      <c r="BF126" s="76"/>
      <c r="BG126" s="77">
        <v>-600.20000000000005</v>
      </c>
      <c r="BH126" s="77">
        <v>-184.4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C132" si="57">IF(B107&lt;0,B107*-1,0)</f>
        <v>524</v>
      </c>
      <c r="C127" s="88">
        <f t="shared" si="57"/>
        <v>513.6</v>
      </c>
      <c r="D127" s="88">
        <f t="shared" ref="D127" si="58">IF(D107&lt;0,D107*-1,0)</f>
        <v>517.29999999999995</v>
      </c>
      <c r="E127" s="88">
        <f t="shared" ref="E127:AF132" si="59">IF(E107&lt;0,E107*-1,0)</f>
        <v>528</v>
      </c>
      <c r="F127" s="88">
        <f t="shared" si="59"/>
        <v>608.1</v>
      </c>
      <c r="G127" s="88">
        <f t="shared" si="59"/>
        <v>612.1</v>
      </c>
      <c r="H127" s="88">
        <f t="shared" si="59"/>
        <v>623.29999999999995</v>
      </c>
      <c r="I127" s="88">
        <f t="shared" si="59"/>
        <v>671.2</v>
      </c>
      <c r="J127" s="88">
        <f t="shared" si="59"/>
        <v>679</v>
      </c>
      <c r="K127" s="88">
        <f t="shared" si="59"/>
        <v>698</v>
      </c>
      <c r="L127" s="88">
        <f t="shared" si="59"/>
        <v>683.7</v>
      </c>
      <c r="M127" s="88">
        <f t="shared" si="59"/>
        <v>681.6</v>
      </c>
      <c r="N127" s="88">
        <f t="shared" si="59"/>
        <v>672.7</v>
      </c>
      <c r="O127" s="88">
        <f t="shared" si="59"/>
        <v>611.29999999999995</v>
      </c>
      <c r="P127" s="88">
        <f t="shared" si="59"/>
        <v>682.7</v>
      </c>
      <c r="Q127" s="88">
        <f t="shared" si="59"/>
        <v>612.6</v>
      </c>
      <c r="R127" s="88">
        <f t="shared" si="59"/>
        <v>555.20000000000005</v>
      </c>
      <c r="S127" s="88">
        <f t="shared" si="59"/>
        <v>546.1</v>
      </c>
      <c r="T127" s="88">
        <f t="shared" si="59"/>
        <v>555.4</v>
      </c>
      <c r="U127" s="88">
        <f t="shared" si="59"/>
        <v>653.79999999999995</v>
      </c>
      <c r="V127" s="88">
        <f t="shared" si="59"/>
        <v>642.4</v>
      </c>
      <c r="W127" s="88">
        <f t="shared" si="59"/>
        <v>688.2</v>
      </c>
      <c r="X127" s="88">
        <f t="shared" si="59"/>
        <v>161</v>
      </c>
      <c r="Y127" s="88">
        <f t="shared" si="59"/>
        <v>581</v>
      </c>
      <c r="Z127" s="88">
        <f t="shared" si="59"/>
        <v>571</v>
      </c>
      <c r="AA127" s="88">
        <f t="shared" si="59"/>
        <v>571</v>
      </c>
      <c r="AB127" s="88">
        <f t="shared" si="59"/>
        <v>586.29999999999995</v>
      </c>
      <c r="AC127" s="88">
        <f t="shared" si="59"/>
        <v>571</v>
      </c>
      <c r="AD127" s="88">
        <f t="shared" si="59"/>
        <v>573</v>
      </c>
      <c r="AE127" s="88">
        <f t="shared" si="59"/>
        <v>600.20000000000005</v>
      </c>
      <c r="AF127" s="88">
        <f t="shared" si="59"/>
        <v>574.9</v>
      </c>
      <c r="AG127" s="59"/>
      <c r="AH127" s="45">
        <f t="shared" si="25"/>
        <v>698</v>
      </c>
      <c r="AI127" s="46">
        <f t="shared" si="26"/>
        <v>161</v>
      </c>
      <c r="BG127" s="77">
        <v>-574.9</v>
      </c>
      <c r="BH127" s="77">
        <v>-173.9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57"/>
        <v>201</v>
      </c>
      <c r="C128" s="88">
        <f t="shared" si="57"/>
        <v>193.2</v>
      </c>
      <c r="D128" s="88">
        <f t="shared" ref="D128" si="60">IF(D108&lt;0,D108*-1,0)</f>
        <v>189.8</v>
      </c>
      <c r="E128" s="88">
        <f t="shared" si="59"/>
        <v>198.8</v>
      </c>
      <c r="F128" s="88">
        <f t="shared" si="59"/>
        <v>197.3</v>
      </c>
      <c r="G128" s="88">
        <f t="shared" si="59"/>
        <v>198</v>
      </c>
      <c r="H128" s="88">
        <f t="shared" si="59"/>
        <v>196.1</v>
      </c>
      <c r="I128" s="88">
        <f t="shared" si="59"/>
        <v>195.8</v>
      </c>
      <c r="J128" s="88">
        <f t="shared" si="59"/>
        <v>182.2</v>
      </c>
      <c r="K128" s="88">
        <f t="shared" si="59"/>
        <v>199</v>
      </c>
      <c r="L128" s="88">
        <f t="shared" si="59"/>
        <v>198.4</v>
      </c>
      <c r="M128" s="88">
        <f t="shared" si="59"/>
        <v>192.2</v>
      </c>
      <c r="N128" s="88">
        <f t="shared" si="59"/>
        <v>202.6</v>
      </c>
      <c r="O128" s="88">
        <f t="shared" si="59"/>
        <v>180.2</v>
      </c>
      <c r="P128" s="88">
        <f t="shared" si="59"/>
        <v>198.1</v>
      </c>
      <c r="Q128" s="88">
        <f t="shared" si="59"/>
        <v>190.8</v>
      </c>
      <c r="R128" s="88">
        <f t="shared" si="59"/>
        <v>197.4</v>
      </c>
      <c r="S128" s="88">
        <f t="shared" si="59"/>
        <v>191.5</v>
      </c>
      <c r="T128" s="88">
        <f t="shared" si="59"/>
        <v>195.4</v>
      </c>
      <c r="U128" s="88">
        <f t="shared" si="59"/>
        <v>207.3</v>
      </c>
      <c r="V128" s="88">
        <f t="shared" si="59"/>
        <v>183.2</v>
      </c>
      <c r="W128" s="88">
        <f t="shared" si="59"/>
        <v>181.1</v>
      </c>
      <c r="X128" s="88">
        <f t="shared" si="59"/>
        <v>156</v>
      </c>
      <c r="Y128" s="88">
        <f t="shared" si="59"/>
        <v>161</v>
      </c>
      <c r="Z128" s="88">
        <f t="shared" si="59"/>
        <v>177</v>
      </c>
      <c r="AA128" s="88">
        <f t="shared" si="59"/>
        <v>177</v>
      </c>
      <c r="AB128" s="88">
        <f t="shared" si="59"/>
        <v>179.5</v>
      </c>
      <c r="AC128" s="88">
        <f t="shared" si="59"/>
        <v>177</v>
      </c>
      <c r="AD128" s="88">
        <f t="shared" si="59"/>
        <v>172.7</v>
      </c>
      <c r="AE128" s="88">
        <f t="shared" si="59"/>
        <v>184.4</v>
      </c>
      <c r="AF128" s="88">
        <f t="shared" si="59"/>
        <v>173.9</v>
      </c>
      <c r="AG128" s="61"/>
      <c r="AH128" s="45">
        <f t="shared" si="25"/>
        <v>207.3</v>
      </c>
      <c r="AI128" s="46">
        <f t="shared" si="26"/>
        <v>156</v>
      </c>
      <c r="AK128" s="47"/>
      <c r="BG128" s="77">
        <v>-524</v>
      </c>
      <c r="BH128" s="77">
        <v>-201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57"/>
        <v>0</v>
      </c>
      <c r="C129" s="88">
        <f t="shared" si="57"/>
        <v>0</v>
      </c>
      <c r="D129" s="88">
        <f t="shared" ref="D129" si="61">IF(D109&lt;0,D109*-1,0)</f>
        <v>0</v>
      </c>
      <c r="E129" s="88">
        <f t="shared" si="59"/>
        <v>0</v>
      </c>
      <c r="F129" s="88">
        <f t="shared" si="59"/>
        <v>0</v>
      </c>
      <c r="G129" s="88">
        <f t="shared" si="59"/>
        <v>0</v>
      </c>
      <c r="H129" s="88">
        <f t="shared" si="59"/>
        <v>0</v>
      </c>
      <c r="I129" s="88">
        <f t="shared" si="59"/>
        <v>0</v>
      </c>
      <c r="J129" s="88">
        <f t="shared" si="59"/>
        <v>0</v>
      </c>
      <c r="K129" s="88">
        <f t="shared" si="59"/>
        <v>0</v>
      </c>
      <c r="L129" s="88">
        <f t="shared" si="59"/>
        <v>0</v>
      </c>
      <c r="M129" s="88">
        <f t="shared" si="59"/>
        <v>0</v>
      </c>
      <c r="N129" s="88">
        <f t="shared" si="59"/>
        <v>0</v>
      </c>
      <c r="O129" s="88">
        <f t="shared" si="59"/>
        <v>0</v>
      </c>
      <c r="P129" s="88">
        <f t="shared" si="59"/>
        <v>0</v>
      </c>
      <c r="Q129" s="88">
        <f t="shared" si="59"/>
        <v>0</v>
      </c>
      <c r="R129" s="88">
        <f t="shared" si="59"/>
        <v>0</v>
      </c>
      <c r="S129" s="88">
        <f t="shared" si="59"/>
        <v>0</v>
      </c>
      <c r="T129" s="88">
        <f t="shared" si="59"/>
        <v>0</v>
      </c>
      <c r="U129" s="88">
        <f t="shared" si="59"/>
        <v>0</v>
      </c>
      <c r="V129" s="88">
        <f t="shared" si="59"/>
        <v>0</v>
      </c>
      <c r="W129" s="88">
        <f t="shared" si="59"/>
        <v>0</v>
      </c>
      <c r="X129" s="88">
        <f t="shared" si="59"/>
        <v>0</v>
      </c>
      <c r="Y129" s="88">
        <f t="shared" si="59"/>
        <v>0</v>
      </c>
      <c r="Z129" s="88">
        <f t="shared" si="59"/>
        <v>0</v>
      </c>
      <c r="AA129" s="88">
        <f t="shared" si="59"/>
        <v>0</v>
      </c>
      <c r="AB129" s="88">
        <f t="shared" si="59"/>
        <v>0</v>
      </c>
      <c r="AC129" s="88">
        <f t="shared" si="59"/>
        <v>0</v>
      </c>
      <c r="AD129" s="88">
        <f t="shared" si="59"/>
        <v>0</v>
      </c>
      <c r="AE129" s="88">
        <f t="shared" si="59"/>
        <v>0</v>
      </c>
      <c r="AF129" s="88">
        <f t="shared" si="59"/>
        <v>0</v>
      </c>
      <c r="AG129" s="105"/>
      <c r="AH129" s="45">
        <f t="shared" si="25"/>
        <v>0</v>
      </c>
      <c r="AI129" s="46">
        <f t="shared" si="26"/>
        <v>0</v>
      </c>
    </row>
    <row r="130" spans="1:41" x14ac:dyDescent="0.25">
      <c r="A130" s="91" t="s">
        <v>63</v>
      </c>
      <c r="B130" s="88">
        <f t="shared" si="57"/>
        <v>0</v>
      </c>
      <c r="C130" s="88">
        <f t="shared" si="57"/>
        <v>0</v>
      </c>
      <c r="D130" s="88">
        <f t="shared" ref="D130" si="62">IF(D110&lt;0,D110*-1,0)</f>
        <v>0</v>
      </c>
      <c r="E130" s="88">
        <f t="shared" si="59"/>
        <v>0</v>
      </c>
      <c r="F130" s="88">
        <f t="shared" si="59"/>
        <v>0</v>
      </c>
      <c r="G130" s="88">
        <f t="shared" si="59"/>
        <v>0</v>
      </c>
      <c r="H130" s="88">
        <f t="shared" si="59"/>
        <v>0</v>
      </c>
      <c r="I130" s="88">
        <f t="shared" si="59"/>
        <v>0</v>
      </c>
      <c r="J130" s="88">
        <f t="shared" si="59"/>
        <v>0</v>
      </c>
      <c r="K130" s="88">
        <f t="shared" si="59"/>
        <v>0</v>
      </c>
      <c r="L130" s="88">
        <f t="shared" si="59"/>
        <v>0</v>
      </c>
      <c r="M130" s="88">
        <f t="shared" si="59"/>
        <v>0</v>
      </c>
      <c r="N130" s="88">
        <f t="shared" si="59"/>
        <v>0</v>
      </c>
      <c r="O130" s="88">
        <f t="shared" si="59"/>
        <v>0</v>
      </c>
      <c r="P130" s="88">
        <f t="shared" si="59"/>
        <v>0</v>
      </c>
      <c r="Q130" s="88">
        <f t="shared" si="59"/>
        <v>0</v>
      </c>
      <c r="R130" s="88">
        <f t="shared" si="59"/>
        <v>0</v>
      </c>
      <c r="S130" s="88">
        <f t="shared" si="59"/>
        <v>0</v>
      </c>
      <c r="T130" s="88">
        <f t="shared" si="59"/>
        <v>0</v>
      </c>
      <c r="U130" s="88">
        <f t="shared" si="59"/>
        <v>0</v>
      </c>
      <c r="V130" s="88">
        <f t="shared" si="59"/>
        <v>0</v>
      </c>
      <c r="W130" s="88">
        <f t="shared" si="59"/>
        <v>0</v>
      </c>
      <c r="X130" s="88">
        <f t="shared" si="59"/>
        <v>0</v>
      </c>
      <c r="Y130" s="88">
        <f t="shared" si="59"/>
        <v>0</v>
      </c>
      <c r="Z130" s="88">
        <f t="shared" si="59"/>
        <v>0</v>
      </c>
      <c r="AA130" s="88">
        <f t="shared" si="59"/>
        <v>0</v>
      </c>
      <c r="AB130" s="88">
        <f t="shared" si="59"/>
        <v>0</v>
      </c>
      <c r="AC130" s="88">
        <f t="shared" si="59"/>
        <v>0</v>
      </c>
      <c r="AD130" s="88">
        <f t="shared" si="59"/>
        <v>0</v>
      </c>
      <c r="AE130" s="88">
        <f t="shared" si="59"/>
        <v>0</v>
      </c>
      <c r="AF130" s="88">
        <f t="shared" si="59"/>
        <v>0</v>
      </c>
      <c r="AG130" s="105"/>
      <c r="AH130" s="45">
        <f t="shared" si="25"/>
        <v>0</v>
      </c>
      <c r="AI130" s="46">
        <f t="shared" si="26"/>
        <v>0</v>
      </c>
    </row>
    <row r="131" spans="1:41" x14ac:dyDescent="0.25">
      <c r="A131" s="91" t="s">
        <v>65</v>
      </c>
      <c r="B131" s="88">
        <f t="shared" si="57"/>
        <v>0</v>
      </c>
      <c r="C131" s="88">
        <f t="shared" si="57"/>
        <v>0</v>
      </c>
      <c r="D131" s="88">
        <f t="shared" ref="D131" si="63">IF(D111&lt;0,D111*-1,0)</f>
        <v>0</v>
      </c>
      <c r="E131" s="88">
        <f t="shared" si="59"/>
        <v>0</v>
      </c>
      <c r="F131" s="88">
        <f t="shared" si="59"/>
        <v>0</v>
      </c>
      <c r="G131" s="88">
        <f t="shared" si="59"/>
        <v>0</v>
      </c>
      <c r="H131" s="88">
        <f t="shared" si="59"/>
        <v>0</v>
      </c>
      <c r="I131" s="88">
        <f t="shared" si="59"/>
        <v>0</v>
      </c>
      <c r="J131" s="88">
        <f t="shared" si="59"/>
        <v>0</v>
      </c>
      <c r="K131" s="88">
        <f t="shared" si="59"/>
        <v>0</v>
      </c>
      <c r="L131" s="88">
        <f t="shared" si="59"/>
        <v>0</v>
      </c>
      <c r="M131" s="88">
        <f t="shared" si="59"/>
        <v>0</v>
      </c>
      <c r="N131" s="88">
        <f t="shared" si="59"/>
        <v>0</v>
      </c>
      <c r="O131" s="88">
        <f t="shared" si="59"/>
        <v>0</v>
      </c>
      <c r="P131" s="88">
        <f t="shared" si="59"/>
        <v>0</v>
      </c>
      <c r="Q131" s="88">
        <f t="shared" si="59"/>
        <v>0</v>
      </c>
      <c r="R131" s="88">
        <f t="shared" si="59"/>
        <v>0</v>
      </c>
      <c r="S131" s="88">
        <f t="shared" si="59"/>
        <v>0</v>
      </c>
      <c r="T131" s="88">
        <f t="shared" si="59"/>
        <v>0</v>
      </c>
      <c r="U131" s="88">
        <f t="shared" si="59"/>
        <v>0</v>
      </c>
      <c r="V131" s="88">
        <f t="shared" si="59"/>
        <v>0</v>
      </c>
      <c r="W131" s="88">
        <f t="shared" si="59"/>
        <v>0</v>
      </c>
      <c r="X131" s="88">
        <f t="shared" si="59"/>
        <v>0</v>
      </c>
      <c r="Y131" s="88">
        <f t="shared" si="59"/>
        <v>0</v>
      </c>
      <c r="Z131" s="88">
        <f t="shared" si="59"/>
        <v>0</v>
      </c>
      <c r="AA131" s="88">
        <f t="shared" si="59"/>
        <v>0</v>
      </c>
      <c r="AB131" s="88">
        <f t="shared" si="59"/>
        <v>0</v>
      </c>
      <c r="AC131" s="88">
        <f t="shared" si="59"/>
        <v>0</v>
      </c>
      <c r="AD131" s="88">
        <f t="shared" si="59"/>
        <v>0</v>
      </c>
      <c r="AE131" s="88">
        <f t="shared" si="59"/>
        <v>0</v>
      </c>
      <c r="AF131" s="88">
        <f t="shared" si="59"/>
        <v>0</v>
      </c>
      <c r="AG131" s="105"/>
      <c r="AH131" s="45">
        <f t="shared" si="25"/>
        <v>0</v>
      </c>
      <c r="AI131" s="46">
        <f t="shared" si="26"/>
        <v>0</v>
      </c>
    </row>
    <row r="132" spans="1:41" ht="15.75" thickBot="1" x14ac:dyDescent="0.3">
      <c r="A132" s="91" t="s">
        <v>67</v>
      </c>
      <c r="B132" s="88">
        <f t="shared" si="57"/>
        <v>0</v>
      </c>
      <c r="C132" s="88">
        <f t="shared" si="57"/>
        <v>0</v>
      </c>
      <c r="D132" s="88">
        <f t="shared" ref="D132" si="64">IF(D112&lt;0,D112*-1,0)</f>
        <v>0</v>
      </c>
      <c r="E132" s="88">
        <f t="shared" si="59"/>
        <v>0</v>
      </c>
      <c r="F132" s="88">
        <f t="shared" si="59"/>
        <v>0</v>
      </c>
      <c r="G132" s="88">
        <f t="shared" si="59"/>
        <v>4.8</v>
      </c>
      <c r="H132" s="88">
        <f t="shared" si="59"/>
        <v>0</v>
      </c>
      <c r="I132" s="88">
        <f t="shared" si="59"/>
        <v>5.7</v>
      </c>
      <c r="J132" s="88">
        <f t="shared" si="59"/>
        <v>14.3</v>
      </c>
      <c r="K132" s="88">
        <f t="shared" si="59"/>
        <v>8.6999999999999993</v>
      </c>
      <c r="L132" s="88">
        <f t="shared" si="59"/>
        <v>13</v>
      </c>
      <c r="M132" s="88">
        <f t="shared" si="59"/>
        <v>9</v>
      </c>
      <c r="N132" s="88">
        <f t="shared" si="59"/>
        <v>18</v>
      </c>
      <c r="O132" s="88">
        <f t="shared" si="59"/>
        <v>39.700000000000003</v>
      </c>
      <c r="P132" s="88">
        <f t="shared" si="59"/>
        <v>35.799999999999997</v>
      </c>
      <c r="Q132" s="88">
        <f t="shared" si="59"/>
        <v>35.6</v>
      </c>
      <c r="R132" s="88">
        <f t="shared" si="59"/>
        <v>44.5</v>
      </c>
      <c r="S132" s="88">
        <f t="shared" si="59"/>
        <v>42.5</v>
      </c>
      <c r="T132" s="88">
        <f t="shared" si="59"/>
        <v>33.1</v>
      </c>
      <c r="U132" s="88">
        <f t="shared" si="59"/>
        <v>42.8</v>
      </c>
      <c r="V132" s="88">
        <f t="shared" si="59"/>
        <v>28.6</v>
      </c>
      <c r="W132" s="88">
        <f t="shared" si="59"/>
        <v>36.5</v>
      </c>
      <c r="X132" s="88">
        <f t="shared" si="59"/>
        <v>45</v>
      </c>
      <c r="Y132" s="88">
        <f t="shared" si="59"/>
        <v>44</v>
      </c>
      <c r="Z132" s="88">
        <f t="shared" si="59"/>
        <v>25.3</v>
      </c>
      <c r="AA132" s="88">
        <f t="shared" si="59"/>
        <v>25.3</v>
      </c>
      <c r="AB132" s="88">
        <f t="shared" si="59"/>
        <v>29.5</v>
      </c>
      <c r="AC132" s="88">
        <f t="shared" si="59"/>
        <v>25.3</v>
      </c>
      <c r="AD132" s="88">
        <f t="shared" si="59"/>
        <v>29.8</v>
      </c>
      <c r="AE132" s="88">
        <f t="shared" si="59"/>
        <v>31.1</v>
      </c>
      <c r="AF132" s="88">
        <f t="shared" si="59"/>
        <v>1.1000000000000001</v>
      </c>
      <c r="AG132" s="98"/>
      <c r="AH132" s="45">
        <f t="shared" si="25"/>
        <v>45</v>
      </c>
      <c r="AI132" s="46">
        <f t="shared" si="26"/>
        <v>0</v>
      </c>
    </row>
    <row r="133" spans="1:41" ht="15.75" thickBot="1" x14ac:dyDescent="0.3">
      <c r="A133" s="106" t="s">
        <v>82</v>
      </c>
      <c r="B133" s="66">
        <f t="shared" ref="B133:C133" si="65">SUM(B127:B132)</f>
        <v>725</v>
      </c>
      <c r="C133" s="66">
        <f t="shared" si="65"/>
        <v>706.8</v>
      </c>
      <c r="D133" s="66">
        <f t="shared" ref="D133" si="66">SUM(D127:D132)</f>
        <v>707.09999999999991</v>
      </c>
      <c r="E133" s="66">
        <f t="shared" ref="E133:AF133" si="67">SUM(E127:E132)</f>
        <v>726.8</v>
      </c>
      <c r="F133" s="66">
        <f t="shared" si="67"/>
        <v>805.40000000000009</v>
      </c>
      <c r="G133" s="66">
        <f t="shared" si="67"/>
        <v>814.9</v>
      </c>
      <c r="H133" s="66">
        <f t="shared" si="67"/>
        <v>819.4</v>
      </c>
      <c r="I133" s="66">
        <f t="shared" si="67"/>
        <v>872.7</v>
      </c>
      <c r="J133" s="66">
        <f t="shared" si="67"/>
        <v>875.5</v>
      </c>
      <c r="K133" s="66">
        <f t="shared" si="67"/>
        <v>905.7</v>
      </c>
      <c r="L133" s="66">
        <f t="shared" si="67"/>
        <v>895.1</v>
      </c>
      <c r="M133" s="66">
        <f t="shared" si="67"/>
        <v>882.8</v>
      </c>
      <c r="N133" s="66">
        <f t="shared" si="67"/>
        <v>893.30000000000007</v>
      </c>
      <c r="O133" s="66">
        <f t="shared" si="67"/>
        <v>831.2</v>
      </c>
      <c r="P133" s="66">
        <f t="shared" si="67"/>
        <v>916.6</v>
      </c>
      <c r="Q133" s="66">
        <f t="shared" ref="Q133:W133" si="68">SUM(Q127:Q132)</f>
        <v>839.00000000000011</v>
      </c>
      <c r="R133" s="66">
        <f t="shared" si="68"/>
        <v>797.1</v>
      </c>
      <c r="S133" s="66">
        <f t="shared" si="68"/>
        <v>780.1</v>
      </c>
      <c r="T133" s="66">
        <f t="shared" si="68"/>
        <v>783.9</v>
      </c>
      <c r="U133" s="66">
        <f t="shared" si="68"/>
        <v>903.89999999999986</v>
      </c>
      <c r="V133" s="66">
        <f t="shared" si="68"/>
        <v>854.19999999999993</v>
      </c>
      <c r="W133" s="66">
        <f t="shared" si="68"/>
        <v>905.80000000000007</v>
      </c>
      <c r="X133" s="66">
        <f t="shared" si="67"/>
        <v>362</v>
      </c>
      <c r="Y133" s="66">
        <f t="shared" si="67"/>
        <v>786</v>
      </c>
      <c r="Z133" s="66">
        <f t="shared" si="67"/>
        <v>773.3</v>
      </c>
      <c r="AA133" s="66">
        <f t="shared" si="67"/>
        <v>773.3</v>
      </c>
      <c r="AB133" s="66">
        <f t="shared" si="67"/>
        <v>795.3</v>
      </c>
      <c r="AC133" s="66">
        <f t="shared" si="67"/>
        <v>773.3</v>
      </c>
      <c r="AD133" s="66">
        <f t="shared" si="67"/>
        <v>775.5</v>
      </c>
      <c r="AE133" s="66">
        <f t="shared" si="67"/>
        <v>815.7</v>
      </c>
      <c r="AF133" s="66">
        <f t="shared" si="67"/>
        <v>749.9</v>
      </c>
      <c r="AG133" s="99"/>
      <c r="AH133" s="45">
        <f t="shared" si="25"/>
        <v>916.6</v>
      </c>
      <c r="AI133" s="46">
        <f t="shared" si="26"/>
        <v>362</v>
      </c>
      <c r="AJ133" s="100">
        <f t="array" ref="AJ133">MIN(IF(B133:AF133&lt;&gt;0,B133:AF133))</f>
        <v>362</v>
      </c>
    </row>
    <row r="134" spans="1:41" ht="15.75" thickBot="1" x14ac:dyDescent="0.3">
      <c r="A134" s="82" t="s">
        <v>83</v>
      </c>
      <c r="B134" s="66">
        <f t="shared" ref="B134:C134" si="69">B118-B133</f>
        <v>-715.6</v>
      </c>
      <c r="C134" s="66">
        <f t="shared" si="69"/>
        <v>-703.19999999999993</v>
      </c>
      <c r="D134" s="66">
        <f t="shared" ref="D134" si="70">D118-D133</f>
        <v>-698.19999999999993</v>
      </c>
      <c r="E134" s="66">
        <f t="shared" ref="E134:AF134" si="71">E118-E133</f>
        <v>-712.3</v>
      </c>
      <c r="F134" s="66">
        <f t="shared" si="71"/>
        <v>-794.10000000000014</v>
      </c>
      <c r="G134" s="66">
        <f t="shared" si="71"/>
        <v>-814.9</v>
      </c>
      <c r="H134" s="66">
        <f t="shared" si="71"/>
        <v>-816.4</v>
      </c>
      <c r="I134" s="66">
        <f t="shared" si="71"/>
        <v>-872.7</v>
      </c>
      <c r="J134" s="66">
        <f t="shared" si="71"/>
        <v>-875.5</v>
      </c>
      <c r="K134" s="66">
        <f t="shared" si="71"/>
        <v>-905.7</v>
      </c>
      <c r="L134" s="66">
        <f t="shared" si="71"/>
        <v>-895.1</v>
      </c>
      <c r="M134" s="66">
        <f t="shared" si="71"/>
        <v>-882.8</v>
      </c>
      <c r="N134" s="66">
        <f t="shared" si="71"/>
        <v>-893.30000000000007</v>
      </c>
      <c r="O134" s="66">
        <f t="shared" si="71"/>
        <v>-831.2</v>
      </c>
      <c r="P134" s="66">
        <f t="shared" si="71"/>
        <v>-916.6</v>
      </c>
      <c r="Q134" s="66">
        <f t="shared" si="71"/>
        <v>-839.00000000000011</v>
      </c>
      <c r="R134" s="66">
        <f t="shared" si="71"/>
        <v>-797.1</v>
      </c>
      <c r="S134" s="66">
        <f t="shared" si="71"/>
        <v>-780.1</v>
      </c>
      <c r="T134" s="66">
        <f t="shared" si="71"/>
        <v>-783.9</v>
      </c>
      <c r="U134" s="66">
        <f t="shared" si="71"/>
        <v>-903.89999999999986</v>
      </c>
      <c r="V134" s="66">
        <f t="shared" si="71"/>
        <v>-854.19999999999993</v>
      </c>
      <c r="W134" s="66">
        <f t="shared" si="71"/>
        <v>-905.80000000000007</v>
      </c>
      <c r="X134" s="66">
        <f t="shared" si="71"/>
        <v>-362</v>
      </c>
      <c r="Y134" s="66">
        <f t="shared" si="71"/>
        <v>-786</v>
      </c>
      <c r="Z134" s="66">
        <f t="shared" si="71"/>
        <v>-773.3</v>
      </c>
      <c r="AA134" s="66">
        <f t="shared" si="71"/>
        <v>-773.3</v>
      </c>
      <c r="AB134" s="66">
        <f t="shared" si="71"/>
        <v>-795.3</v>
      </c>
      <c r="AC134" s="66">
        <f t="shared" si="71"/>
        <v>-773.3</v>
      </c>
      <c r="AD134" s="66">
        <f t="shared" si="71"/>
        <v>-775.5</v>
      </c>
      <c r="AE134" s="66">
        <f t="shared" si="71"/>
        <v>-815.7</v>
      </c>
      <c r="AF134" s="66">
        <f t="shared" si="71"/>
        <v>-749.9</v>
      </c>
      <c r="AG134" s="99"/>
      <c r="AH134" s="45">
        <f t="shared" si="25"/>
        <v>-362</v>
      </c>
      <c r="AI134" s="46">
        <f t="shared" si="26"/>
        <v>-916.6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25"/>
        <v>0</v>
      </c>
      <c r="AI135" s="46">
        <f t="shared" si="26"/>
        <v>0</v>
      </c>
    </row>
    <row r="136" spans="1:41" x14ac:dyDescent="0.25">
      <c r="A136" s="110" t="s">
        <v>85</v>
      </c>
      <c r="B136" s="111">
        <v>50.027000000000001</v>
      </c>
      <c r="C136" s="111">
        <v>50.052</v>
      </c>
      <c r="D136" s="111">
        <v>50.058999999999997</v>
      </c>
      <c r="E136" s="111">
        <v>50.034999999999997</v>
      </c>
      <c r="F136" s="111">
        <v>49.99</v>
      </c>
      <c r="G136" s="111">
        <v>49.972999999999999</v>
      </c>
      <c r="H136" s="111">
        <v>50</v>
      </c>
      <c r="I136" s="111">
        <v>50.054000000000002</v>
      </c>
      <c r="J136" s="111">
        <v>49.966000000000001</v>
      </c>
      <c r="K136" s="111">
        <v>50.057000000000002</v>
      </c>
      <c r="L136" s="111">
        <v>50.021000000000001</v>
      </c>
      <c r="M136" s="111">
        <v>50.051000000000002</v>
      </c>
      <c r="N136" s="111">
        <v>50.026000000000003</v>
      </c>
      <c r="O136" s="111">
        <v>49.936</v>
      </c>
      <c r="P136" s="111">
        <v>49.960999999999999</v>
      </c>
      <c r="Q136" s="111">
        <v>49.929000000000002</v>
      </c>
      <c r="R136" s="111">
        <v>49.927999999999997</v>
      </c>
      <c r="S136" s="111">
        <v>49.96</v>
      </c>
      <c r="T136" s="111">
        <v>49.953000000000003</v>
      </c>
      <c r="U136" s="111">
        <v>49.953000000000003</v>
      </c>
      <c r="V136" s="111">
        <v>50.033999999999999</v>
      </c>
      <c r="W136" s="111">
        <v>50.033999999999999</v>
      </c>
      <c r="X136" s="111">
        <v>50.033999999999999</v>
      </c>
      <c r="Y136" s="111">
        <v>50.033999999999999</v>
      </c>
      <c r="Z136" s="111">
        <v>50.033999999999999</v>
      </c>
      <c r="AA136" s="111">
        <v>50.033999999999999</v>
      </c>
      <c r="AB136" s="111">
        <v>50.033999999999999</v>
      </c>
      <c r="AC136" s="111">
        <v>50.033999999999999</v>
      </c>
      <c r="AD136" s="111">
        <v>50.033999999999999</v>
      </c>
      <c r="AE136" s="111">
        <v>49.874000000000002</v>
      </c>
      <c r="AF136" s="111">
        <v>49.825000000000003</v>
      </c>
      <c r="AG136" s="112"/>
      <c r="AH136" s="45">
        <f t="shared" si="25"/>
        <v>50.058999999999997</v>
      </c>
      <c r="AI136" s="46">
        <f t="shared" si="26"/>
        <v>49.825000000000003</v>
      </c>
    </row>
    <row r="137" spans="1:41" x14ac:dyDescent="0.25">
      <c r="A137" s="113" t="s">
        <v>86</v>
      </c>
      <c r="B137" s="43">
        <v>132.9</v>
      </c>
      <c r="C137" s="43">
        <v>132.9</v>
      </c>
      <c r="D137" s="43">
        <v>132.9</v>
      </c>
      <c r="E137" s="43">
        <v>134.6</v>
      </c>
      <c r="F137" s="43">
        <v>133.6</v>
      </c>
      <c r="G137" s="43">
        <v>132.1</v>
      </c>
      <c r="H137" s="43">
        <v>132.4</v>
      </c>
      <c r="I137" s="43">
        <v>132.6</v>
      </c>
      <c r="J137" s="43">
        <v>131</v>
      </c>
      <c r="K137" s="43">
        <v>131.5</v>
      </c>
      <c r="L137" s="43">
        <v>130.5</v>
      </c>
      <c r="M137" s="43">
        <v>129.69999999999999</v>
      </c>
      <c r="N137" s="43">
        <v>130.9</v>
      </c>
      <c r="O137" s="43">
        <v>131</v>
      </c>
      <c r="P137" s="43">
        <v>129.19999999999999</v>
      </c>
      <c r="Q137" s="43">
        <v>131.4</v>
      </c>
      <c r="R137" s="43">
        <v>131</v>
      </c>
      <c r="S137" s="43">
        <v>131.6</v>
      </c>
      <c r="T137" s="43">
        <v>132.30000000000001</v>
      </c>
      <c r="U137" s="43">
        <v>132.30000000000001</v>
      </c>
      <c r="V137" s="43">
        <v>131.4</v>
      </c>
      <c r="W137" s="43">
        <v>131.4</v>
      </c>
      <c r="X137" s="43">
        <v>131.4</v>
      </c>
      <c r="Y137" s="43">
        <v>131.4</v>
      </c>
      <c r="Z137" s="43">
        <v>131.4</v>
      </c>
      <c r="AA137" s="43">
        <v>131.4</v>
      </c>
      <c r="AB137" s="43">
        <v>131.4</v>
      </c>
      <c r="AC137" s="43">
        <v>131.4</v>
      </c>
      <c r="AD137" s="43">
        <v>131.4</v>
      </c>
      <c r="AE137" s="43">
        <v>132.4</v>
      </c>
      <c r="AF137" s="43">
        <v>132.4</v>
      </c>
      <c r="AG137" s="114"/>
      <c r="AH137" s="45">
        <f t="shared" si="25"/>
        <v>134.6</v>
      </c>
      <c r="AI137" s="46">
        <f t="shared" si="26"/>
        <v>129.19999999999999</v>
      </c>
    </row>
    <row r="138" spans="1:41" x14ac:dyDescent="0.25">
      <c r="A138" s="113" t="s">
        <v>87</v>
      </c>
      <c r="B138" s="43">
        <v>129.80000000000001</v>
      </c>
      <c r="C138" s="43">
        <v>129.80000000000001</v>
      </c>
      <c r="D138" s="43">
        <v>129.80000000000001</v>
      </c>
      <c r="E138" s="43">
        <v>131.80000000000001</v>
      </c>
      <c r="F138" s="43">
        <v>131.6</v>
      </c>
      <c r="G138" s="43">
        <v>131.4</v>
      </c>
      <c r="H138" s="43">
        <v>132.1</v>
      </c>
      <c r="I138" s="43">
        <v>133.30000000000001</v>
      </c>
      <c r="J138" s="43">
        <v>132</v>
      </c>
      <c r="K138" s="43">
        <v>130.19999999999999</v>
      </c>
      <c r="L138" s="43">
        <v>130</v>
      </c>
      <c r="M138" s="43">
        <v>129</v>
      </c>
      <c r="N138" s="43">
        <v>129.80000000000001</v>
      </c>
      <c r="O138" s="43">
        <v>128.80000000000001</v>
      </c>
      <c r="P138" s="43">
        <v>127.6</v>
      </c>
      <c r="Q138" s="43">
        <v>129</v>
      </c>
      <c r="R138" s="43">
        <v>128.69999999999999</v>
      </c>
      <c r="S138" s="43">
        <v>129.5</v>
      </c>
      <c r="T138" s="43">
        <v>129.9</v>
      </c>
      <c r="U138" s="43">
        <v>129.9</v>
      </c>
      <c r="V138" s="43">
        <v>130.6</v>
      </c>
      <c r="W138" s="43">
        <v>130.6</v>
      </c>
      <c r="X138" s="43">
        <v>130.6</v>
      </c>
      <c r="Y138" s="43">
        <v>130.6</v>
      </c>
      <c r="Z138" s="43">
        <v>130.6</v>
      </c>
      <c r="AA138" s="43">
        <v>130.6</v>
      </c>
      <c r="AB138" s="43">
        <v>130.6</v>
      </c>
      <c r="AC138" s="43">
        <v>130.6</v>
      </c>
      <c r="AD138" s="43">
        <v>130.6</v>
      </c>
      <c r="AE138" s="43">
        <v>129.69999999999999</v>
      </c>
      <c r="AF138" s="43">
        <v>129.5</v>
      </c>
      <c r="AG138" s="114"/>
      <c r="AH138" s="45">
        <f t="shared" si="25"/>
        <v>133.30000000000001</v>
      </c>
      <c r="AI138" s="46">
        <f t="shared" si="26"/>
        <v>127.6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25"/>
        <v>0</v>
      </c>
      <c r="AI139" s="46">
        <f t="shared" si="26"/>
        <v>0</v>
      </c>
    </row>
    <row r="140" spans="1:41" x14ac:dyDescent="0.25">
      <c r="A140" s="113" t="s">
        <v>89</v>
      </c>
      <c r="B140" s="43">
        <v>135.4</v>
      </c>
      <c r="C140" s="43">
        <v>135.4</v>
      </c>
      <c r="D140" s="43">
        <v>135.4</v>
      </c>
      <c r="E140" s="43">
        <v>136.4</v>
      </c>
      <c r="F140" s="43">
        <v>136.30000000000001</v>
      </c>
      <c r="G140" s="43">
        <v>137</v>
      </c>
      <c r="H140" s="43">
        <v>136.9</v>
      </c>
      <c r="I140" s="43">
        <v>136</v>
      </c>
      <c r="J140" s="43">
        <v>135.5</v>
      </c>
      <c r="K140" s="43">
        <v>133.1</v>
      </c>
      <c r="L140" s="43">
        <v>132.4</v>
      </c>
      <c r="M140" s="43">
        <v>132.1</v>
      </c>
      <c r="N140" s="43">
        <v>131.19999999999999</v>
      </c>
      <c r="O140" s="43">
        <v>131.30000000000001</v>
      </c>
      <c r="P140" s="43">
        <v>131.9</v>
      </c>
      <c r="Q140" s="43">
        <v>131.5</v>
      </c>
      <c r="R140" s="43">
        <v>130.19999999999999</v>
      </c>
      <c r="S140" s="43">
        <v>133.6</v>
      </c>
      <c r="T140" s="43">
        <v>133.80000000000001</v>
      </c>
      <c r="U140" s="43">
        <v>133.80000000000001</v>
      </c>
      <c r="V140" s="43">
        <v>133.30000000000001</v>
      </c>
      <c r="W140" s="43">
        <v>133.30000000000001</v>
      </c>
      <c r="X140" s="43">
        <v>133.30000000000001</v>
      </c>
      <c r="Y140" s="43">
        <v>133.30000000000001</v>
      </c>
      <c r="Z140" s="43">
        <v>133.30000000000001</v>
      </c>
      <c r="AA140" s="43">
        <v>133.30000000000001</v>
      </c>
      <c r="AB140" s="43">
        <v>133.30000000000001</v>
      </c>
      <c r="AC140" s="43">
        <v>133.30000000000001</v>
      </c>
      <c r="AD140" s="43">
        <v>133.30000000000001</v>
      </c>
      <c r="AE140" s="43">
        <v>134.1</v>
      </c>
      <c r="AF140" s="43">
        <v>135.69999999999999</v>
      </c>
      <c r="AG140" s="114"/>
      <c r="AH140" s="45">
        <f t="shared" si="25"/>
        <v>137</v>
      </c>
      <c r="AI140" s="46">
        <f t="shared" si="26"/>
        <v>130.19999999999999</v>
      </c>
    </row>
    <row r="141" spans="1:41" x14ac:dyDescent="0.25">
      <c r="A141" s="115" t="s">
        <v>90</v>
      </c>
      <c r="B141" s="116">
        <v>134.80000000000001</v>
      </c>
      <c r="C141" s="116">
        <v>134.80000000000001</v>
      </c>
      <c r="D141" s="116">
        <v>134.80000000000001</v>
      </c>
      <c r="E141" s="116">
        <v>134.19999999999999</v>
      </c>
      <c r="F141" s="116">
        <v>135.4</v>
      </c>
      <c r="G141" s="116">
        <v>135</v>
      </c>
      <c r="H141" s="116">
        <v>133.6</v>
      </c>
      <c r="I141" s="116">
        <v>133.6</v>
      </c>
      <c r="J141" s="116">
        <v>132.4</v>
      </c>
      <c r="K141" s="116">
        <v>133.69999999999999</v>
      </c>
      <c r="L141" s="116">
        <v>132.1</v>
      </c>
      <c r="M141" s="116">
        <v>133.30000000000001</v>
      </c>
      <c r="N141" s="116">
        <v>133.69999999999999</v>
      </c>
      <c r="O141" s="116">
        <v>133.19999999999999</v>
      </c>
      <c r="P141" s="116">
        <v>133.9</v>
      </c>
      <c r="Q141" s="116">
        <v>133.4</v>
      </c>
      <c r="R141" s="116">
        <v>132.69999999999999</v>
      </c>
      <c r="S141" s="116">
        <v>133.69999999999999</v>
      </c>
      <c r="T141" s="116">
        <v>132.41</v>
      </c>
      <c r="U141" s="116">
        <v>132.41</v>
      </c>
      <c r="V141" s="116">
        <v>130.19999999999999</v>
      </c>
      <c r="W141" s="116">
        <v>130.19999999999999</v>
      </c>
      <c r="X141" s="116">
        <v>130.19999999999999</v>
      </c>
      <c r="Y141" s="116">
        <v>130.19999999999999</v>
      </c>
      <c r="Z141" s="116">
        <v>130.19999999999999</v>
      </c>
      <c r="AA141" s="116">
        <v>130.19999999999999</v>
      </c>
      <c r="AB141" s="116">
        <v>130.19999999999999</v>
      </c>
      <c r="AC141" s="116">
        <v>130.19999999999999</v>
      </c>
      <c r="AD141" s="116">
        <v>130.19999999999999</v>
      </c>
      <c r="AE141" s="116">
        <v>134.1</v>
      </c>
      <c r="AF141" s="116">
        <v>135.4</v>
      </c>
      <c r="AG141" s="117"/>
      <c r="AH141" s="45">
        <f t="shared" si="25"/>
        <v>135.4</v>
      </c>
      <c r="AI141" s="46">
        <f t="shared" si="26"/>
        <v>130.19999999999999</v>
      </c>
    </row>
    <row r="142" spans="1:41" x14ac:dyDescent="0.25">
      <c r="A142" s="113" t="s">
        <v>91</v>
      </c>
      <c r="B142" s="43">
        <v>125.6</v>
      </c>
      <c r="C142" s="43">
        <v>125.6</v>
      </c>
      <c r="D142" s="43">
        <v>125.6</v>
      </c>
      <c r="E142" s="43">
        <v>132.19999999999999</v>
      </c>
      <c r="F142" s="43">
        <v>129</v>
      </c>
      <c r="G142" s="43">
        <v>130.1</v>
      </c>
      <c r="H142" s="43">
        <v>129.69999999999999</v>
      </c>
      <c r="I142" s="43">
        <v>131.80000000000001</v>
      </c>
      <c r="J142" s="43">
        <v>133</v>
      </c>
      <c r="K142" s="43">
        <v>132.19999999999999</v>
      </c>
      <c r="L142" s="43">
        <v>127.9</v>
      </c>
      <c r="M142" s="43">
        <v>129.6</v>
      </c>
      <c r="N142" s="43">
        <v>130.69999999999999</v>
      </c>
      <c r="O142" s="43">
        <v>129.69999999999999</v>
      </c>
      <c r="P142" s="43">
        <v>130.80000000000001</v>
      </c>
      <c r="Q142" s="43">
        <v>130.4</v>
      </c>
      <c r="R142" s="43">
        <v>129.19999999999999</v>
      </c>
      <c r="S142" s="43">
        <v>125.6</v>
      </c>
      <c r="T142" s="43">
        <v>128.80000000000001</v>
      </c>
      <c r="U142" s="43">
        <v>128.80000000000001</v>
      </c>
      <c r="V142" s="43">
        <v>128.19999999999999</v>
      </c>
      <c r="W142" s="43">
        <v>128.19999999999999</v>
      </c>
      <c r="X142" s="43">
        <v>128.19999999999999</v>
      </c>
      <c r="Y142" s="43">
        <v>128.19999999999999</v>
      </c>
      <c r="Z142" s="43">
        <v>128.19999999999999</v>
      </c>
      <c r="AA142" s="43">
        <v>128.19999999999999</v>
      </c>
      <c r="AB142" s="43">
        <v>128.19999999999999</v>
      </c>
      <c r="AC142" s="43">
        <v>128.19999999999999</v>
      </c>
      <c r="AD142" s="43">
        <v>128.19999999999999</v>
      </c>
      <c r="AE142" s="43">
        <v>133</v>
      </c>
      <c r="AF142" s="43">
        <v>129.30000000000001</v>
      </c>
      <c r="AG142" s="114"/>
      <c r="AH142" s="45">
        <f t="shared" si="25"/>
        <v>133</v>
      </c>
      <c r="AI142" s="46">
        <f t="shared" si="26"/>
        <v>125.6</v>
      </c>
    </row>
    <row r="143" spans="1:41" ht="15.75" thickBot="1" x14ac:dyDescent="0.3">
      <c r="A143" s="113" t="s">
        <v>92</v>
      </c>
      <c r="B143" s="96">
        <v>66.599999999999994</v>
      </c>
      <c r="C143" s="96">
        <v>66.599999999999994</v>
      </c>
      <c r="D143" s="96">
        <v>66.599999999999994</v>
      </c>
      <c r="E143" s="96">
        <v>66.599999999999994</v>
      </c>
      <c r="F143" s="96">
        <v>66.599999999999994</v>
      </c>
      <c r="G143" s="96">
        <v>68.3</v>
      </c>
      <c r="H143" s="96">
        <v>68.3</v>
      </c>
      <c r="I143" s="96">
        <v>68.3</v>
      </c>
      <c r="J143" s="96">
        <v>68.3</v>
      </c>
      <c r="K143" s="96">
        <v>66.7</v>
      </c>
      <c r="L143" s="96">
        <v>65.099999999999994</v>
      </c>
      <c r="M143" s="96">
        <v>64.8</v>
      </c>
      <c r="N143" s="96">
        <v>65.099999999999994</v>
      </c>
      <c r="O143" s="96">
        <v>65.2</v>
      </c>
      <c r="P143" s="96">
        <v>65.7</v>
      </c>
      <c r="Q143" s="96">
        <v>65.400000000000006</v>
      </c>
      <c r="R143" s="96">
        <v>64.599999999999994</v>
      </c>
      <c r="S143" s="96">
        <v>66.5</v>
      </c>
      <c r="T143" s="96">
        <v>66.900000000000006</v>
      </c>
      <c r="U143" s="96">
        <v>66.900000000000006</v>
      </c>
      <c r="V143" s="96">
        <v>66.900000000000006</v>
      </c>
      <c r="W143" s="96">
        <v>66.900000000000006</v>
      </c>
      <c r="X143" s="96">
        <v>66.900000000000006</v>
      </c>
      <c r="Y143" s="96">
        <v>66.900000000000006</v>
      </c>
      <c r="Z143" s="96">
        <v>66.900000000000006</v>
      </c>
      <c r="AA143" s="96">
        <v>66.900000000000006</v>
      </c>
      <c r="AB143" s="96">
        <v>66.900000000000006</v>
      </c>
      <c r="AC143" s="96">
        <v>66.900000000000006</v>
      </c>
      <c r="AD143" s="96">
        <v>66.900000000000006</v>
      </c>
      <c r="AE143" s="96">
        <v>66.7</v>
      </c>
      <c r="AF143" s="96">
        <v>67.3</v>
      </c>
      <c r="AG143" s="118"/>
      <c r="AH143" s="45">
        <f t="shared" si="25"/>
        <v>68.3</v>
      </c>
      <c r="AI143" s="46">
        <f t="shared" si="26"/>
        <v>64.599999999999994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25"/>
        <v>0</v>
      </c>
      <c r="AI144" s="46">
        <f t="shared" si="26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C145" si="72">SUM(B25,B31,B54:B55,B92,B94:B95,B97,B99,B147:B152,B188,B194,B226,B235,B237,B249,B256,B259:B260,B267,B269,B271,B275:B277,B279:B281,B286,B292:B293,B295:B297,B172,B177)</f>
        <v>-3.7599999999999603</v>
      </c>
      <c r="C145" s="108">
        <f t="shared" si="72"/>
        <v>13.640000000000018</v>
      </c>
      <c r="D145" s="108">
        <f t="shared" ref="D145" si="73">SUM(D25,D31,D54:D55,D92,D94:D95,D97,D99,D147:D152,D188,D194,D226,D235,D237,D249,D256,D259:D260,D267,D269,D271,D275:D277,D279:D281,D286,D292:D293,D295:D297,D172,D177)</f>
        <v>13.839999999999993</v>
      </c>
      <c r="E145" s="108">
        <f t="shared" ref="E145:X145" si="74">SUM(E25,E31,E54:E55,E92,E94:E95,E97,E99,E147:E152,E188,E194,E226,E235,E237,E249,E256,E259:E260,E267,E269,E271,E275:E277,E279:E281,E286,E292:E293,E295:E297,E172,E177)</f>
        <v>20.94</v>
      </c>
      <c r="F145" s="108">
        <f t="shared" si="74"/>
        <v>24.340000000000007</v>
      </c>
      <c r="G145" s="108">
        <f t="shared" si="74"/>
        <v>23.94</v>
      </c>
      <c r="H145" s="108">
        <f t="shared" si="74"/>
        <v>136.54</v>
      </c>
      <c r="I145" s="108">
        <f t="shared" si="74"/>
        <v>58.44</v>
      </c>
      <c r="J145" s="108">
        <f t="shared" si="74"/>
        <v>53.439999999999984</v>
      </c>
      <c r="K145" s="108">
        <f t="shared" si="74"/>
        <v>96.04000000000002</v>
      </c>
      <c r="L145" s="108">
        <f t="shared" si="74"/>
        <v>109.54</v>
      </c>
      <c r="M145" s="108">
        <f t="shared" si="74"/>
        <v>102.24</v>
      </c>
      <c r="N145" s="108">
        <f t="shared" si="74"/>
        <v>124.74000000000004</v>
      </c>
      <c r="O145" s="108">
        <f t="shared" si="74"/>
        <v>122.43999999999998</v>
      </c>
      <c r="P145" s="108">
        <f t="shared" si="74"/>
        <v>95.14</v>
      </c>
      <c r="Q145" s="108">
        <f t="shared" si="74"/>
        <v>139.04000000000002</v>
      </c>
      <c r="R145" s="108">
        <f t="shared" si="74"/>
        <v>126.53999999999999</v>
      </c>
      <c r="S145" s="108">
        <f t="shared" si="74"/>
        <v>104.04</v>
      </c>
      <c r="T145" s="108">
        <f t="shared" si="74"/>
        <v>125.53999999999998</v>
      </c>
      <c r="U145" s="108">
        <f t="shared" ref="U145" si="75">SUM(U25,U31,U54:U55,U92,U94:U95,U97,U99,U147:U152,U188,U194,U226,U235,U237,U249,U256,U259:U260,U267,U269,U271,U275:U277,U279:U281,U286,U292:U293,U295:U297,U172,U177)</f>
        <v>121.53999999999998</v>
      </c>
      <c r="V145" s="108">
        <f t="shared" si="74"/>
        <v>146.94</v>
      </c>
      <c r="W145" s="108">
        <f t="shared" si="74"/>
        <v>146.94</v>
      </c>
      <c r="X145" s="108">
        <f t="shared" si="74"/>
        <v>140.84000000000003</v>
      </c>
      <c r="Y145" s="108">
        <f>SUM(Y22,Y29,Y60:Y61,Y92,Y94:Y95,Y97,Y99,Y147:Y152,Y181,Y187,Y193,Y228,Y230,Y242,Y249,Y252:Y253,Y260,Y262,Y264,Y268:Y270,Y272:Y274,Y279,Y285:Y286,Y288:Y290,Y298,Y303)</f>
        <v>159</v>
      </c>
      <c r="Z145" s="108">
        <f>SUM(Z22,Z29,Z60:Z61,Z92,Z94:Z95,Z97,Z99,Z147:Z152,Z181,Z187,Z193,Z228,Z230,Z242,Z249,Z252:Z253,Z260,Z262,Z264,Z268:Z270,Z272:Z274,Z279,Z285:Z286,Z288:Z290,Z298,Z303)</f>
        <v>177</v>
      </c>
      <c r="AA145" s="108">
        <f t="shared" ref="AA145:AF145" si="76">SUM(AA25,AA31,AA54:AA55,AA92,AA94:AA95,AA97,AA99,AA147:AA152,AA188,AA194,AA226,AA235,AA237,AA249,AA256,AA259:AA260,AA267,AA269,AA271,AA275:AA277,AA279:AA281,AA286,AA292:AA293,AA295:AA297,AA172,AA177)</f>
        <v>151.04000000000002</v>
      </c>
      <c r="AB145" s="108">
        <f t="shared" si="76"/>
        <v>151.74</v>
      </c>
      <c r="AC145" s="108">
        <f t="shared" si="76"/>
        <v>151.74</v>
      </c>
      <c r="AD145" s="108">
        <f t="shared" si="76"/>
        <v>151.74</v>
      </c>
      <c r="AE145" s="108">
        <f t="shared" si="76"/>
        <v>90.839999999999961</v>
      </c>
      <c r="AF145" s="108">
        <f t="shared" si="76"/>
        <v>44.240000000000009</v>
      </c>
      <c r="AG145" s="125"/>
      <c r="AH145" s="45">
        <f t="shared" si="25"/>
        <v>177</v>
      </c>
      <c r="AI145" s="46">
        <f t="shared" si="26"/>
        <v>-3.7599999999999603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77">MAX(B146:AF146)</f>
        <v>0</v>
      </c>
      <c r="AI146" s="46">
        <f t="shared" ref="AI146:AI148" si="78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40.200000000000003</v>
      </c>
      <c r="C147" s="138">
        <v>34</v>
      </c>
      <c r="D147" s="138">
        <v>37.299999999999997</v>
      </c>
      <c r="E147" s="139">
        <v>40.5</v>
      </c>
      <c r="F147" s="139">
        <v>43.5</v>
      </c>
      <c r="G147" s="139">
        <v>35.5</v>
      </c>
      <c r="H147" s="139">
        <v>39.5</v>
      </c>
      <c r="I147" s="139">
        <v>48.1</v>
      </c>
      <c r="J147" s="139">
        <v>45.1</v>
      </c>
      <c r="K147" s="139">
        <v>52.3</v>
      </c>
      <c r="L147" s="139">
        <v>53.5</v>
      </c>
      <c r="M147" s="139">
        <v>57.7</v>
      </c>
      <c r="N147" s="139">
        <v>63.7</v>
      </c>
      <c r="O147" s="139">
        <v>54.9</v>
      </c>
      <c r="P147" s="139">
        <v>55.3</v>
      </c>
      <c r="Q147" s="139">
        <v>45.8</v>
      </c>
      <c r="R147" s="139">
        <v>43.8</v>
      </c>
      <c r="S147" s="139">
        <v>49.7</v>
      </c>
      <c r="T147" s="139">
        <v>49.1</v>
      </c>
      <c r="U147" s="139">
        <v>49.1</v>
      </c>
      <c r="V147" s="139">
        <v>42.5</v>
      </c>
      <c r="W147" s="139">
        <v>42.5</v>
      </c>
      <c r="X147" s="139">
        <v>42.5</v>
      </c>
      <c r="Y147" s="139">
        <v>42.5</v>
      </c>
      <c r="Z147" s="139">
        <v>65</v>
      </c>
      <c r="AA147" s="139">
        <v>42.5</v>
      </c>
      <c r="AB147" s="139">
        <v>42.5</v>
      </c>
      <c r="AC147" s="139">
        <v>42.5</v>
      </c>
      <c r="AD147" s="139">
        <v>42.5</v>
      </c>
      <c r="AE147" s="139">
        <v>54.3</v>
      </c>
      <c r="AF147" s="139">
        <v>51.9</v>
      </c>
      <c r="AG147" s="140">
        <v>75</v>
      </c>
      <c r="AH147" s="45">
        <f t="shared" si="77"/>
        <v>65</v>
      </c>
      <c r="AI147" s="46">
        <f t="shared" si="78"/>
        <v>34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-28.1</v>
      </c>
      <c r="C148" s="138">
        <v>-32.1</v>
      </c>
      <c r="D148" s="138">
        <v>-26.3</v>
      </c>
      <c r="E148" s="142">
        <v>-17</v>
      </c>
      <c r="F148" s="142">
        <v>-15.6</v>
      </c>
      <c r="G148" s="142">
        <v>-21.6</v>
      </c>
      <c r="H148" s="142">
        <v>-20.7</v>
      </c>
      <c r="I148" s="142">
        <v>-16.3</v>
      </c>
      <c r="J148" s="142">
        <v>-15.2</v>
      </c>
      <c r="K148" s="142">
        <v>-17.5</v>
      </c>
      <c r="L148" s="142">
        <v>-16.5</v>
      </c>
      <c r="M148" s="142">
        <v>-11.8</v>
      </c>
      <c r="N148" s="142">
        <v>-8.1</v>
      </c>
      <c r="O148" s="142">
        <v>-11</v>
      </c>
      <c r="P148" s="142">
        <v>-11.4</v>
      </c>
      <c r="Q148" s="142">
        <v>4</v>
      </c>
      <c r="R148" s="142">
        <v>4</v>
      </c>
      <c r="S148" s="142">
        <v>1.9</v>
      </c>
      <c r="T148" s="142">
        <v>6.7</v>
      </c>
      <c r="U148" s="142">
        <v>6.7</v>
      </c>
      <c r="V148" s="142">
        <v>14.5</v>
      </c>
      <c r="W148" s="142">
        <v>14.5</v>
      </c>
      <c r="X148" s="142">
        <v>14.5</v>
      </c>
      <c r="Y148" s="142">
        <v>14.5</v>
      </c>
      <c r="Z148" s="142">
        <v>-1</v>
      </c>
      <c r="AA148" s="142">
        <v>14.5</v>
      </c>
      <c r="AB148" s="142">
        <v>14.5</v>
      </c>
      <c r="AC148" s="142">
        <v>14.5</v>
      </c>
      <c r="AD148" s="142">
        <v>14.5</v>
      </c>
      <c r="AE148" s="142">
        <v>-10.5</v>
      </c>
      <c r="AF148" s="142">
        <v>-5.6</v>
      </c>
      <c r="AG148" s="140">
        <v>240</v>
      </c>
      <c r="AH148" s="45">
        <f t="shared" si="77"/>
        <v>14.5</v>
      </c>
      <c r="AI148" s="46">
        <f t="shared" si="78"/>
        <v>-32.1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-60.7</v>
      </c>
      <c r="C149" s="138">
        <v>-61.4</v>
      </c>
      <c r="D149" s="138">
        <v>-60</v>
      </c>
      <c r="E149" s="142">
        <v>-49.7</v>
      </c>
      <c r="F149" s="142">
        <v>-54</v>
      </c>
      <c r="G149" s="142">
        <v>-53.7</v>
      </c>
      <c r="H149" s="142">
        <v>53.2</v>
      </c>
      <c r="I149" s="142">
        <v>-55.8</v>
      </c>
      <c r="J149" s="142">
        <v>-43.1</v>
      </c>
      <c r="K149" s="142">
        <v>-53.7</v>
      </c>
      <c r="L149" s="142">
        <v>-47.5</v>
      </c>
      <c r="M149" s="142">
        <v>-44.2</v>
      </c>
      <c r="N149" s="142">
        <v>-53.6</v>
      </c>
      <c r="O149" s="142">
        <v>-48.7</v>
      </c>
      <c r="P149" s="142">
        <v>-56.9</v>
      </c>
      <c r="Q149" s="142">
        <v>-53.3</v>
      </c>
      <c r="R149" s="142">
        <v>-55.2</v>
      </c>
      <c r="S149" s="142">
        <v>-52.8</v>
      </c>
      <c r="T149" s="142">
        <v>-62.2</v>
      </c>
      <c r="U149" s="142">
        <v>-62.2</v>
      </c>
      <c r="V149" s="142">
        <v>-56.8</v>
      </c>
      <c r="W149" s="142">
        <v>-56.8</v>
      </c>
      <c r="X149" s="142">
        <v>-56.8</v>
      </c>
      <c r="Y149" s="142">
        <v>-56.8</v>
      </c>
      <c r="Z149" s="142">
        <v>-52</v>
      </c>
      <c r="AA149" s="142">
        <v>-56.8</v>
      </c>
      <c r="AB149" s="142">
        <v>-56.8</v>
      </c>
      <c r="AC149" s="142">
        <v>-56.8</v>
      </c>
      <c r="AD149" s="142">
        <v>-56.8</v>
      </c>
      <c r="AE149" s="142">
        <v>-60.1</v>
      </c>
      <c r="AF149" s="142">
        <v>-62.5</v>
      </c>
      <c r="AG149" s="140">
        <v>240</v>
      </c>
      <c r="AH149" s="45">
        <f t="shared" ref="AH149:AH155" si="79">MAX(B149:AF149)</f>
        <v>53.2</v>
      </c>
      <c r="AI149" s="46">
        <f t="shared" ref="AI149:AI155" si="80">MIN(B149:AF149)</f>
        <v>-62.5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35.200000000000003</v>
      </c>
      <c r="C150" s="138">
        <v>35.5</v>
      </c>
      <c r="D150" s="138">
        <v>41.3</v>
      </c>
      <c r="E150" s="146">
        <v>52</v>
      </c>
      <c r="F150" s="146">
        <v>55</v>
      </c>
      <c r="G150" s="146">
        <v>57</v>
      </c>
      <c r="H150" s="146">
        <v>54</v>
      </c>
      <c r="I150" s="146">
        <v>57</v>
      </c>
      <c r="J150" s="146">
        <v>45</v>
      </c>
      <c r="K150" s="146">
        <v>57</v>
      </c>
      <c r="L150" s="146">
        <v>50</v>
      </c>
      <c r="M150" s="146">
        <v>28.3</v>
      </c>
      <c r="N150" s="146">
        <v>32.700000000000003</v>
      </c>
      <c r="O150" s="146">
        <v>31.4</v>
      </c>
      <c r="P150" s="146">
        <v>38.799999999999997</v>
      </c>
      <c r="Q150" s="146">
        <v>37.5</v>
      </c>
      <c r="R150" s="146">
        <v>33.200000000000003</v>
      </c>
      <c r="S150" s="146">
        <v>29.1</v>
      </c>
      <c r="T150" s="146">
        <v>40.200000000000003</v>
      </c>
      <c r="U150" s="146">
        <v>40.200000000000003</v>
      </c>
      <c r="V150" s="146">
        <v>39.5</v>
      </c>
      <c r="W150" s="146">
        <v>39.5</v>
      </c>
      <c r="X150" s="146">
        <v>39.5</v>
      </c>
      <c r="Y150" s="146">
        <v>39.5</v>
      </c>
      <c r="Z150" s="146">
        <v>34</v>
      </c>
      <c r="AA150" s="146">
        <v>39.5</v>
      </c>
      <c r="AB150" s="146">
        <v>39.5</v>
      </c>
      <c r="AC150" s="146">
        <v>39.5</v>
      </c>
      <c r="AD150" s="146">
        <v>39.5</v>
      </c>
      <c r="AE150" s="146">
        <v>38.299999999999997</v>
      </c>
      <c r="AF150" s="146">
        <v>40.1</v>
      </c>
      <c r="AG150" s="140"/>
      <c r="AH150" s="45">
        <f t="shared" si="79"/>
        <v>57</v>
      </c>
      <c r="AI150" s="46">
        <f t="shared" si="80"/>
        <v>28.3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-1.1000000000000001</v>
      </c>
      <c r="C151" s="138">
        <v>12</v>
      </c>
      <c r="D151" s="138">
        <v>25.5</v>
      </c>
      <c r="E151" s="142">
        <v>20.6</v>
      </c>
      <c r="F151" s="142">
        <v>19.399999999999999</v>
      </c>
      <c r="G151" s="142">
        <v>20.399999999999999</v>
      </c>
      <c r="H151" s="142">
        <v>21.1</v>
      </c>
      <c r="I151" s="142">
        <v>20</v>
      </c>
      <c r="J151" s="142">
        <v>24.9</v>
      </c>
      <c r="K151" s="142">
        <v>24.1</v>
      </c>
      <c r="L151" s="142">
        <v>27.1</v>
      </c>
      <c r="M151" s="142">
        <v>29.4</v>
      </c>
      <c r="N151" s="142">
        <v>15.4</v>
      </c>
      <c r="O151" s="142">
        <v>17.2</v>
      </c>
      <c r="P151" s="142">
        <v>10.5</v>
      </c>
      <c r="Q151" s="142">
        <v>9.8000000000000007</v>
      </c>
      <c r="R151" s="142">
        <v>2.7</v>
      </c>
      <c r="S151" s="142">
        <v>12.9</v>
      </c>
      <c r="T151" s="142">
        <v>6.1</v>
      </c>
      <c r="U151" s="142">
        <v>6.1</v>
      </c>
      <c r="V151" s="142">
        <v>8.4</v>
      </c>
      <c r="W151" s="142">
        <v>8.4</v>
      </c>
      <c r="X151" s="142">
        <v>8.4</v>
      </c>
      <c r="Y151" s="142">
        <v>8.4</v>
      </c>
      <c r="Z151" s="142">
        <v>21</v>
      </c>
      <c r="AA151" s="142">
        <v>8.4</v>
      </c>
      <c r="AB151" s="142">
        <v>8.4</v>
      </c>
      <c r="AC151" s="142">
        <v>8.4</v>
      </c>
      <c r="AD151" s="142">
        <v>8.4</v>
      </c>
      <c r="AE151" s="142">
        <v>11.2</v>
      </c>
      <c r="AF151" s="142">
        <v>7.1</v>
      </c>
      <c r="AG151" s="140">
        <v>60</v>
      </c>
      <c r="AH151" s="45">
        <f t="shared" si="79"/>
        <v>29.4</v>
      </c>
      <c r="AI151" s="46">
        <f t="shared" si="80"/>
        <v>-1.1000000000000001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-109.4</v>
      </c>
      <c r="C152" s="138">
        <v>-86.9</v>
      </c>
      <c r="D152" s="138">
        <v>-85.9</v>
      </c>
      <c r="E152" s="146">
        <v>-107.4</v>
      </c>
      <c r="F152" s="146">
        <v>-105.9</v>
      </c>
      <c r="G152" s="146">
        <v>-95.6</v>
      </c>
      <c r="H152" s="146">
        <v>-92.5</v>
      </c>
      <c r="I152" s="146">
        <v>-76.5</v>
      </c>
      <c r="J152" s="146">
        <v>-85.2</v>
      </c>
      <c r="K152" s="146">
        <v>-75.400000000000006</v>
      </c>
      <c r="L152" s="146">
        <v>-66.3</v>
      </c>
      <c r="M152" s="146">
        <v>-69.8</v>
      </c>
      <c r="N152" s="146">
        <v>-44.5</v>
      </c>
      <c r="O152" s="146">
        <v>-40.200000000000003</v>
      </c>
      <c r="P152" s="146">
        <v>-59.8</v>
      </c>
      <c r="Q152" s="146">
        <v>-23.8</v>
      </c>
      <c r="R152" s="146">
        <v>-20.9</v>
      </c>
      <c r="S152" s="146">
        <v>-61.2</v>
      </c>
      <c r="T152" s="146">
        <v>-37.299999999999997</v>
      </c>
      <c r="U152" s="146">
        <v>-37.299999999999997</v>
      </c>
      <c r="V152" s="146">
        <v>-20.100000000000001</v>
      </c>
      <c r="W152" s="146">
        <v>-20.100000000000001</v>
      </c>
      <c r="X152" s="146">
        <v>-20.100000000000001</v>
      </c>
      <c r="Y152" s="146">
        <v>-20.100000000000001</v>
      </c>
      <c r="Z152" s="146">
        <v>-21</v>
      </c>
      <c r="AA152" s="146">
        <v>-20.100000000000001</v>
      </c>
      <c r="AB152" s="146">
        <v>-20.100000000000001</v>
      </c>
      <c r="AC152" s="146">
        <v>-20.100000000000001</v>
      </c>
      <c r="AD152" s="146">
        <v>-20.100000000000001</v>
      </c>
      <c r="AE152" s="146">
        <v>-60.7</v>
      </c>
      <c r="AF152" s="146">
        <v>-75.5</v>
      </c>
      <c r="AG152" s="151">
        <v>120</v>
      </c>
      <c r="AH152" s="45">
        <f t="shared" si="79"/>
        <v>-20.100000000000001</v>
      </c>
      <c r="AI152" s="46">
        <f t="shared" si="80"/>
        <v>-109.4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35</v>
      </c>
      <c r="C153" s="138">
        <v>38.299999999999997</v>
      </c>
      <c r="D153" s="138">
        <v>23.6</v>
      </c>
      <c r="E153" s="146">
        <v>12.7</v>
      </c>
      <c r="F153" s="146">
        <v>13</v>
      </c>
      <c r="G153" s="146">
        <v>32.799999999999997</v>
      </c>
      <c r="H153" s="146">
        <v>34.4</v>
      </c>
      <c r="I153" s="146">
        <v>43.3</v>
      </c>
      <c r="J153" s="146">
        <v>50.9</v>
      </c>
      <c r="K153" s="146">
        <v>56.1</v>
      </c>
      <c r="L153" s="146">
        <v>61.4</v>
      </c>
      <c r="M153" s="146">
        <v>60</v>
      </c>
      <c r="N153" s="146">
        <v>73.900000000000006</v>
      </c>
      <c r="O153" s="146">
        <v>77.7</v>
      </c>
      <c r="P153" s="146">
        <v>69</v>
      </c>
      <c r="Q153" s="146">
        <v>87.6</v>
      </c>
      <c r="R153" s="146">
        <v>90.9</v>
      </c>
      <c r="S153" s="146">
        <v>60</v>
      </c>
      <c r="T153" s="146">
        <v>66.400000000000006</v>
      </c>
      <c r="U153" s="146">
        <v>66.400000000000006</v>
      </c>
      <c r="V153" s="146">
        <v>76.099999999999994</v>
      </c>
      <c r="W153" s="146">
        <v>76.099999999999994</v>
      </c>
      <c r="X153" s="146">
        <v>76.099999999999994</v>
      </c>
      <c r="Y153" s="146">
        <v>76.099999999999994</v>
      </c>
      <c r="Z153" s="146">
        <v>76.099999999999994</v>
      </c>
      <c r="AA153" s="146">
        <v>76.099999999999994</v>
      </c>
      <c r="AB153" s="146">
        <v>76.099999999999994</v>
      </c>
      <c r="AC153" s="146">
        <v>76.099999999999994</v>
      </c>
      <c r="AD153" s="146">
        <v>76.099999999999994</v>
      </c>
      <c r="AE153" s="146">
        <v>51.8</v>
      </c>
      <c r="AF153" s="146">
        <v>41.1</v>
      </c>
      <c r="AG153" s="151"/>
      <c r="AH153" s="45">
        <f t="shared" si="79"/>
        <v>90.9</v>
      </c>
      <c r="AI153" s="46">
        <f t="shared" si="80"/>
        <v>12.7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-28.5</v>
      </c>
      <c r="C154" s="138">
        <v>-24.5</v>
      </c>
      <c r="D154" s="138">
        <v>-24.3</v>
      </c>
      <c r="E154" s="146">
        <v>-50.5</v>
      </c>
      <c r="F154" s="146">
        <v>-49.8</v>
      </c>
      <c r="G154" s="146">
        <v>-25.5</v>
      </c>
      <c r="H154" s="146">
        <v>-28</v>
      </c>
      <c r="I154" s="146">
        <v>-32.1</v>
      </c>
      <c r="J154" s="146">
        <v>-37.700000000000003</v>
      </c>
      <c r="K154" s="146">
        <v>-44.5</v>
      </c>
      <c r="L154" s="146">
        <v>-49.2</v>
      </c>
      <c r="M154" s="146">
        <v>-53.3</v>
      </c>
      <c r="N154" s="146">
        <v>-52.8</v>
      </c>
      <c r="O154" s="146">
        <v>-51.5</v>
      </c>
      <c r="P154" s="146">
        <v>-48.5</v>
      </c>
      <c r="Q154" s="146">
        <v>9.8000000000000007</v>
      </c>
      <c r="R154" s="146">
        <v>18.100000000000001</v>
      </c>
      <c r="S154" s="146">
        <v>-36.9</v>
      </c>
      <c r="T154" s="146">
        <v>-35.700000000000003</v>
      </c>
      <c r="U154" s="146">
        <v>-35.700000000000003</v>
      </c>
      <c r="V154" s="146">
        <v>-35.299999999999997</v>
      </c>
      <c r="W154" s="146">
        <v>-35.299999999999997</v>
      </c>
      <c r="X154" s="146">
        <v>-35.299999999999997</v>
      </c>
      <c r="Y154" s="146">
        <v>-35.299999999999997</v>
      </c>
      <c r="Z154" s="146">
        <v>-35.299999999999997</v>
      </c>
      <c r="AA154" s="146">
        <v>-35.299999999999997</v>
      </c>
      <c r="AB154" s="146">
        <v>-35.299999999999997</v>
      </c>
      <c r="AC154" s="146">
        <v>-35.299999999999997</v>
      </c>
      <c r="AD154" s="146">
        <v>-35.299999999999997</v>
      </c>
      <c r="AE154" s="146">
        <v>-37.4</v>
      </c>
      <c r="AF154" s="146">
        <v>-30.3</v>
      </c>
      <c r="AG154" s="151"/>
      <c r="AH154" s="45">
        <f t="shared" si="79"/>
        <v>18.100000000000001</v>
      </c>
      <c r="AI154" s="46">
        <f t="shared" si="80"/>
        <v>-53.3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5.8</v>
      </c>
      <c r="C155" s="138">
        <v>0</v>
      </c>
      <c r="D155" s="138">
        <v>0</v>
      </c>
      <c r="E155" s="146">
        <v>6.1</v>
      </c>
      <c r="F155" s="146">
        <v>18.899999999999999</v>
      </c>
      <c r="G155" s="146">
        <v>24.4</v>
      </c>
      <c r="H155" s="146">
        <v>29.5</v>
      </c>
      <c r="I155" s="146">
        <v>39.1</v>
      </c>
      <c r="J155" s="146">
        <v>17.899999999999999</v>
      </c>
      <c r="K155" s="146">
        <v>39.9</v>
      </c>
      <c r="L155" s="146">
        <v>27.7</v>
      </c>
      <c r="M155" s="146">
        <v>30.3</v>
      </c>
      <c r="N155" s="146">
        <v>48.2</v>
      </c>
      <c r="O155" s="146">
        <v>41.7</v>
      </c>
      <c r="P155" s="146">
        <v>76</v>
      </c>
      <c r="Q155" s="146">
        <v>57.9</v>
      </c>
      <c r="R155" s="146">
        <v>33</v>
      </c>
      <c r="S155" s="146">
        <v>37.700000000000003</v>
      </c>
      <c r="T155" s="146">
        <v>69.900000000000006</v>
      </c>
      <c r="U155" s="146">
        <v>69.900000000000006</v>
      </c>
      <c r="V155" s="146">
        <v>38.9</v>
      </c>
      <c r="W155" s="146">
        <v>38.9</v>
      </c>
      <c r="X155" s="146">
        <v>38.9</v>
      </c>
      <c r="Y155" s="146">
        <v>38.9</v>
      </c>
      <c r="Z155" s="146">
        <v>48</v>
      </c>
      <c r="AA155" s="146">
        <v>38.9</v>
      </c>
      <c r="AB155" s="146">
        <v>38.9</v>
      </c>
      <c r="AC155" s="146">
        <v>38.9</v>
      </c>
      <c r="AD155" s="146">
        <v>38.9</v>
      </c>
      <c r="AE155" s="146">
        <v>35.299999999999997</v>
      </c>
      <c r="AF155" s="146">
        <v>51.4</v>
      </c>
      <c r="AG155" s="151"/>
      <c r="AH155" s="45">
        <f t="shared" si="79"/>
        <v>76</v>
      </c>
      <c r="AI155" s="46">
        <f t="shared" si="80"/>
        <v>0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-396.4</v>
      </c>
      <c r="C156" s="138">
        <v>-382.5</v>
      </c>
      <c r="D156" s="138">
        <v>-382.9</v>
      </c>
      <c r="E156" s="146">
        <v>-393</v>
      </c>
      <c r="F156" s="146">
        <v>-406.6</v>
      </c>
      <c r="G156" s="146">
        <v>-402.3</v>
      </c>
      <c r="H156" s="146">
        <v>-400</v>
      </c>
      <c r="I156" s="146">
        <v>-384.7</v>
      </c>
      <c r="J156" s="146">
        <v>-391</v>
      </c>
      <c r="K156" s="146">
        <v>-405</v>
      </c>
      <c r="L156" s="146">
        <v>-409.5</v>
      </c>
      <c r="M156" s="146">
        <v>-412.1</v>
      </c>
      <c r="N156" s="146">
        <v>-396</v>
      </c>
      <c r="O156" s="146">
        <v>-392.9</v>
      </c>
      <c r="P156" s="146">
        <v>-401.3</v>
      </c>
      <c r="Q156" s="146">
        <v>-406.9</v>
      </c>
      <c r="R156" s="146">
        <v>-373.2</v>
      </c>
      <c r="S156" s="146">
        <v>-358.4</v>
      </c>
      <c r="T156" s="146">
        <v>-357.7</v>
      </c>
      <c r="U156" s="146">
        <v>-357.7</v>
      </c>
      <c r="V156" s="146">
        <v>-400.8</v>
      </c>
      <c r="W156" s="146">
        <v>-400.8</v>
      </c>
      <c r="X156" s="146">
        <v>-400.8</v>
      </c>
      <c r="Y156" s="146">
        <v>-400.8</v>
      </c>
      <c r="Z156" s="146">
        <v>-416</v>
      </c>
      <c r="AA156" s="146">
        <v>-400.8</v>
      </c>
      <c r="AB156" s="146">
        <v>-400.8</v>
      </c>
      <c r="AC156" s="146">
        <v>-400.8</v>
      </c>
      <c r="AD156" s="146">
        <v>-400.8</v>
      </c>
      <c r="AE156" s="146">
        <v>-414.8</v>
      </c>
      <c r="AF156" s="146">
        <v>-412.3</v>
      </c>
      <c r="AG156" s="151"/>
      <c r="AH156" s="45">
        <f t="shared" ref="AH156:AH168" si="81">MAX(B156:AF156)</f>
        <v>-357.7</v>
      </c>
      <c r="AI156" s="46">
        <f t="shared" ref="AI156:AI168" si="82">MIN(B156:AF156)</f>
        <v>-416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86.1</v>
      </c>
      <c r="C157" s="138">
        <v>90.9</v>
      </c>
      <c r="D157" s="138">
        <v>76.3</v>
      </c>
      <c r="E157" s="146">
        <v>93.7</v>
      </c>
      <c r="F157" s="146">
        <v>78.2</v>
      </c>
      <c r="G157" s="146">
        <v>72</v>
      </c>
      <c r="H157" s="146">
        <v>75.400000000000006</v>
      </c>
      <c r="I157" s="146">
        <v>69</v>
      </c>
      <c r="J157" s="146">
        <v>76.5</v>
      </c>
      <c r="K157" s="146">
        <v>74.3</v>
      </c>
      <c r="L157" s="146">
        <v>66.3</v>
      </c>
      <c r="M157" s="146">
        <v>60.5</v>
      </c>
      <c r="N157" s="146">
        <v>65.599999999999994</v>
      </c>
      <c r="O157" s="146">
        <v>63.6</v>
      </c>
      <c r="P157" s="146">
        <v>76.400000000000006</v>
      </c>
      <c r="Q157" s="146">
        <v>79.599999999999994</v>
      </c>
      <c r="R157" s="146">
        <v>83.1</v>
      </c>
      <c r="S157" s="146">
        <v>79.099999999999994</v>
      </c>
      <c r="T157" s="146">
        <v>72.900000000000006</v>
      </c>
      <c r="U157" s="146">
        <v>72.900000000000006</v>
      </c>
      <c r="V157" s="146">
        <v>26.3</v>
      </c>
      <c r="W157" s="146">
        <v>26.3</v>
      </c>
      <c r="X157" s="146">
        <v>26.3</v>
      </c>
      <c r="Y157" s="146">
        <v>26.3</v>
      </c>
      <c r="Z157" s="146">
        <v>27</v>
      </c>
      <c r="AA157" s="146">
        <v>26.3</v>
      </c>
      <c r="AB157" s="146">
        <v>26.3</v>
      </c>
      <c r="AC157" s="146">
        <v>26.3</v>
      </c>
      <c r="AD157" s="146">
        <v>26.3</v>
      </c>
      <c r="AE157" s="146">
        <v>62.2</v>
      </c>
      <c r="AF157" s="146">
        <v>55.2</v>
      </c>
      <c r="AG157" s="151"/>
      <c r="AH157" s="45">
        <f t="shared" si="81"/>
        <v>93.7</v>
      </c>
      <c r="AI157" s="46">
        <f t="shared" si="82"/>
        <v>26.3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-5.8</v>
      </c>
      <c r="C158" s="138">
        <v>-10.8</v>
      </c>
      <c r="D158" s="138">
        <v>-14.8</v>
      </c>
      <c r="E158" s="146">
        <v>-17.5</v>
      </c>
      <c r="F158" s="146">
        <v>-13.8</v>
      </c>
      <c r="G158" s="146">
        <v>-16.100000000000001</v>
      </c>
      <c r="H158" s="146">
        <v>-17.899999999999999</v>
      </c>
      <c r="I158" s="146">
        <v>-20.100000000000001</v>
      </c>
      <c r="J158" s="146">
        <v>-30</v>
      </c>
      <c r="K158" s="146">
        <v>-24.8</v>
      </c>
      <c r="L158" s="146">
        <v>-25.5</v>
      </c>
      <c r="M158" s="146">
        <v>-19.399999999999999</v>
      </c>
      <c r="N158" s="146">
        <v>-4.0999999999999996</v>
      </c>
      <c r="O158" s="146">
        <v>-0.5</v>
      </c>
      <c r="P158" s="146">
        <v>5.9</v>
      </c>
      <c r="Q158" s="146">
        <v>23</v>
      </c>
      <c r="R158" s="146">
        <v>-2.8</v>
      </c>
      <c r="S158" s="146">
        <v>-7.8</v>
      </c>
      <c r="T158" s="146">
        <v>-6</v>
      </c>
      <c r="U158" s="146">
        <v>-6</v>
      </c>
      <c r="V158" s="146">
        <v>-6.1</v>
      </c>
      <c r="W158" s="146">
        <v>-6.1</v>
      </c>
      <c r="X158" s="146">
        <v>-6.1</v>
      </c>
      <c r="Y158" s="146">
        <v>-6.1</v>
      </c>
      <c r="Z158" s="146">
        <v>-6.1</v>
      </c>
      <c r="AA158" s="146">
        <v>-6.1</v>
      </c>
      <c r="AB158" s="146">
        <v>-6.1</v>
      </c>
      <c r="AC158" s="146">
        <v>-6.1</v>
      </c>
      <c r="AD158" s="146">
        <v>-6.1</v>
      </c>
      <c r="AE158" s="146">
        <v>0</v>
      </c>
      <c r="AF158" s="146">
        <v>0</v>
      </c>
      <c r="AG158" s="140"/>
      <c r="AH158" s="45">
        <f t="shared" si="81"/>
        <v>23</v>
      </c>
      <c r="AI158" s="46">
        <f t="shared" si="82"/>
        <v>-30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126.4</v>
      </c>
      <c r="C159" s="138">
        <v>121.9</v>
      </c>
      <c r="D159" s="138">
        <v>111.8</v>
      </c>
      <c r="E159" s="116">
        <v>106.6</v>
      </c>
      <c r="F159" s="116">
        <v>106.8</v>
      </c>
      <c r="G159" s="116">
        <v>107</v>
      </c>
      <c r="H159" s="116">
        <v>107</v>
      </c>
      <c r="I159" s="116">
        <v>108.5</v>
      </c>
      <c r="J159" s="116">
        <v>108.1</v>
      </c>
      <c r="K159" s="116">
        <v>125.4</v>
      </c>
      <c r="L159" s="116">
        <v>126.9</v>
      </c>
      <c r="M159" s="116">
        <v>249.7</v>
      </c>
      <c r="N159" s="116">
        <v>250.7</v>
      </c>
      <c r="O159" s="116">
        <v>251.7</v>
      </c>
      <c r="P159" s="116">
        <v>259.89999999999998</v>
      </c>
      <c r="Q159" s="116">
        <v>153.4</v>
      </c>
      <c r="R159" s="116">
        <v>152.5</v>
      </c>
      <c r="S159" s="116">
        <v>159.4</v>
      </c>
      <c r="T159" s="116">
        <v>111.3</v>
      </c>
      <c r="U159" s="116">
        <v>111.3</v>
      </c>
      <c r="V159" s="116">
        <v>113.1</v>
      </c>
      <c r="W159" s="116">
        <v>113.1</v>
      </c>
      <c r="X159" s="116">
        <v>113.1</v>
      </c>
      <c r="Y159" s="116">
        <v>113.1</v>
      </c>
      <c r="Z159" s="116">
        <v>113.1</v>
      </c>
      <c r="AA159" s="116">
        <v>113.1</v>
      </c>
      <c r="AB159" s="116">
        <v>113.1</v>
      </c>
      <c r="AC159" s="116">
        <v>113.1</v>
      </c>
      <c r="AD159" s="116">
        <v>113.1</v>
      </c>
      <c r="AE159" s="116">
        <v>222.1</v>
      </c>
      <c r="AF159" s="116">
        <v>196.5</v>
      </c>
      <c r="AG159" s="140"/>
      <c r="AH159" s="45">
        <f t="shared" si="81"/>
        <v>259.89999999999998</v>
      </c>
      <c r="AI159" s="46">
        <f t="shared" si="82"/>
        <v>106.6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16.7</v>
      </c>
      <c r="C160" s="138">
        <v>15.3</v>
      </c>
      <c r="D160" s="138">
        <v>14</v>
      </c>
      <c r="E160" s="116">
        <v>14.3</v>
      </c>
      <c r="F160" s="116">
        <v>14.3</v>
      </c>
      <c r="G160" s="116">
        <v>12.9</v>
      </c>
      <c r="H160" s="116">
        <v>12.8</v>
      </c>
      <c r="I160" s="116">
        <v>12.6</v>
      </c>
      <c r="J160" s="116">
        <v>12.4</v>
      </c>
      <c r="K160" s="116">
        <v>13.1</v>
      </c>
      <c r="L160" s="116">
        <v>12.9</v>
      </c>
      <c r="M160" s="116">
        <v>24.8</v>
      </c>
      <c r="N160" s="116">
        <v>28.4</v>
      </c>
      <c r="O160" s="116">
        <v>28.4</v>
      </c>
      <c r="P160" s="116">
        <v>14.6</v>
      </c>
      <c r="Q160" s="116">
        <v>27.2</v>
      </c>
      <c r="R160" s="116">
        <v>27.4</v>
      </c>
      <c r="S160" s="116">
        <v>27.2</v>
      </c>
      <c r="T160" s="116">
        <v>15.3</v>
      </c>
      <c r="U160" s="116">
        <v>15.3</v>
      </c>
      <c r="V160" s="116">
        <v>16.5</v>
      </c>
      <c r="W160" s="116">
        <v>16.5</v>
      </c>
      <c r="X160" s="116">
        <v>16.5</v>
      </c>
      <c r="Y160" s="116">
        <v>16.5</v>
      </c>
      <c r="Z160" s="116">
        <v>16.5</v>
      </c>
      <c r="AA160" s="116">
        <v>16.5</v>
      </c>
      <c r="AB160" s="116">
        <v>16.5</v>
      </c>
      <c r="AC160" s="116">
        <v>16.5</v>
      </c>
      <c r="AD160" s="116">
        <v>16.5</v>
      </c>
      <c r="AE160" s="116">
        <v>32.799999999999997</v>
      </c>
      <c r="AF160" s="116">
        <v>32.4</v>
      </c>
      <c r="AG160" s="140"/>
      <c r="AH160" s="45">
        <f t="shared" si="81"/>
        <v>32.799999999999997</v>
      </c>
      <c r="AI160" s="46">
        <f t="shared" si="82"/>
        <v>12.4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8.6999999999999993</v>
      </c>
      <c r="C161" s="138">
        <v>-2.7</v>
      </c>
      <c r="D161" s="138">
        <v>0.1</v>
      </c>
      <c r="E161" s="116">
        <v>-2.6</v>
      </c>
      <c r="F161" s="116">
        <v>-2.6</v>
      </c>
      <c r="G161" s="116">
        <v>-2.4</v>
      </c>
      <c r="H161" s="116">
        <v>-3.1</v>
      </c>
      <c r="I161" s="116">
        <v>-3.3</v>
      </c>
      <c r="J161" s="116">
        <v>-3.3</v>
      </c>
      <c r="K161" s="116">
        <v>-3</v>
      </c>
      <c r="L161" s="116">
        <v>-2.8</v>
      </c>
      <c r="M161" s="116">
        <v>0.6</v>
      </c>
      <c r="N161" s="116">
        <v>14.8</v>
      </c>
      <c r="O161" s="116">
        <v>7.1</v>
      </c>
      <c r="P161" s="116">
        <v>9.5</v>
      </c>
      <c r="Q161" s="116">
        <v>17</v>
      </c>
      <c r="R161" s="116">
        <v>17.8</v>
      </c>
      <c r="S161" s="116">
        <v>22.9</v>
      </c>
      <c r="T161" s="116">
        <v>14.4</v>
      </c>
      <c r="U161" s="116">
        <v>17</v>
      </c>
      <c r="V161" s="116">
        <v>1</v>
      </c>
      <c r="W161" s="116">
        <v>1</v>
      </c>
      <c r="X161" s="116">
        <v>1</v>
      </c>
      <c r="Y161" s="116">
        <v>1</v>
      </c>
      <c r="Z161" s="116">
        <v>14</v>
      </c>
      <c r="AA161" s="116">
        <v>1</v>
      </c>
      <c r="AB161" s="116">
        <v>1</v>
      </c>
      <c r="AC161" s="116">
        <v>1</v>
      </c>
      <c r="AD161" s="116">
        <v>1</v>
      </c>
      <c r="AE161" s="116">
        <v>11.5</v>
      </c>
      <c r="AF161" s="116">
        <v>12.2</v>
      </c>
      <c r="AG161" s="140"/>
      <c r="AH161" s="45">
        <f t="shared" si="81"/>
        <v>22.9</v>
      </c>
      <c r="AI161" s="46">
        <f t="shared" si="82"/>
        <v>-3.3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6"/>
      <c r="D162" s="156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81"/>
        <v>0</v>
      </c>
      <c r="AI162" s="46">
        <f t="shared" si="82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81"/>
        <v>0</v>
      </c>
      <c r="AI163" s="46">
        <f t="shared" si="82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5"/>
      <c r="D164" s="165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81"/>
        <v>0</v>
      </c>
      <c r="AI164" s="46">
        <f t="shared" si="82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5"/>
      <c r="D165" s="165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81"/>
        <v>0</v>
      </c>
      <c r="AI165" s="46">
        <f t="shared" si="82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5"/>
      <c r="D166" s="165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81"/>
        <v>0</v>
      </c>
      <c r="AI166" s="46">
        <f t="shared" si="82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5"/>
      <c r="D167" s="165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81"/>
        <v>0</v>
      </c>
      <c r="AI167" s="46">
        <f t="shared" si="82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1"/>
      <c r="D168" s="171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81"/>
        <v>0</v>
      </c>
      <c r="AI168" s="46">
        <f t="shared" si="82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C169" si="83">(SUMPRODUCT((B11:B77&lt;&gt;0)*(B11:B77&lt;$AG$11:$AG$77)*($AG$11:$AG$77-B11:B77)))*0.8</f>
        <v>276.976</v>
      </c>
      <c r="C169" s="171">
        <f t="shared" si="83"/>
        <v>257.39999999999998</v>
      </c>
      <c r="D169" s="171">
        <f t="shared" ref="D169" si="84">(SUMPRODUCT((D11:D77&lt;&gt;0)*(D11:D77&lt;$AG$11:$AG$77)*($AG$11:$AG$77-D11:D77)))*0.8</f>
        <v>265.31999999999994</v>
      </c>
      <c r="E169" s="171">
        <f t="shared" ref="E169:AF169" si="85">(SUMPRODUCT((E11:E77&lt;&gt;0)*(E11:E77&lt;$AG$11:$AG$77)*($AG$11:$AG$77-E11:E77)))*0.8</f>
        <v>265.31999999999994</v>
      </c>
      <c r="F169" s="171">
        <f t="shared" si="85"/>
        <v>283.13199999999995</v>
      </c>
      <c r="G169" s="171">
        <f t="shared" si="85"/>
        <v>294.36399999999992</v>
      </c>
      <c r="H169" s="171">
        <f t="shared" si="85"/>
        <v>276.76399999999995</v>
      </c>
      <c r="I169" s="171">
        <f t="shared" si="85"/>
        <v>265.88399999999996</v>
      </c>
      <c r="J169" s="171">
        <f t="shared" si="85"/>
        <v>281.64399999999995</v>
      </c>
      <c r="K169" s="171">
        <f t="shared" si="85"/>
        <v>260.86799999999988</v>
      </c>
      <c r="L169" s="171">
        <f t="shared" si="85"/>
        <v>245.58799999999994</v>
      </c>
      <c r="M169" s="171">
        <f t="shared" si="85"/>
        <v>213.79199999999992</v>
      </c>
      <c r="N169" s="171">
        <f t="shared" si="85"/>
        <v>212.80799999999996</v>
      </c>
      <c r="O169" s="171">
        <f t="shared" si="85"/>
        <v>202.80800000000002</v>
      </c>
      <c r="P169" s="171">
        <f t="shared" si="85"/>
        <v>202.80800000000002</v>
      </c>
      <c r="Q169" s="171">
        <f t="shared" si="85"/>
        <v>249.67199999999994</v>
      </c>
      <c r="R169" s="171">
        <f t="shared" si="85"/>
        <v>208.124</v>
      </c>
      <c r="S169" s="171">
        <f t="shared" si="85"/>
        <v>260.60399999999998</v>
      </c>
      <c r="T169" s="171">
        <f t="shared" si="85"/>
        <v>276.09199999999998</v>
      </c>
      <c r="U169" s="171">
        <f t="shared" si="85"/>
        <v>276.09199999999998</v>
      </c>
      <c r="V169" s="171">
        <f t="shared" si="85"/>
        <v>276.09199999999998</v>
      </c>
      <c r="W169" s="171">
        <f t="shared" si="85"/>
        <v>275.45199999999994</v>
      </c>
      <c r="X169" s="171">
        <f t="shared" si="85"/>
        <v>247.93199999999993</v>
      </c>
      <c r="Y169" s="171">
        <f t="shared" si="85"/>
        <v>157.39600000000002</v>
      </c>
      <c r="Z169" s="171">
        <f t="shared" si="85"/>
        <v>157.39600000000002</v>
      </c>
      <c r="AA169" s="171">
        <f t="shared" si="85"/>
        <v>106.676</v>
      </c>
      <c r="AB169" s="171">
        <f t="shared" si="85"/>
        <v>176.82000000000002</v>
      </c>
      <c r="AC169" s="171">
        <f t="shared" si="85"/>
        <v>176.82000000000002</v>
      </c>
      <c r="AD169" s="171">
        <f t="shared" si="85"/>
        <v>176.82000000000002</v>
      </c>
      <c r="AE169" s="171">
        <f t="shared" si="85"/>
        <v>204.18000000000004</v>
      </c>
      <c r="AF169" s="171">
        <f t="shared" si="85"/>
        <v>227.14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86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891.13499999999999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951.60500000000013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955.20500000000015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982.10500000000013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951.20500000000027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951.70500000000004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965.90500000000009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957.60500000000002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1001.105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880.93499999999983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861.83499999999992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823.28999999999974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782.8599999999999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814.8599999999999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814.8599999999999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893.43999999999994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945.00499999999988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1006.705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977.86500000000012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867.96500000000003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757.96500000000003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767.8649999999999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789.56500000000005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634.79500000000007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634.79500000000007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571.39499999999998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661.07499999999993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651.87499999999989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683.57499999999982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742.17499999999995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801.07499999999982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86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86"/>
        <v>0</v>
      </c>
    </row>
    <row r="172" spans="1:41" x14ac:dyDescent="0.25">
      <c r="A172" s="110" t="s">
        <v>139</v>
      </c>
      <c r="B172" s="181">
        <v>0.3</v>
      </c>
      <c r="C172" s="181">
        <v>0.3</v>
      </c>
      <c r="D172" s="181">
        <v>0.3</v>
      </c>
      <c r="E172" s="181">
        <f t="shared" ref="E172:R177" si="87">D172</f>
        <v>0.3</v>
      </c>
      <c r="F172" s="181">
        <f t="shared" si="87"/>
        <v>0.3</v>
      </c>
      <c r="G172" s="181">
        <f t="shared" si="87"/>
        <v>0.3</v>
      </c>
      <c r="H172" s="181">
        <f t="shared" si="87"/>
        <v>0.3</v>
      </c>
      <c r="I172" s="181">
        <f t="shared" si="87"/>
        <v>0.3</v>
      </c>
      <c r="J172" s="181">
        <f t="shared" si="87"/>
        <v>0.3</v>
      </c>
      <c r="K172" s="181">
        <f t="shared" si="87"/>
        <v>0.3</v>
      </c>
      <c r="L172" s="181">
        <f t="shared" si="87"/>
        <v>0.3</v>
      </c>
      <c r="M172" s="181">
        <f t="shared" si="87"/>
        <v>0.3</v>
      </c>
      <c r="N172" s="181">
        <f t="shared" si="87"/>
        <v>0.3</v>
      </c>
      <c r="O172" s="181">
        <f t="shared" si="87"/>
        <v>0.3</v>
      </c>
      <c r="P172" s="181">
        <f t="shared" si="87"/>
        <v>0.3</v>
      </c>
      <c r="Q172" s="181">
        <f t="shared" si="87"/>
        <v>0.3</v>
      </c>
      <c r="R172" s="181">
        <f t="shared" si="87"/>
        <v>0.3</v>
      </c>
      <c r="S172" s="181">
        <f t="shared" ref="S172:AF177" si="88">R172</f>
        <v>0.3</v>
      </c>
      <c r="T172" s="181">
        <f t="shared" si="88"/>
        <v>0.3</v>
      </c>
      <c r="U172" s="181">
        <f t="shared" si="88"/>
        <v>0.3</v>
      </c>
      <c r="V172" s="181">
        <f t="shared" si="88"/>
        <v>0.3</v>
      </c>
      <c r="W172" s="181">
        <f t="shared" si="88"/>
        <v>0.3</v>
      </c>
      <c r="X172" s="181">
        <f t="shared" si="88"/>
        <v>0.3</v>
      </c>
      <c r="Y172" s="181">
        <f t="shared" si="88"/>
        <v>0.3</v>
      </c>
      <c r="Z172" s="181">
        <f t="shared" si="88"/>
        <v>0.3</v>
      </c>
      <c r="AA172" s="181">
        <f t="shared" si="88"/>
        <v>0.3</v>
      </c>
      <c r="AB172" s="181">
        <f t="shared" si="88"/>
        <v>0.3</v>
      </c>
      <c r="AC172" s="181">
        <f t="shared" si="88"/>
        <v>0.3</v>
      </c>
      <c r="AD172" s="181">
        <f t="shared" si="88"/>
        <v>0.3</v>
      </c>
      <c r="AE172" s="181">
        <f t="shared" si="88"/>
        <v>0.3</v>
      </c>
      <c r="AF172" s="181">
        <f t="shared" si="88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89">AN$168*AM172</f>
        <v>28</v>
      </c>
      <c r="AO172" s="134">
        <f t="shared" si="86"/>
        <v>0</v>
      </c>
    </row>
    <row r="173" spans="1:41" x14ac:dyDescent="0.25">
      <c r="A173" s="113" t="s">
        <v>141</v>
      </c>
      <c r="B173" s="183">
        <v>0.4</v>
      </c>
      <c r="C173" s="183">
        <v>0.4</v>
      </c>
      <c r="D173" s="183">
        <v>0.4</v>
      </c>
      <c r="E173" s="183">
        <f t="shared" si="87"/>
        <v>0.4</v>
      </c>
      <c r="F173" s="183">
        <f t="shared" si="87"/>
        <v>0.4</v>
      </c>
      <c r="G173" s="183">
        <f t="shared" si="87"/>
        <v>0.4</v>
      </c>
      <c r="H173" s="183">
        <f t="shared" si="87"/>
        <v>0.4</v>
      </c>
      <c r="I173" s="183">
        <f t="shared" si="87"/>
        <v>0.4</v>
      </c>
      <c r="J173" s="183">
        <f t="shared" si="87"/>
        <v>0.4</v>
      </c>
      <c r="K173" s="183">
        <f t="shared" si="87"/>
        <v>0.4</v>
      </c>
      <c r="L173" s="183">
        <f t="shared" si="87"/>
        <v>0.4</v>
      </c>
      <c r="M173" s="183">
        <f t="shared" si="87"/>
        <v>0.4</v>
      </c>
      <c r="N173" s="183">
        <f t="shared" si="87"/>
        <v>0.4</v>
      </c>
      <c r="O173" s="183">
        <f t="shared" si="87"/>
        <v>0.4</v>
      </c>
      <c r="P173" s="183">
        <f t="shared" si="87"/>
        <v>0.4</v>
      </c>
      <c r="Q173" s="183">
        <f t="shared" si="87"/>
        <v>0.4</v>
      </c>
      <c r="R173" s="183">
        <f t="shared" si="87"/>
        <v>0.4</v>
      </c>
      <c r="S173" s="183">
        <f t="shared" si="88"/>
        <v>0.4</v>
      </c>
      <c r="T173" s="183">
        <f t="shared" si="88"/>
        <v>0.4</v>
      </c>
      <c r="U173" s="183">
        <f t="shared" si="88"/>
        <v>0.4</v>
      </c>
      <c r="V173" s="183">
        <f t="shared" si="88"/>
        <v>0.4</v>
      </c>
      <c r="W173" s="183">
        <f t="shared" si="88"/>
        <v>0.4</v>
      </c>
      <c r="X173" s="183">
        <f t="shared" si="88"/>
        <v>0.4</v>
      </c>
      <c r="Y173" s="183">
        <f t="shared" si="88"/>
        <v>0.4</v>
      </c>
      <c r="Z173" s="183">
        <f t="shared" si="88"/>
        <v>0.4</v>
      </c>
      <c r="AA173" s="183">
        <f t="shared" si="88"/>
        <v>0.4</v>
      </c>
      <c r="AB173" s="183">
        <f t="shared" si="88"/>
        <v>0.4</v>
      </c>
      <c r="AC173" s="183">
        <f t="shared" si="88"/>
        <v>0.4</v>
      </c>
      <c r="AD173" s="183">
        <f t="shared" si="88"/>
        <v>0.4</v>
      </c>
      <c r="AE173" s="183">
        <f t="shared" si="88"/>
        <v>0.4</v>
      </c>
      <c r="AF173" s="183">
        <f t="shared" si="88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89"/>
        <v>60</v>
      </c>
      <c r="AO173" s="136">
        <f t="shared" si="86"/>
        <v>0</v>
      </c>
    </row>
    <row r="174" spans="1:41" x14ac:dyDescent="0.25">
      <c r="A174" s="113" t="s">
        <v>143</v>
      </c>
      <c r="B174" s="183">
        <v>1.5</v>
      </c>
      <c r="C174" s="183">
        <v>1.5</v>
      </c>
      <c r="D174" s="183">
        <v>1.5</v>
      </c>
      <c r="E174" s="183">
        <f t="shared" si="87"/>
        <v>1.5</v>
      </c>
      <c r="F174" s="183">
        <f t="shared" si="87"/>
        <v>1.5</v>
      </c>
      <c r="G174" s="183">
        <f t="shared" si="87"/>
        <v>1.5</v>
      </c>
      <c r="H174" s="183">
        <f t="shared" si="87"/>
        <v>1.5</v>
      </c>
      <c r="I174" s="183">
        <f t="shared" si="87"/>
        <v>1.5</v>
      </c>
      <c r="J174" s="183">
        <f t="shared" si="87"/>
        <v>1.5</v>
      </c>
      <c r="K174" s="183">
        <f t="shared" si="87"/>
        <v>1.5</v>
      </c>
      <c r="L174" s="183">
        <f t="shared" si="87"/>
        <v>1.5</v>
      </c>
      <c r="M174" s="183">
        <f t="shared" si="87"/>
        <v>1.5</v>
      </c>
      <c r="N174" s="183">
        <f t="shared" si="87"/>
        <v>1.5</v>
      </c>
      <c r="O174" s="183">
        <f t="shared" si="87"/>
        <v>1.5</v>
      </c>
      <c r="P174" s="183">
        <f t="shared" si="87"/>
        <v>1.5</v>
      </c>
      <c r="Q174" s="183">
        <f t="shared" si="87"/>
        <v>1.5</v>
      </c>
      <c r="R174" s="183">
        <f t="shared" si="87"/>
        <v>1.5</v>
      </c>
      <c r="S174" s="183">
        <f t="shared" si="88"/>
        <v>1.5</v>
      </c>
      <c r="T174" s="183">
        <f t="shared" si="88"/>
        <v>1.5</v>
      </c>
      <c r="U174" s="183">
        <f t="shared" si="88"/>
        <v>1.5</v>
      </c>
      <c r="V174" s="183">
        <f t="shared" si="88"/>
        <v>1.5</v>
      </c>
      <c r="W174" s="183">
        <f t="shared" si="88"/>
        <v>1.5</v>
      </c>
      <c r="X174" s="183">
        <f t="shared" si="88"/>
        <v>1.5</v>
      </c>
      <c r="Y174" s="183">
        <f t="shared" si="88"/>
        <v>1.5</v>
      </c>
      <c r="Z174" s="183">
        <f t="shared" si="88"/>
        <v>1.5</v>
      </c>
      <c r="AA174" s="183">
        <f t="shared" si="88"/>
        <v>1.5</v>
      </c>
      <c r="AB174" s="183">
        <f t="shared" si="88"/>
        <v>1.5</v>
      </c>
      <c r="AC174" s="183">
        <f t="shared" si="88"/>
        <v>1.5</v>
      </c>
      <c r="AD174" s="183">
        <f t="shared" si="88"/>
        <v>1.5</v>
      </c>
      <c r="AE174" s="183">
        <f t="shared" si="88"/>
        <v>1.5</v>
      </c>
      <c r="AF174" s="183">
        <f t="shared" si="88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89"/>
        <v>12</v>
      </c>
      <c r="AO174" s="136">
        <f t="shared" si="86"/>
        <v>0</v>
      </c>
    </row>
    <row r="175" spans="1:41" x14ac:dyDescent="0.25">
      <c r="A175" s="113" t="s">
        <v>145</v>
      </c>
      <c r="B175" s="183">
        <v>0.3</v>
      </c>
      <c r="C175" s="183">
        <v>0.3</v>
      </c>
      <c r="D175" s="183">
        <v>0.3</v>
      </c>
      <c r="E175" s="183">
        <f t="shared" si="87"/>
        <v>0.3</v>
      </c>
      <c r="F175" s="183">
        <f t="shared" si="87"/>
        <v>0.3</v>
      </c>
      <c r="G175" s="183">
        <f t="shared" si="87"/>
        <v>0.3</v>
      </c>
      <c r="H175" s="183">
        <f t="shared" si="87"/>
        <v>0.3</v>
      </c>
      <c r="I175" s="183">
        <f t="shared" si="87"/>
        <v>0.3</v>
      </c>
      <c r="J175" s="183">
        <f t="shared" si="87"/>
        <v>0.3</v>
      </c>
      <c r="K175" s="183">
        <f t="shared" si="87"/>
        <v>0.3</v>
      </c>
      <c r="L175" s="183">
        <f t="shared" si="87"/>
        <v>0.3</v>
      </c>
      <c r="M175" s="183">
        <f t="shared" si="87"/>
        <v>0.3</v>
      </c>
      <c r="N175" s="183">
        <f t="shared" si="87"/>
        <v>0.3</v>
      </c>
      <c r="O175" s="183">
        <f t="shared" si="87"/>
        <v>0.3</v>
      </c>
      <c r="P175" s="183">
        <f t="shared" si="87"/>
        <v>0.3</v>
      </c>
      <c r="Q175" s="183">
        <f t="shared" si="87"/>
        <v>0.3</v>
      </c>
      <c r="R175" s="183">
        <f t="shared" si="87"/>
        <v>0.3</v>
      </c>
      <c r="S175" s="183">
        <f t="shared" si="88"/>
        <v>0.3</v>
      </c>
      <c r="T175" s="183">
        <f t="shared" si="88"/>
        <v>0.3</v>
      </c>
      <c r="U175" s="183">
        <f t="shared" si="88"/>
        <v>0.3</v>
      </c>
      <c r="V175" s="183">
        <f t="shared" si="88"/>
        <v>0.3</v>
      </c>
      <c r="W175" s="183">
        <f t="shared" si="88"/>
        <v>0.3</v>
      </c>
      <c r="X175" s="183">
        <f t="shared" si="88"/>
        <v>0.3</v>
      </c>
      <c r="Y175" s="183">
        <f t="shared" si="88"/>
        <v>0.3</v>
      </c>
      <c r="Z175" s="183">
        <f t="shared" si="88"/>
        <v>0.3</v>
      </c>
      <c r="AA175" s="183">
        <f t="shared" si="88"/>
        <v>0.3</v>
      </c>
      <c r="AB175" s="183">
        <f t="shared" si="88"/>
        <v>0.3</v>
      </c>
      <c r="AC175" s="183">
        <f t="shared" si="88"/>
        <v>0.3</v>
      </c>
      <c r="AD175" s="183">
        <f t="shared" si="88"/>
        <v>0.3</v>
      </c>
      <c r="AE175" s="183">
        <f t="shared" si="88"/>
        <v>0.3</v>
      </c>
      <c r="AF175" s="183">
        <f t="shared" si="88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89"/>
        <v>11</v>
      </c>
      <c r="AO175" s="136">
        <f t="shared" si="86"/>
        <v>0</v>
      </c>
    </row>
    <row r="176" spans="1:41" x14ac:dyDescent="0.25">
      <c r="A176" s="113" t="s">
        <v>147</v>
      </c>
      <c r="B176" s="183">
        <v>0.4</v>
      </c>
      <c r="C176" s="183">
        <v>0.4</v>
      </c>
      <c r="D176" s="183">
        <v>0.4</v>
      </c>
      <c r="E176" s="183">
        <f t="shared" si="87"/>
        <v>0.4</v>
      </c>
      <c r="F176" s="183">
        <f t="shared" si="87"/>
        <v>0.4</v>
      </c>
      <c r="G176" s="183">
        <f t="shared" si="87"/>
        <v>0.4</v>
      </c>
      <c r="H176" s="183">
        <f t="shared" si="87"/>
        <v>0.4</v>
      </c>
      <c r="I176" s="183">
        <f t="shared" si="87"/>
        <v>0.4</v>
      </c>
      <c r="J176" s="183">
        <f t="shared" si="87"/>
        <v>0.4</v>
      </c>
      <c r="K176" s="183">
        <f t="shared" si="87"/>
        <v>0.4</v>
      </c>
      <c r="L176" s="183">
        <f t="shared" si="87"/>
        <v>0.4</v>
      </c>
      <c r="M176" s="183">
        <f t="shared" si="87"/>
        <v>0.4</v>
      </c>
      <c r="N176" s="183">
        <f t="shared" si="87"/>
        <v>0.4</v>
      </c>
      <c r="O176" s="183">
        <f t="shared" si="87"/>
        <v>0.4</v>
      </c>
      <c r="P176" s="183">
        <f t="shared" si="87"/>
        <v>0.4</v>
      </c>
      <c r="Q176" s="183">
        <f t="shared" si="87"/>
        <v>0.4</v>
      </c>
      <c r="R176" s="183">
        <f t="shared" si="87"/>
        <v>0.4</v>
      </c>
      <c r="S176" s="183">
        <f t="shared" si="88"/>
        <v>0.4</v>
      </c>
      <c r="T176" s="183">
        <f t="shared" si="88"/>
        <v>0.4</v>
      </c>
      <c r="U176" s="183">
        <f t="shared" si="88"/>
        <v>0.4</v>
      </c>
      <c r="V176" s="183">
        <f t="shared" si="88"/>
        <v>0.4</v>
      </c>
      <c r="W176" s="183">
        <f t="shared" si="88"/>
        <v>0.4</v>
      </c>
      <c r="X176" s="183">
        <f t="shared" si="88"/>
        <v>0.4</v>
      </c>
      <c r="Y176" s="183">
        <f t="shared" si="88"/>
        <v>0.4</v>
      </c>
      <c r="Z176" s="183">
        <f t="shared" si="88"/>
        <v>0.4</v>
      </c>
      <c r="AA176" s="183">
        <f t="shared" si="88"/>
        <v>0.4</v>
      </c>
      <c r="AB176" s="183">
        <f t="shared" si="88"/>
        <v>0.4</v>
      </c>
      <c r="AC176" s="183">
        <f t="shared" si="88"/>
        <v>0.4</v>
      </c>
      <c r="AD176" s="183">
        <f t="shared" si="88"/>
        <v>0.4</v>
      </c>
      <c r="AE176" s="183">
        <f t="shared" si="88"/>
        <v>0.4</v>
      </c>
      <c r="AF176" s="183">
        <f t="shared" si="88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89"/>
        <v>36</v>
      </c>
      <c r="AO176" s="136">
        <f t="shared" si="86"/>
        <v>0</v>
      </c>
    </row>
    <row r="177" spans="1:41" ht="15.75" thickBot="1" x14ac:dyDescent="0.3">
      <c r="A177" s="185" t="s">
        <v>149</v>
      </c>
      <c r="B177" s="186">
        <v>0.64</v>
      </c>
      <c r="C177" s="186">
        <v>0.64</v>
      </c>
      <c r="D177" s="186">
        <v>0.64</v>
      </c>
      <c r="E177" s="186">
        <f t="shared" si="87"/>
        <v>0.64</v>
      </c>
      <c r="F177" s="186">
        <f t="shared" si="87"/>
        <v>0.64</v>
      </c>
      <c r="G177" s="186">
        <f t="shared" si="87"/>
        <v>0.64</v>
      </c>
      <c r="H177" s="186">
        <f t="shared" si="87"/>
        <v>0.64</v>
      </c>
      <c r="I177" s="186">
        <f t="shared" si="87"/>
        <v>0.64</v>
      </c>
      <c r="J177" s="186">
        <f t="shared" si="87"/>
        <v>0.64</v>
      </c>
      <c r="K177" s="186">
        <f t="shared" si="87"/>
        <v>0.64</v>
      </c>
      <c r="L177" s="186">
        <f t="shared" si="87"/>
        <v>0.64</v>
      </c>
      <c r="M177" s="186">
        <f t="shared" si="87"/>
        <v>0.64</v>
      </c>
      <c r="N177" s="186">
        <f t="shared" si="87"/>
        <v>0.64</v>
      </c>
      <c r="O177" s="186">
        <f t="shared" si="87"/>
        <v>0.64</v>
      </c>
      <c r="P177" s="186">
        <f t="shared" si="87"/>
        <v>0.64</v>
      </c>
      <c r="Q177" s="186">
        <f t="shared" si="87"/>
        <v>0.64</v>
      </c>
      <c r="R177" s="186">
        <f t="shared" si="87"/>
        <v>0.64</v>
      </c>
      <c r="S177" s="186">
        <f t="shared" si="88"/>
        <v>0.64</v>
      </c>
      <c r="T177" s="186">
        <f t="shared" si="88"/>
        <v>0.64</v>
      </c>
      <c r="U177" s="186">
        <f t="shared" si="88"/>
        <v>0.64</v>
      </c>
      <c r="V177" s="186">
        <f t="shared" si="88"/>
        <v>0.64</v>
      </c>
      <c r="W177" s="186">
        <f t="shared" si="88"/>
        <v>0.64</v>
      </c>
      <c r="X177" s="186">
        <f t="shared" si="88"/>
        <v>0.64</v>
      </c>
      <c r="Y177" s="186">
        <f t="shared" si="88"/>
        <v>0.64</v>
      </c>
      <c r="Z177" s="186">
        <f t="shared" si="88"/>
        <v>0.64</v>
      </c>
      <c r="AA177" s="186">
        <f t="shared" si="88"/>
        <v>0.64</v>
      </c>
      <c r="AB177" s="186">
        <f t="shared" si="88"/>
        <v>0.64</v>
      </c>
      <c r="AC177" s="186">
        <f t="shared" si="88"/>
        <v>0.64</v>
      </c>
      <c r="AD177" s="186">
        <f t="shared" si="88"/>
        <v>0.64</v>
      </c>
      <c r="AE177" s="186">
        <f t="shared" si="88"/>
        <v>0.64</v>
      </c>
      <c r="AF177" s="186">
        <f t="shared" si="88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89"/>
        <v>45</v>
      </c>
      <c r="AO177" s="136">
        <f t="shared" si="86"/>
        <v>0</v>
      </c>
    </row>
    <row r="178" spans="1:41" ht="15.75" thickBot="1" x14ac:dyDescent="0.3">
      <c r="A178" s="188" t="s">
        <v>53</v>
      </c>
      <c r="B178" s="189">
        <v>3.54</v>
      </c>
      <c r="C178" s="189">
        <v>3.54</v>
      </c>
      <c r="D178" s="189">
        <v>3.54</v>
      </c>
      <c r="E178" s="189">
        <f t="shared" ref="E178:AG178" si="90">SUM(E172:E177)</f>
        <v>3.54</v>
      </c>
      <c r="F178" s="189">
        <f t="shared" si="90"/>
        <v>3.54</v>
      </c>
      <c r="G178" s="189">
        <f t="shared" si="90"/>
        <v>3.54</v>
      </c>
      <c r="H178" s="189">
        <f t="shared" si="90"/>
        <v>3.54</v>
      </c>
      <c r="I178" s="189">
        <f t="shared" si="90"/>
        <v>3.54</v>
      </c>
      <c r="J178" s="189">
        <f t="shared" si="90"/>
        <v>3.54</v>
      </c>
      <c r="K178" s="189">
        <f t="shared" si="90"/>
        <v>3.54</v>
      </c>
      <c r="L178" s="189">
        <f t="shared" si="90"/>
        <v>3.54</v>
      </c>
      <c r="M178" s="189">
        <f t="shared" si="90"/>
        <v>3.54</v>
      </c>
      <c r="N178" s="189">
        <f t="shared" si="90"/>
        <v>3.54</v>
      </c>
      <c r="O178" s="189">
        <f t="shared" si="90"/>
        <v>3.54</v>
      </c>
      <c r="P178" s="189">
        <f t="shared" si="90"/>
        <v>3.54</v>
      </c>
      <c r="Q178" s="189">
        <f t="shared" si="90"/>
        <v>3.54</v>
      </c>
      <c r="R178" s="189">
        <f t="shared" si="90"/>
        <v>3.54</v>
      </c>
      <c r="S178" s="189">
        <f t="shared" si="90"/>
        <v>3.54</v>
      </c>
      <c r="T178" s="189">
        <f t="shared" si="90"/>
        <v>3.54</v>
      </c>
      <c r="U178" s="189">
        <f t="shared" si="90"/>
        <v>3.54</v>
      </c>
      <c r="V178" s="189">
        <f t="shared" si="90"/>
        <v>3.54</v>
      </c>
      <c r="W178" s="189">
        <f t="shared" si="90"/>
        <v>3.54</v>
      </c>
      <c r="X178" s="189">
        <f t="shared" si="90"/>
        <v>3.54</v>
      </c>
      <c r="Y178" s="189">
        <f t="shared" si="90"/>
        <v>3.54</v>
      </c>
      <c r="Z178" s="189">
        <f t="shared" si="90"/>
        <v>3.54</v>
      </c>
      <c r="AA178" s="189">
        <f t="shared" si="90"/>
        <v>3.54</v>
      </c>
      <c r="AB178" s="189">
        <f t="shared" si="90"/>
        <v>3.54</v>
      </c>
      <c r="AC178" s="189">
        <f t="shared" si="90"/>
        <v>3.54</v>
      </c>
      <c r="AD178" s="189">
        <f t="shared" si="90"/>
        <v>3.54</v>
      </c>
      <c r="AE178" s="189">
        <f t="shared" si="90"/>
        <v>3.54</v>
      </c>
      <c r="AF178" s="189">
        <f t="shared" si="90"/>
        <v>3.54</v>
      </c>
      <c r="AG178" s="190">
        <f t="shared" si="90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v>0</v>
      </c>
      <c r="D180" s="181">
        <v>0</v>
      </c>
      <c r="E180" s="181">
        <f t="shared" ref="E180:R195" si="91">D180</f>
        <v>0</v>
      </c>
      <c r="F180" s="181">
        <f t="shared" si="91"/>
        <v>0</v>
      </c>
      <c r="G180" s="181">
        <f t="shared" si="91"/>
        <v>0</v>
      </c>
      <c r="H180" s="181">
        <f t="shared" si="91"/>
        <v>0</v>
      </c>
      <c r="I180" s="181">
        <f t="shared" si="91"/>
        <v>0</v>
      </c>
      <c r="J180" s="181">
        <f t="shared" si="91"/>
        <v>0</v>
      </c>
      <c r="K180" s="181">
        <f t="shared" si="91"/>
        <v>0</v>
      </c>
      <c r="L180" s="181">
        <f t="shared" si="91"/>
        <v>0</v>
      </c>
      <c r="M180" s="181">
        <f t="shared" si="91"/>
        <v>0</v>
      </c>
      <c r="N180" s="181">
        <f t="shared" si="91"/>
        <v>0</v>
      </c>
      <c r="O180" s="181">
        <f t="shared" si="91"/>
        <v>0</v>
      </c>
      <c r="P180" s="181">
        <f t="shared" si="91"/>
        <v>0</v>
      </c>
      <c r="Q180" s="181">
        <f t="shared" si="91"/>
        <v>0</v>
      </c>
      <c r="R180" s="181">
        <f t="shared" si="91"/>
        <v>0</v>
      </c>
      <c r="S180" s="181">
        <f t="shared" ref="S180:AF195" si="92">R180</f>
        <v>0</v>
      </c>
      <c r="T180" s="181">
        <f t="shared" si="92"/>
        <v>0</v>
      </c>
      <c r="U180" s="181">
        <f t="shared" si="92"/>
        <v>0</v>
      </c>
      <c r="V180" s="181">
        <f t="shared" si="92"/>
        <v>0</v>
      </c>
      <c r="W180" s="181">
        <f t="shared" si="92"/>
        <v>0</v>
      </c>
      <c r="X180" s="181">
        <f t="shared" si="92"/>
        <v>0</v>
      </c>
      <c r="Y180" s="181">
        <f t="shared" si="92"/>
        <v>0</v>
      </c>
      <c r="Z180" s="181">
        <f t="shared" si="92"/>
        <v>0</v>
      </c>
      <c r="AA180" s="181">
        <f t="shared" si="92"/>
        <v>0</v>
      </c>
      <c r="AB180" s="181">
        <f t="shared" si="92"/>
        <v>0</v>
      </c>
      <c r="AC180" s="181">
        <f t="shared" si="92"/>
        <v>0</v>
      </c>
      <c r="AD180" s="181">
        <f t="shared" si="92"/>
        <v>0</v>
      </c>
      <c r="AE180" s="181">
        <f t="shared" si="92"/>
        <v>0</v>
      </c>
      <c r="AF180" s="194">
        <f t="shared" si="92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v>0</v>
      </c>
      <c r="D181" s="183">
        <v>0</v>
      </c>
      <c r="E181" s="183">
        <f t="shared" si="91"/>
        <v>0</v>
      </c>
      <c r="F181" s="183">
        <f t="shared" si="91"/>
        <v>0</v>
      </c>
      <c r="G181" s="183">
        <f t="shared" si="91"/>
        <v>0</v>
      </c>
      <c r="H181" s="183">
        <f t="shared" si="91"/>
        <v>0</v>
      </c>
      <c r="I181" s="183">
        <f t="shared" si="91"/>
        <v>0</v>
      </c>
      <c r="J181" s="183">
        <f t="shared" si="91"/>
        <v>0</v>
      </c>
      <c r="K181" s="183">
        <f t="shared" si="91"/>
        <v>0</v>
      </c>
      <c r="L181" s="183">
        <f t="shared" si="91"/>
        <v>0</v>
      </c>
      <c r="M181" s="183">
        <f t="shared" si="91"/>
        <v>0</v>
      </c>
      <c r="N181" s="183">
        <f t="shared" si="91"/>
        <v>0</v>
      </c>
      <c r="O181" s="183">
        <f t="shared" si="91"/>
        <v>0</v>
      </c>
      <c r="P181" s="183">
        <f t="shared" si="91"/>
        <v>0</v>
      </c>
      <c r="Q181" s="183">
        <f t="shared" si="91"/>
        <v>0</v>
      </c>
      <c r="R181" s="183">
        <f t="shared" si="91"/>
        <v>0</v>
      </c>
      <c r="S181" s="183">
        <f t="shared" si="92"/>
        <v>0</v>
      </c>
      <c r="T181" s="183">
        <f t="shared" si="92"/>
        <v>0</v>
      </c>
      <c r="U181" s="183">
        <f t="shared" si="92"/>
        <v>0</v>
      </c>
      <c r="V181" s="183">
        <f t="shared" si="92"/>
        <v>0</v>
      </c>
      <c r="W181" s="183">
        <f t="shared" si="92"/>
        <v>0</v>
      </c>
      <c r="X181" s="183">
        <f t="shared" si="92"/>
        <v>0</v>
      </c>
      <c r="Y181" s="183">
        <f t="shared" si="92"/>
        <v>0</v>
      </c>
      <c r="Z181" s="183">
        <f t="shared" si="92"/>
        <v>0</v>
      </c>
      <c r="AA181" s="183">
        <f t="shared" si="92"/>
        <v>0</v>
      </c>
      <c r="AB181" s="183">
        <f t="shared" si="92"/>
        <v>0</v>
      </c>
      <c r="AC181" s="183">
        <f t="shared" si="92"/>
        <v>0</v>
      </c>
      <c r="AD181" s="183">
        <f t="shared" si="92"/>
        <v>0</v>
      </c>
      <c r="AE181" s="183">
        <f t="shared" si="92"/>
        <v>0</v>
      </c>
      <c r="AF181" s="196">
        <f t="shared" si="92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v>0</v>
      </c>
      <c r="D182" s="183">
        <v>0</v>
      </c>
      <c r="E182" s="183">
        <f t="shared" si="91"/>
        <v>0</v>
      </c>
      <c r="F182" s="183">
        <f t="shared" si="91"/>
        <v>0</v>
      </c>
      <c r="G182" s="183">
        <f t="shared" si="91"/>
        <v>0</v>
      </c>
      <c r="H182" s="183">
        <f t="shared" si="91"/>
        <v>0</v>
      </c>
      <c r="I182" s="183">
        <f t="shared" si="91"/>
        <v>0</v>
      </c>
      <c r="J182" s="183">
        <f t="shared" si="91"/>
        <v>0</v>
      </c>
      <c r="K182" s="183">
        <f t="shared" si="91"/>
        <v>0</v>
      </c>
      <c r="L182" s="183">
        <f t="shared" si="91"/>
        <v>0</v>
      </c>
      <c r="M182" s="183">
        <f t="shared" si="91"/>
        <v>0</v>
      </c>
      <c r="N182" s="183">
        <f t="shared" si="91"/>
        <v>0</v>
      </c>
      <c r="O182" s="183">
        <f t="shared" si="91"/>
        <v>0</v>
      </c>
      <c r="P182" s="183">
        <f t="shared" si="91"/>
        <v>0</v>
      </c>
      <c r="Q182" s="183">
        <f t="shared" si="91"/>
        <v>0</v>
      </c>
      <c r="R182" s="183">
        <f t="shared" si="91"/>
        <v>0</v>
      </c>
      <c r="S182" s="183">
        <f t="shared" si="92"/>
        <v>0</v>
      </c>
      <c r="T182" s="183">
        <f t="shared" si="92"/>
        <v>0</v>
      </c>
      <c r="U182" s="183">
        <f t="shared" si="92"/>
        <v>0</v>
      </c>
      <c r="V182" s="183">
        <f t="shared" si="92"/>
        <v>0</v>
      </c>
      <c r="W182" s="183">
        <f t="shared" si="92"/>
        <v>0</v>
      </c>
      <c r="X182" s="183">
        <f t="shared" si="92"/>
        <v>0</v>
      </c>
      <c r="Y182" s="183">
        <f t="shared" si="92"/>
        <v>0</v>
      </c>
      <c r="Z182" s="183">
        <f t="shared" si="92"/>
        <v>0</v>
      </c>
      <c r="AA182" s="183">
        <f t="shared" si="92"/>
        <v>0</v>
      </c>
      <c r="AB182" s="183">
        <f t="shared" si="92"/>
        <v>0</v>
      </c>
      <c r="AC182" s="183">
        <f t="shared" si="92"/>
        <v>0</v>
      </c>
      <c r="AD182" s="183">
        <f t="shared" si="92"/>
        <v>0</v>
      </c>
      <c r="AE182" s="183">
        <f t="shared" si="92"/>
        <v>0</v>
      </c>
      <c r="AF182" s="196">
        <f t="shared" si="92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v>0</v>
      </c>
      <c r="D183" s="183">
        <v>0</v>
      </c>
      <c r="E183" s="183">
        <f t="shared" si="91"/>
        <v>0</v>
      </c>
      <c r="F183" s="183">
        <f t="shared" si="91"/>
        <v>0</v>
      </c>
      <c r="G183" s="183">
        <f t="shared" si="91"/>
        <v>0</v>
      </c>
      <c r="H183" s="183">
        <f t="shared" si="91"/>
        <v>0</v>
      </c>
      <c r="I183" s="183">
        <f t="shared" si="91"/>
        <v>0</v>
      </c>
      <c r="J183" s="183">
        <f t="shared" si="91"/>
        <v>0</v>
      </c>
      <c r="K183" s="183">
        <f t="shared" si="91"/>
        <v>0</v>
      </c>
      <c r="L183" s="183">
        <f t="shared" si="91"/>
        <v>0</v>
      </c>
      <c r="M183" s="183">
        <f t="shared" si="91"/>
        <v>0</v>
      </c>
      <c r="N183" s="183">
        <f t="shared" si="91"/>
        <v>0</v>
      </c>
      <c r="O183" s="183">
        <f t="shared" si="91"/>
        <v>0</v>
      </c>
      <c r="P183" s="183">
        <f t="shared" si="91"/>
        <v>0</v>
      </c>
      <c r="Q183" s="183">
        <f t="shared" si="91"/>
        <v>0</v>
      </c>
      <c r="R183" s="183">
        <f t="shared" si="91"/>
        <v>0</v>
      </c>
      <c r="S183" s="183">
        <f t="shared" si="92"/>
        <v>0</v>
      </c>
      <c r="T183" s="183">
        <f t="shared" si="92"/>
        <v>0</v>
      </c>
      <c r="U183" s="183">
        <f t="shared" si="92"/>
        <v>0</v>
      </c>
      <c r="V183" s="183">
        <f t="shared" si="92"/>
        <v>0</v>
      </c>
      <c r="W183" s="183">
        <f t="shared" si="92"/>
        <v>0</v>
      </c>
      <c r="X183" s="183">
        <f t="shared" si="92"/>
        <v>0</v>
      </c>
      <c r="Y183" s="183">
        <f t="shared" si="92"/>
        <v>0</v>
      </c>
      <c r="Z183" s="183">
        <f t="shared" si="92"/>
        <v>0</v>
      </c>
      <c r="AA183" s="183">
        <f t="shared" si="92"/>
        <v>0</v>
      </c>
      <c r="AB183" s="183">
        <f t="shared" si="92"/>
        <v>0</v>
      </c>
      <c r="AC183" s="183">
        <f t="shared" si="92"/>
        <v>0</v>
      </c>
      <c r="AD183" s="183">
        <f t="shared" si="92"/>
        <v>0</v>
      </c>
      <c r="AE183" s="183">
        <f t="shared" si="92"/>
        <v>0</v>
      </c>
      <c r="AF183" s="196">
        <f t="shared" si="92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v>0</v>
      </c>
      <c r="D184" s="183">
        <v>0</v>
      </c>
      <c r="E184" s="183">
        <f t="shared" si="91"/>
        <v>0</v>
      </c>
      <c r="F184" s="183">
        <f t="shared" si="91"/>
        <v>0</v>
      </c>
      <c r="G184" s="183">
        <f t="shared" si="91"/>
        <v>0</v>
      </c>
      <c r="H184" s="183">
        <f t="shared" si="91"/>
        <v>0</v>
      </c>
      <c r="I184" s="183">
        <f t="shared" si="91"/>
        <v>0</v>
      </c>
      <c r="J184" s="183">
        <f t="shared" si="91"/>
        <v>0</v>
      </c>
      <c r="K184" s="183">
        <f t="shared" si="91"/>
        <v>0</v>
      </c>
      <c r="L184" s="183">
        <f t="shared" si="91"/>
        <v>0</v>
      </c>
      <c r="M184" s="183">
        <f t="shared" si="91"/>
        <v>0</v>
      </c>
      <c r="N184" s="183">
        <f t="shared" si="91"/>
        <v>0</v>
      </c>
      <c r="O184" s="183">
        <f t="shared" si="91"/>
        <v>0</v>
      </c>
      <c r="P184" s="183">
        <f t="shared" si="91"/>
        <v>0</v>
      </c>
      <c r="Q184" s="183">
        <f t="shared" si="91"/>
        <v>0</v>
      </c>
      <c r="R184" s="183">
        <f t="shared" si="91"/>
        <v>0</v>
      </c>
      <c r="S184" s="183">
        <f t="shared" si="92"/>
        <v>0</v>
      </c>
      <c r="T184" s="183">
        <f t="shared" si="92"/>
        <v>0</v>
      </c>
      <c r="U184" s="183">
        <f t="shared" si="92"/>
        <v>0</v>
      </c>
      <c r="V184" s="183">
        <f t="shared" si="92"/>
        <v>0</v>
      </c>
      <c r="W184" s="183">
        <f t="shared" si="92"/>
        <v>0</v>
      </c>
      <c r="X184" s="183">
        <f t="shared" si="92"/>
        <v>0</v>
      </c>
      <c r="Y184" s="183">
        <f t="shared" si="92"/>
        <v>0</v>
      </c>
      <c r="Z184" s="183">
        <f t="shared" si="92"/>
        <v>0</v>
      </c>
      <c r="AA184" s="183">
        <f t="shared" si="92"/>
        <v>0</v>
      </c>
      <c r="AB184" s="183">
        <f t="shared" si="92"/>
        <v>0</v>
      </c>
      <c r="AC184" s="183">
        <f t="shared" si="92"/>
        <v>0</v>
      </c>
      <c r="AD184" s="183">
        <f t="shared" si="92"/>
        <v>0</v>
      </c>
      <c r="AE184" s="183">
        <f t="shared" si="92"/>
        <v>0</v>
      </c>
      <c r="AF184" s="196">
        <f t="shared" si="92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v>0</v>
      </c>
      <c r="D185" s="183">
        <v>0</v>
      </c>
      <c r="E185" s="183">
        <f t="shared" si="91"/>
        <v>0</v>
      </c>
      <c r="F185" s="183">
        <f t="shared" si="91"/>
        <v>0</v>
      </c>
      <c r="G185" s="183">
        <f t="shared" si="91"/>
        <v>0</v>
      </c>
      <c r="H185" s="183">
        <f t="shared" si="91"/>
        <v>0</v>
      </c>
      <c r="I185" s="183">
        <f t="shared" si="91"/>
        <v>0</v>
      </c>
      <c r="J185" s="183">
        <f t="shared" si="91"/>
        <v>0</v>
      </c>
      <c r="K185" s="183">
        <f t="shared" si="91"/>
        <v>0</v>
      </c>
      <c r="L185" s="183">
        <f t="shared" si="91"/>
        <v>0</v>
      </c>
      <c r="M185" s="183">
        <f t="shared" si="91"/>
        <v>0</v>
      </c>
      <c r="N185" s="183">
        <f t="shared" si="91"/>
        <v>0</v>
      </c>
      <c r="O185" s="183">
        <f t="shared" si="91"/>
        <v>0</v>
      </c>
      <c r="P185" s="183">
        <f t="shared" si="91"/>
        <v>0</v>
      </c>
      <c r="Q185" s="183">
        <f t="shared" si="91"/>
        <v>0</v>
      </c>
      <c r="R185" s="183">
        <f t="shared" si="91"/>
        <v>0</v>
      </c>
      <c r="S185" s="183">
        <f t="shared" si="92"/>
        <v>0</v>
      </c>
      <c r="T185" s="183">
        <f t="shared" si="92"/>
        <v>0</v>
      </c>
      <c r="U185" s="183">
        <f t="shared" si="92"/>
        <v>0</v>
      </c>
      <c r="V185" s="183">
        <f t="shared" si="92"/>
        <v>0</v>
      </c>
      <c r="W185" s="183">
        <f t="shared" si="92"/>
        <v>0</v>
      </c>
      <c r="X185" s="183">
        <f t="shared" si="92"/>
        <v>0</v>
      </c>
      <c r="Y185" s="183">
        <f t="shared" si="92"/>
        <v>0</v>
      </c>
      <c r="Z185" s="183">
        <f t="shared" si="92"/>
        <v>0</v>
      </c>
      <c r="AA185" s="183">
        <f t="shared" si="92"/>
        <v>0</v>
      </c>
      <c r="AB185" s="183">
        <f t="shared" si="92"/>
        <v>0</v>
      </c>
      <c r="AC185" s="183">
        <f t="shared" si="92"/>
        <v>0</v>
      </c>
      <c r="AD185" s="183">
        <f t="shared" si="92"/>
        <v>0</v>
      </c>
      <c r="AE185" s="183">
        <f t="shared" si="92"/>
        <v>0</v>
      </c>
      <c r="AF185" s="196">
        <f t="shared" si="92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v>0</v>
      </c>
      <c r="D186" s="183">
        <v>0</v>
      </c>
      <c r="E186" s="183">
        <f t="shared" si="91"/>
        <v>0</v>
      </c>
      <c r="F186" s="183">
        <f t="shared" si="91"/>
        <v>0</v>
      </c>
      <c r="G186" s="183">
        <f t="shared" si="91"/>
        <v>0</v>
      </c>
      <c r="H186" s="183">
        <f t="shared" si="91"/>
        <v>0</v>
      </c>
      <c r="I186" s="183">
        <f t="shared" si="91"/>
        <v>0</v>
      </c>
      <c r="J186" s="183">
        <f t="shared" si="91"/>
        <v>0</v>
      </c>
      <c r="K186" s="183">
        <f t="shared" si="91"/>
        <v>0</v>
      </c>
      <c r="L186" s="183">
        <f t="shared" si="91"/>
        <v>0</v>
      </c>
      <c r="M186" s="183">
        <f t="shared" si="91"/>
        <v>0</v>
      </c>
      <c r="N186" s="183">
        <f t="shared" si="91"/>
        <v>0</v>
      </c>
      <c r="O186" s="183">
        <f t="shared" si="91"/>
        <v>0</v>
      </c>
      <c r="P186" s="183">
        <f t="shared" si="91"/>
        <v>0</v>
      </c>
      <c r="Q186" s="183">
        <f t="shared" si="91"/>
        <v>0</v>
      </c>
      <c r="R186" s="183">
        <f t="shared" si="91"/>
        <v>0</v>
      </c>
      <c r="S186" s="183">
        <f t="shared" si="92"/>
        <v>0</v>
      </c>
      <c r="T186" s="183">
        <f t="shared" si="92"/>
        <v>0</v>
      </c>
      <c r="U186" s="183">
        <f t="shared" si="92"/>
        <v>0</v>
      </c>
      <c r="V186" s="183">
        <f t="shared" si="92"/>
        <v>0</v>
      </c>
      <c r="W186" s="183">
        <f t="shared" si="92"/>
        <v>0</v>
      </c>
      <c r="X186" s="183">
        <f t="shared" si="92"/>
        <v>0</v>
      </c>
      <c r="Y186" s="183">
        <f t="shared" si="92"/>
        <v>0</v>
      </c>
      <c r="Z186" s="183">
        <f t="shared" si="92"/>
        <v>0</v>
      </c>
      <c r="AA186" s="183">
        <f t="shared" si="92"/>
        <v>0</v>
      </c>
      <c r="AB186" s="183">
        <f t="shared" si="92"/>
        <v>0</v>
      </c>
      <c r="AC186" s="183">
        <f t="shared" si="92"/>
        <v>0</v>
      </c>
      <c r="AD186" s="183">
        <f t="shared" si="92"/>
        <v>0</v>
      </c>
      <c r="AE186" s="183">
        <f t="shared" si="92"/>
        <v>0</v>
      </c>
      <c r="AF186" s="196">
        <f t="shared" si="92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v>0</v>
      </c>
      <c r="D187" s="183">
        <v>0</v>
      </c>
      <c r="E187" s="183">
        <f t="shared" si="91"/>
        <v>0</v>
      </c>
      <c r="F187" s="183">
        <f t="shared" si="91"/>
        <v>0</v>
      </c>
      <c r="G187" s="183">
        <f t="shared" si="91"/>
        <v>0</v>
      </c>
      <c r="H187" s="183">
        <f t="shared" si="91"/>
        <v>0</v>
      </c>
      <c r="I187" s="183">
        <f t="shared" si="91"/>
        <v>0</v>
      </c>
      <c r="J187" s="183">
        <f t="shared" si="91"/>
        <v>0</v>
      </c>
      <c r="K187" s="183">
        <f t="shared" si="91"/>
        <v>0</v>
      </c>
      <c r="L187" s="183">
        <f t="shared" si="91"/>
        <v>0</v>
      </c>
      <c r="M187" s="183">
        <f t="shared" si="91"/>
        <v>0</v>
      </c>
      <c r="N187" s="183">
        <f t="shared" si="91"/>
        <v>0</v>
      </c>
      <c r="O187" s="183">
        <f t="shared" si="91"/>
        <v>0</v>
      </c>
      <c r="P187" s="183">
        <f t="shared" si="91"/>
        <v>0</v>
      </c>
      <c r="Q187" s="183">
        <f t="shared" si="91"/>
        <v>0</v>
      </c>
      <c r="R187" s="183">
        <f t="shared" si="91"/>
        <v>0</v>
      </c>
      <c r="S187" s="183">
        <f t="shared" si="92"/>
        <v>0</v>
      </c>
      <c r="T187" s="183">
        <f t="shared" si="92"/>
        <v>0</v>
      </c>
      <c r="U187" s="183">
        <f t="shared" si="92"/>
        <v>0</v>
      </c>
      <c r="V187" s="183">
        <f t="shared" si="92"/>
        <v>0</v>
      </c>
      <c r="W187" s="183">
        <f t="shared" si="92"/>
        <v>0</v>
      </c>
      <c r="X187" s="183">
        <f t="shared" si="92"/>
        <v>0</v>
      </c>
      <c r="Y187" s="183">
        <f t="shared" si="92"/>
        <v>0</v>
      </c>
      <c r="Z187" s="183">
        <f t="shared" si="92"/>
        <v>0</v>
      </c>
      <c r="AA187" s="183">
        <f t="shared" si="92"/>
        <v>0</v>
      </c>
      <c r="AB187" s="183">
        <f t="shared" si="92"/>
        <v>0</v>
      </c>
      <c r="AC187" s="183">
        <f t="shared" si="92"/>
        <v>0</v>
      </c>
      <c r="AD187" s="183">
        <f t="shared" si="92"/>
        <v>0</v>
      </c>
      <c r="AE187" s="183">
        <f t="shared" si="92"/>
        <v>0</v>
      </c>
      <c r="AF187" s="196">
        <f t="shared" si="92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v>0</v>
      </c>
      <c r="D188" s="183">
        <v>0</v>
      </c>
      <c r="E188" s="183">
        <f t="shared" si="91"/>
        <v>0</v>
      </c>
      <c r="F188" s="183">
        <f t="shared" si="91"/>
        <v>0</v>
      </c>
      <c r="G188" s="183">
        <f t="shared" si="91"/>
        <v>0</v>
      </c>
      <c r="H188" s="183">
        <f t="shared" si="91"/>
        <v>0</v>
      </c>
      <c r="I188" s="183">
        <f t="shared" si="91"/>
        <v>0</v>
      </c>
      <c r="J188" s="183">
        <f t="shared" si="91"/>
        <v>0</v>
      </c>
      <c r="K188" s="183">
        <f t="shared" si="91"/>
        <v>0</v>
      </c>
      <c r="L188" s="183">
        <f t="shared" si="91"/>
        <v>0</v>
      </c>
      <c r="M188" s="183">
        <f t="shared" si="91"/>
        <v>0</v>
      </c>
      <c r="N188" s="183">
        <f t="shared" si="91"/>
        <v>0</v>
      </c>
      <c r="O188" s="183">
        <f t="shared" si="91"/>
        <v>0</v>
      </c>
      <c r="P188" s="183">
        <f t="shared" si="91"/>
        <v>0</v>
      </c>
      <c r="Q188" s="183">
        <f t="shared" si="91"/>
        <v>0</v>
      </c>
      <c r="R188" s="183">
        <f t="shared" si="91"/>
        <v>0</v>
      </c>
      <c r="S188" s="183">
        <f t="shared" si="92"/>
        <v>0</v>
      </c>
      <c r="T188" s="183">
        <f t="shared" si="92"/>
        <v>0</v>
      </c>
      <c r="U188" s="183">
        <f t="shared" si="92"/>
        <v>0</v>
      </c>
      <c r="V188" s="183">
        <f t="shared" si="92"/>
        <v>0</v>
      </c>
      <c r="W188" s="183">
        <f t="shared" si="92"/>
        <v>0</v>
      </c>
      <c r="X188" s="183">
        <f t="shared" si="92"/>
        <v>0</v>
      </c>
      <c r="Y188" s="183">
        <f t="shared" si="92"/>
        <v>0</v>
      </c>
      <c r="Z188" s="183">
        <f t="shared" si="92"/>
        <v>0</v>
      </c>
      <c r="AA188" s="183">
        <f t="shared" si="92"/>
        <v>0</v>
      </c>
      <c r="AB188" s="183">
        <f t="shared" si="92"/>
        <v>0</v>
      </c>
      <c r="AC188" s="183">
        <f t="shared" si="92"/>
        <v>0</v>
      </c>
      <c r="AD188" s="183">
        <f t="shared" si="92"/>
        <v>0</v>
      </c>
      <c r="AE188" s="183">
        <f t="shared" si="92"/>
        <v>0</v>
      </c>
      <c r="AF188" s="196">
        <f t="shared" si="92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v>0</v>
      </c>
      <c r="D189" s="183">
        <v>0</v>
      </c>
      <c r="E189" s="183">
        <f t="shared" si="91"/>
        <v>0</v>
      </c>
      <c r="F189" s="183">
        <f t="shared" si="91"/>
        <v>0</v>
      </c>
      <c r="G189" s="183">
        <f t="shared" si="91"/>
        <v>0</v>
      </c>
      <c r="H189" s="183">
        <f t="shared" si="91"/>
        <v>0</v>
      </c>
      <c r="I189" s="183">
        <f t="shared" si="91"/>
        <v>0</v>
      </c>
      <c r="J189" s="183">
        <f t="shared" si="91"/>
        <v>0</v>
      </c>
      <c r="K189" s="183">
        <f t="shared" si="91"/>
        <v>0</v>
      </c>
      <c r="L189" s="183">
        <f t="shared" si="91"/>
        <v>0</v>
      </c>
      <c r="M189" s="183">
        <f t="shared" si="91"/>
        <v>0</v>
      </c>
      <c r="N189" s="183">
        <f t="shared" si="91"/>
        <v>0</v>
      </c>
      <c r="O189" s="183">
        <f t="shared" si="91"/>
        <v>0</v>
      </c>
      <c r="P189" s="183">
        <f t="shared" si="91"/>
        <v>0</v>
      </c>
      <c r="Q189" s="183">
        <f t="shared" si="91"/>
        <v>0</v>
      </c>
      <c r="R189" s="183">
        <f t="shared" si="91"/>
        <v>0</v>
      </c>
      <c r="S189" s="183">
        <f t="shared" si="92"/>
        <v>0</v>
      </c>
      <c r="T189" s="183">
        <f t="shared" si="92"/>
        <v>0</v>
      </c>
      <c r="U189" s="183">
        <f t="shared" si="92"/>
        <v>0</v>
      </c>
      <c r="V189" s="183">
        <f t="shared" si="92"/>
        <v>0</v>
      </c>
      <c r="W189" s="183">
        <f t="shared" si="92"/>
        <v>0</v>
      </c>
      <c r="X189" s="183">
        <f t="shared" si="92"/>
        <v>0</v>
      </c>
      <c r="Y189" s="183">
        <f t="shared" si="92"/>
        <v>0</v>
      </c>
      <c r="Z189" s="183">
        <f t="shared" si="92"/>
        <v>0</v>
      </c>
      <c r="AA189" s="183">
        <f t="shared" si="92"/>
        <v>0</v>
      </c>
      <c r="AB189" s="183">
        <f t="shared" si="92"/>
        <v>0</v>
      </c>
      <c r="AC189" s="183">
        <f t="shared" si="92"/>
        <v>0</v>
      </c>
      <c r="AD189" s="183">
        <f t="shared" si="92"/>
        <v>0</v>
      </c>
      <c r="AE189" s="183">
        <f t="shared" si="92"/>
        <v>0</v>
      </c>
      <c r="AF189" s="196">
        <f t="shared" si="92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v>0</v>
      </c>
      <c r="D190" s="183">
        <v>0</v>
      </c>
      <c r="E190" s="183">
        <f t="shared" si="91"/>
        <v>0</v>
      </c>
      <c r="F190" s="183">
        <f t="shared" si="91"/>
        <v>0</v>
      </c>
      <c r="G190" s="183">
        <f t="shared" si="91"/>
        <v>0</v>
      </c>
      <c r="H190" s="183">
        <f t="shared" si="91"/>
        <v>0</v>
      </c>
      <c r="I190" s="183">
        <f t="shared" si="91"/>
        <v>0</v>
      </c>
      <c r="J190" s="183">
        <f t="shared" si="91"/>
        <v>0</v>
      </c>
      <c r="K190" s="183">
        <f t="shared" si="91"/>
        <v>0</v>
      </c>
      <c r="L190" s="183">
        <f t="shared" si="91"/>
        <v>0</v>
      </c>
      <c r="M190" s="183">
        <f t="shared" si="91"/>
        <v>0</v>
      </c>
      <c r="N190" s="183">
        <f t="shared" si="91"/>
        <v>0</v>
      </c>
      <c r="O190" s="183">
        <f t="shared" si="91"/>
        <v>0</v>
      </c>
      <c r="P190" s="183">
        <f t="shared" si="91"/>
        <v>0</v>
      </c>
      <c r="Q190" s="183">
        <f t="shared" si="91"/>
        <v>0</v>
      </c>
      <c r="R190" s="183">
        <f t="shared" si="91"/>
        <v>0</v>
      </c>
      <c r="S190" s="183">
        <f t="shared" si="92"/>
        <v>0</v>
      </c>
      <c r="T190" s="183">
        <f t="shared" si="92"/>
        <v>0</v>
      </c>
      <c r="U190" s="183">
        <f t="shared" si="92"/>
        <v>0</v>
      </c>
      <c r="V190" s="183">
        <f t="shared" si="92"/>
        <v>0</v>
      </c>
      <c r="W190" s="183">
        <f t="shared" si="92"/>
        <v>0</v>
      </c>
      <c r="X190" s="183">
        <f t="shared" si="92"/>
        <v>0</v>
      </c>
      <c r="Y190" s="183">
        <f t="shared" si="92"/>
        <v>0</v>
      </c>
      <c r="Z190" s="183">
        <f t="shared" si="92"/>
        <v>0</v>
      </c>
      <c r="AA190" s="183">
        <f t="shared" si="92"/>
        <v>0</v>
      </c>
      <c r="AB190" s="183">
        <f t="shared" si="92"/>
        <v>0</v>
      </c>
      <c r="AC190" s="183">
        <f t="shared" si="92"/>
        <v>0</v>
      </c>
      <c r="AD190" s="183">
        <f t="shared" si="92"/>
        <v>0</v>
      </c>
      <c r="AE190" s="183">
        <f t="shared" si="92"/>
        <v>0</v>
      </c>
      <c r="AF190" s="196">
        <f t="shared" si="92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v>0</v>
      </c>
      <c r="D191" s="183">
        <v>0</v>
      </c>
      <c r="E191" s="183">
        <f t="shared" si="91"/>
        <v>0</v>
      </c>
      <c r="F191" s="183">
        <f t="shared" si="91"/>
        <v>0</v>
      </c>
      <c r="G191" s="183">
        <f t="shared" si="91"/>
        <v>0</v>
      </c>
      <c r="H191" s="183">
        <f t="shared" si="91"/>
        <v>0</v>
      </c>
      <c r="I191" s="183">
        <f t="shared" si="91"/>
        <v>0</v>
      </c>
      <c r="J191" s="183">
        <f t="shared" si="91"/>
        <v>0</v>
      </c>
      <c r="K191" s="183">
        <f t="shared" si="91"/>
        <v>0</v>
      </c>
      <c r="L191" s="183">
        <f t="shared" si="91"/>
        <v>0</v>
      </c>
      <c r="M191" s="183">
        <f t="shared" si="91"/>
        <v>0</v>
      </c>
      <c r="N191" s="183">
        <f t="shared" si="91"/>
        <v>0</v>
      </c>
      <c r="O191" s="183">
        <f t="shared" si="91"/>
        <v>0</v>
      </c>
      <c r="P191" s="183">
        <f t="shared" si="91"/>
        <v>0</v>
      </c>
      <c r="Q191" s="183">
        <f t="shared" si="91"/>
        <v>0</v>
      </c>
      <c r="R191" s="183">
        <f t="shared" si="91"/>
        <v>0</v>
      </c>
      <c r="S191" s="183">
        <f t="shared" si="92"/>
        <v>0</v>
      </c>
      <c r="T191" s="183">
        <f t="shared" si="92"/>
        <v>0</v>
      </c>
      <c r="U191" s="183">
        <f t="shared" si="92"/>
        <v>0</v>
      </c>
      <c r="V191" s="183">
        <f t="shared" si="92"/>
        <v>0</v>
      </c>
      <c r="W191" s="183">
        <f t="shared" si="92"/>
        <v>0</v>
      </c>
      <c r="X191" s="183">
        <f t="shared" si="92"/>
        <v>0</v>
      </c>
      <c r="Y191" s="183">
        <f t="shared" si="92"/>
        <v>0</v>
      </c>
      <c r="Z191" s="183">
        <f t="shared" si="92"/>
        <v>0</v>
      </c>
      <c r="AA191" s="183">
        <f t="shared" si="92"/>
        <v>0</v>
      </c>
      <c r="AB191" s="183">
        <f t="shared" si="92"/>
        <v>0</v>
      </c>
      <c r="AC191" s="183">
        <f t="shared" si="92"/>
        <v>0</v>
      </c>
      <c r="AD191" s="183">
        <f t="shared" si="92"/>
        <v>0</v>
      </c>
      <c r="AE191" s="183">
        <f t="shared" si="92"/>
        <v>0</v>
      </c>
      <c r="AF191" s="196">
        <f t="shared" si="92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v>0</v>
      </c>
      <c r="D192" s="183">
        <v>0</v>
      </c>
      <c r="E192" s="183">
        <f t="shared" si="91"/>
        <v>0</v>
      </c>
      <c r="F192" s="183">
        <f t="shared" si="91"/>
        <v>0</v>
      </c>
      <c r="G192" s="183">
        <f t="shared" si="91"/>
        <v>0</v>
      </c>
      <c r="H192" s="183">
        <f t="shared" si="91"/>
        <v>0</v>
      </c>
      <c r="I192" s="183">
        <f t="shared" si="91"/>
        <v>0</v>
      </c>
      <c r="J192" s="183">
        <f t="shared" si="91"/>
        <v>0</v>
      </c>
      <c r="K192" s="183">
        <f t="shared" si="91"/>
        <v>0</v>
      </c>
      <c r="L192" s="183">
        <f t="shared" si="91"/>
        <v>0</v>
      </c>
      <c r="M192" s="183">
        <f t="shared" si="91"/>
        <v>0</v>
      </c>
      <c r="N192" s="183">
        <f t="shared" si="91"/>
        <v>0</v>
      </c>
      <c r="O192" s="183">
        <f t="shared" si="91"/>
        <v>0</v>
      </c>
      <c r="P192" s="183">
        <f t="shared" si="91"/>
        <v>0</v>
      </c>
      <c r="Q192" s="183">
        <f t="shared" si="91"/>
        <v>0</v>
      </c>
      <c r="R192" s="183">
        <f t="shared" si="91"/>
        <v>0</v>
      </c>
      <c r="S192" s="183">
        <f t="shared" si="92"/>
        <v>0</v>
      </c>
      <c r="T192" s="183">
        <f t="shared" si="92"/>
        <v>0</v>
      </c>
      <c r="U192" s="183">
        <f t="shared" si="92"/>
        <v>0</v>
      </c>
      <c r="V192" s="183">
        <f t="shared" si="92"/>
        <v>0</v>
      </c>
      <c r="W192" s="183">
        <f t="shared" si="92"/>
        <v>0</v>
      </c>
      <c r="X192" s="183">
        <f t="shared" si="92"/>
        <v>0</v>
      </c>
      <c r="Y192" s="183">
        <f t="shared" si="92"/>
        <v>0</v>
      </c>
      <c r="Z192" s="183">
        <f t="shared" si="92"/>
        <v>0</v>
      </c>
      <c r="AA192" s="183">
        <f t="shared" si="92"/>
        <v>0</v>
      </c>
      <c r="AB192" s="183">
        <f t="shared" si="92"/>
        <v>0</v>
      </c>
      <c r="AC192" s="183">
        <f t="shared" si="92"/>
        <v>0</v>
      </c>
      <c r="AD192" s="183">
        <f t="shared" si="92"/>
        <v>0</v>
      </c>
      <c r="AE192" s="183">
        <f t="shared" si="92"/>
        <v>0</v>
      </c>
      <c r="AF192" s="196">
        <f t="shared" si="92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v>0</v>
      </c>
      <c r="D193" s="183">
        <v>0</v>
      </c>
      <c r="E193" s="183">
        <f t="shared" si="91"/>
        <v>0</v>
      </c>
      <c r="F193" s="183">
        <f t="shared" si="91"/>
        <v>0</v>
      </c>
      <c r="G193" s="183">
        <f t="shared" si="91"/>
        <v>0</v>
      </c>
      <c r="H193" s="183">
        <f t="shared" si="91"/>
        <v>0</v>
      </c>
      <c r="I193" s="183">
        <f t="shared" si="91"/>
        <v>0</v>
      </c>
      <c r="J193" s="183">
        <f t="shared" si="91"/>
        <v>0</v>
      </c>
      <c r="K193" s="183">
        <f t="shared" si="91"/>
        <v>0</v>
      </c>
      <c r="L193" s="183">
        <f t="shared" si="91"/>
        <v>0</v>
      </c>
      <c r="M193" s="183">
        <f t="shared" si="91"/>
        <v>0</v>
      </c>
      <c r="N193" s="183">
        <f t="shared" si="91"/>
        <v>0</v>
      </c>
      <c r="O193" s="183">
        <f t="shared" si="91"/>
        <v>0</v>
      </c>
      <c r="P193" s="183">
        <f t="shared" si="91"/>
        <v>0</v>
      </c>
      <c r="Q193" s="183">
        <f t="shared" si="91"/>
        <v>0</v>
      </c>
      <c r="R193" s="183">
        <f t="shared" si="91"/>
        <v>0</v>
      </c>
      <c r="S193" s="183">
        <f t="shared" si="92"/>
        <v>0</v>
      </c>
      <c r="T193" s="183">
        <f t="shared" si="92"/>
        <v>0</v>
      </c>
      <c r="U193" s="183">
        <f t="shared" si="92"/>
        <v>0</v>
      </c>
      <c r="V193" s="183">
        <f t="shared" si="92"/>
        <v>0</v>
      </c>
      <c r="W193" s="183">
        <f t="shared" si="92"/>
        <v>0</v>
      </c>
      <c r="X193" s="183">
        <f t="shared" si="92"/>
        <v>0</v>
      </c>
      <c r="Y193" s="183">
        <f t="shared" si="92"/>
        <v>0</v>
      </c>
      <c r="Z193" s="183">
        <f t="shared" si="92"/>
        <v>0</v>
      </c>
      <c r="AA193" s="183">
        <f t="shared" si="92"/>
        <v>0</v>
      </c>
      <c r="AB193" s="183">
        <f t="shared" si="92"/>
        <v>0</v>
      </c>
      <c r="AC193" s="183">
        <f t="shared" si="92"/>
        <v>0</v>
      </c>
      <c r="AD193" s="183">
        <f t="shared" si="92"/>
        <v>0</v>
      </c>
      <c r="AE193" s="183">
        <f t="shared" si="92"/>
        <v>0</v>
      </c>
      <c r="AF193" s="196">
        <f t="shared" si="92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v>0</v>
      </c>
      <c r="D194" s="183">
        <v>0</v>
      </c>
      <c r="E194" s="183">
        <f t="shared" si="91"/>
        <v>0</v>
      </c>
      <c r="F194" s="183">
        <f t="shared" si="91"/>
        <v>0</v>
      </c>
      <c r="G194" s="183">
        <f t="shared" si="91"/>
        <v>0</v>
      </c>
      <c r="H194" s="183">
        <f t="shared" si="91"/>
        <v>0</v>
      </c>
      <c r="I194" s="183">
        <f t="shared" si="91"/>
        <v>0</v>
      </c>
      <c r="J194" s="183">
        <f t="shared" si="91"/>
        <v>0</v>
      </c>
      <c r="K194" s="183">
        <f t="shared" si="91"/>
        <v>0</v>
      </c>
      <c r="L194" s="183">
        <f t="shared" si="91"/>
        <v>0</v>
      </c>
      <c r="M194" s="183">
        <f t="shared" si="91"/>
        <v>0</v>
      </c>
      <c r="N194" s="183">
        <f t="shared" si="91"/>
        <v>0</v>
      </c>
      <c r="O194" s="183">
        <f t="shared" si="91"/>
        <v>0</v>
      </c>
      <c r="P194" s="183">
        <f t="shared" si="91"/>
        <v>0</v>
      </c>
      <c r="Q194" s="183">
        <f t="shared" si="91"/>
        <v>0</v>
      </c>
      <c r="R194" s="183">
        <f t="shared" si="91"/>
        <v>0</v>
      </c>
      <c r="S194" s="183">
        <f t="shared" si="92"/>
        <v>0</v>
      </c>
      <c r="T194" s="183">
        <f t="shared" si="92"/>
        <v>0</v>
      </c>
      <c r="U194" s="183">
        <f t="shared" si="92"/>
        <v>0</v>
      </c>
      <c r="V194" s="183">
        <f t="shared" si="92"/>
        <v>0</v>
      </c>
      <c r="W194" s="183">
        <f t="shared" si="92"/>
        <v>0</v>
      </c>
      <c r="X194" s="183">
        <f t="shared" si="92"/>
        <v>0</v>
      </c>
      <c r="Y194" s="183">
        <f t="shared" si="92"/>
        <v>0</v>
      </c>
      <c r="Z194" s="183">
        <f t="shared" si="92"/>
        <v>0</v>
      </c>
      <c r="AA194" s="183">
        <f t="shared" si="92"/>
        <v>0</v>
      </c>
      <c r="AB194" s="183">
        <f t="shared" si="92"/>
        <v>0</v>
      </c>
      <c r="AC194" s="183">
        <f t="shared" si="92"/>
        <v>0</v>
      </c>
      <c r="AD194" s="183">
        <f t="shared" si="92"/>
        <v>0</v>
      </c>
      <c r="AE194" s="183">
        <f t="shared" si="92"/>
        <v>0</v>
      </c>
      <c r="AF194" s="196">
        <f t="shared" si="92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v>0</v>
      </c>
      <c r="D195" s="183">
        <v>0</v>
      </c>
      <c r="E195" s="183">
        <f t="shared" si="91"/>
        <v>0</v>
      </c>
      <c r="F195" s="183">
        <f t="shared" si="91"/>
        <v>0</v>
      </c>
      <c r="G195" s="183">
        <f t="shared" si="91"/>
        <v>0</v>
      </c>
      <c r="H195" s="183">
        <f t="shared" si="91"/>
        <v>0</v>
      </c>
      <c r="I195" s="183">
        <f t="shared" si="91"/>
        <v>0</v>
      </c>
      <c r="J195" s="183">
        <f t="shared" si="91"/>
        <v>0</v>
      </c>
      <c r="K195" s="183">
        <f t="shared" si="91"/>
        <v>0</v>
      </c>
      <c r="L195" s="183">
        <f t="shared" si="91"/>
        <v>0</v>
      </c>
      <c r="M195" s="183">
        <f t="shared" si="91"/>
        <v>0</v>
      </c>
      <c r="N195" s="183">
        <f t="shared" si="91"/>
        <v>0</v>
      </c>
      <c r="O195" s="183">
        <f t="shared" si="91"/>
        <v>0</v>
      </c>
      <c r="P195" s="183">
        <f t="shared" si="91"/>
        <v>0</v>
      </c>
      <c r="Q195" s="183">
        <f t="shared" si="91"/>
        <v>0</v>
      </c>
      <c r="R195" s="183">
        <f t="shared" ref="R195:AF213" si="93">Q195</f>
        <v>0</v>
      </c>
      <c r="S195" s="183">
        <f t="shared" si="93"/>
        <v>0</v>
      </c>
      <c r="T195" s="183">
        <f t="shared" si="93"/>
        <v>0</v>
      </c>
      <c r="U195" s="183">
        <f t="shared" si="93"/>
        <v>0</v>
      </c>
      <c r="V195" s="183">
        <f t="shared" si="93"/>
        <v>0</v>
      </c>
      <c r="W195" s="183">
        <f t="shared" si="93"/>
        <v>0</v>
      </c>
      <c r="X195" s="183">
        <f t="shared" si="93"/>
        <v>0</v>
      </c>
      <c r="Y195" s="183">
        <f t="shared" si="93"/>
        <v>0</v>
      </c>
      <c r="Z195" s="183">
        <f t="shared" si="93"/>
        <v>0</v>
      </c>
      <c r="AA195" s="183">
        <f t="shared" si="93"/>
        <v>0</v>
      </c>
      <c r="AB195" s="183">
        <f t="shared" si="92"/>
        <v>0</v>
      </c>
      <c r="AC195" s="183">
        <f t="shared" si="92"/>
        <v>0</v>
      </c>
      <c r="AD195" s="183">
        <f t="shared" si="93"/>
        <v>0</v>
      </c>
      <c r="AE195" s="183">
        <f t="shared" si="93"/>
        <v>0</v>
      </c>
      <c r="AF195" s="196">
        <f t="shared" si="93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v>0</v>
      </c>
      <c r="D196" s="183">
        <v>0</v>
      </c>
      <c r="E196" s="183">
        <f t="shared" ref="E196:R211" si="94">D196</f>
        <v>0</v>
      </c>
      <c r="F196" s="183">
        <f t="shared" si="94"/>
        <v>0</v>
      </c>
      <c r="G196" s="183">
        <f t="shared" si="94"/>
        <v>0</v>
      </c>
      <c r="H196" s="183">
        <f t="shared" si="94"/>
        <v>0</v>
      </c>
      <c r="I196" s="183">
        <f t="shared" si="94"/>
        <v>0</v>
      </c>
      <c r="J196" s="183">
        <f t="shared" si="94"/>
        <v>0</v>
      </c>
      <c r="K196" s="183">
        <f t="shared" si="94"/>
        <v>0</v>
      </c>
      <c r="L196" s="183">
        <f t="shared" si="94"/>
        <v>0</v>
      </c>
      <c r="M196" s="183">
        <f t="shared" si="94"/>
        <v>0</v>
      </c>
      <c r="N196" s="183">
        <f t="shared" si="94"/>
        <v>0</v>
      </c>
      <c r="O196" s="183">
        <f t="shared" si="94"/>
        <v>0</v>
      </c>
      <c r="P196" s="183">
        <f t="shared" si="94"/>
        <v>0</v>
      </c>
      <c r="Q196" s="183">
        <f t="shared" si="94"/>
        <v>0</v>
      </c>
      <c r="R196" s="183">
        <f t="shared" si="94"/>
        <v>0</v>
      </c>
      <c r="S196" s="183">
        <f t="shared" si="93"/>
        <v>0</v>
      </c>
      <c r="T196" s="183">
        <f t="shared" si="93"/>
        <v>0</v>
      </c>
      <c r="U196" s="183">
        <f t="shared" si="93"/>
        <v>0</v>
      </c>
      <c r="V196" s="183">
        <f t="shared" si="93"/>
        <v>0</v>
      </c>
      <c r="W196" s="183">
        <f t="shared" si="93"/>
        <v>0</v>
      </c>
      <c r="X196" s="183">
        <f t="shared" si="93"/>
        <v>0</v>
      </c>
      <c r="Y196" s="183">
        <f t="shared" si="93"/>
        <v>0</v>
      </c>
      <c r="Z196" s="183">
        <f t="shared" si="93"/>
        <v>0</v>
      </c>
      <c r="AA196" s="183">
        <f t="shared" si="93"/>
        <v>0</v>
      </c>
      <c r="AB196" s="183">
        <f t="shared" si="93"/>
        <v>0</v>
      </c>
      <c r="AC196" s="183">
        <f t="shared" si="93"/>
        <v>0</v>
      </c>
      <c r="AD196" s="183">
        <f t="shared" si="93"/>
        <v>0</v>
      </c>
      <c r="AE196" s="183">
        <f t="shared" si="93"/>
        <v>0</v>
      </c>
      <c r="AF196" s="196">
        <f t="shared" si="93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v>0</v>
      </c>
      <c r="D197" s="183">
        <v>0</v>
      </c>
      <c r="E197" s="183">
        <f t="shared" si="94"/>
        <v>0</v>
      </c>
      <c r="F197" s="183">
        <f t="shared" si="94"/>
        <v>0</v>
      </c>
      <c r="G197" s="183">
        <f t="shared" si="94"/>
        <v>0</v>
      </c>
      <c r="H197" s="183">
        <f t="shared" si="94"/>
        <v>0</v>
      </c>
      <c r="I197" s="183">
        <f t="shared" si="94"/>
        <v>0</v>
      </c>
      <c r="J197" s="183">
        <f t="shared" si="94"/>
        <v>0</v>
      </c>
      <c r="K197" s="183">
        <f t="shared" si="94"/>
        <v>0</v>
      </c>
      <c r="L197" s="183">
        <f t="shared" si="94"/>
        <v>0</v>
      </c>
      <c r="M197" s="183">
        <f t="shared" si="94"/>
        <v>0</v>
      </c>
      <c r="N197" s="183">
        <f t="shared" si="94"/>
        <v>0</v>
      </c>
      <c r="O197" s="183">
        <f t="shared" si="94"/>
        <v>0</v>
      </c>
      <c r="P197" s="183">
        <f t="shared" si="94"/>
        <v>0</v>
      </c>
      <c r="Q197" s="183">
        <f t="shared" si="94"/>
        <v>0</v>
      </c>
      <c r="R197" s="183">
        <f t="shared" si="94"/>
        <v>0</v>
      </c>
      <c r="S197" s="183">
        <f t="shared" si="93"/>
        <v>0</v>
      </c>
      <c r="T197" s="183">
        <f t="shared" si="93"/>
        <v>0</v>
      </c>
      <c r="U197" s="183">
        <f t="shared" si="93"/>
        <v>0</v>
      </c>
      <c r="V197" s="183">
        <f t="shared" si="93"/>
        <v>0</v>
      </c>
      <c r="W197" s="183">
        <f t="shared" si="93"/>
        <v>0</v>
      </c>
      <c r="X197" s="183">
        <f t="shared" si="93"/>
        <v>0</v>
      </c>
      <c r="Y197" s="183">
        <f t="shared" si="93"/>
        <v>0</v>
      </c>
      <c r="Z197" s="183">
        <f t="shared" si="93"/>
        <v>0</v>
      </c>
      <c r="AA197" s="183">
        <f t="shared" si="93"/>
        <v>0</v>
      </c>
      <c r="AB197" s="183">
        <f t="shared" si="93"/>
        <v>0</v>
      </c>
      <c r="AC197" s="183">
        <f t="shared" si="93"/>
        <v>0</v>
      </c>
      <c r="AD197" s="183">
        <f t="shared" si="93"/>
        <v>0</v>
      </c>
      <c r="AE197" s="183">
        <f t="shared" si="93"/>
        <v>0</v>
      </c>
      <c r="AF197" s="196">
        <f t="shared" si="93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v>0</v>
      </c>
      <c r="D198" s="183">
        <v>0</v>
      </c>
      <c r="E198" s="183">
        <f t="shared" si="94"/>
        <v>0</v>
      </c>
      <c r="F198" s="183">
        <f t="shared" si="94"/>
        <v>0</v>
      </c>
      <c r="G198" s="183">
        <f t="shared" si="94"/>
        <v>0</v>
      </c>
      <c r="H198" s="183">
        <f t="shared" si="94"/>
        <v>0</v>
      </c>
      <c r="I198" s="183">
        <f t="shared" si="94"/>
        <v>0</v>
      </c>
      <c r="J198" s="183">
        <f t="shared" si="94"/>
        <v>0</v>
      </c>
      <c r="K198" s="183">
        <f t="shared" si="94"/>
        <v>0</v>
      </c>
      <c r="L198" s="183">
        <f t="shared" si="94"/>
        <v>0</v>
      </c>
      <c r="M198" s="183">
        <f t="shared" si="94"/>
        <v>0</v>
      </c>
      <c r="N198" s="183">
        <f t="shared" si="94"/>
        <v>0</v>
      </c>
      <c r="O198" s="183">
        <f t="shared" si="94"/>
        <v>0</v>
      </c>
      <c r="P198" s="183">
        <f t="shared" si="94"/>
        <v>0</v>
      </c>
      <c r="Q198" s="183">
        <f t="shared" si="94"/>
        <v>0</v>
      </c>
      <c r="R198" s="183">
        <f t="shared" si="94"/>
        <v>0</v>
      </c>
      <c r="S198" s="183">
        <f t="shared" si="93"/>
        <v>0</v>
      </c>
      <c r="T198" s="183">
        <f t="shared" si="93"/>
        <v>0</v>
      </c>
      <c r="U198" s="183">
        <f t="shared" si="93"/>
        <v>0</v>
      </c>
      <c r="V198" s="183">
        <f t="shared" si="93"/>
        <v>0</v>
      </c>
      <c r="W198" s="183">
        <f t="shared" si="93"/>
        <v>0</v>
      </c>
      <c r="X198" s="183">
        <f t="shared" si="93"/>
        <v>0</v>
      </c>
      <c r="Y198" s="183">
        <f t="shared" si="93"/>
        <v>0</v>
      </c>
      <c r="Z198" s="183">
        <f t="shared" si="93"/>
        <v>0</v>
      </c>
      <c r="AA198" s="183">
        <f t="shared" si="93"/>
        <v>0</v>
      </c>
      <c r="AB198" s="183">
        <f t="shared" si="93"/>
        <v>0</v>
      </c>
      <c r="AC198" s="183">
        <f t="shared" si="93"/>
        <v>0</v>
      </c>
      <c r="AD198" s="183">
        <f t="shared" si="93"/>
        <v>0</v>
      </c>
      <c r="AE198" s="183">
        <f t="shared" si="93"/>
        <v>0</v>
      </c>
      <c r="AF198" s="196">
        <f t="shared" si="93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v>0</v>
      </c>
      <c r="D199" s="183">
        <v>0</v>
      </c>
      <c r="E199" s="183">
        <f t="shared" si="94"/>
        <v>0</v>
      </c>
      <c r="F199" s="183">
        <f t="shared" si="94"/>
        <v>0</v>
      </c>
      <c r="G199" s="183">
        <f t="shared" si="94"/>
        <v>0</v>
      </c>
      <c r="H199" s="183">
        <f t="shared" si="94"/>
        <v>0</v>
      </c>
      <c r="I199" s="183">
        <f t="shared" si="94"/>
        <v>0</v>
      </c>
      <c r="J199" s="183">
        <f t="shared" si="94"/>
        <v>0</v>
      </c>
      <c r="K199" s="183">
        <f t="shared" si="94"/>
        <v>0</v>
      </c>
      <c r="L199" s="183">
        <f t="shared" si="94"/>
        <v>0</v>
      </c>
      <c r="M199" s="183">
        <f t="shared" si="94"/>
        <v>0</v>
      </c>
      <c r="N199" s="183">
        <f t="shared" si="94"/>
        <v>0</v>
      </c>
      <c r="O199" s="183">
        <f t="shared" si="94"/>
        <v>0</v>
      </c>
      <c r="P199" s="183">
        <f t="shared" si="94"/>
        <v>0</v>
      </c>
      <c r="Q199" s="183">
        <f t="shared" si="94"/>
        <v>0</v>
      </c>
      <c r="R199" s="183">
        <f t="shared" si="94"/>
        <v>0</v>
      </c>
      <c r="S199" s="183">
        <f t="shared" si="93"/>
        <v>0</v>
      </c>
      <c r="T199" s="183">
        <f t="shared" si="93"/>
        <v>0</v>
      </c>
      <c r="U199" s="183">
        <f t="shared" si="93"/>
        <v>0</v>
      </c>
      <c r="V199" s="183">
        <f t="shared" si="93"/>
        <v>0</v>
      </c>
      <c r="W199" s="183">
        <f t="shared" si="93"/>
        <v>0</v>
      </c>
      <c r="X199" s="183">
        <f t="shared" si="93"/>
        <v>0</v>
      </c>
      <c r="Y199" s="183">
        <f t="shared" si="93"/>
        <v>0</v>
      </c>
      <c r="Z199" s="183">
        <f t="shared" si="93"/>
        <v>0</v>
      </c>
      <c r="AA199" s="183">
        <f t="shared" si="93"/>
        <v>0</v>
      </c>
      <c r="AB199" s="183">
        <f t="shared" si="93"/>
        <v>0</v>
      </c>
      <c r="AC199" s="183">
        <f t="shared" si="93"/>
        <v>0</v>
      </c>
      <c r="AD199" s="183">
        <f t="shared" si="93"/>
        <v>0</v>
      </c>
      <c r="AE199" s="183">
        <f t="shared" si="93"/>
        <v>0</v>
      </c>
      <c r="AF199" s="196">
        <f t="shared" si="93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v>0</v>
      </c>
      <c r="D200" s="183">
        <v>0</v>
      </c>
      <c r="E200" s="183">
        <f t="shared" si="94"/>
        <v>0</v>
      </c>
      <c r="F200" s="183">
        <f t="shared" si="94"/>
        <v>0</v>
      </c>
      <c r="G200" s="183">
        <f t="shared" si="94"/>
        <v>0</v>
      </c>
      <c r="H200" s="183">
        <f t="shared" si="94"/>
        <v>0</v>
      </c>
      <c r="I200" s="183">
        <f t="shared" si="94"/>
        <v>0</v>
      </c>
      <c r="J200" s="183">
        <f t="shared" si="94"/>
        <v>0</v>
      </c>
      <c r="K200" s="183">
        <f t="shared" si="94"/>
        <v>0</v>
      </c>
      <c r="L200" s="183">
        <f t="shared" si="94"/>
        <v>0</v>
      </c>
      <c r="M200" s="183">
        <f t="shared" si="94"/>
        <v>0</v>
      </c>
      <c r="N200" s="183">
        <f t="shared" si="94"/>
        <v>0</v>
      </c>
      <c r="O200" s="183">
        <f t="shared" si="94"/>
        <v>0</v>
      </c>
      <c r="P200" s="183">
        <f t="shared" si="94"/>
        <v>0</v>
      </c>
      <c r="Q200" s="183">
        <f t="shared" si="94"/>
        <v>0</v>
      </c>
      <c r="R200" s="183">
        <f t="shared" si="94"/>
        <v>0</v>
      </c>
      <c r="S200" s="183">
        <f t="shared" si="93"/>
        <v>0</v>
      </c>
      <c r="T200" s="183">
        <f t="shared" si="93"/>
        <v>0</v>
      </c>
      <c r="U200" s="183">
        <f t="shared" si="93"/>
        <v>0</v>
      </c>
      <c r="V200" s="183">
        <f t="shared" si="93"/>
        <v>0</v>
      </c>
      <c r="W200" s="183">
        <f t="shared" si="93"/>
        <v>0</v>
      </c>
      <c r="X200" s="183">
        <f t="shared" si="93"/>
        <v>0</v>
      </c>
      <c r="Y200" s="183">
        <f t="shared" si="93"/>
        <v>0</v>
      </c>
      <c r="Z200" s="183">
        <f t="shared" si="93"/>
        <v>0</v>
      </c>
      <c r="AA200" s="183">
        <f t="shared" si="93"/>
        <v>0</v>
      </c>
      <c r="AB200" s="183">
        <f t="shared" si="93"/>
        <v>0</v>
      </c>
      <c r="AC200" s="183">
        <f t="shared" si="93"/>
        <v>0</v>
      </c>
      <c r="AD200" s="183">
        <f t="shared" si="93"/>
        <v>0</v>
      </c>
      <c r="AE200" s="183">
        <f t="shared" si="93"/>
        <v>0</v>
      </c>
      <c r="AF200" s="196">
        <f t="shared" si="93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v>0</v>
      </c>
      <c r="D201" s="183">
        <v>0</v>
      </c>
      <c r="E201" s="183">
        <f t="shared" si="94"/>
        <v>0</v>
      </c>
      <c r="F201" s="183">
        <f t="shared" si="94"/>
        <v>0</v>
      </c>
      <c r="G201" s="183">
        <f t="shared" si="94"/>
        <v>0</v>
      </c>
      <c r="H201" s="183">
        <f t="shared" si="94"/>
        <v>0</v>
      </c>
      <c r="I201" s="183">
        <f t="shared" si="94"/>
        <v>0</v>
      </c>
      <c r="J201" s="183">
        <f t="shared" si="94"/>
        <v>0</v>
      </c>
      <c r="K201" s="183">
        <f t="shared" si="94"/>
        <v>0</v>
      </c>
      <c r="L201" s="183">
        <f t="shared" si="94"/>
        <v>0</v>
      </c>
      <c r="M201" s="183">
        <f t="shared" si="94"/>
        <v>0</v>
      </c>
      <c r="N201" s="183">
        <f t="shared" si="94"/>
        <v>0</v>
      </c>
      <c r="O201" s="183">
        <f t="shared" si="94"/>
        <v>0</v>
      </c>
      <c r="P201" s="183">
        <f t="shared" si="94"/>
        <v>0</v>
      </c>
      <c r="Q201" s="183">
        <f t="shared" si="94"/>
        <v>0</v>
      </c>
      <c r="R201" s="183">
        <f t="shared" si="94"/>
        <v>0</v>
      </c>
      <c r="S201" s="183">
        <f t="shared" si="93"/>
        <v>0</v>
      </c>
      <c r="T201" s="183">
        <f t="shared" si="93"/>
        <v>0</v>
      </c>
      <c r="U201" s="183">
        <f t="shared" si="93"/>
        <v>0</v>
      </c>
      <c r="V201" s="183">
        <f t="shared" si="93"/>
        <v>0</v>
      </c>
      <c r="W201" s="183">
        <f t="shared" si="93"/>
        <v>0</v>
      </c>
      <c r="X201" s="183">
        <f t="shared" si="93"/>
        <v>0</v>
      </c>
      <c r="Y201" s="183">
        <f t="shared" si="93"/>
        <v>0</v>
      </c>
      <c r="Z201" s="183">
        <f t="shared" si="93"/>
        <v>0</v>
      </c>
      <c r="AA201" s="183">
        <f t="shared" si="93"/>
        <v>0</v>
      </c>
      <c r="AB201" s="183">
        <f t="shared" si="93"/>
        <v>0</v>
      </c>
      <c r="AC201" s="183">
        <f t="shared" si="93"/>
        <v>0</v>
      </c>
      <c r="AD201" s="183">
        <f t="shared" si="93"/>
        <v>0</v>
      </c>
      <c r="AE201" s="183">
        <f t="shared" si="93"/>
        <v>0</v>
      </c>
      <c r="AF201" s="196">
        <f t="shared" si="93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v>0</v>
      </c>
      <c r="D202" s="183">
        <v>0</v>
      </c>
      <c r="E202" s="183">
        <f t="shared" si="94"/>
        <v>0</v>
      </c>
      <c r="F202" s="183">
        <f t="shared" si="94"/>
        <v>0</v>
      </c>
      <c r="G202" s="183">
        <f t="shared" si="94"/>
        <v>0</v>
      </c>
      <c r="H202" s="183">
        <f t="shared" si="94"/>
        <v>0</v>
      </c>
      <c r="I202" s="183">
        <f t="shared" si="94"/>
        <v>0</v>
      </c>
      <c r="J202" s="183">
        <f t="shared" si="94"/>
        <v>0</v>
      </c>
      <c r="K202" s="183">
        <f t="shared" si="94"/>
        <v>0</v>
      </c>
      <c r="L202" s="183">
        <f t="shared" si="94"/>
        <v>0</v>
      </c>
      <c r="M202" s="183">
        <f t="shared" si="94"/>
        <v>0</v>
      </c>
      <c r="N202" s="183">
        <f t="shared" si="94"/>
        <v>0</v>
      </c>
      <c r="O202" s="183">
        <f t="shared" si="94"/>
        <v>0</v>
      </c>
      <c r="P202" s="183">
        <f t="shared" si="94"/>
        <v>0</v>
      </c>
      <c r="Q202" s="183">
        <f t="shared" si="94"/>
        <v>0</v>
      </c>
      <c r="R202" s="183">
        <f t="shared" si="94"/>
        <v>0</v>
      </c>
      <c r="S202" s="183">
        <f t="shared" si="93"/>
        <v>0</v>
      </c>
      <c r="T202" s="183">
        <f t="shared" si="93"/>
        <v>0</v>
      </c>
      <c r="U202" s="183">
        <f t="shared" si="93"/>
        <v>0</v>
      </c>
      <c r="V202" s="183">
        <f t="shared" si="93"/>
        <v>0</v>
      </c>
      <c r="W202" s="183">
        <f t="shared" si="93"/>
        <v>0</v>
      </c>
      <c r="X202" s="183">
        <f t="shared" si="93"/>
        <v>0</v>
      </c>
      <c r="Y202" s="183">
        <f t="shared" si="93"/>
        <v>0</v>
      </c>
      <c r="Z202" s="183">
        <f t="shared" si="93"/>
        <v>0</v>
      </c>
      <c r="AA202" s="183">
        <f t="shared" si="93"/>
        <v>0</v>
      </c>
      <c r="AB202" s="183">
        <f t="shared" si="93"/>
        <v>0</v>
      </c>
      <c r="AC202" s="183">
        <f t="shared" si="93"/>
        <v>0</v>
      </c>
      <c r="AD202" s="183">
        <f t="shared" si="93"/>
        <v>0</v>
      </c>
      <c r="AE202" s="183">
        <f t="shared" si="93"/>
        <v>0</v>
      </c>
      <c r="AF202" s="196">
        <f t="shared" si="93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v>0</v>
      </c>
      <c r="D203" s="183">
        <v>0</v>
      </c>
      <c r="E203" s="183">
        <f t="shared" si="94"/>
        <v>0</v>
      </c>
      <c r="F203" s="183">
        <f t="shared" si="94"/>
        <v>0</v>
      </c>
      <c r="G203" s="183">
        <f t="shared" si="94"/>
        <v>0</v>
      </c>
      <c r="H203" s="183">
        <f t="shared" si="94"/>
        <v>0</v>
      </c>
      <c r="I203" s="183">
        <f t="shared" si="94"/>
        <v>0</v>
      </c>
      <c r="J203" s="183">
        <f t="shared" si="94"/>
        <v>0</v>
      </c>
      <c r="K203" s="183">
        <f t="shared" si="94"/>
        <v>0</v>
      </c>
      <c r="L203" s="183">
        <f t="shared" si="94"/>
        <v>0</v>
      </c>
      <c r="M203" s="183">
        <f t="shared" si="94"/>
        <v>0</v>
      </c>
      <c r="N203" s="183">
        <f t="shared" si="94"/>
        <v>0</v>
      </c>
      <c r="O203" s="183">
        <f t="shared" si="94"/>
        <v>0</v>
      </c>
      <c r="P203" s="183">
        <f t="shared" si="94"/>
        <v>0</v>
      </c>
      <c r="Q203" s="183">
        <f t="shared" si="94"/>
        <v>0</v>
      </c>
      <c r="R203" s="183">
        <f t="shared" si="94"/>
        <v>0</v>
      </c>
      <c r="S203" s="183">
        <f t="shared" si="93"/>
        <v>0</v>
      </c>
      <c r="T203" s="183">
        <f t="shared" si="93"/>
        <v>0</v>
      </c>
      <c r="U203" s="183">
        <f t="shared" si="93"/>
        <v>0</v>
      </c>
      <c r="V203" s="183">
        <f t="shared" si="93"/>
        <v>0</v>
      </c>
      <c r="W203" s="183">
        <f t="shared" si="93"/>
        <v>0</v>
      </c>
      <c r="X203" s="183">
        <f t="shared" si="93"/>
        <v>0</v>
      </c>
      <c r="Y203" s="183">
        <f t="shared" si="93"/>
        <v>0</v>
      </c>
      <c r="Z203" s="183">
        <f t="shared" si="93"/>
        <v>0</v>
      </c>
      <c r="AA203" s="183">
        <f t="shared" si="93"/>
        <v>0</v>
      </c>
      <c r="AB203" s="183">
        <f t="shared" si="93"/>
        <v>0</v>
      </c>
      <c r="AC203" s="183">
        <f t="shared" si="93"/>
        <v>0</v>
      </c>
      <c r="AD203" s="183">
        <f t="shared" si="93"/>
        <v>0</v>
      </c>
      <c r="AE203" s="183">
        <f t="shared" si="93"/>
        <v>0</v>
      </c>
      <c r="AF203" s="196">
        <f t="shared" si="93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v>0</v>
      </c>
      <c r="D204" s="183">
        <v>0</v>
      </c>
      <c r="E204" s="183">
        <f t="shared" si="94"/>
        <v>0</v>
      </c>
      <c r="F204" s="183">
        <f t="shared" si="94"/>
        <v>0</v>
      </c>
      <c r="G204" s="183">
        <f t="shared" si="94"/>
        <v>0</v>
      </c>
      <c r="H204" s="183">
        <f t="shared" si="94"/>
        <v>0</v>
      </c>
      <c r="I204" s="183">
        <f t="shared" si="94"/>
        <v>0</v>
      </c>
      <c r="J204" s="183">
        <f t="shared" si="94"/>
        <v>0</v>
      </c>
      <c r="K204" s="183">
        <f t="shared" si="94"/>
        <v>0</v>
      </c>
      <c r="L204" s="183">
        <f t="shared" si="94"/>
        <v>0</v>
      </c>
      <c r="M204" s="183">
        <f t="shared" si="94"/>
        <v>0</v>
      </c>
      <c r="N204" s="183">
        <f t="shared" si="94"/>
        <v>0</v>
      </c>
      <c r="O204" s="183">
        <f t="shared" si="94"/>
        <v>0</v>
      </c>
      <c r="P204" s="183">
        <f t="shared" si="94"/>
        <v>0</v>
      </c>
      <c r="Q204" s="183">
        <f t="shared" si="94"/>
        <v>0</v>
      </c>
      <c r="R204" s="183">
        <f t="shared" si="94"/>
        <v>0</v>
      </c>
      <c r="S204" s="183">
        <f t="shared" si="93"/>
        <v>0</v>
      </c>
      <c r="T204" s="183">
        <f t="shared" si="93"/>
        <v>0</v>
      </c>
      <c r="U204" s="183">
        <f t="shared" si="93"/>
        <v>0</v>
      </c>
      <c r="V204" s="183">
        <f t="shared" si="93"/>
        <v>0</v>
      </c>
      <c r="W204" s="183">
        <f t="shared" si="93"/>
        <v>0</v>
      </c>
      <c r="X204" s="183">
        <f t="shared" si="93"/>
        <v>0</v>
      </c>
      <c r="Y204" s="183">
        <f t="shared" si="93"/>
        <v>0</v>
      </c>
      <c r="Z204" s="183">
        <f t="shared" si="93"/>
        <v>0</v>
      </c>
      <c r="AA204" s="183">
        <f t="shared" si="93"/>
        <v>0</v>
      </c>
      <c r="AB204" s="183">
        <f t="shared" si="93"/>
        <v>0</v>
      </c>
      <c r="AC204" s="183">
        <f t="shared" si="93"/>
        <v>0</v>
      </c>
      <c r="AD204" s="183">
        <f t="shared" si="93"/>
        <v>0</v>
      </c>
      <c r="AE204" s="183">
        <f t="shared" si="93"/>
        <v>0</v>
      </c>
      <c r="AF204" s="196">
        <f t="shared" si="93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v>0</v>
      </c>
      <c r="D205" s="183">
        <v>0</v>
      </c>
      <c r="E205" s="183">
        <f t="shared" si="94"/>
        <v>0</v>
      </c>
      <c r="F205" s="183">
        <f t="shared" si="94"/>
        <v>0</v>
      </c>
      <c r="G205" s="183">
        <f t="shared" si="94"/>
        <v>0</v>
      </c>
      <c r="H205" s="183">
        <f t="shared" si="94"/>
        <v>0</v>
      </c>
      <c r="I205" s="183">
        <f t="shared" si="94"/>
        <v>0</v>
      </c>
      <c r="J205" s="183">
        <f t="shared" si="94"/>
        <v>0</v>
      </c>
      <c r="K205" s="183">
        <f t="shared" si="94"/>
        <v>0</v>
      </c>
      <c r="L205" s="183">
        <f t="shared" si="94"/>
        <v>0</v>
      </c>
      <c r="M205" s="183">
        <f t="shared" si="94"/>
        <v>0</v>
      </c>
      <c r="N205" s="183">
        <f t="shared" si="94"/>
        <v>0</v>
      </c>
      <c r="O205" s="183">
        <f t="shared" si="94"/>
        <v>0</v>
      </c>
      <c r="P205" s="183">
        <f t="shared" si="94"/>
        <v>0</v>
      </c>
      <c r="Q205" s="183">
        <f t="shared" si="94"/>
        <v>0</v>
      </c>
      <c r="R205" s="183">
        <f t="shared" si="94"/>
        <v>0</v>
      </c>
      <c r="S205" s="183">
        <f t="shared" si="93"/>
        <v>0</v>
      </c>
      <c r="T205" s="183">
        <f t="shared" si="93"/>
        <v>0</v>
      </c>
      <c r="U205" s="183">
        <f t="shared" si="93"/>
        <v>0</v>
      </c>
      <c r="V205" s="183">
        <f t="shared" si="93"/>
        <v>0</v>
      </c>
      <c r="W205" s="183">
        <f t="shared" si="93"/>
        <v>0</v>
      </c>
      <c r="X205" s="183">
        <f t="shared" si="93"/>
        <v>0</v>
      </c>
      <c r="Y205" s="183">
        <f t="shared" si="93"/>
        <v>0</v>
      </c>
      <c r="Z205" s="183">
        <f t="shared" si="93"/>
        <v>0</v>
      </c>
      <c r="AA205" s="183">
        <f t="shared" si="93"/>
        <v>0</v>
      </c>
      <c r="AB205" s="183">
        <f t="shared" si="93"/>
        <v>0</v>
      </c>
      <c r="AC205" s="183">
        <f t="shared" si="93"/>
        <v>0</v>
      </c>
      <c r="AD205" s="183">
        <f t="shared" si="93"/>
        <v>0</v>
      </c>
      <c r="AE205" s="183">
        <f t="shared" si="93"/>
        <v>0</v>
      </c>
      <c r="AF205" s="196">
        <f t="shared" si="93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v>0</v>
      </c>
      <c r="D206" s="183">
        <v>0</v>
      </c>
      <c r="E206" s="183">
        <f t="shared" si="94"/>
        <v>0</v>
      </c>
      <c r="F206" s="183">
        <f t="shared" si="94"/>
        <v>0</v>
      </c>
      <c r="G206" s="183">
        <f t="shared" si="94"/>
        <v>0</v>
      </c>
      <c r="H206" s="183">
        <f t="shared" si="94"/>
        <v>0</v>
      </c>
      <c r="I206" s="183">
        <f t="shared" si="94"/>
        <v>0</v>
      </c>
      <c r="J206" s="183">
        <f t="shared" si="94"/>
        <v>0</v>
      </c>
      <c r="K206" s="183">
        <f t="shared" si="94"/>
        <v>0</v>
      </c>
      <c r="L206" s="183">
        <f t="shared" si="94"/>
        <v>0</v>
      </c>
      <c r="M206" s="183">
        <f t="shared" si="94"/>
        <v>0</v>
      </c>
      <c r="N206" s="183">
        <f t="shared" si="94"/>
        <v>0</v>
      </c>
      <c r="O206" s="183">
        <f t="shared" si="94"/>
        <v>0</v>
      </c>
      <c r="P206" s="183">
        <f t="shared" si="94"/>
        <v>0</v>
      </c>
      <c r="Q206" s="183">
        <f t="shared" si="94"/>
        <v>0</v>
      </c>
      <c r="R206" s="183">
        <f t="shared" si="94"/>
        <v>0</v>
      </c>
      <c r="S206" s="183">
        <f t="shared" si="93"/>
        <v>0</v>
      </c>
      <c r="T206" s="183">
        <f t="shared" si="93"/>
        <v>0</v>
      </c>
      <c r="U206" s="183">
        <f t="shared" si="93"/>
        <v>0</v>
      </c>
      <c r="V206" s="183">
        <f t="shared" si="93"/>
        <v>0</v>
      </c>
      <c r="W206" s="183">
        <f t="shared" si="93"/>
        <v>0</v>
      </c>
      <c r="X206" s="183">
        <f t="shared" si="93"/>
        <v>0</v>
      </c>
      <c r="Y206" s="183">
        <f t="shared" si="93"/>
        <v>0</v>
      </c>
      <c r="Z206" s="183">
        <f t="shared" si="93"/>
        <v>0</v>
      </c>
      <c r="AA206" s="183">
        <f t="shared" si="93"/>
        <v>0</v>
      </c>
      <c r="AB206" s="183">
        <f t="shared" si="93"/>
        <v>0</v>
      </c>
      <c r="AC206" s="183">
        <f t="shared" si="93"/>
        <v>0</v>
      </c>
      <c r="AD206" s="183">
        <f t="shared" si="93"/>
        <v>0</v>
      </c>
      <c r="AE206" s="183">
        <f t="shared" si="93"/>
        <v>0</v>
      </c>
      <c r="AF206" s="196">
        <f t="shared" si="93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v>0</v>
      </c>
      <c r="D207" s="183">
        <v>0</v>
      </c>
      <c r="E207" s="183">
        <f t="shared" si="94"/>
        <v>0</v>
      </c>
      <c r="F207" s="183">
        <f t="shared" si="94"/>
        <v>0</v>
      </c>
      <c r="G207" s="183">
        <f t="shared" si="94"/>
        <v>0</v>
      </c>
      <c r="H207" s="183">
        <f t="shared" si="94"/>
        <v>0</v>
      </c>
      <c r="I207" s="183">
        <f t="shared" si="94"/>
        <v>0</v>
      </c>
      <c r="J207" s="183">
        <f t="shared" si="94"/>
        <v>0</v>
      </c>
      <c r="K207" s="183">
        <f t="shared" si="94"/>
        <v>0</v>
      </c>
      <c r="L207" s="183">
        <f t="shared" si="94"/>
        <v>0</v>
      </c>
      <c r="M207" s="183">
        <f t="shared" si="94"/>
        <v>0</v>
      </c>
      <c r="N207" s="183">
        <f t="shared" si="94"/>
        <v>0</v>
      </c>
      <c r="O207" s="183">
        <f t="shared" si="94"/>
        <v>0</v>
      </c>
      <c r="P207" s="183">
        <f t="shared" si="94"/>
        <v>0</v>
      </c>
      <c r="Q207" s="183">
        <f t="shared" si="94"/>
        <v>0</v>
      </c>
      <c r="R207" s="183">
        <f t="shared" si="94"/>
        <v>0</v>
      </c>
      <c r="S207" s="183">
        <f t="shared" si="93"/>
        <v>0</v>
      </c>
      <c r="T207" s="183">
        <f t="shared" si="93"/>
        <v>0</v>
      </c>
      <c r="U207" s="183">
        <f t="shared" si="93"/>
        <v>0</v>
      </c>
      <c r="V207" s="183">
        <f t="shared" si="93"/>
        <v>0</v>
      </c>
      <c r="W207" s="183">
        <f t="shared" si="93"/>
        <v>0</v>
      </c>
      <c r="X207" s="183">
        <f t="shared" si="93"/>
        <v>0</v>
      </c>
      <c r="Y207" s="183">
        <f t="shared" si="93"/>
        <v>0</v>
      </c>
      <c r="Z207" s="183">
        <f t="shared" si="93"/>
        <v>0</v>
      </c>
      <c r="AA207" s="183">
        <f t="shared" si="93"/>
        <v>0</v>
      </c>
      <c r="AB207" s="183">
        <f t="shared" si="93"/>
        <v>0</v>
      </c>
      <c r="AC207" s="183">
        <f t="shared" si="93"/>
        <v>0</v>
      </c>
      <c r="AD207" s="183">
        <f t="shared" si="93"/>
        <v>0</v>
      </c>
      <c r="AE207" s="183">
        <f t="shared" si="93"/>
        <v>0</v>
      </c>
      <c r="AF207" s="196">
        <f t="shared" si="93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v>0</v>
      </c>
      <c r="D208" s="183">
        <v>0</v>
      </c>
      <c r="E208" s="183">
        <f t="shared" si="94"/>
        <v>0</v>
      </c>
      <c r="F208" s="183">
        <f t="shared" si="94"/>
        <v>0</v>
      </c>
      <c r="G208" s="183">
        <f t="shared" si="94"/>
        <v>0</v>
      </c>
      <c r="H208" s="183">
        <f t="shared" si="94"/>
        <v>0</v>
      </c>
      <c r="I208" s="183">
        <f t="shared" si="94"/>
        <v>0</v>
      </c>
      <c r="J208" s="183">
        <f t="shared" si="94"/>
        <v>0</v>
      </c>
      <c r="K208" s="183">
        <f t="shared" si="94"/>
        <v>0</v>
      </c>
      <c r="L208" s="183">
        <f t="shared" si="94"/>
        <v>0</v>
      </c>
      <c r="M208" s="183">
        <f t="shared" si="94"/>
        <v>0</v>
      </c>
      <c r="N208" s="183">
        <f t="shared" si="94"/>
        <v>0</v>
      </c>
      <c r="O208" s="183">
        <f t="shared" si="94"/>
        <v>0</v>
      </c>
      <c r="P208" s="183">
        <f t="shared" si="94"/>
        <v>0</v>
      </c>
      <c r="Q208" s="183">
        <f t="shared" si="94"/>
        <v>0</v>
      </c>
      <c r="R208" s="183">
        <f t="shared" si="94"/>
        <v>0</v>
      </c>
      <c r="S208" s="183">
        <f t="shared" si="93"/>
        <v>0</v>
      </c>
      <c r="T208" s="183">
        <f t="shared" si="93"/>
        <v>0</v>
      </c>
      <c r="U208" s="183">
        <f t="shared" si="93"/>
        <v>0</v>
      </c>
      <c r="V208" s="183">
        <f t="shared" si="93"/>
        <v>0</v>
      </c>
      <c r="W208" s="183">
        <f t="shared" si="93"/>
        <v>0</v>
      </c>
      <c r="X208" s="183">
        <f t="shared" si="93"/>
        <v>0</v>
      </c>
      <c r="Y208" s="183">
        <f t="shared" si="93"/>
        <v>0</v>
      </c>
      <c r="Z208" s="183">
        <f t="shared" si="93"/>
        <v>0</v>
      </c>
      <c r="AA208" s="183">
        <f t="shared" si="93"/>
        <v>0</v>
      </c>
      <c r="AB208" s="183">
        <f t="shared" si="93"/>
        <v>0</v>
      </c>
      <c r="AC208" s="183">
        <f t="shared" si="93"/>
        <v>0</v>
      </c>
      <c r="AD208" s="183">
        <f t="shared" si="93"/>
        <v>0</v>
      </c>
      <c r="AE208" s="183">
        <f t="shared" si="93"/>
        <v>0</v>
      </c>
      <c r="AF208" s="196">
        <f t="shared" si="93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v>0</v>
      </c>
      <c r="D209" s="183">
        <v>0</v>
      </c>
      <c r="E209" s="183">
        <f t="shared" si="94"/>
        <v>0</v>
      </c>
      <c r="F209" s="183">
        <f t="shared" si="94"/>
        <v>0</v>
      </c>
      <c r="G209" s="183">
        <f t="shared" si="94"/>
        <v>0</v>
      </c>
      <c r="H209" s="183">
        <f t="shared" si="94"/>
        <v>0</v>
      </c>
      <c r="I209" s="183">
        <f t="shared" si="94"/>
        <v>0</v>
      </c>
      <c r="J209" s="183">
        <f t="shared" si="94"/>
        <v>0</v>
      </c>
      <c r="K209" s="183">
        <f t="shared" si="94"/>
        <v>0</v>
      </c>
      <c r="L209" s="183">
        <f t="shared" si="94"/>
        <v>0</v>
      </c>
      <c r="M209" s="183">
        <f t="shared" si="94"/>
        <v>0</v>
      </c>
      <c r="N209" s="183">
        <f t="shared" si="94"/>
        <v>0</v>
      </c>
      <c r="O209" s="183">
        <f t="shared" si="94"/>
        <v>0</v>
      </c>
      <c r="P209" s="183">
        <f t="shared" si="94"/>
        <v>0</v>
      </c>
      <c r="Q209" s="183">
        <f t="shared" si="94"/>
        <v>0</v>
      </c>
      <c r="R209" s="183">
        <f t="shared" si="94"/>
        <v>0</v>
      </c>
      <c r="S209" s="183">
        <f t="shared" si="93"/>
        <v>0</v>
      </c>
      <c r="T209" s="183">
        <f t="shared" si="93"/>
        <v>0</v>
      </c>
      <c r="U209" s="183">
        <f t="shared" si="93"/>
        <v>0</v>
      </c>
      <c r="V209" s="183">
        <f t="shared" si="93"/>
        <v>0</v>
      </c>
      <c r="W209" s="183">
        <f t="shared" si="93"/>
        <v>0</v>
      </c>
      <c r="X209" s="183">
        <f t="shared" si="93"/>
        <v>0</v>
      </c>
      <c r="Y209" s="183">
        <f t="shared" si="93"/>
        <v>0</v>
      </c>
      <c r="Z209" s="183">
        <f t="shared" si="93"/>
        <v>0</v>
      </c>
      <c r="AA209" s="183">
        <f t="shared" si="93"/>
        <v>0</v>
      </c>
      <c r="AB209" s="183">
        <f t="shared" si="93"/>
        <v>0</v>
      </c>
      <c r="AC209" s="183">
        <f t="shared" si="93"/>
        <v>0</v>
      </c>
      <c r="AD209" s="183">
        <f t="shared" si="93"/>
        <v>0</v>
      </c>
      <c r="AE209" s="183">
        <f t="shared" si="93"/>
        <v>0</v>
      </c>
      <c r="AF209" s="196">
        <f t="shared" si="93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v>0</v>
      </c>
      <c r="D210" s="183">
        <v>0</v>
      </c>
      <c r="E210" s="183">
        <f t="shared" si="94"/>
        <v>0</v>
      </c>
      <c r="F210" s="183">
        <f t="shared" si="94"/>
        <v>0</v>
      </c>
      <c r="G210" s="183">
        <f t="shared" si="94"/>
        <v>0</v>
      </c>
      <c r="H210" s="183">
        <f t="shared" si="94"/>
        <v>0</v>
      </c>
      <c r="I210" s="183">
        <f t="shared" si="94"/>
        <v>0</v>
      </c>
      <c r="J210" s="183">
        <f t="shared" si="94"/>
        <v>0</v>
      </c>
      <c r="K210" s="183">
        <f t="shared" si="94"/>
        <v>0</v>
      </c>
      <c r="L210" s="183">
        <f t="shared" si="94"/>
        <v>0</v>
      </c>
      <c r="M210" s="183">
        <f t="shared" si="94"/>
        <v>0</v>
      </c>
      <c r="N210" s="183">
        <f t="shared" si="94"/>
        <v>0</v>
      </c>
      <c r="O210" s="183">
        <f t="shared" si="94"/>
        <v>0</v>
      </c>
      <c r="P210" s="183">
        <f t="shared" si="94"/>
        <v>0</v>
      </c>
      <c r="Q210" s="183">
        <f t="shared" si="94"/>
        <v>0</v>
      </c>
      <c r="R210" s="183">
        <f t="shared" si="94"/>
        <v>0</v>
      </c>
      <c r="S210" s="183">
        <f t="shared" si="93"/>
        <v>0</v>
      </c>
      <c r="T210" s="183">
        <f t="shared" si="93"/>
        <v>0</v>
      </c>
      <c r="U210" s="183">
        <f t="shared" si="93"/>
        <v>0</v>
      </c>
      <c r="V210" s="183">
        <f t="shared" si="93"/>
        <v>0</v>
      </c>
      <c r="W210" s="183">
        <f t="shared" si="93"/>
        <v>0</v>
      </c>
      <c r="X210" s="183">
        <f t="shared" si="93"/>
        <v>0</v>
      </c>
      <c r="Y210" s="183">
        <f t="shared" si="93"/>
        <v>0</v>
      </c>
      <c r="Z210" s="183">
        <f t="shared" si="93"/>
        <v>0</v>
      </c>
      <c r="AA210" s="183">
        <f t="shared" si="93"/>
        <v>0</v>
      </c>
      <c r="AB210" s="183">
        <f t="shared" si="93"/>
        <v>0</v>
      </c>
      <c r="AC210" s="183">
        <f t="shared" si="93"/>
        <v>0</v>
      </c>
      <c r="AD210" s="183">
        <f t="shared" si="93"/>
        <v>0</v>
      </c>
      <c r="AE210" s="183">
        <f t="shared" si="93"/>
        <v>0</v>
      </c>
      <c r="AF210" s="196">
        <f t="shared" si="93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v>0</v>
      </c>
      <c r="D211" s="183">
        <v>0</v>
      </c>
      <c r="E211" s="183">
        <f t="shared" si="94"/>
        <v>0</v>
      </c>
      <c r="F211" s="183">
        <f t="shared" si="94"/>
        <v>0</v>
      </c>
      <c r="G211" s="183">
        <f t="shared" si="94"/>
        <v>0</v>
      </c>
      <c r="H211" s="183">
        <f t="shared" si="94"/>
        <v>0</v>
      </c>
      <c r="I211" s="183">
        <f t="shared" si="94"/>
        <v>0</v>
      </c>
      <c r="J211" s="183">
        <f t="shared" si="94"/>
        <v>0</v>
      </c>
      <c r="K211" s="183">
        <f t="shared" si="94"/>
        <v>0</v>
      </c>
      <c r="L211" s="183">
        <f t="shared" si="94"/>
        <v>0</v>
      </c>
      <c r="M211" s="183">
        <f t="shared" si="94"/>
        <v>0</v>
      </c>
      <c r="N211" s="183">
        <f t="shared" si="94"/>
        <v>0</v>
      </c>
      <c r="O211" s="183">
        <f t="shared" si="94"/>
        <v>0</v>
      </c>
      <c r="P211" s="183">
        <f t="shared" si="94"/>
        <v>0</v>
      </c>
      <c r="Q211" s="183">
        <f t="shared" si="94"/>
        <v>0</v>
      </c>
      <c r="R211" s="183">
        <f t="shared" ref="E211:R226" si="95">Q211</f>
        <v>0</v>
      </c>
      <c r="S211" s="183">
        <f t="shared" si="93"/>
        <v>0</v>
      </c>
      <c r="T211" s="183">
        <f t="shared" si="93"/>
        <v>0</v>
      </c>
      <c r="U211" s="183">
        <f t="shared" si="93"/>
        <v>0</v>
      </c>
      <c r="V211" s="183">
        <f t="shared" si="93"/>
        <v>0</v>
      </c>
      <c r="W211" s="183">
        <f t="shared" si="93"/>
        <v>0</v>
      </c>
      <c r="X211" s="183">
        <f t="shared" si="93"/>
        <v>0</v>
      </c>
      <c r="Y211" s="183">
        <f t="shared" si="93"/>
        <v>0</v>
      </c>
      <c r="Z211" s="183">
        <f t="shared" si="93"/>
        <v>0</v>
      </c>
      <c r="AA211" s="183">
        <f t="shared" si="93"/>
        <v>0</v>
      </c>
      <c r="AB211" s="183">
        <f t="shared" si="93"/>
        <v>0</v>
      </c>
      <c r="AC211" s="183">
        <f t="shared" si="93"/>
        <v>0</v>
      </c>
      <c r="AD211" s="183">
        <f t="shared" si="93"/>
        <v>0</v>
      </c>
      <c r="AE211" s="183">
        <f t="shared" si="93"/>
        <v>0</v>
      </c>
      <c r="AF211" s="196">
        <f t="shared" si="93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v>0</v>
      </c>
      <c r="D212" s="183">
        <v>0</v>
      </c>
      <c r="E212" s="183">
        <f t="shared" si="95"/>
        <v>0</v>
      </c>
      <c r="F212" s="183">
        <f t="shared" si="95"/>
        <v>0</v>
      </c>
      <c r="G212" s="183">
        <f t="shared" si="95"/>
        <v>0</v>
      </c>
      <c r="H212" s="183">
        <f t="shared" si="95"/>
        <v>0</v>
      </c>
      <c r="I212" s="183">
        <f t="shared" si="95"/>
        <v>0</v>
      </c>
      <c r="J212" s="183">
        <f t="shared" si="95"/>
        <v>0</v>
      </c>
      <c r="K212" s="183">
        <f t="shared" si="95"/>
        <v>0</v>
      </c>
      <c r="L212" s="183">
        <f t="shared" si="95"/>
        <v>0</v>
      </c>
      <c r="M212" s="183">
        <f t="shared" si="95"/>
        <v>0</v>
      </c>
      <c r="N212" s="183">
        <f t="shared" si="95"/>
        <v>0</v>
      </c>
      <c r="O212" s="183">
        <f t="shared" si="95"/>
        <v>0</v>
      </c>
      <c r="P212" s="183">
        <f t="shared" si="95"/>
        <v>0</v>
      </c>
      <c r="Q212" s="183">
        <f t="shared" si="95"/>
        <v>0</v>
      </c>
      <c r="R212" s="183">
        <f t="shared" si="95"/>
        <v>0</v>
      </c>
      <c r="S212" s="183">
        <f t="shared" si="93"/>
        <v>0</v>
      </c>
      <c r="T212" s="183">
        <f t="shared" si="93"/>
        <v>0</v>
      </c>
      <c r="U212" s="183">
        <f t="shared" si="93"/>
        <v>0</v>
      </c>
      <c r="V212" s="183">
        <f t="shared" si="93"/>
        <v>0</v>
      </c>
      <c r="W212" s="183">
        <f t="shared" si="93"/>
        <v>0</v>
      </c>
      <c r="X212" s="183">
        <f t="shared" si="93"/>
        <v>0</v>
      </c>
      <c r="Y212" s="183">
        <f t="shared" si="93"/>
        <v>0</v>
      </c>
      <c r="Z212" s="183">
        <f t="shared" si="93"/>
        <v>0</v>
      </c>
      <c r="AA212" s="183">
        <f t="shared" si="93"/>
        <v>0</v>
      </c>
      <c r="AB212" s="183">
        <f t="shared" si="93"/>
        <v>0</v>
      </c>
      <c r="AC212" s="183">
        <f t="shared" si="93"/>
        <v>0</v>
      </c>
      <c r="AD212" s="183">
        <f t="shared" si="93"/>
        <v>0</v>
      </c>
      <c r="AE212" s="183">
        <f t="shared" si="93"/>
        <v>0</v>
      </c>
      <c r="AF212" s="196">
        <f t="shared" si="93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v>0</v>
      </c>
      <c r="D213" s="183">
        <v>0</v>
      </c>
      <c r="E213" s="183">
        <f t="shared" si="95"/>
        <v>0</v>
      </c>
      <c r="F213" s="183">
        <f t="shared" si="95"/>
        <v>0</v>
      </c>
      <c r="G213" s="183">
        <f t="shared" si="95"/>
        <v>0</v>
      </c>
      <c r="H213" s="183">
        <f t="shared" si="95"/>
        <v>0</v>
      </c>
      <c r="I213" s="183">
        <f t="shared" si="95"/>
        <v>0</v>
      </c>
      <c r="J213" s="183">
        <f t="shared" si="95"/>
        <v>0</v>
      </c>
      <c r="K213" s="183">
        <f t="shared" si="95"/>
        <v>0</v>
      </c>
      <c r="L213" s="183">
        <f t="shared" si="95"/>
        <v>0</v>
      </c>
      <c r="M213" s="183">
        <f t="shared" si="95"/>
        <v>0</v>
      </c>
      <c r="N213" s="183">
        <f t="shared" si="95"/>
        <v>0</v>
      </c>
      <c r="O213" s="183">
        <f t="shared" si="95"/>
        <v>0</v>
      </c>
      <c r="P213" s="183">
        <f t="shared" si="95"/>
        <v>0</v>
      </c>
      <c r="Q213" s="183">
        <f t="shared" si="95"/>
        <v>0</v>
      </c>
      <c r="R213" s="183">
        <f t="shared" si="95"/>
        <v>0</v>
      </c>
      <c r="S213" s="183">
        <f t="shared" si="93"/>
        <v>0</v>
      </c>
      <c r="T213" s="183">
        <f t="shared" si="93"/>
        <v>0</v>
      </c>
      <c r="U213" s="183">
        <f t="shared" si="93"/>
        <v>0</v>
      </c>
      <c r="V213" s="183">
        <f t="shared" si="93"/>
        <v>0</v>
      </c>
      <c r="W213" s="183">
        <f t="shared" ref="W213:AF225" si="96">V213</f>
        <v>0</v>
      </c>
      <c r="X213" s="183">
        <f t="shared" si="96"/>
        <v>0</v>
      </c>
      <c r="Y213" s="183">
        <f t="shared" si="96"/>
        <v>0</v>
      </c>
      <c r="Z213" s="183">
        <f t="shared" si="96"/>
        <v>0</v>
      </c>
      <c r="AA213" s="183">
        <f t="shared" si="96"/>
        <v>0</v>
      </c>
      <c r="AB213" s="183">
        <f t="shared" si="96"/>
        <v>0</v>
      </c>
      <c r="AC213" s="183">
        <f t="shared" si="96"/>
        <v>0</v>
      </c>
      <c r="AD213" s="183">
        <f t="shared" si="96"/>
        <v>0</v>
      </c>
      <c r="AE213" s="183">
        <f t="shared" si="96"/>
        <v>0</v>
      </c>
      <c r="AF213" s="196">
        <f t="shared" si="96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v>0</v>
      </c>
      <c r="D214" s="183">
        <v>0</v>
      </c>
      <c r="E214" s="183">
        <f t="shared" si="95"/>
        <v>0</v>
      </c>
      <c r="F214" s="183">
        <f t="shared" si="95"/>
        <v>0</v>
      </c>
      <c r="G214" s="183">
        <f t="shared" si="95"/>
        <v>0</v>
      </c>
      <c r="H214" s="183">
        <f t="shared" si="95"/>
        <v>0</v>
      </c>
      <c r="I214" s="183">
        <f t="shared" si="95"/>
        <v>0</v>
      </c>
      <c r="J214" s="183">
        <f t="shared" si="95"/>
        <v>0</v>
      </c>
      <c r="K214" s="183">
        <f t="shared" si="95"/>
        <v>0</v>
      </c>
      <c r="L214" s="183">
        <f t="shared" si="95"/>
        <v>0</v>
      </c>
      <c r="M214" s="183">
        <f t="shared" si="95"/>
        <v>0</v>
      </c>
      <c r="N214" s="183">
        <f t="shared" si="95"/>
        <v>0</v>
      </c>
      <c r="O214" s="183">
        <f t="shared" si="95"/>
        <v>0</v>
      </c>
      <c r="P214" s="183">
        <f t="shared" si="95"/>
        <v>0</v>
      </c>
      <c r="Q214" s="183">
        <f t="shared" si="95"/>
        <v>0</v>
      </c>
      <c r="R214" s="183">
        <f t="shared" si="95"/>
        <v>0</v>
      </c>
      <c r="S214" s="183">
        <f t="shared" ref="S214:AF239" si="97">R214</f>
        <v>0</v>
      </c>
      <c r="T214" s="183">
        <f t="shared" si="97"/>
        <v>0</v>
      </c>
      <c r="U214" s="183">
        <f t="shared" si="97"/>
        <v>0</v>
      </c>
      <c r="V214" s="183">
        <f t="shared" si="97"/>
        <v>0</v>
      </c>
      <c r="W214" s="183">
        <f t="shared" si="96"/>
        <v>0</v>
      </c>
      <c r="X214" s="183">
        <f t="shared" si="96"/>
        <v>0</v>
      </c>
      <c r="Y214" s="183">
        <f t="shared" si="96"/>
        <v>0</v>
      </c>
      <c r="Z214" s="183">
        <f t="shared" si="96"/>
        <v>0</v>
      </c>
      <c r="AA214" s="183">
        <f t="shared" si="96"/>
        <v>0</v>
      </c>
      <c r="AB214" s="183">
        <f t="shared" si="96"/>
        <v>0</v>
      </c>
      <c r="AC214" s="183">
        <f t="shared" si="96"/>
        <v>0</v>
      </c>
      <c r="AD214" s="183">
        <f t="shared" si="96"/>
        <v>0</v>
      </c>
      <c r="AE214" s="183">
        <f t="shared" si="96"/>
        <v>0</v>
      </c>
      <c r="AF214" s="196">
        <f t="shared" si="96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v>0</v>
      </c>
      <c r="D215" s="183">
        <v>0</v>
      </c>
      <c r="E215" s="183">
        <f t="shared" si="95"/>
        <v>0</v>
      </c>
      <c r="F215" s="183">
        <f t="shared" si="95"/>
        <v>0</v>
      </c>
      <c r="G215" s="183">
        <f t="shared" si="95"/>
        <v>0</v>
      </c>
      <c r="H215" s="183">
        <f t="shared" si="95"/>
        <v>0</v>
      </c>
      <c r="I215" s="183">
        <f t="shared" si="95"/>
        <v>0</v>
      </c>
      <c r="J215" s="183">
        <f t="shared" si="95"/>
        <v>0</v>
      </c>
      <c r="K215" s="183">
        <f t="shared" si="95"/>
        <v>0</v>
      </c>
      <c r="L215" s="183">
        <f t="shared" si="95"/>
        <v>0</v>
      </c>
      <c r="M215" s="183">
        <f t="shared" si="95"/>
        <v>0</v>
      </c>
      <c r="N215" s="183">
        <f t="shared" si="95"/>
        <v>0</v>
      </c>
      <c r="O215" s="183">
        <f t="shared" si="95"/>
        <v>0</v>
      </c>
      <c r="P215" s="183">
        <f t="shared" si="95"/>
        <v>0</v>
      </c>
      <c r="Q215" s="183">
        <f t="shared" si="95"/>
        <v>0</v>
      </c>
      <c r="R215" s="183">
        <f t="shared" si="95"/>
        <v>0</v>
      </c>
      <c r="S215" s="183">
        <f t="shared" si="97"/>
        <v>0</v>
      </c>
      <c r="T215" s="183">
        <f t="shared" si="97"/>
        <v>0</v>
      </c>
      <c r="U215" s="183">
        <f t="shared" si="97"/>
        <v>0</v>
      </c>
      <c r="V215" s="183">
        <f t="shared" si="97"/>
        <v>0</v>
      </c>
      <c r="W215" s="183">
        <f t="shared" si="96"/>
        <v>0</v>
      </c>
      <c r="X215" s="183">
        <f t="shared" si="96"/>
        <v>0</v>
      </c>
      <c r="Y215" s="183">
        <f t="shared" si="96"/>
        <v>0</v>
      </c>
      <c r="Z215" s="183">
        <f t="shared" si="96"/>
        <v>0</v>
      </c>
      <c r="AA215" s="183">
        <f t="shared" si="96"/>
        <v>0</v>
      </c>
      <c r="AB215" s="183">
        <f t="shared" si="96"/>
        <v>0</v>
      </c>
      <c r="AC215" s="183">
        <f t="shared" si="96"/>
        <v>0</v>
      </c>
      <c r="AD215" s="183">
        <f t="shared" si="96"/>
        <v>0</v>
      </c>
      <c r="AE215" s="183">
        <f t="shared" si="96"/>
        <v>0</v>
      </c>
      <c r="AF215" s="196">
        <f t="shared" si="96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v>0</v>
      </c>
      <c r="D216" s="183">
        <v>0</v>
      </c>
      <c r="E216" s="183">
        <f t="shared" si="95"/>
        <v>0</v>
      </c>
      <c r="F216" s="183">
        <f t="shared" si="95"/>
        <v>0</v>
      </c>
      <c r="G216" s="183">
        <f t="shared" si="95"/>
        <v>0</v>
      </c>
      <c r="H216" s="183">
        <f t="shared" si="95"/>
        <v>0</v>
      </c>
      <c r="I216" s="183">
        <f t="shared" si="95"/>
        <v>0</v>
      </c>
      <c r="J216" s="183">
        <f t="shared" si="95"/>
        <v>0</v>
      </c>
      <c r="K216" s="183">
        <f t="shared" si="95"/>
        <v>0</v>
      </c>
      <c r="L216" s="183">
        <f t="shared" si="95"/>
        <v>0</v>
      </c>
      <c r="M216" s="183">
        <f t="shared" si="95"/>
        <v>0</v>
      </c>
      <c r="N216" s="183">
        <f t="shared" si="95"/>
        <v>0</v>
      </c>
      <c r="O216" s="183">
        <f t="shared" si="95"/>
        <v>0</v>
      </c>
      <c r="P216" s="183">
        <f t="shared" si="95"/>
        <v>0</v>
      </c>
      <c r="Q216" s="183">
        <f t="shared" si="95"/>
        <v>0</v>
      </c>
      <c r="R216" s="183">
        <f t="shared" si="95"/>
        <v>0</v>
      </c>
      <c r="S216" s="183">
        <f t="shared" si="97"/>
        <v>0</v>
      </c>
      <c r="T216" s="183">
        <f t="shared" si="97"/>
        <v>0</v>
      </c>
      <c r="U216" s="183">
        <f t="shared" si="97"/>
        <v>0</v>
      </c>
      <c r="V216" s="183">
        <f t="shared" si="97"/>
        <v>0</v>
      </c>
      <c r="W216" s="183">
        <f t="shared" si="96"/>
        <v>0</v>
      </c>
      <c r="X216" s="183">
        <f t="shared" si="96"/>
        <v>0</v>
      </c>
      <c r="Y216" s="183">
        <f t="shared" si="96"/>
        <v>0</v>
      </c>
      <c r="Z216" s="183">
        <f t="shared" si="96"/>
        <v>0</v>
      </c>
      <c r="AA216" s="183">
        <f t="shared" si="96"/>
        <v>0</v>
      </c>
      <c r="AB216" s="183">
        <f t="shared" si="96"/>
        <v>0</v>
      </c>
      <c r="AC216" s="183">
        <f t="shared" si="96"/>
        <v>0</v>
      </c>
      <c r="AD216" s="183">
        <f t="shared" si="96"/>
        <v>0</v>
      </c>
      <c r="AE216" s="183">
        <f t="shared" si="96"/>
        <v>0</v>
      </c>
      <c r="AF216" s="196">
        <f t="shared" si="96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v>0</v>
      </c>
      <c r="D217" s="183">
        <v>0</v>
      </c>
      <c r="E217" s="183">
        <f t="shared" si="95"/>
        <v>0</v>
      </c>
      <c r="F217" s="183">
        <f t="shared" si="95"/>
        <v>0</v>
      </c>
      <c r="G217" s="183">
        <f t="shared" si="95"/>
        <v>0</v>
      </c>
      <c r="H217" s="183">
        <f t="shared" si="95"/>
        <v>0</v>
      </c>
      <c r="I217" s="183">
        <f t="shared" si="95"/>
        <v>0</v>
      </c>
      <c r="J217" s="183">
        <f t="shared" si="95"/>
        <v>0</v>
      </c>
      <c r="K217" s="183">
        <f t="shared" si="95"/>
        <v>0</v>
      </c>
      <c r="L217" s="183">
        <f t="shared" si="95"/>
        <v>0</v>
      </c>
      <c r="M217" s="183">
        <f t="shared" si="95"/>
        <v>0</v>
      </c>
      <c r="N217" s="183">
        <f t="shared" si="95"/>
        <v>0</v>
      </c>
      <c r="O217" s="183">
        <f t="shared" si="95"/>
        <v>0</v>
      </c>
      <c r="P217" s="183">
        <f t="shared" si="95"/>
        <v>0</v>
      </c>
      <c r="Q217" s="183">
        <f t="shared" si="95"/>
        <v>0</v>
      </c>
      <c r="R217" s="183">
        <f t="shared" si="95"/>
        <v>0</v>
      </c>
      <c r="S217" s="183">
        <f t="shared" si="97"/>
        <v>0</v>
      </c>
      <c r="T217" s="183">
        <f t="shared" si="97"/>
        <v>0</v>
      </c>
      <c r="U217" s="183">
        <f t="shared" si="97"/>
        <v>0</v>
      </c>
      <c r="V217" s="183">
        <f t="shared" si="97"/>
        <v>0</v>
      </c>
      <c r="W217" s="183">
        <f t="shared" si="96"/>
        <v>0</v>
      </c>
      <c r="X217" s="183">
        <f t="shared" si="96"/>
        <v>0</v>
      </c>
      <c r="Y217" s="183">
        <f t="shared" si="96"/>
        <v>0</v>
      </c>
      <c r="Z217" s="183">
        <f t="shared" si="96"/>
        <v>0</v>
      </c>
      <c r="AA217" s="183">
        <f t="shared" si="96"/>
        <v>0</v>
      </c>
      <c r="AB217" s="183">
        <f t="shared" si="96"/>
        <v>0</v>
      </c>
      <c r="AC217" s="183">
        <f t="shared" si="96"/>
        <v>0</v>
      </c>
      <c r="AD217" s="183">
        <f t="shared" si="96"/>
        <v>0</v>
      </c>
      <c r="AE217" s="183">
        <f t="shared" si="96"/>
        <v>0</v>
      </c>
      <c r="AF217" s="196">
        <f t="shared" si="96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v>0</v>
      </c>
      <c r="D218" s="183">
        <v>0</v>
      </c>
      <c r="E218" s="183">
        <f t="shared" si="95"/>
        <v>0</v>
      </c>
      <c r="F218" s="183">
        <f t="shared" si="95"/>
        <v>0</v>
      </c>
      <c r="G218" s="183">
        <f t="shared" si="95"/>
        <v>0</v>
      </c>
      <c r="H218" s="183">
        <f t="shared" si="95"/>
        <v>0</v>
      </c>
      <c r="I218" s="183">
        <f t="shared" si="95"/>
        <v>0</v>
      </c>
      <c r="J218" s="183">
        <f t="shared" si="95"/>
        <v>0</v>
      </c>
      <c r="K218" s="183">
        <f t="shared" si="95"/>
        <v>0</v>
      </c>
      <c r="L218" s="183">
        <f t="shared" si="95"/>
        <v>0</v>
      </c>
      <c r="M218" s="183">
        <f t="shared" si="95"/>
        <v>0</v>
      </c>
      <c r="N218" s="183">
        <f t="shared" si="95"/>
        <v>0</v>
      </c>
      <c r="O218" s="183">
        <f t="shared" si="95"/>
        <v>0</v>
      </c>
      <c r="P218" s="183">
        <f t="shared" si="95"/>
        <v>0</v>
      </c>
      <c r="Q218" s="183">
        <f t="shared" si="95"/>
        <v>0</v>
      </c>
      <c r="R218" s="183">
        <f t="shared" si="95"/>
        <v>0</v>
      </c>
      <c r="S218" s="183">
        <f t="shared" si="97"/>
        <v>0</v>
      </c>
      <c r="T218" s="183">
        <f t="shared" si="97"/>
        <v>0</v>
      </c>
      <c r="U218" s="183">
        <f t="shared" si="97"/>
        <v>0</v>
      </c>
      <c r="V218" s="183">
        <f t="shared" si="97"/>
        <v>0</v>
      </c>
      <c r="W218" s="183">
        <f t="shared" si="96"/>
        <v>0</v>
      </c>
      <c r="X218" s="183">
        <f t="shared" si="96"/>
        <v>0</v>
      </c>
      <c r="Y218" s="183">
        <f t="shared" si="96"/>
        <v>0</v>
      </c>
      <c r="Z218" s="183">
        <f t="shared" si="96"/>
        <v>0</v>
      </c>
      <c r="AA218" s="183">
        <f t="shared" si="96"/>
        <v>0</v>
      </c>
      <c r="AB218" s="183">
        <f t="shared" si="96"/>
        <v>0</v>
      </c>
      <c r="AC218" s="183">
        <f t="shared" si="96"/>
        <v>0</v>
      </c>
      <c r="AD218" s="183">
        <f t="shared" si="96"/>
        <v>0</v>
      </c>
      <c r="AE218" s="183">
        <f t="shared" si="96"/>
        <v>0</v>
      </c>
      <c r="AF218" s="196">
        <f t="shared" si="96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v>0</v>
      </c>
      <c r="D219" s="183">
        <v>0</v>
      </c>
      <c r="E219" s="183">
        <f t="shared" si="95"/>
        <v>0</v>
      </c>
      <c r="F219" s="183">
        <f t="shared" si="95"/>
        <v>0</v>
      </c>
      <c r="G219" s="183">
        <f t="shared" si="95"/>
        <v>0</v>
      </c>
      <c r="H219" s="183">
        <f t="shared" si="95"/>
        <v>0</v>
      </c>
      <c r="I219" s="183">
        <f t="shared" si="95"/>
        <v>0</v>
      </c>
      <c r="J219" s="183">
        <f t="shared" si="95"/>
        <v>0</v>
      </c>
      <c r="K219" s="183">
        <f t="shared" si="95"/>
        <v>0</v>
      </c>
      <c r="L219" s="183">
        <f t="shared" si="95"/>
        <v>0</v>
      </c>
      <c r="M219" s="183">
        <f t="shared" si="95"/>
        <v>0</v>
      </c>
      <c r="N219" s="183">
        <f t="shared" si="95"/>
        <v>0</v>
      </c>
      <c r="O219" s="183">
        <f t="shared" si="95"/>
        <v>0</v>
      </c>
      <c r="P219" s="183">
        <f t="shared" si="95"/>
        <v>0</v>
      </c>
      <c r="Q219" s="183">
        <f t="shared" si="95"/>
        <v>0</v>
      </c>
      <c r="R219" s="183">
        <f t="shared" si="95"/>
        <v>0</v>
      </c>
      <c r="S219" s="183">
        <f t="shared" si="97"/>
        <v>0</v>
      </c>
      <c r="T219" s="183">
        <f t="shared" si="97"/>
        <v>0</v>
      </c>
      <c r="U219" s="183">
        <f t="shared" si="97"/>
        <v>0</v>
      </c>
      <c r="V219" s="183">
        <f t="shared" si="97"/>
        <v>0</v>
      </c>
      <c r="W219" s="183">
        <f t="shared" si="96"/>
        <v>0</v>
      </c>
      <c r="X219" s="183">
        <f t="shared" si="96"/>
        <v>0</v>
      </c>
      <c r="Y219" s="183">
        <f t="shared" si="96"/>
        <v>0</v>
      </c>
      <c r="Z219" s="183">
        <f t="shared" si="96"/>
        <v>0</v>
      </c>
      <c r="AA219" s="183">
        <f t="shared" si="96"/>
        <v>0</v>
      </c>
      <c r="AB219" s="183">
        <f t="shared" si="96"/>
        <v>0</v>
      </c>
      <c r="AC219" s="183">
        <f t="shared" si="96"/>
        <v>0</v>
      </c>
      <c r="AD219" s="183">
        <f t="shared" si="96"/>
        <v>0</v>
      </c>
      <c r="AE219" s="183">
        <f t="shared" si="96"/>
        <v>0</v>
      </c>
      <c r="AF219" s="196">
        <f t="shared" si="96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v>0</v>
      </c>
      <c r="D220" s="183">
        <v>0</v>
      </c>
      <c r="E220" s="183">
        <f t="shared" si="95"/>
        <v>0</v>
      </c>
      <c r="F220" s="183">
        <f t="shared" si="95"/>
        <v>0</v>
      </c>
      <c r="G220" s="183">
        <f t="shared" si="95"/>
        <v>0</v>
      </c>
      <c r="H220" s="183">
        <f t="shared" si="95"/>
        <v>0</v>
      </c>
      <c r="I220" s="183">
        <f t="shared" si="95"/>
        <v>0</v>
      </c>
      <c r="J220" s="183">
        <f t="shared" si="95"/>
        <v>0</v>
      </c>
      <c r="K220" s="183">
        <f t="shared" si="95"/>
        <v>0</v>
      </c>
      <c r="L220" s="183">
        <f t="shared" si="95"/>
        <v>0</v>
      </c>
      <c r="M220" s="183">
        <f t="shared" si="95"/>
        <v>0</v>
      </c>
      <c r="N220" s="183">
        <f t="shared" si="95"/>
        <v>0</v>
      </c>
      <c r="O220" s="183">
        <f t="shared" si="95"/>
        <v>0</v>
      </c>
      <c r="P220" s="183">
        <f t="shared" si="95"/>
        <v>0</v>
      </c>
      <c r="Q220" s="183">
        <f t="shared" si="95"/>
        <v>0</v>
      </c>
      <c r="R220" s="183">
        <f t="shared" si="95"/>
        <v>0</v>
      </c>
      <c r="S220" s="183">
        <f t="shared" si="97"/>
        <v>0</v>
      </c>
      <c r="T220" s="183">
        <f t="shared" si="97"/>
        <v>0</v>
      </c>
      <c r="U220" s="183">
        <f t="shared" si="97"/>
        <v>0</v>
      </c>
      <c r="V220" s="183">
        <f t="shared" si="97"/>
        <v>0</v>
      </c>
      <c r="W220" s="183">
        <f t="shared" si="96"/>
        <v>0</v>
      </c>
      <c r="X220" s="183">
        <f t="shared" si="96"/>
        <v>0</v>
      </c>
      <c r="Y220" s="183">
        <f t="shared" si="96"/>
        <v>0</v>
      </c>
      <c r="Z220" s="183">
        <f t="shared" si="96"/>
        <v>0</v>
      </c>
      <c r="AA220" s="183">
        <f t="shared" si="96"/>
        <v>0</v>
      </c>
      <c r="AB220" s="183">
        <f t="shared" si="96"/>
        <v>0</v>
      </c>
      <c r="AC220" s="183">
        <f t="shared" si="96"/>
        <v>0</v>
      </c>
      <c r="AD220" s="183">
        <f t="shared" si="96"/>
        <v>0</v>
      </c>
      <c r="AE220" s="183">
        <f t="shared" si="96"/>
        <v>0</v>
      </c>
      <c r="AF220" s="196">
        <f t="shared" si="96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v>0</v>
      </c>
      <c r="D221" s="183">
        <v>0</v>
      </c>
      <c r="E221" s="183">
        <f t="shared" si="95"/>
        <v>0</v>
      </c>
      <c r="F221" s="183">
        <f t="shared" si="95"/>
        <v>0</v>
      </c>
      <c r="G221" s="183">
        <f t="shared" si="95"/>
        <v>0</v>
      </c>
      <c r="H221" s="183">
        <f t="shared" si="95"/>
        <v>0</v>
      </c>
      <c r="I221" s="183">
        <f t="shared" si="95"/>
        <v>0</v>
      </c>
      <c r="J221" s="183">
        <f t="shared" si="95"/>
        <v>0</v>
      </c>
      <c r="K221" s="183">
        <f t="shared" si="95"/>
        <v>0</v>
      </c>
      <c r="L221" s="183">
        <f t="shared" si="95"/>
        <v>0</v>
      </c>
      <c r="M221" s="183">
        <f t="shared" si="95"/>
        <v>0</v>
      </c>
      <c r="N221" s="183">
        <f t="shared" si="95"/>
        <v>0</v>
      </c>
      <c r="O221" s="183">
        <f t="shared" si="95"/>
        <v>0</v>
      </c>
      <c r="P221" s="183">
        <f t="shared" si="95"/>
        <v>0</v>
      </c>
      <c r="Q221" s="183">
        <f t="shared" si="95"/>
        <v>0</v>
      </c>
      <c r="R221" s="183">
        <f t="shared" si="95"/>
        <v>0</v>
      </c>
      <c r="S221" s="183">
        <f t="shared" si="97"/>
        <v>0</v>
      </c>
      <c r="T221" s="183">
        <f t="shared" si="97"/>
        <v>0</v>
      </c>
      <c r="U221" s="183">
        <f t="shared" si="97"/>
        <v>0</v>
      </c>
      <c r="V221" s="183">
        <f t="shared" si="97"/>
        <v>0</v>
      </c>
      <c r="W221" s="183">
        <f t="shared" si="96"/>
        <v>0</v>
      </c>
      <c r="X221" s="183">
        <f t="shared" si="96"/>
        <v>0</v>
      </c>
      <c r="Y221" s="183">
        <f t="shared" si="96"/>
        <v>0</v>
      </c>
      <c r="Z221" s="183">
        <f t="shared" si="96"/>
        <v>0</v>
      </c>
      <c r="AA221" s="183">
        <f t="shared" si="96"/>
        <v>0</v>
      </c>
      <c r="AB221" s="183">
        <f t="shared" si="96"/>
        <v>0</v>
      </c>
      <c r="AC221" s="183">
        <f t="shared" si="96"/>
        <v>0</v>
      </c>
      <c r="AD221" s="183">
        <f t="shared" si="96"/>
        <v>0</v>
      </c>
      <c r="AE221" s="183">
        <f t="shared" si="96"/>
        <v>0</v>
      </c>
      <c r="AF221" s="196">
        <f t="shared" si="96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v>0</v>
      </c>
      <c r="D222" s="183">
        <v>0</v>
      </c>
      <c r="E222" s="183">
        <f t="shared" si="95"/>
        <v>0</v>
      </c>
      <c r="F222" s="183">
        <f t="shared" si="95"/>
        <v>0</v>
      </c>
      <c r="G222" s="183">
        <f t="shared" si="95"/>
        <v>0</v>
      </c>
      <c r="H222" s="183">
        <f t="shared" si="95"/>
        <v>0</v>
      </c>
      <c r="I222" s="183">
        <f t="shared" si="95"/>
        <v>0</v>
      </c>
      <c r="J222" s="183">
        <f t="shared" si="95"/>
        <v>0</v>
      </c>
      <c r="K222" s="183">
        <f t="shared" si="95"/>
        <v>0</v>
      </c>
      <c r="L222" s="183">
        <f t="shared" si="95"/>
        <v>0</v>
      </c>
      <c r="M222" s="183">
        <f t="shared" si="95"/>
        <v>0</v>
      </c>
      <c r="N222" s="183">
        <f t="shared" si="95"/>
        <v>0</v>
      </c>
      <c r="O222" s="183">
        <f t="shared" si="95"/>
        <v>0</v>
      </c>
      <c r="P222" s="183">
        <f t="shared" si="95"/>
        <v>0</v>
      </c>
      <c r="Q222" s="183">
        <f t="shared" si="95"/>
        <v>0</v>
      </c>
      <c r="R222" s="183">
        <f t="shared" si="95"/>
        <v>0</v>
      </c>
      <c r="S222" s="183">
        <f t="shared" si="97"/>
        <v>0</v>
      </c>
      <c r="T222" s="183">
        <f t="shared" si="97"/>
        <v>0</v>
      </c>
      <c r="U222" s="183">
        <f t="shared" si="97"/>
        <v>0</v>
      </c>
      <c r="V222" s="183">
        <f t="shared" si="97"/>
        <v>0</v>
      </c>
      <c r="W222" s="183">
        <f t="shared" si="96"/>
        <v>0</v>
      </c>
      <c r="X222" s="183">
        <f t="shared" si="96"/>
        <v>0</v>
      </c>
      <c r="Y222" s="183">
        <f t="shared" si="96"/>
        <v>0</v>
      </c>
      <c r="Z222" s="183">
        <f t="shared" si="96"/>
        <v>0</v>
      </c>
      <c r="AA222" s="183">
        <f t="shared" si="96"/>
        <v>0</v>
      </c>
      <c r="AB222" s="183">
        <f t="shared" si="96"/>
        <v>0</v>
      </c>
      <c r="AC222" s="183">
        <f t="shared" si="96"/>
        <v>0</v>
      </c>
      <c r="AD222" s="183">
        <f t="shared" si="96"/>
        <v>0</v>
      </c>
      <c r="AE222" s="183">
        <f t="shared" si="96"/>
        <v>0</v>
      </c>
      <c r="AF222" s="196">
        <f t="shared" si="96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v>0</v>
      </c>
      <c r="D223" s="183">
        <v>0</v>
      </c>
      <c r="E223" s="183">
        <f t="shared" si="95"/>
        <v>0</v>
      </c>
      <c r="F223" s="183">
        <f t="shared" si="95"/>
        <v>0</v>
      </c>
      <c r="G223" s="183">
        <f t="shared" si="95"/>
        <v>0</v>
      </c>
      <c r="H223" s="183">
        <f t="shared" si="95"/>
        <v>0</v>
      </c>
      <c r="I223" s="183">
        <f t="shared" si="95"/>
        <v>0</v>
      </c>
      <c r="J223" s="183">
        <f t="shared" si="95"/>
        <v>0</v>
      </c>
      <c r="K223" s="183">
        <f t="shared" si="95"/>
        <v>0</v>
      </c>
      <c r="L223" s="183">
        <f t="shared" si="95"/>
        <v>0</v>
      </c>
      <c r="M223" s="183">
        <f t="shared" si="95"/>
        <v>0</v>
      </c>
      <c r="N223" s="183">
        <f t="shared" si="95"/>
        <v>0</v>
      </c>
      <c r="O223" s="183">
        <f t="shared" si="95"/>
        <v>0</v>
      </c>
      <c r="P223" s="183">
        <f t="shared" si="95"/>
        <v>0</v>
      </c>
      <c r="Q223" s="183">
        <f t="shared" si="95"/>
        <v>0</v>
      </c>
      <c r="R223" s="183">
        <f t="shared" si="95"/>
        <v>0</v>
      </c>
      <c r="S223" s="183">
        <f t="shared" si="97"/>
        <v>0</v>
      </c>
      <c r="T223" s="183">
        <f t="shared" si="97"/>
        <v>0</v>
      </c>
      <c r="U223" s="183">
        <f t="shared" si="97"/>
        <v>0</v>
      </c>
      <c r="V223" s="183">
        <f t="shared" si="97"/>
        <v>0</v>
      </c>
      <c r="W223" s="183">
        <f t="shared" si="96"/>
        <v>0</v>
      </c>
      <c r="X223" s="183">
        <f t="shared" si="96"/>
        <v>0</v>
      </c>
      <c r="Y223" s="183">
        <f t="shared" si="96"/>
        <v>0</v>
      </c>
      <c r="Z223" s="183">
        <f t="shared" si="96"/>
        <v>0</v>
      </c>
      <c r="AA223" s="183">
        <f t="shared" si="96"/>
        <v>0</v>
      </c>
      <c r="AB223" s="183">
        <f t="shared" si="96"/>
        <v>0</v>
      </c>
      <c r="AC223" s="183">
        <f t="shared" si="96"/>
        <v>0</v>
      </c>
      <c r="AD223" s="183">
        <f t="shared" si="96"/>
        <v>0</v>
      </c>
      <c r="AE223" s="183">
        <f t="shared" si="96"/>
        <v>0</v>
      </c>
      <c r="AF223" s="196">
        <f t="shared" si="96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v>0</v>
      </c>
      <c r="D224" s="183">
        <v>0</v>
      </c>
      <c r="E224" s="183">
        <f t="shared" si="95"/>
        <v>0</v>
      </c>
      <c r="F224" s="183">
        <f t="shared" si="95"/>
        <v>0</v>
      </c>
      <c r="G224" s="183">
        <f t="shared" si="95"/>
        <v>0</v>
      </c>
      <c r="H224" s="183">
        <f t="shared" si="95"/>
        <v>0</v>
      </c>
      <c r="I224" s="183">
        <f t="shared" si="95"/>
        <v>0</v>
      </c>
      <c r="J224" s="183">
        <f t="shared" si="95"/>
        <v>0</v>
      </c>
      <c r="K224" s="183">
        <f t="shared" si="95"/>
        <v>0</v>
      </c>
      <c r="L224" s="183">
        <f t="shared" si="95"/>
        <v>0</v>
      </c>
      <c r="M224" s="183">
        <f t="shared" si="95"/>
        <v>0</v>
      </c>
      <c r="N224" s="183">
        <f t="shared" si="95"/>
        <v>0</v>
      </c>
      <c r="O224" s="183">
        <f t="shared" si="95"/>
        <v>0</v>
      </c>
      <c r="P224" s="183">
        <f t="shared" si="95"/>
        <v>0</v>
      </c>
      <c r="Q224" s="183">
        <f t="shared" si="95"/>
        <v>0</v>
      </c>
      <c r="R224" s="183">
        <f t="shared" si="95"/>
        <v>0</v>
      </c>
      <c r="S224" s="183">
        <f t="shared" si="97"/>
        <v>0</v>
      </c>
      <c r="T224" s="183">
        <f t="shared" si="97"/>
        <v>0</v>
      </c>
      <c r="U224" s="183">
        <f t="shared" si="97"/>
        <v>0</v>
      </c>
      <c r="V224" s="183">
        <f t="shared" si="97"/>
        <v>0</v>
      </c>
      <c r="W224" s="183">
        <f t="shared" si="96"/>
        <v>0</v>
      </c>
      <c r="X224" s="183">
        <f t="shared" si="96"/>
        <v>0</v>
      </c>
      <c r="Y224" s="183">
        <f t="shared" si="96"/>
        <v>0</v>
      </c>
      <c r="Z224" s="183">
        <f t="shared" si="96"/>
        <v>0</v>
      </c>
      <c r="AA224" s="183">
        <f t="shared" si="96"/>
        <v>0</v>
      </c>
      <c r="AB224" s="183">
        <f t="shared" si="96"/>
        <v>0</v>
      </c>
      <c r="AC224" s="183">
        <f t="shared" si="96"/>
        <v>0</v>
      </c>
      <c r="AD224" s="183">
        <f t="shared" si="96"/>
        <v>0</v>
      </c>
      <c r="AE224" s="183">
        <f t="shared" si="96"/>
        <v>0</v>
      </c>
      <c r="AF224" s="196">
        <f t="shared" si="96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v>0</v>
      </c>
      <c r="D225" s="183">
        <v>0</v>
      </c>
      <c r="E225" s="183">
        <f t="shared" si="95"/>
        <v>0</v>
      </c>
      <c r="F225" s="183">
        <f t="shared" si="95"/>
        <v>0</v>
      </c>
      <c r="G225" s="183">
        <f t="shared" si="95"/>
        <v>0</v>
      </c>
      <c r="H225" s="183">
        <f t="shared" si="95"/>
        <v>0</v>
      </c>
      <c r="I225" s="183">
        <f t="shared" si="95"/>
        <v>0</v>
      </c>
      <c r="J225" s="183">
        <f t="shared" si="95"/>
        <v>0</v>
      </c>
      <c r="K225" s="183">
        <f t="shared" si="95"/>
        <v>0</v>
      </c>
      <c r="L225" s="183">
        <f t="shared" si="95"/>
        <v>0</v>
      </c>
      <c r="M225" s="183">
        <f t="shared" si="95"/>
        <v>0</v>
      </c>
      <c r="N225" s="183">
        <f t="shared" si="95"/>
        <v>0</v>
      </c>
      <c r="O225" s="183">
        <f t="shared" si="95"/>
        <v>0</v>
      </c>
      <c r="P225" s="183">
        <f t="shared" si="95"/>
        <v>0</v>
      </c>
      <c r="Q225" s="183">
        <f t="shared" si="95"/>
        <v>0</v>
      </c>
      <c r="R225" s="183">
        <f t="shared" si="95"/>
        <v>0</v>
      </c>
      <c r="S225" s="183">
        <f t="shared" si="97"/>
        <v>0</v>
      </c>
      <c r="T225" s="183">
        <f t="shared" si="97"/>
        <v>0</v>
      </c>
      <c r="U225" s="183">
        <f t="shared" si="97"/>
        <v>0</v>
      </c>
      <c r="V225" s="183">
        <f t="shared" si="97"/>
        <v>0</v>
      </c>
      <c r="W225" s="183">
        <f t="shared" si="96"/>
        <v>0</v>
      </c>
      <c r="X225" s="183">
        <f t="shared" si="96"/>
        <v>0</v>
      </c>
      <c r="Y225" s="183">
        <f t="shared" si="96"/>
        <v>0</v>
      </c>
      <c r="Z225" s="183">
        <f t="shared" si="96"/>
        <v>0</v>
      </c>
      <c r="AA225" s="183">
        <f t="shared" si="96"/>
        <v>0</v>
      </c>
      <c r="AB225" s="183">
        <f t="shared" si="96"/>
        <v>0</v>
      </c>
      <c r="AC225" s="183">
        <f t="shared" si="96"/>
        <v>0</v>
      </c>
      <c r="AD225" s="183">
        <f t="shared" si="96"/>
        <v>0</v>
      </c>
      <c r="AE225" s="183">
        <f t="shared" si="96"/>
        <v>0</v>
      </c>
      <c r="AF225" s="196">
        <f t="shared" si="96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v>0</v>
      </c>
      <c r="D226" s="183">
        <v>0</v>
      </c>
      <c r="E226" s="183">
        <f t="shared" si="95"/>
        <v>0</v>
      </c>
      <c r="F226" s="183">
        <f t="shared" si="95"/>
        <v>0</v>
      </c>
      <c r="G226" s="183">
        <f t="shared" si="95"/>
        <v>0</v>
      </c>
      <c r="H226" s="183">
        <f t="shared" si="95"/>
        <v>0</v>
      </c>
      <c r="I226" s="183">
        <f t="shared" si="95"/>
        <v>0</v>
      </c>
      <c r="J226" s="183">
        <f t="shared" si="95"/>
        <v>0</v>
      </c>
      <c r="K226" s="183">
        <f t="shared" si="95"/>
        <v>0</v>
      </c>
      <c r="L226" s="183">
        <f t="shared" si="95"/>
        <v>0</v>
      </c>
      <c r="M226" s="183">
        <f t="shared" si="95"/>
        <v>0</v>
      </c>
      <c r="N226" s="183">
        <f t="shared" si="95"/>
        <v>0</v>
      </c>
      <c r="O226" s="183">
        <f t="shared" si="95"/>
        <v>0</v>
      </c>
      <c r="P226" s="183">
        <f t="shared" si="95"/>
        <v>0</v>
      </c>
      <c r="Q226" s="183">
        <f t="shared" si="95"/>
        <v>0</v>
      </c>
      <c r="R226" s="183">
        <f t="shared" si="95"/>
        <v>0</v>
      </c>
      <c r="S226" s="183">
        <f t="shared" si="97"/>
        <v>0</v>
      </c>
      <c r="T226" s="183">
        <f t="shared" si="97"/>
        <v>0</v>
      </c>
      <c r="U226" s="183">
        <f t="shared" si="97"/>
        <v>0</v>
      </c>
      <c r="V226" s="183">
        <f t="shared" si="97"/>
        <v>0</v>
      </c>
      <c r="W226" s="183">
        <f t="shared" si="97"/>
        <v>0</v>
      </c>
      <c r="X226" s="183">
        <f t="shared" si="97"/>
        <v>0</v>
      </c>
      <c r="Y226" s="183">
        <f t="shared" si="97"/>
        <v>0</v>
      </c>
      <c r="Z226" s="183">
        <f t="shared" si="97"/>
        <v>0</v>
      </c>
      <c r="AA226" s="183">
        <f t="shared" si="97"/>
        <v>0</v>
      </c>
      <c r="AB226" s="183">
        <f t="shared" si="97"/>
        <v>0</v>
      </c>
      <c r="AC226" s="183">
        <f t="shared" si="97"/>
        <v>0</v>
      </c>
      <c r="AD226" s="183">
        <f t="shared" si="97"/>
        <v>0</v>
      </c>
      <c r="AE226" s="183">
        <f t="shared" si="97"/>
        <v>0</v>
      </c>
      <c r="AF226" s="196">
        <f t="shared" si="97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v>0</v>
      </c>
      <c r="D227" s="183">
        <v>0</v>
      </c>
      <c r="E227" s="183">
        <f t="shared" ref="E227:R242" si="98">D227</f>
        <v>0</v>
      </c>
      <c r="F227" s="183">
        <f t="shared" si="98"/>
        <v>0</v>
      </c>
      <c r="G227" s="183">
        <f t="shared" si="98"/>
        <v>0</v>
      </c>
      <c r="H227" s="183">
        <f t="shared" si="98"/>
        <v>0</v>
      </c>
      <c r="I227" s="183">
        <f t="shared" si="98"/>
        <v>0</v>
      </c>
      <c r="J227" s="183">
        <f t="shared" si="98"/>
        <v>0</v>
      </c>
      <c r="K227" s="183">
        <f t="shared" si="98"/>
        <v>0</v>
      </c>
      <c r="L227" s="183">
        <f t="shared" si="98"/>
        <v>0</v>
      </c>
      <c r="M227" s="183">
        <f t="shared" si="98"/>
        <v>0</v>
      </c>
      <c r="N227" s="183">
        <f t="shared" si="98"/>
        <v>0</v>
      </c>
      <c r="O227" s="183">
        <f t="shared" si="98"/>
        <v>0</v>
      </c>
      <c r="P227" s="183">
        <f t="shared" si="98"/>
        <v>0</v>
      </c>
      <c r="Q227" s="183">
        <f t="shared" si="98"/>
        <v>0</v>
      </c>
      <c r="R227" s="183">
        <f t="shared" si="98"/>
        <v>0</v>
      </c>
      <c r="S227" s="183">
        <f t="shared" si="97"/>
        <v>0</v>
      </c>
      <c r="T227" s="183">
        <f t="shared" si="97"/>
        <v>0</v>
      </c>
      <c r="U227" s="183">
        <f t="shared" si="97"/>
        <v>0</v>
      </c>
      <c r="V227" s="183">
        <f t="shared" si="97"/>
        <v>0</v>
      </c>
      <c r="W227" s="183">
        <f t="shared" si="97"/>
        <v>0</v>
      </c>
      <c r="X227" s="183">
        <f t="shared" si="97"/>
        <v>0</v>
      </c>
      <c r="Y227" s="183">
        <f t="shared" si="97"/>
        <v>0</v>
      </c>
      <c r="Z227" s="183">
        <f t="shared" si="97"/>
        <v>0</v>
      </c>
      <c r="AA227" s="183">
        <f t="shared" si="97"/>
        <v>0</v>
      </c>
      <c r="AB227" s="183">
        <f t="shared" si="97"/>
        <v>0</v>
      </c>
      <c r="AC227" s="183">
        <f t="shared" si="97"/>
        <v>0</v>
      </c>
      <c r="AD227" s="183">
        <f t="shared" si="97"/>
        <v>0</v>
      </c>
      <c r="AE227" s="183">
        <f t="shared" si="97"/>
        <v>0</v>
      </c>
      <c r="AF227" s="196">
        <f t="shared" si="97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v>0</v>
      </c>
      <c r="D228" s="183">
        <v>0</v>
      </c>
      <c r="E228" s="183">
        <f t="shared" si="98"/>
        <v>0</v>
      </c>
      <c r="F228" s="183">
        <f t="shared" si="98"/>
        <v>0</v>
      </c>
      <c r="G228" s="183">
        <f t="shared" si="98"/>
        <v>0</v>
      </c>
      <c r="H228" s="183">
        <f t="shared" si="98"/>
        <v>0</v>
      </c>
      <c r="I228" s="183">
        <f t="shared" si="98"/>
        <v>0</v>
      </c>
      <c r="J228" s="183">
        <f t="shared" si="98"/>
        <v>0</v>
      </c>
      <c r="K228" s="183">
        <f t="shared" si="98"/>
        <v>0</v>
      </c>
      <c r="L228" s="183">
        <f t="shared" si="98"/>
        <v>0</v>
      </c>
      <c r="M228" s="183">
        <f t="shared" si="98"/>
        <v>0</v>
      </c>
      <c r="N228" s="183">
        <f t="shared" si="98"/>
        <v>0</v>
      </c>
      <c r="O228" s="183">
        <f t="shared" si="98"/>
        <v>0</v>
      </c>
      <c r="P228" s="183">
        <f t="shared" si="98"/>
        <v>0</v>
      </c>
      <c r="Q228" s="183">
        <f t="shared" si="98"/>
        <v>0</v>
      </c>
      <c r="R228" s="183">
        <f t="shared" si="98"/>
        <v>0</v>
      </c>
      <c r="S228" s="183">
        <f t="shared" si="97"/>
        <v>0</v>
      </c>
      <c r="T228" s="183">
        <f t="shared" si="97"/>
        <v>0</v>
      </c>
      <c r="U228" s="183">
        <f t="shared" si="97"/>
        <v>0</v>
      </c>
      <c r="V228" s="183">
        <f t="shared" si="97"/>
        <v>0</v>
      </c>
      <c r="W228" s="183">
        <f t="shared" si="97"/>
        <v>0</v>
      </c>
      <c r="X228" s="183">
        <f t="shared" si="97"/>
        <v>0</v>
      </c>
      <c r="Y228" s="183">
        <f t="shared" si="97"/>
        <v>0</v>
      </c>
      <c r="Z228" s="183">
        <f t="shared" si="97"/>
        <v>0</v>
      </c>
      <c r="AA228" s="183">
        <f t="shared" si="97"/>
        <v>0</v>
      </c>
      <c r="AB228" s="183">
        <f t="shared" si="97"/>
        <v>0</v>
      </c>
      <c r="AC228" s="183">
        <f t="shared" si="97"/>
        <v>0</v>
      </c>
      <c r="AD228" s="183">
        <f t="shared" si="97"/>
        <v>0</v>
      </c>
      <c r="AE228" s="183">
        <f t="shared" si="97"/>
        <v>0</v>
      </c>
      <c r="AF228" s="196">
        <f t="shared" si="97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v>0</v>
      </c>
      <c r="D229" s="183">
        <v>0</v>
      </c>
      <c r="E229" s="183">
        <f t="shared" si="98"/>
        <v>0</v>
      </c>
      <c r="F229" s="183">
        <f t="shared" si="98"/>
        <v>0</v>
      </c>
      <c r="G229" s="183">
        <f t="shared" si="98"/>
        <v>0</v>
      </c>
      <c r="H229" s="183">
        <f t="shared" si="98"/>
        <v>0</v>
      </c>
      <c r="I229" s="183">
        <f t="shared" si="98"/>
        <v>0</v>
      </c>
      <c r="J229" s="183">
        <f t="shared" si="98"/>
        <v>0</v>
      </c>
      <c r="K229" s="183">
        <f t="shared" si="98"/>
        <v>0</v>
      </c>
      <c r="L229" s="183">
        <f t="shared" si="98"/>
        <v>0</v>
      </c>
      <c r="M229" s="183">
        <f t="shared" si="98"/>
        <v>0</v>
      </c>
      <c r="N229" s="183">
        <f t="shared" si="98"/>
        <v>0</v>
      </c>
      <c r="O229" s="183">
        <f t="shared" si="98"/>
        <v>0</v>
      </c>
      <c r="P229" s="183">
        <f t="shared" si="98"/>
        <v>0</v>
      </c>
      <c r="Q229" s="183">
        <f t="shared" si="98"/>
        <v>0</v>
      </c>
      <c r="R229" s="183">
        <f t="shared" si="98"/>
        <v>0</v>
      </c>
      <c r="S229" s="183">
        <f t="shared" si="97"/>
        <v>0</v>
      </c>
      <c r="T229" s="183">
        <f t="shared" si="97"/>
        <v>0</v>
      </c>
      <c r="U229" s="183">
        <f t="shared" si="97"/>
        <v>0</v>
      </c>
      <c r="V229" s="183">
        <f t="shared" si="97"/>
        <v>0</v>
      </c>
      <c r="W229" s="183">
        <f t="shared" si="97"/>
        <v>0</v>
      </c>
      <c r="X229" s="183">
        <f t="shared" si="97"/>
        <v>0</v>
      </c>
      <c r="Y229" s="183">
        <f t="shared" si="97"/>
        <v>0</v>
      </c>
      <c r="Z229" s="183">
        <f t="shared" si="97"/>
        <v>0</v>
      </c>
      <c r="AA229" s="183">
        <f t="shared" si="97"/>
        <v>0</v>
      </c>
      <c r="AB229" s="183">
        <f t="shared" si="97"/>
        <v>0</v>
      </c>
      <c r="AC229" s="183">
        <f t="shared" si="97"/>
        <v>0</v>
      </c>
      <c r="AD229" s="183">
        <f t="shared" si="97"/>
        <v>0</v>
      </c>
      <c r="AE229" s="183">
        <f t="shared" si="97"/>
        <v>0</v>
      </c>
      <c r="AF229" s="196">
        <f t="shared" si="97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v>0</v>
      </c>
      <c r="D230" s="183">
        <v>0</v>
      </c>
      <c r="E230" s="183">
        <f t="shared" si="98"/>
        <v>0</v>
      </c>
      <c r="F230" s="183">
        <f t="shared" si="98"/>
        <v>0</v>
      </c>
      <c r="G230" s="183">
        <f t="shared" si="98"/>
        <v>0</v>
      </c>
      <c r="H230" s="183">
        <f t="shared" si="98"/>
        <v>0</v>
      </c>
      <c r="I230" s="183">
        <f t="shared" si="98"/>
        <v>0</v>
      </c>
      <c r="J230" s="183">
        <f t="shared" si="98"/>
        <v>0</v>
      </c>
      <c r="K230" s="183">
        <f t="shared" si="98"/>
        <v>0</v>
      </c>
      <c r="L230" s="183">
        <f t="shared" si="98"/>
        <v>0</v>
      </c>
      <c r="M230" s="183">
        <f t="shared" si="98"/>
        <v>0</v>
      </c>
      <c r="N230" s="183">
        <f t="shared" si="98"/>
        <v>0</v>
      </c>
      <c r="O230" s="183">
        <f t="shared" si="98"/>
        <v>0</v>
      </c>
      <c r="P230" s="183">
        <f t="shared" si="98"/>
        <v>0</v>
      </c>
      <c r="Q230" s="183">
        <f t="shared" si="98"/>
        <v>0</v>
      </c>
      <c r="R230" s="183">
        <f t="shared" si="98"/>
        <v>0</v>
      </c>
      <c r="S230" s="183">
        <f t="shared" si="97"/>
        <v>0</v>
      </c>
      <c r="T230" s="183">
        <f t="shared" si="97"/>
        <v>0</v>
      </c>
      <c r="U230" s="183">
        <f t="shared" si="97"/>
        <v>0</v>
      </c>
      <c r="V230" s="183">
        <f t="shared" si="97"/>
        <v>0</v>
      </c>
      <c r="W230" s="183">
        <f t="shared" si="97"/>
        <v>0</v>
      </c>
      <c r="X230" s="183">
        <f t="shared" si="97"/>
        <v>0</v>
      </c>
      <c r="Y230" s="183">
        <f t="shared" si="97"/>
        <v>0</v>
      </c>
      <c r="Z230" s="183">
        <f t="shared" si="97"/>
        <v>0</v>
      </c>
      <c r="AA230" s="183">
        <f t="shared" si="97"/>
        <v>0</v>
      </c>
      <c r="AB230" s="183">
        <f t="shared" si="97"/>
        <v>0</v>
      </c>
      <c r="AC230" s="183">
        <f t="shared" si="97"/>
        <v>0</v>
      </c>
      <c r="AD230" s="183">
        <f t="shared" si="97"/>
        <v>0</v>
      </c>
      <c r="AE230" s="183">
        <f t="shared" si="97"/>
        <v>0</v>
      </c>
      <c r="AF230" s="196">
        <f t="shared" si="97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v>0</v>
      </c>
      <c r="D231" s="183">
        <v>0</v>
      </c>
      <c r="E231" s="183">
        <f t="shared" si="98"/>
        <v>0</v>
      </c>
      <c r="F231" s="183">
        <f t="shared" si="98"/>
        <v>0</v>
      </c>
      <c r="G231" s="183">
        <f t="shared" si="98"/>
        <v>0</v>
      </c>
      <c r="H231" s="183">
        <f t="shared" si="98"/>
        <v>0</v>
      </c>
      <c r="I231" s="183">
        <f t="shared" si="98"/>
        <v>0</v>
      </c>
      <c r="J231" s="183">
        <f t="shared" si="98"/>
        <v>0</v>
      </c>
      <c r="K231" s="183">
        <f t="shared" si="98"/>
        <v>0</v>
      </c>
      <c r="L231" s="183">
        <f t="shared" si="98"/>
        <v>0</v>
      </c>
      <c r="M231" s="183">
        <f t="shared" si="98"/>
        <v>0</v>
      </c>
      <c r="N231" s="183">
        <f t="shared" si="98"/>
        <v>0</v>
      </c>
      <c r="O231" s="183">
        <f t="shared" si="98"/>
        <v>0</v>
      </c>
      <c r="P231" s="183">
        <f t="shared" si="98"/>
        <v>0</v>
      </c>
      <c r="Q231" s="183">
        <f t="shared" si="98"/>
        <v>0</v>
      </c>
      <c r="R231" s="183">
        <f t="shared" si="98"/>
        <v>0</v>
      </c>
      <c r="S231" s="183">
        <f t="shared" si="97"/>
        <v>0</v>
      </c>
      <c r="T231" s="183">
        <f t="shared" si="97"/>
        <v>0</v>
      </c>
      <c r="U231" s="183">
        <f t="shared" si="97"/>
        <v>0</v>
      </c>
      <c r="V231" s="183">
        <f t="shared" si="97"/>
        <v>0</v>
      </c>
      <c r="W231" s="183">
        <f t="shared" si="97"/>
        <v>0</v>
      </c>
      <c r="X231" s="183">
        <f t="shared" si="97"/>
        <v>0</v>
      </c>
      <c r="Y231" s="183">
        <f t="shared" si="97"/>
        <v>0</v>
      </c>
      <c r="Z231" s="183">
        <f t="shared" si="97"/>
        <v>0</v>
      </c>
      <c r="AA231" s="183">
        <f t="shared" si="97"/>
        <v>0</v>
      </c>
      <c r="AB231" s="183">
        <f t="shared" si="97"/>
        <v>0</v>
      </c>
      <c r="AC231" s="183">
        <f t="shared" si="97"/>
        <v>0</v>
      </c>
      <c r="AD231" s="183">
        <f t="shared" si="97"/>
        <v>0</v>
      </c>
      <c r="AE231" s="183">
        <f t="shared" si="97"/>
        <v>0</v>
      </c>
      <c r="AF231" s="196">
        <f t="shared" si="97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v>0</v>
      </c>
      <c r="D232" s="183">
        <v>0</v>
      </c>
      <c r="E232" s="183">
        <f t="shared" si="98"/>
        <v>0</v>
      </c>
      <c r="F232" s="183">
        <f t="shared" si="98"/>
        <v>0</v>
      </c>
      <c r="G232" s="183">
        <f t="shared" si="98"/>
        <v>0</v>
      </c>
      <c r="H232" s="183">
        <f t="shared" si="98"/>
        <v>0</v>
      </c>
      <c r="I232" s="183">
        <f t="shared" si="98"/>
        <v>0</v>
      </c>
      <c r="J232" s="183">
        <f t="shared" si="98"/>
        <v>0</v>
      </c>
      <c r="K232" s="183">
        <f t="shared" si="98"/>
        <v>0</v>
      </c>
      <c r="L232" s="183">
        <f t="shared" si="98"/>
        <v>0</v>
      </c>
      <c r="M232" s="183">
        <f t="shared" si="98"/>
        <v>0</v>
      </c>
      <c r="N232" s="183">
        <f t="shared" si="98"/>
        <v>0</v>
      </c>
      <c r="O232" s="183">
        <f t="shared" si="98"/>
        <v>0</v>
      </c>
      <c r="P232" s="183">
        <f t="shared" si="98"/>
        <v>0</v>
      </c>
      <c r="Q232" s="183">
        <f t="shared" si="98"/>
        <v>0</v>
      </c>
      <c r="R232" s="183">
        <f t="shared" si="98"/>
        <v>0</v>
      </c>
      <c r="S232" s="183">
        <f t="shared" si="97"/>
        <v>0</v>
      </c>
      <c r="T232" s="183">
        <f t="shared" si="97"/>
        <v>0</v>
      </c>
      <c r="U232" s="183">
        <f t="shared" si="97"/>
        <v>0</v>
      </c>
      <c r="V232" s="183">
        <f t="shared" si="97"/>
        <v>0</v>
      </c>
      <c r="W232" s="183">
        <f t="shared" si="97"/>
        <v>0</v>
      </c>
      <c r="X232" s="183">
        <f t="shared" si="97"/>
        <v>0</v>
      </c>
      <c r="Y232" s="183">
        <f t="shared" si="97"/>
        <v>0</v>
      </c>
      <c r="Z232" s="183">
        <f t="shared" si="97"/>
        <v>0</v>
      </c>
      <c r="AA232" s="183">
        <f t="shared" si="97"/>
        <v>0</v>
      </c>
      <c r="AB232" s="183">
        <f t="shared" si="97"/>
        <v>0</v>
      </c>
      <c r="AC232" s="183">
        <f t="shared" si="97"/>
        <v>0</v>
      </c>
      <c r="AD232" s="183">
        <f t="shared" si="97"/>
        <v>0</v>
      </c>
      <c r="AE232" s="183">
        <f t="shared" si="97"/>
        <v>0</v>
      </c>
      <c r="AF232" s="196">
        <f t="shared" si="97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v>0</v>
      </c>
      <c r="D233" s="183">
        <v>0</v>
      </c>
      <c r="E233" s="183">
        <f t="shared" si="98"/>
        <v>0</v>
      </c>
      <c r="F233" s="183">
        <f t="shared" si="98"/>
        <v>0</v>
      </c>
      <c r="G233" s="183">
        <f t="shared" si="98"/>
        <v>0</v>
      </c>
      <c r="H233" s="183">
        <f t="shared" si="98"/>
        <v>0</v>
      </c>
      <c r="I233" s="183">
        <f t="shared" si="98"/>
        <v>0</v>
      </c>
      <c r="J233" s="183">
        <f t="shared" si="98"/>
        <v>0</v>
      </c>
      <c r="K233" s="183">
        <f t="shared" si="98"/>
        <v>0</v>
      </c>
      <c r="L233" s="183">
        <f t="shared" si="98"/>
        <v>0</v>
      </c>
      <c r="M233" s="183">
        <f t="shared" si="98"/>
        <v>0</v>
      </c>
      <c r="N233" s="183">
        <f t="shared" si="98"/>
        <v>0</v>
      </c>
      <c r="O233" s="183">
        <f t="shared" si="98"/>
        <v>0</v>
      </c>
      <c r="P233" s="183">
        <f t="shared" si="98"/>
        <v>0</v>
      </c>
      <c r="Q233" s="183">
        <f t="shared" si="98"/>
        <v>0</v>
      </c>
      <c r="R233" s="183">
        <f t="shared" si="98"/>
        <v>0</v>
      </c>
      <c r="S233" s="183">
        <f t="shared" si="97"/>
        <v>0</v>
      </c>
      <c r="T233" s="183">
        <f t="shared" si="97"/>
        <v>0</v>
      </c>
      <c r="U233" s="183">
        <f t="shared" si="97"/>
        <v>0</v>
      </c>
      <c r="V233" s="183">
        <f t="shared" si="97"/>
        <v>0</v>
      </c>
      <c r="W233" s="183">
        <f t="shared" si="97"/>
        <v>0</v>
      </c>
      <c r="X233" s="183">
        <f t="shared" si="97"/>
        <v>0</v>
      </c>
      <c r="Y233" s="183">
        <f t="shared" si="97"/>
        <v>0</v>
      </c>
      <c r="Z233" s="183">
        <f t="shared" si="97"/>
        <v>0</v>
      </c>
      <c r="AA233" s="183">
        <f t="shared" si="97"/>
        <v>0</v>
      </c>
      <c r="AB233" s="183">
        <f t="shared" si="97"/>
        <v>0</v>
      </c>
      <c r="AC233" s="183">
        <f t="shared" si="97"/>
        <v>0</v>
      </c>
      <c r="AD233" s="183">
        <f t="shared" si="97"/>
        <v>0</v>
      </c>
      <c r="AE233" s="183">
        <f t="shared" si="97"/>
        <v>0</v>
      </c>
      <c r="AF233" s="196">
        <f t="shared" si="97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v>0</v>
      </c>
      <c r="D234" s="183">
        <v>0</v>
      </c>
      <c r="E234" s="183">
        <f t="shared" si="98"/>
        <v>0</v>
      </c>
      <c r="F234" s="183">
        <f t="shared" si="98"/>
        <v>0</v>
      </c>
      <c r="G234" s="183">
        <f t="shared" si="98"/>
        <v>0</v>
      </c>
      <c r="H234" s="183">
        <f t="shared" si="98"/>
        <v>0</v>
      </c>
      <c r="I234" s="183">
        <f t="shared" si="98"/>
        <v>0</v>
      </c>
      <c r="J234" s="183">
        <f t="shared" si="98"/>
        <v>0</v>
      </c>
      <c r="K234" s="183">
        <f t="shared" si="98"/>
        <v>0</v>
      </c>
      <c r="L234" s="183">
        <f t="shared" si="98"/>
        <v>0</v>
      </c>
      <c r="M234" s="183">
        <f t="shared" si="98"/>
        <v>0</v>
      </c>
      <c r="N234" s="183">
        <f t="shared" si="98"/>
        <v>0</v>
      </c>
      <c r="O234" s="183">
        <f t="shared" si="98"/>
        <v>0</v>
      </c>
      <c r="P234" s="183">
        <f t="shared" si="98"/>
        <v>0</v>
      </c>
      <c r="Q234" s="183">
        <f t="shared" si="98"/>
        <v>0</v>
      </c>
      <c r="R234" s="183">
        <f t="shared" si="98"/>
        <v>0</v>
      </c>
      <c r="S234" s="183">
        <f t="shared" si="97"/>
        <v>0</v>
      </c>
      <c r="T234" s="183">
        <f t="shared" si="97"/>
        <v>0</v>
      </c>
      <c r="U234" s="183">
        <f t="shared" si="97"/>
        <v>0</v>
      </c>
      <c r="V234" s="183">
        <f t="shared" si="97"/>
        <v>0</v>
      </c>
      <c r="W234" s="183">
        <f t="shared" si="97"/>
        <v>0</v>
      </c>
      <c r="X234" s="183">
        <f t="shared" si="97"/>
        <v>0</v>
      </c>
      <c r="Y234" s="183">
        <f t="shared" si="97"/>
        <v>0</v>
      </c>
      <c r="Z234" s="183">
        <f t="shared" si="97"/>
        <v>0</v>
      </c>
      <c r="AA234" s="183">
        <f t="shared" si="97"/>
        <v>0</v>
      </c>
      <c r="AB234" s="183">
        <f t="shared" si="97"/>
        <v>0</v>
      </c>
      <c r="AC234" s="183">
        <f t="shared" si="97"/>
        <v>0</v>
      </c>
      <c r="AD234" s="183">
        <f t="shared" si="97"/>
        <v>0</v>
      </c>
      <c r="AE234" s="183">
        <f t="shared" si="97"/>
        <v>0</v>
      </c>
      <c r="AF234" s="196">
        <f t="shared" si="97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v>0</v>
      </c>
      <c r="D235" s="183">
        <v>0</v>
      </c>
      <c r="E235" s="183">
        <f t="shared" si="98"/>
        <v>0</v>
      </c>
      <c r="F235" s="183">
        <f t="shared" si="98"/>
        <v>0</v>
      </c>
      <c r="G235" s="183">
        <f t="shared" si="98"/>
        <v>0</v>
      </c>
      <c r="H235" s="183">
        <f t="shared" si="98"/>
        <v>0</v>
      </c>
      <c r="I235" s="183">
        <f t="shared" si="98"/>
        <v>0</v>
      </c>
      <c r="J235" s="183">
        <f t="shared" si="98"/>
        <v>0</v>
      </c>
      <c r="K235" s="183">
        <f t="shared" si="98"/>
        <v>0</v>
      </c>
      <c r="L235" s="183">
        <f t="shared" si="98"/>
        <v>0</v>
      </c>
      <c r="M235" s="183">
        <f t="shared" si="98"/>
        <v>0</v>
      </c>
      <c r="N235" s="183">
        <f t="shared" si="98"/>
        <v>0</v>
      </c>
      <c r="O235" s="183">
        <f t="shared" si="98"/>
        <v>0</v>
      </c>
      <c r="P235" s="183">
        <f t="shared" si="98"/>
        <v>0</v>
      </c>
      <c r="Q235" s="183">
        <f t="shared" si="98"/>
        <v>0</v>
      </c>
      <c r="R235" s="183">
        <f t="shared" si="98"/>
        <v>0</v>
      </c>
      <c r="S235" s="183">
        <f t="shared" si="97"/>
        <v>0</v>
      </c>
      <c r="T235" s="183">
        <f t="shared" si="97"/>
        <v>0</v>
      </c>
      <c r="U235" s="183">
        <f t="shared" si="97"/>
        <v>0</v>
      </c>
      <c r="V235" s="183">
        <f t="shared" si="97"/>
        <v>0</v>
      </c>
      <c r="W235" s="183">
        <f t="shared" si="97"/>
        <v>0</v>
      </c>
      <c r="X235" s="183">
        <f t="shared" si="97"/>
        <v>0</v>
      </c>
      <c r="Y235" s="183">
        <f t="shared" si="97"/>
        <v>0</v>
      </c>
      <c r="Z235" s="183">
        <f t="shared" si="97"/>
        <v>0</v>
      </c>
      <c r="AA235" s="183">
        <f t="shared" si="97"/>
        <v>0</v>
      </c>
      <c r="AB235" s="183">
        <f t="shared" si="97"/>
        <v>0</v>
      </c>
      <c r="AC235" s="183">
        <f t="shared" si="97"/>
        <v>0</v>
      </c>
      <c r="AD235" s="183">
        <f t="shared" si="97"/>
        <v>0</v>
      </c>
      <c r="AE235" s="183">
        <f t="shared" si="97"/>
        <v>0</v>
      </c>
      <c r="AF235" s="196">
        <f t="shared" si="97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v>0</v>
      </c>
      <c r="D236" s="183">
        <v>0</v>
      </c>
      <c r="E236" s="183">
        <f t="shared" si="98"/>
        <v>0</v>
      </c>
      <c r="F236" s="183">
        <f t="shared" si="98"/>
        <v>0</v>
      </c>
      <c r="G236" s="183">
        <f t="shared" si="98"/>
        <v>0</v>
      </c>
      <c r="H236" s="183">
        <f t="shared" si="98"/>
        <v>0</v>
      </c>
      <c r="I236" s="183">
        <f t="shared" si="98"/>
        <v>0</v>
      </c>
      <c r="J236" s="183">
        <f t="shared" si="98"/>
        <v>0</v>
      </c>
      <c r="K236" s="183">
        <f t="shared" si="98"/>
        <v>0</v>
      </c>
      <c r="L236" s="183">
        <f t="shared" si="98"/>
        <v>0</v>
      </c>
      <c r="M236" s="183">
        <f t="shared" si="98"/>
        <v>0</v>
      </c>
      <c r="N236" s="183">
        <f t="shared" si="98"/>
        <v>0</v>
      </c>
      <c r="O236" s="183">
        <f t="shared" si="98"/>
        <v>0</v>
      </c>
      <c r="P236" s="183">
        <f t="shared" si="98"/>
        <v>0</v>
      </c>
      <c r="Q236" s="183">
        <f t="shared" si="98"/>
        <v>0</v>
      </c>
      <c r="R236" s="183">
        <f t="shared" si="98"/>
        <v>0</v>
      </c>
      <c r="S236" s="183">
        <f t="shared" si="97"/>
        <v>0</v>
      </c>
      <c r="T236" s="183">
        <f t="shared" si="97"/>
        <v>0</v>
      </c>
      <c r="U236" s="183">
        <f t="shared" si="97"/>
        <v>0</v>
      </c>
      <c r="V236" s="183">
        <f t="shared" si="97"/>
        <v>0</v>
      </c>
      <c r="W236" s="183">
        <f t="shared" si="97"/>
        <v>0</v>
      </c>
      <c r="X236" s="183">
        <f t="shared" si="97"/>
        <v>0</v>
      </c>
      <c r="Y236" s="183">
        <f t="shared" si="97"/>
        <v>0</v>
      </c>
      <c r="Z236" s="183">
        <f t="shared" si="97"/>
        <v>0</v>
      </c>
      <c r="AA236" s="183">
        <f t="shared" si="97"/>
        <v>0</v>
      </c>
      <c r="AB236" s="183">
        <f t="shared" si="97"/>
        <v>0</v>
      </c>
      <c r="AC236" s="183">
        <f t="shared" si="97"/>
        <v>0</v>
      </c>
      <c r="AD236" s="183">
        <f t="shared" si="97"/>
        <v>0</v>
      </c>
      <c r="AE236" s="183">
        <f t="shared" si="97"/>
        <v>0</v>
      </c>
      <c r="AF236" s="196">
        <f t="shared" si="97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v>0</v>
      </c>
      <c r="D237" s="183">
        <v>0</v>
      </c>
      <c r="E237" s="183">
        <f t="shared" si="98"/>
        <v>0</v>
      </c>
      <c r="F237" s="183">
        <f t="shared" si="98"/>
        <v>0</v>
      </c>
      <c r="G237" s="183">
        <f t="shared" si="98"/>
        <v>0</v>
      </c>
      <c r="H237" s="183">
        <f t="shared" si="98"/>
        <v>0</v>
      </c>
      <c r="I237" s="183">
        <f t="shared" si="98"/>
        <v>0</v>
      </c>
      <c r="J237" s="183">
        <f t="shared" si="98"/>
        <v>0</v>
      </c>
      <c r="K237" s="183">
        <f t="shared" si="98"/>
        <v>0</v>
      </c>
      <c r="L237" s="183">
        <f t="shared" si="98"/>
        <v>0</v>
      </c>
      <c r="M237" s="183">
        <f t="shared" si="98"/>
        <v>0</v>
      </c>
      <c r="N237" s="183">
        <f t="shared" si="98"/>
        <v>0</v>
      </c>
      <c r="O237" s="183">
        <f t="shared" si="98"/>
        <v>0</v>
      </c>
      <c r="P237" s="183">
        <f t="shared" si="98"/>
        <v>0</v>
      </c>
      <c r="Q237" s="183">
        <f t="shared" si="98"/>
        <v>0</v>
      </c>
      <c r="R237" s="183">
        <f t="shared" si="98"/>
        <v>0</v>
      </c>
      <c r="S237" s="183">
        <f t="shared" si="97"/>
        <v>0</v>
      </c>
      <c r="T237" s="183">
        <f t="shared" si="97"/>
        <v>0</v>
      </c>
      <c r="U237" s="183">
        <f t="shared" si="97"/>
        <v>0</v>
      </c>
      <c r="V237" s="183">
        <f t="shared" si="97"/>
        <v>0</v>
      </c>
      <c r="W237" s="183">
        <f t="shared" si="97"/>
        <v>0</v>
      </c>
      <c r="X237" s="183">
        <f t="shared" si="97"/>
        <v>0</v>
      </c>
      <c r="Y237" s="183">
        <f t="shared" si="97"/>
        <v>0</v>
      </c>
      <c r="Z237" s="183">
        <f t="shared" si="97"/>
        <v>0</v>
      </c>
      <c r="AA237" s="183">
        <f t="shared" si="97"/>
        <v>0</v>
      </c>
      <c r="AB237" s="183">
        <f t="shared" si="97"/>
        <v>0</v>
      </c>
      <c r="AC237" s="183">
        <f t="shared" si="97"/>
        <v>0</v>
      </c>
      <c r="AD237" s="183">
        <f t="shared" si="97"/>
        <v>0</v>
      </c>
      <c r="AE237" s="183">
        <f t="shared" si="97"/>
        <v>0</v>
      </c>
      <c r="AF237" s="196">
        <f t="shared" si="97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v>0</v>
      </c>
      <c r="D238" s="183">
        <v>0</v>
      </c>
      <c r="E238" s="183">
        <f t="shared" si="98"/>
        <v>0</v>
      </c>
      <c r="F238" s="183">
        <f t="shared" si="98"/>
        <v>0</v>
      </c>
      <c r="G238" s="183">
        <f t="shared" si="98"/>
        <v>0</v>
      </c>
      <c r="H238" s="183">
        <f t="shared" si="98"/>
        <v>0</v>
      </c>
      <c r="I238" s="183">
        <f t="shared" si="98"/>
        <v>0</v>
      </c>
      <c r="J238" s="183">
        <f t="shared" si="98"/>
        <v>0</v>
      </c>
      <c r="K238" s="183">
        <f t="shared" si="98"/>
        <v>0</v>
      </c>
      <c r="L238" s="183">
        <f t="shared" si="98"/>
        <v>0</v>
      </c>
      <c r="M238" s="183">
        <f t="shared" si="98"/>
        <v>0</v>
      </c>
      <c r="N238" s="183">
        <f t="shared" si="98"/>
        <v>0</v>
      </c>
      <c r="O238" s="183">
        <f t="shared" si="98"/>
        <v>0</v>
      </c>
      <c r="P238" s="183">
        <f t="shared" si="98"/>
        <v>0</v>
      </c>
      <c r="Q238" s="183">
        <f t="shared" si="98"/>
        <v>0</v>
      </c>
      <c r="R238" s="183">
        <f t="shared" si="98"/>
        <v>0</v>
      </c>
      <c r="S238" s="183">
        <f t="shared" si="97"/>
        <v>0</v>
      </c>
      <c r="T238" s="183">
        <f t="shared" si="97"/>
        <v>0</v>
      </c>
      <c r="U238" s="183">
        <f t="shared" si="97"/>
        <v>0</v>
      </c>
      <c r="V238" s="183">
        <f t="shared" si="97"/>
        <v>0</v>
      </c>
      <c r="W238" s="183">
        <f t="shared" si="97"/>
        <v>0</v>
      </c>
      <c r="X238" s="183">
        <f t="shared" si="97"/>
        <v>0</v>
      </c>
      <c r="Y238" s="183">
        <f t="shared" si="97"/>
        <v>0</v>
      </c>
      <c r="Z238" s="183">
        <f t="shared" si="97"/>
        <v>0</v>
      </c>
      <c r="AA238" s="183">
        <f t="shared" si="97"/>
        <v>0</v>
      </c>
      <c r="AB238" s="183">
        <f t="shared" si="97"/>
        <v>0</v>
      </c>
      <c r="AC238" s="183">
        <f t="shared" si="97"/>
        <v>0</v>
      </c>
      <c r="AD238" s="183">
        <f t="shared" si="97"/>
        <v>0</v>
      </c>
      <c r="AE238" s="183">
        <f t="shared" si="97"/>
        <v>0</v>
      </c>
      <c r="AF238" s="196">
        <f t="shared" si="97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v>0</v>
      </c>
      <c r="D239" s="183">
        <v>0</v>
      </c>
      <c r="E239" s="183">
        <f t="shared" si="98"/>
        <v>0</v>
      </c>
      <c r="F239" s="183">
        <f t="shared" si="98"/>
        <v>0</v>
      </c>
      <c r="G239" s="183">
        <f t="shared" si="98"/>
        <v>0</v>
      </c>
      <c r="H239" s="183">
        <f t="shared" si="98"/>
        <v>0</v>
      </c>
      <c r="I239" s="183">
        <f t="shared" si="98"/>
        <v>0</v>
      </c>
      <c r="J239" s="183">
        <f t="shared" si="98"/>
        <v>0</v>
      </c>
      <c r="K239" s="183">
        <f t="shared" si="98"/>
        <v>0</v>
      </c>
      <c r="L239" s="183">
        <f t="shared" si="98"/>
        <v>0</v>
      </c>
      <c r="M239" s="183">
        <f t="shared" si="98"/>
        <v>0</v>
      </c>
      <c r="N239" s="183">
        <f t="shared" si="98"/>
        <v>0</v>
      </c>
      <c r="O239" s="183">
        <f t="shared" si="98"/>
        <v>0</v>
      </c>
      <c r="P239" s="183">
        <f t="shared" si="98"/>
        <v>0</v>
      </c>
      <c r="Q239" s="183">
        <f t="shared" si="98"/>
        <v>0</v>
      </c>
      <c r="R239" s="183">
        <f t="shared" si="98"/>
        <v>0</v>
      </c>
      <c r="S239" s="183">
        <f t="shared" si="97"/>
        <v>0</v>
      </c>
      <c r="T239" s="183">
        <f t="shared" si="97"/>
        <v>0</v>
      </c>
      <c r="U239" s="183">
        <f t="shared" si="97"/>
        <v>0</v>
      </c>
      <c r="V239" s="183">
        <f t="shared" si="97"/>
        <v>0</v>
      </c>
      <c r="W239" s="183">
        <f t="shared" si="97"/>
        <v>0</v>
      </c>
      <c r="X239" s="183">
        <f t="shared" si="97"/>
        <v>0</v>
      </c>
      <c r="Y239" s="183">
        <f t="shared" si="97"/>
        <v>0</v>
      </c>
      <c r="Z239" s="183">
        <f t="shared" si="97"/>
        <v>0</v>
      </c>
      <c r="AA239" s="183">
        <f t="shared" si="97"/>
        <v>0</v>
      </c>
      <c r="AB239" s="183">
        <f t="shared" si="97"/>
        <v>0</v>
      </c>
      <c r="AC239" s="183">
        <f t="shared" si="97"/>
        <v>0</v>
      </c>
      <c r="AD239" s="183">
        <f t="shared" si="97"/>
        <v>0</v>
      </c>
      <c r="AE239" s="183">
        <f t="shared" si="97"/>
        <v>0</v>
      </c>
      <c r="AF239" s="196">
        <f t="shared" si="97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v>0</v>
      </c>
      <c r="D240" s="183">
        <v>0</v>
      </c>
      <c r="E240" s="183">
        <f t="shared" si="98"/>
        <v>0</v>
      </c>
      <c r="F240" s="183">
        <f t="shared" si="98"/>
        <v>0</v>
      </c>
      <c r="G240" s="183">
        <f t="shared" si="98"/>
        <v>0</v>
      </c>
      <c r="H240" s="183">
        <f t="shared" si="98"/>
        <v>0</v>
      </c>
      <c r="I240" s="183">
        <f t="shared" si="98"/>
        <v>0</v>
      </c>
      <c r="J240" s="183">
        <f t="shared" si="98"/>
        <v>0</v>
      </c>
      <c r="K240" s="183">
        <f t="shared" si="98"/>
        <v>0</v>
      </c>
      <c r="L240" s="183">
        <f t="shared" si="98"/>
        <v>0</v>
      </c>
      <c r="M240" s="183">
        <f t="shared" si="98"/>
        <v>0</v>
      </c>
      <c r="N240" s="183">
        <f t="shared" si="98"/>
        <v>0</v>
      </c>
      <c r="O240" s="183">
        <f t="shared" si="98"/>
        <v>0</v>
      </c>
      <c r="P240" s="183">
        <f t="shared" si="98"/>
        <v>0</v>
      </c>
      <c r="Q240" s="183">
        <f t="shared" si="98"/>
        <v>0</v>
      </c>
      <c r="R240" s="183">
        <f t="shared" si="98"/>
        <v>0</v>
      </c>
      <c r="S240" s="183">
        <f t="shared" ref="S240:AF255" si="99">R240</f>
        <v>0</v>
      </c>
      <c r="T240" s="183">
        <f t="shared" si="99"/>
        <v>0</v>
      </c>
      <c r="U240" s="183">
        <f t="shared" si="99"/>
        <v>0</v>
      </c>
      <c r="V240" s="183">
        <f t="shared" si="99"/>
        <v>0</v>
      </c>
      <c r="W240" s="183">
        <f t="shared" si="99"/>
        <v>0</v>
      </c>
      <c r="X240" s="183">
        <f t="shared" si="99"/>
        <v>0</v>
      </c>
      <c r="Y240" s="183">
        <f t="shared" si="99"/>
        <v>0</v>
      </c>
      <c r="Z240" s="183">
        <f t="shared" si="99"/>
        <v>0</v>
      </c>
      <c r="AA240" s="183">
        <f t="shared" si="99"/>
        <v>0</v>
      </c>
      <c r="AB240" s="183">
        <f t="shared" si="99"/>
        <v>0</v>
      </c>
      <c r="AC240" s="183">
        <f t="shared" si="99"/>
        <v>0</v>
      </c>
      <c r="AD240" s="183">
        <f t="shared" si="99"/>
        <v>0</v>
      </c>
      <c r="AE240" s="183">
        <f t="shared" si="99"/>
        <v>0</v>
      </c>
      <c r="AF240" s="196">
        <f t="shared" si="99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v>0</v>
      </c>
      <c r="D241" s="183">
        <v>0</v>
      </c>
      <c r="E241" s="183">
        <f t="shared" si="98"/>
        <v>0</v>
      </c>
      <c r="F241" s="183">
        <f t="shared" si="98"/>
        <v>0</v>
      </c>
      <c r="G241" s="183">
        <f t="shared" si="98"/>
        <v>0</v>
      </c>
      <c r="H241" s="183">
        <f t="shared" si="98"/>
        <v>0</v>
      </c>
      <c r="I241" s="183">
        <f t="shared" si="98"/>
        <v>0</v>
      </c>
      <c r="J241" s="183">
        <f t="shared" si="98"/>
        <v>0</v>
      </c>
      <c r="K241" s="183">
        <f t="shared" si="98"/>
        <v>0</v>
      </c>
      <c r="L241" s="183">
        <f t="shared" si="98"/>
        <v>0</v>
      </c>
      <c r="M241" s="183">
        <f t="shared" si="98"/>
        <v>0</v>
      </c>
      <c r="N241" s="183">
        <f t="shared" si="98"/>
        <v>0</v>
      </c>
      <c r="O241" s="183">
        <f t="shared" si="98"/>
        <v>0</v>
      </c>
      <c r="P241" s="183">
        <f t="shared" si="98"/>
        <v>0</v>
      </c>
      <c r="Q241" s="183">
        <f t="shared" si="98"/>
        <v>0</v>
      </c>
      <c r="R241" s="183">
        <f t="shared" si="98"/>
        <v>0</v>
      </c>
      <c r="S241" s="183">
        <f t="shared" si="99"/>
        <v>0</v>
      </c>
      <c r="T241" s="183">
        <f t="shared" si="99"/>
        <v>0</v>
      </c>
      <c r="U241" s="183">
        <f t="shared" si="99"/>
        <v>0</v>
      </c>
      <c r="V241" s="183">
        <f t="shared" si="99"/>
        <v>0</v>
      </c>
      <c r="W241" s="183">
        <f t="shared" si="99"/>
        <v>0</v>
      </c>
      <c r="X241" s="183">
        <f t="shared" si="99"/>
        <v>0</v>
      </c>
      <c r="Y241" s="183">
        <f t="shared" si="99"/>
        <v>0</v>
      </c>
      <c r="Z241" s="183">
        <f t="shared" si="99"/>
        <v>0</v>
      </c>
      <c r="AA241" s="183">
        <f t="shared" si="99"/>
        <v>0</v>
      </c>
      <c r="AB241" s="183">
        <f t="shared" si="99"/>
        <v>0</v>
      </c>
      <c r="AC241" s="183">
        <f t="shared" si="99"/>
        <v>0</v>
      </c>
      <c r="AD241" s="183">
        <f t="shared" si="99"/>
        <v>0</v>
      </c>
      <c r="AE241" s="183">
        <f t="shared" si="99"/>
        <v>0</v>
      </c>
      <c r="AF241" s="196">
        <f t="shared" si="99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v>0</v>
      </c>
      <c r="D242" s="183">
        <v>0</v>
      </c>
      <c r="E242" s="183">
        <f t="shared" si="98"/>
        <v>0</v>
      </c>
      <c r="F242" s="183">
        <f t="shared" si="98"/>
        <v>0</v>
      </c>
      <c r="G242" s="183">
        <f t="shared" si="98"/>
        <v>0</v>
      </c>
      <c r="H242" s="183">
        <f t="shared" si="98"/>
        <v>0</v>
      </c>
      <c r="I242" s="183">
        <f t="shared" si="98"/>
        <v>0</v>
      </c>
      <c r="J242" s="183">
        <f t="shared" si="98"/>
        <v>0</v>
      </c>
      <c r="K242" s="183">
        <f t="shared" si="98"/>
        <v>0</v>
      </c>
      <c r="L242" s="183">
        <f t="shared" si="98"/>
        <v>0</v>
      </c>
      <c r="M242" s="183">
        <f t="shared" si="98"/>
        <v>0</v>
      </c>
      <c r="N242" s="183">
        <f t="shared" si="98"/>
        <v>0</v>
      </c>
      <c r="O242" s="183">
        <f t="shared" si="98"/>
        <v>0</v>
      </c>
      <c r="P242" s="183">
        <f t="shared" si="98"/>
        <v>0</v>
      </c>
      <c r="Q242" s="183">
        <f t="shared" si="98"/>
        <v>0</v>
      </c>
      <c r="R242" s="183">
        <f t="shared" ref="E242:R257" si="100">Q242</f>
        <v>0</v>
      </c>
      <c r="S242" s="183">
        <f t="shared" si="99"/>
        <v>0</v>
      </c>
      <c r="T242" s="183">
        <f t="shared" si="99"/>
        <v>0</v>
      </c>
      <c r="U242" s="183">
        <f t="shared" si="99"/>
        <v>0</v>
      </c>
      <c r="V242" s="183">
        <f t="shared" si="99"/>
        <v>0</v>
      </c>
      <c r="W242" s="183">
        <f t="shared" si="99"/>
        <v>0</v>
      </c>
      <c r="X242" s="183">
        <f t="shared" si="99"/>
        <v>0</v>
      </c>
      <c r="Y242" s="183">
        <f t="shared" si="99"/>
        <v>0</v>
      </c>
      <c r="Z242" s="183">
        <f t="shared" si="99"/>
        <v>0</v>
      </c>
      <c r="AA242" s="183">
        <f t="shared" si="99"/>
        <v>0</v>
      </c>
      <c r="AB242" s="183">
        <f t="shared" si="99"/>
        <v>0</v>
      </c>
      <c r="AC242" s="183">
        <f t="shared" si="99"/>
        <v>0</v>
      </c>
      <c r="AD242" s="183">
        <f t="shared" si="99"/>
        <v>0</v>
      </c>
      <c r="AE242" s="183">
        <f t="shared" si="99"/>
        <v>0</v>
      </c>
      <c r="AF242" s="196">
        <f t="shared" si="99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v>0</v>
      </c>
      <c r="D243" s="183">
        <v>0</v>
      </c>
      <c r="E243" s="183">
        <f t="shared" si="100"/>
        <v>0</v>
      </c>
      <c r="F243" s="183">
        <f t="shared" si="100"/>
        <v>0</v>
      </c>
      <c r="G243" s="183">
        <f t="shared" si="100"/>
        <v>0</v>
      </c>
      <c r="H243" s="183">
        <f t="shared" si="100"/>
        <v>0</v>
      </c>
      <c r="I243" s="183">
        <f t="shared" si="100"/>
        <v>0</v>
      </c>
      <c r="J243" s="183">
        <f t="shared" si="100"/>
        <v>0</v>
      </c>
      <c r="K243" s="183">
        <f t="shared" si="100"/>
        <v>0</v>
      </c>
      <c r="L243" s="183">
        <f t="shared" si="100"/>
        <v>0</v>
      </c>
      <c r="M243" s="183">
        <f t="shared" si="100"/>
        <v>0</v>
      </c>
      <c r="N243" s="183">
        <f t="shared" si="100"/>
        <v>0</v>
      </c>
      <c r="O243" s="183">
        <f t="shared" si="100"/>
        <v>0</v>
      </c>
      <c r="P243" s="183">
        <f t="shared" si="100"/>
        <v>0</v>
      </c>
      <c r="Q243" s="183">
        <f t="shared" si="100"/>
        <v>0</v>
      </c>
      <c r="R243" s="183">
        <f t="shared" si="100"/>
        <v>0</v>
      </c>
      <c r="S243" s="183">
        <f t="shared" si="99"/>
        <v>0</v>
      </c>
      <c r="T243" s="183">
        <f t="shared" si="99"/>
        <v>0</v>
      </c>
      <c r="U243" s="183">
        <f t="shared" si="99"/>
        <v>0</v>
      </c>
      <c r="V243" s="183">
        <f t="shared" si="99"/>
        <v>0</v>
      </c>
      <c r="W243" s="183">
        <f t="shared" si="99"/>
        <v>0</v>
      </c>
      <c r="X243" s="183">
        <f t="shared" si="99"/>
        <v>0</v>
      </c>
      <c r="Y243" s="183">
        <f t="shared" si="99"/>
        <v>0</v>
      </c>
      <c r="Z243" s="183">
        <f t="shared" si="99"/>
        <v>0</v>
      </c>
      <c r="AA243" s="183">
        <f t="shared" si="99"/>
        <v>0</v>
      </c>
      <c r="AB243" s="183">
        <f t="shared" si="99"/>
        <v>0</v>
      </c>
      <c r="AC243" s="183">
        <f t="shared" si="99"/>
        <v>0</v>
      </c>
      <c r="AD243" s="183">
        <f t="shared" si="99"/>
        <v>0</v>
      </c>
      <c r="AE243" s="183">
        <f t="shared" si="99"/>
        <v>0</v>
      </c>
      <c r="AF243" s="196">
        <f t="shared" si="99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v>0</v>
      </c>
      <c r="D244" s="183">
        <v>0</v>
      </c>
      <c r="E244" s="183">
        <f t="shared" si="100"/>
        <v>0</v>
      </c>
      <c r="F244" s="183">
        <f t="shared" si="100"/>
        <v>0</v>
      </c>
      <c r="G244" s="183">
        <f t="shared" si="100"/>
        <v>0</v>
      </c>
      <c r="H244" s="183">
        <f t="shared" si="100"/>
        <v>0</v>
      </c>
      <c r="I244" s="183">
        <f t="shared" si="100"/>
        <v>0</v>
      </c>
      <c r="J244" s="183">
        <f t="shared" si="100"/>
        <v>0</v>
      </c>
      <c r="K244" s="183">
        <f t="shared" si="100"/>
        <v>0</v>
      </c>
      <c r="L244" s="183">
        <f t="shared" si="100"/>
        <v>0</v>
      </c>
      <c r="M244" s="183">
        <f t="shared" si="100"/>
        <v>0</v>
      </c>
      <c r="N244" s="183">
        <f t="shared" si="100"/>
        <v>0</v>
      </c>
      <c r="O244" s="183">
        <f t="shared" si="100"/>
        <v>0</v>
      </c>
      <c r="P244" s="183">
        <f t="shared" si="100"/>
        <v>0</v>
      </c>
      <c r="Q244" s="183">
        <f t="shared" si="100"/>
        <v>0</v>
      </c>
      <c r="R244" s="183">
        <f t="shared" si="100"/>
        <v>0</v>
      </c>
      <c r="S244" s="183">
        <f t="shared" si="99"/>
        <v>0</v>
      </c>
      <c r="T244" s="183">
        <f t="shared" si="99"/>
        <v>0</v>
      </c>
      <c r="U244" s="183">
        <f t="shared" si="99"/>
        <v>0</v>
      </c>
      <c r="V244" s="183">
        <f t="shared" si="99"/>
        <v>0</v>
      </c>
      <c r="W244" s="183">
        <f t="shared" si="99"/>
        <v>0</v>
      </c>
      <c r="X244" s="183">
        <f t="shared" si="99"/>
        <v>0</v>
      </c>
      <c r="Y244" s="183">
        <f t="shared" si="99"/>
        <v>0</v>
      </c>
      <c r="Z244" s="183">
        <f t="shared" si="99"/>
        <v>0</v>
      </c>
      <c r="AA244" s="183">
        <f t="shared" si="99"/>
        <v>0</v>
      </c>
      <c r="AB244" s="183">
        <f t="shared" si="99"/>
        <v>0</v>
      </c>
      <c r="AC244" s="183">
        <f t="shared" si="99"/>
        <v>0</v>
      </c>
      <c r="AD244" s="183">
        <f t="shared" si="99"/>
        <v>0</v>
      </c>
      <c r="AE244" s="183">
        <f t="shared" si="99"/>
        <v>0</v>
      </c>
      <c r="AF244" s="196">
        <f t="shared" si="99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v>0</v>
      </c>
      <c r="D245" s="183">
        <v>0</v>
      </c>
      <c r="E245" s="183">
        <f t="shared" si="100"/>
        <v>0</v>
      </c>
      <c r="F245" s="183">
        <f t="shared" si="100"/>
        <v>0</v>
      </c>
      <c r="G245" s="183">
        <f t="shared" si="100"/>
        <v>0</v>
      </c>
      <c r="H245" s="183">
        <f t="shared" si="100"/>
        <v>0</v>
      </c>
      <c r="I245" s="183">
        <f t="shared" si="100"/>
        <v>0</v>
      </c>
      <c r="J245" s="183">
        <f t="shared" si="100"/>
        <v>0</v>
      </c>
      <c r="K245" s="183">
        <f t="shared" si="100"/>
        <v>0</v>
      </c>
      <c r="L245" s="183">
        <f t="shared" si="100"/>
        <v>0</v>
      </c>
      <c r="M245" s="183">
        <f t="shared" si="100"/>
        <v>0</v>
      </c>
      <c r="N245" s="183">
        <f t="shared" si="100"/>
        <v>0</v>
      </c>
      <c r="O245" s="183">
        <f t="shared" si="100"/>
        <v>0</v>
      </c>
      <c r="P245" s="183">
        <f t="shared" si="100"/>
        <v>0</v>
      </c>
      <c r="Q245" s="183">
        <f t="shared" si="100"/>
        <v>0</v>
      </c>
      <c r="R245" s="183">
        <f t="shared" si="100"/>
        <v>0</v>
      </c>
      <c r="S245" s="183">
        <f t="shared" si="99"/>
        <v>0</v>
      </c>
      <c r="T245" s="183">
        <f t="shared" si="99"/>
        <v>0</v>
      </c>
      <c r="U245" s="183">
        <f t="shared" si="99"/>
        <v>0</v>
      </c>
      <c r="V245" s="183">
        <f t="shared" si="99"/>
        <v>0</v>
      </c>
      <c r="W245" s="183">
        <f t="shared" si="99"/>
        <v>0</v>
      </c>
      <c r="X245" s="183">
        <f t="shared" si="99"/>
        <v>0</v>
      </c>
      <c r="Y245" s="183">
        <f t="shared" si="99"/>
        <v>0</v>
      </c>
      <c r="Z245" s="183">
        <f t="shared" si="99"/>
        <v>0</v>
      </c>
      <c r="AA245" s="183">
        <f t="shared" si="99"/>
        <v>0</v>
      </c>
      <c r="AB245" s="183">
        <f t="shared" si="99"/>
        <v>0</v>
      </c>
      <c r="AC245" s="183">
        <f t="shared" si="99"/>
        <v>0</v>
      </c>
      <c r="AD245" s="183">
        <f t="shared" si="99"/>
        <v>0</v>
      </c>
      <c r="AE245" s="183">
        <f t="shared" si="99"/>
        <v>0</v>
      </c>
      <c r="AF245" s="196">
        <f t="shared" si="99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v>0</v>
      </c>
      <c r="D246" s="183">
        <v>0</v>
      </c>
      <c r="E246" s="183">
        <f t="shared" si="100"/>
        <v>0</v>
      </c>
      <c r="F246" s="183">
        <f t="shared" si="100"/>
        <v>0</v>
      </c>
      <c r="G246" s="183">
        <f t="shared" si="100"/>
        <v>0</v>
      </c>
      <c r="H246" s="183">
        <f t="shared" si="100"/>
        <v>0</v>
      </c>
      <c r="I246" s="183">
        <f t="shared" si="100"/>
        <v>0</v>
      </c>
      <c r="J246" s="183">
        <f t="shared" si="100"/>
        <v>0</v>
      </c>
      <c r="K246" s="183">
        <f t="shared" si="100"/>
        <v>0</v>
      </c>
      <c r="L246" s="183">
        <f t="shared" si="100"/>
        <v>0</v>
      </c>
      <c r="M246" s="183">
        <f t="shared" si="100"/>
        <v>0</v>
      </c>
      <c r="N246" s="183">
        <f t="shared" si="100"/>
        <v>0</v>
      </c>
      <c r="O246" s="183">
        <f t="shared" si="100"/>
        <v>0</v>
      </c>
      <c r="P246" s="183">
        <f t="shared" si="100"/>
        <v>0</v>
      </c>
      <c r="Q246" s="183">
        <f t="shared" si="100"/>
        <v>0</v>
      </c>
      <c r="R246" s="183">
        <f t="shared" si="100"/>
        <v>0</v>
      </c>
      <c r="S246" s="183">
        <f t="shared" si="99"/>
        <v>0</v>
      </c>
      <c r="T246" s="183">
        <f t="shared" si="99"/>
        <v>0</v>
      </c>
      <c r="U246" s="183">
        <f t="shared" si="99"/>
        <v>0</v>
      </c>
      <c r="V246" s="183">
        <f t="shared" si="99"/>
        <v>0</v>
      </c>
      <c r="W246" s="183">
        <f t="shared" si="99"/>
        <v>0</v>
      </c>
      <c r="X246" s="183">
        <f t="shared" si="99"/>
        <v>0</v>
      </c>
      <c r="Y246" s="183">
        <f t="shared" si="99"/>
        <v>0</v>
      </c>
      <c r="Z246" s="183">
        <f t="shared" si="99"/>
        <v>0</v>
      </c>
      <c r="AA246" s="183">
        <f t="shared" si="99"/>
        <v>0</v>
      </c>
      <c r="AB246" s="183">
        <f t="shared" si="99"/>
        <v>0</v>
      </c>
      <c r="AC246" s="183">
        <f t="shared" si="99"/>
        <v>0</v>
      </c>
      <c r="AD246" s="183">
        <f t="shared" si="99"/>
        <v>0</v>
      </c>
      <c r="AE246" s="183">
        <f t="shared" si="99"/>
        <v>0</v>
      </c>
      <c r="AF246" s="196">
        <f t="shared" si="99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v>0</v>
      </c>
      <c r="D247" s="183">
        <v>0</v>
      </c>
      <c r="E247" s="183">
        <f t="shared" si="100"/>
        <v>0</v>
      </c>
      <c r="F247" s="183">
        <f t="shared" si="100"/>
        <v>0</v>
      </c>
      <c r="G247" s="183">
        <f t="shared" si="100"/>
        <v>0</v>
      </c>
      <c r="H247" s="183">
        <f t="shared" si="100"/>
        <v>0</v>
      </c>
      <c r="I247" s="183">
        <f t="shared" si="100"/>
        <v>0</v>
      </c>
      <c r="J247" s="183">
        <f t="shared" si="100"/>
        <v>0</v>
      </c>
      <c r="K247" s="183">
        <f t="shared" si="100"/>
        <v>0</v>
      </c>
      <c r="L247" s="183">
        <f t="shared" si="100"/>
        <v>0</v>
      </c>
      <c r="M247" s="183">
        <f t="shared" si="100"/>
        <v>0</v>
      </c>
      <c r="N247" s="183">
        <f t="shared" si="100"/>
        <v>0</v>
      </c>
      <c r="O247" s="183">
        <f t="shared" si="100"/>
        <v>0</v>
      </c>
      <c r="P247" s="183">
        <f t="shared" si="100"/>
        <v>0</v>
      </c>
      <c r="Q247" s="183">
        <f t="shared" si="100"/>
        <v>0</v>
      </c>
      <c r="R247" s="183">
        <f t="shared" si="100"/>
        <v>0</v>
      </c>
      <c r="S247" s="183">
        <f t="shared" si="99"/>
        <v>0</v>
      </c>
      <c r="T247" s="183">
        <f t="shared" si="99"/>
        <v>0</v>
      </c>
      <c r="U247" s="183">
        <f t="shared" si="99"/>
        <v>0</v>
      </c>
      <c r="V247" s="183">
        <f t="shared" si="99"/>
        <v>0</v>
      </c>
      <c r="W247" s="183">
        <f t="shared" si="99"/>
        <v>0</v>
      </c>
      <c r="X247" s="183">
        <f t="shared" si="99"/>
        <v>0</v>
      </c>
      <c r="Y247" s="183">
        <f t="shared" si="99"/>
        <v>0</v>
      </c>
      <c r="Z247" s="183">
        <f t="shared" si="99"/>
        <v>0</v>
      </c>
      <c r="AA247" s="183">
        <f t="shared" si="99"/>
        <v>0</v>
      </c>
      <c r="AB247" s="183">
        <f t="shared" si="99"/>
        <v>0</v>
      </c>
      <c r="AC247" s="183">
        <f t="shared" si="99"/>
        <v>0</v>
      </c>
      <c r="AD247" s="183">
        <f t="shared" si="99"/>
        <v>0</v>
      </c>
      <c r="AE247" s="183">
        <f t="shared" si="99"/>
        <v>0</v>
      </c>
      <c r="AF247" s="196">
        <f t="shared" si="99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v>0</v>
      </c>
      <c r="D248" s="183">
        <v>0</v>
      </c>
      <c r="E248" s="183">
        <f t="shared" si="100"/>
        <v>0</v>
      </c>
      <c r="F248" s="183">
        <f t="shared" si="100"/>
        <v>0</v>
      </c>
      <c r="G248" s="183">
        <f t="shared" si="100"/>
        <v>0</v>
      </c>
      <c r="H248" s="183">
        <f t="shared" si="100"/>
        <v>0</v>
      </c>
      <c r="I248" s="183">
        <f t="shared" si="100"/>
        <v>0</v>
      </c>
      <c r="J248" s="183">
        <f t="shared" si="100"/>
        <v>0</v>
      </c>
      <c r="K248" s="183">
        <f t="shared" si="100"/>
        <v>0</v>
      </c>
      <c r="L248" s="183">
        <f t="shared" si="100"/>
        <v>0</v>
      </c>
      <c r="M248" s="183">
        <f t="shared" si="100"/>
        <v>0</v>
      </c>
      <c r="N248" s="183">
        <f t="shared" si="100"/>
        <v>0</v>
      </c>
      <c r="O248" s="183">
        <f t="shared" si="100"/>
        <v>0</v>
      </c>
      <c r="P248" s="183">
        <f t="shared" si="100"/>
        <v>0</v>
      </c>
      <c r="Q248" s="183">
        <f t="shared" si="100"/>
        <v>0</v>
      </c>
      <c r="R248" s="183">
        <f t="shared" si="100"/>
        <v>0</v>
      </c>
      <c r="S248" s="183">
        <f t="shared" si="99"/>
        <v>0</v>
      </c>
      <c r="T248" s="183">
        <f t="shared" si="99"/>
        <v>0</v>
      </c>
      <c r="U248" s="183">
        <f t="shared" si="99"/>
        <v>0</v>
      </c>
      <c r="V248" s="183">
        <f t="shared" si="99"/>
        <v>0</v>
      </c>
      <c r="W248" s="183">
        <f t="shared" si="99"/>
        <v>0</v>
      </c>
      <c r="X248" s="183">
        <f t="shared" si="99"/>
        <v>0</v>
      </c>
      <c r="Y248" s="183">
        <f t="shared" si="99"/>
        <v>0</v>
      </c>
      <c r="Z248" s="183">
        <f t="shared" si="99"/>
        <v>0</v>
      </c>
      <c r="AA248" s="183">
        <f t="shared" si="99"/>
        <v>0</v>
      </c>
      <c r="AB248" s="183">
        <f t="shared" si="99"/>
        <v>0</v>
      </c>
      <c r="AC248" s="183">
        <f t="shared" si="99"/>
        <v>0</v>
      </c>
      <c r="AD248" s="183">
        <f t="shared" si="99"/>
        <v>0</v>
      </c>
      <c r="AE248" s="183">
        <f t="shared" si="99"/>
        <v>0</v>
      </c>
      <c r="AF248" s="196">
        <f t="shared" si="99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v>0</v>
      </c>
      <c r="D249" s="183">
        <v>0</v>
      </c>
      <c r="E249" s="183">
        <f t="shared" si="100"/>
        <v>0</v>
      </c>
      <c r="F249" s="183">
        <f t="shared" si="100"/>
        <v>0</v>
      </c>
      <c r="G249" s="183">
        <f t="shared" si="100"/>
        <v>0</v>
      </c>
      <c r="H249" s="183">
        <f t="shared" si="100"/>
        <v>0</v>
      </c>
      <c r="I249" s="183">
        <f t="shared" si="100"/>
        <v>0</v>
      </c>
      <c r="J249" s="183">
        <f t="shared" si="100"/>
        <v>0</v>
      </c>
      <c r="K249" s="183">
        <f t="shared" si="100"/>
        <v>0</v>
      </c>
      <c r="L249" s="183">
        <f t="shared" si="100"/>
        <v>0</v>
      </c>
      <c r="M249" s="183">
        <f t="shared" si="100"/>
        <v>0</v>
      </c>
      <c r="N249" s="183">
        <f t="shared" si="100"/>
        <v>0</v>
      </c>
      <c r="O249" s="183">
        <f t="shared" si="100"/>
        <v>0</v>
      </c>
      <c r="P249" s="183">
        <f t="shared" si="100"/>
        <v>0</v>
      </c>
      <c r="Q249" s="183">
        <f t="shared" si="100"/>
        <v>0</v>
      </c>
      <c r="R249" s="183">
        <f t="shared" si="100"/>
        <v>0</v>
      </c>
      <c r="S249" s="183">
        <f t="shared" si="99"/>
        <v>0</v>
      </c>
      <c r="T249" s="183">
        <f t="shared" si="99"/>
        <v>0</v>
      </c>
      <c r="U249" s="183">
        <f t="shared" si="99"/>
        <v>0</v>
      </c>
      <c r="V249" s="183">
        <f t="shared" si="99"/>
        <v>0</v>
      </c>
      <c r="W249" s="183">
        <f t="shared" si="99"/>
        <v>0</v>
      </c>
      <c r="X249" s="183">
        <f t="shared" si="99"/>
        <v>0</v>
      </c>
      <c r="Y249" s="183">
        <f t="shared" si="99"/>
        <v>0</v>
      </c>
      <c r="Z249" s="183">
        <f t="shared" si="99"/>
        <v>0</v>
      </c>
      <c r="AA249" s="183">
        <f t="shared" si="99"/>
        <v>0</v>
      </c>
      <c r="AB249" s="183">
        <f t="shared" si="99"/>
        <v>0</v>
      </c>
      <c r="AC249" s="183">
        <f t="shared" si="99"/>
        <v>0</v>
      </c>
      <c r="AD249" s="183">
        <f t="shared" si="99"/>
        <v>0</v>
      </c>
      <c r="AE249" s="183">
        <f t="shared" si="99"/>
        <v>0</v>
      </c>
      <c r="AF249" s="196">
        <f t="shared" si="99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v>0</v>
      </c>
      <c r="D250" s="183">
        <v>0</v>
      </c>
      <c r="E250" s="183">
        <f t="shared" si="100"/>
        <v>0</v>
      </c>
      <c r="F250" s="183">
        <f t="shared" si="100"/>
        <v>0</v>
      </c>
      <c r="G250" s="183">
        <f t="shared" si="100"/>
        <v>0</v>
      </c>
      <c r="H250" s="183">
        <f t="shared" si="100"/>
        <v>0</v>
      </c>
      <c r="I250" s="183">
        <f t="shared" si="100"/>
        <v>0</v>
      </c>
      <c r="J250" s="183">
        <f t="shared" si="100"/>
        <v>0</v>
      </c>
      <c r="K250" s="183">
        <f t="shared" si="100"/>
        <v>0</v>
      </c>
      <c r="L250" s="183">
        <f t="shared" si="100"/>
        <v>0</v>
      </c>
      <c r="M250" s="183">
        <f t="shared" si="100"/>
        <v>0</v>
      </c>
      <c r="N250" s="183">
        <f t="shared" si="100"/>
        <v>0</v>
      </c>
      <c r="O250" s="183">
        <f t="shared" si="100"/>
        <v>0</v>
      </c>
      <c r="P250" s="183">
        <f t="shared" si="100"/>
        <v>0</v>
      </c>
      <c r="Q250" s="183">
        <f t="shared" si="100"/>
        <v>0</v>
      </c>
      <c r="R250" s="183">
        <f t="shared" si="100"/>
        <v>0</v>
      </c>
      <c r="S250" s="183">
        <f t="shared" si="99"/>
        <v>0</v>
      </c>
      <c r="T250" s="183">
        <f t="shared" si="99"/>
        <v>0</v>
      </c>
      <c r="U250" s="183">
        <f t="shared" si="99"/>
        <v>0</v>
      </c>
      <c r="V250" s="183">
        <f t="shared" si="99"/>
        <v>0</v>
      </c>
      <c r="W250" s="183">
        <f t="shared" si="99"/>
        <v>0</v>
      </c>
      <c r="X250" s="183">
        <f t="shared" si="99"/>
        <v>0</v>
      </c>
      <c r="Y250" s="183">
        <f t="shared" si="99"/>
        <v>0</v>
      </c>
      <c r="Z250" s="183">
        <f t="shared" si="99"/>
        <v>0</v>
      </c>
      <c r="AA250" s="183">
        <f t="shared" si="99"/>
        <v>0</v>
      </c>
      <c r="AB250" s="183">
        <f t="shared" si="99"/>
        <v>0</v>
      </c>
      <c r="AC250" s="183">
        <f t="shared" si="99"/>
        <v>0</v>
      </c>
      <c r="AD250" s="183">
        <f t="shared" si="99"/>
        <v>0</v>
      </c>
      <c r="AE250" s="183">
        <f t="shared" si="99"/>
        <v>0</v>
      </c>
      <c r="AF250" s="196">
        <f t="shared" si="99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v>0</v>
      </c>
      <c r="D251" s="183">
        <v>0</v>
      </c>
      <c r="E251" s="183">
        <f t="shared" si="100"/>
        <v>0</v>
      </c>
      <c r="F251" s="183">
        <f t="shared" si="100"/>
        <v>0</v>
      </c>
      <c r="G251" s="183">
        <f t="shared" si="100"/>
        <v>0</v>
      </c>
      <c r="H251" s="183">
        <f t="shared" si="100"/>
        <v>0</v>
      </c>
      <c r="I251" s="183">
        <f t="shared" si="100"/>
        <v>0</v>
      </c>
      <c r="J251" s="183">
        <f t="shared" si="100"/>
        <v>0</v>
      </c>
      <c r="K251" s="183">
        <f t="shared" si="100"/>
        <v>0</v>
      </c>
      <c r="L251" s="183">
        <f t="shared" si="100"/>
        <v>0</v>
      </c>
      <c r="M251" s="183">
        <f t="shared" si="100"/>
        <v>0</v>
      </c>
      <c r="N251" s="183">
        <f t="shared" si="100"/>
        <v>0</v>
      </c>
      <c r="O251" s="183">
        <f t="shared" si="100"/>
        <v>0</v>
      </c>
      <c r="P251" s="183">
        <f t="shared" si="100"/>
        <v>0</v>
      </c>
      <c r="Q251" s="183">
        <f t="shared" si="100"/>
        <v>0</v>
      </c>
      <c r="R251" s="183">
        <f t="shared" si="100"/>
        <v>0</v>
      </c>
      <c r="S251" s="183">
        <f t="shared" si="99"/>
        <v>0</v>
      </c>
      <c r="T251" s="183">
        <f t="shared" si="99"/>
        <v>0</v>
      </c>
      <c r="U251" s="183">
        <f t="shared" si="99"/>
        <v>0</v>
      </c>
      <c r="V251" s="183">
        <f t="shared" si="99"/>
        <v>0</v>
      </c>
      <c r="W251" s="183">
        <f t="shared" si="99"/>
        <v>0</v>
      </c>
      <c r="X251" s="183">
        <f t="shared" si="99"/>
        <v>0</v>
      </c>
      <c r="Y251" s="183">
        <f t="shared" si="99"/>
        <v>0</v>
      </c>
      <c r="Z251" s="183">
        <f t="shared" si="99"/>
        <v>0</v>
      </c>
      <c r="AA251" s="183">
        <f t="shared" si="99"/>
        <v>0</v>
      </c>
      <c r="AB251" s="183">
        <f t="shared" si="99"/>
        <v>0</v>
      </c>
      <c r="AC251" s="183">
        <f t="shared" si="99"/>
        <v>0</v>
      </c>
      <c r="AD251" s="183">
        <f t="shared" si="99"/>
        <v>0</v>
      </c>
      <c r="AE251" s="183">
        <f t="shared" si="99"/>
        <v>0</v>
      </c>
      <c r="AF251" s="196">
        <f t="shared" si="99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v>0</v>
      </c>
      <c r="D252" s="183">
        <v>0</v>
      </c>
      <c r="E252" s="183">
        <f t="shared" si="100"/>
        <v>0</v>
      </c>
      <c r="F252" s="183">
        <f t="shared" si="100"/>
        <v>0</v>
      </c>
      <c r="G252" s="183">
        <f t="shared" si="100"/>
        <v>0</v>
      </c>
      <c r="H252" s="183">
        <f t="shared" si="100"/>
        <v>0</v>
      </c>
      <c r="I252" s="183">
        <f t="shared" si="100"/>
        <v>0</v>
      </c>
      <c r="J252" s="183">
        <f t="shared" si="100"/>
        <v>0</v>
      </c>
      <c r="K252" s="183">
        <f t="shared" si="100"/>
        <v>0</v>
      </c>
      <c r="L252" s="183">
        <f t="shared" si="100"/>
        <v>0</v>
      </c>
      <c r="M252" s="183">
        <f t="shared" si="100"/>
        <v>0</v>
      </c>
      <c r="N252" s="183">
        <f t="shared" si="100"/>
        <v>0</v>
      </c>
      <c r="O252" s="183">
        <f t="shared" si="100"/>
        <v>0</v>
      </c>
      <c r="P252" s="183">
        <f t="shared" si="100"/>
        <v>0</v>
      </c>
      <c r="Q252" s="183">
        <f t="shared" si="100"/>
        <v>0</v>
      </c>
      <c r="R252" s="183">
        <f t="shared" si="100"/>
        <v>0</v>
      </c>
      <c r="S252" s="183">
        <f t="shared" si="99"/>
        <v>0</v>
      </c>
      <c r="T252" s="183">
        <f t="shared" si="99"/>
        <v>0</v>
      </c>
      <c r="U252" s="183">
        <f t="shared" si="99"/>
        <v>0</v>
      </c>
      <c r="V252" s="183">
        <f t="shared" si="99"/>
        <v>0</v>
      </c>
      <c r="W252" s="183">
        <f t="shared" si="99"/>
        <v>0</v>
      </c>
      <c r="X252" s="183">
        <f t="shared" si="99"/>
        <v>0</v>
      </c>
      <c r="Y252" s="183">
        <f t="shared" si="99"/>
        <v>0</v>
      </c>
      <c r="Z252" s="183">
        <f t="shared" si="99"/>
        <v>0</v>
      </c>
      <c r="AA252" s="183">
        <f t="shared" si="99"/>
        <v>0</v>
      </c>
      <c r="AB252" s="183">
        <f t="shared" si="99"/>
        <v>0</v>
      </c>
      <c r="AC252" s="183">
        <f t="shared" si="99"/>
        <v>0</v>
      </c>
      <c r="AD252" s="183">
        <f t="shared" si="99"/>
        <v>0</v>
      </c>
      <c r="AE252" s="183">
        <f t="shared" si="99"/>
        <v>0</v>
      </c>
      <c r="AF252" s="196">
        <f t="shared" si="99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v>0</v>
      </c>
      <c r="D253" s="183">
        <v>0</v>
      </c>
      <c r="E253" s="183">
        <f t="shared" si="100"/>
        <v>0</v>
      </c>
      <c r="F253" s="183">
        <f t="shared" si="100"/>
        <v>0</v>
      </c>
      <c r="G253" s="183">
        <f t="shared" si="100"/>
        <v>0</v>
      </c>
      <c r="H253" s="183">
        <f t="shared" si="100"/>
        <v>0</v>
      </c>
      <c r="I253" s="183">
        <f t="shared" si="100"/>
        <v>0</v>
      </c>
      <c r="J253" s="183">
        <f t="shared" si="100"/>
        <v>0</v>
      </c>
      <c r="K253" s="183">
        <f t="shared" si="100"/>
        <v>0</v>
      </c>
      <c r="L253" s="183">
        <f t="shared" si="100"/>
        <v>0</v>
      </c>
      <c r="M253" s="183">
        <f t="shared" si="100"/>
        <v>0</v>
      </c>
      <c r="N253" s="183">
        <f t="shared" si="100"/>
        <v>0</v>
      </c>
      <c r="O253" s="183">
        <f t="shared" si="100"/>
        <v>0</v>
      </c>
      <c r="P253" s="183">
        <f t="shared" si="100"/>
        <v>0</v>
      </c>
      <c r="Q253" s="183">
        <f t="shared" si="100"/>
        <v>0</v>
      </c>
      <c r="R253" s="183">
        <f t="shared" si="100"/>
        <v>0</v>
      </c>
      <c r="S253" s="183">
        <f t="shared" si="99"/>
        <v>0</v>
      </c>
      <c r="T253" s="183">
        <f t="shared" si="99"/>
        <v>0</v>
      </c>
      <c r="U253" s="183">
        <f t="shared" si="99"/>
        <v>0</v>
      </c>
      <c r="V253" s="183">
        <f t="shared" si="99"/>
        <v>0</v>
      </c>
      <c r="W253" s="183">
        <f t="shared" si="99"/>
        <v>0</v>
      </c>
      <c r="X253" s="183">
        <f t="shared" si="99"/>
        <v>0</v>
      </c>
      <c r="Y253" s="183">
        <f t="shared" si="99"/>
        <v>0</v>
      </c>
      <c r="Z253" s="183">
        <f t="shared" si="99"/>
        <v>0</v>
      </c>
      <c r="AA253" s="183">
        <f t="shared" si="99"/>
        <v>0</v>
      </c>
      <c r="AB253" s="183">
        <f t="shared" si="99"/>
        <v>0</v>
      </c>
      <c r="AC253" s="183">
        <f t="shared" si="99"/>
        <v>0</v>
      </c>
      <c r="AD253" s="183">
        <f t="shared" si="99"/>
        <v>0</v>
      </c>
      <c r="AE253" s="183">
        <f t="shared" si="99"/>
        <v>0</v>
      </c>
      <c r="AF253" s="196">
        <f t="shared" si="99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v>0</v>
      </c>
      <c r="D254" s="183">
        <v>0</v>
      </c>
      <c r="E254" s="183">
        <f t="shared" si="100"/>
        <v>0</v>
      </c>
      <c r="F254" s="183">
        <f t="shared" si="100"/>
        <v>0</v>
      </c>
      <c r="G254" s="183">
        <f t="shared" si="100"/>
        <v>0</v>
      </c>
      <c r="H254" s="183">
        <f t="shared" si="100"/>
        <v>0</v>
      </c>
      <c r="I254" s="183">
        <f t="shared" si="100"/>
        <v>0</v>
      </c>
      <c r="J254" s="183">
        <f t="shared" si="100"/>
        <v>0</v>
      </c>
      <c r="K254" s="183">
        <f t="shared" si="100"/>
        <v>0</v>
      </c>
      <c r="L254" s="183">
        <f t="shared" si="100"/>
        <v>0</v>
      </c>
      <c r="M254" s="183">
        <f t="shared" si="100"/>
        <v>0</v>
      </c>
      <c r="N254" s="183">
        <f t="shared" si="100"/>
        <v>0</v>
      </c>
      <c r="O254" s="183">
        <f t="shared" si="100"/>
        <v>0</v>
      </c>
      <c r="P254" s="183">
        <f t="shared" si="100"/>
        <v>0</v>
      </c>
      <c r="Q254" s="183">
        <f t="shared" si="100"/>
        <v>0</v>
      </c>
      <c r="R254" s="183">
        <f t="shared" si="100"/>
        <v>0</v>
      </c>
      <c r="S254" s="183">
        <f t="shared" si="99"/>
        <v>0</v>
      </c>
      <c r="T254" s="183">
        <f t="shared" si="99"/>
        <v>0</v>
      </c>
      <c r="U254" s="183">
        <f t="shared" si="99"/>
        <v>0</v>
      </c>
      <c r="V254" s="183">
        <f t="shared" si="99"/>
        <v>0</v>
      </c>
      <c r="W254" s="183">
        <f t="shared" si="99"/>
        <v>0</v>
      </c>
      <c r="X254" s="183">
        <f t="shared" si="99"/>
        <v>0</v>
      </c>
      <c r="Y254" s="183">
        <f t="shared" si="99"/>
        <v>0</v>
      </c>
      <c r="Z254" s="183">
        <f t="shared" si="99"/>
        <v>0</v>
      </c>
      <c r="AA254" s="183">
        <f t="shared" si="99"/>
        <v>0</v>
      </c>
      <c r="AB254" s="183">
        <f t="shared" si="99"/>
        <v>0</v>
      </c>
      <c r="AC254" s="183">
        <f t="shared" si="99"/>
        <v>0</v>
      </c>
      <c r="AD254" s="183">
        <f t="shared" si="99"/>
        <v>0</v>
      </c>
      <c r="AE254" s="183">
        <f t="shared" si="99"/>
        <v>0</v>
      </c>
      <c r="AF254" s="196">
        <f t="shared" si="99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v>0</v>
      </c>
      <c r="D255" s="183">
        <v>0</v>
      </c>
      <c r="E255" s="183">
        <f t="shared" si="100"/>
        <v>0</v>
      </c>
      <c r="F255" s="183">
        <f t="shared" si="100"/>
        <v>0</v>
      </c>
      <c r="G255" s="183">
        <f t="shared" si="100"/>
        <v>0</v>
      </c>
      <c r="H255" s="183">
        <f t="shared" si="100"/>
        <v>0</v>
      </c>
      <c r="I255" s="183">
        <f t="shared" si="100"/>
        <v>0</v>
      </c>
      <c r="J255" s="183">
        <f t="shared" si="100"/>
        <v>0</v>
      </c>
      <c r="K255" s="183">
        <f t="shared" si="100"/>
        <v>0</v>
      </c>
      <c r="L255" s="183">
        <f t="shared" si="100"/>
        <v>0</v>
      </c>
      <c r="M255" s="183">
        <f t="shared" si="100"/>
        <v>0</v>
      </c>
      <c r="N255" s="183">
        <f t="shared" si="100"/>
        <v>0</v>
      </c>
      <c r="O255" s="183">
        <f t="shared" si="100"/>
        <v>0</v>
      </c>
      <c r="P255" s="183">
        <f t="shared" si="100"/>
        <v>0</v>
      </c>
      <c r="Q255" s="183">
        <f t="shared" si="100"/>
        <v>0</v>
      </c>
      <c r="R255" s="183">
        <f t="shared" si="100"/>
        <v>0</v>
      </c>
      <c r="S255" s="183">
        <f t="shared" si="99"/>
        <v>0</v>
      </c>
      <c r="T255" s="183">
        <f t="shared" si="99"/>
        <v>0</v>
      </c>
      <c r="U255" s="183">
        <f t="shared" si="99"/>
        <v>0</v>
      </c>
      <c r="V255" s="183">
        <f t="shared" si="99"/>
        <v>0</v>
      </c>
      <c r="W255" s="183">
        <f t="shared" si="99"/>
        <v>0</v>
      </c>
      <c r="X255" s="183">
        <f t="shared" si="99"/>
        <v>0</v>
      </c>
      <c r="Y255" s="183">
        <f t="shared" si="99"/>
        <v>0</v>
      </c>
      <c r="Z255" s="183">
        <f t="shared" si="99"/>
        <v>0</v>
      </c>
      <c r="AA255" s="183">
        <f t="shared" si="99"/>
        <v>0</v>
      </c>
      <c r="AB255" s="183">
        <f t="shared" si="99"/>
        <v>0</v>
      </c>
      <c r="AC255" s="183">
        <f t="shared" si="99"/>
        <v>0</v>
      </c>
      <c r="AD255" s="183">
        <f t="shared" si="99"/>
        <v>0</v>
      </c>
      <c r="AE255" s="183">
        <f t="shared" si="99"/>
        <v>0</v>
      </c>
      <c r="AF255" s="196">
        <f t="shared" si="99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v>0</v>
      </c>
      <c r="D256" s="183">
        <v>0</v>
      </c>
      <c r="E256" s="183">
        <f t="shared" si="100"/>
        <v>0</v>
      </c>
      <c r="F256" s="183">
        <f t="shared" si="100"/>
        <v>0</v>
      </c>
      <c r="G256" s="183">
        <f t="shared" si="100"/>
        <v>0</v>
      </c>
      <c r="H256" s="183">
        <f t="shared" si="100"/>
        <v>0</v>
      </c>
      <c r="I256" s="183">
        <f t="shared" si="100"/>
        <v>0</v>
      </c>
      <c r="J256" s="183">
        <f t="shared" si="100"/>
        <v>0</v>
      </c>
      <c r="K256" s="183">
        <f t="shared" si="100"/>
        <v>0</v>
      </c>
      <c r="L256" s="183">
        <f t="shared" si="100"/>
        <v>0</v>
      </c>
      <c r="M256" s="183">
        <f t="shared" si="100"/>
        <v>0</v>
      </c>
      <c r="N256" s="183">
        <f t="shared" si="100"/>
        <v>0</v>
      </c>
      <c r="O256" s="183">
        <f t="shared" si="100"/>
        <v>0</v>
      </c>
      <c r="P256" s="183">
        <f t="shared" si="100"/>
        <v>0</v>
      </c>
      <c r="Q256" s="183">
        <f t="shared" si="100"/>
        <v>0</v>
      </c>
      <c r="R256" s="183">
        <f t="shared" si="100"/>
        <v>0</v>
      </c>
      <c r="S256" s="183">
        <f t="shared" ref="S256:AF271" si="101">R256</f>
        <v>0</v>
      </c>
      <c r="T256" s="183">
        <f t="shared" si="101"/>
        <v>0</v>
      </c>
      <c r="U256" s="183">
        <f t="shared" si="101"/>
        <v>0</v>
      </c>
      <c r="V256" s="183">
        <f t="shared" si="101"/>
        <v>0</v>
      </c>
      <c r="W256" s="183">
        <f t="shared" si="101"/>
        <v>0</v>
      </c>
      <c r="X256" s="183">
        <f t="shared" si="101"/>
        <v>0</v>
      </c>
      <c r="Y256" s="183">
        <f t="shared" si="101"/>
        <v>0</v>
      </c>
      <c r="Z256" s="183">
        <f t="shared" si="101"/>
        <v>0</v>
      </c>
      <c r="AA256" s="183">
        <f t="shared" si="101"/>
        <v>0</v>
      </c>
      <c r="AB256" s="183">
        <f t="shared" si="101"/>
        <v>0</v>
      </c>
      <c r="AC256" s="183">
        <f t="shared" si="101"/>
        <v>0</v>
      </c>
      <c r="AD256" s="183">
        <f t="shared" si="101"/>
        <v>0</v>
      </c>
      <c r="AE256" s="183">
        <f t="shared" si="101"/>
        <v>0</v>
      </c>
      <c r="AF256" s="196">
        <f t="shared" si="101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v>0</v>
      </c>
      <c r="D257" s="183">
        <v>0</v>
      </c>
      <c r="E257" s="183">
        <f t="shared" si="100"/>
        <v>0</v>
      </c>
      <c r="F257" s="183">
        <f t="shared" si="100"/>
        <v>0</v>
      </c>
      <c r="G257" s="183">
        <f t="shared" si="100"/>
        <v>0</v>
      </c>
      <c r="H257" s="183">
        <f t="shared" si="100"/>
        <v>0</v>
      </c>
      <c r="I257" s="183">
        <f t="shared" si="100"/>
        <v>0</v>
      </c>
      <c r="J257" s="183">
        <f t="shared" si="100"/>
        <v>0</v>
      </c>
      <c r="K257" s="183">
        <f t="shared" si="100"/>
        <v>0</v>
      </c>
      <c r="L257" s="183">
        <f t="shared" si="100"/>
        <v>0</v>
      </c>
      <c r="M257" s="183">
        <f t="shared" si="100"/>
        <v>0</v>
      </c>
      <c r="N257" s="183">
        <f t="shared" si="100"/>
        <v>0</v>
      </c>
      <c r="O257" s="183">
        <f t="shared" si="100"/>
        <v>0</v>
      </c>
      <c r="P257" s="183">
        <f t="shared" si="100"/>
        <v>0</v>
      </c>
      <c r="Q257" s="183">
        <f t="shared" si="100"/>
        <v>0</v>
      </c>
      <c r="R257" s="183">
        <f t="shared" si="100"/>
        <v>0</v>
      </c>
      <c r="S257" s="183">
        <f t="shared" si="101"/>
        <v>0</v>
      </c>
      <c r="T257" s="183">
        <f t="shared" si="101"/>
        <v>0</v>
      </c>
      <c r="U257" s="183">
        <f t="shared" si="101"/>
        <v>0</v>
      </c>
      <c r="V257" s="183">
        <f t="shared" si="101"/>
        <v>0</v>
      </c>
      <c r="W257" s="183">
        <f t="shared" si="101"/>
        <v>0</v>
      </c>
      <c r="X257" s="183">
        <f t="shared" si="101"/>
        <v>0</v>
      </c>
      <c r="Y257" s="183">
        <f t="shared" si="101"/>
        <v>0</v>
      </c>
      <c r="Z257" s="183">
        <f t="shared" si="101"/>
        <v>0</v>
      </c>
      <c r="AA257" s="183">
        <f t="shared" si="101"/>
        <v>0</v>
      </c>
      <c r="AB257" s="183">
        <f t="shared" si="101"/>
        <v>0</v>
      </c>
      <c r="AC257" s="183">
        <f t="shared" si="101"/>
        <v>0</v>
      </c>
      <c r="AD257" s="183">
        <f t="shared" si="101"/>
        <v>0</v>
      </c>
      <c r="AE257" s="183">
        <f t="shared" si="101"/>
        <v>0</v>
      </c>
      <c r="AF257" s="196">
        <f t="shared" si="101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v>0</v>
      </c>
      <c r="D258" s="183">
        <v>0</v>
      </c>
      <c r="E258" s="183">
        <f t="shared" ref="E258:R273" si="102">D258</f>
        <v>0</v>
      </c>
      <c r="F258" s="183">
        <f t="shared" si="102"/>
        <v>0</v>
      </c>
      <c r="G258" s="183">
        <f t="shared" si="102"/>
        <v>0</v>
      </c>
      <c r="H258" s="183">
        <f t="shared" si="102"/>
        <v>0</v>
      </c>
      <c r="I258" s="183">
        <f t="shared" si="102"/>
        <v>0</v>
      </c>
      <c r="J258" s="183">
        <f t="shared" si="102"/>
        <v>0</v>
      </c>
      <c r="K258" s="183">
        <f t="shared" si="102"/>
        <v>0</v>
      </c>
      <c r="L258" s="183">
        <f t="shared" si="102"/>
        <v>0</v>
      </c>
      <c r="M258" s="183">
        <f t="shared" si="102"/>
        <v>0</v>
      </c>
      <c r="N258" s="183">
        <f t="shared" si="102"/>
        <v>0</v>
      </c>
      <c r="O258" s="183">
        <f t="shared" si="102"/>
        <v>0</v>
      </c>
      <c r="P258" s="183">
        <f t="shared" si="102"/>
        <v>0</v>
      </c>
      <c r="Q258" s="183">
        <f t="shared" si="102"/>
        <v>0</v>
      </c>
      <c r="R258" s="183">
        <f t="shared" si="102"/>
        <v>0</v>
      </c>
      <c r="S258" s="183">
        <f t="shared" si="101"/>
        <v>0</v>
      </c>
      <c r="T258" s="183">
        <f t="shared" si="101"/>
        <v>0</v>
      </c>
      <c r="U258" s="183">
        <f t="shared" si="101"/>
        <v>0</v>
      </c>
      <c r="V258" s="183">
        <f t="shared" si="101"/>
        <v>0</v>
      </c>
      <c r="W258" s="183">
        <f t="shared" si="101"/>
        <v>0</v>
      </c>
      <c r="X258" s="183">
        <f t="shared" si="101"/>
        <v>0</v>
      </c>
      <c r="Y258" s="183">
        <f t="shared" si="101"/>
        <v>0</v>
      </c>
      <c r="Z258" s="183">
        <f t="shared" si="101"/>
        <v>0</v>
      </c>
      <c r="AA258" s="183">
        <f t="shared" si="101"/>
        <v>0</v>
      </c>
      <c r="AB258" s="183">
        <f t="shared" si="101"/>
        <v>0</v>
      </c>
      <c r="AC258" s="183">
        <f t="shared" si="101"/>
        <v>0</v>
      </c>
      <c r="AD258" s="183">
        <f t="shared" si="101"/>
        <v>0</v>
      </c>
      <c r="AE258" s="183">
        <f t="shared" si="101"/>
        <v>0</v>
      </c>
      <c r="AF258" s="196">
        <f t="shared" si="101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v>0</v>
      </c>
      <c r="D259" s="183">
        <v>0</v>
      </c>
      <c r="E259" s="183">
        <f t="shared" si="102"/>
        <v>0</v>
      </c>
      <c r="F259" s="183">
        <f t="shared" si="102"/>
        <v>0</v>
      </c>
      <c r="G259" s="183">
        <f t="shared" si="102"/>
        <v>0</v>
      </c>
      <c r="H259" s="183">
        <f t="shared" si="102"/>
        <v>0</v>
      </c>
      <c r="I259" s="183">
        <f t="shared" si="102"/>
        <v>0</v>
      </c>
      <c r="J259" s="183">
        <f t="shared" si="102"/>
        <v>0</v>
      </c>
      <c r="K259" s="183">
        <f t="shared" si="102"/>
        <v>0</v>
      </c>
      <c r="L259" s="183">
        <f t="shared" si="102"/>
        <v>0</v>
      </c>
      <c r="M259" s="183">
        <f t="shared" si="102"/>
        <v>0</v>
      </c>
      <c r="N259" s="183">
        <f t="shared" si="102"/>
        <v>0</v>
      </c>
      <c r="O259" s="183">
        <f t="shared" si="102"/>
        <v>0</v>
      </c>
      <c r="P259" s="183">
        <f t="shared" si="102"/>
        <v>0</v>
      </c>
      <c r="Q259" s="183">
        <f t="shared" si="102"/>
        <v>0</v>
      </c>
      <c r="R259" s="183">
        <f t="shared" si="102"/>
        <v>0</v>
      </c>
      <c r="S259" s="183">
        <f t="shared" si="101"/>
        <v>0</v>
      </c>
      <c r="T259" s="183">
        <f t="shared" si="101"/>
        <v>0</v>
      </c>
      <c r="U259" s="183">
        <f t="shared" si="101"/>
        <v>0</v>
      </c>
      <c r="V259" s="183">
        <f t="shared" si="101"/>
        <v>0</v>
      </c>
      <c r="W259" s="183">
        <f t="shared" si="101"/>
        <v>0</v>
      </c>
      <c r="X259" s="183">
        <f t="shared" si="101"/>
        <v>0</v>
      </c>
      <c r="Y259" s="183">
        <f t="shared" si="101"/>
        <v>0</v>
      </c>
      <c r="Z259" s="183">
        <f t="shared" si="101"/>
        <v>0</v>
      </c>
      <c r="AA259" s="183">
        <f t="shared" si="101"/>
        <v>0</v>
      </c>
      <c r="AB259" s="183">
        <f t="shared" si="101"/>
        <v>0</v>
      </c>
      <c r="AC259" s="183">
        <f t="shared" si="101"/>
        <v>0</v>
      </c>
      <c r="AD259" s="183">
        <f t="shared" si="101"/>
        <v>0</v>
      </c>
      <c r="AE259" s="183">
        <f t="shared" si="101"/>
        <v>0</v>
      </c>
      <c r="AF259" s="196">
        <f t="shared" si="101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v>0</v>
      </c>
      <c r="D260" s="183">
        <v>0</v>
      </c>
      <c r="E260" s="183">
        <f t="shared" si="102"/>
        <v>0</v>
      </c>
      <c r="F260" s="183">
        <f t="shared" si="102"/>
        <v>0</v>
      </c>
      <c r="G260" s="183">
        <f t="shared" si="102"/>
        <v>0</v>
      </c>
      <c r="H260" s="183">
        <f t="shared" si="102"/>
        <v>0</v>
      </c>
      <c r="I260" s="183">
        <f t="shared" si="102"/>
        <v>0</v>
      </c>
      <c r="J260" s="183">
        <f t="shared" si="102"/>
        <v>0</v>
      </c>
      <c r="K260" s="183">
        <f t="shared" si="102"/>
        <v>0</v>
      </c>
      <c r="L260" s="183">
        <f t="shared" si="102"/>
        <v>0</v>
      </c>
      <c r="M260" s="183">
        <f t="shared" si="102"/>
        <v>0</v>
      </c>
      <c r="N260" s="183">
        <f t="shared" si="102"/>
        <v>0</v>
      </c>
      <c r="O260" s="183">
        <f t="shared" si="102"/>
        <v>0</v>
      </c>
      <c r="P260" s="183">
        <f t="shared" si="102"/>
        <v>0</v>
      </c>
      <c r="Q260" s="183">
        <f t="shared" si="102"/>
        <v>0</v>
      </c>
      <c r="R260" s="183">
        <f t="shared" si="102"/>
        <v>0</v>
      </c>
      <c r="S260" s="183">
        <f t="shared" si="101"/>
        <v>0</v>
      </c>
      <c r="T260" s="183">
        <f t="shared" si="101"/>
        <v>0</v>
      </c>
      <c r="U260" s="183">
        <f t="shared" si="101"/>
        <v>0</v>
      </c>
      <c r="V260" s="183">
        <f t="shared" si="101"/>
        <v>0</v>
      </c>
      <c r="W260" s="183">
        <f t="shared" si="101"/>
        <v>0</v>
      </c>
      <c r="X260" s="183">
        <f t="shared" si="101"/>
        <v>0</v>
      </c>
      <c r="Y260" s="183">
        <f t="shared" si="101"/>
        <v>0</v>
      </c>
      <c r="Z260" s="183">
        <f t="shared" si="101"/>
        <v>0</v>
      </c>
      <c r="AA260" s="183">
        <f t="shared" si="101"/>
        <v>0</v>
      </c>
      <c r="AB260" s="183">
        <f t="shared" si="101"/>
        <v>0</v>
      </c>
      <c r="AC260" s="183">
        <f t="shared" si="101"/>
        <v>0</v>
      </c>
      <c r="AD260" s="183">
        <f t="shared" si="101"/>
        <v>0</v>
      </c>
      <c r="AE260" s="183">
        <f t="shared" si="101"/>
        <v>0</v>
      </c>
      <c r="AF260" s="196">
        <f t="shared" si="101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v>0</v>
      </c>
      <c r="D261" s="183">
        <v>0</v>
      </c>
      <c r="E261" s="183">
        <f t="shared" si="102"/>
        <v>0</v>
      </c>
      <c r="F261" s="183">
        <f t="shared" si="102"/>
        <v>0</v>
      </c>
      <c r="G261" s="183">
        <f t="shared" si="102"/>
        <v>0</v>
      </c>
      <c r="H261" s="183">
        <f t="shared" si="102"/>
        <v>0</v>
      </c>
      <c r="I261" s="183">
        <f t="shared" si="102"/>
        <v>0</v>
      </c>
      <c r="J261" s="183">
        <f t="shared" si="102"/>
        <v>0</v>
      </c>
      <c r="K261" s="183">
        <f t="shared" si="102"/>
        <v>0</v>
      </c>
      <c r="L261" s="183">
        <f t="shared" si="102"/>
        <v>0</v>
      </c>
      <c r="M261" s="183">
        <f t="shared" si="102"/>
        <v>0</v>
      </c>
      <c r="N261" s="183">
        <f t="shared" si="102"/>
        <v>0</v>
      </c>
      <c r="O261" s="183">
        <f t="shared" si="102"/>
        <v>0</v>
      </c>
      <c r="P261" s="183">
        <f t="shared" si="102"/>
        <v>0</v>
      </c>
      <c r="Q261" s="183">
        <f t="shared" si="102"/>
        <v>0</v>
      </c>
      <c r="R261" s="183">
        <f t="shared" si="102"/>
        <v>0</v>
      </c>
      <c r="S261" s="183">
        <f t="shared" si="101"/>
        <v>0</v>
      </c>
      <c r="T261" s="183">
        <f t="shared" si="101"/>
        <v>0</v>
      </c>
      <c r="U261" s="183">
        <f t="shared" si="101"/>
        <v>0</v>
      </c>
      <c r="V261" s="183">
        <f t="shared" si="101"/>
        <v>0</v>
      </c>
      <c r="W261" s="183">
        <f t="shared" si="101"/>
        <v>0</v>
      </c>
      <c r="X261" s="183">
        <f t="shared" si="101"/>
        <v>0</v>
      </c>
      <c r="Y261" s="183">
        <f t="shared" si="101"/>
        <v>0</v>
      </c>
      <c r="Z261" s="183">
        <f t="shared" si="101"/>
        <v>0</v>
      </c>
      <c r="AA261" s="183">
        <f t="shared" si="101"/>
        <v>0</v>
      </c>
      <c r="AB261" s="183">
        <f t="shared" si="101"/>
        <v>0</v>
      </c>
      <c r="AC261" s="183">
        <f t="shared" si="101"/>
        <v>0</v>
      </c>
      <c r="AD261" s="183">
        <f t="shared" si="101"/>
        <v>0</v>
      </c>
      <c r="AE261" s="183">
        <f t="shared" si="101"/>
        <v>0</v>
      </c>
      <c r="AF261" s="196">
        <f t="shared" si="101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v>0</v>
      </c>
      <c r="D262" s="183">
        <v>0</v>
      </c>
      <c r="E262" s="183">
        <f t="shared" si="102"/>
        <v>0</v>
      </c>
      <c r="F262" s="183">
        <f t="shared" si="102"/>
        <v>0</v>
      </c>
      <c r="G262" s="183">
        <f t="shared" si="102"/>
        <v>0</v>
      </c>
      <c r="H262" s="183">
        <f t="shared" si="102"/>
        <v>0</v>
      </c>
      <c r="I262" s="183">
        <f t="shared" si="102"/>
        <v>0</v>
      </c>
      <c r="J262" s="183">
        <f t="shared" si="102"/>
        <v>0</v>
      </c>
      <c r="K262" s="183">
        <f t="shared" si="102"/>
        <v>0</v>
      </c>
      <c r="L262" s="183">
        <f t="shared" si="102"/>
        <v>0</v>
      </c>
      <c r="M262" s="183">
        <f t="shared" si="102"/>
        <v>0</v>
      </c>
      <c r="N262" s="183">
        <f t="shared" si="102"/>
        <v>0</v>
      </c>
      <c r="O262" s="183">
        <f t="shared" si="102"/>
        <v>0</v>
      </c>
      <c r="P262" s="183">
        <f t="shared" si="102"/>
        <v>0</v>
      </c>
      <c r="Q262" s="183">
        <f t="shared" si="102"/>
        <v>0</v>
      </c>
      <c r="R262" s="183">
        <f t="shared" si="102"/>
        <v>0</v>
      </c>
      <c r="S262" s="183">
        <f t="shared" si="101"/>
        <v>0</v>
      </c>
      <c r="T262" s="183">
        <f t="shared" si="101"/>
        <v>0</v>
      </c>
      <c r="U262" s="183">
        <f t="shared" si="101"/>
        <v>0</v>
      </c>
      <c r="V262" s="183">
        <f t="shared" si="101"/>
        <v>0</v>
      </c>
      <c r="W262" s="183">
        <f t="shared" si="101"/>
        <v>0</v>
      </c>
      <c r="X262" s="183">
        <f t="shared" si="101"/>
        <v>0</v>
      </c>
      <c r="Y262" s="183">
        <f t="shared" si="101"/>
        <v>0</v>
      </c>
      <c r="Z262" s="183">
        <f t="shared" si="101"/>
        <v>0</v>
      </c>
      <c r="AA262" s="183">
        <f t="shared" si="101"/>
        <v>0</v>
      </c>
      <c r="AB262" s="183">
        <f t="shared" si="101"/>
        <v>0</v>
      </c>
      <c r="AC262" s="183">
        <f t="shared" si="101"/>
        <v>0</v>
      </c>
      <c r="AD262" s="183">
        <f t="shared" si="101"/>
        <v>0</v>
      </c>
      <c r="AE262" s="183">
        <f t="shared" si="101"/>
        <v>0</v>
      </c>
      <c r="AF262" s="196">
        <f t="shared" si="101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v>0</v>
      </c>
      <c r="D263" s="183">
        <v>0</v>
      </c>
      <c r="E263" s="183">
        <f t="shared" si="102"/>
        <v>0</v>
      </c>
      <c r="F263" s="183">
        <f t="shared" si="102"/>
        <v>0</v>
      </c>
      <c r="G263" s="183">
        <f t="shared" si="102"/>
        <v>0</v>
      </c>
      <c r="H263" s="183">
        <f t="shared" si="102"/>
        <v>0</v>
      </c>
      <c r="I263" s="183">
        <f t="shared" si="102"/>
        <v>0</v>
      </c>
      <c r="J263" s="183">
        <f t="shared" si="102"/>
        <v>0</v>
      </c>
      <c r="K263" s="183">
        <f t="shared" si="102"/>
        <v>0</v>
      </c>
      <c r="L263" s="183">
        <f t="shared" si="102"/>
        <v>0</v>
      </c>
      <c r="M263" s="183">
        <f t="shared" si="102"/>
        <v>0</v>
      </c>
      <c r="N263" s="183">
        <f t="shared" si="102"/>
        <v>0</v>
      </c>
      <c r="O263" s="183">
        <f t="shared" si="102"/>
        <v>0</v>
      </c>
      <c r="P263" s="183">
        <f t="shared" si="102"/>
        <v>0</v>
      </c>
      <c r="Q263" s="183">
        <f t="shared" si="102"/>
        <v>0</v>
      </c>
      <c r="R263" s="183">
        <f t="shared" si="102"/>
        <v>0</v>
      </c>
      <c r="S263" s="183">
        <f t="shared" si="101"/>
        <v>0</v>
      </c>
      <c r="T263" s="183">
        <f t="shared" si="101"/>
        <v>0</v>
      </c>
      <c r="U263" s="183">
        <f t="shared" si="101"/>
        <v>0</v>
      </c>
      <c r="V263" s="183">
        <f t="shared" si="101"/>
        <v>0</v>
      </c>
      <c r="W263" s="183">
        <f t="shared" si="101"/>
        <v>0</v>
      </c>
      <c r="X263" s="183">
        <f t="shared" si="101"/>
        <v>0</v>
      </c>
      <c r="Y263" s="183">
        <f t="shared" si="101"/>
        <v>0</v>
      </c>
      <c r="Z263" s="183">
        <f t="shared" si="101"/>
        <v>0</v>
      </c>
      <c r="AA263" s="183">
        <f t="shared" si="101"/>
        <v>0</v>
      </c>
      <c r="AB263" s="183">
        <f t="shared" si="101"/>
        <v>0</v>
      </c>
      <c r="AC263" s="183">
        <f t="shared" si="101"/>
        <v>0</v>
      </c>
      <c r="AD263" s="183">
        <f t="shared" si="101"/>
        <v>0</v>
      </c>
      <c r="AE263" s="183">
        <f t="shared" si="101"/>
        <v>0</v>
      </c>
      <c r="AF263" s="196">
        <f t="shared" si="101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v>0</v>
      </c>
      <c r="D264" s="183">
        <v>0</v>
      </c>
      <c r="E264" s="183">
        <f t="shared" si="102"/>
        <v>0</v>
      </c>
      <c r="F264" s="183">
        <f t="shared" si="102"/>
        <v>0</v>
      </c>
      <c r="G264" s="183">
        <f t="shared" si="102"/>
        <v>0</v>
      </c>
      <c r="H264" s="183">
        <f t="shared" si="102"/>
        <v>0</v>
      </c>
      <c r="I264" s="183">
        <f t="shared" si="102"/>
        <v>0</v>
      </c>
      <c r="J264" s="183">
        <f t="shared" si="102"/>
        <v>0</v>
      </c>
      <c r="K264" s="183">
        <f t="shared" si="102"/>
        <v>0</v>
      </c>
      <c r="L264" s="183">
        <f t="shared" si="102"/>
        <v>0</v>
      </c>
      <c r="M264" s="183">
        <f t="shared" si="102"/>
        <v>0</v>
      </c>
      <c r="N264" s="183">
        <f t="shared" si="102"/>
        <v>0</v>
      </c>
      <c r="O264" s="183">
        <f t="shared" si="102"/>
        <v>0</v>
      </c>
      <c r="P264" s="183">
        <f t="shared" si="102"/>
        <v>0</v>
      </c>
      <c r="Q264" s="183">
        <f t="shared" si="102"/>
        <v>0</v>
      </c>
      <c r="R264" s="183">
        <f t="shared" si="102"/>
        <v>0</v>
      </c>
      <c r="S264" s="183">
        <f t="shared" si="101"/>
        <v>0</v>
      </c>
      <c r="T264" s="183">
        <f t="shared" si="101"/>
        <v>0</v>
      </c>
      <c r="U264" s="183">
        <f t="shared" si="101"/>
        <v>0</v>
      </c>
      <c r="V264" s="183">
        <f t="shared" si="101"/>
        <v>0</v>
      </c>
      <c r="W264" s="183">
        <f t="shared" si="101"/>
        <v>0</v>
      </c>
      <c r="X264" s="183">
        <f t="shared" si="101"/>
        <v>0</v>
      </c>
      <c r="Y264" s="183">
        <f t="shared" si="101"/>
        <v>0</v>
      </c>
      <c r="Z264" s="183">
        <f t="shared" si="101"/>
        <v>0</v>
      </c>
      <c r="AA264" s="183">
        <f t="shared" si="101"/>
        <v>0</v>
      </c>
      <c r="AB264" s="183">
        <f t="shared" si="101"/>
        <v>0</v>
      </c>
      <c r="AC264" s="183">
        <f t="shared" si="101"/>
        <v>0</v>
      </c>
      <c r="AD264" s="183">
        <f t="shared" si="101"/>
        <v>0</v>
      </c>
      <c r="AE264" s="183">
        <f t="shared" si="101"/>
        <v>0</v>
      </c>
      <c r="AF264" s="196">
        <f t="shared" si="101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v>0</v>
      </c>
      <c r="D265" s="183">
        <v>0</v>
      </c>
      <c r="E265" s="183">
        <f t="shared" si="102"/>
        <v>0</v>
      </c>
      <c r="F265" s="183">
        <f t="shared" si="102"/>
        <v>0</v>
      </c>
      <c r="G265" s="183">
        <f t="shared" si="102"/>
        <v>0</v>
      </c>
      <c r="H265" s="183">
        <f t="shared" si="102"/>
        <v>0</v>
      </c>
      <c r="I265" s="183">
        <f t="shared" si="102"/>
        <v>0</v>
      </c>
      <c r="J265" s="183">
        <f t="shared" si="102"/>
        <v>0</v>
      </c>
      <c r="K265" s="183">
        <f t="shared" si="102"/>
        <v>0</v>
      </c>
      <c r="L265" s="183">
        <f t="shared" si="102"/>
        <v>0</v>
      </c>
      <c r="M265" s="183">
        <f t="shared" si="102"/>
        <v>0</v>
      </c>
      <c r="N265" s="183">
        <f t="shared" si="102"/>
        <v>0</v>
      </c>
      <c r="O265" s="183">
        <f t="shared" si="102"/>
        <v>0</v>
      </c>
      <c r="P265" s="183">
        <f t="shared" si="102"/>
        <v>0</v>
      </c>
      <c r="Q265" s="183">
        <f t="shared" si="102"/>
        <v>0</v>
      </c>
      <c r="R265" s="183">
        <f t="shared" si="102"/>
        <v>0</v>
      </c>
      <c r="S265" s="183">
        <f t="shared" si="101"/>
        <v>0</v>
      </c>
      <c r="T265" s="183">
        <f t="shared" si="101"/>
        <v>0</v>
      </c>
      <c r="U265" s="183">
        <f t="shared" si="101"/>
        <v>0</v>
      </c>
      <c r="V265" s="183">
        <f t="shared" si="101"/>
        <v>0</v>
      </c>
      <c r="W265" s="183">
        <f t="shared" si="101"/>
        <v>0</v>
      </c>
      <c r="X265" s="183">
        <f t="shared" si="101"/>
        <v>0</v>
      </c>
      <c r="Y265" s="183">
        <f t="shared" si="101"/>
        <v>0</v>
      </c>
      <c r="Z265" s="183">
        <f t="shared" si="101"/>
        <v>0</v>
      </c>
      <c r="AA265" s="183">
        <f t="shared" si="101"/>
        <v>0</v>
      </c>
      <c r="AB265" s="183">
        <f t="shared" si="101"/>
        <v>0</v>
      </c>
      <c r="AC265" s="183">
        <f t="shared" si="101"/>
        <v>0</v>
      </c>
      <c r="AD265" s="183">
        <f t="shared" si="101"/>
        <v>0</v>
      </c>
      <c r="AE265" s="183">
        <f t="shared" si="101"/>
        <v>0</v>
      </c>
      <c r="AF265" s="196">
        <f t="shared" si="101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v>0</v>
      </c>
      <c r="D266" s="183">
        <v>0</v>
      </c>
      <c r="E266" s="183">
        <f t="shared" si="102"/>
        <v>0</v>
      </c>
      <c r="F266" s="183">
        <f t="shared" si="102"/>
        <v>0</v>
      </c>
      <c r="G266" s="183">
        <f t="shared" si="102"/>
        <v>0</v>
      </c>
      <c r="H266" s="183">
        <f t="shared" si="102"/>
        <v>0</v>
      </c>
      <c r="I266" s="183">
        <f t="shared" si="102"/>
        <v>0</v>
      </c>
      <c r="J266" s="183">
        <f t="shared" si="102"/>
        <v>0</v>
      </c>
      <c r="K266" s="183">
        <f t="shared" si="102"/>
        <v>0</v>
      </c>
      <c r="L266" s="183">
        <f t="shared" si="102"/>
        <v>0</v>
      </c>
      <c r="M266" s="183">
        <f t="shared" si="102"/>
        <v>0</v>
      </c>
      <c r="N266" s="183">
        <f t="shared" si="102"/>
        <v>0</v>
      </c>
      <c r="O266" s="183">
        <f t="shared" si="102"/>
        <v>0</v>
      </c>
      <c r="P266" s="183">
        <f t="shared" si="102"/>
        <v>0</v>
      </c>
      <c r="Q266" s="183">
        <f t="shared" si="102"/>
        <v>0</v>
      </c>
      <c r="R266" s="183">
        <f t="shared" si="102"/>
        <v>0</v>
      </c>
      <c r="S266" s="183">
        <f t="shared" si="101"/>
        <v>0</v>
      </c>
      <c r="T266" s="183">
        <f t="shared" si="101"/>
        <v>0</v>
      </c>
      <c r="U266" s="183">
        <f t="shared" si="101"/>
        <v>0</v>
      </c>
      <c r="V266" s="183">
        <f t="shared" si="101"/>
        <v>0</v>
      </c>
      <c r="W266" s="183">
        <f t="shared" si="101"/>
        <v>0</v>
      </c>
      <c r="X266" s="183">
        <f t="shared" si="101"/>
        <v>0</v>
      </c>
      <c r="Y266" s="183">
        <f t="shared" si="101"/>
        <v>0</v>
      </c>
      <c r="Z266" s="183">
        <f t="shared" si="101"/>
        <v>0</v>
      </c>
      <c r="AA266" s="183">
        <f t="shared" si="101"/>
        <v>0</v>
      </c>
      <c r="AB266" s="183">
        <f t="shared" si="101"/>
        <v>0</v>
      </c>
      <c r="AC266" s="183">
        <f t="shared" si="101"/>
        <v>0</v>
      </c>
      <c r="AD266" s="183">
        <f t="shared" si="101"/>
        <v>0</v>
      </c>
      <c r="AE266" s="183">
        <f t="shared" si="101"/>
        <v>0</v>
      </c>
      <c r="AF266" s="196">
        <f t="shared" si="101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v>0</v>
      </c>
      <c r="D267" s="183">
        <v>0</v>
      </c>
      <c r="E267" s="183">
        <f t="shared" si="102"/>
        <v>0</v>
      </c>
      <c r="F267" s="183">
        <f t="shared" si="102"/>
        <v>0</v>
      </c>
      <c r="G267" s="183">
        <f t="shared" si="102"/>
        <v>0</v>
      </c>
      <c r="H267" s="183">
        <f t="shared" si="102"/>
        <v>0</v>
      </c>
      <c r="I267" s="183">
        <f t="shared" si="102"/>
        <v>0</v>
      </c>
      <c r="J267" s="183">
        <f t="shared" si="102"/>
        <v>0</v>
      </c>
      <c r="K267" s="183">
        <f t="shared" si="102"/>
        <v>0</v>
      </c>
      <c r="L267" s="183">
        <f t="shared" si="102"/>
        <v>0</v>
      </c>
      <c r="M267" s="183">
        <f t="shared" si="102"/>
        <v>0</v>
      </c>
      <c r="N267" s="183">
        <f t="shared" si="102"/>
        <v>0</v>
      </c>
      <c r="O267" s="183">
        <f t="shared" si="102"/>
        <v>0</v>
      </c>
      <c r="P267" s="183">
        <f t="shared" si="102"/>
        <v>0</v>
      </c>
      <c r="Q267" s="183">
        <f t="shared" si="102"/>
        <v>0</v>
      </c>
      <c r="R267" s="183">
        <f t="shared" si="102"/>
        <v>0</v>
      </c>
      <c r="S267" s="183">
        <f t="shared" si="101"/>
        <v>0</v>
      </c>
      <c r="T267" s="183">
        <f t="shared" si="101"/>
        <v>0</v>
      </c>
      <c r="U267" s="183">
        <f t="shared" si="101"/>
        <v>0</v>
      </c>
      <c r="V267" s="183">
        <f t="shared" si="101"/>
        <v>0</v>
      </c>
      <c r="W267" s="183">
        <f t="shared" si="101"/>
        <v>0</v>
      </c>
      <c r="X267" s="183">
        <f t="shared" si="101"/>
        <v>0</v>
      </c>
      <c r="Y267" s="183">
        <f t="shared" si="101"/>
        <v>0</v>
      </c>
      <c r="Z267" s="183">
        <f t="shared" si="101"/>
        <v>0</v>
      </c>
      <c r="AA267" s="183">
        <f t="shared" si="101"/>
        <v>0</v>
      </c>
      <c r="AB267" s="183">
        <f t="shared" si="101"/>
        <v>0</v>
      </c>
      <c r="AC267" s="183">
        <f t="shared" si="101"/>
        <v>0</v>
      </c>
      <c r="AD267" s="183">
        <f t="shared" si="101"/>
        <v>0</v>
      </c>
      <c r="AE267" s="183">
        <f t="shared" si="101"/>
        <v>0</v>
      </c>
      <c r="AF267" s="196">
        <f t="shared" si="101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v>0</v>
      </c>
      <c r="D268" s="183">
        <v>0</v>
      </c>
      <c r="E268" s="183">
        <f t="shared" si="102"/>
        <v>0</v>
      </c>
      <c r="F268" s="183">
        <f t="shared" si="102"/>
        <v>0</v>
      </c>
      <c r="G268" s="183">
        <f t="shared" si="102"/>
        <v>0</v>
      </c>
      <c r="H268" s="183">
        <f t="shared" si="102"/>
        <v>0</v>
      </c>
      <c r="I268" s="183">
        <f t="shared" si="102"/>
        <v>0</v>
      </c>
      <c r="J268" s="183">
        <f t="shared" si="102"/>
        <v>0</v>
      </c>
      <c r="K268" s="183">
        <f t="shared" si="102"/>
        <v>0</v>
      </c>
      <c r="L268" s="183">
        <f t="shared" si="102"/>
        <v>0</v>
      </c>
      <c r="M268" s="183">
        <f t="shared" si="102"/>
        <v>0</v>
      </c>
      <c r="N268" s="183">
        <f t="shared" si="102"/>
        <v>0</v>
      </c>
      <c r="O268" s="183">
        <f t="shared" si="102"/>
        <v>0</v>
      </c>
      <c r="P268" s="183">
        <f t="shared" si="102"/>
        <v>0</v>
      </c>
      <c r="Q268" s="183">
        <f t="shared" si="102"/>
        <v>0</v>
      </c>
      <c r="R268" s="183">
        <f t="shared" si="102"/>
        <v>0</v>
      </c>
      <c r="S268" s="183">
        <f t="shared" si="101"/>
        <v>0</v>
      </c>
      <c r="T268" s="183">
        <f t="shared" si="101"/>
        <v>0</v>
      </c>
      <c r="U268" s="183">
        <f t="shared" si="101"/>
        <v>0</v>
      </c>
      <c r="V268" s="183">
        <f t="shared" si="101"/>
        <v>0</v>
      </c>
      <c r="W268" s="183">
        <f t="shared" si="101"/>
        <v>0</v>
      </c>
      <c r="X268" s="183">
        <f t="shared" si="101"/>
        <v>0</v>
      </c>
      <c r="Y268" s="183">
        <f t="shared" si="101"/>
        <v>0</v>
      </c>
      <c r="Z268" s="183">
        <f t="shared" si="101"/>
        <v>0</v>
      </c>
      <c r="AA268" s="183">
        <f t="shared" si="101"/>
        <v>0</v>
      </c>
      <c r="AB268" s="183">
        <f t="shared" si="101"/>
        <v>0</v>
      </c>
      <c r="AC268" s="183">
        <f t="shared" si="101"/>
        <v>0</v>
      </c>
      <c r="AD268" s="183">
        <f t="shared" si="101"/>
        <v>0</v>
      </c>
      <c r="AE268" s="183">
        <f t="shared" si="101"/>
        <v>0</v>
      </c>
      <c r="AF268" s="196">
        <f t="shared" si="101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v>0</v>
      </c>
      <c r="D269" s="183">
        <v>0</v>
      </c>
      <c r="E269" s="183">
        <f t="shared" si="102"/>
        <v>0</v>
      </c>
      <c r="F269" s="183">
        <f t="shared" si="102"/>
        <v>0</v>
      </c>
      <c r="G269" s="183">
        <f t="shared" si="102"/>
        <v>0</v>
      </c>
      <c r="H269" s="183">
        <f t="shared" si="102"/>
        <v>0</v>
      </c>
      <c r="I269" s="183">
        <f t="shared" si="102"/>
        <v>0</v>
      </c>
      <c r="J269" s="183">
        <f t="shared" si="102"/>
        <v>0</v>
      </c>
      <c r="K269" s="183">
        <f t="shared" si="102"/>
        <v>0</v>
      </c>
      <c r="L269" s="183">
        <f t="shared" si="102"/>
        <v>0</v>
      </c>
      <c r="M269" s="183">
        <f t="shared" si="102"/>
        <v>0</v>
      </c>
      <c r="N269" s="183">
        <f t="shared" si="102"/>
        <v>0</v>
      </c>
      <c r="O269" s="183">
        <f t="shared" si="102"/>
        <v>0</v>
      </c>
      <c r="P269" s="183">
        <f t="shared" si="102"/>
        <v>0</v>
      </c>
      <c r="Q269" s="183">
        <f t="shared" si="102"/>
        <v>0</v>
      </c>
      <c r="R269" s="183">
        <f t="shared" si="102"/>
        <v>0</v>
      </c>
      <c r="S269" s="183">
        <f t="shared" si="101"/>
        <v>0</v>
      </c>
      <c r="T269" s="183">
        <f t="shared" si="101"/>
        <v>0</v>
      </c>
      <c r="U269" s="183">
        <f t="shared" si="101"/>
        <v>0</v>
      </c>
      <c r="V269" s="183">
        <f t="shared" si="101"/>
        <v>0</v>
      </c>
      <c r="W269" s="183">
        <f t="shared" si="101"/>
        <v>0</v>
      </c>
      <c r="X269" s="183">
        <f t="shared" si="101"/>
        <v>0</v>
      </c>
      <c r="Y269" s="183">
        <f t="shared" si="101"/>
        <v>0</v>
      </c>
      <c r="Z269" s="183">
        <f t="shared" si="101"/>
        <v>0</v>
      </c>
      <c r="AA269" s="183">
        <f t="shared" si="101"/>
        <v>0</v>
      </c>
      <c r="AB269" s="183">
        <f t="shared" si="101"/>
        <v>0</v>
      </c>
      <c r="AC269" s="183">
        <f t="shared" si="101"/>
        <v>0</v>
      </c>
      <c r="AD269" s="183">
        <f t="shared" si="101"/>
        <v>0</v>
      </c>
      <c r="AE269" s="183">
        <f t="shared" si="101"/>
        <v>0</v>
      </c>
      <c r="AF269" s="196">
        <f t="shared" si="101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v>0</v>
      </c>
      <c r="D270" s="183">
        <v>0</v>
      </c>
      <c r="E270" s="183">
        <f t="shared" si="102"/>
        <v>0</v>
      </c>
      <c r="F270" s="183">
        <f t="shared" si="102"/>
        <v>0</v>
      </c>
      <c r="G270" s="183">
        <f t="shared" si="102"/>
        <v>0</v>
      </c>
      <c r="H270" s="183">
        <f t="shared" si="102"/>
        <v>0</v>
      </c>
      <c r="I270" s="183">
        <f t="shared" si="102"/>
        <v>0</v>
      </c>
      <c r="J270" s="183">
        <f t="shared" si="102"/>
        <v>0</v>
      </c>
      <c r="K270" s="183">
        <f t="shared" si="102"/>
        <v>0</v>
      </c>
      <c r="L270" s="183">
        <f t="shared" si="102"/>
        <v>0</v>
      </c>
      <c r="M270" s="183">
        <f t="shared" si="102"/>
        <v>0</v>
      </c>
      <c r="N270" s="183">
        <f t="shared" si="102"/>
        <v>0</v>
      </c>
      <c r="O270" s="183">
        <f t="shared" si="102"/>
        <v>0</v>
      </c>
      <c r="P270" s="183">
        <f t="shared" si="102"/>
        <v>0</v>
      </c>
      <c r="Q270" s="183">
        <f t="shared" si="102"/>
        <v>0</v>
      </c>
      <c r="R270" s="183">
        <f t="shared" si="102"/>
        <v>0</v>
      </c>
      <c r="S270" s="183">
        <f t="shared" si="101"/>
        <v>0</v>
      </c>
      <c r="T270" s="183">
        <f t="shared" si="101"/>
        <v>0</v>
      </c>
      <c r="U270" s="183">
        <f t="shared" si="101"/>
        <v>0</v>
      </c>
      <c r="V270" s="183">
        <f t="shared" si="101"/>
        <v>0</v>
      </c>
      <c r="W270" s="183">
        <f t="shared" si="101"/>
        <v>0</v>
      </c>
      <c r="X270" s="183">
        <f t="shared" si="101"/>
        <v>0</v>
      </c>
      <c r="Y270" s="183">
        <f t="shared" si="101"/>
        <v>0</v>
      </c>
      <c r="Z270" s="183">
        <f t="shared" si="101"/>
        <v>0</v>
      </c>
      <c r="AA270" s="183">
        <f t="shared" si="101"/>
        <v>0</v>
      </c>
      <c r="AB270" s="183">
        <f t="shared" si="101"/>
        <v>0</v>
      </c>
      <c r="AC270" s="183">
        <f t="shared" si="101"/>
        <v>0</v>
      </c>
      <c r="AD270" s="183">
        <f t="shared" si="101"/>
        <v>0</v>
      </c>
      <c r="AE270" s="183">
        <f t="shared" si="101"/>
        <v>0</v>
      </c>
      <c r="AF270" s="196">
        <f t="shared" si="101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v>0</v>
      </c>
      <c r="D271" s="183">
        <v>0</v>
      </c>
      <c r="E271" s="183">
        <f t="shared" si="102"/>
        <v>0</v>
      </c>
      <c r="F271" s="183">
        <f t="shared" si="102"/>
        <v>0</v>
      </c>
      <c r="G271" s="183">
        <f t="shared" si="102"/>
        <v>0</v>
      </c>
      <c r="H271" s="183">
        <f t="shared" si="102"/>
        <v>0</v>
      </c>
      <c r="I271" s="183">
        <f t="shared" si="102"/>
        <v>0</v>
      </c>
      <c r="J271" s="183">
        <f t="shared" si="102"/>
        <v>0</v>
      </c>
      <c r="K271" s="183">
        <f t="shared" si="102"/>
        <v>0</v>
      </c>
      <c r="L271" s="183">
        <f t="shared" si="102"/>
        <v>0</v>
      </c>
      <c r="M271" s="183">
        <f t="shared" si="102"/>
        <v>0</v>
      </c>
      <c r="N271" s="183">
        <f t="shared" si="102"/>
        <v>0</v>
      </c>
      <c r="O271" s="183">
        <f t="shared" si="102"/>
        <v>0</v>
      </c>
      <c r="P271" s="183">
        <f t="shared" si="102"/>
        <v>0</v>
      </c>
      <c r="Q271" s="183">
        <f t="shared" si="102"/>
        <v>0</v>
      </c>
      <c r="R271" s="183">
        <f t="shared" si="102"/>
        <v>0</v>
      </c>
      <c r="S271" s="183">
        <f t="shared" si="101"/>
        <v>0</v>
      </c>
      <c r="T271" s="183">
        <f t="shared" si="101"/>
        <v>0</v>
      </c>
      <c r="U271" s="183">
        <f t="shared" si="101"/>
        <v>0</v>
      </c>
      <c r="V271" s="183">
        <f t="shared" si="101"/>
        <v>0</v>
      </c>
      <c r="W271" s="183">
        <f t="shared" si="101"/>
        <v>0</v>
      </c>
      <c r="X271" s="183">
        <f t="shared" si="101"/>
        <v>0</v>
      </c>
      <c r="Y271" s="183">
        <f t="shared" si="101"/>
        <v>0</v>
      </c>
      <c r="Z271" s="183">
        <f t="shared" si="101"/>
        <v>0</v>
      </c>
      <c r="AA271" s="183">
        <f t="shared" si="101"/>
        <v>0</v>
      </c>
      <c r="AB271" s="183">
        <f t="shared" si="101"/>
        <v>0</v>
      </c>
      <c r="AC271" s="183">
        <f t="shared" si="101"/>
        <v>0</v>
      </c>
      <c r="AD271" s="183">
        <f t="shared" si="101"/>
        <v>0</v>
      </c>
      <c r="AE271" s="183">
        <f t="shared" si="101"/>
        <v>0</v>
      </c>
      <c r="AF271" s="196">
        <f t="shared" si="101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v>0</v>
      </c>
      <c r="D272" s="183">
        <v>0</v>
      </c>
      <c r="E272" s="183">
        <f t="shared" si="102"/>
        <v>0</v>
      </c>
      <c r="F272" s="183">
        <f t="shared" si="102"/>
        <v>0</v>
      </c>
      <c r="G272" s="183">
        <f t="shared" si="102"/>
        <v>0</v>
      </c>
      <c r="H272" s="183">
        <f t="shared" si="102"/>
        <v>0</v>
      </c>
      <c r="I272" s="183">
        <f t="shared" si="102"/>
        <v>0</v>
      </c>
      <c r="J272" s="183">
        <f t="shared" si="102"/>
        <v>0</v>
      </c>
      <c r="K272" s="183">
        <f t="shared" si="102"/>
        <v>0</v>
      </c>
      <c r="L272" s="183">
        <f t="shared" si="102"/>
        <v>0</v>
      </c>
      <c r="M272" s="183">
        <f t="shared" si="102"/>
        <v>0</v>
      </c>
      <c r="N272" s="183">
        <f t="shared" si="102"/>
        <v>0</v>
      </c>
      <c r="O272" s="183">
        <f t="shared" si="102"/>
        <v>0</v>
      </c>
      <c r="P272" s="183">
        <f t="shared" si="102"/>
        <v>0</v>
      </c>
      <c r="Q272" s="183">
        <f t="shared" si="102"/>
        <v>0</v>
      </c>
      <c r="R272" s="183">
        <f t="shared" si="102"/>
        <v>0</v>
      </c>
      <c r="S272" s="183">
        <f t="shared" ref="R272:AF287" si="103">R272</f>
        <v>0</v>
      </c>
      <c r="T272" s="183">
        <f t="shared" si="103"/>
        <v>0</v>
      </c>
      <c r="U272" s="183">
        <f t="shared" si="103"/>
        <v>0</v>
      </c>
      <c r="V272" s="183">
        <f t="shared" si="103"/>
        <v>0</v>
      </c>
      <c r="W272" s="183">
        <f t="shared" si="103"/>
        <v>0</v>
      </c>
      <c r="X272" s="183">
        <f t="shared" si="103"/>
        <v>0</v>
      </c>
      <c r="Y272" s="183">
        <f t="shared" si="103"/>
        <v>0</v>
      </c>
      <c r="Z272" s="183">
        <f t="shared" si="103"/>
        <v>0</v>
      </c>
      <c r="AA272" s="183">
        <f t="shared" si="103"/>
        <v>0</v>
      </c>
      <c r="AB272" s="183">
        <f t="shared" si="103"/>
        <v>0</v>
      </c>
      <c r="AC272" s="183">
        <f t="shared" si="103"/>
        <v>0</v>
      </c>
      <c r="AD272" s="183">
        <f t="shared" si="103"/>
        <v>0</v>
      </c>
      <c r="AE272" s="183">
        <f t="shared" si="103"/>
        <v>0</v>
      </c>
      <c r="AF272" s="196">
        <f t="shared" si="103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v>0</v>
      </c>
      <c r="D273" s="183">
        <v>0</v>
      </c>
      <c r="E273" s="183">
        <f t="shared" si="102"/>
        <v>0</v>
      </c>
      <c r="F273" s="183">
        <f t="shared" si="102"/>
        <v>0</v>
      </c>
      <c r="G273" s="183">
        <f t="shared" si="102"/>
        <v>0</v>
      </c>
      <c r="H273" s="183">
        <f t="shared" si="102"/>
        <v>0</v>
      </c>
      <c r="I273" s="183">
        <f t="shared" si="102"/>
        <v>0</v>
      </c>
      <c r="J273" s="183">
        <f t="shared" si="102"/>
        <v>0</v>
      </c>
      <c r="K273" s="183">
        <f t="shared" si="102"/>
        <v>0</v>
      </c>
      <c r="L273" s="183">
        <f t="shared" si="102"/>
        <v>0</v>
      </c>
      <c r="M273" s="183">
        <f t="shared" si="102"/>
        <v>0</v>
      </c>
      <c r="N273" s="183">
        <f t="shared" si="102"/>
        <v>0</v>
      </c>
      <c r="O273" s="183">
        <f t="shared" si="102"/>
        <v>0</v>
      </c>
      <c r="P273" s="183">
        <f t="shared" si="102"/>
        <v>0</v>
      </c>
      <c r="Q273" s="183">
        <f t="shared" si="102"/>
        <v>0</v>
      </c>
      <c r="R273" s="183">
        <f t="shared" ref="E273:R288" si="104">Q273</f>
        <v>0</v>
      </c>
      <c r="S273" s="183">
        <f t="shared" si="103"/>
        <v>0</v>
      </c>
      <c r="T273" s="183">
        <f t="shared" si="103"/>
        <v>0</v>
      </c>
      <c r="U273" s="183">
        <f t="shared" si="103"/>
        <v>0</v>
      </c>
      <c r="V273" s="183">
        <f t="shared" si="103"/>
        <v>0</v>
      </c>
      <c r="W273" s="183">
        <f t="shared" si="103"/>
        <v>0</v>
      </c>
      <c r="X273" s="183">
        <f t="shared" si="103"/>
        <v>0</v>
      </c>
      <c r="Y273" s="183">
        <f t="shared" si="103"/>
        <v>0</v>
      </c>
      <c r="Z273" s="183">
        <f t="shared" si="103"/>
        <v>0</v>
      </c>
      <c r="AA273" s="183">
        <f t="shared" si="103"/>
        <v>0</v>
      </c>
      <c r="AB273" s="183">
        <f t="shared" si="103"/>
        <v>0</v>
      </c>
      <c r="AC273" s="183">
        <f t="shared" si="103"/>
        <v>0</v>
      </c>
      <c r="AD273" s="183">
        <f t="shared" si="103"/>
        <v>0</v>
      </c>
      <c r="AE273" s="183">
        <f t="shared" si="103"/>
        <v>0</v>
      </c>
      <c r="AF273" s="196">
        <f t="shared" si="103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v>0</v>
      </c>
      <c r="D274" s="183">
        <v>0</v>
      </c>
      <c r="E274" s="183">
        <f t="shared" si="104"/>
        <v>0</v>
      </c>
      <c r="F274" s="183">
        <f t="shared" si="104"/>
        <v>0</v>
      </c>
      <c r="G274" s="183">
        <f t="shared" si="104"/>
        <v>0</v>
      </c>
      <c r="H274" s="183">
        <f t="shared" si="104"/>
        <v>0</v>
      </c>
      <c r="I274" s="183">
        <f t="shared" si="104"/>
        <v>0</v>
      </c>
      <c r="J274" s="183">
        <f t="shared" si="104"/>
        <v>0</v>
      </c>
      <c r="K274" s="183">
        <f t="shared" si="104"/>
        <v>0</v>
      </c>
      <c r="L274" s="183">
        <f t="shared" si="104"/>
        <v>0</v>
      </c>
      <c r="M274" s="183">
        <f t="shared" si="104"/>
        <v>0</v>
      </c>
      <c r="N274" s="183">
        <f t="shared" si="104"/>
        <v>0</v>
      </c>
      <c r="O274" s="183">
        <f t="shared" si="104"/>
        <v>0</v>
      </c>
      <c r="P274" s="183">
        <f t="shared" si="104"/>
        <v>0</v>
      </c>
      <c r="Q274" s="183">
        <f t="shared" si="104"/>
        <v>0</v>
      </c>
      <c r="R274" s="183">
        <f t="shared" si="104"/>
        <v>0</v>
      </c>
      <c r="S274" s="183">
        <f t="shared" si="103"/>
        <v>0</v>
      </c>
      <c r="T274" s="183">
        <f t="shared" si="103"/>
        <v>0</v>
      </c>
      <c r="U274" s="183">
        <f t="shared" si="103"/>
        <v>0</v>
      </c>
      <c r="V274" s="183">
        <f t="shared" si="103"/>
        <v>0</v>
      </c>
      <c r="W274" s="183">
        <f t="shared" si="103"/>
        <v>0</v>
      </c>
      <c r="X274" s="183">
        <f t="shared" si="103"/>
        <v>0</v>
      </c>
      <c r="Y274" s="183">
        <f t="shared" si="103"/>
        <v>0</v>
      </c>
      <c r="Z274" s="183">
        <f t="shared" si="103"/>
        <v>0</v>
      </c>
      <c r="AA274" s="183">
        <f t="shared" si="103"/>
        <v>0</v>
      </c>
      <c r="AB274" s="183">
        <f t="shared" si="103"/>
        <v>0</v>
      </c>
      <c r="AC274" s="183">
        <f t="shared" si="103"/>
        <v>0</v>
      </c>
      <c r="AD274" s="183">
        <f t="shared" si="103"/>
        <v>0</v>
      </c>
      <c r="AE274" s="183">
        <f t="shared" si="103"/>
        <v>0</v>
      </c>
      <c r="AF274" s="196">
        <f t="shared" si="103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v>0</v>
      </c>
      <c r="D275" s="183">
        <v>0</v>
      </c>
      <c r="E275" s="183">
        <f t="shared" si="104"/>
        <v>0</v>
      </c>
      <c r="F275" s="183">
        <f t="shared" si="104"/>
        <v>0</v>
      </c>
      <c r="G275" s="183">
        <f t="shared" si="104"/>
        <v>0</v>
      </c>
      <c r="H275" s="183">
        <f t="shared" si="104"/>
        <v>0</v>
      </c>
      <c r="I275" s="183">
        <f t="shared" si="104"/>
        <v>0</v>
      </c>
      <c r="J275" s="183">
        <f t="shared" si="104"/>
        <v>0</v>
      </c>
      <c r="K275" s="183">
        <f t="shared" si="104"/>
        <v>0</v>
      </c>
      <c r="L275" s="183">
        <f t="shared" si="104"/>
        <v>0</v>
      </c>
      <c r="M275" s="183">
        <f t="shared" si="104"/>
        <v>0</v>
      </c>
      <c r="N275" s="183">
        <f t="shared" si="104"/>
        <v>0</v>
      </c>
      <c r="O275" s="183">
        <f t="shared" si="104"/>
        <v>0</v>
      </c>
      <c r="P275" s="183">
        <f t="shared" si="104"/>
        <v>0</v>
      </c>
      <c r="Q275" s="183">
        <f t="shared" si="104"/>
        <v>0</v>
      </c>
      <c r="R275" s="183">
        <f t="shared" si="104"/>
        <v>0</v>
      </c>
      <c r="S275" s="183">
        <f t="shared" si="103"/>
        <v>0</v>
      </c>
      <c r="T275" s="183">
        <f t="shared" si="103"/>
        <v>0</v>
      </c>
      <c r="U275" s="183">
        <f t="shared" si="103"/>
        <v>0</v>
      </c>
      <c r="V275" s="183">
        <f t="shared" si="103"/>
        <v>0</v>
      </c>
      <c r="W275" s="183">
        <f t="shared" si="103"/>
        <v>0</v>
      </c>
      <c r="X275" s="183">
        <f t="shared" si="103"/>
        <v>0</v>
      </c>
      <c r="Y275" s="183">
        <f t="shared" si="103"/>
        <v>0</v>
      </c>
      <c r="Z275" s="183">
        <f t="shared" si="103"/>
        <v>0</v>
      </c>
      <c r="AA275" s="183">
        <f t="shared" si="103"/>
        <v>0</v>
      </c>
      <c r="AB275" s="183">
        <f t="shared" si="103"/>
        <v>0</v>
      </c>
      <c r="AC275" s="183">
        <f t="shared" si="103"/>
        <v>0</v>
      </c>
      <c r="AD275" s="183">
        <f t="shared" si="103"/>
        <v>0</v>
      </c>
      <c r="AE275" s="183">
        <f t="shared" si="103"/>
        <v>0</v>
      </c>
      <c r="AF275" s="196">
        <f t="shared" si="103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v>0</v>
      </c>
      <c r="D276" s="183">
        <v>0</v>
      </c>
      <c r="E276" s="183">
        <f t="shared" si="104"/>
        <v>0</v>
      </c>
      <c r="F276" s="183">
        <f t="shared" si="104"/>
        <v>0</v>
      </c>
      <c r="G276" s="183">
        <f t="shared" si="104"/>
        <v>0</v>
      </c>
      <c r="H276" s="183">
        <f t="shared" si="104"/>
        <v>0</v>
      </c>
      <c r="I276" s="183">
        <f t="shared" si="104"/>
        <v>0</v>
      </c>
      <c r="J276" s="183">
        <f t="shared" si="104"/>
        <v>0</v>
      </c>
      <c r="K276" s="183">
        <f t="shared" si="104"/>
        <v>0</v>
      </c>
      <c r="L276" s="183">
        <f t="shared" si="104"/>
        <v>0</v>
      </c>
      <c r="M276" s="183">
        <f t="shared" si="104"/>
        <v>0</v>
      </c>
      <c r="N276" s="183">
        <f t="shared" si="104"/>
        <v>0</v>
      </c>
      <c r="O276" s="183">
        <f t="shared" si="104"/>
        <v>0</v>
      </c>
      <c r="P276" s="183">
        <f t="shared" si="104"/>
        <v>0</v>
      </c>
      <c r="Q276" s="183">
        <f t="shared" si="104"/>
        <v>0</v>
      </c>
      <c r="R276" s="183">
        <f t="shared" si="104"/>
        <v>0</v>
      </c>
      <c r="S276" s="183">
        <f t="shared" si="103"/>
        <v>0</v>
      </c>
      <c r="T276" s="183">
        <f t="shared" si="103"/>
        <v>0</v>
      </c>
      <c r="U276" s="183">
        <f t="shared" si="103"/>
        <v>0</v>
      </c>
      <c r="V276" s="183">
        <f t="shared" si="103"/>
        <v>0</v>
      </c>
      <c r="W276" s="183">
        <f t="shared" si="103"/>
        <v>0</v>
      </c>
      <c r="X276" s="183">
        <f t="shared" si="103"/>
        <v>0</v>
      </c>
      <c r="Y276" s="183">
        <f t="shared" si="103"/>
        <v>0</v>
      </c>
      <c r="Z276" s="183">
        <f t="shared" si="103"/>
        <v>0</v>
      </c>
      <c r="AA276" s="183">
        <f t="shared" si="103"/>
        <v>0</v>
      </c>
      <c r="AB276" s="183">
        <f t="shared" si="103"/>
        <v>0</v>
      </c>
      <c r="AC276" s="183">
        <f t="shared" si="103"/>
        <v>0</v>
      </c>
      <c r="AD276" s="183">
        <f t="shared" si="103"/>
        <v>0</v>
      </c>
      <c r="AE276" s="183">
        <f t="shared" si="103"/>
        <v>0</v>
      </c>
      <c r="AF276" s="196">
        <f t="shared" si="103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v>0</v>
      </c>
      <c r="D277" s="183">
        <v>0</v>
      </c>
      <c r="E277" s="183">
        <f t="shared" si="104"/>
        <v>0</v>
      </c>
      <c r="F277" s="183">
        <f t="shared" si="104"/>
        <v>0</v>
      </c>
      <c r="G277" s="183">
        <f t="shared" si="104"/>
        <v>0</v>
      </c>
      <c r="H277" s="183">
        <f t="shared" si="104"/>
        <v>0</v>
      </c>
      <c r="I277" s="183">
        <f t="shared" si="104"/>
        <v>0</v>
      </c>
      <c r="J277" s="183">
        <f t="shared" si="104"/>
        <v>0</v>
      </c>
      <c r="K277" s="183">
        <f t="shared" si="104"/>
        <v>0</v>
      </c>
      <c r="L277" s="183">
        <f t="shared" si="104"/>
        <v>0</v>
      </c>
      <c r="M277" s="183">
        <f t="shared" si="104"/>
        <v>0</v>
      </c>
      <c r="N277" s="183">
        <f t="shared" si="104"/>
        <v>0</v>
      </c>
      <c r="O277" s="183">
        <f t="shared" si="104"/>
        <v>0</v>
      </c>
      <c r="P277" s="183">
        <f t="shared" si="104"/>
        <v>0</v>
      </c>
      <c r="Q277" s="183">
        <f t="shared" si="104"/>
        <v>0</v>
      </c>
      <c r="R277" s="183">
        <f t="shared" si="104"/>
        <v>0</v>
      </c>
      <c r="S277" s="183">
        <f t="shared" si="103"/>
        <v>0</v>
      </c>
      <c r="T277" s="183">
        <f t="shared" si="103"/>
        <v>0</v>
      </c>
      <c r="U277" s="183">
        <f t="shared" si="103"/>
        <v>0</v>
      </c>
      <c r="V277" s="183">
        <f t="shared" si="103"/>
        <v>0</v>
      </c>
      <c r="W277" s="183">
        <f t="shared" si="103"/>
        <v>0</v>
      </c>
      <c r="X277" s="183">
        <f t="shared" si="103"/>
        <v>0</v>
      </c>
      <c r="Y277" s="183">
        <f t="shared" si="103"/>
        <v>0</v>
      </c>
      <c r="Z277" s="183">
        <f t="shared" si="103"/>
        <v>0</v>
      </c>
      <c r="AA277" s="183">
        <f t="shared" si="103"/>
        <v>0</v>
      </c>
      <c r="AB277" s="183">
        <f t="shared" si="103"/>
        <v>0</v>
      </c>
      <c r="AC277" s="183">
        <f t="shared" si="103"/>
        <v>0</v>
      </c>
      <c r="AD277" s="183">
        <f t="shared" si="103"/>
        <v>0</v>
      </c>
      <c r="AE277" s="183">
        <f t="shared" si="103"/>
        <v>0</v>
      </c>
      <c r="AF277" s="196">
        <f t="shared" si="103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v>0</v>
      </c>
      <c r="D278" s="183">
        <v>0</v>
      </c>
      <c r="E278" s="183">
        <f t="shared" si="104"/>
        <v>0</v>
      </c>
      <c r="F278" s="183">
        <f t="shared" si="104"/>
        <v>0</v>
      </c>
      <c r="G278" s="183">
        <f t="shared" si="104"/>
        <v>0</v>
      </c>
      <c r="H278" s="183">
        <f t="shared" si="104"/>
        <v>0</v>
      </c>
      <c r="I278" s="183">
        <f t="shared" si="104"/>
        <v>0</v>
      </c>
      <c r="J278" s="183">
        <f t="shared" si="104"/>
        <v>0</v>
      </c>
      <c r="K278" s="183">
        <f t="shared" si="104"/>
        <v>0</v>
      </c>
      <c r="L278" s="183">
        <f t="shared" si="104"/>
        <v>0</v>
      </c>
      <c r="M278" s="183">
        <f t="shared" si="104"/>
        <v>0</v>
      </c>
      <c r="N278" s="183">
        <f t="shared" si="104"/>
        <v>0</v>
      </c>
      <c r="O278" s="183">
        <f t="shared" si="104"/>
        <v>0</v>
      </c>
      <c r="P278" s="183">
        <f t="shared" si="104"/>
        <v>0</v>
      </c>
      <c r="Q278" s="183">
        <f t="shared" si="104"/>
        <v>0</v>
      </c>
      <c r="R278" s="183">
        <f t="shared" si="104"/>
        <v>0</v>
      </c>
      <c r="S278" s="183">
        <f t="shared" si="103"/>
        <v>0</v>
      </c>
      <c r="T278" s="183">
        <f t="shared" si="103"/>
        <v>0</v>
      </c>
      <c r="U278" s="183">
        <f t="shared" si="103"/>
        <v>0</v>
      </c>
      <c r="V278" s="183">
        <f t="shared" si="103"/>
        <v>0</v>
      </c>
      <c r="W278" s="183">
        <f t="shared" si="103"/>
        <v>0</v>
      </c>
      <c r="X278" s="183">
        <f t="shared" si="103"/>
        <v>0</v>
      </c>
      <c r="Y278" s="183">
        <f t="shared" si="103"/>
        <v>0</v>
      </c>
      <c r="Z278" s="183">
        <f t="shared" si="103"/>
        <v>0</v>
      </c>
      <c r="AA278" s="183">
        <f t="shared" si="103"/>
        <v>0</v>
      </c>
      <c r="AB278" s="183">
        <f t="shared" si="103"/>
        <v>0</v>
      </c>
      <c r="AC278" s="183">
        <f t="shared" si="103"/>
        <v>0</v>
      </c>
      <c r="AD278" s="183">
        <f t="shared" si="103"/>
        <v>0</v>
      </c>
      <c r="AE278" s="183">
        <f t="shared" si="103"/>
        <v>0</v>
      </c>
      <c r="AF278" s="196">
        <f t="shared" si="103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v>0</v>
      </c>
      <c r="D279" s="183">
        <v>0</v>
      </c>
      <c r="E279" s="183">
        <f t="shared" si="104"/>
        <v>0</v>
      </c>
      <c r="F279" s="183">
        <f t="shared" si="104"/>
        <v>0</v>
      </c>
      <c r="G279" s="183">
        <f t="shared" si="104"/>
        <v>0</v>
      </c>
      <c r="H279" s="183">
        <f t="shared" si="104"/>
        <v>0</v>
      </c>
      <c r="I279" s="183">
        <f t="shared" si="104"/>
        <v>0</v>
      </c>
      <c r="J279" s="183">
        <f t="shared" si="104"/>
        <v>0</v>
      </c>
      <c r="K279" s="183">
        <f t="shared" si="104"/>
        <v>0</v>
      </c>
      <c r="L279" s="183">
        <f t="shared" si="104"/>
        <v>0</v>
      </c>
      <c r="M279" s="183">
        <f t="shared" si="104"/>
        <v>0</v>
      </c>
      <c r="N279" s="183">
        <f t="shared" si="104"/>
        <v>0</v>
      </c>
      <c r="O279" s="183">
        <f t="shared" si="104"/>
        <v>0</v>
      </c>
      <c r="P279" s="183">
        <f t="shared" si="104"/>
        <v>0</v>
      </c>
      <c r="Q279" s="183">
        <f t="shared" si="104"/>
        <v>0</v>
      </c>
      <c r="R279" s="183">
        <f t="shared" si="104"/>
        <v>0</v>
      </c>
      <c r="S279" s="183">
        <f t="shared" si="103"/>
        <v>0</v>
      </c>
      <c r="T279" s="183">
        <f t="shared" si="103"/>
        <v>0</v>
      </c>
      <c r="U279" s="183">
        <f t="shared" si="103"/>
        <v>0</v>
      </c>
      <c r="V279" s="183">
        <f t="shared" si="103"/>
        <v>0</v>
      </c>
      <c r="W279" s="183">
        <f t="shared" si="103"/>
        <v>0</v>
      </c>
      <c r="X279" s="183">
        <f t="shared" si="103"/>
        <v>0</v>
      </c>
      <c r="Y279" s="183">
        <f t="shared" si="103"/>
        <v>0</v>
      </c>
      <c r="Z279" s="183">
        <f t="shared" si="103"/>
        <v>0</v>
      </c>
      <c r="AA279" s="183">
        <f t="shared" si="103"/>
        <v>0</v>
      </c>
      <c r="AB279" s="183">
        <f t="shared" si="103"/>
        <v>0</v>
      </c>
      <c r="AC279" s="183">
        <f t="shared" si="103"/>
        <v>0</v>
      </c>
      <c r="AD279" s="183">
        <f t="shared" si="103"/>
        <v>0</v>
      </c>
      <c r="AE279" s="183">
        <f t="shared" si="103"/>
        <v>0</v>
      </c>
      <c r="AF279" s="196">
        <f t="shared" si="103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v>0</v>
      </c>
      <c r="D280" s="183">
        <v>0</v>
      </c>
      <c r="E280" s="183">
        <f t="shared" si="104"/>
        <v>0</v>
      </c>
      <c r="F280" s="183">
        <f t="shared" si="104"/>
        <v>0</v>
      </c>
      <c r="G280" s="183">
        <f t="shared" si="104"/>
        <v>0</v>
      </c>
      <c r="H280" s="183">
        <f t="shared" si="104"/>
        <v>0</v>
      </c>
      <c r="I280" s="183">
        <f t="shared" si="104"/>
        <v>0</v>
      </c>
      <c r="J280" s="183">
        <f t="shared" si="104"/>
        <v>0</v>
      </c>
      <c r="K280" s="183">
        <f t="shared" si="104"/>
        <v>0</v>
      </c>
      <c r="L280" s="183">
        <f t="shared" si="104"/>
        <v>0</v>
      </c>
      <c r="M280" s="183">
        <f t="shared" si="104"/>
        <v>0</v>
      </c>
      <c r="N280" s="183">
        <f t="shared" si="104"/>
        <v>0</v>
      </c>
      <c r="O280" s="183">
        <f t="shared" si="104"/>
        <v>0</v>
      </c>
      <c r="P280" s="183">
        <f t="shared" si="104"/>
        <v>0</v>
      </c>
      <c r="Q280" s="183">
        <f t="shared" si="104"/>
        <v>0</v>
      </c>
      <c r="R280" s="183">
        <f t="shared" si="104"/>
        <v>0</v>
      </c>
      <c r="S280" s="183">
        <f t="shared" si="103"/>
        <v>0</v>
      </c>
      <c r="T280" s="183">
        <f t="shared" si="103"/>
        <v>0</v>
      </c>
      <c r="U280" s="183">
        <f t="shared" si="103"/>
        <v>0</v>
      </c>
      <c r="V280" s="183">
        <f t="shared" si="103"/>
        <v>0</v>
      </c>
      <c r="W280" s="183">
        <f t="shared" si="103"/>
        <v>0</v>
      </c>
      <c r="X280" s="183">
        <f t="shared" si="103"/>
        <v>0</v>
      </c>
      <c r="Y280" s="183">
        <f t="shared" si="103"/>
        <v>0</v>
      </c>
      <c r="Z280" s="183">
        <f t="shared" si="103"/>
        <v>0</v>
      </c>
      <c r="AA280" s="183">
        <f t="shared" si="103"/>
        <v>0</v>
      </c>
      <c r="AB280" s="183">
        <f t="shared" si="103"/>
        <v>0</v>
      </c>
      <c r="AC280" s="183">
        <f t="shared" si="103"/>
        <v>0</v>
      </c>
      <c r="AD280" s="183">
        <f t="shared" si="103"/>
        <v>0</v>
      </c>
      <c r="AE280" s="183">
        <f t="shared" si="103"/>
        <v>0</v>
      </c>
      <c r="AF280" s="196">
        <f t="shared" si="103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v>0</v>
      </c>
      <c r="D281" s="183">
        <v>0</v>
      </c>
      <c r="E281" s="183">
        <f t="shared" si="104"/>
        <v>0</v>
      </c>
      <c r="F281" s="183">
        <f t="shared" si="104"/>
        <v>0</v>
      </c>
      <c r="G281" s="183">
        <f t="shared" si="104"/>
        <v>0</v>
      </c>
      <c r="H281" s="183">
        <f t="shared" si="104"/>
        <v>0</v>
      </c>
      <c r="I281" s="183">
        <f t="shared" si="104"/>
        <v>0</v>
      </c>
      <c r="J281" s="183">
        <f t="shared" si="104"/>
        <v>0</v>
      </c>
      <c r="K281" s="183">
        <f t="shared" si="104"/>
        <v>0</v>
      </c>
      <c r="L281" s="183">
        <f t="shared" si="104"/>
        <v>0</v>
      </c>
      <c r="M281" s="183">
        <f t="shared" si="104"/>
        <v>0</v>
      </c>
      <c r="N281" s="183">
        <f t="shared" si="104"/>
        <v>0</v>
      </c>
      <c r="O281" s="183">
        <f t="shared" si="104"/>
        <v>0</v>
      </c>
      <c r="P281" s="183">
        <f t="shared" si="104"/>
        <v>0</v>
      </c>
      <c r="Q281" s="183">
        <f t="shared" si="104"/>
        <v>0</v>
      </c>
      <c r="R281" s="183">
        <f t="shared" si="104"/>
        <v>0</v>
      </c>
      <c r="S281" s="183">
        <f t="shared" si="103"/>
        <v>0</v>
      </c>
      <c r="T281" s="183">
        <f t="shared" si="103"/>
        <v>0</v>
      </c>
      <c r="U281" s="183">
        <f t="shared" si="103"/>
        <v>0</v>
      </c>
      <c r="V281" s="183">
        <f t="shared" si="103"/>
        <v>0</v>
      </c>
      <c r="W281" s="183">
        <f t="shared" si="103"/>
        <v>0</v>
      </c>
      <c r="X281" s="183">
        <f t="shared" si="103"/>
        <v>0</v>
      </c>
      <c r="Y281" s="183">
        <f t="shared" si="103"/>
        <v>0</v>
      </c>
      <c r="Z281" s="183">
        <f t="shared" si="103"/>
        <v>0</v>
      </c>
      <c r="AA281" s="183">
        <f t="shared" si="103"/>
        <v>0</v>
      </c>
      <c r="AB281" s="183">
        <f t="shared" si="103"/>
        <v>0</v>
      </c>
      <c r="AC281" s="183">
        <f t="shared" si="103"/>
        <v>0</v>
      </c>
      <c r="AD281" s="183">
        <f t="shared" si="103"/>
        <v>0</v>
      </c>
      <c r="AE281" s="183">
        <f t="shared" si="103"/>
        <v>0</v>
      </c>
      <c r="AF281" s="196">
        <f t="shared" si="103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v>0</v>
      </c>
      <c r="D282" s="183">
        <v>0</v>
      </c>
      <c r="E282" s="183">
        <f t="shared" si="104"/>
        <v>0</v>
      </c>
      <c r="F282" s="183">
        <f t="shared" si="104"/>
        <v>0</v>
      </c>
      <c r="G282" s="183">
        <f t="shared" si="104"/>
        <v>0</v>
      </c>
      <c r="H282" s="183">
        <f t="shared" si="104"/>
        <v>0</v>
      </c>
      <c r="I282" s="183">
        <f t="shared" si="104"/>
        <v>0</v>
      </c>
      <c r="J282" s="183">
        <f t="shared" si="104"/>
        <v>0</v>
      </c>
      <c r="K282" s="183">
        <f t="shared" si="104"/>
        <v>0</v>
      </c>
      <c r="L282" s="183">
        <f t="shared" si="104"/>
        <v>0</v>
      </c>
      <c r="M282" s="183">
        <f t="shared" si="104"/>
        <v>0</v>
      </c>
      <c r="N282" s="183">
        <f t="shared" si="104"/>
        <v>0</v>
      </c>
      <c r="O282" s="183">
        <f t="shared" si="104"/>
        <v>0</v>
      </c>
      <c r="P282" s="183">
        <f t="shared" si="104"/>
        <v>0</v>
      </c>
      <c r="Q282" s="183">
        <f t="shared" si="104"/>
        <v>0</v>
      </c>
      <c r="R282" s="183">
        <f t="shared" si="104"/>
        <v>0</v>
      </c>
      <c r="S282" s="183">
        <f t="shared" si="103"/>
        <v>0</v>
      </c>
      <c r="T282" s="183">
        <f t="shared" si="103"/>
        <v>0</v>
      </c>
      <c r="U282" s="183">
        <f t="shared" si="103"/>
        <v>0</v>
      </c>
      <c r="V282" s="183">
        <f t="shared" si="103"/>
        <v>0</v>
      </c>
      <c r="W282" s="183">
        <f t="shared" si="103"/>
        <v>0</v>
      </c>
      <c r="X282" s="183">
        <f t="shared" si="103"/>
        <v>0</v>
      </c>
      <c r="Y282" s="183">
        <f t="shared" si="103"/>
        <v>0</v>
      </c>
      <c r="Z282" s="183">
        <f t="shared" si="103"/>
        <v>0</v>
      </c>
      <c r="AA282" s="183">
        <f t="shared" si="103"/>
        <v>0</v>
      </c>
      <c r="AB282" s="183">
        <f t="shared" si="103"/>
        <v>0</v>
      </c>
      <c r="AC282" s="183">
        <f t="shared" si="103"/>
        <v>0</v>
      </c>
      <c r="AD282" s="183">
        <f t="shared" si="103"/>
        <v>0</v>
      </c>
      <c r="AE282" s="183">
        <f t="shared" si="103"/>
        <v>0</v>
      </c>
      <c r="AF282" s="196">
        <f t="shared" si="103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v>0</v>
      </c>
      <c r="D283" s="183">
        <v>0</v>
      </c>
      <c r="E283" s="183">
        <f t="shared" si="104"/>
        <v>0</v>
      </c>
      <c r="F283" s="183">
        <f t="shared" si="104"/>
        <v>0</v>
      </c>
      <c r="G283" s="183">
        <f t="shared" si="104"/>
        <v>0</v>
      </c>
      <c r="H283" s="183">
        <f t="shared" si="104"/>
        <v>0</v>
      </c>
      <c r="I283" s="183">
        <f t="shared" si="104"/>
        <v>0</v>
      </c>
      <c r="J283" s="183">
        <f t="shared" si="104"/>
        <v>0</v>
      </c>
      <c r="K283" s="183">
        <f t="shared" si="104"/>
        <v>0</v>
      </c>
      <c r="L283" s="183">
        <f t="shared" si="104"/>
        <v>0</v>
      </c>
      <c r="M283" s="183">
        <f t="shared" si="104"/>
        <v>0</v>
      </c>
      <c r="N283" s="183">
        <f t="shared" si="104"/>
        <v>0</v>
      </c>
      <c r="O283" s="183">
        <f t="shared" si="104"/>
        <v>0</v>
      </c>
      <c r="P283" s="183">
        <f t="shared" si="104"/>
        <v>0</v>
      </c>
      <c r="Q283" s="183">
        <f t="shared" si="104"/>
        <v>0</v>
      </c>
      <c r="R283" s="183">
        <f t="shared" si="104"/>
        <v>0</v>
      </c>
      <c r="S283" s="183">
        <f t="shared" si="103"/>
        <v>0</v>
      </c>
      <c r="T283" s="183">
        <f t="shared" si="103"/>
        <v>0</v>
      </c>
      <c r="U283" s="183">
        <f t="shared" si="103"/>
        <v>0</v>
      </c>
      <c r="V283" s="183">
        <f t="shared" si="103"/>
        <v>0</v>
      </c>
      <c r="W283" s="183">
        <f t="shared" si="103"/>
        <v>0</v>
      </c>
      <c r="X283" s="183">
        <f t="shared" si="103"/>
        <v>0</v>
      </c>
      <c r="Y283" s="183">
        <f t="shared" si="103"/>
        <v>0</v>
      </c>
      <c r="Z283" s="183">
        <f t="shared" si="103"/>
        <v>0</v>
      </c>
      <c r="AA283" s="183">
        <f t="shared" si="103"/>
        <v>0</v>
      </c>
      <c r="AB283" s="183">
        <f t="shared" si="103"/>
        <v>0</v>
      </c>
      <c r="AC283" s="183">
        <f t="shared" si="103"/>
        <v>0</v>
      </c>
      <c r="AD283" s="183">
        <f t="shared" si="103"/>
        <v>0</v>
      </c>
      <c r="AE283" s="183">
        <f t="shared" si="103"/>
        <v>0</v>
      </c>
      <c r="AF283" s="196">
        <f t="shared" si="103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v>0</v>
      </c>
      <c r="D284" s="183">
        <v>0</v>
      </c>
      <c r="E284" s="183">
        <f t="shared" si="104"/>
        <v>0</v>
      </c>
      <c r="F284" s="183">
        <f t="shared" si="104"/>
        <v>0</v>
      </c>
      <c r="G284" s="183">
        <f t="shared" si="104"/>
        <v>0</v>
      </c>
      <c r="H284" s="183">
        <f t="shared" si="104"/>
        <v>0</v>
      </c>
      <c r="I284" s="183">
        <f t="shared" si="104"/>
        <v>0</v>
      </c>
      <c r="J284" s="183">
        <f t="shared" si="104"/>
        <v>0</v>
      </c>
      <c r="K284" s="183">
        <f t="shared" si="104"/>
        <v>0</v>
      </c>
      <c r="L284" s="183">
        <f t="shared" si="104"/>
        <v>0</v>
      </c>
      <c r="M284" s="183">
        <f t="shared" si="104"/>
        <v>0</v>
      </c>
      <c r="N284" s="183">
        <f t="shared" si="104"/>
        <v>0</v>
      </c>
      <c r="O284" s="183">
        <f t="shared" si="104"/>
        <v>0</v>
      </c>
      <c r="P284" s="183">
        <f t="shared" si="104"/>
        <v>0</v>
      </c>
      <c r="Q284" s="183">
        <f t="shared" si="104"/>
        <v>0</v>
      </c>
      <c r="R284" s="183">
        <f t="shared" si="104"/>
        <v>0</v>
      </c>
      <c r="S284" s="183">
        <f t="shared" si="103"/>
        <v>0</v>
      </c>
      <c r="T284" s="183">
        <f t="shared" si="103"/>
        <v>0</v>
      </c>
      <c r="U284" s="183">
        <f t="shared" si="103"/>
        <v>0</v>
      </c>
      <c r="V284" s="183">
        <f t="shared" si="103"/>
        <v>0</v>
      </c>
      <c r="W284" s="183">
        <f t="shared" si="103"/>
        <v>0</v>
      </c>
      <c r="X284" s="183">
        <f t="shared" si="103"/>
        <v>0</v>
      </c>
      <c r="Y284" s="183">
        <f t="shared" si="103"/>
        <v>0</v>
      </c>
      <c r="Z284" s="183">
        <f t="shared" si="103"/>
        <v>0</v>
      </c>
      <c r="AA284" s="183">
        <f t="shared" si="103"/>
        <v>0</v>
      </c>
      <c r="AB284" s="183">
        <f t="shared" si="103"/>
        <v>0</v>
      </c>
      <c r="AC284" s="183">
        <f t="shared" si="103"/>
        <v>0</v>
      </c>
      <c r="AD284" s="183">
        <f t="shared" si="103"/>
        <v>0</v>
      </c>
      <c r="AE284" s="183">
        <f t="shared" si="103"/>
        <v>0</v>
      </c>
      <c r="AF284" s="196">
        <f t="shared" si="103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v>0</v>
      </c>
      <c r="D285" s="183">
        <v>0</v>
      </c>
      <c r="E285" s="183">
        <f t="shared" si="104"/>
        <v>0</v>
      </c>
      <c r="F285" s="183">
        <f t="shared" si="104"/>
        <v>0</v>
      </c>
      <c r="G285" s="183">
        <f t="shared" si="104"/>
        <v>0</v>
      </c>
      <c r="H285" s="183">
        <f t="shared" si="104"/>
        <v>0</v>
      </c>
      <c r="I285" s="183">
        <f t="shared" si="104"/>
        <v>0</v>
      </c>
      <c r="J285" s="183">
        <f t="shared" si="104"/>
        <v>0</v>
      </c>
      <c r="K285" s="183">
        <f t="shared" si="104"/>
        <v>0</v>
      </c>
      <c r="L285" s="183">
        <f t="shared" si="104"/>
        <v>0</v>
      </c>
      <c r="M285" s="183">
        <f t="shared" si="104"/>
        <v>0</v>
      </c>
      <c r="N285" s="183">
        <f t="shared" si="104"/>
        <v>0</v>
      </c>
      <c r="O285" s="183">
        <f t="shared" si="104"/>
        <v>0</v>
      </c>
      <c r="P285" s="183">
        <f t="shared" si="104"/>
        <v>0</v>
      </c>
      <c r="Q285" s="183">
        <f t="shared" si="104"/>
        <v>0</v>
      </c>
      <c r="R285" s="183">
        <f t="shared" si="104"/>
        <v>0</v>
      </c>
      <c r="S285" s="183">
        <f t="shared" si="103"/>
        <v>0</v>
      </c>
      <c r="T285" s="183">
        <f t="shared" si="103"/>
        <v>0</v>
      </c>
      <c r="U285" s="183">
        <f t="shared" si="103"/>
        <v>0</v>
      </c>
      <c r="V285" s="183">
        <f t="shared" si="103"/>
        <v>0</v>
      </c>
      <c r="W285" s="183">
        <f t="shared" si="103"/>
        <v>0</v>
      </c>
      <c r="X285" s="183">
        <f t="shared" si="103"/>
        <v>0</v>
      </c>
      <c r="Y285" s="183">
        <f t="shared" si="103"/>
        <v>0</v>
      </c>
      <c r="Z285" s="183">
        <f t="shared" si="103"/>
        <v>0</v>
      </c>
      <c r="AA285" s="183">
        <f t="shared" si="103"/>
        <v>0</v>
      </c>
      <c r="AB285" s="183">
        <f t="shared" si="103"/>
        <v>0</v>
      </c>
      <c r="AC285" s="183">
        <f t="shared" si="103"/>
        <v>0</v>
      </c>
      <c r="AD285" s="183">
        <f t="shared" si="103"/>
        <v>0</v>
      </c>
      <c r="AE285" s="183">
        <f t="shared" si="103"/>
        <v>0</v>
      </c>
      <c r="AF285" s="196">
        <f t="shared" si="103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v>0</v>
      </c>
      <c r="D286" s="183">
        <v>0</v>
      </c>
      <c r="E286" s="183">
        <f t="shared" si="104"/>
        <v>0</v>
      </c>
      <c r="F286" s="183">
        <f t="shared" si="104"/>
        <v>0</v>
      </c>
      <c r="G286" s="183">
        <f t="shared" si="104"/>
        <v>0</v>
      </c>
      <c r="H286" s="183">
        <f t="shared" si="104"/>
        <v>0</v>
      </c>
      <c r="I286" s="183">
        <f t="shared" si="104"/>
        <v>0</v>
      </c>
      <c r="J286" s="183">
        <f t="shared" si="104"/>
        <v>0</v>
      </c>
      <c r="K286" s="183">
        <f t="shared" si="104"/>
        <v>0</v>
      </c>
      <c r="L286" s="183">
        <f t="shared" si="104"/>
        <v>0</v>
      </c>
      <c r="M286" s="183">
        <f t="shared" si="104"/>
        <v>0</v>
      </c>
      <c r="N286" s="183">
        <f t="shared" si="104"/>
        <v>0</v>
      </c>
      <c r="O286" s="183">
        <f t="shared" si="104"/>
        <v>0</v>
      </c>
      <c r="P286" s="183">
        <f t="shared" si="104"/>
        <v>0</v>
      </c>
      <c r="Q286" s="183">
        <f t="shared" si="104"/>
        <v>0</v>
      </c>
      <c r="R286" s="183">
        <f t="shared" si="103"/>
        <v>0</v>
      </c>
      <c r="S286" s="183">
        <f t="shared" si="103"/>
        <v>0</v>
      </c>
      <c r="T286" s="183">
        <f t="shared" si="103"/>
        <v>0</v>
      </c>
      <c r="U286" s="183">
        <f t="shared" si="103"/>
        <v>0</v>
      </c>
      <c r="V286" s="183">
        <f t="shared" si="103"/>
        <v>0</v>
      </c>
      <c r="W286" s="183">
        <f t="shared" si="103"/>
        <v>0</v>
      </c>
      <c r="X286" s="183">
        <f t="shared" si="103"/>
        <v>0</v>
      </c>
      <c r="Y286" s="183">
        <f t="shared" si="103"/>
        <v>0</v>
      </c>
      <c r="Z286" s="183">
        <f t="shared" si="103"/>
        <v>0</v>
      </c>
      <c r="AA286" s="183">
        <f t="shared" si="103"/>
        <v>0</v>
      </c>
      <c r="AB286" s="183">
        <f t="shared" si="103"/>
        <v>0</v>
      </c>
      <c r="AC286" s="183">
        <f t="shared" si="103"/>
        <v>0</v>
      </c>
      <c r="AD286" s="183">
        <f t="shared" si="103"/>
        <v>0</v>
      </c>
      <c r="AE286" s="183">
        <f t="shared" si="103"/>
        <v>0</v>
      </c>
      <c r="AF286" s="196">
        <f t="shared" si="103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v>0</v>
      </c>
      <c r="D287" s="183">
        <v>0</v>
      </c>
      <c r="E287" s="183">
        <f t="shared" si="104"/>
        <v>0</v>
      </c>
      <c r="F287" s="183">
        <f t="shared" si="104"/>
        <v>0</v>
      </c>
      <c r="G287" s="183">
        <f t="shared" si="104"/>
        <v>0</v>
      </c>
      <c r="H287" s="183">
        <f t="shared" si="104"/>
        <v>0</v>
      </c>
      <c r="I287" s="183">
        <f t="shared" si="104"/>
        <v>0</v>
      </c>
      <c r="J287" s="183">
        <f t="shared" si="104"/>
        <v>0</v>
      </c>
      <c r="K287" s="183">
        <f t="shared" si="104"/>
        <v>0</v>
      </c>
      <c r="L287" s="183">
        <f t="shared" si="104"/>
        <v>0</v>
      </c>
      <c r="M287" s="183">
        <f t="shared" si="104"/>
        <v>0</v>
      </c>
      <c r="N287" s="183">
        <f t="shared" si="104"/>
        <v>0</v>
      </c>
      <c r="O287" s="183">
        <f t="shared" si="104"/>
        <v>0</v>
      </c>
      <c r="P287" s="183">
        <f t="shared" si="104"/>
        <v>0</v>
      </c>
      <c r="Q287" s="183">
        <f t="shared" si="104"/>
        <v>0</v>
      </c>
      <c r="R287" s="183">
        <f t="shared" si="104"/>
        <v>0</v>
      </c>
      <c r="S287" s="183">
        <f t="shared" si="103"/>
        <v>0</v>
      </c>
      <c r="T287" s="183">
        <f t="shared" si="103"/>
        <v>0</v>
      </c>
      <c r="U287" s="183">
        <f t="shared" si="103"/>
        <v>0</v>
      </c>
      <c r="V287" s="183">
        <f t="shared" si="103"/>
        <v>0</v>
      </c>
      <c r="W287" s="183">
        <f t="shared" si="103"/>
        <v>0</v>
      </c>
      <c r="X287" s="183">
        <f t="shared" si="103"/>
        <v>0</v>
      </c>
      <c r="Y287" s="183">
        <f t="shared" si="103"/>
        <v>0</v>
      </c>
      <c r="Z287" s="183">
        <f t="shared" si="103"/>
        <v>0</v>
      </c>
      <c r="AA287" s="183">
        <f t="shared" si="103"/>
        <v>0</v>
      </c>
      <c r="AB287" s="183">
        <f t="shared" si="103"/>
        <v>0</v>
      </c>
      <c r="AC287" s="183">
        <f t="shared" si="103"/>
        <v>0</v>
      </c>
      <c r="AD287" s="183">
        <f t="shared" si="103"/>
        <v>0</v>
      </c>
      <c r="AE287" s="183">
        <f t="shared" si="103"/>
        <v>0</v>
      </c>
      <c r="AF287" s="196">
        <f t="shared" si="103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v>0</v>
      </c>
      <c r="D288" s="183">
        <v>0</v>
      </c>
      <c r="E288" s="183">
        <f t="shared" si="104"/>
        <v>0</v>
      </c>
      <c r="F288" s="183">
        <f t="shared" si="104"/>
        <v>0</v>
      </c>
      <c r="G288" s="183">
        <f t="shared" si="104"/>
        <v>0</v>
      </c>
      <c r="H288" s="183">
        <f t="shared" si="104"/>
        <v>0</v>
      </c>
      <c r="I288" s="183">
        <f t="shared" si="104"/>
        <v>0</v>
      </c>
      <c r="J288" s="183">
        <f t="shared" si="104"/>
        <v>0</v>
      </c>
      <c r="K288" s="183">
        <f t="shared" si="104"/>
        <v>0</v>
      </c>
      <c r="L288" s="183">
        <f t="shared" si="104"/>
        <v>0</v>
      </c>
      <c r="M288" s="183">
        <f t="shared" si="104"/>
        <v>0</v>
      </c>
      <c r="N288" s="183">
        <f t="shared" si="104"/>
        <v>0</v>
      </c>
      <c r="O288" s="183">
        <f t="shared" si="104"/>
        <v>0</v>
      </c>
      <c r="P288" s="183">
        <f t="shared" si="104"/>
        <v>0</v>
      </c>
      <c r="Q288" s="183">
        <f t="shared" si="104"/>
        <v>0</v>
      </c>
      <c r="R288" s="183">
        <f t="shared" si="104"/>
        <v>0</v>
      </c>
      <c r="S288" s="183">
        <f t="shared" ref="S288:AF303" si="105">R288</f>
        <v>0</v>
      </c>
      <c r="T288" s="183">
        <f t="shared" si="105"/>
        <v>0</v>
      </c>
      <c r="U288" s="183">
        <f t="shared" si="105"/>
        <v>0</v>
      </c>
      <c r="V288" s="183">
        <f t="shared" si="105"/>
        <v>0</v>
      </c>
      <c r="W288" s="183">
        <f t="shared" si="105"/>
        <v>0</v>
      </c>
      <c r="X288" s="183">
        <f t="shared" si="105"/>
        <v>0</v>
      </c>
      <c r="Y288" s="183">
        <f t="shared" si="105"/>
        <v>0</v>
      </c>
      <c r="Z288" s="183">
        <f t="shared" si="105"/>
        <v>0</v>
      </c>
      <c r="AA288" s="183">
        <f t="shared" si="105"/>
        <v>0</v>
      </c>
      <c r="AB288" s="183">
        <f t="shared" si="105"/>
        <v>0</v>
      </c>
      <c r="AC288" s="183">
        <f t="shared" si="105"/>
        <v>0</v>
      </c>
      <c r="AD288" s="183">
        <f t="shared" si="105"/>
        <v>0</v>
      </c>
      <c r="AE288" s="183">
        <f t="shared" si="105"/>
        <v>0</v>
      </c>
      <c r="AF288" s="196">
        <f t="shared" si="105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v>0</v>
      </c>
      <c r="D289" s="183">
        <v>0</v>
      </c>
      <c r="E289" s="183">
        <f t="shared" ref="E289:R304" si="106">D289</f>
        <v>0</v>
      </c>
      <c r="F289" s="183">
        <f t="shared" si="106"/>
        <v>0</v>
      </c>
      <c r="G289" s="183">
        <f t="shared" si="106"/>
        <v>0</v>
      </c>
      <c r="H289" s="183">
        <f t="shared" si="106"/>
        <v>0</v>
      </c>
      <c r="I289" s="183">
        <f t="shared" si="106"/>
        <v>0</v>
      </c>
      <c r="J289" s="183">
        <f t="shared" si="106"/>
        <v>0</v>
      </c>
      <c r="K289" s="183">
        <f t="shared" si="106"/>
        <v>0</v>
      </c>
      <c r="L289" s="183">
        <f t="shared" si="106"/>
        <v>0</v>
      </c>
      <c r="M289" s="183">
        <f t="shared" si="106"/>
        <v>0</v>
      </c>
      <c r="N289" s="183">
        <f t="shared" si="106"/>
        <v>0</v>
      </c>
      <c r="O289" s="183">
        <f t="shared" si="106"/>
        <v>0</v>
      </c>
      <c r="P289" s="183">
        <f t="shared" si="106"/>
        <v>0</v>
      </c>
      <c r="Q289" s="183">
        <f t="shared" si="106"/>
        <v>0</v>
      </c>
      <c r="R289" s="183">
        <f t="shared" si="106"/>
        <v>0</v>
      </c>
      <c r="S289" s="183">
        <f t="shared" si="105"/>
        <v>0</v>
      </c>
      <c r="T289" s="183">
        <f t="shared" si="105"/>
        <v>0</v>
      </c>
      <c r="U289" s="183">
        <f t="shared" si="105"/>
        <v>0</v>
      </c>
      <c r="V289" s="183">
        <f t="shared" si="105"/>
        <v>0</v>
      </c>
      <c r="W289" s="183">
        <f t="shared" si="105"/>
        <v>0</v>
      </c>
      <c r="X289" s="183">
        <f t="shared" si="105"/>
        <v>0</v>
      </c>
      <c r="Y289" s="183">
        <f t="shared" si="105"/>
        <v>0</v>
      </c>
      <c r="Z289" s="183">
        <f t="shared" si="105"/>
        <v>0</v>
      </c>
      <c r="AA289" s="183">
        <f t="shared" si="105"/>
        <v>0</v>
      </c>
      <c r="AB289" s="183">
        <f t="shared" si="105"/>
        <v>0</v>
      </c>
      <c r="AC289" s="183">
        <f t="shared" si="105"/>
        <v>0</v>
      </c>
      <c r="AD289" s="183">
        <f t="shared" si="105"/>
        <v>0</v>
      </c>
      <c r="AE289" s="183">
        <f t="shared" si="105"/>
        <v>0</v>
      </c>
      <c r="AF289" s="196">
        <f t="shared" si="105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v>0</v>
      </c>
      <c r="D290" s="183">
        <v>0</v>
      </c>
      <c r="E290" s="183">
        <f t="shared" si="106"/>
        <v>0</v>
      </c>
      <c r="F290" s="183">
        <f t="shared" si="106"/>
        <v>0</v>
      </c>
      <c r="G290" s="183">
        <f t="shared" si="106"/>
        <v>0</v>
      </c>
      <c r="H290" s="183">
        <f t="shared" si="106"/>
        <v>0</v>
      </c>
      <c r="I290" s="183">
        <f t="shared" si="106"/>
        <v>0</v>
      </c>
      <c r="J290" s="183">
        <f t="shared" si="106"/>
        <v>0</v>
      </c>
      <c r="K290" s="183">
        <f t="shared" si="106"/>
        <v>0</v>
      </c>
      <c r="L290" s="183">
        <f t="shared" si="106"/>
        <v>0</v>
      </c>
      <c r="M290" s="183">
        <f t="shared" si="106"/>
        <v>0</v>
      </c>
      <c r="N290" s="183">
        <f t="shared" si="106"/>
        <v>0</v>
      </c>
      <c r="O290" s="183">
        <f t="shared" si="106"/>
        <v>0</v>
      </c>
      <c r="P290" s="183">
        <f t="shared" si="106"/>
        <v>0</v>
      </c>
      <c r="Q290" s="183">
        <f t="shared" si="106"/>
        <v>0</v>
      </c>
      <c r="R290" s="183">
        <f t="shared" si="106"/>
        <v>0</v>
      </c>
      <c r="S290" s="183">
        <f t="shared" si="105"/>
        <v>0</v>
      </c>
      <c r="T290" s="183">
        <f t="shared" si="105"/>
        <v>0</v>
      </c>
      <c r="U290" s="183">
        <f t="shared" si="105"/>
        <v>0</v>
      </c>
      <c r="V290" s="183">
        <f t="shared" si="105"/>
        <v>0</v>
      </c>
      <c r="W290" s="183">
        <f t="shared" si="105"/>
        <v>0</v>
      </c>
      <c r="X290" s="183">
        <f t="shared" si="105"/>
        <v>0</v>
      </c>
      <c r="Y290" s="183">
        <f t="shared" si="105"/>
        <v>0</v>
      </c>
      <c r="Z290" s="183">
        <f t="shared" si="105"/>
        <v>0</v>
      </c>
      <c r="AA290" s="183">
        <f t="shared" si="105"/>
        <v>0</v>
      </c>
      <c r="AB290" s="183">
        <f t="shared" si="105"/>
        <v>0</v>
      </c>
      <c r="AC290" s="183">
        <f t="shared" si="105"/>
        <v>0</v>
      </c>
      <c r="AD290" s="183">
        <f t="shared" si="105"/>
        <v>0</v>
      </c>
      <c r="AE290" s="183">
        <f t="shared" si="105"/>
        <v>0</v>
      </c>
      <c r="AF290" s="196">
        <f t="shared" si="105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v>0</v>
      </c>
      <c r="D291" s="183">
        <v>0</v>
      </c>
      <c r="E291" s="183">
        <f t="shared" si="106"/>
        <v>0</v>
      </c>
      <c r="F291" s="183">
        <f t="shared" si="106"/>
        <v>0</v>
      </c>
      <c r="G291" s="183">
        <f t="shared" si="106"/>
        <v>0</v>
      </c>
      <c r="H291" s="183">
        <f t="shared" si="106"/>
        <v>0</v>
      </c>
      <c r="I291" s="183">
        <f t="shared" si="106"/>
        <v>0</v>
      </c>
      <c r="J291" s="183">
        <f t="shared" si="106"/>
        <v>0</v>
      </c>
      <c r="K291" s="183">
        <f t="shared" si="106"/>
        <v>0</v>
      </c>
      <c r="L291" s="183">
        <f t="shared" si="106"/>
        <v>0</v>
      </c>
      <c r="M291" s="183">
        <f t="shared" si="106"/>
        <v>0</v>
      </c>
      <c r="N291" s="183">
        <f t="shared" si="106"/>
        <v>0</v>
      </c>
      <c r="O291" s="183">
        <f t="shared" si="106"/>
        <v>0</v>
      </c>
      <c r="P291" s="183">
        <f t="shared" si="106"/>
        <v>0</v>
      </c>
      <c r="Q291" s="183">
        <f t="shared" si="106"/>
        <v>0</v>
      </c>
      <c r="R291" s="183">
        <f t="shared" si="106"/>
        <v>0</v>
      </c>
      <c r="S291" s="183">
        <f t="shared" si="105"/>
        <v>0</v>
      </c>
      <c r="T291" s="183">
        <f t="shared" si="105"/>
        <v>0</v>
      </c>
      <c r="U291" s="183">
        <f t="shared" si="105"/>
        <v>0</v>
      </c>
      <c r="V291" s="183">
        <f t="shared" si="105"/>
        <v>0</v>
      </c>
      <c r="W291" s="183">
        <f t="shared" si="105"/>
        <v>0</v>
      </c>
      <c r="X291" s="183">
        <f t="shared" si="105"/>
        <v>0</v>
      </c>
      <c r="Y291" s="183">
        <f t="shared" si="105"/>
        <v>0</v>
      </c>
      <c r="Z291" s="183">
        <f t="shared" si="105"/>
        <v>0</v>
      </c>
      <c r="AA291" s="183">
        <f t="shared" si="105"/>
        <v>0</v>
      </c>
      <c r="AB291" s="183">
        <f t="shared" si="105"/>
        <v>0</v>
      </c>
      <c r="AC291" s="183">
        <f t="shared" si="105"/>
        <v>0</v>
      </c>
      <c r="AD291" s="183">
        <f t="shared" si="105"/>
        <v>0</v>
      </c>
      <c r="AE291" s="183">
        <f t="shared" si="105"/>
        <v>0</v>
      </c>
      <c r="AF291" s="196">
        <f t="shared" si="105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v>0</v>
      </c>
      <c r="D292" s="183">
        <v>0</v>
      </c>
      <c r="E292" s="183">
        <f t="shared" si="106"/>
        <v>0</v>
      </c>
      <c r="F292" s="183">
        <f t="shared" si="106"/>
        <v>0</v>
      </c>
      <c r="G292" s="183">
        <f t="shared" si="106"/>
        <v>0</v>
      </c>
      <c r="H292" s="183">
        <f t="shared" si="106"/>
        <v>0</v>
      </c>
      <c r="I292" s="183">
        <f t="shared" si="106"/>
        <v>0</v>
      </c>
      <c r="J292" s="183">
        <f t="shared" si="106"/>
        <v>0</v>
      </c>
      <c r="K292" s="183">
        <f t="shared" si="106"/>
        <v>0</v>
      </c>
      <c r="L292" s="183">
        <f t="shared" si="106"/>
        <v>0</v>
      </c>
      <c r="M292" s="183">
        <f t="shared" si="106"/>
        <v>0</v>
      </c>
      <c r="N292" s="183">
        <f t="shared" si="106"/>
        <v>0</v>
      </c>
      <c r="O292" s="183">
        <f t="shared" si="106"/>
        <v>0</v>
      </c>
      <c r="P292" s="183">
        <f t="shared" si="106"/>
        <v>0</v>
      </c>
      <c r="Q292" s="183">
        <f t="shared" si="106"/>
        <v>0</v>
      </c>
      <c r="R292" s="183">
        <f t="shared" si="106"/>
        <v>0</v>
      </c>
      <c r="S292" s="183">
        <f t="shared" si="105"/>
        <v>0</v>
      </c>
      <c r="T292" s="183">
        <f t="shared" si="105"/>
        <v>0</v>
      </c>
      <c r="U292" s="183">
        <f t="shared" si="105"/>
        <v>0</v>
      </c>
      <c r="V292" s="183">
        <f t="shared" si="105"/>
        <v>0</v>
      </c>
      <c r="W292" s="183">
        <f t="shared" si="105"/>
        <v>0</v>
      </c>
      <c r="X292" s="183">
        <f t="shared" si="105"/>
        <v>0</v>
      </c>
      <c r="Y292" s="183">
        <f t="shared" si="105"/>
        <v>0</v>
      </c>
      <c r="Z292" s="183">
        <f t="shared" si="105"/>
        <v>0</v>
      </c>
      <c r="AA292" s="183">
        <f t="shared" si="105"/>
        <v>0</v>
      </c>
      <c r="AB292" s="183">
        <f t="shared" si="105"/>
        <v>0</v>
      </c>
      <c r="AC292" s="183">
        <f t="shared" si="105"/>
        <v>0</v>
      </c>
      <c r="AD292" s="183">
        <f t="shared" si="105"/>
        <v>0</v>
      </c>
      <c r="AE292" s="183">
        <f t="shared" si="105"/>
        <v>0</v>
      </c>
      <c r="AF292" s="196">
        <f t="shared" si="105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v>0</v>
      </c>
      <c r="D293" s="183">
        <v>0</v>
      </c>
      <c r="E293" s="183">
        <f t="shared" si="106"/>
        <v>0</v>
      </c>
      <c r="F293" s="183">
        <f t="shared" si="106"/>
        <v>0</v>
      </c>
      <c r="G293" s="183">
        <f t="shared" si="106"/>
        <v>0</v>
      </c>
      <c r="H293" s="183">
        <f t="shared" si="106"/>
        <v>0</v>
      </c>
      <c r="I293" s="183">
        <f t="shared" si="106"/>
        <v>0</v>
      </c>
      <c r="J293" s="183">
        <f t="shared" si="106"/>
        <v>0</v>
      </c>
      <c r="K293" s="183">
        <f t="shared" si="106"/>
        <v>0</v>
      </c>
      <c r="L293" s="183">
        <f t="shared" si="106"/>
        <v>0</v>
      </c>
      <c r="M293" s="183">
        <f t="shared" si="106"/>
        <v>0</v>
      </c>
      <c r="N293" s="183">
        <f t="shared" si="106"/>
        <v>0</v>
      </c>
      <c r="O293" s="183">
        <f t="shared" si="106"/>
        <v>0</v>
      </c>
      <c r="P293" s="183">
        <f t="shared" si="106"/>
        <v>0</v>
      </c>
      <c r="Q293" s="183">
        <f t="shared" si="106"/>
        <v>0</v>
      </c>
      <c r="R293" s="183">
        <f t="shared" si="106"/>
        <v>0</v>
      </c>
      <c r="S293" s="183">
        <f t="shared" si="105"/>
        <v>0</v>
      </c>
      <c r="T293" s="183">
        <f t="shared" si="105"/>
        <v>0</v>
      </c>
      <c r="U293" s="183">
        <f t="shared" si="105"/>
        <v>0</v>
      </c>
      <c r="V293" s="183">
        <f t="shared" si="105"/>
        <v>0</v>
      </c>
      <c r="W293" s="183">
        <f t="shared" si="105"/>
        <v>0</v>
      </c>
      <c r="X293" s="183">
        <f t="shared" si="105"/>
        <v>0</v>
      </c>
      <c r="Y293" s="183">
        <f t="shared" si="105"/>
        <v>0</v>
      </c>
      <c r="Z293" s="183">
        <f t="shared" si="105"/>
        <v>0</v>
      </c>
      <c r="AA293" s="183">
        <f t="shared" si="105"/>
        <v>0</v>
      </c>
      <c r="AB293" s="183">
        <f t="shared" si="105"/>
        <v>0</v>
      </c>
      <c r="AC293" s="183">
        <f t="shared" si="105"/>
        <v>0</v>
      </c>
      <c r="AD293" s="183">
        <f t="shared" si="105"/>
        <v>0</v>
      </c>
      <c r="AE293" s="183">
        <f t="shared" si="105"/>
        <v>0</v>
      </c>
      <c r="AF293" s="196">
        <f t="shared" si="105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v>0</v>
      </c>
      <c r="D294" s="183">
        <v>0</v>
      </c>
      <c r="E294" s="183">
        <f t="shared" si="106"/>
        <v>0</v>
      </c>
      <c r="F294" s="183">
        <f t="shared" si="106"/>
        <v>0</v>
      </c>
      <c r="G294" s="183">
        <f t="shared" si="106"/>
        <v>0</v>
      </c>
      <c r="H294" s="183">
        <f t="shared" si="106"/>
        <v>0</v>
      </c>
      <c r="I294" s="183">
        <f t="shared" si="106"/>
        <v>0</v>
      </c>
      <c r="J294" s="183">
        <f t="shared" si="106"/>
        <v>0</v>
      </c>
      <c r="K294" s="183">
        <f t="shared" si="106"/>
        <v>0</v>
      </c>
      <c r="L294" s="183">
        <f t="shared" si="106"/>
        <v>0</v>
      </c>
      <c r="M294" s="183">
        <f t="shared" si="106"/>
        <v>0</v>
      </c>
      <c r="N294" s="183">
        <f t="shared" si="106"/>
        <v>0</v>
      </c>
      <c r="O294" s="183">
        <f t="shared" si="106"/>
        <v>0</v>
      </c>
      <c r="P294" s="183">
        <f t="shared" si="106"/>
        <v>0</v>
      </c>
      <c r="Q294" s="183">
        <f t="shared" si="106"/>
        <v>0</v>
      </c>
      <c r="R294" s="183">
        <f t="shared" si="106"/>
        <v>0</v>
      </c>
      <c r="S294" s="183">
        <f t="shared" si="105"/>
        <v>0</v>
      </c>
      <c r="T294" s="183">
        <f t="shared" si="105"/>
        <v>0</v>
      </c>
      <c r="U294" s="183">
        <f t="shared" si="105"/>
        <v>0</v>
      </c>
      <c r="V294" s="183">
        <f t="shared" si="105"/>
        <v>0</v>
      </c>
      <c r="W294" s="183">
        <f t="shared" si="105"/>
        <v>0</v>
      </c>
      <c r="X294" s="183">
        <f t="shared" si="105"/>
        <v>0</v>
      </c>
      <c r="Y294" s="183">
        <f t="shared" si="105"/>
        <v>0</v>
      </c>
      <c r="Z294" s="183">
        <f t="shared" si="105"/>
        <v>0</v>
      </c>
      <c r="AA294" s="183">
        <f t="shared" si="105"/>
        <v>0</v>
      </c>
      <c r="AB294" s="183">
        <f t="shared" si="105"/>
        <v>0</v>
      </c>
      <c r="AC294" s="183">
        <f t="shared" si="105"/>
        <v>0</v>
      </c>
      <c r="AD294" s="183">
        <f t="shared" si="105"/>
        <v>0</v>
      </c>
      <c r="AE294" s="183">
        <f t="shared" si="105"/>
        <v>0</v>
      </c>
      <c r="AF294" s="196">
        <f t="shared" si="105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v>0</v>
      </c>
      <c r="D295" s="183">
        <v>0</v>
      </c>
      <c r="E295" s="183">
        <f t="shared" si="106"/>
        <v>0</v>
      </c>
      <c r="F295" s="183">
        <f t="shared" si="106"/>
        <v>0</v>
      </c>
      <c r="G295" s="183">
        <f t="shared" si="106"/>
        <v>0</v>
      </c>
      <c r="H295" s="183">
        <f t="shared" si="106"/>
        <v>0</v>
      </c>
      <c r="I295" s="183">
        <f t="shared" si="106"/>
        <v>0</v>
      </c>
      <c r="J295" s="183">
        <f t="shared" si="106"/>
        <v>0</v>
      </c>
      <c r="K295" s="183">
        <f t="shared" si="106"/>
        <v>0</v>
      </c>
      <c r="L295" s="183">
        <f t="shared" si="106"/>
        <v>0</v>
      </c>
      <c r="M295" s="183">
        <f t="shared" si="106"/>
        <v>0</v>
      </c>
      <c r="N295" s="183">
        <f t="shared" si="106"/>
        <v>0</v>
      </c>
      <c r="O295" s="183">
        <f t="shared" si="106"/>
        <v>0</v>
      </c>
      <c r="P295" s="183">
        <f t="shared" si="106"/>
        <v>0</v>
      </c>
      <c r="Q295" s="183">
        <f t="shared" si="106"/>
        <v>0</v>
      </c>
      <c r="R295" s="183">
        <f t="shared" si="106"/>
        <v>0</v>
      </c>
      <c r="S295" s="183">
        <f t="shared" si="105"/>
        <v>0</v>
      </c>
      <c r="T295" s="183">
        <f t="shared" si="105"/>
        <v>0</v>
      </c>
      <c r="U295" s="183">
        <f t="shared" si="105"/>
        <v>0</v>
      </c>
      <c r="V295" s="183">
        <f t="shared" si="105"/>
        <v>0</v>
      </c>
      <c r="W295" s="183">
        <f t="shared" si="105"/>
        <v>0</v>
      </c>
      <c r="X295" s="183">
        <f t="shared" si="105"/>
        <v>0</v>
      </c>
      <c r="Y295" s="183">
        <f t="shared" si="105"/>
        <v>0</v>
      </c>
      <c r="Z295" s="183">
        <f t="shared" si="105"/>
        <v>0</v>
      </c>
      <c r="AA295" s="183">
        <f t="shared" si="105"/>
        <v>0</v>
      </c>
      <c r="AB295" s="183">
        <f t="shared" si="105"/>
        <v>0</v>
      </c>
      <c r="AC295" s="183">
        <f t="shared" si="105"/>
        <v>0</v>
      </c>
      <c r="AD295" s="183">
        <f t="shared" si="105"/>
        <v>0</v>
      </c>
      <c r="AE295" s="183">
        <f t="shared" si="105"/>
        <v>0</v>
      </c>
      <c r="AF295" s="196">
        <f t="shared" si="105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v>0</v>
      </c>
      <c r="D296" s="183">
        <v>0</v>
      </c>
      <c r="E296" s="183">
        <f t="shared" si="106"/>
        <v>0</v>
      </c>
      <c r="F296" s="183">
        <f t="shared" si="106"/>
        <v>0</v>
      </c>
      <c r="G296" s="183">
        <f t="shared" si="106"/>
        <v>0</v>
      </c>
      <c r="H296" s="183">
        <f t="shared" si="106"/>
        <v>0</v>
      </c>
      <c r="I296" s="183">
        <f t="shared" si="106"/>
        <v>0</v>
      </c>
      <c r="J296" s="183">
        <f t="shared" si="106"/>
        <v>0</v>
      </c>
      <c r="K296" s="183">
        <f t="shared" si="106"/>
        <v>0</v>
      </c>
      <c r="L296" s="183">
        <f t="shared" si="106"/>
        <v>0</v>
      </c>
      <c r="M296" s="183">
        <f t="shared" si="106"/>
        <v>0</v>
      </c>
      <c r="N296" s="183">
        <f t="shared" si="106"/>
        <v>0</v>
      </c>
      <c r="O296" s="183">
        <f t="shared" si="106"/>
        <v>0</v>
      </c>
      <c r="P296" s="183">
        <f t="shared" si="106"/>
        <v>0</v>
      </c>
      <c r="Q296" s="183">
        <f t="shared" si="106"/>
        <v>0</v>
      </c>
      <c r="R296" s="183">
        <f t="shared" si="106"/>
        <v>0</v>
      </c>
      <c r="S296" s="183">
        <f t="shared" si="105"/>
        <v>0</v>
      </c>
      <c r="T296" s="183">
        <f t="shared" si="105"/>
        <v>0</v>
      </c>
      <c r="U296" s="183">
        <f t="shared" si="105"/>
        <v>0</v>
      </c>
      <c r="V296" s="183">
        <f t="shared" si="105"/>
        <v>0</v>
      </c>
      <c r="W296" s="183">
        <f t="shared" si="105"/>
        <v>0</v>
      </c>
      <c r="X296" s="183">
        <f t="shared" si="105"/>
        <v>0</v>
      </c>
      <c r="Y296" s="183">
        <f t="shared" si="105"/>
        <v>0</v>
      </c>
      <c r="Z296" s="183">
        <f t="shared" si="105"/>
        <v>0</v>
      </c>
      <c r="AA296" s="183">
        <f t="shared" si="105"/>
        <v>0</v>
      </c>
      <c r="AB296" s="183">
        <f t="shared" si="105"/>
        <v>0</v>
      </c>
      <c r="AC296" s="183">
        <f t="shared" si="105"/>
        <v>0</v>
      </c>
      <c r="AD296" s="183">
        <f t="shared" si="105"/>
        <v>0</v>
      </c>
      <c r="AE296" s="183">
        <f t="shared" si="105"/>
        <v>0</v>
      </c>
      <c r="AF296" s="196">
        <f t="shared" si="105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v>0</v>
      </c>
      <c r="D297" s="183">
        <v>0</v>
      </c>
      <c r="E297" s="183">
        <f t="shared" si="106"/>
        <v>0</v>
      </c>
      <c r="F297" s="183">
        <f t="shared" si="106"/>
        <v>0</v>
      </c>
      <c r="G297" s="183">
        <f t="shared" si="106"/>
        <v>0</v>
      </c>
      <c r="H297" s="183">
        <f t="shared" si="106"/>
        <v>0</v>
      </c>
      <c r="I297" s="183">
        <f t="shared" si="106"/>
        <v>0</v>
      </c>
      <c r="J297" s="183">
        <f t="shared" si="106"/>
        <v>0</v>
      </c>
      <c r="K297" s="183">
        <f t="shared" si="106"/>
        <v>0</v>
      </c>
      <c r="L297" s="183">
        <f t="shared" si="106"/>
        <v>0</v>
      </c>
      <c r="M297" s="183">
        <f t="shared" si="106"/>
        <v>0</v>
      </c>
      <c r="N297" s="183">
        <f t="shared" si="106"/>
        <v>0</v>
      </c>
      <c r="O297" s="183">
        <f t="shared" si="106"/>
        <v>0</v>
      </c>
      <c r="P297" s="183">
        <f t="shared" si="106"/>
        <v>0</v>
      </c>
      <c r="Q297" s="183">
        <f t="shared" si="106"/>
        <v>0</v>
      </c>
      <c r="R297" s="183">
        <f t="shared" si="106"/>
        <v>0</v>
      </c>
      <c r="S297" s="183">
        <f t="shared" si="105"/>
        <v>0</v>
      </c>
      <c r="T297" s="183">
        <f t="shared" si="105"/>
        <v>0</v>
      </c>
      <c r="U297" s="183">
        <f t="shared" si="105"/>
        <v>0</v>
      </c>
      <c r="V297" s="183">
        <f t="shared" si="105"/>
        <v>0</v>
      </c>
      <c r="W297" s="183">
        <f t="shared" si="105"/>
        <v>0</v>
      </c>
      <c r="X297" s="183">
        <f t="shared" si="105"/>
        <v>0</v>
      </c>
      <c r="Y297" s="183">
        <f t="shared" si="105"/>
        <v>0</v>
      </c>
      <c r="Z297" s="183">
        <f t="shared" si="105"/>
        <v>0</v>
      </c>
      <c r="AA297" s="183">
        <f t="shared" si="105"/>
        <v>0</v>
      </c>
      <c r="AB297" s="183">
        <f t="shared" si="105"/>
        <v>0</v>
      </c>
      <c r="AC297" s="183">
        <f t="shared" si="105"/>
        <v>0</v>
      </c>
      <c r="AD297" s="183">
        <f t="shared" si="105"/>
        <v>0</v>
      </c>
      <c r="AE297" s="183">
        <f t="shared" si="105"/>
        <v>0</v>
      </c>
      <c r="AF297" s="196">
        <f t="shared" si="105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v>0</v>
      </c>
      <c r="D298" s="183">
        <v>0</v>
      </c>
      <c r="E298" s="183">
        <f t="shared" si="106"/>
        <v>0</v>
      </c>
      <c r="F298" s="183">
        <f t="shared" si="106"/>
        <v>0</v>
      </c>
      <c r="G298" s="183">
        <f t="shared" si="106"/>
        <v>0</v>
      </c>
      <c r="H298" s="183">
        <f t="shared" si="106"/>
        <v>0</v>
      </c>
      <c r="I298" s="183">
        <f t="shared" si="106"/>
        <v>0</v>
      </c>
      <c r="J298" s="183">
        <f t="shared" si="106"/>
        <v>0</v>
      </c>
      <c r="K298" s="183">
        <f t="shared" si="106"/>
        <v>0</v>
      </c>
      <c r="L298" s="183">
        <f t="shared" si="106"/>
        <v>0</v>
      </c>
      <c r="M298" s="183">
        <f t="shared" si="106"/>
        <v>0</v>
      </c>
      <c r="N298" s="183">
        <f t="shared" si="106"/>
        <v>0</v>
      </c>
      <c r="O298" s="183">
        <f t="shared" si="106"/>
        <v>0</v>
      </c>
      <c r="P298" s="183">
        <f t="shared" si="106"/>
        <v>0</v>
      </c>
      <c r="Q298" s="183">
        <f t="shared" si="106"/>
        <v>0</v>
      </c>
      <c r="R298" s="183">
        <f t="shared" si="106"/>
        <v>0</v>
      </c>
      <c r="S298" s="183">
        <f t="shared" si="105"/>
        <v>0</v>
      </c>
      <c r="T298" s="183">
        <f t="shared" si="105"/>
        <v>0</v>
      </c>
      <c r="U298" s="183">
        <f t="shared" si="105"/>
        <v>0</v>
      </c>
      <c r="V298" s="183">
        <f t="shared" si="105"/>
        <v>0</v>
      </c>
      <c r="W298" s="183">
        <f t="shared" si="105"/>
        <v>0</v>
      </c>
      <c r="X298" s="183">
        <f t="shared" si="105"/>
        <v>0</v>
      </c>
      <c r="Y298" s="183">
        <f t="shared" si="105"/>
        <v>0</v>
      </c>
      <c r="Z298" s="183">
        <f t="shared" si="105"/>
        <v>0</v>
      </c>
      <c r="AA298" s="183">
        <f t="shared" si="105"/>
        <v>0</v>
      </c>
      <c r="AB298" s="183">
        <f t="shared" si="105"/>
        <v>0</v>
      </c>
      <c r="AC298" s="183">
        <f t="shared" si="105"/>
        <v>0</v>
      </c>
      <c r="AD298" s="183">
        <f t="shared" si="105"/>
        <v>0</v>
      </c>
      <c r="AE298" s="183">
        <f t="shared" si="105"/>
        <v>0</v>
      </c>
      <c r="AF298" s="196">
        <f t="shared" si="105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v>0</v>
      </c>
      <c r="D299" s="183">
        <v>0</v>
      </c>
      <c r="E299" s="183">
        <f t="shared" si="106"/>
        <v>0</v>
      </c>
      <c r="F299" s="183">
        <f t="shared" si="106"/>
        <v>0</v>
      </c>
      <c r="G299" s="183">
        <f t="shared" si="106"/>
        <v>0</v>
      </c>
      <c r="H299" s="183">
        <f t="shared" si="106"/>
        <v>0</v>
      </c>
      <c r="I299" s="183">
        <f t="shared" si="106"/>
        <v>0</v>
      </c>
      <c r="J299" s="183">
        <f t="shared" si="106"/>
        <v>0</v>
      </c>
      <c r="K299" s="183">
        <f t="shared" si="106"/>
        <v>0</v>
      </c>
      <c r="L299" s="183">
        <f t="shared" si="106"/>
        <v>0</v>
      </c>
      <c r="M299" s="183">
        <f t="shared" si="106"/>
        <v>0</v>
      </c>
      <c r="N299" s="183">
        <f t="shared" si="106"/>
        <v>0</v>
      </c>
      <c r="O299" s="183">
        <f t="shared" si="106"/>
        <v>0</v>
      </c>
      <c r="P299" s="183">
        <f t="shared" si="106"/>
        <v>0</v>
      </c>
      <c r="Q299" s="183">
        <f t="shared" si="106"/>
        <v>0</v>
      </c>
      <c r="R299" s="183">
        <f t="shared" si="106"/>
        <v>0</v>
      </c>
      <c r="S299" s="183">
        <f t="shared" si="105"/>
        <v>0</v>
      </c>
      <c r="T299" s="183">
        <f t="shared" si="105"/>
        <v>0</v>
      </c>
      <c r="U299" s="183">
        <f t="shared" si="105"/>
        <v>0</v>
      </c>
      <c r="V299" s="183">
        <f t="shared" si="105"/>
        <v>0</v>
      </c>
      <c r="W299" s="183">
        <f t="shared" si="105"/>
        <v>0</v>
      </c>
      <c r="X299" s="183">
        <f t="shared" si="105"/>
        <v>0</v>
      </c>
      <c r="Y299" s="183">
        <f t="shared" si="105"/>
        <v>0</v>
      </c>
      <c r="Z299" s="183">
        <f t="shared" si="105"/>
        <v>0</v>
      </c>
      <c r="AA299" s="183">
        <f t="shared" si="105"/>
        <v>0</v>
      </c>
      <c r="AB299" s="183">
        <f t="shared" si="105"/>
        <v>0</v>
      </c>
      <c r="AC299" s="183">
        <f t="shared" si="105"/>
        <v>0</v>
      </c>
      <c r="AD299" s="183">
        <f t="shared" si="105"/>
        <v>0</v>
      </c>
      <c r="AE299" s="183">
        <f t="shared" si="105"/>
        <v>0</v>
      </c>
      <c r="AF299" s="196">
        <f t="shared" si="105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v>0</v>
      </c>
      <c r="D300" s="183">
        <v>0</v>
      </c>
      <c r="E300" s="183">
        <f t="shared" si="106"/>
        <v>0</v>
      </c>
      <c r="F300" s="183">
        <f t="shared" si="106"/>
        <v>0</v>
      </c>
      <c r="G300" s="183">
        <f t="shared" si="106"/>
        <v>0</v>
      </c>
      <c r="H300" s="183">
        <f t="shared" si="106"/>
        <v>0</v>
      </c>
      <c r="I300" s="183">
        <f t="shared" si="106"/>
        <v>0</v>
      </c>
      <c r="J300" s="183">
        <f t="shared" si="106"/>
        <v>0</v>
      </c>
      <c r="K300" s="183">
        <f t="shared" si="106"/>
        <v>0</v>
      </c>
      <c r="L300" s="183">
        <f t="shared" si="106"/>
        <v>0</v>
      </c>
      <c r="M300" s="183">
        <f t="shared" si="106"/>
        <v>0</v>
      </c>
      <c r="N300" s="183">
        <f t="shared" si="106"/>
        <v>0</v>
      </c>
      <c r="O300" s="183">
        <f t="shared" si="106"/>
        <v>0</v>
      </c>
      <c r="P300" s="183">
        <f t="shared" si="106"/>
        <v>0</v>
      </c>
      <c r="Q300" s="183">
        <f t="shared" si="106"/>
        <v>0</v>
      </c>
      <c r="R300" s="183">
        <f t="shared" si="106"/>
        <v>0</v>
      </c>
      <c r="S300" s="183">
        <f t="shared" si="105"/>
        <v>0</v>
      </c>
      <c r="T300" s="183">
        <f t="shared" si="105"/>
        <v>0</v>
      </c>
      <c r="U300" s="183">
        <f t="shared" si="105"/>
        <v>0</v>
      </c>
      <c r="V300" s="183">
        <f t="shared" si="105"/>
        <v>0</v>
      </c>
      <c r="W300" s="183">
        <f t="shared" si="105"/>
        <v>0</v>
      </c>
      <c r="X300" s="183">
        <f t="shared" si="105"/>
        <v>0</v>
      </c>
      <c r="Y300" s="183">
        <f t="shared" si="105"/>
        <v>0</v>
      </c>
      <c r="Z300" s="183">
        <f t="shared" si="105"/>
        <v>0</v>
      </c>
      <c r="AA300" s="183">
        <f t="shared" si="105"/>
        <v>0</v>
      </c>
      <c r="AB300" s="183">
        <f t="shared" si="105"/>
        <v>0</v>
      </c>
      <c r="AC300" s="183">
        <f t="shared" si="105"/>
        <v>0</v>
      </c>
      <c r="AD300" s="183">
        <f t="shared" si="105"/>
        <v>0</v>
      </c>
      <c r="AE300" s="183">
        <f t="shared" si="105"/>
        <v>0</v>
      </c>
      <c r="AF300" s="196">
        <f t="shared" si="105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v>0</v>
      </c>
      <c r="D301" s="183">
        <v>0</v>
      </c>
      <c r="E301" s="183">
        <f t="shared" si="106"/>
        <v>0</v>
      </c>
      <c r="F301" s="183">
        <f t="shared" si="106"/>
        <v>0</v>
      </c>
      <c r="G301" s="183">
        <f t="shared" si="106"/>
        <v>0</v>
      </c>
      <c r="H301" s="183">
        <f t="shared" si="106"/>
        <v>0</v>
      </c>
      <c r="I301" s="183">
        <f t="shared" si="106"/>
        <v>0</v>
      </c>
      <c r="J301" s="183">
        <f t="shared" si="106"/>
        <v>0</v>
      </c>
      <c r="K301" s="183">
        <f t="shared" si="106"/>
        <v>0</v>
      </c>
      <c r="L301" s="183">
        <f t="shared" si="106"/>
        <v>0</v>
      </c>
      <c r="M301" s="183">
        <f t="shared" si="106"/>
        <v>0</v>
      </c>
      <c r="N301" s="183">
        <f t="shared" si="106"/>
        <v>0</v>
      </c>
      <c r="O301" s="183">
        <f t="shared" si="106"/>
        <v>0</v>
      </c>
      <c r="P301" s="183">
        <f t="shared" si="106"/>
        <v>0</v>
      </c>
      <c r="Q301" s="183">
        <f t="shared" si="106"/>
        <v>0</v>
      </c>
      <c r="R301" s="183">
        <f t="shared" si="106"/>
        <v>0</v>
      </c>
      <c r="S301" s="183">
        <f t="shared" si="105"/>
        <v>0</v>
      </c>
      <c r="T301" s="183">
        <f t="shared" si="105"/>
        <v>0</v>
      </c>
      <c r="U301" s="183">
        <f t="shared" si="105"/>
        <v>0</v>
      </c>
      <c r="V301" s="183">
        <f t="shared" si="105"/>
        <v>0</v>
      </c>
      <c r="W301" s="183">
        <f t="shared" si="105"/>
        <v>0</v>
      </c>
      <c r="X301" s="183">
        <f t="shared" si="105"/>
        <v>0</v>
      </c>
      <c r="Y301" s="183">
        <f t="shared" si="105"/>
        <v>0</v>
      </c>
      <c r="Z301" s="183">
        <f t="shared" si="105"/>
        <v>0</v>
      </c>
      <c r="AA301" s="183">
        <f t="shared" si="105"/>
        <v>0</v>
      </c>
      <c r="AB301" s="183">
        <f t="shared" si="105"/>
        <v>0</v>
      </c>
      <c r="AC301" s="183">
        <f t="shared" si="105"/>
        <v>0</v>
      </c>
      <c r="AD301" s="183">
        <f t="shared" si="105"/>
        <v>0</v>
      </c>
      <c r="AE301" s="183">
        <f t="shared" si="105"/>
        <v>0</v>
      </c>
      <c r="AF301" s="196">
        <f t="shared" si="105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v>0</v>
      </c>
      <c r="D302" s="183">
        <v>0</v>
      </c>
      <c r="E302" s="183">
        <f t="shared" si="106"/>
        <v>0</v>
      </c>
      <c r="F302" s="183">
        <f t="shared" si="106"/>
        <v>0</v>
      </c>
      <c r="G302" s="183">
        <f t="shared" si="106"/>
        <v>0</v>
      </c>
      <c r="H302" s="183">
        <f t="shared" si="106"/>
        <v>0</v>
      </c>
      <c r="I302" s="183">
        <f t="shared" si="106"/>
        <v>0</v>
      </c>
      <c r="J302" s="183">
        <f t="shared" si="106"/>
        <v>0</v>
      </c>
      <c r="K302" s="183">
        <f t="shared" si="106"/>
        <v>0</v>
      </c>
      <c r="L302" s="183">
        <f t="shared" si="106"/>
        <v>0</v>
      </c>
      <c r="M302" s="183">
        <f t="shared" si="106"/>
        <v>0</v>
      </c>
      <c r="N302" s="183">
        <f t="shared" si="106"/>
        <v>0</v>
      </c>
      <c r="O302" s="183">
        <f t="shared" si="106"/>
        <v>0</v>
      </c>
      <c r="P302" s="183">
        <f t="shared" si="106"/>
        <v>0</v>
      </c>
      <c r="Q302" s="183">
        <f t="shared" si="106"/>
        <v>0</v>
      </c>
      <c r="R302" s="183">
        <f t="shared" si="106"/>
        <v>0</v>
      </c>
      <c r="S302" s="183">
        <f t="shared" si="105"/>
        <v>0</v>
      </c>
      <c r="T302" s="183">
        <f t="shared" si="105"/>
        <v>0</v>
      </c>
      <c r="U302" s="183">
        <f t="shared" si="105"/>
        <v>0</v>
      </c>
      <c r="V302" s="183">
        <f t="shared" si="105"/>
        <v>0</v>
      </c>
      <c r="W302" s="183">
        <f t="shared" si="105"/>
        <v>0</v>
      </c>
      <c r="X302" s="183">
        <f t="shared" si="105"/>
        <v>0</v>
      </c>
      <c r="Y302" s="183">
        <f t="shared" si="105"/>
        <v>0</v>
      </c>
      <c r="Z302" s="183">
        <f t="shared" si="105"/>
        <v>0</v>
      </c>
      <c r="AA302" s="183">
        <f t="shared" si="105"/>
        <v>0</v>
      </c>
      <c r="AB302" s="183">
        <f t="shared" si="105"/>
        <v>0</v>
      </c>
      <c r="AC302" s="183">
        <f t="shared" si="105"/>
        <v>0</v>
      </c>
      <c r="AD302" s="183">
        <f t="shared" si="105"/>
        <v>0</v>
      </c>
      <c r="AE302" s="183">
        <f t="shared" si="105"/>
        <v>0</v>
      </c>
      <c r="AF302" s="196">
        <f t="shared" si="105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v>0</v>
      </c>
      <c r="D303" s="183">
        <v>0</v>
      </c>
      <c r="E303" s="183">
        <f t="shared" si="106"/>
        <v>0</v>
      </c>
      <c r="F303" s="183">
        <f t="shared" si="106"/>
        <v>0</v>
      </c>
      <c r="G303" s="183">
        <f t="shared" si="106"/>
        <v>0</v>
      </c>
      <c r="H303" s="183">
        <f t="shared" si="106"/>
        <v>0</v>
      </c>
      <c r="I303" s="183">
        <f t="shared" si="106"/>
        <v>0</v>
      </c>
      <c r="J303" s="183">
        <f t="shared" si="106"/>
        <v>0</v>
      </c>
      <c r="K303" s="183">
        <f t="shared" si="106"/>
        <v>0</v>
      </c>
      <c r="L303" s="183">
        <f t="shared" si="106"/>
        <v>0</v>
      </c>
      <c r="M303" s="183">
        <f t="shared" si="106"/>
        <v>0</v>
      </c>
      <c r="N303" s="183">
        <f t="shared" si="106"/>
        <v>0</v>
      </c>
      <c r="O303" s="183">
        <f t="shared" si="106"/>
        <v>0</v>
      </c>
      <c r="P303" s="183">
        <f t="shared" si="106"/>
        <v>0</v>
      </c>
      <c r="Q303" s="183">
        <f t="shared" si="106"/>
        <v>0</v>
      </c>
      <c r="R303" s="183">
        <f t="shared" si="106"/>
        <v>0</v>
      </c>
      <c r="S303" s="183">
        <f t="shared" si="105"/>
        <v>0</v>
      </c>
      <c r="T303" s="183">
        <f t="shared" si="105"/>
        <v>0</v>
      </c>
      <c r="U303" s="183">
        <f t="shared" si="105"/>
        <v>0</v>
      </c>
      <c r="V303" s="183">
        <f t="shared" si="105"/>
        <v>0</v>
      </c>
      <c r="W303" s="183">
        <f t="shared" si="105"/>
        <v>0</v>
      </c>
      <c r="X303" s="183">
        <f t="shared" si="105"/>
        <v>0</v>
      </c>
      <c r="Y303" s="183">
        <f t="shared" si="105"/>
        <v>0</v>
      </c>
      <c r="Z303" s="183">
        <f t="shared" si="105"/>
        <v>0</v>
      </c>
      <c r="AA303" s="183">
        <f t="shared" si="105"/>
        <v>0</v>
      </c>
      <c r="AB303" s="183">
        <f t="shared" si="105"/>
        <v>0</v>
      </c>
      <c r="AC303" s="183">
        <f t="shared" si="105"/>
        <v>0</v>
      </c>
      <c r="AD303" s="183">
        <f t="shared" si="105"/>
        <v>0</v>
      </c>
      <c r="AE303" s="183">
        <f t="shared" si="105"/>
        <v>0</v>
      </c>
      <c r="AF303" s="196">
        <f t="shared" si="105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v>0</v>
      </c>
      <c r="D304" s="183">
        <v>0</v>
      </c>
      <c r="E304" s="183">
        <f t="shared" si="106"/>
        <v>0</v>
      </c>
      <c r="F304" s="183">
        <f t="shared" si="106"/>
        <v>0</v>
      </c>
      <c r="G304" s="183">
        <f t="shared" si="106"/>
        <v>0</v>
      </c>
      <c r="H304" s="183">
        <f t="shared" si="106"/>
        <v>0</v>
      </c>
      <c r="I304" s="183">
        <f t="shared" si="106"/>
        <v>0</v>
      </c>
      <c r="J304" s="183">
        <f t="shared" si="106"/>
        <v>0</v>
      </c>
      <c r="K304" s="183">
        <f t="shared" si="106"/>
        <v>0</v>
      </c>
      <c r="L304" s="183">
        <f t="shared" si="106"/>
        <v>0</v>
      </c>
      <c r="M304" s="183">
        <f t="shared" si="106"/>
        <v>0</v>
      </c>
      <c r="N304" s="183">
        <f t="shared" si="106"/>
        <v>0</v>
      </c>
      <c r="O304" s="183">
        <f t="shared" si="106"/>
        <v>0</v>
      </c>
      <c r="P304" s="183">
        <f t="shared" si="106"/>
        <v>0</v>
      </c>
      <c r="Q304" s="183">
        <f t="shared" si="106"/>
        <v>0</v>
      </c>
      <c r="R304" s="183">
        <f t="shared" ref="R304:AF310" si="107">Q304</f>
        <v>0</v>
      </c>
      <c r="S304" s="183">
        <f t="shared" si="107"/>
        <v>0</v>
      </c>
      <c r="T304" s="183">
        <f t="shared" si="107"/>
        <v>0</v>
      </c>
      <c r="U304" s="183">
        <f t="shared" si="107"/>
        <v>0</v>
      </c>
      <c r="V304" s="183">
        <f t="shared" si="107"/>
        <v>0</v>
      </c>
      <c r="W304" s="183">
        <f t="shared" si="107"/>
        <v>0</v>
      </c>
      <c r="X304" s="183">
        <f t="shared" si="107"/>
        <v>0</v>
      </c>
      <c r="Y304" s="183">
        <f t="shared" si="107"/>
        <v>0</v>
      </c>
      <c r="Z304" s="183">
        <f t="shared" si="107"/>
        <v>0</v>
      </c>
      <c r="AA304" s="183">
        <f t="shared" si="107"/>
        <v>0</v>
      </c>
      <c r="AB304" s="183">
        <f t="shared" si="107"/>
        <v>0</v>
      </c>
      <c r="AC304" s="183">
        <f t="shared" si="107"/>
        <v>0</v>
      </c>
      <c r="AD304" s="183">
        <f t="shared" si="107"/>
        <v>0</v>
      </c>
      <c r="AE304" s="183">
        <f t="shared" si="107"/>
        <v>0</v>
      </c>
      <c r="AF304" s="196">
        <f t="shared" si="107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v>0</v>
      </c>
      <c r="D305" s="183">
        <v>0</v>
      </c>
      <c r="E305" s="183">
        <f t="shared" ref="E305:R310" si="108">D305</f>
        <v>0</v>
      </c>
      <c r="F305" s="183">
        <f t="shared" si="108"/>
        <v>0</v>
      </c>
      <c r="G305" s="183">
        <f t="shared" si="108"/>
        <v>0</v>
      </c>
      <c r="H305" s="183">
        <f t="shared" si="108"/>
        <v>0</v>
      </c>
      <c r="I305" s="183">
        <f t="shared" si="108"/>
        <v>0</v>
      </c>
      <c r="J305" s="183">
        <f t="shared" si="108"/>
        <v>0</v>
      </c>
      <c r="K305" s="183">
        <f t="shared" si="108"/>
        <v>0</v>
      </c>
      <c r="L305" s="183">
        <f t="shared" si="108"/>
        <v>0</v>
      </c>
      <c r="M305" s="183">
        <f t="shared" si="108"/>
        <v>0</v>
      </c>
      <c r="N305" s="183">
        <f t="shared" si="108"/>
        <v>0</v>
      </c>
      <c r="O305" s="183">
        <f t="shared" si="108"/>
        <v>0</v>
      </c>
      <c r="P305" s="183">
        <f t="shared" si="108"/>
        <v>0</v>
      </c>
      <c r="Q305" s="183">
        <f t="shared" si="108"/>
        <v>0</v>
      </c>
      <c r="R305" s="183">
        <f t="shared" si="108"/>
        <v>0</v>
      </c>
      <c r="S305" s="183">
        <f t="shared" si="107"/>
        <v>0</v>
      </c>
      <c r="T305" s="183">
        <f t="shared" si="107"/>
        <v>0</v>
      </c>
      <c r="U305" s="183">
        <f t="shared" si="107"/>
        <v>0</v>
      </c>
      <c r="V305" s="183">
        <f t="shared" si="107"/>
        <v>0</v>
      </c>
      <c r="W305" s="183">
        <f t="shared" si="107"/>
        <v>0</v>
      </c>
      <c r="X305" s="183">
        <f t="shared" si="107"/>
        <v>0</v>
      </c>
      <c r="Y305" s="183">
        <f t="shared" si="107"/>
        <v>0</v>
      </c>
      <c r="Z305" s="183">
        <f t="shared" si="107"/>
        <v>0</v>
      </c>
      <c r="AA305" s="183">
        <f t="shared" si="107"/>
        <v>0</v>
      </c>
      <c r="AB305" s="183">
        <f t="shared" si="107"/>
        <v>0</v>
      </c>
      <c r="AC305" s="183">
        <f t="shared" si="107"/>
        <v>0</v>
      </c>
      <c r="AD305" s="183">
        <f t="shared" si="107"/>
        <v>0</v>
      </c>
      <c r="AE305" s="183">
        <f t="shared" si="107"/>
        <v>0</v>
      </c>
      <c r="AF305" s="196">
        <f t="shared" si="107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v>0</v>
      </c>
      <c r="D306" s="183">
        <v>0</v>
      </c>
      <c r="E306" s="183">
        <f t="shared" si="108"/>
        <v>0</v>
      </c>
      <c r="F306" s="183">
        <f t="shared" si="108"/>
        <v>0</v>
      </c>
      <c r="G306" s="183">
        <f t="shared" si="108"/>
        <v>0</v>
      </c>
      <c r="H306" s="183">
        <f t="shared" si="108"/>
        <v>0</v>
      </c>
      <c r="I306" s="183">
        <f t="shared" si="108"/>
        <v>0</v>
      </c>
      <c r="J306" s="183">
        <f t="shared" si="108"/>
        <v>0</v>
      </c>
      <c r="K306" s="183">
        <f t="shared" si="108"/>
        <v>0</v>
      </c>
      <c r="L306" s="183">
        <f t="shared" si="108"/>
        <v>0</v>
      </c>
      <c r="M306" s="183">
        <f t="shared" si="108"/>
        <v>0</v>
      </c>
      <c r="N306" s="183">
        <f t="shared" si="108"/>
        <v>0</v>
      </c>
      <c r="O306" s="183">
        <f t="shared" si="108"/>
        <v>0</v>
      </c>
      <c r="P306" s="183">
        <f t="shared" si="108"/>
        <v>0</v>
      </c>
      <c r="Q306" s="183">
        <f t="shared" si="108"/>
        <v>0</v>
      </c>
      <c r="R306" s="183">
        <f t="shared" si="108"/>
        <v>0</v>
      </c>
      <c r="S306" s="183">
        <f t="shared" si="107"/>
        <v>0</v>
      </c>
      <c r="T306" s="183">
        <f t="shared" si="107"/>
        <v>0</v>
      </c>
      <c r="U306" s="183">
        <f t="shared" si="107"/>
        <v>0</v>
      </c>
      <c r="V306" s="183">
        <f t="shared" si="107"/>
        <v>0</v>
      </c>
      <c r="W306" s="183">
        <f t="shared" si="107"/>
        <v>0</v>
      </c>
      <c r="X306" s="183">
        <f t="shared" si="107"/>
        <v>0</v>
      </c>
      <c r="Y306" s="183">
        <f t="shared" si="107"/>
        <v>0</v>
      </c>
      <c r="Z306" s="183">
        <f t="shared" si="107"/>
        <v>0</v>
      </c>
      <c r="AA306" s="183">
        <f t="shared" si="107"/>
        <v>0</v>
      </c>
      <c r="AB306" s="183">
        <f t="shared" si="107"/>
        <v>0</v>
      </c>
      <c r="AC306" s="183">
        <f t="shared" si="107"/>
        <v>0</v>
      </c>
      <c r="AD306" s="183">
        <f t="shared" si="107"/>
        <v>0</v>
      </c>
      <c r="AE306" s="183">
        <f t="shared" si="107"/>
        <v>0</v>
      </c>
      <c r="AF306" s="196">
        <f t="shared" si="107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v>0</v>
      </c>
      <c r="D307" s="183">
        <v>0</v>
      </c>
      <c r="E307" s="183">
        <f t="shared" si="108"/>
        <v>0</v>
      </c>
      <c r="F307" s="183">
        <f t="shared" si="108"/>
        <v>0</v>
      </c>
      <c r="G307" s="183">
        <f t="shared" si="108"/>
        <v>0</v>
      </c>
      <c r="H307" s="183">
        <f t="shared" si="108"/>
        <v>0</v>
      </c>
      <c r="I307" s="183">
        <f t="shared" si="108"/>
        <v>0</v>
      </c>
      <c r="J307" s="183">
        <f t="shared" si="108"/>
        <v>0</v>
      </c>
      <c r="K307" s="183">
        <f t="shared" si="108"/>
        <v>0</v>
      </c>
      <c r="L307" s="183">
        <f t="shared" si="108"/>
        <v>0</v>
      </c>
      <c r="M307" s="183">
        <f t="shared" si="108"/>
        <v>0</v>
      </c>
      <c r="N307" s="183">
        <f t="shared" si="108"/>
        <v>0</v>
      </c>
      <c r="O307" s="183">
        <f t="shared" si="108"/>
        <v>0</v>
      </c>
      <c r="P307" s="183">
        <f t="shared" si="108"/>
        <v>0</v>
      </c>
      <c r="Q307" s="183">
        <f t="shared" si="108"/>
        <v>0</v>
      </c>
      <c r="R307" s="183">
        <f t="shared" si="108"/>
        <v>0</v>
      </c>
      <c r="S307" s="183">
        <f t="shared" si="107"/>
        <v>0</v>
      </c>
      <c r="T307" s="183">
        <f t="shared" si="107"/>
        <v>0</v>
      </c>
      <c r="U307" s="183">
        <f t="shared" si="107"/>
        <v>0</v>
      </c>
      <c r="V307" s="183">
        <f t="shared" si="107"/>
        <v>0</v>
      </c>
      <c r="W307" s="183">
        <f t="shared" si="107"/>
        <v>0</v>
      </c>
      <c r="X307" s="183">
        <f t="shared" si="107"/>
        <v>0</v>
      </c>
      <c r="Y307" s="183">
        <f t="shared" si="107"/>
        <v>0</v>
      </c>
      <c r="Z307" s="183">
        <f t="shared" si="107"/>
        <v>0</v>
      </c>
      <c r="AA307" s="183">
        <f t="shared" si="107"/>
        <v>0</v>
      </c>
      <c r="AB307" s="183">
        <f t="shared" si="107"/>
        <v>0</v>
      </c>
      <c r="AC307" s="183">
        <f t="shared" si="107"/>
        <v>0</v>
      </c>
      <c r="AD307" s="183">
        <f t="shared" si="107"/>
        <v>0</v>
      </c>
      <c r="AE307" s="183">
        <f t="shared" si="107"/>
        <v>0</v>
      </c>
      <c r="AF307" s="196">
        <f t="shared" si="107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v>0</v>
      </c>
      <c r="D308" s="183">
        <v>0</v>
      </c>
      <c r="E308" s="183">
        <f t="shared" si="108"/>
        <v>0</v>
      </c>
      <c r="F308" s="183">
        <f t="shared" si="108"/>
        <v>0</v>
      </c>
      <c r="G308" s="183">
        <f t="shared" si="108"/>
        <v>0</v>
      </c>
      <c r="H308" s="183">
        <f t="shared" si="108"/>
        <v>0</v>
      </c>
      <c r="I308" s="183">
        <f t="shared" si="108"/>
        <v>0</v>
      </c>
      <c r="J308" s="183">
        <f t="shared" si="108"/>
        <v>0</v>
      </c>
      <c r="K308" s="183">
        <f t="shared" si="108"/>
        <v>0</v>
      </c>
      <c r="L308" s="183">
        <f t="shared" si="108"/>
        <v>0</v>
      </c>
      <c r="M308" s="183">
        <f t="shared" si="108"/>
        <v>0</v>
      </c>
      <c r="N308" s="183">
        <f t="shared" si="108"/>
        <v>0</v>
      </c>
      <c r="O308" s="183">
        <f t="shared" si="108"/>
        <v>0</v>
      </c>
      <c r="P308" s="183">
        <f t="shared" si="108"/>
        <v>0</v>
      </c>
      <c r="Q308" s="183">
        <f t="shared" si="108"/>
        <v>0</v>
      </c>
      <c r="R308" s="183">
        <f t="shared" si="108"/>
        <v>0</v>
      </c>
      <c r="S308" s="183">
        <f t="shared" si="107"/>
        <v>0</v>
      </c>
      <c r="T308" s="183">
        <f t="shared" si="107"/>
        <v>0</v>
      </c>
      <c r="U308" s="183">
        <f t="shared" si="107"/>
        <v>0</v>
      </c>
      <c r="V308" s="183">
        <f t="shared" si="107"/>
        <v>0</v>
      </c>
      <c r="W308" s="183">
        <f t="shared" si="107"/>
        <v>0</v>
      </c>
      <c r="X308" s="183">
        <f t="shared" si="107"/>
        <v>0</v>
      </c>
      <c r="Y308" s="183">
        <f t="shared" si="107"/>
        <v>0</v>
      </c>
      <c r="Z308" s="183">
        <f t="shared" si="107"/>
        <v>0</v>
      </c>
      <c r="AA308" s="183">
        <f t="shared" si="107"/>
        <v>0</v>
      </c>
      <c r="AB308" s="183">
        <f t="shared" si="107"/>
        <v>0</v>
      </c>
      <c r="AC308" s="183">
        <f t="shared" si="107"/>
        <v>0</v>
      </c>
      <c r="AD308" s="183">
        <f t="shared" si="107"/>
        <v>0</v>
      </c>
      <c r="AE308" s="183">
        <f t="shared" si="107"/>
        <v>0</v>
      </c>
      <c r="AF308" s="196">
        <f t="shared" si="107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v>0</v>
      </c>
      <c r="D309" s="183">
        <v>0</v>
      </c>
      <c r="E309" s="183">
        <f t="shared" si="108"/>
        <v>0</v>
      </c>
      <c r="F309" s="183">
        <f t="shared" si="108"/>
        <v>0</v>
      </c>
      <c r="G309" s="183">
        <f t="shared" si="108"/>
        <v>0</v>
      </c>
      <c r="H309" s="183">
        <f t="shared" si="108"/>
        <v>0</v>
      </c>
      <c r="I309" s="183">
        <f t="shared" si="108"/>
        <v>0</v>
      </c>
      <c r="J309" s="183">
        <f t="shared" si="108"/>
        <v>0</v>
      </c>
      <c r="K309" s="183">
        <f t="shared" si="108"/>
        <v>0</v>
      </c>
      <c r="L309" s="183">
        <f t="shared" si="108"/>
        <v>0</v>
      </c>
      <c r="M309" s="183">
        <f t="shared" si="108"/>
        <v>0</v>
      </c>
      <c r="N309" s="183">
        <f t="shared" si="108"/>
        <v>0</v>
      </c>
      <c r="O309" s="183">
        <f t="shared" si="108"/>
        <v>0</v>
      </c>
      <c r="P309" s="183">
        <f t="shared" si="108"/>
        <v>0</v>
      </c>
      <c r="Q309" s="183">
        <f t="shared" si="108"/>
        <v>0</v>
      </c>
      <c r="R309" s="183">
        <f t="shared" si="108"/>
        <v>0</v>
      </c>
      <c r="S309" s="183">
        <f t="shared" si="107"/>
        <v>0</v>
      </c>
      <c r="T309" s="183">
        <f t="shared" si="107"/>
        <v>0</v>
      </c>
      <c r="U309" s="183">
        <f t="shared" si="107"/>
        <v>0</v>
      </c>
      <c r="V309" s="183">
        <f t="shared" si="107"/>
        <v>0</v>
      </c>
      <c r="W309" s="183">
        <f t="shared" si="107"/>
        <v>0</v>
      </c>
      <c r="X309" s="183">
        <f t="shared" si="107"/>
        <v>0</v>
      </c>
      <c r="Y309" s="183">
        <f t="shared" si="107"/>
        <v>0</v>
      </c>
      <c r="Z309" s="183">
        <f t="shared" si="107"/>
        <v>0</v>
      </c>
      <c r="AA309" s="183">
        <f t="shared" si="107"/>
        <v>0</v>
      </c>
      <c r="AB309" s="183">
        <f t="shared" si="107"/>
        <v>0</v>
      </c>
      <c r="AC309" s="183">
        <f t="shared" si="107"/>
        <v>0</v>
      </c>
      <c r="AD309" s="183">
        <f t="shared" si="107"/>
        <v>0</v>
      </c>
      <c r="AE309" s="183">
        <f t="shared" si="107"/>
        <v>0</v>
      </c>
      <c r="AF309" s="196">
        <f t="shared" si="107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v>0</v>
      </c>
      <c r="D310" s="209">
        <v>0</v>
      </c>
      <c r="E310" s="209">
        <f t="shared" si="108"/>
        <v>0</v>
      </c>
      <c r="F310" s="209">
        <f t="shared" si="108"/>
        <v>0</v>
      </c>
      <c r="G310" s="209">
        <f t="shared" si="108"/>
        <v>0</v>
      </c>
      <c r="H310" s="209">
        <f t="shared" si="108"/>
        <v>0</v>
      </c>
      <c r="I310" s="209">
        <f t="shared" si="108"/>
        <v>0</v>
      </c>
      <c r="J310" s="209">
        <f t="shared" si="108"/>
        <v>0</v>
      </c>
      <c r="K310" s="209">
        <f t="shared" si="108"/>
        <v>0</v>
      </c>
      <c r="L310" s="209">
        <f t="shared" si="108"/>
        <v>0</v>
      </c>
      <c r="M310" s="209">
        <f t="shared" si="108"/>
        <v>0</v>
      </c>
      <c r="N310" s="209">
        <f t="shared" si="108"/>
        <v>0</v>
      </c>
      <c r="O310" s="209">
        <f t="shared" si="108"/>
        <v>0</v>
      </c>
      <c r="P310" s="209">
        <f t="shared" si="108"/>
        <v>0</v>
      </c>
      <c r="Q310" s="209">
        <f t="shared" si="108"/>
        <v>0</v>
      </c>
      <c r="R310" s="209">
        <f t="shared" si="108"/>
        <v>0</v>
      </c>
      <c r="S310" s="209">
        <f t="shared" si="107"/>
        <v>0</v>
      </c>
      <c r="T310" s="209">
        <f t="shared" si="107"/>
        <v>0</v>
      </c>
      <c r="U310" s="209">
        <f t="shared" si="107"/>
        <v>0</v>
      </c>
      <c r="V310" s="209">
        <f t="shared" si="107"/>
        <v>0</v>
      </c>
      <c r="W310" s="209">
        <f t="shared" si="107"/>
        <v>0</v>
      </c>
      <c r="X310" s="209">
        <f t="shared" si="107"/>
        <v>0</v>
      </c>
      <c r="Y310" s="209">
        <f t="shared" si="107"/>
        <v>0</v>
      </c>
      <c r="Z310" s="209">
        <f t="shared" si="107"/>
        <v>0</v>
      </c>
      <c r="AA310" s="209">
        <f t="shared" si="107"/>
        <v>0</v>
      </c>
      <c r="AB310" s="209">
        <f t="shared" si="107"/>
        <v>0</v>
      </c>
      <c r="AC310" s="209">
        <f t="shared" si="107"/>
        <v>0</v>
      </c>
      <c r="AD310" s="209">
        <f t="shared" si="107"/>
        <v>0</v>
      </c>
      <c r="AE310" s="209">
        <f t="shared" si="107"/>
        <v>0</v>
      </c>
      <c r="AF310" s="210">
        <f t="shared" si="107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C311" si="109">SUM(B180:B310)</f>
        <v>0</v>
      </c>
      <c r="C311" s="212">
        <f t="shared" si="109"/>
        <v>0</v>
      </c>
      <c r="D311" s="212">
        <f t="shared" ref="D311" si="110">SUM(D180:D310)</f>
        <v>0</v>
      </c>
      <c r="E311" s="212">
        <f t="shared" ref="E311:AG311" si="111">SUM(E180:E310)</f>
        <v>0</v>
      </c>
      <c r="F311" s="212">
        <f t="shared" si="111"/>
        <v>0</v>
      </c>
      <c r="G311" s="212">
        <f t="shared" si="111"/>
        <v>0</v>
      </c>
      <c r="H311" s="212">
        <f t="shared" si="111"/>
        <v>0</v>
      </c>
      <c r="I311" s="212">
        <f t="shared" si="111"/>
        <v>0</v>
      </c>
      <c r="J311" s="212">
        <f t="shared" si="111"/>
        <v>0</v>
      </c>
      <c r="K311" s="212">
        <f t="shared" si="111"/>
        <v>0</v>
      </c>
      <c r="L311" s="212">
        <f t="shared" si="111"/>
        <v>0</v>
      </c>
      <c r="M311" s="212">
        <f t="shared" si="111"/>
        <v>0</v>
      </c>
      <c r="N311" s="212">
        <f t="shared" si="111"/>
        <v>0</v>
      </c>
      <c r="O311" s="212">
        <f t="shared" si="111"/>
        <v>0</v>
      </c>
      <c r="P311" s="212">
        <f t="shared" si="111"/>
        <v>0</v>
      </c>
      <c r="Q311" s="212">
        <f t="shared" si="111"/>
        <v>0</v>
      </c>
      <c r="R311" s="212">
        <f t="shared" si="111"/>
        <v>0</v>
      </c>
      <c r="S311" s="212">
        <f t="shared" si="111"/>
        <v>0</v>
      </c>
      <c r="T311" s="212">
        <f t="shared" si="111"/>
        <v>0</v>
      </c>
      <c r="U311" s="212">
        <f t="shared" si="111"/>
        <v>0</v>
      </c>
      <c r="V311" s="212">
        <f t="shared" si="111"/>
        <v>0</v>
      </c>
      <c r="W311" s="212">
        <f t="shared" si="111"/>
        <v>0</v>
      </c>
      <c r="X311" s="212">
        <f t="shared" si="111"/>
        <v>0</v>
      </c>
      <c r="Y311" s="212">
        <f t="shared" si="111"/>
        <v>0</v>
      </c>
      <c r="Z311" s="212">
        <f t="shared" si="111"/>
        <v>0</v>
      </c>
      <c r="AA311" s="212">
        <f t="shared" si="111"/>
        <v>0</v>
      </c>
      <c r="AB311" s="212">
        <f t="shared" si="111"/>
        <v>0</v>
      </c>
      <c r="AC311" s="212">
        <f t="shared" si="111"/>
        <v>0</v>
      </c>
      <c r="AD311" s="212">
        <f t="shared" si="111"/>
        <v>0</v>
      </c>
      <c r="AE311" s="212">
        <f t="shared" si="111"/>
        <v>0</v>
      </c>
      <c r="AF311" s="213">
        <f t="shared" si="111"/>
        <v>0</v>
      </c>
      <c r="AG311" s="214">
        <f t="shared" si="111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v>0</v>
      </c>
      <c r="D313" s="181">
        <v>0</v>
      </c>
      <c r="E313" s="181">
        <f t="shared" ref="E313:R328" si="112">D313</f>
        <v>0</v>
      </c>
      <c r="F313" s="181">
        <f t="shared" si="112"/>
        <v>0</v>
      </c>
      <c r="G313" s="181">
        <f t="shared" si="112"/>
        <v>0</v>
      </c>
      <c r="H313" s="181">
        <f t="shared" si="112"/>
        <v>0</v>
      </c>
      <c r="I313" s="181">
        <f t="shared" si="112"/>
        <v>0</v>
      </c>
      <c r="J313" s="181">
        <f t="shared" si="112"/>
        <v>0</v>
      </c>
      <c r="K313" s="181">
        <f t="shared" si="112"/>
        <v>0</v>
      </c>
      <c r="L313" s="181">
        <f t="shared" si="112"/>
        <v>0</v>
      </c>
      <c r="M313" s="181">
        <f t="shared" si="112"/>
        <v>0</v>
      </c>
      <c r="N313" s="181">
        <f t="shared" si="112"/>
        <v>0</v>
      </c>
      <c r="O313" s="181">
        <f t="shared" si="112"/>
        <v>0</v>
      </c>
      <c r="P313" s="181">
        <f t="shared" si="112"/>
        <v>0</v>
      </c>
      <c r="Q313" s="181">
        <f t="shared" si="112"/>
        <v>0</v>
      </c>
      <c r="R313" s="181">
        <f t="shared" si="112"/>
        <v>0</v>
      </c>
      <c r="S313" s="181">
        <f t="shared" ref="S313:AF331" si="113">R313</f>
        <v>0</v>
      </c>
      <c r="T313" s="181">
        <f t="shared" si="113"/>
        <v>0</v>
      </c>
      <c r="U313" s="181">
        <f t="shared" si="113"/>
        <v>0</v>
      </c>
      <c r="V313" s="181">
        <f t="shared" si="113"/>
        <v>0</v>
      </c>
      <c r="W313" s="181">
        <f t="shared" si="113"/>
        <v>0</v>
      </c>
      <c r="X313" s="181">
        <f t="shared" si="113"/>
        <v>0</v>
      </c>
      <c r="Y313" s="181">
        <f t="shared" si="113"/>
        <v>0</v>
      </c>
      <c r="Z313" s="181">
        <f t="shared" si="113"/>
        <v>0</v>
      </c>
      <c r="AA313" s="181">
        <f t="shared" si="113"/>
        <v>0</v>
      </c>
      <c r="AB313" s="181">
        <f t="shared" si="113"/>
        <v>0</v>
      </c>
      <c r="AC313" s="181">
        <f t="shared" si="113"/>
        <v>0</v>
      </c>
      <c r="AD313" s="181">
        <f t="shared" si="113"/>
        <v>0</v>
      </c>
      <c r="AE313" s="181">
        <f t="shared" si="113"/>
        <v>0</v>
      </c>
      <c r="AF313" s="194">
        <f t="shared" si="113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v>0</v>
      </c>
      <c r="D314" s="183">
        <v>0</v>
      </c>
      <c r="E314" s="183">
        <f t="shared" si="112"/>
        <v>0</v>
      </c>
      <c r="F314" s="183">
        <f t="shared" si="112"/>
        <v>0</v>
      </c>
      <c r="G314" s="183">
        <f t="shared" si="112"/>
        <v>0</v>
      </c>
      <c r="H314" s="183">
        <f t="shared" si="112"/>
        <v>0</v>
      </c>
      <c r="I314" s="183">
        <f t="shared" si="112"/>
        <v>0</v>
      </c>
      <c r="J314" s="183">
        <f t="shared" si="112"/>
        <v>0</v>
      </c>
      <c r="K314" s="183">
        <f t="shared" si="112"/>
        <v>0</v>
      </c>
      <c r="L314" s="183">
        <f t="shared" si="112"/>
        <v>0</v>
      </c>
      <c r="M314" s="183">
        <f t="shared" si="112"/>
        <v>0</v>
      </c>
      <c r="N314" s="183">
        <f t="shared" si="112"/>
        <v>0</v>
      </c>
      <c r="O314" s="183">
        <f t="shared" si="112"/>
        <v>0</v>
      </c>
      <c r="P314" s="183">
        <f t="shared" si="112"/>
        <v>0</v>
      </c>
      <c r="Q314" s="183">
        <f t="shared" si="112"/>
        <v>0</v>
      </c>
      <c r="R314" s="183">
        <f t="shared" si="112"/>
        <v>0</v>
      </c>
      <c r="S314" s="183">
        <f t="shared" si="113"/>
        <v>0</v>
      </c>
      <c r="T314" s="183">
        <f t="shared" si="113"/>
        <v>0</v>
      </c>
      <c r="U314" s="183">
        <f t="shared" si="113"/>
        <v>0</v>
      </c>
      <c r="V314" s="183">
        <f t="shared" si="113"/>
        <v>0</v>
      </c>
      <c r="W314" s="183">
        <f t="shared" si="113"/>
        <v>0</v>
      </c>
      <c r="X314" s="183">
        <f t="shared" si="113"/>
        <v>0</v>
      </c>
      <c r="Y314" s="183">
        <f t="shared" si="113"/>
        <v>0</v>
      </c>
      <c r="Z314" s="183">
        <f t="shared" si="113"/>
        <v>0</v>
      </c>
      <c r="AA314" s="183">
        <f t="shared" si="113"/>
        <v>0</v>
      </c>
      <c r="AB314" s="183">
        <f t="shared" si="113"/>
        <v>0</v>
      </c>
      <c r="AC314" s="183">
        <f t="shared" si="113"/>
        <v>0</v>
      </c>
      <c r="AD314" s="183">
        <f t="shared" si="113"/>
        <v>0</v>
      </c>
      <c r="AE314" s="183">
        <f t="shared" si="113"/>
        <v>0</v>
      </c>
      <c r="AF314" s="196">
        <f t="shared" si="113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v>0</v>
      </c>
      <c r="D315" s="183">
        <v>0</v>
      </c>
      <c r="E315" s="183">
        <f t="shared" si="112"/>
        <v>0</v>
      </c>
      <c r="F315" s="183">
        <f t="shared" si="112"/>
        <v>0</v>
      </c>
      <c r="G315" s="183">
        <f t="shared" si="112"/>
        <v>0</v>
      </c>
      <c r="H315" s="183">
        <f t="shared" si="112"/>
        <v>0</v>
      </c>
      <c r="I315" s="183">
        <f t="shared" si="112"/>
        <v>0</v>
      </c>
      <c r="J315" s="183">
        <f t="shared" si="112"/>
        <v>0</v>
      </c>
      <c r="K315" s="183">
        <f t="shared" si="112"/>
        <v>0</v>
      </c>
      <c r="L315" s="183">
        <f t="shared" si="112"/>
        <v>0</v>
      </c>
      <c r="M315" s="183">
        <f t="shared" si="112"/>
        <v>0</v>
      </c>
      <c r="N315" s="183">
        <f t="shared" si="112"/>
        <v>0</v>
      </c>
      <c r="O315" s="183">
        <f t="shared" si="112"/>
        <v>0</v>
      </c>
      <c r="P315" s="183">
        <f t="shared" si="112"/>
        <v>0</v>
      </c>
      <c r="Q315" s="183">
        <f t="shared" si="112"/>
        <v>0</v>
      </c>
      <c r="R315" s="183">
        <f t="shared" si="112"/>
        <v>0</v>
      </c>
      <c r="S315" s="183">
        <f t="shared" si="113"/>
        <v>0</v>
      </c>
      <c r="T315" s="183">
        <f t="shared" si="113"/>
        <v>0</v>
      </c>
      <c r="U315" s="183">
        <f t="shared" si="113"/>
        <v>0</v>
      </c>
      <c r="V315" s="183">
        <f t="shared" si="113"/>
        <v>0</v>
      </c>
      <c r="W315" s="183">
        <f t="shared" si="113"/>
        <v>0</v>
      </c>
      <c r="X315" s="183">
        <f t="shared" si="113"/>
        <v>0</v>
      </c>
      <c r="Y315" s="183">
        <f t="shared" si="113"/>
        <v>0</v>
      </c>
      <c r="Z315" s="183">
        <f t="shared" si="113"/>
        <v>0</v>
      </c>
      <c r="AA315" s="183">
        <f t="shared" si="113"/>
        <v>0</v>
      </c>
      <c r="AB315" s="183">
        <f t="shared" si="113"/>
        <v>0</v>
      </c>
      <c r="AC315" s="183">
        <f t="shared" si="113"/>
        <v>0</v>
      </c>
      <c r="AD315" s="183">
        <f t="shared" si="113"/>
        <v>0</v>
      </c>
      <c r="AE315" s="183">
        <f t="shared" si="113"/>
        <v>0</v>
      </c>
      <c r="AF315" s="196">
        <f t="shared" si="113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v>0</v>
      </c>
      <c r="D316" s="183">
        <v>0</v>
      </c>
      <c r="E316" s="183">
        <f t="shared" si="112"/>
        <v>0</v>
      </c>
      <c r="F316" s="183">
        <f t="shared" si="112"/>
        <v>0</v>
      </c>
      <c r="G316" s="183">
        <f t="shared" si="112"/>
        <v>0</v>
      </c>
      <c r="H316" s="183">
        <f t="shared" si="112"/>
        <v>0</v>
      </c>
      <c r="I316" s="183">
        <f t="shared" si="112"/>
        <v>0</v>
      </c>
      <c r="J316" s="183">
        <f t="shared" si="112"/>
        <v>0</v>
      </c>
      <c r="K316" s="183">
        <f t="shared" si="112"/>
        <v>0</v>
      </c>
      <c r="L316" s="183">
        <f t="shared" si="112"/>
        <v>0</v>
      </c>
      <c r="M316" s="183">
        <f t="shared" si="112"/>
        <v>0</v>
      </c>
      <c r="N316" s="183">
        <f t="shared" si="112"/>
        <v>0</v>
      </c>
      <c r="O316" s="183">
        <f t="shared" si="112"/>
        <v>0</v>
      </c>
      <c r="P316" s="183">
        <f t="shared" si="112"/>
        <v>0</v>
      </c>
      <c r="Q316" s="183">
        <f t="shared" si="112"/>
        <v>0</v>
      </c>
      <c r="R316" s="183">
        <f t="shared" si="112"/>
        <v>0</v>
      </c>
      <c r="S316" s="183">
        <f t="shared" si="113"/>
        <v>0</v>
      </c>
      <c r="T316" s="183">
        <f t="shared" si="113"/>
        <v>0</v>
      </c>
      <c r="U316" s="183">
        <f t="shared" si="113"/>
        <v>0</v>
      </c>
      <c r="V316" s="183">
        <f t="shared" si="113"/>
        <v>0</v>
      </c>
      <c r="W316" s="183">
        <f t="shared" si="113"/>
        <v>0</v>
      </c>
      <c r="X316" s="183">
        <f t="shared" si="113"/>
        <v>0</v>
      </c>
      <c r="Y316" s="183">
        <f t="shared" si="113"/>
        <v>0</v>
      </c>
      <c r="Z316" s="183">
        <f t="shared" si="113"/>
        <v>0</v>
      </c>
      <c r="AA316" s="183">
        <f t="shared" si="113"/>
        <v>0</v>
      </c>
      <c r="AB316" s="183">
        <f t="shared" si="113"/>
        <v>0</v>
      </c>
      <c r="AC316" s="183">
        <f t="shared" si="113"/>
        <v>0</v>
      </c>
      <c r="AD316" s="183">
        <f t="shared" si="113"/>
        <v>0</v>
      </c>
      <c r="AE316" s="183">
        <f t="shared" si="113"/>
        <v>0</v>
      </c>
      <c r="AF316" s="196">
        <f t="shared" si="113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v>0</v>
      </c>
      <c r="D317" s="183">
        <v>0</v>
      </c>
      <c r="E317" s="183">
        <f t="shared" si="112"/>
        <v>0</v>
      </c>
      <c r="F317" s="183">
        <f t="shared" si="112"/>
        <v>0</v>
      </c>
      <c r="G317" s="183">
        <f t="shared" si="112"/>
        <v>0</v>
      </c>
      <c r="H317" s="183">
        <f t="shared" si="112"/>
        <v>0</v>
      </c>
      <c r="I317" s="183">
        <f t="shared" si="112"/>
        <v>0</v>
      </c>
      <c r="J317" s="183">
        <f t="shared" si="112"/>
        <v>0</v>
      </c>
      <c r="K317" s="183">
        <f t="shared" si="112"/>
        <v>0</v>
      </c>
      <c r="L317" s="183">
        <f t="shared" si="112"/>
        <v>0</v>
      </c>
      <c r="M317" s="183">
        <f t="shared" si="112"/>
        <v>0</v>
      </c>
      <c r="N317" s="183">
        <f t="shared" si="112"/>
        <v>0</v>
      </c>
      <c r="O317" s="183">
        <f t="shared" si="112"/>
        <v>0</v>
      </c>
      <c r="P317" s="183">
        <f t="shared" si="112"/>
        <v>0</v>
      </c>
      <c r="Q317" s="183">
        <f t="shared" si="112"/>
        <v>0</v>
      </c>
      <c r="R317" s="183">
        <f t="shared" si="112"/>
        <v>0</v>
      </c>
      <c r="S317" s="183">
        <f t="shared" si="113"/>
        <v>0</v>
      </c>
      <c r="T317" s="183">
        <f t="shared" si="113"/>
        <v>0</v>
      </c>
      <c r="U317" s="183">
        <f t="shared" si="113"/>
        <v>0</v>
      </c>
      <c r="V317" s="183">
        <f t="shared" si="113"/>
        <v>0</v>
      </c>
      <c r="W317" s="183">
        <f t="shared" si="113"/>
        <v>0</v>
      </c>
      <c r="X317" s="183">
        <f t="shared" si="113"/>
        <v>0</v>
      </c>
      <c r="Y317" s="183">
        <f t="shared" si="113"/>
        <v>0</v>
      </c>
      <c r="Z317" s="183">
        <f t="shared" si="113"/>
        <v>0</v>
      </c>
      <c r="AA317" s="183">
        <f t="shared" si="113"/>
        <v>0</v>
      </c>
      <c r="AB317" s="183">
        <f t="shared" si="113"/>
        <v>0</v>
      </c>
      <c r="AC317" s="183">
        <f t="shared" si="113"/>
        <v>0</v>
      </c>
      <c r="AD317" s="183">
        <f t="shared" si="113"/>
        <v>0</v>
      </c>
      <c r="AE317" s="183">
        <f t="shared" si="113"/>
        <v>0</v>
      </c>
      <c r="AF317" s="196">
        <f t="shared" si="113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v>0</v>
      </c>
      <c r="D318" s="183">
        <v>0</v>
      </c>
      <c r="E318" s="183">
        <f t="shared" si="112"/>
        <v>0</v>
      </c>
      <c r="F318" s="183">
        <f t="shared" si="112"/>
        <v>0</v>
      </c>
      <c r="G318" s="183">
        <f t="shared" si="112"/>
        <v>0</v>
      </c>
      <c r="H318" s="183">
        <f t="shared" si="112"/>
        <v>0</v>
      </c>
      <c r="I318" s="183">
        <f t="shared" si="112"/>
        <v>0</v>
      </c>
      <c r="J318" s="183">
        <f t="shared" si="112"/>
        <v>0</v>
      </c>
      <c r="K318" s="183">
        <f t="shared" si="112"/>
        <v>0</v>
      </c>
      <c r="L318" s="183">
        <f t="shared" si="112"/>
        <v>0</v>
      </c>
      <c r="M318" s="183">
        <f t="shared" si="112"/>
        <v>0</v>
      </c>
      <c r="N318" s="183">
        <f t="shared" si="112"/>
        <v>0</v>
      </c>
      <c r="O318" s="183">
        <f t="shared" si="112"/>
        <v>0</v>
      </c>
      <c r="P318" s="183">
        <f t="shared" si="112"/>
        <v>0</v>
      </c>
      <c r="Q318" s="183">
        <f t="shared" si="112"/>
        <v>0</v>
      </c>
      <c r="R318" s="183">
        <f t="shared" si="112"/>
        <v>0</v>
      </c>
      <c r="S318" s="183">
        <f t="shared" si="113"/>
        <v>0</v>
      </c>
      <c r="T318" s="183">
        <f t="shared" si="113"/>
        <v>0</v>
      </c>
      <c r="U318" s="183">
        <f t="shared" si="113"/>
        <v>0</v>
      </c>
      <c r="V318" s="183">
        <f t="shared" si="113"/>
        <v>0</v>
      </c>
      <c r="W318" s="183">
        <f t="shared" si="113"/>
        <v>0</v>
      </c>
      <c r="X318" s="183">
        <f t="shared" si="113"/>
        <v>0</v>
      </c>
      <c r="Y318" s="183">
        <f t="shared" si="113"/>
        <v>0</v>
      </c>
      <c r="Z318" s="183">
        <f t="shared" si="113"/>
        <v>0</v>
      </c>
      <c r="AA318" s="183">
        <f t="shared" si="113"/>
        <v>0</v>
      </c>
      <c r="AB318" s="183">
        <f t="shared" si="113"/>
        <v>0</v>
      </c>
      <c r="AC318" s="183">
        <f t="shared" si="113"/>
        <v>0</v>
      </c>
      <c r="AD318" s="183">
        <f t="shared" si="113"/>
        <v>0</v>
      </c>
      <c r="AE318" s="183">
        <f t="shared" si="113"/>
        <v>0</v>
      </c>
      <c r="AF318" s="196">
        <f t="shared" si="113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v>0</v>
      </c>
      <c r="D319" s="183">
        <v>0</v>
      </c>
      <c r="E319" s="183">
        <f t="shared" si="112"/>
        <v>0</v>
      </c>
      <c r="F319" s="183">
        <f t="shared" si="112"/>
        <v>0</v>
      </c>
      <c r="G319" s="183">
        <f t="shared" si="112"/>
        <v>0</v>
      </c>
      <c r="H319" s="183">
        <f t="shared" si="112"/>
        <v>0</v>
      </c>
      <c r="I319" s="183">
        <f t="shared" si="112"/>
        <v>0</v>
      </c>
      <c r="J319" s="183">
        <f t="shared" si="112"/>
        <v>0</v>
      </c>
      <c r="K319" s="183">
        <f t="shared" si="112"/>
        <v>0</v>
      </c>
      <c r="L319" s="183">
        <f t="shared" si="112"/>
        <v>0</v>
      </c>
      <c r="M319" s="183">
        <f t="shared" si="112"/>
        <v>0</v>
      </c>
      <c r="N319" s="183">
        <f t="shared" si="112"/>
        <v>0</v>
      </c>
      <c r="O319" s="183">
        <f t="shared" si="112"/>
        <v>0</v>
      </c>
      <c r="P319" s="183">
        <f t="shared" si="112"/>
        <v>0</v>
      </c>
      <c r="Q319" s="183">
        <f t="shared" si="112"/>
        <v>0</v>
      </c>
      <c r="R319" s="183">
        <f t="shared" si="112"/>
        <v>0</v>
      </c>
      <c r="S319" s="183">
        <f t="shared" si="113"/>
        <v>0</v>
      </c>
      <c r="T319" s="183">
        <f t="shared" si="113"/>
        <v>0</v>
      </c>
      <c r="U319" s="183">
        <f t="shared" si="113"/>
        <v>0</v>
      </c>
      <c r="V319" s="183">
        <f t="shared" si="113"/>
        <v>0</v>
      </c>
      <c r="W319" s="183">
        <f t="shared" si="113"/>
        <v>0</v>
      </c>
      <c r="X319" s="183">
        <f t="shared" si="113"/>
        <v>0</v>
      </c>
      <c r="Y319" s="183">
        <f t="shared" si="113"/>
        <v>0</v>
      </c>
      <c r="Z319" s="183">
        <f t="shared" si="113"/>
        <v>0</v>
      </c>
      <c r="AA319" s="183">
        <f t="shared" si="113"/>
        <v>0</v>
      </c>
      <c r="AB319" s="183">
        <f t="shared" si="113"/>
        <v>0</v>
      </c>
      <c r="AC319" s="183">
        <f t="shared" si="113"/>
        <v>0</v>
      </c>
      <c r="AD319" s="183">
        <f t="shared" si="113"/>
        <v>0</v>
      </c>
      <c r="AE319" s="183">
        <f t="shared" si="113"/>
        <v>0</v>
      </c>
      <c r="AF319" s="196">
        <f t="shared" si="113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v>0</v>
      </c>
      <c r="D320" s="183">
        <v>0</v>
      </c>
      <c r="E320" s="183">
        <f t="shared" si="112"/>
        <v>0</v>
      </c>
      <c r="F320" s="183">
        <f t="shared" si="112"/>
        <v>0</v>
      </c>
      <c r="G320" s="183">
        <f t="shared" si="112"/>
        <v>0</v>
      </c>
      <c r="H320" s="183">
        <f t="shared" si="112"/>
        <v>0</v>
      </c>
      <c r="I320" s="183">
        <f t="shared" si="112"/>
        <v>0</v>
      </c>
      <c r="J320" s="183">
        <f t="shared" si="112"/>
        <v>0</v>
      </c>
      <c r="K320" s="183">
        <f t="shared" si="112"/>
        <v>0</v>
      </c>
      <c r="L320" s="183">
        <f t="shared" si="112"/>
        <v>0</v>
      </c>
      <c r="M320" s="183">
        <f t="shared" si="112"/>
        <v>0</v>
      </c>
      <c r="N320" s="183">
        <f t="shared" si="112"/>
        <v>0</v>
      </c>
      <c r="O320" s="183">
        <f t="shared" si="112"/>
        <v>0</v>
      </c>
      <c r="P320" s="183">
        <f t="shared" si="112"/>
        <v>0</v>
      </c>
      <c r="Q320" s="183">
        <f t="shared" si="112"/>
        <v>0</v>
      </c>
      <c r="R320" s="183">
        <f t="shared" si="112"/>
        <v>0</v>
      </c>
      <c r="S320" s="183">
        <f t="shared" si="113"/>
        <v>0</v>
      </c>
      <c r="T320" s="183">
        <f t="shared" si="113"/>
        <v>0</v>
      </c>
      <c r="U320" s="183">
        <f t="shared" si="113"/>
        <v>0</v>
      </c>
      <c r="V320" s="183">
        <f t="shared" si="113"/>
        <v>0</v>
      </c>
      <c r="W320" s="183">
        <f t="shared" si="113"/>
        <v>0</v>
      </c>
      <c r="X320" s="183">
        <f t="shared" si="113"/>
        <v>0</v>
      </c>
      <c r="Y320" s="183">
        <f t="shared" si="113"/>
        <v>0</v>
      </c>
      <c r="Z320" s="183">
        <f t="shared" si="113"/>
        <v>0</v>
      </c>
      <c r="AA320" s="183">
        <f t="shared" si="113"/>
        <v>0</v>
      </c>
      <c r="AB320" s="183">
        <f t="shared" si="113"/>
        <v>0</v>
      </c>
      <c r="AC320" s="183">
        <f t="shared" si="113"/>
        <v>0</v>
      </c>
      <c r="AD320" s="183">
        <f t="shared" si="113"/>
        <v>0</v>
      </c>
      <c r="AE320" s="183">
        <f t="shared" si="113"/>
        <v>0</v>
      </c>
      <c r="AF320" s="196">
        <f t="shared" si="113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v>0</v>
      </c>
      <c r="D321" s="183">
        <v>0</v>
      </c>
      <c r="E321" s="183">
        <f t="shared" si="112"/>
        <v>0</v>
      </c>
      <c r="F321" s="183">
        <f t="shared" si="112"/>
        <v>0</v>
      </c>
      <c r="G321" s="183">
        <f t="shared" si="112"/>
        <v>0</v>
      </c>
      <c r="H321" s="183">
        <f t="shared" si="112"/>
        <v>0</v>
      </c>
      <c r="I321" s="183">
        <f t="shared" si="112"/>
        <v>0</v>
      </c>
      <c r="J321" s="183">
        <f t="shared" si="112"/>
        <v>0</v>
      </c>
      <c r="K321" s="183">
        <f t="shared" si="112"/>
        <v>0</v>
      </c>
      <c r="L321" s="183">
        <f t="shared" si="112"/>
        <v>0</v>
      </c>
      <c r="M321" s="183">
        <f t="shared" si="112"/>
        <v>0</v>
      </c>
      <c r="N321" s="183">
        <f t="shared" si="112"/>
        <v>0</v>
      </c>
      <c r="O321" s="183">
        <f t="shared" si="112"/>
        <v>0</v>
      </c>
      <c r="P321" s="183">
        <f t="shared" si="112"/>
        <v>0</v>
      </c>
      <c r="Q321" s="183">
        <f t="shared" si="112"/>
        <v>0</v>
      </c>
      <c r="R321" s="183">
        <f t="shared" si="112"/>
        <v>0</v>
      </c>
      <c r="S321" s="183">
        <f t="shared" si="113"/>
        <v>0</v>
      </c>
      <c r="T321" s="183">
        <f t="shared" si="113"/>
        <v>0</v>
      </c>
      <c r="U321" s="183">
        <f t="shared" si="113"/>
        <v>0</v>
      </c>
      <c r="V321" s="183">
        <f t="shared" si="113"/>
        <v>0</v>
      </c>
      <c r="W321" s="183">
        <f t="shared" si="113"/>
        <v>0</v>
      </c>
      <c r="X321" s="183">
        <f t="shared" si="113"/>
        <v>0</v>
      </c>
      <c r="Y321" s="183">
        <f t="shared" si="113"/>
        <v>0</v>
      </c>
      <c r="Z321" s="183">
        <f t="shared" si="113"/>
        <v>0</v>
      </c>
      <c r="AA321" s="183">
        <f t="shared" si="113"/>
        <v>0</v>
      </c>
      <c r="AB321" s="183">
        <f t="shared" si="113"/>
        <v>0</v>
      </c>
      <c r="AC321" s="183">
        <f t="shared" si="113"/>
        <v>0</v>
      </c>
      <c r="AD321" s="183">
        <f t="shared" si="113"/>
        <v>0</v>
      </c>
      <c r="AE321" s="183">
        <f t="shared" si="113"/>
        <v>0</v>
      </c>
      <c r="AF321" s="196">
        <f t="shared" si="113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v>0</v>
      </c>
      <c r="D322" s="183">
        <v>0</v>
      </c>
      <c r="E322" s="183">
        <f t="shared" si="112"/>
        <v>0</v>
      </c>
      <c r="F322" s="183">
        <f t="shared" si="112"/>
        <v>0</v>
      </c>
      <c r="G322" s="183">
        <f t="shared" si="112"/>
        <v>0</v>
      </c>
      <c r="H322" s="183">
        <f t="shared" si="112"/>
        <v>0</v>
      </c>
      <c r="I322" s="183">
        <f t="shared" si="112"/>
        <v>0</v>
      </c>
      <c r="J322" s="183">
        <f t="shared" si="112"/>
        <v>0</v>
      </c>
      <c r="K322" s="183">
        <f t="shared" si="112"/>
        <v>0</v>
      </c>
      <c r="L322" s="183">
        <f t="shared" si="112"/>
        <v>0</v>
      </c>
      <c r="M322" s="183">
        <f t="shared" si="112"/>
        <v>0</v>
      </c>
      <c r="N322" s="183">
        <f t="shared" si="112"/>
        <v>0</v>
      </c>
      <c r="O322" s="183">
        <f t="shared" si="112"/>
        <v>0</v>
      </c>
      <c r="P322" s="183">
        <f t="shared" si="112"/>
        <v>0</v>
      </c>
      <c r="Q322" s="183">
        <f t="shared" si="112"/>
        <v>0</v>
      </c>
      <c r="R322" s="183">
        <f t="shared" si="112"/>
        <v>0</v>
      </c>
      <c r="S322" s="183">
        <f t="shared" si="113"/>
        <v>0</v>
      </c>
      <c r="T322" s="183">
        <f t="shared" si="113"/>
        <v>0</v>
      </c>
      <c r="U322" s="183">
        <f t="shared" si="113"/>
        <v>0</v>
      </c>
      <c r="V322" s="183">
        <f t="shared" si="113"/>
        <v>0</v>
      </c>
      <c r="W322" s="183">
        <f t="shared" si="113"/>
        <v>0</v>
      </c>
      <c r="X322" s="183">
        <f t="shared" si="113"/>
        <v>0</v>
      </c>
      <c r="Y322" s="183">
        <f t="shared" si="113"/>
        <v>0</v>
      </c>
      <c r="Z322" s="183">
        <f t="shared" si="113"/>
        <v>0</v>
      </c>
      <c r="AA322" s="183">
        <f t="shared" si="113"/>
        <v>0</v>
      </c>
      <c r="AB322" s="183">
        <f t="shared" si="113"/>
        <v>0</v>
      </c>
      <c r="AC322" s="183">
        <f t="shared" si="113"/>
        <v>0</v>
      </c>
      <c r="AD322" s="183">
        <f t="shared" si="113"/>
        <v>0</v>
      </c>
      <c r="AE322" s="183">
        <f t="shared" si="113"/>
        <v>0</v>
      </c>
      <c r="AF322" s="196">
        <f t="shared" si="113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v>0</v>
      </c>
      <c r="D323" s="183">
        <v>0</v>
      </c>
      <c r="E323" s="183">
        <f t="shared" si="112"/>
        <v>0</v>
      </c>
      <c r="F323" s="183">
        <f t="shared" si="112"/>
        <v>0</v>
      </c>
      <c r="G323" s="183">
        <f t="shared" si="112"/>
        <v>0</v>
      </c>
      <c r="H323" s="183">
        <f t="shared" si="112"/>
        <v>0</v>
      </c>
      <c r="I323" s="183">
        <f t="shared" si="112"/>
        <v>0</v>
      </c>
      <c r="J323" s="183">
        <f t="shared" si="112"/>
        <v>0</v>
      </c>
      <c r="K323" s="183">
        <f t="shared" si="112"/>
        <v>0</v>
      </c>
      <c r="L323" s="183">
        <f t="shared" si="112"/>
        <v>0</v>
      </c>
      <c r="M323" s="183">
        <f t="shared" si="112"/>
        <v>0</v>
      </c>
      <c r="N323" s="183">
        <f t="shared" si="112"/>
        <v>0</v>
      </c>
      <c r="O323" s="183">
        <f t="shared" si="112"/>
        <v>0</v>
      </c>
      <c r="P323" s="183">
        <f t="shared" si="112"/>
        <v>0</v>
      </c>
      <c r="Q323" s="183">
        <f t="shared" si="112"/>
        <v>0</v>
      </c>
      <c r="R323" s="183">
        <f t="shared" si="112"/>
        <v>0</v>
      </c>
      <c r="S323" s="183">
        <f t="shared" si="113"/>
        <v>0</v>
      </c>
      <c r="T323" s="183">
        <f t="shared" si="113"/>
        <v>0</v>
      </c>
      <c r="U323" s="183">
        <f t="shared" si="113"/>
        <v>0</v>
      </c>
      <c r="V323" s="183">
        <f t="shared" si="113"/>
        <v>0</v>
      </c>
      <c r="W323" s="183">
        <f t="shared" si="113"/>
        <v>0</v>
      </c>
      <c r="X323" s="183">
        <f t="shared" si="113"/>
        <v>0</v>
      </c>
      <c r="Y323" s="183">
        <f t="shared" si="113"/>
        <v>0</v>
      </c>
      <c r="Z323" s="183">
        <f t="shared" si="113"/>
        <v>0</v>
      </c>
      <c r="AA323" s="183">
        <f t="shared" si="113"/>
        <v>0</v>
      </c>
      <c r="AB323" s="183">
        <f t="shared" si="113"/>
        <v>0</v>
      </c>
      <c r="AC323" s="183">
        <f t="shared" si="113"/>
        <v>0</v>
      </c>
      <c r="AD323" s="183">
        <f t="shared" si="113"/>
        <v>0</v>
      </c>
      <c r="AE323" s="183">
        <f t="shared" si="113"/>
        <v>0</v>
      </c>
      <c r="AF323" s="196">
        <f t="shared" si="113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v>0</v>
      </c>
      <c r="D324" s="183">
        <v>0</v>
      </c>
      <c r="E324" s="183">
        <f t="shared" si="112"/>
        <v>0</v>
      </c>
      <c r="F324" s="183">
        <f t="shared" si="112"/>
        <v>0</v>
      </c>
      <c r="G324" s="183">
        <f t="shared" si="112"/>
        <v>0</v>
      </c>
      <c r="H324" s="183">
        <f t="shared" si="112"/>
        <v>0</v>
      </c>
      <c r="I324" s="183">
        <f t="shared" si="112"/>
        <v>0</v>
      </c>
      <c r="J324" s="183">
        <f t="shared" si="112"/>
        <v>0</v>
      </c>
      <c r="K324" s="183">
        <f t="shared" si="112"/>
        <v>0</v>
      </c>
      <c r="L324" s="183">
        <f t="shared" si="112"/>
        <v>0</v>
      </c>
      <c r="M324" s="183">
        <f t="shared" si="112"/>
        <v>0</v>
      </c>
      <c r="N324" s="183">
        <f t="shared" si="112"/>
        <v>0</v>
      </c>
      <c r="O324" s="183">
        <f t="shared" si="112"/>
        <v>0</v>
      </c>
      <c r="P324" s="183">
        <f t="shared" si="112"/>
        <v>0</v>
      </c>
      <c r="Q324" s="183">
        <f t="shared" si="112"/>
        <v>0</v>
      </c>
      <c r="R324" s="183">
        <f t="shared" si="112"/>
        <v>0</v>
      </c>
      <c r="S324" s="183">
        <f t="shared" si="113"/>
        <v>0</v>
      </c>
      <c r="T324" s="183">
        <f t="shared" si="113"/>
        <v>0</v>
      </c>
      <c r="U324" s="183">
        <f t="shared" si="113"/>
        <v>0</v>
      </c>
      <c r="V324" s="183">
        <f t="shared" si="113"/>
        <v>0</v>
      </c>
      <c r="W324" s="183">
        <f t="shared" si="113"/>
        <v>0</v>
      </c>
      <c r="X324" s="183">
        <f t="shared" si="113"/>
        <v>0</v>
      </c>
      <c r="Y324" s="183">
        <f t="shared" si="113"/>
        <v>0</v>
      </c>
      <c r="Z324" s="183">
        <f t="shared" si="113"/>
        <v>0</v>
      </c>
      <c r="AA324" s="183">
        <f t="shared" si="113"/>
        <v>0</v>
      </c>
      <c r="AB324" s="183">
        <f t="shared" si="113"/>
        <v>0</v>
      </c>
      <c r="AC324" s="183">
        <f t="shared" si="113"/>
        <v>0</v>
      </c>
      <c r="AD324" s="183">
        <f t="shared" si="113"/>
        <v>0</v>
      </c>
      <c r="AE324" s="183">
        <f t="shared" si="113"/>
        <v>0</v>
      </c>
      <c r="AF324" s="196">
        <f t="shared" si="113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v>0</v>
      </c>
      <c r="D325" s="183">
        <v>0</v>
      </c>
      <c r="E325" s="183">
        <f t="shared" si="112"/>
        <v>0</v>
      </c>
      <c r="F325" s="183">
        <f t="shared" si="112"/>
        <v>0</v>
      </c>
      <c r="G325" s="183">
        <f t="shared" si="112"/>
        <v>0</v>
      </c>
      <c r="H325" s="183">
        <f t="shared" si="112"/>
        <v>0</v>
      </c>
      <c r="I325" s="183">
        <f t="shared" si="112"/>
        <v>0</v>
      </c>
      <c r="J325" s="183">
        <f t="shared" si="112"/>
        <v>0</v>
      </c>
      <c r="K325" s="183">
        <f t="shared" si="112"/>
        <v>0</v>
      </c>
      <c r="L325" s="183">
        <f t="shared" si="112"/>
        <v>0</v>
      </c>
      <c r="M325" s="183">
        <f t="shared" si="112"/>
        <v>0</v>
      </c>
      <c r="N325" s="183">
        <f t="shared" si="112"/>
        <v>0</v>
      </c>
      <c r="O325" s="183">
        <f t="shared" si="112"/>
        <v>0</v>
      </c>
      <c r="P325" s="183">
        <f t="shared" si="112"/>
        <v>0</v>
      </c>
      <c r="Q325" s="183">
        <f t="shared" si="112"/>
        <v>0</v>
      </c>
      <c r="R325" s="183">
        <f t="shared" si="112"/>
        <v>0</v>
      </c>
      <c r="S325" s="183">
        <f t="shared" si="113"/>
        <v>0</v>
      </c>
      <c r="T325" s="183">
        <f t="shared" si="113"/>
        <v>0</v>
      </c>
      <c r="U325" s="183">
        <f t="shared" si="113"/>
        <v>0</v>
      </c>
      <c r="V325" s="183">
        <f t="shared" si="113"/>
        <v>0</v>
      </c>
      <c r="W325" s="183">
        <f t="shared" si="113"/>
        <v>0</v>
      </c>
      <c r="X325" s="183">
        <f t="shared" si="113"/>
        <v>0</v>
      </c>
      <c r="Y325" s="183">
        <f t="shared" si="113"/>
        <v>0</v>
      </c>
      <c r="Z325" s="183">
        <f t="shared" si="113"/>
        <v>0</v>
      </c>
      <c r="AA325" s="183">
        <f t="shared" si="113"/>
        <v>0</v>
      </c>
      <c r="AB325" s="183">
        <f t="shared" si="113"/>
        <v>0</v>
      </c>
      <c r="AC325" s="183">
        <f t="shared" si="113"/>
        <v>0</v>
      </c>
      <c r="AD325" s="183">
        <f t="shared" si="113"/>
        <v>0</v>
      </c>
      <c r="AE325" s="183">
        <f t="shared" si="113"/>
        <v>0</v>
      </c>
      <c r="AF325" s="196">
        <f t="shared" si="113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v>0</v>
      </c>
      <c r="D326" s="183">
        <v>0</v>
      </c>
      <c r="E326" s="183">
        <f t="shared" si="112"/>
        <v>0</v>
      </c>
      <c r="F326" s="183">
        <f t="shared" si="112"/>
        <v>0</v>
      </c>
      <c r="G326" s="183">
        <f t="shared" si="112"/>
        <v>0</v>
      </c>
      <c r="H326" s="183">
        <f t="shared" si="112"/>
        <v>0</v>
      </c>
      <c r="I326" s="183">
        <f t="shared" si="112"/>
        <v>0</v>
      </c>
      <c r="J326" s="183">
        <f t="shared" si="112"/>
        <v>0</v>
      </c>
      <c r="K326" s="183">
        <f t="shared" si="112"/>
        <v>0</v>
      </c>
      <c r="L326" s="183">
        <f t="shared" si="112"/>
        <v>0</v>
      </c>
      <c r="M326" s="183">
        <f t="shared" si="112"/>
        <v>0</v>
      </c>
      <c r="N326" s="183">
        <f t="shared" si="112"/>
        <v>0</v>
      </c>
      <c r="O326" s="183">
        <f t="shared" si="112"/>
        <v>0</v>
      </c>
      <c r="P326" s="183">
        <f t="shared" si="112"/>
        <v>0</v>
      </c>
      <c r="Q326" s="183">
        <f t="shared" si="112"/>
        <v>0</v>
      </c>
      <c r="R326" s="183">
        <f t="shared" si="112"/>
        <v>0</v>
      </c>
      <c r="S326" s="183">
        <f t="shared" si="113"/>
        <v>0</v>
      </c>
      <c r="T326" s="183">
        <f t="shared" si="113"/>
        <v>0</v>
      </c>
      <c r="U326" s="183">
        <f t="shared" si="113"/>
        <v>0</v>
      </c>
      <c r="V326" s="183">
        <f t="shared" si="113"/>
        <v>0</v>
      </c>
      <c r="W326" s="183">
        <f t="shared" si="113"/>
        <v>0</v>
      </c>
      <c r="X326" s="183">
        <f t="shared" si="113"/>
        <v>0</v>
      </c>
      <c r="Y326" s="183">
        <f t="shared" si="113"/>
        <v>0</v>
      </c>
      <c r="Z326" s="183">
        <f t="shared" si="113"/>
        <v>0</v>
      </c>
      <c r="AA326" s="183">
        <f t="shared" si="113"/>
        <v>0</v>
      </c>
      <c r="AB326" s="183">
        <f t="shared" si="113"/>
        <v>0</v>
      </c>
      <c r="AC326" s="183">
        <f t="shared" si="113"/>
        <v>0</v>
      </c>
      <c r="AD326" s="183">
        <f t="shared" si="113"/>
        <v>0</v>
      </c>
      <c r="AE326" s="183">
        <f t="shared" si="113"/>
        <v>0</v>
      </c>
      <c r="AF326" s="196">
        <f t="shared" si="113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v>0</v>
      </c>
      <c r="D327" s="183">
        <v>0</v>
      </c>
      <c r="E327" s="183">
        <f t="shared" si="112"/>
        <v>0</v>
      </c>
      <c r="F327" s="183">
        <f t="shared" si="112"/>
        <v>0</v>
      </c>
      <c r="G327" s="183">
        <f t="shared" si="112"/>
        <v>0</v>
      </c>
      <c r="H327" s="183">
        <f t="shared" si="112"/>
        <v>0</v>
      </c>
      <c r="I327" s="183">
        <f t="shared" si="112"/>
        <v>0</v>
      </c>
      <c r="J327" s="183">
        <f t="shared" si="112"/>
        <v>0</v>
      </c>
      <c r="K327" s="183">
        <f t="shared" si="112"/>
        <v>0</v>
      </c>
      <c r="L327" s="183">
        <f t="shared" si="112"/>
        <v>0</v>
      </c>
      <c r="M327" s="183">
        <f t="shared" si="112"/>
        <v>0</v>
      </c>
      <c r="N327" s="183">
        <f t="shared" si="112"/>
        <v>0</v>
      </c>
      <c r="O327" s="183">
        <f t="shared" si="112"/>
        <v>0</v>
      </c>
      <c r="P327" s="183">
        <f t="shared" si="112"/>
        <v>0</v>
      </c>
      <c r="Q327" s="183">
        <f t="shared" si="112"/>
        <v>0</v>
      </c>
      <c r="R327" s="183">
        <f t="shared" si="112"/>
        <v>0</v>
      </c>
      <c r="S327" s="183">
        <f t="shared" si="113"/>
        <v>0</v>
      </c>
      <c r="T327" s="183">
        <f t="shared" si="113"/>
        <v>0</v>
      </c>
      <c r="U327" s="183">
        <f t="shared" si="113"/>
        <v>0</v>
      </c>
      <c r="V327" s="183">
        <f t="shared" si="113"/>
        <v>0</v>
      </c>
      <c r="W327" s="183">
        <f t="shared" si="113"/>
        <v>0</v>
      </c>
      <c r="X327" s="183">
        <f t="shared" si="113"/>
        <v>0</v>
      </c>
      <c r="Y327" s="183">
        <f t="shared" si="113"/>
        <v>0</v>
      </c>
      <c r="Z327" s="183">
        <f t="shared" si="113"/>
        <v>0</v>
      </c>
      <c r="AA327" s="183">
        <f t="shared" si="113"/>
        <v>0</v>
      </c>
      <c r="AB327" s="183">
        <f t="shared" si="113"/>
        <v>0</v>
      </c>
      <c r="AC327" s="183">
        <f t="shared" si="113"/>
        <v>0</v>
      </c>
      <c r="AD327" s="183">
        <f t="shared" si="113"/>
        <v>0</v>
      </c>
      <c r="AE327" s="183">
        <f t="shared" si="113"/>
        <v>0</v>
      </c>
      <c r="AF327" s="196">
        <f t="shared" si="113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v>0</v>
      </c>
      <c r="D328" s="183">
        <v>0</v>
      </c>
      <c r="E328" s="183">
        <f t="shared" si="112"/>
        <v>0</v>
      </c>
      <c r="F328" s="183">
        <f t="shared" si="112"/>
        <v>0</v>
      </c>
      <c r="G328" s="183">
        <f t="shared" si="112"/>
        <v>0</v>
      </c>
      <c r="H328" s="183">
        <f t="shared" si="112"/>
        <v>0</v>
      </c>
      <c r="I328" s="183">
        <f t="shared" si="112"/>
        <v>0</v>
      </c>
      <c r="J328" s="183">
        <f t="shared" si="112"/>
        <v>0</v>
      </c>
      <c r="K328" s="183">
        <f t="shared" si="112"/>
        <v>0</v>
      </c>
      <c r="L328" s="183">
        <f t="shared" si="112"/>
        <v>0</v>
      </c>
      <c r="M328" s="183">
        <f t="shared" si="112"/>
        <v>0</v>
      </c>
      <c r="N328" s="183">
        <f t="shared" si="112"/>
        <v>0</v>
      </c>
      <c r="O328" s="183">
        <f t="shared" si="112"/>
        <v>0</v>
      </c>
      <c r="P328" s="183">
        <f t="shared" si="112"/>
        <v>0</v>
      </c>
      <c r="Q328" s="183">
        <f t="shared" si="112"/>
        <v>0</v>
      </c>
      <c r="R328" s="183">
        <f t="shared" ref="R328" si="114">Q328</f>
        <v>0</v>
      </c>
      <c r="S328" s="183">
        <f t="shared" si="113"/>
        <v>0</v>
      </c>
      <c r="T328" s="183">
        <f t="shared" si="113"/>
        <v>0</v>
      </c>
      <c r="U328" s="183">
        <f t="shared" si="113"/>
        <v>0</v>
      </c>
      <c r="V328" s="183">
        <f t="shared" si="113"/>
        <v>0</v>
      </c>
      <c r="W328" s="183">
        <f t="shared" si="113"/>
        <v>0</v>
      </c>
      <c r="X328" s="183">
        <f t="shared" si="113"/>
        <v>0</v>
      </c>
      <c r="Y328" s="183">
        <f t="shared" si="113"/>
        <v>0</v>
      </c>
      <c r="Z328" s="183">
        <f t="shared" si="113"/>
        <v>0</v>
      </c>
      <c r="AA328" s="183">
        <f t="shared" si="113"/>
        <v>0</v>
      </c>
      <c r="AB328" s="183">
        <f t="shared" si="113"/>
        <v>0</v>
      </c>
      <c r="AC328" s="183">
        <f t="shared" si="113"/>
        <v>0</v>
      </c>
      <c r="AD328" s="183">
        <f t="shared" si="113"/>
        <v>0</v>
      </c>
      <c r="AE328" s="183">
        <f t="shared" si="113"/>
        <v>0</v>
      </c>
      <c r="AF328" s="196">
        <f t="shared" si="113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v>0</v>
      </c>
      <c r="D329" s="183">
        <v>0</v>
      </c>
      <c r="E329" s="183">
        <f t="shared" ref="E329:R334" si="115">D329</f>
        <v>0</v>
      </c>
      <c r="F329" s="183">
        <f t="shared" si="115"/>
        <v>0</v>
      </c>
      <c r="G329" s="183">
        <f t="shared" si="115"/>
        <v>0</v>
      </c>
      <c r="H329" s="183">
        <f t="shared" si="115"/>
        <v>0</v>
      </c>
      <c r="I329" s="183">
        <f t="shared" si="115"/>
        <v>0</v>
      </c>
      <c r="J329" s="183">
        <f t="shared" si="115"/>
        <v>0</v>
      </c>
      <c r="K329" s="183">
        <f t="shared" si="115"/>
        <v>0</v>
      </c>
      <c r="L329" s="183">
        <f t="shared" si="115"/>
        <v>0</v>
      </c>
      <c r="M329" s="183">
        <f t="shared" si="115"/>
        <v>0</v>
      </c>
      <c r="N329" s="183">
        <f t="shared" si="115"/>
        <v>0</v>
      </c>
      <c r="O329" s="183">
        <f t="shared" si="115"/>
        <v>0</v>
      </c>
      <c r="P329" s="183">
        <f t="shared" si="115"/>
        <v>0</v>
      </c>
      <c r="Q329" s="183">
        <f t="shared" si="115"/>
        <v>0</v>
      </c>
      <c r="R329" s="183">
        <f t="shared" si="115"/>
        <v>0</v>
      </c>
      <c r="S329" s="183">
        <f t="shared" si="113"/>
        <v>0</v>
      </c>
      <c r="T329" s="183">
        <f t="shared" si="113"/>
        <v>0</v>
      </c>
      <c r="U329" s="183">
        <f t="shared" si="113"/>
        <v>0</v>
      </c>
      <c r="V329" s="183">
        <f t="shared" si="113"/>
        <v>0</v>
      </c>
      <c r="W329" s="183">
        <f t="shared" si="113"/>
        <v>0</v>
      </c>
      <c r="X329" s="183">
        <f t="shared" si="113"/>
        <v>0</v>
      </c>
      <c r="Y329" s="183">
        <f t="shared" si="113"/>
        <v>0</v>
      </c>
      <c r="Z329" s="183">
        <f t="shared" si="113"/>
        <v>0</v>
      </c>
      <c r="AA329" s="183">
        <f t="shared" si="113"/>
        <v>0</v>
      </c>
      <c r="AB329" s="183">
        <f t="shared" si="113"/>
        <v>0</v>
      </c>
      <c r="AC329" s="183">
        <f t="shared" si="113"/>
        <v>0</v>
      </c>
      <c r="AD329" s="183">
        <f t="shared" si="113"/>
        <v>0</v>
      </c>
      <c r="AE329" s="183">
        <f t="shared" si="113"/>
        <v>0</v>
      </c>
      <c r="AF329" s="196">
        <f t="shared" si="113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v>0</v>
      </c>
      <c r="D330" s="183">
        <v>0</v>
      </c>
      <c r="E330" s="183">
        <f t="shared" si="115"/>
        <v>0</v>
      </c>
      <c r="F330" s="183">
        <f t="shared" si="115"/>
        <v>0</v>
      </c>
      <c r="G330" s="183">
        <f t="shared" si="115"/>
        <v>0</v>
      </c>
      <c r="H330" s="183">
        <f t="shared" si="115"/>
        <v>0</v>
      </c>
      <c r="I330" s="183">
        <f t="shared" si="115"/>
        <v>0</v>
      </c>
      <c r="J330" s="183">
        <f t="shared" si="115"/>
        <v>0</v>
      </c>
      <c r="K330" s="183">
        <f t="shared" si="115"/>
        <v>0</v>
      </c>
      <c r="L330" s="183">
        <f t="shared" si="115"/>
        <v>0</v>
      </c>
      <c r="M330" s="183">
        <f t="shared" si="115"/>
        <v>0</v>
      </c>
      <c r="N330" s="183">
        <f t="shared" si="115"/>
        <v>0</v>
      </c>
      <c r="O330" s="183">
        <f t="shared" si="115"/>
        <v>0</v>
      </c>
      <c r="P330" s="183">
        <f t="shared" si="115"/>
        <v>0</v>
      </c>
      <c r="Q330" s="183">
        <f t="shared" si="115"/>
        <v>0</v>
      </c>
      <c r="R330" s="183">
        <f t="shared" si="115"/>
        <v>0</v>
      </c>
      <c r="S330" s="183">
        <f t="shared" si="113"/>
        <v>0</v>
      </c>
      <c r="T330" s="183">
        <f t="shared" si="113"/>
        <v>0</v>
      </c>
      <c r="U330" s="183">
        <f t="shared" si="113"/>
        <v>0</v>
      </c>
      <c r="V330" s="183">
        <f t="shared" si="113"/>
        <v>0</v>
      </c>
      <c r="W330" s="183">
        <f t="shared" si="113"/>
        <v>0</v>
      </c>
      <c r="X330" s="183">
        <f t="shared" si="113"/>
        <v>0</v>
      </c>
      <c r="Y330" s="183">
        <f t="shared" si="113"/>
        <v>0</v>
      </c>
      <c r="Z330" s="183">
        <f t="shared" si="113"/>
        <v>0</v>
      </c>
      <c r="AA330" s="183">
        <f t="shared" si="113"/>
        <v>0</v>
      </c>
      <c r="AB330" s="183">
        <f t="shared" si="113"/>
        <v>0</v>
      </c>
      <c r="AC330" s="183">
        <f t="shared" si="113"/>
        <v>0</v>
      </c>
      <c r="AD330" s="183">
        <f t="shared" si="113"/>
        <v>0</v>
      </c>
      <c r="AE330" s="183">
        <f t="shared" si="113"/>
        <v>0</v>
      </c>
      <c r="AF330" s="196">
        <f t="shared" si="113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v>0</v>
      </c>
      <c r="D331" s="183">
        <v>0</v>
      </c>
      <c r="E331" s="183">
        <f t="shared" si="115"/>
        <v>0</v>
      </c>
      <c r="F331" s="183">
        <f t="shared" si="115"/>
        <v>0</v>
      </c>
      <c r="G331" s="183">
        <f t="shared" si="115"/>
        <v>0</v>
      </c>
      <c r="H331" s="183">
        <f t="shared" si="115"/>
        <v>0</v>
      </c>
      <c r="I331" s="183">
        <f t="shared" si="115"/>
        <v>0</v>
      </c>
      <c r="J331" s="183">
        <f t="shared" si="115"/>
        <v>0</v>
      </c>
      <c r="K331" s="183">
        <f t="shared" si="115"/>
        <v>0</v>
      </c>
      <c r="L331" s="183">
        <f t="shared" si="115"/>
        <v>0</v>
      </c>
      <c r="M331" s="183">
        <f t="shared" si="115"/>
        <v>0</v>
      </c>
      <c r="N331" s="183">
        <f t="shared" si="115"/>
        <v>0</v>
      </c>
      <c r="O331" s="183">
        <f t="shared" si="115"/>
        <v>0</v>
      </c>
      <c r="P331" s="183">
        <f t="shared" si="115"/>
        <v>0</v>
      </c>
      <c r="Q331" s="183">
        <f t="shared" si="115"/>
        <v>0</v>
      </c>
      <c r="R331" s="183">
        <f t="shared" si="115"/>
        <v>0</v>
      </c>
      <c r="S331" s="183">
        <f t="shared" si="113"/>
        <v>0</v>
      </c>
      <c r="T331" s="183">
        <f t="shared" si="113"/>
        <v>0</v>
      </c>
      <c r="U331" s="183">
        <f t="shared" si="113"/>
        <v>0</v>
      </c>
      <c r="V331" s="183">
        <f t="shared" ref="V331:AF334" si="116">U331</f>
        <v>0</v>
      </c>
      <c r="W331" s="183">
        <f t="shared" si="116"/>
        <v>0</v>
      </c>
      <c r="X331" s="183">
        <f t="shared" si="116"/>
        <v>0</v>
      </c>
      <c r="Y331" s="183">
        <f t="shared" si="116"/>
        <v>0</v>
      </c>
      <c r="Z331" s="183">
        <f t="shared" si="116"/>
        <v>0</v>
      </c>
      <c r="AA331" s="183">
        <f t="shared" si="116"/>
        <v>0</v>
      </c>
      <c r="AB331" s="183">
        <f t="shared" si="116"/>
        <v>0</v>
      </c>
      <c r="AC331" s="183">
        <f t="shared" si="116"/>
        <v>0</v>
      </c>
      <c r="AD331" s="183">
        <f t="shared" si="116"/>
        <v>0</v>
      </c>
      <c r="AE331" s="183">
        <f t="shared" si="116"/>
        <v>0</v>
      </c>
      <c r="AF331" s="196">
        <f t="shared" si="116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v>0</v>
      </c>
      <c r="D332" s="183">
        <v>0</v>
      </c>
      <c r="E332" s="183">
        <f t="shared" si="115"/>
        <v>0</v>
      </c>
      <c r="F332" s="183">
        <f t="shared" si="115"/>
        <v>0</v>
      </c>
      <c r="G332" s="183">
        <f t="shared" si="115"/>
        <v>0</v>
      </c>
      <c r="H332" s="183">
        <f t="shared" si="115"/>
        <v>0</v>
      </c>
      <c r="I332" s="183">
        <f t="shared" si="115"/>
        <v>0</v>
      </c>
      <c r="J332" s="183">
        <f t="shared" si="115"/>
        <v>0</v>
      </c>
      <c r="K332" s="183">
        <f t="shared" si="115"/>
        <v>0</v>
      </c>
      <c r="L332" s="183">
        <f t="shared" si="115"/>
        <v>0</v>
      </c>
      <c r="M332" s="183">
        <f t="shared" si="115"/>
        <v>0</v>
      </c>
      <c r="N332" s="183">
        <f t="shared" si="115"/>
        <v>0</v>
      </c>
      <c r="O332" s="183">
        <f t="shared" si="115"/>
        <v>0</v>
      </c>
      <c r="P332" s="183">
        <f t="shared" si="115"/>
        <v>0</v>
      </c>
      <c r="Q332" s="183">
        <f t="shared" si="115"/>
        <v>0</v>
      </c>
      <c r="R332" s="183">
        <f t="shared" si="115"/>
        <v>0</v>
      </c>
      <c r="S332" s="183">
        <f t="shared" ref="S332:U334" si="117">R332</f>
        <v>0</v>
      </c>
      <c r="T332" s="183">
        <f t="shared" si="117"/>
        <v>0</v>
      </c>
      <c r="U332" s="183">
        <f t="shared" si="117"/>
        <v>0</v>
      </c>
      <c r="V332" s="183">
        <f t="shared" si="116"/>
        <v>0</v>
      </c>
      <c r="W332" s="183">
        <f t="shared" si="116"/>
        <v>0</v>
      </c>
      <c r="X332" s="183">
        <f t="shared" si="116"/>
        <v>0</v>
      </c>
      <c r="Y332" s="183">
        <f t="shared" si="116"/>
        <v>0</v>
      </c>
      <c r="Z332" s="183">
        <f t="shared" si="116"/>
        <v>0</v>
      </c>
      <c r="AA332" s="183">
        <f t="shared" si="116"/>
        <v>0</v>
      </c>
      <c r="AB332" s="183">
        <f t="shared" si="116"/>
        <v>0</v>
      </c>
      <c r="AC332" s="183">
        <f t="shared" si="116"/>
        <v>0</v>
      </c>
      <c r="AD332" s="183">
        <f t="shared" si="116"/>
        <v>0</v>
      </c>
      <c r="AE332" s="183">
        <f t="shared" si="116"/>
        <v>0</v>
      </c>
      <c r="AF332" s="196">
        <f t="shared" si="116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v>0</v>
      </c>
      <c r="D333" s="183">
        <v>0</v>
      </c>
      <c r="E333" s="183">
        <f t="shared" si="115"/>
        <v>0</v>
      </c>
      <c r="F333" s="183">
        <f t="shared" si="115"/>
        <v>0</v>
      </c>
      <c r="G333" s="183">
        <f t="shared" si="115"/>
        <v>0</v>
      </c>
      <c r="H333" s="183">
        <f t="shared" si="115"/>
        <v>0</v>
      </c>
      <c r="I333" s="183">
        <f t="shared" si="115"/>
        <v>0</v>
      </c>
      <c r="J333" s="183">
        <f t="shared" si="115"/>
        <v>0</v>
      </c>
      <c r="K333" s="183">
        <f t="shared" si="115"/>
        <v>0</v>
      </c>
      <c r="L333" s="183">
        <f t="shared" si="115"/>
        <v>0</v>
      </c>
      <c r="M333" s="183">
        <f t="shared" si="115"/>
        <v>0</v>
      </c>
      <c r="N333" s="183">
        <f t="shared" si="115"/>
        <v>0</v>
      </c>
      <c r="O333" s="183">
        <f t="shared" si="115"/>
        <v>0</v>
      </c>
      <c r="P333" s="183">
        <f t="shared" si="115"/>
        <v>0</v>
      </c>
      <c r="Q333" s="183">
        <f t="shared" si="115"/>
        <v>0</v>
      </c>
      <c r="R333" s="183">
        <f t="shared" si="115"/>
        <v>0</v>
      </c>
      <c r="S333" s="183">
        <f t="shared" si="117"/>
        <v>0</v>
      </c>
      <c r="T333" s="183">
        <f t="shared" si="117"/>
        <v>0</v>
      </c>
      <c r="U333" s="183">
        <f t="shared" si="117"/>
        <v>0</v>
      </c>
      <c r="V333" s="183">
        <f t="shared" si="116"/>
        <v>0</v>
      </c>
      <c r="W333" s="183">
        <f t="shared" si="116"/>
        <v>0</v>
      </c>
      <c r="X333" s="183">
        <f t="shared" si="116"/>
        <v>0</v>
      </c>
      <c r="Y333" s="183">
        <f t="shared" si="116"/>
        <v>0</v>
      </c>
      <c r="Z333" s="183">
        <f t="shared" si="116"/>
        <v>0</v>
      </c>
      <c r="AA333" s="183">
        <f t="shared" si="116"/>
        <v>0</v>
      </c>
      <c r="AB333" s="183">
        <f t="shared" si="116"/>
        <v>0</v>
      </c>
      <c r="AC333" s="183">
        <f t="shared" si="116"/>
        <v>0</v>
      </c>
      <c r="AD333" s="183">
        <f t="shared" si="116"/>
        <v>0</v>
      </c>
      <c r="AE333" s="183">
        <f t="shared" si="116"/>
        <v>0</v>
      </c>
      <c r="AF333" s="196">
        <f t="shared" si="116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v>0</v>
      </c>
      <c r="D334" s="186">
        <v>0</v>
      </c>
      <c r="E334" s="186">
        <f t="shared" si="115"/>
        <v>0</v>
      </c>
      <c r="F334" s="186">
        <f t="shared" si="115"/>
        <v>0</v>
      </c>
      <c r="G334" s="186">
        <f t="shared" si="115"/>
        <v>0</v>
      </c>
      <c r="H334" s="186">
        <f t="shared" si="115"/>
        <v>0</v>
      </c>
      <c r="I334" s="186">
        <f t="shared" si="115"/>
        <v>0</v>
      </c>
      <c r="J334" s="186">
        <f t="shared" si="115"/>
        <v>0</v>
      </c>
      <c r="K334" s="186">
        <f t="shared" si="115"/>
        <v>0</v>
      </c>
      <c r="L334" s="186">
        <f t="shared" si="115"/>
        <v>0</v>
      </c>
      <c r="M334" s="186">
        <f t="shared" si="115"/>
        <v>0</v>
      </c>
      <c r="N334" s="186">
        <f t="shared" si="115"/>
        <v>0</v>
      </c>
      <c r="O334" s="186">
        <f t="shared" si="115"/>
        <v>0</v>
      </c>
      <c r="P334" s="186">
        <f t="shared" si="115"/>
        <v>0</v>
      </c>
      <c r="Q334" s="186">
        <f t="shared" si="115"/>
        <v>0</v>
      </c>
      <c r="R334" s="186">
        <f t="shared" si="115"/>
        <v>0</v>
      </c>
      <c r="S334" s="186">
        <f t="shared" si="117"/>
        <v>0</v>
      </c>
      <c r="T334" s="186">
        <f t="shared" si="117"/>
        <v>0</v>
      </c>
      <c r="U334" s="186">
        <f t="shared" si="117"/>
        <v>0</v>
      </c>
      <c r="V334" s="186">
        <f t="shared" si="116"/>
        <v>0</v>
      </c>
      <c r="W334" s="186">
        <f t="shared" si="116"/>
        <v>0</v>
      </c>
      <c r="X334" s="186">
        <f t="shared" si="116"/>
        <v>0</v>
      </c>
      <c r="Y334" s="186">
        <f t="shared" si="116"/>
        <v>0</v>
      </c>
      <c r="Z334" s="186">
        <f t="shared" si="116"/>
        <v>0</v>
      </c>
      <c r="AA334" s="186">
        <f t="shared" si="116"/>
        <v>0</v>
      </c>
      <c r="AB334" s="186">
        <f t="shared" si="116"/>
        <v>0</v>
      </c>
      <c r="AC334" s="186">
        <f t="shared" si="116"/>
        <v>0</v>
      </c>
      <c r="AD334" s="186">
        <f t="shared" si="116"/>
        <v>0</v>
      </c>
      <c r="AE334" s="186">
        <f t="shared" si="116"/>
        <v>0</v>
      </c>
      <c r="AF334" s="219">
        <f t="shared" si="116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C335" si="118">SUM(B204:B334)</f>
        <v>0</v>
      </c>
      <c r="C335" s="220">
        <f t="shared" si="118"/>
        <v>0</v>
      </c>
      <c r="D335" s="220">
        <f t="shared" ref="D335" si="119">SUM(D204:D334)</f>
        <v>0</v>
      </c>
      <c r="E335" s="189">
        <f t="shared" ref="E335:AF335" si="120">SUM(E204:E334)</f>
        <v>0</v>
      </c>
      <c r="F335" s="189">
        <f t="shared" si="120"/>
        <v>0</v>
      </c>
      <c r="G335" s="189">
        <f t="shared" si="120"/>
        <v>0</v>
      </c>
      <c r="H335" s="189">
        <f t="shared" si="120"/>
        <v>0</v>
      </c>
      <c r="I335" s="189">
        <f t="shared" si="120"/>
        <v>0</v>
      </c>
      <c r="J335" s="189">
        <f t="shared" si="120"/>
        <v>0</v>
      </c>
      <c r="K335" s="189">
        <f t="shared" si="120"/>
        <v>0</v>
      </c>
      <c r="L335" s="189">
        <f t="shared" si="120"/>
        <v>0</v>
      </c>
      <c r="M335" s="189">
        <f t="shared" si="120"/>
        <v>0</v>
      </c>
      <c r="N335" s="189">
        <f t="shared" si="120"/>
        <v>0</v>
      </c>
      <c r="O335" s="189">
        <f t="shared" si="120"/>
        <v>0</v>
      </c>
      <c r="P335" s="189">
        <f t="shared" si="120"/>
        <v>0</v>
      </c>
      <c r="Q335" s="189">
        <f t="shared" si="120"/>
        <v>0</v>
      </c>
      <c r="R335" s="189">
        <f t="shared" si="120"/>
        <v>0</v>
      </c>
      <c r="S335" s="189">
        <f t="shared" si="120"/>
        <v>0</v>
      </c>
      <c r="T335" s="189">
        <f t="shared" si="120"/>
        <v>0</v>
      </c>
      <c r="U335" s="189">
        <f t="shared" si="120"/>
        <v>0</v>
      </c>
      <c r="V335" s="189">
        <f t="shared" si="120"/>
        <v>0</v>
      </c>
      <c r="W335" s="189">
        <f t="shared" si="120"/>
        <v>0</v>
      </c>
      <c r="X335" s="189">
        <f t="shared" si="120"/>
        <v>0</v>
      </c>
      <c r="Y335" s="189">
        <f t="shared" si="120"/>
        <v>0</v>
      </c>
      <c r="Z335" s="189">
        <f t="shared" si="120"/>
        <v>0</v>
      </c>
      <c r="AA335" s="189">
        <f t="shared" si="120"/>
        <v>0</v>
      </c>
      <c r="AB335" s="189">
        <f t="shared" si="120"/>
        <v>0</v>
      </c>
      <c r="AC335" s="189">
        <f t="shared" si="120"/>
        <v>0</v>
      </c>
      <c r="AD335" s="189">
        <f t="shared" si="120"/>
        <v>0</v>
      </c>
      <c r="AE335" s="189">
        <f t="shared" si="120"/>
        <v>0</v>
      </c>
      <c r="AF335" s="221">
        <f t="shared" si="120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v>0</v>
      </c>
      <c r="D337" s="181">
        <v>0</v>
      </c>
      <c r="E337" s="181">
        <f t="shared" ref="E337:R338" si="121">D337</f>
        <v>0</v>
      </c>
      <c r="F337" s="181">
        <f t="shared" si="121"/>
        <v>0</v>
      </c>
      <c r="G337" s="181">
        <f t="shared" si="121"/>
        <v>0</v>
      </c>
      <c r="H337" s="181">
        <f t="shared" si="121"/>
        <v>0</v>
      </c>
      <c r="I337" s="181">
        <f t="shared" si="121"/>
        <v>0</v>
      </c>
      <c r="J337" s="181">
        <f t="shared" si="121"/>
        <v>0</v>
      </c>
      <c r="K337" s="181">
        <f t="shared" si="121"/>
        <v>0</v>
      </c>
      <c r="L337" s="181">
        <f t="shared" si="121"/>
        <v>0</v>
      </c>
      <c r="M337" s="181">
        <f t="shared" si="121"/>
        <v>0</v>
      </c>
      <c r="N337" s="181">
        <f t="shared" si="121"/>
        <v>0</v>
      </c>
      <c r="O337" s="181">
        <f t="shared" si="121"/>
        <v>0</v>
      </c>
      <c r="P337" s="181">
        <f t="shared" si="121"/>
        <v>0</v>
      </c>
      <c r="Q337" s="181">
        <f t="shared" si="121"/>
        <v>0</v>
      </c>
      <c r="R337" s="181">
        <f t="shared" si="121"/>
        <v>0</v>
      </c>
      <c r="S337" s="181">
        <f t="shared" ref="S337:AF338" si="122">R337</f>
        <v>0</v>
      </c>
      <c r="T337" s="181">
        <f t="shared" si="122"/>
        <v>0</v>
      </c>
      <c r="U337" s="181">
        <f t="shared" si="122"/>
        <v>0</v>
      </c>
      <c r="V337" s="181">
        <f t="shared" si="122"/>
        <v>0</v>
      </c>
      <c r="W337" s="181">
        <f t="shared" si="122"/>
        <v>0</v>
      </c>
      <c r="X337" s="181">
        <f t="shared" si="122"/>
        <v>0</v>
      </c>
      <c r="Y337" s="181">
        <f t="shared" si="122"/>
        <v>0</v>
      </c>
      <c r="Z337" s="181">
        <f t="shared" si="122"/>
        <v>0</v>
      </c>
      <c r="AA337" s="181">
        <f t="shared" si="122"/>
        <v>0</v>
      </c>
      <c r="AB337" s="181">
        <f t="shared" si="122"/>
        <v>0</v>
      </c>
      <c r="AC337" s="181">
        <f t="shared" si="122"/>
        <v>0</v>
      </c>
      <c r="AD337" s="181">
        <f t="shared" si="122"/>
        <v>0</v>
      </c>
      <c r="AE337" s="181">
        <f t="shared" si="122"/>
        <v>0</v>
      </c>
      <c r="AF337" s="194">
        <f t="shared" si="122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v>0</v>
      </c>
      <c r="D338" s="186">
        <v>0</v>
      </c>
      <c r="E338" s="186">
        <f t="shared" si="121"/>
        <v>0</v>
      </c>
      <c r="F338" s="186">
        <f t="shared" si="121"/>
        <v>0</v>
      </c>
      <c r="G338" s="186">
        <f t="shared" si="121"/>
        <v>0</v>
      </c>
      <c r="H338" s="186">
        <f t="shared" si="121"/>
        <v>0</v>
      </c>
      <c r="I338" s="186">
        <f t="shared" si="121"/>
        <v>0</v>
      </c>
      <c r="J338" s="186">
        <f t="shared" si="121"/>
        <v>0</v>
      </c>
      <c r="K338" s="186">
        <f t="shared" si="121"/>
        <v>0</v>
      </c>
      <c r="L338" s="186">
        <f t="shared" si="121"/>
        <v>0</v>
      </c>
      <c r="M338" s="186">
        <f t="shared" si="121"/>
        <v>0</v>
      </c>
      <c r="N338" s="186">
        <f t="shared" si="121"/>
        <v>0</v>
      </c>
      <c r="O338" s="186">
        <f t="shared" si="121"/>
        <v>0</v>
      </c>
      <c r="P338" s="186">
        <f t="shared" si="121"/>
        <v>0</v>
      </c>
      <c r="Q338" s="186">
        <f t="shared" si="121"/>
        <v>0</v>
      </c>
      <c r="R338" s="186">
        <f t="shared" si="121"/>
        <v>0</v>
      </c>
      <c r="S338" s="186">
        <f t="shared" si="122"/>
        <v>0</v>
      </c>
      <c r="T338" s="186">
        <f t="shared" si="122"/>
        <v>0</v>
      </c>
      <c r="U338" s="186">
        <f t="shared" si="122"/>
        <v>0</v>
      </c>
      <c r="V338" s="186">
        <f t="shared" si="122"/>
        <v>0</v>
      </c>
      <c r="W338" s="186">
        <f t="shared" si="122"/>
        <v>0</v>
      </c>
      <c r="X338" s="186">
        <f t="shared" si="122"/>
        <v>0</v>
      </c>
      <c r="Y338" s="186">
        <f t="shared" si="122"/>
        <v>0</v>
      </c>
      <c r="Z338" s="186">
        <f t="shared" si="122"/>
        <v>0</v>
      </c>
      <c r="AA338" s="186">
        <f t="shared" si="122"/>
        <v>0</v>
      </c>
      <c r="AB338" s="186">
        <f t="shared" si="122"/>
        <v>0</v>
      </c>
      <c r="AC338" s="186">
        <f t="shared" si="122"/>
        <v>0</v>
      </c>
      <c r="AD338" s="186">
        <f t="shared" si="122"/>
        <v>0</v>
      </c>
      <c r="AE338" s="186">
        <f t="shared" si="122"/>
        <v>0</v>
      </c>
      <c r="AF338" s="219">
        <f t="shared" si="122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C339" si="123">SUM(B208:B338)</f>
        <v>0</v>
      </c>
      <c r="C339" s="220">
        <f t="shared" si="123"/>
        <v>0</v>
      </c>
      <c r="D339" s="220">
        <f t="shared" ref="D339" si="124">SUM(D208:D338)</f>
        <v>0</v>
      </c>
      <c r="E339" s="189">
        <f t="shared" ref="E339:AF339" si="125">SUM(E208:E338)</f>
        <v>0</v>
      </c>
      <c r="F339" s="189">
        <f t="shared" si="125"/>
        <v>0</v>
      </c>
      <c r="G339" s="189">
        <f t="shared" si="125"/>
        <v>0</v>
      </c>
      <c r="H339" s="189">
        <f t="shared" si="125"/>
        <v>0</v>
      </c>
      <c r="I339" s="189">
        <f t="shared" si="125"/>
        <v>0</v>
      </c>
      <c r="J339" s="189">
        <f t="shared" si="125"/>
        <v>0</v>
      </c>
      <c r="K339" s="189">
        <f t="shared" si="125"/>
        <v>0</v>
      </c>
      <c r="L339" s="189">
        <f t="shared" si="125"/>
        <v>0</v>
      </c>
      <c r="M339" s="189">
        <f t="shared" si="125"/>
        <v>0</v>
      </c>
      <c r="N339" s="189">
        <f t="shared" si="125"/>
        <v>0</v>
      </c>
      <c r="O339" s="189">
        <f t="shared" si="125"/>
        <v>0</v>
      </c>
      <c r="P339" s="189">
        <f t="shared" si="125"/>
        <v>0</v>
      </c>
      <c r="Q339" s="189">
        <f t="shared" si="125"/>
        <v>0</v>
      </c>
      <c r="R339" s="189">
        <f t="shared" si="125"/>
        <v>0</v>
      </c>
      <c r="S339" s="189">
        <f t="shared" si="125"/>
        <v>0</v>
      </c>
      <c r="T339" s="189">
        <f t="shared" si="125"/>
        <v>0</v>
      </c>
      <c r="U339" s="189">
        <f t="shared" si="125"/>
        <v>0</v>
      </c>
      <c r="V339" s="189">
        <f t="shared" si="125"/>
        <v>0</v>
      </c>
      <c r="W339" s="189">
        <f t="shared" si="125"/>
        <v>0</v>
      </c>
      <c r="X339" s="189">
        <f t="shared" si="125"/>
        <v>0</v>
      </c>
      <c r="Y339" s="189">
        <f t="shared" si="125"/>
        <v>0</v>
      </c>
      <c r="Z339" s="189">
        <f t="shared" si="125"/>
        <v>0</v>
      </c>
      <c r="AA339" s="189">
        <f t="shared" si="125"/>
        <v>0</v>
      </c>
      <c r="AB339" s="189">
        <f t="shared" si="125"/>
        <v>0</v>
      </c>
      <c r="AC339" s="189">
        <f t="shared" si="125"/>
        <v>0</v>
      </c>
      <c r="AD339" s="189">
        <f t="shared" si="125"/>
        <v>0</v>
      </c>
      <c r="AE339" s="189">
        <f t="shared" si="125"/>
        <v>0</v>
      </c>
      <c r="AF339" s="221">
        <f t="shared" si="125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>C311+C335+C339</f>
        <v>0</v>
      </c>
      <c r="D340" s="216">
        <f>D311+D335+D339</f>
        <v>0</v>
      </c>
      <c r="E340" s="216">
        <f t="shared" ref="E340:AF340" si="126">E311+E335+E339</f>
        <v>0</v>
      </c>
      <c r="F340" s="216">
        <f t="shared" si="126"/>
        <v>0</v>
      </c>
      <c r="G340" s="216">
        <f t="shared" si="126"/>
        <v>0</v>
      </c>
      <c r="H340" s="216">
        <f t="shared" si="126"/>
        <v>0</v>
      </c>
      <c r="I340" s="216">
        <f t="shared" si="126"/>
        <v>0</v>
      </c>
      <c r="J340" s="216">
        <f t="shared" si="126"/>
        <v>0</v>
      </c>
      <c r="K340" s="216">
        <f t="shared" si="126"/>
        <v>0</v>
      </c>
      <c r="L340" s="216">
        <f t="shared" si="126"/>
        <v>0</v>
      </c>
      <c r="M340" s="216">
        <f t="shared" si="126"/>
        <v>0</v>
      </c>
      <c r="N340" s="216">
        <f t="shared" si="126"/>
        <v>0</v>
      </c>
      <c r="O340" s="216">
        <f t="shared" si="126"/>
        <v>0</v>
      </c>
      <c r="P340" s="216">
        <f t="shared" si="126"/>
        <v>0</v>
      </c>
      <c r="Q340" s="216">
        <f t="shared" si="126"/>
        <v>0</v>
      </c>
      <c r="R340" s="216">
        <f t="shared" si="126"/>
        <v>0</v>
      </c>
      <c r="S340" s="216">
        <f t="shared" si="126"/>
        <v>0</v>
      </c>
      <c r="T340" s="216">
        <f t="shared" si="126"/>
        <v>0</v>
      </c>
      <c r="U340" s="216">
        <f t="shared" si="126"/>
        <v>0</v>
      </c>
      <c r="V340" s="216">
        <f t="shared" si="126"/>
        <v>0</v>
      </c>
      <c r="W340" s="216">
        <f t="shared" si="126"/>
        <v>0</v>
      </c>
      <c r="X340" s="216">
        <f t="shared" si="126"/>
        <v>0</v>
      </c>
      <c r="Y340" s="216">
        <f t="shared" si="126"/>
        <v>0</v>
      </c>
      <c r="Z340" s="216">
        <f t="shared" si="126"/>
        <v>0</v>
      </c>
      <c r="AA340" s="216">
        <f t="shared" si="126"/>
        <v>0</v>
      </c>
      <c r="AB340" s="216">
        <f t="shared" si="126"/>
        <v>0</v>
      </c>
      <c r="AC340" s="216">
        <f t="shared" si="126"/>
        <v>0</v>
      </c>
      <c r="AD340" s="216">
        <f t="shared" si="126"/>
        <v>0</v>
      </c>
      <c r="AE340" s="216">
        <f t="shared" si="126"/>
        <v>0</v>
      </c>
      <c r="AF340" s="216">
        <f t="shared" si="126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2256" priority="92">
      <formula>$AH11=0</formula>
    </cfRule>
  </conditionalFormatting>
  <conditionalFormatting sqref="A111:A112">
    <cfRule type="expression" dxfId="2255" priority="235">
      <formula>$AH116=0</formula>
    </cfRule>
  </conditionalFormatting>
  <conditionalFormatting sqref="A113:A117">
    <cfRule type="expression" dxfId="2254" priority="183">
      <formula>$AH112=0</formula>
    </cfRule>
  </conditionalFormatting>
  <conditionalFormatting sqref="A118:A169">
    <cfRule type="expression" dxfId="2253" priority="93">
      <formula>$AH118=0</formula>
    </cfRule>
  </conditionalFormatting>
  <conditionalFormatting sqref="A163">
    <cfRule type="expression" dxfId="2252" priority="74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2251" priority="236">
      <formula>$AH304=0</formula>
    </cfRule>
  </conditionalFormatting>
  <conditionalFormatting sqref="A179:A340">
    <cfRule type="expression" dxfId="2250" priority="110">
      <formula>$AH179=0</formula>
    </cfRule>
  </conditionalFormatting>
  <conditionalFormatting sqref="B8">
    <cfRule type="expression" dxfId="2249" priority="231">
      <formula>AND(C$9&gt;=14/24,C$9&lt;20/24)</formula>
    </cfRule>
    <cfRule type="expression" dxfId="2248" priority="232">
      <formula>AND(C$9&gt;=8/24,C$9&lt;14/24)</formula>
    </cfRule>
    <cfRule type="expression" dxfId="2247" priority="233">
      <formula>C$9&lt;8/24</formula>
    </cfRule>
    <cfRule type="expression" dxfId="2246" priority="234">
      <formula>C$9&gt;=20/24</formula>
    </cfRule>
  </conditionalFormatting>
  <conditionalFormatting sqref="B11:AA62 AE11:AF62 B81:AF88">
    <cfRule type="expression" dxfId="2245" priority="87">
      <formula>B11&gt;$AG11*1</formula>
    </cfRule>
  </conditionalFormatting>
  <conditionalFormatting sqref="B82:E86 B11:AA13 AE11:AF13 E82:AF88 B107:AF125 B127:AF144 B147:AF170">
    <cfRule type="expression" dxfId="2244" priority="88">
      <formula>B$9&gt;=20/24</formula>
    </cfRule>
    <cfRule type="expression" dxfId="2243" priority="89">
      <formula>AND(B$9&gt;=14/24,B$9&lt;20/24)</formula>
    </cfRule>
    <cfRule type="expression" dxfId="2242" priority="90">
      <formula>AND(B$9&gt;=8/24,B$9&lt;14/24)</formula>
    </cfRule>
    <cfRule type="expression" dxfId="2241" priority="91">
      <formula>B$9&lt;8/24</formula>
    </cfRule>
  </conditionalFormatting>
  <conditionalFormatting sqref="AG88 B89:D106 E106:AG106 B80:AG80 E89:W105 W91:Y91 X89:AD100 B78:AA78 AE78:AF78 AE90:AF100 X101:AF105">
    <cfRule type="expression" dxfId="2240" priority="147">
      <formula>B78&gt;$AG78*1</formula>
    </cfRule>
  </conditionalFormatting>
  <conditionalFormatting sqref="B14:AA77 AE14:AF77 B84:AF84">
    <cfRule type="expression" dxfId="2239" priority="82">
      <formula>B$9&lt;8/24</formula>
    </cfRule>
  </conditionalFormatting>
  <conditionalFormatting sqref="B79:AE79 B14:AA78 AE14:AE78 AF14:AF79 B84:AF84">
    <cfRule type="expression" dxfId="2238" priority="79">
      <formula>B$9&gt;=20/24</formula>
    </cfRule>
    <cfRule type="expression" dxfId="2237" priority="80">
      <formula>AND(B$9&gt;=14/24,B$9&lt;20/24)</formula>
    </cfRule>
    <cfRule type="expression" dxfId="2236" priority="81">
      <formula>AND(B$9&gt;=8/24,B$9&lt;14/24)</formula>
    </cfRule>
  </conditionalFormatting>
  <conditionalFormatting sqref="B72:AA74 AE72:AF74">
    <cfRule type="expression" dxfId="2235" priority="94">
      <formula>B72&gt;$AG72</formula>
    </cfRule>
  </conditionalFormatting>
  <conditionalFormatting sqref="B79:AE79 B78:AA78 AE78 AF78:AF79">
    <cfRule type="expression" dxfId="2234" priority="156">
      <formula>B$9&lt;8/24</formula>
    </cfRule>
  </conditionalFormatting>
  <conditionalFormatting sqref="G88 B81:AF81">
    <cfRule type="expression" dxfId="2233" priority="167">
      <formula>B$9&gt;=20/24</formula>
    </cfRule>
    <cfRule type="expression" dxfId="2232" priority="168">
      <formula>AND(B$9&gt;=14/24,B$9&lt;20/24)</formula>
    </cfRule>
    <cfRule type="expression" dxfId="2231" priority="169">
      <formula>AND(B$9&gt;=8/24,B$9&lt;14/24)</formula>
    </cfRule>
    <cfRule type="expression" dxfId="2230" priority="170">
      <formula>B$9&lt;8/24</formula>
    </cfRule>
  </conditionalFormatting>
  <conditionalFormatting sqref="B172:AF178">
    <cfRule type="expression" dxfId="2229" priority="83">
      <formula>B$9&gt;=20/24</formula>
    </cfRule>
    <cfRule type="expression" dxfId="2228" priority="84">
      <formula>AND(B$9&gt;=14/24,B$9&lt;20/24)</formula>
    </cfRule>
    <cfRule type="expression" dxfId="2227" priority="85">
      <formula>AND(B$9&gt;=8/24,B$9&lt;14/24)</formula>
    </cfRule>
    <cfRule type="expression" dxfId="2226" priority="86">
      <formula>B$9&lt;8/24</formula>
    </cfRule>
  </conditionalFormatting>
  <conditionalFormatting sqref="B180:AF311">
    <cfRule type="expression" dxfId="2225" priority="75">
      <formula>B$9&gt;=20/24</formula>
    </cfRule>
    <cfRule type="expression" dxfId="2224" priority="76">
      <formula>AND(B$9&gt;=14/24,B$9&lt;20/24)</formula>
    </cfRule>
    <cfRule type="expression" dxfId="2223" priority="77">
      <formula>AND(B$9&gt;=8/24,B$9&lt;14/24)</formula>
    </cfRule>
    <cfRule type="expression" dxfId="2222" priority="78">
      <formula>B$9&lt;8/24</formula>
    </cfRule>
  </conditionalFormatting>
  <conditionalFormatting sqref="B313:AF335">
    <cfRule type="expression" dxfId="2221" priority="69">
      <formula>B$9&gt;=20/24</formula>
    </cfRule>
    <cfRule type="expression" dxfId="2220" priority="70">
      <formula>AND(B$9&gt;=14/24,B$9&lt;20/24)</formula>
    </cfRule>
    <cfRule type="expression" dxfId="2219" priority="71">
      <formula>AND(B$9&gt;=8/24,B$9&lt;14/24)</formula>
    </cfRule>
    <cfRule type="expression" dxfId="2218" priority="72">
      <formula>B$9&lt;8/24</formula>
    </cfRule>
  </conditionalFormatting>
  <conditionalFormatting sqref="B337:AF340">
    <cfRule type="expression" dxfId="2217" priority="65">
      <formula>B$9&gt;=20/24</formula>
    </cfRule>
    <cfRule type="expression" dxfId="2216" priority="66">
      <formula>AND(B$9&gt;=14/24,B$9&lt;20/24)</formula>
    </cfRule>
    <cfRule type="expression" dxfId="2215" priority="67">
      <formula>AND(B$9&gt;=8/24,B$9&lt;14/24)</formula>
    </cfRule>
    <cfRule type="expression" dxfId="2214" priority="68">
      <formula>B$9&lt;8/24</formula>
    </cfRule>
  </conditionalFormatting>
  <conditionalFormatting sqref="B9:AG10">
    <cfRule type="expression" dxfId="2213" priority="61">
      <formula>B$9&gt;=20/24</formula>
    </cfRule>
    <cfRule type="expression" dxfId="2212" priority="62">
      <formula>AND(B$9&gt;=14/24,B$9&lt;20/24)</formula>
    </cfRule>
    <cfRule type="expression" dxfId="2211" priority="63">
      <formula>AND(B$9&gt;=8/24,B$9&lt;14/24)</formula>
    </cfRule>
    <cfRule type="expression" dxfId="2210" priority="64">
      <formula>B$9&lt;8/24</formula>
    </cfRule>
  </conditionalFormatting>
  <conditionalFormatting sqref="E89:AD93 AE91:AF93">
    <cfRule type="expression" dxfId="2209" priority="157">
      <formula>E$9&gt;=20/24</formula>
    </cfRule>
    <cfRule type="expression" dxfId="2208" priority="158">
      <formula>AND(E$9&gt;=14/24,E$9&lt;20/24)</formula>
    </cfRule>
    <cfRule type="expression" dxfId="2207" priority="159">
      <formula>AND(E$9&gt;=8/24,E$9&lt;14/24)</formula>
    </cfRule>
    <cfRule type="expression" dxfId="2206" priority="160">
      <formula>E$9&lt;8/24</formula>
    </cfRule>
  </conditionalFormatting>
  <conditionalFormatting sqref="E94:AF94">
    <cfRule type="expression" dxfId="2205" priority="152">
      <formula>E$9&gt;=20/24</formula>
    </cfRule>
    <cfRule type="expression" dxfId="2204" priority="153">
      <formula>AND(E$9&gt;=14/24,E$9&lt;20/24)</formula>
    </cfRule>
    <cfRule type="expression" dxfId="2203" priority="154">
      <formula>AND(E$9&gt;=8/24,E$9&lt;14/24)</formula>
    </cfRule>
    <cfRule type="expression" dxfId="2202" priority="155">
      <formula>E$9&lt;8/24</formula>
    </cfRule>
  </conditionalFormatting>
  <conditionalFormatting sqref="F89:AD91 AE91:AF91">
    <cfRule type="expression" dxfId="2201" priority="175">
      <formula>F$9&gt;=20/24</formula>
    </cfRule>
    <cfRule type="expression" dxfId="2200" priority="176">
      <formula>AND(F$9&gt;=14/24,F$9&lt;20/24)</formula>
    </cfRule>
    <cfRule type="expression" dxfId="2199" priority="177">
      <formula>AND(F$9&gt;=8/24,F$9&lt;14/24)</formula>
    </cfRule>
    <cfRule type="expression" dxfId="2198" priority="178">
      <formula>F$9&lt;8/24</formula>
    </cfRule>
  </conditionalFormatting>
  <conditionalFormatting sqref="L94:AF94">
    <cfRule type="expression" dxfId="2197" priority="171">
      <formula>L$9&gt;=20/24</formula>
    </cfRule>
    <cfRule type="expression" dxfId="2196" priority="172">
      <formula>AND(L$9&gt;=14/24,L$9&lt;20/24)</formula>
    </cfRule>
    <cfRule type="expression" dxfId="2195" priority="173">
      <formula>AND(L$9&gt;=8/24,L$9&lt;14/24)</formula>
    </cfRule>
    <cfRule type="expression" dxfId="2194" priority="174">
      <formula>L$9&lt;8/24</formula>
    </cfRule>
  </conditionalFormatting>
  <conditionalFormatting sqref="M8 S8 AB8">
    <cfRule type="expression" dxfId="2193" priority="224">
      <formula>AND(N$9&gt;=14/24,N$9&lt;20/24)</formula>
    </cfRule>
    <cfRule type="expression" dxfId="2192" priority="225">
      <formula>AND(N$9&gt;=8/24,N$9&lt;14/24)</formula>
    </cfRule>
    <cfRule type="expression" dxfId="2191" priority="226">
      <formula>N$9&lt;8/24</formula>
    </cfRule>
  </conditionalFormatting>
  <conditionalFormatting sqref="M89:AD93 AE91:AF93">
    <cfRule type="expression" dxfId="2190" priority="179">
      <formula>M$9&gt;=20/24</formula>
    </cfRule>
    <cfRule type="expression" dxfId="2189" priority="180">
      <formula>AND(M$9&gt;=14/24,M$9&lt;20/24)</formula>
    </cfRule>
    <cfRule type="expression" dxfId="2188" priority="181">
      <formula>AND(M$9&gt;=8/24,M$9&lt;14/24)</formula>
    </cfRule>
    <cfRule type="expression" dxfId="2187" priority="182">
      <formula>M$9&lt;8/24</formula>
    </cfRule>
  </conditionalFormatting>
  <conditionalFormatting sqref="O3:P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86" priority="223">
      <formula>N$9&gt;=20/24</formula>
    </cfRule>
  </conditionalFormatting>
  <conditionalFormatting sqref="S8">
    <cfRule type="expression" dxfId="2185" priority="214">
      <formula>U$9&gt;=20/24</formula>
    </cfRule>
    <cfRule type="expression" dxfId="2184" priority="215">
      <formula>AND(U$9&gt;=14/24,U$9&lt;20/24)</formula>
    </cfRule>
    <cfRule type="expression" dxfId="2183" priority="216">
      <formula>AND(U$9&gt;=8/24,U$9&lt;14/24)</formula>
    </cfRule>
    <cfRule type="expression" dxfId="2182" priority="217">
      <formula>U$9&lt;8/24</formula>
    </cfRule>
  </conditionalFormatting>
  <conditionalFormatting sqref="X89:AF94">
    <cfRule type="expression" dxfId="2181" priority="105">
      <formula>X$9&gt;=20/24</formula>
    </cfRule>
    <cfRule type="expression" dxfId="2180" priority="106">
      <formula>AND(X$9&gt;=14/24,X$9&lt;20/24)</formula>
    </cfRule>
    <cfRule type="expression" dxfId="2179" priority="107">
      <formula>AND(X$9&gt;=8/24,X$9&lt;14/24)</formula>
    </cfRule>
    <cfRule type="expression" dxfId="2178" priority="108">
      <formula>X$9&lt;8/24</formula>
    </cfRule>
  </conditionalFormatting>
  <conditionalFormatting sqref="V3 AB3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63:AA71 B79:AE79 B75:AA78 AE75:AE78 AF75:AF79 AE63:AF71">
    <cfRule type="expression" dxfId="2177" priority="161">
      <formula>B63&gt;$AG63</formula>
    </cfRule>
  </conditionalFormatting>
  <conditionalFormatting sqref="AB8">
    <cfRule type="expression" dxfId="2176" priority="210">
      <formula>AD$9&gt;=20/24</formula>
    </cfRule>
    <cfRule type="expression" dxfId="2175" priority="211">
      <formula>AND(AD$9&gt;=14/24,AD$9&lt;20/24)</formula>
    </cfRule>
    <cfRule type="expression" dxfId="2174" priority="212">
      <formula>AND(AD$9&gt;=8/24,AD$9&lt;14/24)</formula>
    </cfRule>
    <cfRule type="expression" dxfId="2173" priority="213">
      <formula>AD$9&lt;8/24</formula>
    </cfRule>
  </conditionalFormatting>
  <conditionalFormatting sqref="B87:D100 E89:AD100 B81:AF81 E87:AF87 AE91:AF100 B103:AF106">
    <cfRule type="expression" dxfId="2172" priority="148">
      <formula>B$9&gt;=20/24</formula>
    </cfRule>
  </conditionalFormatting>
  <conditionalFormatting sqref="B87:D100 E89:AD100 B81:AF81 E87:AF87 AE91:AF100 B103:AF106">
    <cfRule type="expression" dxfId="2171" priority="149">
      <formula>AND(B$9&gt;=14/24,B$9&lt;20/24)</formula>
    </cfRule>
    <cfRule type="expression" dxfId="2170" priority="150">
      <formula>AND(B$9&gt;=8/24,B$9&lt;14/24)</formula>
    </cfRule>
    <cfRule type="expression" dxfId="2169" priority="151">
      <formula>B$9&lt;8/24</formula>
    </cfRule>
  </conditionalFormatting>
  <conditionalFormatting sqref="AE89:AF89">
    <cfRule type="expression" dxfId="2168" priority="237">
      <formula>AE89&gt;$AG90*1</formula>
    </cfRule>
  </conditionalFormatting>
  <conditionalFormatting sqref="AG88">
    <cfRule type="expression" dxfId="2167" priority="189">
      <formula>AG$9&gt;=20/24</formula>
    </cfRule>
    <cfRule type="expression" dxfId="2166" priority="190">
      <formula>AND(AG$9&gt;=14/24,AG$9&lt;20/24)</formula>
    </cfRule>
    <cfRule type="expression" dxfId="2165" priority="191">
      <formula>AND(AG$9&gt;=8/24,AG$9&lt;14/24)</formula>
    </cfRule>
    <cfRule type="expression" dxfId="2164" priority="192">
      <formula>AG$9&lt;8/24</formula>
    </cfRule>
  </conditionalFormatting>
  <conditionalFormatting sqref="AG101:AG102">
    <cfRule type="expression" dxfId="2163" priority="184">
      <formula>AG101&gt;$AG101</formula>
    </cfRule>
  </conditionalFormatting>
  <conditionalFormatting sqref="AG106">
    <cfRule type="expression" dxfId="2162" priority="185">
      <formula>AG$9&gt;=20/24</formula>
    </cfRule>
    <cfRule type="expression" dxfId="2161" priority="186">
      <formula>AND(AG$9&gt;=14/24,AG$9&lt;20/24)</formula>
    </cfRule>
    <cfRule type="expression" dxfId="2160" priority="187">
      <formula>AND(AG$9&gt;=8/24,AG$9&lt;14/24)</formula>
    </cfRule>
    <cfRule type="expression" dxfId="2159" priority="188">
      <formula>AG$9&lt;8/24</formula>
    </cfRule>
  </conditionalFormatting>
  <conditionalFormatting sqref="AG123">
    <cfRule type="expression" dxfId="2158" priority="206">
      <formula>AG$9&gt;=20/24</formula>
    </cfRule>
    <cfRule type="expression" dxfId="2157" priority="207">
      <formula>AND(AG$9&gt;=14/24,AG$9&lt;20/24)</formula>
    </cfRule>
    <cfRule type="expression" dxfId="2156" priority="208">
      <formula>AND(AG$9&gt;=8/24,AG$9&lt;14/24)</formula>
    </cfRule>
    <cfRule type="expression" dxfId="2155" priority="209">
      <formula>AG$9&lt;8/24</formula>
    </cfRule>
  </conditionalFormatting>
  <conditionalFormatting sqref="AH8:AI10">
    <cfRule type="expression" dxfId="2154" priority="101">
      <formula>AH$9&gt;=20/24</formula>
    </cfRule>
    <cfRule type="expression" dxfId="2153" priority="102">
      <formula>AND(AH$9&gt;=14/24,AH$9&lt;20/24)</formula>
    </cfRule>
    <cfRule type="expression" dxfId="2152" priority="103">
      <formula>AND(AH$9&gt;=8/24,AH$9&lt;14/24)</formula>
    </cfRule>
    <cfRule type="expression" dxfId="2151" priority="104">
      <formula>AH$9&lt;8/24</formula>
    </cfRule>
  </conditionalFormatting>
  <conditionalFormatting sqref="AL4:AL6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99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2150" priority="227">
      <formula>AJ$9&gt;=20/24</formula>
    </cfRule>
    <cfRule type="expression" dxfId="2149" priority="228">
      <formula>AND(AJ$9&gt;=14/24,AJ$9&lt;20/24)</formula>
    </cfRule>
    <cfRule type="expression" dxfId="2148" priority="229">
      <formula>AND(AJ$9&gt;=8/24,AJ$9&lt;14/24)</formula>
    </cfRule>
    <cfRule type="expression" dxfId="2147" priority="230">
      <formula>AJ$9&lt;8/24</formula>
    </cfRule>
  </conditionalFormatting>
  <conditionalFormatting sqref="AL109:AN109 AL115:AN115">
    <cfRule type="expression" dxfId="2146" priority="199">
      <formula>AL$9&gt;=20/24</formula>
    </cfRule>
    <cfRule type="expression" dxfId="2145" priority="200">
      <formula>AND(AL$9&gt;=14/24,AL$9&lt;20/24)</formula>
    </cfRule>
    <cfRule type="expression" dxfId="2144" priority="201">
      <formula>AND(AL$9&gt;=8/24,AL$9&lt;14/24)</formula>
    </cfRule>
    <cfRule type="expression" dxfId="2143" priority="202">
      <formula>AL$9&lt;8/24</formula>
    </cfRule>
  </conditionalFormatting>
  <conditionalFormatting sqref="AM15:AM21 AN16:AR21">
    <cfRule type="expression" dxfId="2142" priority="123">
      <formula>AX$9&gt;=20/24</formula>
    </cfRule>
    <cfRule type="expression" dxfId="2141" priority="124">
      <formula>AND(AX$9&gt;=14/24,AX$9&lt;20/24)</formula>
    </cfRule>
    <cfRule type="expression" dxfId="2140" priority="125">
      <formula>AND(AX$9&gt;=8/24,AX$9&lt;14/24)</formula>
    </cfRule>
    <cfRule type="expression" dxfId="2139" priority="126">
      <formula>AX$9&lt;8/24</formula>
    </cfRule>
  </conditionalFormatting>
  <conditionalFormatting sqref="AN110:AN113">
    <cfRule type="expression" dxfId="2138" priority="195">
      <formula>AN$9&gt;=20/24</formula>
    </cfRule>
    <cfRule type="expression" dxfId="2137" priority="196">
      <formula>AND(AN$9&gt;=14/24,AN$9&lt;20/24)</formula>
    </cfRule>
    <cfRule type="expression" dxfId="2136" priority="197">
      <formula>AND(AN$9&gt;=8/24,AN$9&lt;14/24)</formula>
    </cfRule>
    <cfRule type="expression" dxfId="2135" priority="198">
      <formula>AN$9&lt;8/24</formula>
    </cfRule>
  </conditionalFormatting>
  <conditionalFormatting sqref="AN15:AR15">
    <cfRule type="expression" dxfId="2134" priority="111">
      <formula>U$9&gt;=20/24</formula>
    </cfRule>
    <cfRule type="expression" dxfId="2133" priority="112">
      <formula>AND(U$9&gt;=14/24,U$9&lt;20/24)</formula>
    </cfRule>
    <cfRule type="expression" dxfId="2132" priority="113">
      <formula>AND(U$9&gt;=8/24,U$9&lt;14/24)</formula>
    </cfRule>
    <cfRule type="expression" dxfId="2131" priority="114">
      <formula>U$9&lt;8/24</formula>
    </cfRule>
  </conditionalFormatting>
  <conditionalFormatting sqref="AS15">
    <cfRule type="expression" dxfId="2130" priority="119">
      <formula>AA$9&gt;=20/24</formula>
    </cfRule>
    <cfRule type="expression" dxfId="2129" priority="120">
      <formula>AND(AA$9&gt;=14/24,AA$9&lt;20/24)</formula>
    </cfRule>
    <cfRule type="expression" dxfId="2128" priority="121">
      <formula>AND(AA$9&gt;=8/24,AA$9&lt;14/24)</formula>
    </cfRule>
    <cfRule type="expression" dxfId="2127" priority="122">
      <formula>AA$9&lt;8/24</formula>
    </cfRule>
  </conditionalFormatting>
  <conditionalFormatting sqref="AS16:AS21">
    <cfRule type="expression" dxfId="2126" priority="127">
      <formula>BE$9&gt;=20/24</formula>
    </cfRule>
    <cfRule type="expression" dxfId="2125" priority="128">
      <formula>AND(BE$9&gt;=14/24,BE$9&lt;20/24)</formula>
    </cfRule>
    <cfRule type="expression" dxfId="2124" priority="129">
      <formula>AND(BE$9&gt;=8/24,BE$9&lt;14/24)</formula>
    </cfRule>
    <cfRule type="expression" dxfId="2123" priority="130">
      <formula>BE$9&lt;8/24</formula>
    </cfRule>
  </conditionalFormatting>
  <conditionalFormatting sqref="AT15 AX15:BJ15">
    <cfRule type="expression" dxfId="2122" priority="131">
      <formula>AC$9&gt;=20/24</formula>
    </cfRule>
    <cfRule type="expression" dxfId="2121" priority="132">
      <formula>AND(AC$9&gt;=14/24,AC$9&lt;20/24)</formula>
    </cfRule>
    <cfRule type="expression" dxfId="2120" priority="133">
      <formula>AND(AC$9&gt;=8/24,AC$9&lt;14/24)</formula>
    </cfRule>
    <cfRule type="expression" dxfId="2119" priority="134">
      <formula>AC$9&lt;8/24</formula>
    </cfRule>
  </conditionalFormatting>
  <conditionalFormatting sqref="AT16:AT21">
    <cfRule type="expression" dxfId="2118" priority="135">
      <formula>BG$9&gt;=20/24</formula>
    </cfRule>
    <cfRule type="expression" dxfId="2117" priority="136">
      <formula>AND(BG$9&gt;=14/24,BG$9&lt;20/24)</formula>
    </cfRule>
    <cfRule type="expression" dxfId="2116" priority="137">
      <formula>AND(BG$9&gt;=8/24,BG$9&lt;14/24)</formula>
    </cfRule>
    <cfRule type="expression" dxfId="2115" priority="138">
      <formula>BG$9&lt;8/24</formula>
    </cfRule>
  </conditionalFormatting>
  <conditionalFormatting sqref="AU15:AV15">
    <cfRule type="expression" dxfId="2114" priority="139">
      <formula>AE$9&gt;=20/24</formula>
    </cfRule>
    <cfRule type="expression" dxfId="2113" priority="140">
      <formula>AND(AE$9&gt;=14/24,AE$9&lt;20/24)</formula>
    </cfRule>
    <cfRule type="expression" dxfId="2112" priority="141">
      <formula>AND(AE$9&gt;=8/24,AE$9&lt;14/24)</formula>
    </cfRule>
    <cfRule type="expression" dxfId="2111" priority="142">
      <formula>AE$9&lt;8/24</formula>
    </cfRule>
  </conditionalFormatting>
  <conditionalFormatting sqref="AU16:BJ21">
    <cfRule type="expression" dxfId="2110" priority="143">
      <formula>BI$9&gt;=20/24</formula>
    </cfRule>
    <cfRule type="expression" dxfId="2109" priority="144">
      <formula>AND(BI$9&gt;=14/24,BI$9&lt;20/24)</formula>
    </cfRule>
    <cfRule type="expression" dxfId="2108" priority="145">
      <formula>AND(BI$9&gt;=8/24,BI$9&lt;14/24)</formula>
    </cfRule>
    <cfRule type="expression" dxfId="2107" priority="146">
      <formula>BI$9&lt;8/24</formula>
    </cfRule>
  </conditionalFormatting>
  <conditionalFormatting sqref="AW15">
    <cfRule type="expression" dxfId="2106" priority="115">
      <formula>B$9&gt;=20/24</formula>
    </cfRule>
    <cfRule type="expression" dxfId="2105" priority="116">
      <formula>AND(B$9&gt;=14/24,B$9&lt;20/24)</formula>
    </cfRule>
    <cfRule type="expression" dxfId="2104" priority="117">
      <formula>AND(B$9&gt;=8/24,B$9&lt;14/24)</formula>
    </cfRule>
    <cfRule type="expression" dxfId="2103" priority="118">
      <formula>B$9&lt;8/24</formula>
    </cfRule>
  </conditionalFormatting>
  <conditionalFormatting sqref="Q85:AF85">
    <cfRule type="expression" dxfId="2102" priority="60">
      <formula>Q$9&lt;8/24</formula>
    </cfRule>
  </conditionalFormatting>
  <conditionalFormatting sqref="Q85:AF85">
    <cfRule type="expression" dxfId="2101" priority="57">
      <formula>Q$9&gt;=20/24</formula>
    </cfRule>
    <cfRule type="expression" dxfId="2100" priority="58">
      <formula>AND(Q$9&gt;=14/24,Q$9&lt;20/24)</formula>
    </cfRule>
    <cfRule type="expression" dxfId="2099" priority="59">
      <formula>AND(Q$9&gt;=8/24,Q$9&lt;14/24)</formula>
    </cfRule>
  </conditionalFormatting>
  <conditionalFormatting sqref="AB11:AB62">
    <cfRule type="expression" dxfId="2098" priority="5">
      <formula>AB11&gt;$AG11*1</formula>
    </cfRule>
  </conditionalFormatting>
  <conditionalFormatting sqref="AD11:AD62">
    <cfRule type="expression" dxfId="2097" priority="31">
      <formula>AD11&gt;$AG11*1</formula>
    </cfRule>
  </conditionalFormatting>
  <conditionalFormatting sqref="AD11:AD13">
    <cfRule type="expression" dxfId="2096" priority="32">
      <formula>AD$9&gt;=20/24</formula>
    </cfRule>
    <cfRule type="expression" dxfId="2095" priority="33">
      <formula>AND(AD$9&gt;=14/24,AD$9&lt;20/24)</formula>
    </cfRule>
    <cfRule type="expression" dxfId="2094" priority="34">
      <formula>AND(AD$9&gt;=8/24,AD$9&lt;14/24)</formula>
    </cfRule>
    <cfRule type="expression" dxfId="2093" priority="35">
      <formula>AD$9&lt;8/24</formula>
    </cfRule>
  </conditionalFormatting>
  <conditionalFormatting sqref="AD78">
    <cfRule type="expression" dxfId="2092" priority="37">
      <formula>AD78&gt;$AG78*1</formula>
    </cfRule>
  </conditionalFormatting>
  <conditionalFormatting sqref="AD14:AD77">
    <cfRule type="expression" dxfId="2091" priority="30">
      <formula>AD$9&lt;8/24</formula>
    </cfRule>
  </conditionalFormatting>
  <conditionalFormatting sqref="AD14:AD78">
    <cfRule type="expression" dxfId="2090" priority="27">
      <formula>AD$9&gt;=20/24</formula>
    </cfRule>
    <cfRule type="expression" dxfId="2089" priority="28">
      <formula>AND(AD$9&gt;=14/24,AD$9&lt;20/24)</formula>
    </cfRule>
    <cfRule type="expression" dxfId="2088" priority="29">
      <formula>AND(AD$9&gt;=8/24,AD$9&lt;14/24)</formula>
    </cfRule>
  </conditionalFormatting>
  <conditionalFormatting sqref="AD72:AD74">
    <cfRule type="expression" dxfId="2087" priority="36">
      <formula>AD72&gt;$AG72</formula>
    </cfRule>
  </conditionalFormatting>
  <conditionalFormatting sqref="AD78">
    <cfRule type="expression" dxfId="2086" priority="38">
      <formula>AD$9&lt;8/24</formula>
    </cfRule>
  </conditionalFormatting>
  <conditionalFormatting sqref="AD75:AD78 AD63:AD71">
    <cfRule type="expression" dxfId="2085" priority="39">
      <formula>AD63&gt;$AG63</formula>
    </cfRule>
  </conditionalFormatting>
  <conditionalFormatting sqref="AC11:AC62">
    <cfRule type="expression" dxfId="2084" priority="18">
      <formula>AC11&gt;$AG11*1</formula>
    </cfRule>
  </conditionalFormatting>
  <conditionalFormatting sqref="AC11:AC13">
    <cfRule type="expression" dxfId="2083" priority="19">
      <formula>AC$9&gt;=20/24</formula>
    </cfRule>
    <cfRule type="expression" dxfId="2082" priority="20">
      <formula>AND(AC$9&gt;=14/24,AC$9&lt;20/24)</formula>
    </cfRule>
    <cfRule type="expression" dxfId="2081" priority="21">
      <formula>AND(AC$9&gt;=8/24,AC$9&lt;14/24)</formula>
    </cfRule>
    <cfRule type="expression" dxfId="2080" priority="22">
      <formula>AC$9&lt;8/24</formula>
    </cfRule>
  </conditionalFormatting>
  <conditionalFormatting sqref="AC78">
    <cfRule type="expression" dxfId="2079" priority="24">
      <formula>AC78&gt;$AG78*1</formula>
    </cfRule>
  </conditionalFormatting>
  <conditionalFormatting sqref="AC14:AC77">
    <cfRule type="expression" dxfId="2078" priority="17">
      <formula>AC$9&lt;8/24</formula>
    </cfRule>
  </conditionalFormatting>
  <conditionalFormatting sqref="AC14:AC78">
    <cfRule type="expression" dxfId="2077" priority="14">
      <formula>AC$9&gt;=20/24</formula>
    </cfRule>
    <cfRule type="expression" dxfId="2076" priority="15">
      <formula>AND(AC$9&gt;=14/24,AC$9&lt;20/24)</formula>
    </cfRule>
    <cfRule type="expression" dxfId="2075" priority="16">
      <formula>AND(AC$9&gt;=8/24,AC$9&lt;14/24)</formula>
    </cfRule>
  </conditionalFormatting>
  <conditionalFormatting sqref="AC72:AC74">
    <cfRule type="expression" dxfId="2074" priority="23">
      <formula>AC72&gt;$AG72</formula>
    </cfRule>
  </conditionalFormatting>
  <conditionalFormatting sqref="AC78">
    <cfRule type="expression" dxfId="2073" priority="25">
      <formula>AC$9&lt;8/24</formula>
    </cfRule>
  </conditionalFormatting>
  <conditionalFormatting sqref="AC75:AC78 AC63:AC71">
    <cfRule type="expression" dxfId="2072" priority="26">
      <formula>AC63&gt;$AG63</formula>
    </cfRule>
  </conditionalFormatting>
  <conditionalFormatting sqref="AB11:AB13">
    <cfRule type="expression" dxfId="2071" priority="6">
      <formula>AB$9&gt;=20/24</formula>
    </cfRule>
    <cfRule type="expression" dxfId="2070" priority="7">
      <formula>AND(AB$9&gt;=14/24,AB$9&lt;20/24)</formula>
    </cfRule>
    <cfRule type="expression" dxfId="2069" priority="8">
      <formula>AND(AB$9&gt;=8/24,AB$9&lt;14/24)</formula>
    </cfRule>
    <cfRule type="expression" dxfId="2068" priority="9">
      <formula>AB$9&lt;8/24</formula>
    </cfRule>
  </conditionalFormatting>
  <conditionalFormatting sqref="AB78">
    <cfRule type="expression" dxfId="2067" priority="11">
      <formula>AB78&gt;$AG78*1</formula>
    </cfRule>
  </conditionalFormatting>
  <conditionalFormatting sqref="AB14:AB77">
    <cfRule type="expression" dxfId="2066" priority="4">
      <formula>AB$9&lt;8/24</formula>
    </cfRule>
  </conditionalFormatting>
  <conditionalFormatting sqref="AB14:AB78">
    <cfRule type="expression" dxfId="2065" priority="1">
      <formula>AB$9&gt;=20/24</formula>
    </cfRule>
    <cfRule type="expression" dxfId="2064" priority="2">
      <formula>AND(AB$9&gt;=14/24,AB$9&lt;20/24)</formula>
    </cfRule>
    <cfRule type="expression" dxfId="2063" priority="3">
      <formula>AND(AB$9&gt;=8/24,AB$9&lt;14/24)</formula>
    </cfRule>
  </conditionalFormatting>
  <conditionalFormatting sqref="AB72:AB74">
    <cfRule type="expression" dxfId="2062" priority="10">
      <formula>AB72&gt;$AG72</formula>
    </cfRule>
  </conditionalFormatting>
  <conditionalFormatting sqref="AB78">
    <cfRule type="expression" dxfId="2061" priority="12">
      <formula>AB$9&lt;8/24</formula>
    </cfRule>
  </conditionalFormatting>
  <conditionalFormatting sqref="AB75:AB78 AB63:AB71">
    <cfRule type="expression" dxfId="2060" priority="13">
      <formula>AB63&gt;$AG63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CJ346"/>
  <sheetViews>
    <sheetView zoomScale="115" zoomScaleNormal="115" workbookViewId="0">
      <pane xSplit="1" ySplit="10" topLeftCell="B11" activePane="bottomRight" state="frozen"/>
      <selection activeCell="T160" sqref="T160"/>
      <selection pane="topRight" activeCell="T160" sqref="T160"/>
      <selection pane="bottomLeft" activeCell="T160" sqref="T160"/>
      <selection pane="bottomRight" activeCell="K153" sqref="K153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2080/10/7</v>
      </c>
      <c r="C4" s="343"/>
      <c r="D4" s="343"/>
      <c r="E4" s="344" t="str">
        <f ca="1">"2080/"&amp;"10/"&amp;INT(MID(CELL("filename",G6),FIND("]",CELL("filename",G6))+1,200))</f>
        <v>2080/10/7</v>
      </c>
      <c r="F4" s="344"/>
      <c r="G4" s="344"/>
      <c r="H4" s="344" t="str">
        <f ca="1">TEXT(E4,"dddd")</f>
        <v>Monday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12</v>
      </c>
      <c r="Q5" s="30">
        <f t="shared" si="0"/>
        <v>40</v>
      </c>
      <c r="R5" s="30">
        <f t="shared" si="0"/>
        <v>25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14.4</v>
      </c>
      <c r="AA5" s="30">
        <f t="shared" si="0"/>
        <v>26.5</v>
      </c>
      <c r="AB5" s="30">
        <f t="shared" si="0"/>
        <v>29.3</v>
      </c>
      <c r="AC5" s="30">
        <f t="shared" si="0"/>
        <v>31</v>
      </c>
      <c r="AD5" s="30">
        <f t="shared" si="0"/>
        <v>34</v>
      </c>
      <c r="AE5" s="30">
        <f t="shared" si="0"/>
        <v>19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e">
        <f>"Base Load="&amp;ROUND(MIN($B$7:$AF$7),0)</f>
        <v>#VALUE!</v>
      </c>
      <c r="B7" s="35">
        <f t="shared" ref="B7:AF7" si="1">B126</f>
        <v>2025.1999999999998</v>
      </c>
      <c r="C7" s="35">
        <f t="shared" si="1"/>
        <v>1907</v>
      </c>
      <c r="D7" s="35">
        <f t="shared" si="1"/>
        <v>1901.0999999999995</v>
      </c>
      <c r="E7" s="35">
        <f t="shared" si="1"/>
        <v>1856.8999999999996</v>
      </c>
      <c r="F7" s="35">
        <f t="shared" si="1"/>
        <v>1837.6999999999998</v>
      </c>
      <c r="G7" s="35">
        <f t="shared" si="1"/>
        <v>1759.6999999999998</v>
      </c>
      <c r="H7" s="35">
        <f t="shared" si="1"/>
        <v>1800.6999999999998</v>
      </c>
      <c r="I7" s="35">
        <f t="shared" si="1"/>
        <v>1790.6999999999998</v>
      </c>
      <c r="J7" s="35">
        <f t="shared" si="1"/>
        <v>1790.6999999999998</v>
      </c>
      <c r="K7" s="35">
        <f t="shared" si="1"/>
        <v>1840.1</v>
      </c>
      <c r="L7" s="35">
        <f t="shared" si="1"/>
        <v>1856.6999999999998</v>
      </c>
      <c r="M7" s="35">
        <f t="shared" si="1"/>
        <v>1942.8999999999996</v>
      </c>
      <c r="N7" s="35">
        <f t="shared" si="1"/>
        <v>2073.3999999999996</v>
      </c>
      <c r="O7" s="35">
        <f t="shared" si="1"/>
        <v>2102.8999999999996</v>
      </c>
      <c r="P7" s="35">
        <f t="shared" si="1"/>
        <v>2138.5</v>
      </c>
      <c r="Q7" s="35">
        <f t="shared" si="1"/>
        <v>2160.5</v>
      </c>
      <c r="R7" s="35">
        <f t="shared" si="1"/>
        <v>2127.5</v>
      </c>
      <c r="S7" s="35">
        <f t="shared" si="1"/>
        <v>2112.7999999999997</v>
      </c>
      <c r="T7" s="35">
        <f t="shared" si="1"/>
        <v>2124.9000000000005</v>
      </c>
      <c r="U7" s="35" t="e">
        <f t="shared" si="1"/>
        <v>#VALUE!</v>
      </c>
      <c r="V7" s="35">
        <f t="shared" si="1"/>
        <v>2050.3000000000002</v>
      </c>
      <c r="W7" s="35">
        <f t="shared" si="1"/>
        <v>2015.0000000000002</v>
      </c>
      <c r="X7" s="35">
        <f t="shared" si="1"/>
        <v>1998.3</v>
      </c>
      <c r="Y7" s="35">
        <f t="shared" si="1"/>
        <v>2110.8500000000004</v>
      </c>
      <c r="Z7" s="35">
        <f t="shared" si="1"/>
        <v>2307.5500000000006</v>
      </c>
      <c r="AA7" s="35">
        <f t="shared" si="1"/>
        <v>2375.0500000000002</v>
      </c>
      <c r="AB7" s="35">
        <f t="shared" si="1"/>
        <v>2346.6500000000005</v>
      </c>
      <c r="AC7" s="35">
        <f t="shared" si="1"/>
        <v>2312.4500000000007</v>
      </c>
      <c r="AD7" s="35">
        <f t="shared" si="1"/>
        <v>2265.7500000000005</v>
      </c>
      <c r="AE7" s="35">
        <f t="shared" si="1"/>
        <v>2209.3000000000002</v>
      </c>
      <c r="AF7" s="35">
        <f t="shared" si="1"/>
        <v>2161.8000000000002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3018.65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2346.65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87.2</v>
      </c>
      <c r="C11" s="43">
        <v>87.2</v>
      </c>
      <c r="D11" s="43">
        <v>87.2</v>
      </c>
      <c r="E11" s="43">
        <v>87.2</v>
      </c>
      <c r="F11" s="43">
        <v>87.2</v>
      </c>
      <c r="G11" s="43">
        <v>87.2</v>
      </c>
      <c r="H11" s="43">
        <v>87.2</v>
      </c>
      <c r="I11" s="43">
        <v>87.2</v>
      </c>
      <c r="J11" s="43">
        <v>87.2</v>
      </c>
      <c r="K11" s="43">
        <v>87.2</v>
      </c>
      <c r="L11" s="43">
        <v>87.2</v>
      </c>
      <c r="M11" s="43">
        <v>87.2</v>
      </c>
      <c r="N11" s="43">
        <v>87.2</v>
      </c>
      <c r="O11" s="43">
        <v>87.2</v>
      </c>
      <c r="P11" s="43">
        <v>87.2</v>
      </c>
      <c r="Q11" s="43">
        <v>87.2</v>
      </c>
      <c r="R11" s="43">
        <v>87.2</v>
      </c>
      <c r="S11" s="43">
        <v>87.1</v>
      </c>
      <c r="T11" s="43">
        <v>90.3</v>
      </c>
      <c r="U11" s="44"/>
      <c r="V11" s="44">
        <v>90</v>
      </c>
      <c r="W11" s="44">
        <v>90</v>
      </c>
      <c r="X11" s="44">
        <v>90</v>
      </c>
      <c r="Y11" s="44">
        <v>90</v>
      </c>
      <c r="Z11" s="44">
        <v>90</v>
      </c>
      <c r="AA11" s="44">
        <v>90</v>
      </c>
      <c r="AB11" s="44">
        <v>90</v>
      </c>
      <c r="AC11" s="44">
        <v>90</v>
      </c>
      <c r="AD11" s="44">
        <v>90</v>
      </c>
      <c r="AE11" s="44">
        <v>90</v>
      </c>
      <c r="AF11" s="44">
        <v>90</v>
      </c>
      <c r="AG11" s="59">
        <v>86</v>
      </c>
      <c r="AH11" s="45">
        <f t="shared" ref="AH11:AH80" si="2">MAX(B11:AF11)</f>
        <v>90.3</v>
      </c>
      <c r="AI11" s="46">
        <f t="shared" ref="AI11:AI80" si="3">MIN(B11:AF11)</f>
        <v>87.1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</v>
      </c>
      <c r="C12" s="43">
        <v>90</v>
      </c>
      <c r="D12" s="43">
        <v>90</v>
      </c>
      <c r="E12" s="43">
        <v>90</v>
      </c>
      <c r="F12" s="43">
        <v>90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90</v>
      </c>
      <c r="M12" s="43">
        <v>90</v>
      </c>
      <c r="N12" s="43">
        <v>90</v>
      </c>
      <c r="O12" s="43">
        <v>90</v>
      </c>
      <c r="P12" s="43">
        <v>90</v>
      </c>
      <c r="Q12" s="43">
        <v>90</v>
      </c>
      <c r="R12" s="43">
        <v>90</v>
      </c>
      <c r="S12" s="43">
        <v>83.1</v>
      </c>
      <c r="T12" s="43">
        <v>90.1</v>
      </c>
      <c r="U12" s="44"/>
      <c r="V12" s="44">
        <v>90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 s="44">
        <v>90</v>
      </c>
      <c r="AC12" s="44">
        <v>90</v>
      </c>
      <c r="AD12" s="44">
        <v>90</v>
      </c>
      <c r="AE12" s="44">
        <v>90</v>
      </c>
      <c r="AF12" s="44">
        <v>90</v>
      </c>
      <c r="AG12" s="59">
        <v>82</v>
      </c>
      <c r="AH12" s="45">
        <f t="shared" si="2"/>
        <v>90.1</v>
      </c>
      <c r="AI12" s="46">
        <f t="shared" si="3"/>
        <v>0</v>
      </c>
      <c r="AK12" s="47"/>
      <c r="AL12" s="48" t="str">
        <f ca="1">MID(CELL("filename",C7),FIND("]",CELL("filename",C7))+1,600)</f>
        <v>07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52.5</v>
      </c>
      <c r="C13" s="43">
        <v>52.5</v>
      </c>
      <c r="D13" s="43">
        <v>45.6</v>
      </c>
      <c r="E13" s="43">
        <v>45.6</v>
      </c>
      <c r="F13" s="43">
        <v>45.6</v>
      </c>
      <c r="G13" s="43">
        <v>45.6</v>
      </c>
      <c r="H13" s="43">
        <v>45.6</v>
      </c>
      <c r="I13" s="43">
        <v>45.6</v>
      </c>
      <c r="J13" s="43">
        <v>45.6</v>
      </c>
      <c r="K13" s="43">
        <v>45.6</v>
      </c>
      <c r="L13" s="43">
        <v>45.6</v>
      </c>
      <c r="M13" s="43">
        <v>45.6</v>
      </c>
      <c r="N13" s="43">
        <v>45.6</v>
      </c>
      <c r="O13" s="43">
        <v>45.6</v>
      </c>
      <c r="P13" s="43">
        <v>45.6</v>
      </c>
      <c r="Q13" s="43">
        <v>45.6</v>
      </c>
      <c r="R13" s="43">
        <v>45.6</v>
      </c>
      <c r="S13" s="43">
        <v>52.6</v>
      </c>
      <c r="T13" s="43">
        <v>52.6</v>
      </c>
      <c r="U13" s="44"/>
      <c r="V13" s="44">
        <v>62.8</v>
      </c>
      <c r="W13" s="44">
        <v>62.8</v>
      </c>
      <c r="X13" s="44">
        <v>62.7</v>
      </c>
      <c r="Y13" s="44">
        <v>62.7</v>
      </c>
      <c r="Z13" s="44">
        <v>78</v>
      </c>
      <c r="AA13" s="44">
        <v>78</v>
      </c>
      <c r="AB13" s="44">
        <v>78</v>
      </c>
      <c r="AC13" s="44">
        <v>78</v>
      </c>
      <c r="AD13" s="44">
        <v>78</v>
      </c>
      <c r="AE13" s="44">
        <v>78</v>
      </c>
      <c r="AF13" s="44">
        <v>78</v>
      </c>
      <c r="AG13" s="59">
        <v>78</v>
      </c>
      <c r="AH13" s="45">
        <f t="shared" si="2"/>
        <v>78</v>
      </c>
      <c r="AI13" s="46">
        <f t="shared" si="3"/>
        <v>45.6</v>
      </c>
      <c r="AK13" s="47"/>
      <c r="AL13" s="48" t="str">
        <f ca="1">"Daily Load Curve(Excluding of Export) of Nepal ("&amp;A4&amp;" "&amp;B4&amp;")"</f>
        <v>Daily Load Curve(Excluding of Export) of Nepal (Nepali Date: 2080/10/7)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46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52.4</v>
      </c>
      <c r="N14" s="43">
        <v>52.4</v>
      </c>
      <c r="O14" s="43">
        <v>52.4</v>
      </c>
      <c r="P14" s="43">
        <v>52.4</v>
      </c>
      <c r="Q14" s="43">
        <v>52.4</v>
      </c>
      <c r="R14" s="43">
        <v>52.4</v>
      </c>
      <c r="S14" s="43">
        <v>52.4</v>
      </c>
      <c r="T14" s="43">
        <v>52.4</v>
      </c>
      <c r="U14" s="44"/>
      <c r="V14" s="44">
        <v>56.2</v>
      </c>
      <c r="W14" s="44">
        <v>56.2</v>
      </c>
      <c r="X14" s="44">
        <v>56.2</v>
      </c>
      <c r="Y14" s="44">
        <v>54.8</v>
      </c>
      <c r="Z14" s="44">
        <v>56</v>
      </c>
      <c r="AA14" s="44">
        <v>56</v>
      </c>
      <c r="AB14" s="44">
        <v>56</v>
      </c>
      <c r="AC14" s="44">
        <v>56</v>
      </c>
      <c r="AD14" s="44">
        <v>56</v>
      </c>
      <c r="AE14" s="44">
        <v>56</v>
      </c>
      <c r="AF14" s="44">
        <v>56</v>
      </c>
      <c r="AG14" s="59">
        <v>77</v>
      </c>
      <c r="AH14" s="45">
        <f t="shared" si="2"/>
        <v>56.2</v>
      </c>
      <c r="AI14" s="46">
        <f t="shared" si="3"/>
        <v>0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73.5</v>
      </c>
      <c r="C15" s="43">
        <v>73.5</v>
      </c>
      <c r="D15" s="43">
        <v>73.5</v>
      </c>
      <c r="E15" s="43">
        <v>73.5</v>
      </c>
      <c r="F15" s="43">
        <v>73.5</v>
      </c>
      <c r="G15" s="43">
        <v>73.5</v>
      </c>
      <c r="H15" s="43">
        <v>73.5</v>
      </c>
      <c r="I15" s="43">
        <v>73.5</v>
      </c>
      <c r="J15" s="43">
        <v>73.5</v>
      </c>
      <c r="K15" s="43">
        <v>73.5</v>
      </c>
      <c r="L15" s="43">
        <v>73.5</v>
      </c>
      <c r="M15" s="43">
        <v>73.5</v>
      </c>
      <c r="N15" s="43">
        <v>73.5</v>
      </c>
      <c r="O15" s="43">
        <v>73.5</v>
      </c>
      <c r="P15" s="43">
        <v>73.5</v>
      </c>
      <c r="Q15" s="43">
        <v>73.5</v>
      </c>
      <c r="R15" s="43">
        <v>73.5</v>
      </c>
      <c r="S15" s="43">
        <v>73.8</v>
      </c>
      <c r="T15" s="43">
        <v>73.8</v>
      </c>
      <c r="U15" s="44"/>
      <c r="V15" s="44">
        <v>73.8</v>
      </c>
      <c r="W15" s="44">
        <v>73.8</v>
      </c>
      <c r="X15" s="44">
        <v>69.900000000000006</v>
      </c>
      <c r="Y15" s="44">
        <v>69.900000000000006</v>
      </c>
      <c r="Z15" s="44">
        <v>73</v>
      </c>
      <c r="AA15" s="44">
        <v>73</v>
      </c>
      <c r="AB15" s="44">
        <v>73</v>
      </c>
      <c r="AC15" s="44">
        <v>73</v>
      </c>
      <c r="AD15" s="44">
        <v>73</v>
      </c>
      <c r="AE15" s="44">
        <v>73</v>
      </c>
      <c r="AF15" s="44">
        <v>73</v>
      </c>
      <c r="AG15" s="59">
        <v>73</v>
      </c>
      <c r="AH15" s="45">
        <f t="shared" si="2"/>
        <v>73.8</v>
      </c>
      <c r="AI15" s="46">
        <f t="shared" si="3"/>
        <v>69.900000000000006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63.7</v>
      </c>
      <c r="C16" s="43">
        <v>56.3</v>
      </c>
      <c r="D16" s="43">
        <v>56.3</v>
      </c>
      <c r="E16" s="43">
        <v>56.3</v>
      </c>
      <c r="F16" s="43">
        <v>56.3</v>
      </c>
      <c r="G16" s="43">
        <v>56.3</v>
      </c>
      <c r="H16" s="43">
        <v>56.3</v>
      </c>
      <c r="I16" s="43">
        <v>56.3</v>
      </c>
      <c r="J16" s="43">
        <v>56.3</v>
      </c>
      <c r="K16" s="43">
        <v>56.3</v>
      </c>
      <c r="L16" s="43">
        <v>56.3</v>
      </c>
      <c r="M16" s="43">
        <v>56.3</v>
      </c>
      <c r="N16" s="43">
        <v>56.3</v>
      </c>
      <c r="O16" s="43">
        <v>56.3</v>
      </c>
      <c r="P16" s="43">
        <v>56.3</v>
      </c>
      <c r="Q16" s="43">
        <v>56.3</v>
      </c>
      <c r="R16" s="43">
        <v>56.3</v>
      </c>
      <c r="S16" s="43">
        <v>65.7</v>
      </c>
      <c r="T16" s="43">
        <v>81.3</v>
      </c>
      <c r="U16" s="44"/>
      <c r="V16" s="44">
        <v>39.700000000000003</v>
      </c>
      <c r="W16" s="44">
        <v>39.700000000000003</v>
      </c>
      <c r="X16" s="44">
        <v>39.700000000000003</v>
      </c>
      <c r="Y16" s="44">
        <v>46.6</v>
      </c>
      <c r="Z16" s="44">
        <v>73</v>
      </c>
      <c r="AA16" s="44">
        <v>73</v>
      </c>
      <c r="AB16" s="44">
        <v>73</v>
      </c>
      <c r="AC16" s="44">
        <v>73</v>
      </c>
      <c r="AD16" s="44">
        <v>66</v>
      </c>
      <c r="AE16" s="44">
        <v>66</v>
      </c>
      <c r="AF16" s="44">
        <v>59</v>
      </c>
      <c r="AG16" s="59">
        <v>71</v>
      </c>
      <c r="AH16" s="45">
        <f t="shared" si="2"/>
        <v>81.3</v>
      </c>
      <c r="AI16" s="46">
        <f t="shared" si="3"/>
        <v>39.700000000000003</v>
      </c>
      <c r="AK16" s="47"/>
      <c r="AL16" s="50" t="s">
        <v>7</v>
      </c>
      <c r="AM16" s="55">
        <f t="shared" ref="AM16:AR16" si="4">B80</f>
        <v>1673.6</v>
      </c>
      <c r="AN16" s="55">
        <f t="shared" si="4"/>
        <v>1631.6000000000001</v>
      </c>
      <c r="AO16" s="55">
        <f t="shared" si="4"/>
        <v>1614.6</v>
      </c>
      <c r="AP16" s="55">
        <f t="shared" si="4"/>
        <v>1614.6</v>
      </c>
      <c r="AQ16" s="55">
        <f t="shared" si="4"/>
        <v>1655.6</v>
      </c>
      <c r="AR16" s="55">
        <f t="shared" si="4"/>
        <v>1655.6</v>
      </c>
      <c r="AS16" s="55">
        <f>I80</f>
        <v>1655.6</v>
      </c>
      <c r="AT16" s="55">
        <f>K80</f>
        <v>1655.6</v>
      </c>
      <c r="AU16" s="55">
        <f t="shared" ref="AU16:BD16" si="5">M80</f>
        <v>1715.8</v>
      </c>
      <c r="AV16" s="55">
        <f t="shared" si="5"/>
        <v>1715.8</v>
      </c>
      <c r="AW16" s="55">
        <f t="shared" si="5"/>
        <v>1715.8</v>
      </c>
      <c r="AX16" s="55">
        <f t="shared" si="5"/>
        <v>1713.8</v>
      </c>
      <c r="AY16" s="55">
        <f t="shared" si="5"/>
        <v>1713.8</v>
      </c>
      <c r="AZ16" s="55">
        <f t="shared" si="5"/>
        <v>1667.3</v>
      </c>
      <c r="BA16" s="55">
        <f t="shared" si="5"/>
        <v>1716.0999999999997</v>
      </c>
      <c r="BB16" s="55">
        <f t="shared" si="5"/>
        <v>1858.7000000000005</v>
      </c>
      <c r="BC16" s="55" t="str">
        <f t="shared" si="5"/>
        <v>P</v>
      </c>
      <c r="BD16" s="55">
        <f t="shared" si="5"/>
        <v>1779.2000000000003</v>
      </c>
      <c r="BE16" s="56">
        <f>X80</f>
        <v>1685.2000000000003</v>
      </c>
      <c r="BF16" s="56">
        <f>Z80</f>
        <v>1778.8000000000004</v>
      </c>
      <c r="BG16" s="56">
        <f>AB80</f>
        <v>1906.5000000000007</v>
      </c>
      <c r="BH16" s="56">
        <f>AD80</f>
        <v>1832.1000000000004</v>
      </c>
      <c r="BI16" s="56">
        <f>AE80</f>
        <v>1812.8000000000002</v>
      </c>
      <c r="BJ16" s="56">
        <f>AF80</f>
        <v>1757.0000000000002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44.3</v>
      </c>
      <c r="C17" s="44">
        <v>44.3</v>
      </c>
      <c r="D17" s="44">
        <v>44.3</v>
      </c>
      <c r="E17" s="44">
        <v>44.3</v>
      </c>
      <c r="F17" s="44">
        <v>44.3</v>
      </c>
      <c r="G17" s="44">
        <v>44.3</v>
      </c>
      <c r="H17" s="44">
        <v>44.3</v>
      </c>
      <c r="I17" s="44">
        <v>44.3</v>
      </c>
      <c r="J17" s="44">
        <v>44.3</v>
      </c>
      <c r="K17" s="44">
        <v>44.3</v>
      </c>
      <c r="L17" s="44">
        <v>44.3</v>
      </c>
      <c r="M17" s="44">
        <v>44.3</v>
      </c>
      <c r="N17" s="44">
        <v>44.3</v>
      </c>
      <c r="O17" s="44">
        <v>44.3</v>
      </c>
      <c r="P17" s="44">
        <v>44.3</v>
      </c>
      <c r="Q17" s="44">
        <v>44.3</v>
      </c>
      <c r="R17" s="44">
        <v>44.3</v>
      </c>
      <c r="S17" s="44">
        <v>49.5</v>
      </c>
      <c r="T17" s="44">
        <v>55</v>
      </c>
      <c r="U17" s="44"/>
      <c r="V17" s="44">
        <v>43.9</v>
      </c>
      <c r="W17" s="44">
        <v>43.9</v>
      </c>
      <c r="X17" s="44">
        <v>43.9</v>
      </c>
      <c r="Y17" s="44">
        <v>44.1</v>
      </c>
      <c r="Z17" s="44">
        <v>55</v>
      </c>
      <c r="AA17" s="44">
        <v>55</v>
      </c>
      <c r="AB17" s="44">
        <v>55</v>
      </c>
      <c r="AC17" s="44">
        <v>55</v>
      </c>
      <c r="AD17" s="44">
        <v>50</v>
      </c>
      <c r="AE17" s="44">
        <v>44</v>
      </c>
      <c r="AF17" s="44">
        <v>44</v>
      </c>
      <c r="AG17" s="59">
        <v>54</v>
      </c>
      <c r="AH17" s="45">
        <f t="shared" si="2"/>
        <v>55</v>
      </c>
      <c r="AI17" s="46">
        <f t="shared" si="3"/>
        <v>43.9</v>
      </c>
      <c r="AK17" s="47"/>
      <c r="AL17" s="50" t="s">
        <v>22</v>
      </c>
      <c r="AM17" s="55">
        <f t="shared" ref="AM17:AR17" si="6">B88</f>
        <v>734.7</v>
      </c>
      <c r="AN17" s="55">
        <f t="shared" si="6"/>
        <v>679</v>
      </c>
      <c r="AO17" s="55">
        <f t="shared" si="6"/>
        <v>669.19999999999993</v>
      </c>
      <c r="AP17" s="55">
        <f t="shared" si="6"/>
        <v>658.49999999999989</v>
      </c>
      <c r="AQ17" s="55">
        <f t="shared" si="6"/>
        <v>658.49999999999989</v>
      </c>
      <c r="AR17" s="55">
        <f t="shared" si="6"/>
        <v>658.49999999999989</v>
      </c>
      <c r="AS17" s="55">
        <f>I88</f>
        <v>714.49999999999989</v>
      </c>
      <c r="AT17" s="55">
        <f>K88</f>
        <v>738.49999999999989</v>
      </c>
      <c r="AU17" s="55">
        <f t="shared" ref="AU17:BD17" si="7">M88</f>
        <v>738.49999999999989</v>
      </c>
      <c r="AV17" s="55">
        <f t="shared" si="7"/>
        <v>738.49999999999989</v>
      </c>
      <c r="AW17" s="55">
        <f t="shared" si="7"/>
        <v>738.49999999999989</v>
      </c>
      <c r="AX17" s="55">
        <f t="shared" si="7"/>
        <v>726.29999999999984</v>
      </c>
      <c r="AY17" s="55">
        <f t="shared" si="7"/>
        <v>726.29999999999984</v>
      </c>
      <c r="AZ17" s="55">
        <f t="shared" si="7"/>
        <v>726.29999999999984</v>
      </c>
      <c r="BA17" s="55">
        <f t="shared" si="7"/>
        <v>681.69999999999993</v>
      </c>
      <c r="BB17" s="55">
        <f t="shared" si="7"/>
        <v>598.4</v>
      </c>
      <c r="BC17" s="55" t="str">
        <f t="shared" si="7"/>
        <v>P</v>
      </c>
      <c r="BD17" s="55">
        <f t="shared" si="7"/>
        <v>686.50000000000011</v>
      </c>
      <c r="BE17" s="56">
        <f>X88</f>
        <v>686.90000000000009</v>
      </c>
      <c r="BF17" s="56">
        <f>Z88</f>
        <v>696.65000000000009</v>
      </c>
      <c r="BG17" s="56">
        <f>AB88</f>
        <v>696.65000000000009</v>
      </c>
      <c r="BH17" s="56">
        <f>AD88</f>
        <v>696.65000000000009</v>
      </c>
      <c r="BI17" s="56">
        <f>AE88</f>
        <v>685.50000000000011</v>
      </c>
      <c r="BJ17" s="56">
        <f>AF88</f>
        <v>761.80000000000007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38</v>
      </c>
      <c r="C18" s="44">
        <v>0</v>
      </c>
      <c r="D18" s="44">
        <v>0</v>
      </c>
      <c r="E18" s="44">
        <v>0</v>
      </c>
      <c r="F18" s="44">
        <v>41</v>
      </c>
      <c r="G18" s="44">
        <v>41</v>
      </c>
      <c r="H18" s="44">
        <v>41</v>
      </c>
      <c r="I18" s="44">
        <v>41</v>
      </c>
      <c r="J18" s="44">
        <v>41</v>
      </c>
      <c r="K18" s="44">
        <v>41</v>
      </c>
      <c r="L18" s="44">
        <v>41</v>
      </c>
      <c r="M18" s="44">
        <v>41</v>
      </c>
      <c r="N18" s="44">
        <v>41</v>
      </c>
      <c r="O18" s="44">
        <v>41</v>
      </c>
      <c r="P18" s="44">
        <v>41</v>
      </c>
      <c r="Q18" s="44">
        <v>41</v>
      </c>
      <c r="R18" s="44">
        <v>41</v>
      </c>
      <c r="S18" s="44">
        <v>35.1</v>
      </c>
      <c r="T18" s="44">
        <v>36.1</v>
      </c>
      <c r="U18" s="44" t="s">
        <v>519</v>
      </c>
      <c r="V18" s="44">
        <v>56.5</v>
      </c>
      <c r="W18" s="44">
        <v>56.5</v>
      </c>
      <c r="X18" s="44">
        <v>56.5</v>
      </c>
      <c r="Y18" s="44">
        <v>46.1</v>
      </c>
      <c r="Z18" s="44">
        <v>59.5</v>
      </c>
      <c r="AA18" s="44">
        <v>59.5</v>
      </c>
      <c r="AB18" s="44">
        <v>59.5</v>
      </c>
      <c r="AC18" s="44">
        <v>59.5</v>
      </c>
      <c r="AD18" s="44">
        <v>59.5</v>
      </c>
      <c r="AE18" s="44">
        <v>59.5</v>
      </c>
      <c r="AF18" s="44">
        <v>31</v>
      </c>
      <c r="AG18" s="59">
        <v>52.465000000000003</v>
      </c>
      <c r="AH18" s="45">
        <f t="shared" si="2"/>
        <v>59.5</v>
      </c>
      <c r="AI18" s="46">
        <f t="shared" si="3"/>
        <v>0</v>
      </c>
      <c r="AK18" s="47"/>
      <c r="AL18" s="50" t="s">
        <v>23</v>
      </c>
      <c r="AM18" s="55">
        <f t="shared" ref="AM18:AR18" si="8">B102</f>
        <v>360.7999999999999</v>
      </c>
      <c r="AN18" s="55">
        <f t="shared" si="8"/>
        <v>360.7999999999999</v>
      </c>
      <c r="AO18" s="55">
        <f t="shared" si="8"/>
        <v>360.7999999999999</v>
      </c>
      <c r="AP18" s="55">
        <f t="shared" si="8"/>
        <v>360.7999999999999</v>
      </c>
      <c r="AQ18" s="55">
        <f t="shared" si="8"/>
        <v>323.59999999999991</v>
      </c>
      <c r="AR18" s="55">
        <f t="shared" si="8"/>
        <v>323.59999999999991</v>
      </c>
      <c r="AS18" s="55">
        <f>I102</f>
        <v>323.59999999999991</v>
      </c>
      <c r="AT18" s="55">
        <f>K102</f>
        <v>352.59999999999991</v>
      </c>
      <c r="AU18" s="55">
        <f t="shared" ref="AU18:BD18" si="9">M102</f>
        <v>367.59999999999991</v>
      </c>
      <c r="AV18" s="55">
        <f t="shared" si="9"/>
        <v>376.09999999999991</v>
      </c>
      <c r="AW18" s="55">
        <f t="shared" si="9"/>
        <v>378.59999999999991</v>
      </c>
      <c r="AX18" s="55">
        <f t="shared" si="9"/>
        <v>380.39999999999992</v>
      </c>
      <c r="AY18" s="55">
        <f t="shared" si="9"/>
        <v>380.39999999999992</v>
      </c>
      <c r="AZ18" s="55">
        <f t="shared" si="9"/>
        <v>370.89999999999992</v>
      </c>
      <c r="BA18" s="55">
        <f t="shared" si="9"/>
        <v>368.49999999999989</v>
      </c>
      <c r="BB18" s="55">
        <f t="shared" si="9"/>
        <v>368.49999999999989</v>
      </c>
      <c r="BC18" s="55">
        <f t="shared" si="9"/>
        <v>2</v>
      </c>
      <c r="BD18" s="55">
        <f t="shared" si="9"/>
        <v>365.99999999999994</v>
      </c>
      <c r="BE18" s="56">
        <f>X102</f>
        <v>366.29999999999995</v>
      </c>
      <c r="BF18" s="56">
        <f>Z102</f>
        <v>366.09999999999997</v>
      </c>
      <c r="BG18" s="56">
        <f>AB102</f>
        <v>364.7</v>
      </c>
      <c r="BH18" s="56">
        <f>AD102</f>
        <v>364.7</v>
      </c>
      <c r="BI18" s="56">
        <f>AE102</f>
        <v>364.7</v>
      </c>
      <c r="BJ18" s="56">
        <f>AF102</f>
        <v>364.7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54.3</v>
      </c>
      <c r="C19" s="44">
        <v>54.3</v>
      </c>
      <c r="D19" s="44">
        <v>54.3</v>
      </c>
      <c r="E19" s="44">
        <v>54.3</v>
      </c>
      <c r="F19" s="44">
        <v>54.3</v>
      </c>
      <c r="G19" s="44">
        <v>54.3</v>
      </c>
      <c r="H19" s="44">
        <v>54.3</v>
      </c>
      <c r="I19" s="44">
        <v>54.3</v>
      </c>
      <c r="J19" s="44">
        <v>54.3</v>
      </c>
      <c r="K19" s="44">
        <v>54.3</v>
      </c>
      <c r="L19" s="44">
        <v>54.3</v>
      </c>
      <c r="M19" s="44">
        <v>54.3</v>
      </c>
      <c r="N19" s="44">
        <v>54.3</v>
      </c>
      <c r="O19" s="44">
        <v>54.3</v>
      </c>
      <c r="P19" s="44">
        <v>54.3</v>
      </c>
      <c r="Q19" s="44">
        <v>54.3</v>
      </c>
      <c r="R19" s="44">
        <v>54.3</v>
      </c>
      <c r="S19" s="44">
        <v>54.1</v>
      </c>
      <c r="T19" s="44">
        <v>54.2</v>
      </c>
      <c r="U19" s="44" t="s">
        <v>520</v>
      </c>
      <c r="V19" s="44">
        <v>54.3</v>
      </c>
      <c r="W19" s="44">
        <v>54.3</v>
      </c>
      <c r="X19" s="44">
        <v>54.3</v>
      </c>
      <c r="Y19" s="44">
        <v>54.2</v>
      </c>
      <c r="Z19" s="44">
        <v>54.2</v>
      </c>
      <c r="AA19" s="44">
        <v>54.2</v>
      </c>
      <c r="AB19" s="44">
        <v>54.2</v>
      </c>
      <c r="AC19" s="44">
        <v>54.2</v>
      </c>
      <c r="AD19" s="44">
        <v>54.2</v>
      </c>
      <c r="AE19" s="44">
        <v>54.2</v>
      </c>
      <c r="AF19" s="44">
        <v>54.2</v>
      </c>
      <c r="AG19" s="59">
        <v>52.4</v>
      </c>
      <c r="AH19" s="45">
        <f t="shared" si="2"/>
        <v>54.3</v>
      </c>
      <c r="AI19" s="46">
        <f t="shared" si="3"/>
        <v>54.1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12</v>
      </c>
      <c r="AZ19" s="55">
        <f t="shared" si="11"/>
        <v>40</v>
      </c>
      <c r="BA19" s="55">
        <f t="shared" si="11"/>
        <v>25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26.5</v>
      </c>
      <c r="BH19" s="56">
        <f>AD118</f>
        <v>31</v>
      </c>
      <c r="BI19" s="56">
        <f>AE118</f>
        <v>34</v>
      </c>
      <c r="BJ19" s="56">
        <f>AF118</f>
        <v>19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15.4</v>
      </c>
      <c r="C20" s="44">
        <v>15.4</v>
      </c>
      <c r="D20" s="44">
        <v>15.4</v>
      </c>
      <c r="E20" s="44">
        <v>15.4</v>
      </c>
      <c r="F20" s="44">
        <v>15.4</v>
      </c>
      <c r="G20" s="44">
        <v>15.4</v>
      </c>
      <c r="H20" s="44">
        <v>15.4</v>
      </c>
      <c r="I20" s="44">
        <v>15.4</v>
      </c>
      <c r="J20" s="44">
        <v>15.4</v>
      </c>
      <c r="K20" s="44">
        <v>15.4</v>
      </c>
      <c r="L20" s="44">
        <v>15.4</v>
      </c>
      <c r="M20" s="44">
        <v>15.4</v>
      </c>
      <c r="N20" s="44">
        <v>15.4</v>
      </c>
      <c r="O20" s="44">
        <v>15.4</v>
      </c>
      <c r="P20" s="44">
        <v>15.4</v>
      </c>
      <c r="Q20" s="44">
        <v>15.4</v>
      </c>
      <c r="R20" s="44">
        <v>15.4</v>
      </c>
      <c r="S20" s="44">
        <v>15.4</v>
      </c>
      <c r="T20" s="44">
        <v>15.4</v>
      </c>
      <c r="U20" s="44" t="s">
        <v>521</v>
      </c>
      <c r="V20" s="44">
        <v>15.5</v>
      </c>
      <c r="W20" s="44">
        <v>15.5</v>
      </c>
      <c r="X20" s="44">
        <v>15.5</v>
      </c>
      <c r="Y20" s="44">
        <v>15.5</v>
      </c>
      <c r="Z20" s="44">
        <v>15.5</v>
      </c>
      <c r="AA20" s="44">
        <v>15.5</v>
      </c>
      <c r="AB20" s="44">
        <v>15.5</v>
      </c>
      <c r="AC20" s="44">
        <v>15.5</v>
      </c>
      <c r="AD20" s="44">
        <v>15.5</v>
      </c>
      <c r="AE20" s="44">
        <v>15.5</v>
      </c>
      <c r="AF20" s="44">
        <v>15.5</v>
      </c>
      <c r="AG20" s="59">
        <v>50</v>
      </c>
      <c r="AH20" s="45">
        <f t="shared" si="2"/>
        <v>15.5</v>
      </c>
      <c r="AI20" s="46">
        <f t="shared" si="3"/>
        <v>15.4</v>
      </c>
      <c r="AK20" s="47"/>
      <c r="AL20" s="50" t="s">
        <v>25</v>
      </c>
      <c r="AM20" s="55">
        <f t="shared" ref="AM20:AR20" si="12">B106</f>
        <v>33</v>
      </c>
      <c r="AN20" s="55">
        <f t="shared" si="12"/>
        <v>33</v>
      </c>
      <c r="AO20" s="55">
        <f t="shared" si="12"/>
        <v>27</v>
      </c>
      <c r="AP20" s="55">
        <f t="shared" si="12"/>
        <v>27</v>
      </c>
      <c r="AQ20" s="55">
        <f t="shared" si="12"/>
        <v>27</v>
      </c>
      <c r="AR20" s="55">
        <f t="shared" si="12"/>
        <v>27</v>
      </c>
      <c r="AS20" s="55">
        <f>I106</f>
        <v>27</v>
      </c>
      <c r="AT20" s="55">
        <f>K106</f>
        <v>27</v>
      </c>
      <c r="AU20" s="55">
        <f t="shared" ref="AU20:BD20" si="13">M106</f>
        <v>27</v>
      </c>
      <c r="AV20" s="55">
        <f t="shared" si="13"/>
        <v>27</v>
      </c>
      <c r="AW20" s="55">
        <f t="shared" si="13"/>
        <v>27</v>
      </c>
      <c r="AX20" s="55">
        <f t="shared" si="13"/>
        <v>51</v>
      </c>
      <c r="AY20" s="55">
        <f t="shared" si="13"/>
        <v>51</v>
      </c>
      <c r="AZ20" s="55">
        <f t="shared" si="13"/>
        <v>51</v>
      </c>
      <c r="BA20" s="55">
        <f t="shared" si="13"/>
        <v>0</v>
      </c>
      <c r="BB20" s="55">
        <f t="shared" si="13"/>
        <v>51</v>
      </c>
      <c r="BC20" s="55">
        <f t="shared" si="13"/>
        <v>0</v>
      </c>
      <c r="BD20" s="55">
        <f t="shared" si="13"/>
        <v>39.1</v>
      </c>
      <c r="BE20" s="56">
        <f>X106</f>
        <v>39.1</v>
      </c>
      <c r="BF20" s="56">
        <f>Z106</f>
        <v>36</v>
      </c>
      <c r="BG20" s="56">
        <f>AB106</f>
        <v>24.3</v>
      </c>
      <c r="BH20" s="56">
        <f>AD106</f>
        <v>24.3</v>
      </c>
      <c r="BI20" s="56">
        <f>AE106</f>
        <v>24.3</v>
      </c>
      <c r="BJ20" s="56">
        <f>AF106</f>
        <v>24.3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/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11</v>
      </c>
      <c r="C22" s="44">
        <v>11</v>
      </c>
      <c r="D22" s="44">
        <v>11</v>
      </c>
      <c r="E22" s="44">
        <v>11</v>
      </c>
      <c r="F22" s="44">
        <v>11</v>
      </c>
      <c r="G22" s="44">
        <v>11</v>
      </c>
      <c r="H22" s="44">
        <v>11</v>
      </c>
      <c r="I22" s="44">
        <v>11</v>
      </c>
      <c r="J22" s="44">
        <v>11</v>
      </c>
      <c r="K22" s="44">
        <v>11</v>
      </c>
      <c r="L22" s="44">
        <v>11</v>
      </c>
      <c r="M22" s="44">
        <v>11</v>
      </c>
      <c r="N22" s="44">
        <v>11</v>
      </c>
      <c r="O22" s="44">
        <v>11</v>
      </c>
      <c r="P22" s="44">
        <v>11</v>
      </c>
      <c r="Q22" s="44">
        <v>11</v>
      </c>
      <c r="R22" s="44">
        <v>11</v>
      </c>
      <c r="S22" s="44">
        <v>11</v>
      </c>
      <c r="T22" s="44">
        <v>30</v>
      </c>
      <c r="U22" s="44" t="s">
        <v>519</v>
      </c>
      <c r="V22" s="44">
        <v>11</v>
      </c>
      <c r="W22" s="44">
        <v>11</v>
      </c>
      <c r="X22" s="44">
        <v>11</v>
      </c>
      <c r="Y22" s="44">
        <v>11</v>
      </c>
      <c r="Z22" s="44">
        <v>25</v>
      </c>
      <c r="AA22" s="44">
        <v>35</v>
      </c>
      <c r="AB22" s="44">
        <v>35</v>
      </c>
      <c r="AC22" s="44">
        <v>35</v>
      </c>
      <c r="AD22" s="44">
        <v>13</v>
      </c>
      <c r="AE22" s="44">
        <v>13</v>
      </c>
      <c r="AF22" s="44">
        <v>13</v>
      </c>
      <c r="AG22" s="59">
        <v>48.5</v>
      </c>
      <c r="AH22" s="45">
        <f t="shared" si="2"/>
        <v>35</v>
      </c>
      <c r="AI22" s="46">
        <f t="shared" si="3"/>
        <v>11</v>
      </c>
      <c r="AK22" s="47"/>
      <c r="AL22" s="57" t="s">
        <v>27</v>
      </c>
      <c r="AM22" s="58">
        <f t="shared" ref="AM22:BJ22" si="16">SUM(AM16:AM21)</f>
        <v>2802.1</v>
      </c>
      <c r="AN22" s="58">
        <f t="shared" si="16"/>
        <v>2704.4</v>
      </c>
      <c r="AO22" s="58">
        <f t="shared" si="16"/>
        <v>2671.5999999999995</v>
      </c>
      <c r="AP22" s="58">
        <f t="shared" si="16"/>
        <v>2660.8999999999996</v>
      </c>
      <c r="AQ22" s="58">
        <f t="shared" si="16"/>
        <v>2664.7</v>
      </c>
      <c r="AR22" s="58">
        <f t="shared" si="16"/>
        <v>2664.7</v>
      </c>
      <c r="AS22" s="58">
        <f t="shared" si="16"/>
        <v>2720.7</v>
      </c>
      <c r="AT22" s="58">
        <f t="shared" si="16"/>
        <v>2773.7</v>
      </c>
      <c r="AU22" s="58">
        <f t="shared" si="16"/>
        <v>2848.8999999999996</v>
      </c>
      <c r="AV22" s="58">
        <f t="shared" si="16"/>
        <v>2857.3999999999996</v>
      </c>
      <c r="AW22" s="58">
        <f t="shared" si="16"/>
        <v>2859.8999999999996</v>
      </c>
      <c r="AX22" s="58">
        <f t="shared" si="16"/>
        <v>2871.5</v>
      </c>
      <c r="AY22" s="58">
        <f t="shared" si="16"/>
        <v>2883.5</v>
      </c>
      <c r="AZ22" s="58">
        <f t="shared" si="16"/>
        <v>2855.5</v>
      </c>
      <c r="BA22" s="58">
        <f t="shared" si="16"/>
        <v>2791.2999999999997</v>
      </c>
      <c r="BB22" s="58">
        <f t="shared" si="16"/>
        <v>2876.6000000000004</v>
      </c>
      <c r="BC22" s="58">
        <f t="shared" si="16"/>
        <v>2</v>
      </c>
      <c r="BD22" s="58">
        <f t="shared" si="16"/>
        <v>2870.8</v>
      </c>
      <c r="BE22" s="58">
        <f t="shared" si="16"/>
        <v>2777.5000000000005</v>
      </c>
      <c r="BF22" s="58">
        <f t="shared" si="16"/>
        <v>2877.5500000000006</v>
      </c>
      <c r="BG22" s="58">
        <f t="shared" si="16"/>
        <v>3018.6500000000005</v>
      </c>
      <c r="BH22" s="58">
        <f t="shared" si="16"/>
        <v>2948.7500000000005</v>
      </c>
      <c r="BI22" s="58">
        <f t="shared" si="16"/>
        <v>2921.3</v>
      </c>
      <c r="BJ22" s="58">
        <f t="shared" si="16"/>
        <v>2926.8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37.1</v>
      </c>
      <c r="C23" s="44">
        <v>45.9</v>
      </c>
      <c r="D23" s="44">
        <v>45.9</v>
      </c>
      <c r="E23" s="44">
        <v>45.9</v>
      </c>
      <c r="F23" s="44">
        <v>45.9</v>
      </c>
      <c r="G23" s="44">
        <v>45.9</v>
      </c>
      <c r="H23" s="44">
        <v>45.9</v>
      </c>
      <c r="I23" s="44">
        <v>45.9</v>
      </c>
      <c r="J23" s="44">
        <v>45.9</v>
      </c>
      <c r="K23" s="44">
        <v>45.9</v>
      </c>
      <c r="L23" s="44">
        <v>45.9</v>
      </c>
      <c r="M23" s="44">
        <v>45.9</v>
      </c>
      <c r="N23" s="44">
        <v>45.9</v>
      </c>
      <c r="O23" s="44">
        <v>45.9</v>
      </c>
      <c r="P23" s="44">
        <v>45.9</v>
      </c>
      <c r="Q23" s="44">
        <v>45.9</v>
      </c>
      <c r="R23" s="44">
        <v>45.9</v>
      </c>
      <c r="S23" s="44">
        <v>45.9</v>
      </c>
      <c r="T23" s="44">
        <v>45.9</v>
      </c>
      <c r="U23" s="44" t="s">
        <v>520</v>
      </c>
      <c r="V23" s="44">
        <v>45</v>
      </c>
      <c r="W23" s="44">
        <v>45</v>
      </c>
      <c r="X23" s="44">
        <v>45</v>
      </c>
      <c r="Y23" s="44">
        <v>45</v>
      </c>
      <c r="Z23" s="44">
        <v>45</v>
      </c>
      <c r="AA23" s="44">
        <v>45</v>
      </c>
      <c r="AB23" s="44">
        <v>45</v>
      </c>
      <c r="AC23" s="44">
        <v>45</v>
      </c>
      <c r="AD23" s="44">
        <v>45</v>
      </c>
      <c r="AE23" s="44">
        <v>37</v>
      </c>
      <c r="AF23" s="44">
        <v>37</v>
      </c>
      <c r="AG23" s="59">
        <v>45</v>
      </c>
      <c r="AH23" s="45">
        <f t="shared" si="2"/>
        <v>45.9</v>
      </c>
      <c r="AI23" s="46">
        <f t="shared" si="3"/>
        <v>37</v>
      </c>
      <c r="AK23" s="47"/>
      <c r="AL23" s="57" t="s">
        <v>28</v>
      </c>
      <c r="AM23" s="58">
        <f t="shared" ref="AM23:AR23" si="17">B133*-1</f>
        <v>-776.90000000000009</v>
      </c>
      <c r="AN23" s="58">
        <f t="shared" si="17"/>
        <v>-797.4</v>
      </c>
      <c r="AO23" s="58">
        <f t="shared" si="17"/>
        <v>-770.5</v>
      </c>
      <c r="AP23" s="58">
        <f t="shared" si="17"/>
        <v>-804</v>
      </c>
      <c r="AQ23" s="58">
        <f t="shared" si="17"/>
        <v>-827</v>
      </c>
      <c r="AR23" s="58">
        <f t="shared" si="17"/>
        <v>-905</v>
      </c>
      <c r="AS23" s="58">
        <f>I133*-1</f>
        <v>-930</v>
      </c>
      <c r="AT23" s="58">
        <f>K133*-1</f>
        <v>-933.6</v>
      </c>
      <c r="AU23" s="58">
        <f t="shared" ref="AU23:BD23" si="18">M133*-1</f>
        <v>-906</v>
      </c>
      <c r="AV23" s="58">
        <f t="shared" si="18"/>
        <v>-784</v>
      </c>
      <c r="AW23" s="58">
        <f t="shared" si="18"/>
        <v>-757</v>
      </c>
      <c r="AX23" s="58">
        <f t="shared" si="18"/>
        <v>-733</v>
      </c>
      <c r="AY23" s="58">
        <f t="shared" si="18"/>
        <v>-723</v>
      </c>
      <c r="AZ23" s="58">
        <f t="shared" si="18"/>
        <v>-728</v>
      </c>
      <c r="BA23" s="58">
        <f t="shared" si="18"/>
        <v>-678.5</v>
      </c>
      <c r="BB23" s="58">
        <f t="shared" si="18"/>
        <v>-751.7</v>
      </c>
      <c r="BC23" s="58">
        <f t="shared" si="18"/>
        <v>0</v>
      </c>
      <c r="BD23" s="58">
        <f t="shared" si="18"/>
        <v>-820.5</v>
      </c>
      <c r="BE23" s="58">
        <f>X133*-1</f>
        <v>-779.2</v>
      </c>
      <c r="BF23" s="58">
        <f>Z133*-1</f>
        <v>-570</v>
      </c>
      <c r="BG23" s="58">
        <f>AB133*-1</f>
        <v>-672</v>
      </c>
      <c r="BH23" s="58">
        <f>AD133*-1</f>
        <v>-683</v>
      </c>
      <c r="BI23" s="58">
        <f>AE133*-1</f>
        <v>-712</v>
      </c>
      <c r="BJ23" s="58">
        <f>AF133*-1</f>
        <v>-765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45</v>
      </c>
      <c r="T24" s="44">
        <v>45</v>
      </c>
      <c r="U24" s="44" t="s">
        <v>521</v>
      </c>
      <c r="V24" s="44">
        <v>44</v>
      </c>
      <c r="W24" s="44">
        <v>44</v>
      </c>
      <c r="X24" s="44">
        <v>44</v>
      </c>
      <c r="Y24" s="44">
        <v>44</v>
      </c>
      <c r="Z24" s="44">
        <v>44</v>
      </c>
      <c r="AA24" s="44">
        <v>44</v>
      </c>
      <c r="AB24" s="44">
        <v>44</v>
      </c>
      <c r="AC24" s="44">
        <v>44</v>
      </c>
      <c r="AD24" s="44">
        <v>44</v>
      </c>
      <c r="AE24" s="44">
        <v>44</v>
      </c>
      <c r="AF24" s="44">
        <v>44</v>
      </c>
      <c r="AG24" s="59">
        <v>44</v>
      </c>
      <c r="AH24" s="45">
        <f t="shared" si="2"/>
        <v>45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37</v>
      </c>
      <c r="C25" s="44">
        <v>33</v>
      </c>
      <c r="D25" s="44">
        <v>33</v>
      </c>
      <c r="E25" s="44">
        <v>33</v>
      </c>
      <c r="F25" s="44">
        <v>33</v>
      </c>
      <c r="G25" s="44">
        <v>33</v>
      </c>
      <c r="H25" s="44">
        <v>33</v>
      </c>
      <c r="I25" s="44">
        <v>33</v>
      </c>
      <c r="J25" s="44">
        <v>33</v>
      </c>
      <c r="K25" s="44">
        <v>33</v>
      </c>
      <c r="L25" s="44">
        <v>33</v>
      </c>
      <c r="M25" s="44">
        <v>33</v>
      </c>
      <c r="N25" s="44">
        <v>33</v>
      </c>
      <c r="O25" s="44">
        <v>33</v>
      </c>
      <c r="P25" s="44">
        <v>33</v>
      </c>
      <c r="Q25" s="44">
        <v>33</v>
      </c>
      <c r="R25" s="44">
        <v>33</v>
      </c>
      <c r="S25" s="44">
        <v>28</v>
      </c>
      <c r="T25" s="44">
        <v>28</v>
      </c>
      <c r="U25" s="44"/>
      <c r="V25" s="44">
        <v>37.9</v>
      </c>
      <c r="W25" s="44">
        <v>37.9</v>
      </c>
      <c r="X25" s="44">
        <v>37.9</v>
      </c>
      <c r="Y25" s="44">
        <v>37.9</v>
      </c>
      <c r="Z25" s="44">
        <v>42</v>
      </c>
      <c r="AA25" s="44">
        <v>42</v>
      </c>
      <c r="AB25" s="44">
        <v>42</v>
      </c>
      <c r="AC25" s="44">
        <v>42</v>
      </c>
      <c r="AD25" s="44">
        <v>38</v>
      </c>
      <c r="AE25" s="44">
        <v>38</v>
      </c>
      <c r="AF25" s="44">
        <v>34</v>
      </c>
      <c r="AG25" s="59">
        <v>42</v>
      </c>
      <c r="AH25" s="45">
        <f t="shared" si="2"/>
        <v>42</v>
      </c>
      <c r="AI25" s="46">
        <f t="shared" si="3"/>
        <v>28</v>
      </c>
      <c r="AK25" s="47"/>
      <c r="AL25" s="57" t="s">
        <v>29</v>
      </c>
      <c r="AM25" s="58">
        <f t="shared" ref="AM25:BJ25" si="19">AM22+AM23</f>
        <v>2025.1999999999998</v>
      </c>
      <c r="AN25" s="58">
        <f t="shared" si="19"/>
        <v>1907</v>
      </c>
      <c r="AO25" s="58">
        <f t="shared" si="19"/>
        <v>1901.0999999999995</v>
      </c>
      <c r="AP25" s="58">
        <f t="shared" si="19"/>
        <v>1856.8999999999996</v>
      </c>
      <c r="AQ25" s="58">
        <f t="shared" si="19"/>
        <v>1837.6999999999998</v>
      </c>
      <c r="AR25" s="58">
        <f t="shared" si="19"/>
        <v>1759.6999999999998</v>
      </c>
      <c r="AS25" s="58">
        <f t="shared" si="19"/>
        <v>1790.6999999999998</v>
      </c>
      <c r="AT25" s="58">
        <f t="shared" si="19"/>
        <v>1840.1</v>
      </c>
      <c r="AU25" s="58">
        <f t="shared" si="19"/>
        <v>1942.8999999999996</v>
      </c>
      <c r="AV25" s="58">
        <f t="shared" si="19"/>
        <v>2073.3999999999996</v>
      </c>
      <c r="AW25" s="58">
        <f t="shared" si="19"/>
        <v>2102.8999999999996</v>
      </c>
      <c r="AX25" s="58">
        <f t="shared" si="19"/>
        <v>2138.5</v>
      </c>
      <c r="AY25" s="58">
        <f t="shared" si="19"/>
        <v>2160.5</v>
      </c>
      <c r="AZ25" s="58">
        <f t="shared" si="19"/>
        <v>2127.5</v>
      </c>
      <c r="BA25" s="58">
        <f t="shared" si="19"/>
        <v>2112.7999999999997</v>
      </c>
      <c r="BB25" s="58">
        <f t="shared" si="19"/>
        <v>2124.9000000000005</v>
      </c>
      <c r="BC25" s="58">
        <f t="shared" si="19"/>
        <v>2</v>
      </c>
      <c r="BD25" s="58">
        <f t="shared" si="19"/>
        <v>2050.3000000000002</v>
      </c>
      <c r="BE25" s="58">
        <f t="shared" si="19"/>
        <v>1998.3000000000004</v>
      </c>
      <c r="BF25" s="58">
        <f t="shared" si="19"/>
        <v>2307.5500000000006</v>
      </c>
      <c r="BG25" s="58">
        <f t="shared" si="19"/>
        <v>2346.6500000000005</v>
      </c>
      <c r="BH25" s="58">
        <f t="shared" si="19"/>
        <v>2265.7500000000005</v>
      </c>
      <c r="BI25" s="58">
        <f t="shared" si="19"/>
        <v>2209.3000000000002</v>
      </c>
      <c r="BJ25" s="58">
        <f t="shared" si="19"/>
        <v>2161.8000000000002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39.9</v>
      </c>
      <c r="C26" s="44">
        <v>39.9</v>
      </c>
      <c r="D26" s="44">
        <v>39.9</v>
      </c>
      <c r="E26" s="44">
        <v>39.9</v>
      </c>
      <c r="F26" s="44">
        <v>39.9</v>
      </c>
      <c r="G26" s="44">
        <v>39.9</v>
      </c>
      <c r="H26" s="44">
        <v>39.9</v>
      </c>
      <c r="I26" s="44">
        <v>39.9</v>
      </c>
      <c r="J26" s="44">
        <v>39.9</v>
      </c>
      <c r="K26" s="44">
        <v>39.9</v>
      </c>
      <c r="L26" s="44">
        <v>39.9</v>
      </c>
      <c r="M26" s="44">
        <v>39.9</v>
      </c>
      <c r="N26" s="44">
        <v>39.9</v>
      </c>
      <c r="O26" s="44">
        <v>39.9</v>
      </c>
      <c r="P26" s="44">
        <v>39.9</v>
      </c>
      <c r="Q26" s="44">
        <v>39.9</v>
      </c>
      <c r="R26" s="44">
        <v>20</v>
      </c>
      <c r="S26" s="44">
        <v>20</v>
      </c>
      <c r="T26" s="44">
        <v>40</v>
      </c>
      <c r="U26" s="44" t="s">
        <v>519</v>
      </c>
      <c r="V26" s="44">
        <v>39.799999999999997</v>
      </c>
      <c r="W26" s="44">
        <v>39.799999999999997</v>
      </c>
      <c r="X26" s="44">
        <v>39.799999999999997</v>
      </c>
      <c r="Y26" s="44">
        <v>36.1</v>
      </c>
      <c r="Z26" s="44">
        <v>40</v>
      </c>
      <c r="AA26" s="44">
        <v>40</v>
      </c>
      <c r="AB26" s="44">
        <v>40</v>
      </c>
      <c r="AC26" s="44">
        <v>40</v>
      </c>
      <c r="AD26" s="44">
        <v>40</v>
      </c>
      <c r="AE26" s="44">
        <v>40</v>
      </c>
      <c r="AF26" s="44">
        <v>40</v>
      </c>
      <c r="AG26" s="59">
        <v>40</v>
      </c>
      <c r="AH26" s="45">
        <f t="shared" si="2"/>
        <v>40</v>
      </c>
      <c r="AI26" s="46">
        <f t="shared" si="3"/>
        <v>20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39.1</v>
      </c>
      <c r="C27" s="44">
        <v>39.1</v>
      </c>
      <c r="D27" s="44">
        <v>39.1</v>
      </c>
      <c r="E27" s="44">
        <v>39.1</v>
      </c>
      <c r="F27" s="44">
        <v>39.1</v>
      </c>
      <c r="G27" s="44">
        <v>39.1</v>
      </c>
      <c r="H27" s="44">
        <v>39.1</v>
      </c>
      <c r="I27" s="44">
        <v>39.1</v>
      </c>
      <c r="J27" s="44">
        <v>39.1</v>
      </c>
      <c r="K27" s="44">
        <v>39.1</v>
      </c>
      <c r="L27" s="44">
        <v>39.1</v>
      </c>
      <c r="M27" s="44">
        <v>39.1</v>
      </c>
      <c r="N27" s="44">
        <v>39.1</v>
      </c>
      <c r="O27" s="44">
        <v>39.1</v>
      </c>
      <c r="P27" s="44">
        <v>39.1</v>
      </c>
      <c r="Q27" s="44">
        <v>39.1</v>
      </c>
      <c r="R27" s="44">
        <v>19</v>
      </c>
      <c r="S27" s="44">
        <v>19</v>
      </c>
      <c r="T27" s="44">
        <v>40.700000000000003</v>
      </c>
      <c r="U27" s="44" t="s">
        <v>520</v>
      </c>
      <c r="V27" s="44">
        <v>38.4</v>
      </c>
      <c r="W27" s="44">
        <v>38.4</v>
      </c>
      <c r="X27" s="44">
        <v>38.4</v>
      </c>
      <c r="Y27" s="44">
        <v>37.299999999999997</v>
      </c>
      <c r="Z27" s="44">
        <v>40</v>
      </c>
      <c r="AA27" s="44">
        <v>40</v>
      </c>
      <c r="AB27" s="44">
        <v>40</v>
      </c>
      <c r="AC27" s="44">
        <v>40</v>
      </c>
      <c r="AD27" s="44">
        <v>40</v>
      </c>
      <c r="AE27" s="44">
        <v>40</v>
      </c>
      <c r="AF27" s="44">
        <v>40</v>
      </c>
      <c r="AG27" s="59">
        <v>38.46</v>
      </c>
      <c r="AH27" s="45">
        <f t="shared" si="2"/>
        <v>40.700000000000003</v>
      </c>
      <c r="AI27" s="46">
        <f t="shared" si="3"/>
        <v>19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34.5</v>
      </c>
      <c r="C28" s="44">
        <v>30.9</v>
      </c>
      <c r="D28" s="44">
        <v>30.9</v>
      </c>
      <c r="E28" s="44">
        <v>30.9</v>
      </c>
      <c r="F28" s="44">
        <v>30.9</v>
      </c>
      <c r="G28" s="44">
        <v>30.9</v>
      </c>
      <c r="H28" s="44">
        <v>30.9</v>
      </c>
      <c r="I28" s="44">
        <v>30.9</v>
      </c>
      <c r="J28" s="44">
        <v>30.9</v>
      </c>
      <c r="K28" s="44">
        <v>30.9</v>
      </c>
      <c r="L28" s="44">
        <v>30.9</v>
      </c>
      <c r="M28" s="44">
        <v>30.9</v>
      </c>
      <c r="N28" s="44">
        <v>30.9</v>
      </c>
      <c r="O28" s="44">
        <v>30.9</v>
      </c>
      <c r="P28" s="44">
        <v>30.9</v>
      </c>
      <c r="Q28" s="44">
        <v>30.9</v>
      </c>
      <c r="R28" s="44">
        <v>36</v>
      </c>
      <c r="S28" s="44">
        <v>36</v>
      </c>
      <c r="T28" s="44">
        <v>44</v>
      </c>
      <c r="U28" s="44" t="s">
        <v>521</v>
      </c>
      <c r="V28" s="44">
        <v>35.5</v>
      </c>
      <c r="W28" s="44">
        <v>35.5</v>
      </c>
      <c r="X28" s="44">
        <v>35.5</v>
      </c>
      <c r="Y28" s="44">
        <v>35.5</v>
      </c>
      <c r="Z28" s="44">
        <v>39</v>
      </c>
      <c r="AA28" s="44">
        <v>39</v>
      </c>
      <c r="AB28" s="44">
        <v>39</v>
      </c>
      <c r="AC28" s="44">
        <v>39</v>
      </c>
      <c r="AD28" s="44">
        <v>35</v>
      </c>
      <c r="AE28" s="44">
        <v>35</v>
      </c>
      <c r="AF28" s="44">
        <v>32</v>
      </c>
      <c r="AG28" s="59">
        <v>38</v>
      </c>
      <c r="AH28" s="45">
        <f t="shared" si="2"/>
        <v>44</v>
      </c>
      <c r="AI28" s="46">
        <f t="shared" si="3"/>
        <v>30.9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28.7</v>
      </c>
      <c r="C29" s="44">
        <v>37.4</v>
      </c>
      <c r="D29" s="44">
        <v>37.4</v>
      </c>
      <c r="E29" s="44">
        <v>37.4</v>
      </c>
      <c r="F29" s="44">
        <v>37.4</v>
      </c>
      <c r="G29" s="44">
        <v>37.4</v>
      </c>
      <c r="H29" s="44">
        <v>37.4</v>
      </c>
      <c r="I29" s="44">
        <v>37.4</v>
      </c>
      <c r="J29" s="44">
        <v>37.4</v>
      </c>
      <c r="K29" s="44">
        <v>37.4</v>
      </c>
      <c r="L29" s="44">
        <v>37.4</v>
      </c>
      <c r="M29" s="44">
        <v>37.4</v>
      </c>
      <c r="N29" s="44">
        <v>37.4</v>
      </c>
      <c r="O29" s="44">
        <v>37.4</v>
      </c>
      <c r="P29" s="44">
        <v>37.4</v>
      </c>
      <c r="Q29" s="44">
        <v>37.4</v>
      </c>
      <c r="R29" s="44">
        <v>33.299999999999997</v>
      </c>
      <c r="S29" s="44">
        <v>33.299999999999997</v>
      </c>
      <c r="T29" s="44">
        <v>37</v>
      </c>
      <c r="U29" s="44"/>
      <c r="V29" s="44">
        <v>36.799999999999997</v>
      </c>
      <c r="W29" s="44">
        <v>36.799999999999997</v>
      </c>
      <c r="X29" s="44">
        <v>36.799999999999997</v>
      </c>
      <c r="Y29" s="44">
        <v>36.799999999999997</v>
      </c>
      <c r="Z29" s="44">
        <v>0</v>
      </c>
      <c r="AA29" s="44">
        <v>37</v>
      </c>
      <c r="AB29" s="44">
        <v>37</v>
      </c>
      <c r="AC29" s="44">
        <v>37</v>
      </c>
      <c r="AD29" s="44">
        <v>37</v>
      </c>
      <c r="AE29" s="44">
        <v>37</v>
      </c>
      <c r="AF29" s="44">
        <v>37</v>
      </c>
      <c r="AG29" s="59">
        <v>36</v>
      </c>
      <c r="AH29" s="45">
        <f t="shared" si="2"/>
        <v>37.4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8</v>
      </c>
      <c r="C30" s="44">
        <v>8</v>
      </c>
      <c r="D30" s="44">
        <v>8</v>
      </c>
      <c r="E30" s="44">
        <v>8</v>
      </c>
      <c r="F30" s="44">
        <v>8</v>
      </c>
      <c r="G30" s="44">
        <v>8</v>
      </c>
      <c r="H30" s="44">
        <v>8</v>
      </c>
      <c r="I30" s="44">
        <v>8</v>
      </c>
      <c r="J30" s="44">
        <v>8</v>
      </c>
      <c r="K30" s="44">
        <v>8</v>
      </c>
      <c r="L30" s="44">
        <v>8</v>
      </c>
      <c r="M30" s="44">
        <v>8</v>
      </c>
      <c r="N30" s="44">
        <v>8</v>
      </c>
      <c r="O30" s="44">
        <v>8</v>
      </c>
      <c r="P30" s="44">
        <v>8</v>
      </c>
      <c r="Q30" s="44">
        <v>8</v>
      </c>
      <c r="R30" s="44">
        <v>18</v>
      </c>
      <c r="S30" s="44">
        <v>18</v>
      </c>
      <c r="T30" s="44">
        <v>22.1</v>
      </c>
      <c r="U30" s="44" t="s">
        <v>519</v>
      </c>
      <c r="V30" s="44">
        <v>9</v>
      </c>
      <c r="W30" s="44">
        <v>9</v>
      </c>
      <c r="X30" s="44">
        <v>9</v>
      </c>
      <c r="Y30" s="44">
        <v>9</v>
      </c>
      <c r="Z30" s="44">
        <v>18</v>
      </c>
      <c r="AA30" s="44">
        <v>25.9</v>
      </c>
      <c r="AB30" s="44">
        <v>25.9</v>
      </c>
      <c r="AC30" s="44">
        <v>25.9</v>
      </c>
      <c r="AD30" s="44">
        <v>10</v>
      </c>
      <c r="AE30" s="44">
        <v>10</v>
      </c>
      <c r="AF30" s="44">
        <v>10</v>
      </c>
      <c r="AG30" s="59">
        <v>35.5</v>
      </c>
      <c r="AH30" s="45">
        <f t="shared" si="2"/>
        <v>25.9</v>
      </c>
      <c r="AI30" s="46">
        <f t="shared" si="3"/>
        <v>8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 t="s">
        <v>520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59">
        <v>32</v>
      </c>
      <c r="AH31" s="45">
        <f t="shared" si="2"/>
        <v>0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 t="s">
        <v>521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20.100000000000001</v>
      </c>
      <c r="C33" s="44">
        <v>33</v>
      </c>
      <c r="D33" s="44">
        <v>33</v>
      </c>
      <c r="E33" s="44">
        <v>33</v>
      </c>
      <c r="F33" s="44">
        <v>33</v>
      </c>
      <c r="G33" s="44">
        <v>33</v>
      </c>
      <c r="H33" s="44">
        <v>33</v>
      </c>
      <c r="I33" s="44">
        <v>33</v>
      </c>
      <c r="J33" s="44">
        <v>33</v>
      </c>
      <c r="K33" s="44">
        <v>33</v>
      </c>
      <c r="L33" s="44">
        <v>33</v>
      </c>
      <c r="M33" s="44">
        <v>29</v>
      </c>
      <c r="N33" s="44">
        <v>29</v>
      </c>
      <c r="O33" s="44">
        <v>29</v>
      </c>
      <c r="P33" s="44">
        <v>29</v>
      </c>
      <c r="Q33" s="44">
        <v>29</v>
      </c>
      <c r="R33" s="44">
        <v>29</v>
      </c>
      <c r="S33" s="44">
        <v>29</v>
      </c>
      <c r="T33" s="44">
        <v>29</v>
      </c>
      <c r="U33" s="44"/>
      <c r="V33" s="44">
        <v>29</v>
      </c>
      <c r="W33" s="44">
        <v>29</v>
      </c>
      <c r="X33" s="44">
        <v>29</v>
      </c>
      <c r="Y33" s="44">
        <v>29</v>
      </c>
      <c r="Z33" s="44">
        <v>33</v>
      </c>
      <c r="AA33" s="44">
        <v>33</v>
      </c>
      <c r="AB33" s="44">
        <v>33</v>
      </c>
      <c r="AC33" s="44">
        <v>33</v>
      </c>
      <c r="AD33" s="44">
        <v>33</v>
      </c>
      <c r="AE33" s="44">
        <v>33</v>
      </c>
      <c r="AF33" s="44">
        <v>26.1</v>
      </c>
      <c r="AG33" s="59">
        <v>29.04</v>
      </c>
      <c r="AH33" s="45">
        <f t="shared" si="2"/>
        <v>33</v>
      </c>
      <c r="AI33" s="46">
        <f t="shared" si="3"/>
        <v>20.100000000000001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20.6</v>
      </c>
      <c r="C34" s="44">
        <v>28.2</v>
      </c>
      <c r="D34" s="44">
        <v>26.4</v>
      </c>
      <c r="E34" s="44">
        <v>26.4</v>
      </c>
      <c r="F34" s="44">
        <v>26.4</v>
      </c>
      <c r="G34" s="44">
        <v>26.4</v>
      </c>
      <c r="H34" s="44">
        <v>26.4</v>
      </c>
      <c r="I34" s="44">
        <v>26.4</v>
      </c>
      <c r="J34" s="44">
        <v>26.4</v>
      </c>
      <c r="K34" s="44">
        <v>26.4</v>
      </c>
      <c r="L34" s="44">
        <v>26.4</v>
      </c>
      <c r="M34" s="44">
        <v>28</v>
      </c>
      <c r="N34" s="44">
        <v>28</v>
      </c>
      <c r="O34" s="44">
        <v>28</v>
      </c>
      <c r="P34" s="44">
        <v>28</v>
      </c>
      <c r="Q34" s="44">
        <v>28</v>
      </c>
      <c r="R34" s="44">
        <v>28</v>
      </c>
      <c r="S34" s="44">
        <v>28</v>
      </c>
      <c r="T34" s="44">
        <v>28.3</v>
      </c>
      <c r="U34" s="44" t="s">
        <v>519</v>
      </c>
      <c r="V34" s="44">
        <v>28.3</v>
      </c>
      <c r="W34" s="44">
        <v>28.3</v>
      </c>
      <c r="X34" s="44">
        <v>28.3</v>
      </c>
      <c r="Y34" s="44">
        <v>28.3</v>
      </c>
      <c r="Z34" s="44">
        <v>28.3</v>
      </c>
      <c r="AA34" s="44">
        <v>28.3</v>
      </c>
      <c r="AB34" s="44">
        <v>28.3</v>
      </c>
      <c r="AC34" s="44">
        <v>28.3</v>
      </c>
      <c r="AD34" s="44">
        <v>28.3</v>
      </c>
      <c r="AE34" s="44">
        <v>28.3</v>
      </c>
      <c r="AF34" s="44">
        <v>25.6</v>
      </c>
      <c r="AG34" s="59">
        <v>28.1</v>
      </c>
      <c r="AH34" s="45">
        <f t="shared" si="2"/>
        <v>28.3</v>
      </c>
      <c r="AI34" s="46">
        <f t="shared" si="3"/>
        <v>20.6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21.5</v>
      </c>
      <c r="C35" s="44">
        <v>21.5</v>
      </c>
      <c r="D35" s="44">
        <v>21.5</v>
      </c>
      <c r="E35" s="44">
        <v>21.5</v>
      </c>
      <c r="F35" s="44">
        <v>21.5</v>
      </c>
      <c r="G35" s="44">
        <v>21.5</v>
      </c>
      <c r="H35" s="44">
        <v>21.5</v>
      </c>
      <c r="I35" s="44">
        <v>21.5</v>
      </c>
      <c r="J35" s="44">
        <v>21.5</v>
      </c>
      <c r="K35" s="44">
        <v>21.5</v>
      </c>
      <c r="L35" s="44">
        <v>21.5</v>
      </c>
      <c r="M35" s="44">
        <v>27</v>
      </c>
      <c r="N35" s="44">
        <v>27</v>
      </c>
      <c r="O35" s="44">
        <v>27</v>
      </c>
      <c r="P35" s="44">
        <v>27</v>
      </c>
      <c r="Q35" s="44">
        <v>27</v>
      </c>
      <c r="R35" s="44">
        <v>25</v>
      </c>
      <c r="S35" s="44">
        <v>25</v>
      </c>
      <c r="T35" s="44">
        <v>26.4</v>
      </c>
      <c r="U35" s="44" t="s">
        <v>520</v>
      </c>
      <c r="V35" s="44">
        <v>22.7</v>
      </c>
      <c r="W35" s="44">
        <v>22.7</v>
      </c>
      <c r="X35" s="44">
        <v>22.7</v>
      </c>
      <c r="Y35" s="44">
        <v>22.7</v>
      </c>
      <c r="Z35" s="44">
        <v>26.5</v>
      </c>
      <c r="AA35" s="44">
        <v>26.5</v>
      </c>
      <c r="AB35" s="44">
        <v>26.5</v>
      </c>
      <c r="AC35" s="44">
        <v>26.5</v>
      </c>
      <c r="AD35" s="44">
        <v>25</v>
      </c>
      <c r="AE35" s="44">
        <v>22.1</v>
      </c>
      <c r="AF35" s="44">
        <v>22.1</v>
      </c>
      <c r="AG35" s="59">
        <v>27</v>
      </c>
      <c r="AH35" s="45">
        <f t="shared" si="2"/>
        <v>27</v>
      </c>
      <c r="AI35" s="46">
        <f t="shared" si="3"/>
        <v>21.5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 t="s">
        <v>521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59">
        <v>25</v>
      </c>
      <c r="AH36" s="45">
        <f t="shared" si="2"/>
        <v>0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12.6</v>
      </c>
      <c r="C37" s="44">
        <v>12.6</v>
      </c>
      <c r="D37" s="44">
        <v>12.6</v>
      </c>
      <c r="E37" s="44">
        <v>12.6</v>
      </c>
      <c r="F37" s="44">
        <v>12.6</v>
      </c>
      <c r="G37" s="44">
        <v>12.6</v>
      </c>
      <c r="H37" s="44">
        <v>12.6</v>
      </c>
      <c r="I37" s="44">
        <v>12.6</v>
      </c>
      <c r="J37" s="44">
        <v>12.6</v>
      </c>
      <c r="K37" s="44">
        <v>12.6</v>
      </c>
      <c r="L37" s="44">
        <v>12.6</v>
      </c>
      <c r="M37" s="44">
        <v>12.6</v>
      </c>
      <c r="N37" s="44">
        <v>12.6</v>
      </c>
      <c r="O37" s="44">
        <v>12.6</v>
      </c>
      <c r="P37" s="44">
        <v>12.6</v>
      </c>
      <c r="Q37" s="44">
        <v>12.6</v>
      </c>
      <c r="R37" s="44">
        <v>12.5</v>
      </c>
      <c r="S37" s="44">
        <v>12.5</v>
      </c>
      <c r="T37" s="44">
        <v>12.5</v>
      </c>
      <c r="U37" s="44"/>
      <c r="V37" s="44">
        <v>0</v>
      </c>
      <c r="W37" s="44">
        <v>0</v>
      </c>
      <c r="X37" s="44">
        <v>0</v>
      </c>
      <c r="Y37" s="44">
        <v>0</v>
      </c>
      <c r="Z37" s="44">
        <v>12.5</v>
      </c>
      <c r="AA37" s="44">
        <v>12.5</v>
      </c>
      <c r="AB37" s="44">
        <v>12.5</v>
      </c>
      <c r="AC37" s="44">
        <v>12.5</v>
      </c>
      <c r="AD37" s="44">
        <v>23</v>
      </c>
      <c r="AE37" s="44">
        <v>23</v>
      </c>
      <c r="AF37" s="44">
        <v>23</v>
      </c>
      <c r="AG37" s="59">
        <v>25</v>
      </c>
      <c r="AH37" s="45">
        <f t="shared" si="2"/>
        <v>23</v>
      </c>
      <c r="AI37" s="46">
        <f t="shared" si="3"/>
        <v>0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17.7</v>
      </c>
      <c r="C38" s="44">
        <v>25</v>
      </c>
      <c r="D38" s="44">
        <v>25</v>
      </c>
      <c r="E38" s="44">
        <v>25</v>
      </c>
      <c r="F38" s="44">
        <v>25</v>
      </c>
      <c r="G38" s="44">
        <v>25</v>
      </c>
      <c r="H38" s="44">
        <v>25</v>
      </c>
      <c r="I38" s="44">
        <v>25</v>
      </c>
      <c r="J38" s="44">
        <v>25</v>
      </c>
      <c r="K38" s="44">
        <v>25</v>
      </c>
      <c r="L38" s="44">
        <v>25</v>
      </c>
      <c r="M38" s="44">
        <v>25</v>
      </c>
      <c r="N38" s="44">
        <v>25</v>
      </c>
      <c r="O38" s="44">
        <v>25</v>
      </c>
      <c r="P38" s="44">
        <v>23</v>
      </c>
      <c r="Q38" s="44">
        <v>23</v>
      </c>
      <c r="R38" s="44">
        <v>23</v>
      </c>
      <c r="S38" s="44">
        <v>23</v>
      </c>
      <c r="T38" s="44">
        <v>25.2</v>
      </c>
      <c r="U38" s="44" t="s">
        <v>519</v>
      </c>
      <c r="V38" s="44">
        <v>25</v>
      </c>
      <c r="W38" s="44">
        <v>25</v>
      </c>
      <c r="X38" s="44">
        <v>25</v>
      </c>
      <c r="Y38" s="44">
        <v>25</v>
      </c>
      <c r="Z38" s="44">
        <v>25</v>
      </c>
      <c r="AA38" s="44">
        <v>25</v>
      </c>
      <c r="AB38" s="44">
        <v>25</v>
      </c>
      <c r="AC38" s="44">
        <v>25</v>
      </c>
      <c r="AD38" s="44">
        <v>25</v>
      </c>
      <c r="AE38" s="44">
        <v>25</v>
      </c>
      <c r="AF38" s="44">
        <v>22.7</v>
      </c>
      <c r="AG38" s="59">
        <v>25</v>
      </c>
      <c r="AH38" s="45">
        <f t="shared" si="2"/>
        <v>25.2</v>
      </c>
      <c r="AI38" s="46">
        <f t="shared" si="3"/>
        <v>17.7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20.3</v>
      </c>
      <c r="C39" s="44">
        <v>20.3</v>
      </c>
      <c r="D39" s="44">
        <v>20.3</v>
      </c>
      <c r="E39" s="44">
        <v>20.3</v>
      </c>
      <c r="F39" s="44">
        <v>20.3</v>
      </c>
      <c r="G39" s="44">
        <v>20.3</v>
      </c>
      <c r="H39" s="44">
        <v>20.3</v>
      </c>
      <c r="I39" s="44">
        <v>20.3</v>
      </c>
      <c r="J39" s="44">
        <v>20.3</v>
      </c>
      <c r="K39" s="44">
        <v>20.3</v>
      </c>
      <c r="L39" s="44">
        <v>20.3</v>
      </c>
      <c r="M39" s="44">
        <v>25</v>
      </c>
      <c r="N39" s="44">
        <v>25</v>
      </c>
      <c r="O39" s="44">
        <v>25</v>
      </c>
      <c r="P39" s="44">
        <v>25</v>
      </c>
      <c r="Q39" s="44">
        <v>25</v>
      </c>
      <c r="R39" s="44">
        <v>20.3</v>
      </c>
      <c r="S39" s="44">
        <v>20.3</v>
      </c>
      <c r="T39" s="44">
        <v>25.4</v>
      </c>
      <c r="U39" s="44" t="s">
        <v>520</v>
      </c>
      <c r="V39" s="44">
        <v>20</v>
      </c>
      <c r="W39" s="44">
        <v>20</v>
      </c>
      <c r="X39" s="44">
        <v>20</v>
      </c>
      <c r="Y39" s="44">
        <v>20</v>
      </c>
      <c r="Z39" s="44">
        <v>25</v>
      </c>
      <c r="AA39" s="44">
        <v>25</v>
      </c>
      <c r="AB39" s="44">
        <v>25</v>
      </c>
      <c r="AC39" s="44">
        <v>25</v>
      </c>
      <c r="AD39" s="44">
        <v>23</v>
      </c>
      <c r="AE39" s="44">
        <v>21</v>
      </c>
      <c r="AF39" s="44">
        <v>21</v>
      </c>
      <c r="AG39" s="59">
        <v>25</v>
      </c>
      <c r="AH39" s="45">
        <f t="shared" si="2"/>
        <v>25.4</v>
      </c>
      <c r="AI39" s="46">
        <f t="shared" si="3"/>
        <v>20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25</v>
      </c>
      <c r="E40" s="44">
        <v>25</v>
      </c>
      <c r="F40" s="44">
        <v>25</v>
      </c>
      <c r="G40" s="44">
        <v>25</v>
      </c>
      <c r="H40" s="44">
        <v>25</v>
      </c>
      <c r="I40" s="44">
        <v>25</v>
      </c>
      <c r="J40" s="44">
        <v>25</v>
      </c>
      <c r="K40" s="44">
        <v>25</v>
      </c>
      <c r="L40" s="44">
        <v>25</v>
      </c>
      <c r="M40" s="44">
        <v>25</v>
      </c>
      <c r="N40" s="44">
        <v>25</v>
      </c>
      <c r="O40" s="44">
        <v>25</v>
      </c>
      <c r="P40" s="44">
        <v>25</v>
      </c>
      <c r="Q40" s="44">
        <v>25</v>
      </c>
      <c r="R40" s="44">
        <v>25</v>
      </c>
      <c r="S40" s="44">
        <v>25</v>
      </c>
      <c r="T40" s="44">
        <v>25</v>
      </c>
      <c r="U40" s="44" t="s">
        <v>521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25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24.5</v>
      </c>
      <c r="C41" s="44">
        <v>24.5</v>
      </c>
      <c r="D41" s="44">
        <v>24.5</v>
      </c>
      <c r="E41" s="44">
        <v>24.5</v>
      </c>
      <c r="F41" s="44">
        <v>24.5</v>
      </c>
      <c r="G41" s="44">
        <v>24.5</v>
      </c>
      <c r="H41" s="44">
        <v>24.5</v>
      </c>
      <c r="I41" s="44">
        <v>24.5</v>
      </c>
      <c r="J41" s="44">
        <v>24.5</v>
      </c>
      <c r="K41" s="44">
        <v>24.5</v>
      </c>
      <c r="L41" s="44">
        <v>24.5</v>
      </c>
      <c r="M41" s="44">
        <v>24.5</v>
      </c>
      <c r="N41" s="44">
        <v>24.5</v>
      </c>
      <c r="O41" s="44">
        <v>24.5</v>
      </c>
      <c r="P41" s="44">
        <v>24.5</v>
      </c>
      <c r="Q41" s="44">
        <v>24.5</v>
      </c>
      <c r="R41" s="44">
        <v>24.5</v>
      </c>
      <c r="S41" s="44">
        <v>24.5</v>
      </c>
      <c r="T41" s="44">
        <v>24.9</v>
      </c>
      <c r="U41" s="44"/>
      <c r="V41" s="44">
        <v>24.5</v>
      </c>
      <c r="W41" s="44">
        <v>24.5</v>
      </c>
      <c r="X41" s="44">
        <v>24.5</v>
      </c>
      <c r="Y41" s="44">
        <v>24.5</v>
      </c>
      <c r="Z41" s="44">
        <v>24.5</v>
      </c>
      <c r="AA41" s="44">
        <v>24.5</v>
      </c>
      <c r="AB41" s="44">
        <v>24.5</v>
      </c>
      <c r="AC41" s="44">
        <v>24.5</v>
      </c>
      <c r="AD41" s="44">
        <v>24.5</v>
      </c>
      <c r="AE41" s="44">
        <v>24.5</v>
      </c>
      <c r="AF41" s="44">
        <v>24.5</v>
      </c>
      <c r="AG41" s="59">
        <v>24</v>
      </c>
      <c r="AH41" s="45">
        <f t="shared" si="2"/>
        <v>24.9</v>
      </c>
      <c r="AI41" s="46">
        <f t="shared" si="3"/>
        <v>24.5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26.5</v>
      </c>
      <c r="C42" s="44">
        <v>26.5</v>
      </c>
      <c r="D42" s="44">
        <v>26.5</v>
      </c>
      <c r="E42" s="44">
        <v>26.5</v>
      </c>
      <c r="F42" s="44">
        <v>26.5</v>
      </c>
      <c r="G42" s="44">
        <v>26.5</v>
      </c>
      <c r="H42" s="44">
        <v>26.5</v>
      </c>
      <c r="I42" s="44">
        <v>26.5</v>
      </c>
      <c r="J42" s="44">
        <v>26.5</v>
      </c>
      <c r="K42" s="44">
        <v>26.5</v>
      </c>
      <c r="L42" s="44">
        <v>26.5</v>
      </c>
      <c r="M42" s="44">
        <v>26.5</v>
      </c>
      <c r="N42" s="44">
        <v>26.5</v>
      </c>
      <c r="O42" s="44">
        <v>26.5</v>
      </c>
      <c r="P42" s="44">
        <v>26.5</v>
      </c>
      <c r="Q42" s="44">
        <v>26.5</v>
      </c>
      <c r="R42" s="44">
        <v>26.5</v>
      </c>
      <c r="S42" s="44">
        <v>26.5</v>
      </c>
      <c r="T42" s="44">
        <v>25.1</v>
      </c>
      <c r="U42" s="44" t="s">
        <v>519</v>
      </c>
      <c r="V42" s="44">
        <v>24.5</v>
      </c>
      <c r="W42" s="44">
        <v>24.5</v>
      </c>
      <c r="X42" s="44">
        <v>24.5</v>
      </c>
      <c r="Y42" s="44">
        <v>24.5</v>
      </c>
      <c r="Z42" s="44">
        <v>24.5</v>
      </c>
      <c r="AA42" s="44">
        <v>24.5</v>
      </c>
      <c r="AB42" s="44">
        <v>24.5</v>
      </c>
      <c r="AC42" s="44">
        <v>24.5</v>
      </c>
      <c r="AD42" s="44">
        <v>24.5</v>
      </c>
      <c r="AE42" s="44">
        <v>24.5</v>
      </c>
      <c r="AF42" s="44">
        <v>24.5</v>
      </c>
      <c r="AG42" s="59">
        <v>23.5</v>
      </c>
      <c r="AH42" s="45">
        <f t="shared" si="2"/>
        <v>26.5</v>
      </c>
      <c r="AI42" s="46">
        <f t="shared" si="3"/>
        <v>24.5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4.5999999999999996</v>
      </c>
      <c r="C43" s="44">
        <v>4.5999999999999996</v>
      </c>
      <c r="D43" s="44">
        <v>4.5999999999999996</v>
      </c>
      <c r="E43" s="44">
        <v>4.5999999999999996</v>
      </c>
      <c r="F43" s="44">
        <v>4.5999999999999996</v>
      </c>
      <c r="G43" s="44">
        <v>4.5999999999999996</v>
      </c>
      <c r="H43" s="44">
        <v>4.5999999999999996</v>
      </c>
      <c r="I43" s="44">
        <v>4.5999999999999996</v>
      </c>
      <c r="J43" s="44">
        <v>4.5999999999999996</v>
      </c>
      <c r="K43" s="44">
        <v>4.5999999999999996</v>
      </c>
      <c r="L43" s="44">
        <v>4.5999999999999996</v>
      </c>
      <c r="M43" s="44">
        <v>4.5999999999999996</v>
      </c>
      <c r="N43" s="44">
        <v>4.5999999999999996</v>
      </c>
      <c r="O43" s="44">
        <v>4.5999999999999996</v>
      </c>
      <c r="P43" s="44">
        <v>4.5999999999999996</v>
      </c>
      <c r="Q43" s="44">
        <v>4.5999999999999996</v>
      </c>
      <c r="R43" s="44">
        <v>10.8</v>
      </c>
      <c r="S43" s="44">
        <v>10.8</v>
      </c>
      <c r="T43" s="44">
        <v>13.7</v>
      </c>
      <c r="U43" s="44" t="s">
        <v>520</v>
      </c>
      <c r="V43" s="44">
        <v>4.5999999999999996</v>
      </c>
      <c r="W43" s="44">
        <v>4.5999999999999996</v>
      </c>
      <c r="X43" s="44">
        <v>4.5999999999999996</v>
      </c>
      <c r="Y43" s="44">
        <v>4.5999999999999996</v>
      </c>
      <c r="Z43" s="44">
        <v>11.5</v>
      </c>
      <c r="AA43" s="44">
        <v>15.4</v>
      </c>
      <c r="AB43" s="44">
        <v>15.4</v>
      </c>
      <c r="AC43" s="44">
        <v>15.4</v>
      </c>
      <c r="AD43" s="44">
        <v>5.8</v>
      </c>
      <c r="AE43" s="44">
        <v>5.8</v>
      </c>
      <c r="AF43" s="44">
        <v>5.8</v>
      </c>
      <c r="AG43" s="59">
        <v>22.5</v>
      </c>
      <c r="AH43" s="45">
        <f t="shared" si="2"/>
        <v>15.4</v>
      </c>
      <c r="AI43" s="46">
        <f t="shared" si="3"/>
        <v>4.5999999999999996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5</v>
      </c>
      <c r="C44" s="44">
        <v>5</v>
      </c>
      <c r="D44" s="44">
        <v>5</v>
      </c>
      <c r="E44" s="44">
        <v>5</v>
      </c>
      <c r="F44" s="44">
        <v>5</v>
      </c>
      <c r="G44" s="44">
        <v>5</v>
      </c>
      <c r="H44" s="44">
        <v>5</v>
      </c>
      <c r="I44" s="44">
        <v>5</v>
      </c>
      <c r="J44" s="44">
        <v>5</v>
      </c>
      <c r="K44" s="44">
        <v>5</v>
      </c>
      <c r="L44" s="44">
        <v>5</v>
      </c>
      <c r="M44" s="44">
        <v>5</v>
      </c>
      <c r="N44" s="44">
        <v>5</v>
      </c>
      <c r="O44" s="44">
        <v>5</v>
      </c>
      <c r="P44" s="44">
        <v>5</v>
      </c>
      <c r="Q44" s="44">
        <v>5</v>
      </c>
      <c r="R44" s="44">
        <v>5</v>
      </c>
      <c r="S44" s="44">
        <v>5</v>
      </c>
      <c r="T44" s="44">
        <v>11</v>
      </c>
      <c r="U44" s="44" t="s">
        <v>519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5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</v>
      </c>
      <c r="C45" s="44">
        <v>22</v>
      </c>
      <c r="D45" s="44">
        <v>22</v>
      </c>
      <c r="E45" s="44">
        <v>22</v>
      </c>
      <c r="F45" s="44">
        <v>22</v>
      </c>
      <c r="G45" s="44">
        <v>22</v>
      </c>
      <c r="H45" s="44">
        <v>22</v>
      </c>
      <c r="I45" s="44">
        <v>22</v>
      </c>
      <c r="J45" s="44">
        <v>22</v>
      </c>
      <c r="K45" s="44">
        <v>22</v>
      </c>
      <c r="L45" s="44">
        <v>22</v>
      </c>
      <c r="M45" s="44">
        <v>22</v>
      </c>
      <c r="N45" s="44">
        <v>22</v>
      </c>
      <c r="O45" s="44">
        <v>22</v>
      </c>
      <c r="P45" s="44">
        <v>22</v>
      </c>
      <c r="Q45" s="44">
        <v>22</v>
      </c>
      <c r="R45" s="44">
        <v>22</v>
      </c>
      <c r="S45" s="44">
        <v>22</v>
      </c>
      <c r="T45" s="44">
        <v>22</v>
      </c>
      <c r="U45" s="44" t="s">
        <v>520</v>
      </c>
      <c r="V45" s="44">
        <v>22</v>
      </c>
      <c r="W45" s="44">
        <v>22</v>
      </c>
      <c r="X45" s="44">
        <v>22</v>
      </c>
      <c r="Y45" s="44">
        <v>22</v>
      </c>
      <c r="Z45" s="44">
        <v>22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59">
        <v>22.1</v>
      </c>
      <c r="AH45" s="45">
        <f t="shared" si="2"/>
        <v>22</v>
      </c>
      <c r="AI45" s="46">
        <f t="shared" si="3"/>
        <v>0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18</v>
      </c>
      <c r="C46" s="44">
        <v>18</v>
      </c>
      <c r="D46" s="44">
        <v>14.7</v>
      </c>
      <c r="E46" s="44">
        <v>14.7</v>
      </c>
      <c r="F46" s="44">
        <v>14.7</v>
      </c>
      <c r="G46" s="44">
        <v>14.7</v>
      </c>
      <c r="H46" s="44">
        <v>14.7</v>
      </c>
      <c r="I46" s="44">
        <v>14.7</v>
      </c>
      <c r="J46" s="44">
        <v>14.7</v>
      </c>
      <c r="K46" s="44">
        <v>14.7</v>
      </c>
      <c r="L46" s="44">
        <v>14.7</v>
      </c>
      <c r="M46" s="44">
        <v>14.7</v>
      </c>
      <c r="N46" s="44">
        <v>14.7</v>
      </c>
      <c r="O46" s="44">
        <v>14.7</v>
      </c>
      <c r="P46" s="44">
        <v>14.7</v>
      </c>
      <c r="Q46" s="44">
        <v>14.7</v>
      </c>
      <c r="R46" s="44">
        <v>14.7</v>
      </c>
      <c r="S46" s="44">
        <v>14.7</v>
      </c>
      <c r="T46" s="44">
        <v>18.399999999999999</v>
      </c>
      <c r="U46" s="44" t="s">
        <v>521</v>
      </c>
      <c r="V46" s="44">
        <v>18.2</v>
      </c>
      <c r="W46" s="44">
        <v>18.2</v>
      </c>
      <c r="X46" s="44">
        <v>18.2</v>
      </c>
      <c r="Y46" s="44">
        <v>18.2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22</v>
      </c>
      <c r="AG46" s="59">
        <v>22</v>
      </c>
      <c r="AH46" s="45">
        <f t="shared" si="2"/>
        <v>22</v>
      </c>
      <c r="AI46" s="46">
        <f t="shared" si="3"/>
        <v>14.7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18</v>
      </c>
      <c r="Q47" s="44">
        <v>18</v>
      </c>
      <c r="R47" s="44">
        <v>18</v>
      </c>
      <c r="S47" s="44">
        <v>18</v>
      </c>
      <c r="T47" s="44">
        <v>18</v>
      </c>
      <c r="U47" s="44"/>
      <c r="V47" s="44">
        <v>18</v>
      </c>
      <c r="W47" s="44">
        <v>18</v>
      </c>
      <c r="X47" s="44">
        <v>18</v>
      </c>
      <c r="Y47" s="44">
        <v>18</v>
      </c>
      <c r="Z47" s="44">
        <v>18</v>
      </c>
      <c r="AA47" s="44">
        <v>18</v>
      </c>
      <c r="AB47" s="44">
        <v>18</v>
      </c>
      <c r="AC47" s="44">
        <v>18</v>
      </c>
      <c r="AD47" s="44">
        <v>18</v>
      </c>
      <c r="AE47" s="44">
        <v>18</v>
      </c>
      <c r="AF47" s="44">
        <v>18</v>
      </c>
      <c r="AG47" s="59">
        <v>22</v>
      </c>
      <c r="AH47" s="45">
        <f t="shared" si="2"/>
        <v>18</v>
      </c>
      <c r="AI47" s="46">
        <f t="shared" si="3"/>
        <v>18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17.5</v>
      </c>
      <c r="C48" s="44">
        <v>20</v>
      </c>
      <c r="D48" s="44">
        <v>20</v>
      </c>
      <c r="E48" s="44">
        <v>20</v>
      </c>
      <c r="F48" s="44">
        <v>20</v>
      </c>
      <c r="G48" s="44">
        <v>20</v>
      </c>
      <c r="H48" s="44">
        <v>20</v>
      </c>
      <c r="I48" s="44">
        <v>20</v>
      </c>
      <c r="J48" s="44">
        <v>20</v>
      </c>
      <c r="K48" s="44">
        <v>20</v>
      </c>
      <c r="L48" s="44">
        <v>20</v>
      </c>
      <c r="M48" s="44">
        <v>20</v>
      </c>
      <c r="N48" s="44">
        <v>20</v>
      </c>
      <c r="O48" s="44">
        <v>20</v>
      </c>
      <c r="P48" s="44">
        <v>20</v>
      </c>
      <c r="Q48" s="44">
        <v>20</v>
      </c>
      <c r="R48" s="44">
        <v>11.6</v>
      </c>
      <c r="S48" s="44">
        <v>11.6</v>
      </c>
      <c r="T48" s="44">
        <v>22.6</v>
      </c>
      <c r="U48" s="44" t="s">
        <v>519</v>
      </c>
      <c r="V48" s="44">
        <v>22</v>
      </c>
      <c r="W48" s="44">
        <v>22</v>
      </c>
      <c r="X48" s="44">
        <v>22</v>
      </c>
      <c r="Y48" s="44">
        <v>22</v>
      </c>
      <c r="Z48" s="44">
        <v>22</v>
      </c>
      <c r="AA48" s="44">
        <v>22</v>
      </c>
      <c r="AB48" s="44">
        <v>22</v>
      </c>
      <c r="AC48" s="44">
        <v>22</v>
      </c>
      <c r="AD48" s="44">
        <v>22</v>
      </c>
      <c r="AE48" s="44">
        <v>22</v>
      </c>
      <c r="AF48" s="44">
        <v>22</v>
      </c>
      <c r="AG48" s="59">
        <v>22</v>
      </c>
      <c r="AH48" s="45">
        <f t="shared" si="2"/>
        <v>22.6</v>
      </c>
      <c r="AI48" s="46">
        <f t="shared" si="3"/>
        <v>11.6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23.7</v>
      </c>
      <c r="C49" s="44">
        <v>23.7</v>
      </c>
      <c r="D49" s="44">
        <v>23.7</v>
      </c>
      <c r="E49" s="44">
        <v>23.7</v>
      </c>
      <c r="F49" s="44">
        <v>23.7</v>
      </c>
      <c r="G49" s="44">
        <v>23.7</v>
      </c>
      <c r="H49" s="44">
        <v>23.7</v>
      </c>
      <c r="I49" s="44">
        <v>23.7</v>
      </c>
      <c r="J49" s="44">
        <v>23.7</v>
      </c>
      <c r="K49" s="44">
        <v>23.7</v>
      </c>
      <c r="L49" s="44">
        <v>23.7</v>
      </c>
      <c r="M49" s="44">
        <v>23.7</v>
      </c>
      <c r="N49" s="44">
        <v>23.7</v>
      </c>
      <c r="O49" s="44">
        <v>23.7</v>
      </c>
      <c r="P49" s="44">
        <v>23.7</v>
      </c>
      <c r="Q49" s="44">
        <v>23.7</v>
      </c>
      <c r="R49" s="44">
        <v>23.7</v>
      </c>
      <c r="S49" s="44">
        <v>23.7</v>
      </c>
      <c r="T49" s="44">
        <v>23.7</v>
      </c>
      <c r="U49" s="44" t="s">
        <v>520</v>
      </c>
      <c r="V49" s="44">
        <v>23.7</v>
      </c>
      <c r="W49" s="44">
        <v>23.7</v>
      </c>
      <c r="X49" s="44">
        <v>23.7</v>
      </c>
      <c r="Y49" s="44">
        <v>23.7</v>
      </c>
      <c r="Z49" s="44">
        <v>23.7</v>
      </c>
      <c r="AA49" s="44">
        <v>23.7</v>
      </c>
      <c r="AB49" s="44">
        <v>23.7</v>
      </c>
      <c r="AC49" s="44">
        <v>23.7</v>
      </c>
      <c r="AD49" s="44">
        <v>23.7</v>
      </c>
      <c r="AE49" s="44">
        <v>23.7</v>
      </c>
      <c r="AF49" s="44">
        <v>23.7</v>
      </c>
      <c r="AG49" s="59">
        <v>21.93</v>
      </c>
      <c r="AH49" s="45">
        <f t="shared" si="2"/>
        <v>23.7</v>
      </c>
      <c r="AI49" s="46">
        <f t="shared" si="3"/>
        <v>23.7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4.5</v>
      </c>
      <c r="C50" s="44">
        <v>4.5</v>
      </c>
      <c r="D50" s="44">
        <v>4.5</v>
      </c>
      <c r="E50" s="44">
        <v>4.5</v>
      </c>
      <c r="F50" s="44">
        <v>4.5</v>
      </c>
      <c r="G50" s="44">
        <v>4.5</v>
      </c>
      <c r="H50" s="44">
        <v>4.5</v>
      </c>
      <c r="I50" s="44">
        <v>4.5</v>
      </c>
      <c r="J50" s="44">
        <v>4.5</v>
      </c>
      <c r="K50" s="44">
        <v>4.5</v>
      </c>
      <c r="L50" s="44">
        <v>4.5</v>
      </c>
      <c r="M50" s="44">
        <v>4.5</v>
      </c>
      <c r="N50" s="44">
        <v>4.5</v>
      </c>
      <c r="O50" s="44">
        <v>4.5</v>
      </c>
      <c r="P50" s="44">
        <v>4.5</v>
      </c>
      <c r="Q50" s="44">
        <v>4.5</v>
      </c>
      <c r="R50" s="44">
        <v>10.8</v>
      </c>
      <c r="S50" s="44">
        <v>10.8</v>
      </c>
      <c r="T50" s="44">
        <v>12.9</v>
      </c>
      <c r="U50" s="44" t="s">
        <v>521</v>
      </c>
      <c r="V50" s="44">
        <v>4.5</v>
      </c>
      <c r="W50" s="44">
        <v>4.5</v>
      </c>
      <c r="X50" s="44">
        <v>4.5</v>
      </c>
      <c r="Y50" s="44">
        <v>4.5</v>
      </c>
      <c r="Z50" s="44">
        <v>4.5</v>
      </c>
      <c r="AA50" s="44">
        <v>13.9</v>
      </c>
      <c r="AB50" s="44">
        <v>13.9</v>
      </c>
      <c r="AC50" s="44">
        <v>13.9</v>
      </c>
      <c r="AD50" s="44">
        <v>5.6</v>
      </c>
      <c r="AE50" s="44">
        <v>5.6</v>
      </c>
      <c r="AF50" s="44">
        <v>5.6</v>
      </c>
      <c r="AG50" s="59">
        <v>21.3</v>
      </c>
      <c r="AH50" s="45">
        <f t="shared" si="2"/>
        <v>13.9</v>
      </c>
      <c r="AI50" s="46">
        <f t="shared" si="3"/>
        <v>4.5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11.1</v>
      </c>
      <c r="C51" s="44">
        <v>11.1</v>
      </c>
      <c r="D51" s="44">
        <v>11.1</v>
      </c>
      <c r="E51" s="44">
        <v>11.1</v>
      </c>
      <c r="F51" s="44">
        <v>11.1</v>
      </c>
      <c r="G51" s="44">
        <v>11.1</v>
      </c>
      <c r="H51" s="44">
        <v>11.1</v>
      </c>
      <c r="I51" s="44">
        <v>11.1</v>
      </c>
      <c r="J51" s="44">
        <v>11.1</v>
      </c>
      <c r="K51" s="44">
        <v>11.1</v>
      </c>
      <c r="L51" s="44">
        <v>11.1</v>
      </c>
      <c r="M51" s="44">
        <v>11.1</v>
      </c>
      <c r="N51" s="44">
        <v>11.1</v>
      </c>
      <c r="O51" s="44">
        <v>11.1</v>
      </c>
      <c r="P51" s="44">
        <v>11.1</v>
      </c>
      <c r="Q51" s="44">
        <v>11.1</v>
      </c>
      <c r="R51" s="44">
        <v>11</v>
      </c>
      <c r="S51" s="44">
        <v>11</v>
      </c>
      <c r="T51" s="44">
        <v>11</v>
      </c>
      <c r="U51" s="44"/>
      <c r="V51" s="44">
        <v>10</v>
      </c>
      <c r="W51" s="44">
        <v>10</v>
      </c>
      <c r="X51" s="44">
        <v>10</v>
      </c>
      <c r="Y51" s="44">
        <v>10</v>
      </c>
      <c r="Z51" s="44">
        <v>10</v>
      </c>
      <c r="AA51" s="44">
        <v>10</v>
      </c>
      <c r="AB51" s="44">
        <v>10</v>
      </c>
      <c r="AC51" s="44">
        <v>10</v>
      </c>
      <c r="AD51" s="44">
        <v>10</v>
      </c>
      <c r="AE51" s="44">
        <v>10</v>
      </c>
      <c r="AF51" s="44">
        <v>10</v>
      </c>
      <c r="AG51" s="59">
        <v>20</v>
      </c>
      <c r="AH51" s="45">
        <f t="shared" si="2"/>
        <v>11.1</v>
      </c>
      <c r="AI51" s="46">
        <f t="shared" si="3"/>
        <v>10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14</v>
      </c>
      <c r="C52" s="44">
        <v>20</v>
      </c>
      <c r="D52" s="44">
        <v>20</v>
      </c>
      <c r="E52" s="44">
        <v>20</v>
      </c>
      <c r="F52" s="44">
        <v>20</v>
      </c>
      <c r="G52" s="44">
        <v>20</v>
      </c>
      <c r="H52" s="44">
        <v>20</v>
      </c>
      <c r="I52" s="44">
        <v>20</v>
      </c>
      <c r="J52" s="44">
        <v>20</v>
      </c>
      <c r="K52" s="44">
        <v>20</v>
      </c>
      <c r="L52" s="44">
        <v>20</v>
      </c>
      <c r="M52" s="44">
        <v>20</v>
      </c>
      <c r="N52" s="44">
        <v>20</v>
      </c>
      <c r="O52" s="44">
        <v>20</v>
      </c>
      <c r="P52" s="44">
        <v>20</v>
      </c>
      <c r="Q52" s="44">
        <v>20</v>
      </c>
      <c r="R52" s="44">
        <v>20</v>
      </c>
      <c r="S52" s="44">
        <v>20</v>
      </c>
      <c r="T52" s="44">
        <v>20</v>
      </c>
      <c r="U52" s="44" t="s">
        <v>519</v>
      </c>
      <c r="V52" s="44">
        <v>20</v>
      </c>
      <c r="W52" s="44">
        <v>20</v>
      </c>
      <c r="X52" s="44">
        <v>20</v>
      </c>
      <c r="Y52" s="44">
        <v>20</v>
      </c>
      <c r="Z52" s="44">
        <v>20</v>
      </c>
      <c r="AA52" s="44">
        <v>20</v>
      </c>
      <c r="AB52" s="44">
        <v>20</v>
      </c>
      <c r="AC52" s="44">
        <v>20</v>
      </c>
      <c r="AD52" s="44">
        <v>20</v>
      </c>
      <c r="AE52" s="44">
        <v>20</v>
      </c>
      <c r="AF52" s="44">
        <v>20</v>
      </c>
      <c r="AG52" s="59">
        <v>20</v>
      </c>
      <c r="AH52" s="45">
        <f t="shared" si="2"/>
        <v>20</v>
      </c>
      <c r="AI52" s="46">
        <f t="shared" si="3"/>
        <v>14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20.2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>
        <v>20.2</v>
      </c>
      <c r="O53" s="44">
        <v>20.2</v>
      </c>
      <c r="P53" s="44">
        <v>20.2</v>
      </c>
      <c r="Q53" s="44">
        <v>20.2</v>
      </c>
      <c r="R53" s="44">
        <v>20.2</v>
      </c>
      <c r="S53" s="44">
        <v>20.2</v>
      </c>
      <c r="T53" s="44">
        <v>20.2</v>
      </c>
      <c r="U53" s="44" t="s">
        <v>520</v>
      </c>
      <c r="V53" s="44">
        <v>20</v>
      </c>
      <c r="W53" s="44">
        <v>20</v>
      </c>
      <c r="X53" s="44">
        <v>20</v>
      </c>
      <c r="Y53" s="44">
        <v>20</v>
      </c>
      <c r="Z53" s="44">
        <v>20</v>
      </c>
      <c r="AA53" s="44">
        <v>20</v>
      </c>
      <c r="AB53" s="44">
        <v>20</v>
      </c>
      <c r="AC53" s="44">
        <v>20</v>
      </c>
      <c r="AD53" s="44">
        <v>20</v>
      </c>
      <c r="AE53" s="44">
        <v>20</v>
      </c>
      <c r="AF53" s="44">
        <v>20</v>
      </c>
      <c r="AG53" s="59">
        <v>19.8</v>
      </c>
      <c r="AH53" s="45">
        <f t="shared" si="2"/>
        <v>20.2</v>
      </c>
      <c r="AI53" s="46">
        <f t="shared" si="3"/>
        <v>20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8.6</v>
      </c>
      <c r="C54" s="44">
        <v>8.6</v>
      </c>
      <c r="D54" s="44">
        <v>8.6</v>
      </c>
      <c r="E54" s="44">
        <v>8.6</v>
      </c>
      <c r="F54" s="44">
        <v>8.6</v>
      </c>
      <c r="G54" s="44">
        <v>8.6</v>
      </c>
      <c r="H54" s="44">
        <v>8.6</v>
      </c>
      <c r="I54" s="44">
        <v>8.6</v>
      </c>
      <c r="J54" s="44">
        <v>8.6</v>
      </c>
      <c r="K54" s="44">
        <v>8.6</v>
      </c>
      <c r="L54" s="44">
        <v>8.6</v>
      </c>
      <c r="M54" s="44">
        <v>8.6</v>
      </c>
      <c r="N54" s="44">
        <v>8.6</v>
      </c>
      <c r="O54" s="44">
        <v>8.6</v>
      </c>
      <c r="P54" s="44">
        <v>8.6</v>
      </c>
      <c r="Q54" s="44">
        <v>8.6</v>
      </c>
      <c r="R54" s="44">
        <v>9</v>
      </c>
      <c r="S54" s="44">
        <v>9</v>
      </c>
      <c r="T54" s="44">
        <v>9</v>
      </c>
      <c r="U54" s="44" t="s">
        <v>521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59">
        <v>18</v>
      </c>
      <c r="AH54" s="45">
        <f t="shared" si="2"/>
        <v>9</v>
      </c>
      <c r="AI54" s="46">
        <f t="shared" si="3"/>
        <v>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15.5</v>
      </c>
      <c r="G55" s="44">
        <v>15.5</v>
      </c>
      <c r="H55" s="44">
        <v>15.5</v>
      </c>
      <c r="I55" s="44">
        <v>15.5</v>
      </c>
      <c r="J55" s="44">
        <v>15.5</v>
      </c>
      <c r="K55" s="44">
        <v>15.5</v>
      </c>
      <c r="L55" s="44">
        <v>15.5</v>
      </c>
      <c r="M55" s="44">
        <v>15.5</v>
      </c>
      <c r="N55" s="44">
        <v>15.5</v>
      </c>
      <c r="O55" s="44">
        <v>15.5</v>
      </c>
      <c r="P55" s="44">
        <v>15.5</v>
      </c>
      <c r="Q55" s="44">
        <v>15.5</v>
      </c>
      <c r="R55" s="44">
        <v>7.1</v>
      </c>
      <c r="S55" s="44">
        <v>7.1</v>
      </c>
      <c r="T55" s="44">
        <v>7.1</v>
      </c>
      <c r="U55" s="44"/>
      <c r="V55" s="44">
        <v>15.5</v>
      </c>
      <c r="W55" s="44">
        <v>15.5</v>
      </c>
      <c r="X55" s="44">
        <v>15.5</v>
      </c>
      <c r="Y55" s="44">
        <v>14</v>
      </c>
      <c r="Z55" s="44">
        <v>14</v>
      </c>
      <c r="AA55" s="44">
        <v>14</v>
      </c>
      <c r="AB55" s="44">
        <v>14</v>
      </c>
      <c r="AC55" s="44">
        <v>14</v>
      </c>
      <c r="AD55" s="44">
        <v>14</v>
      </c>
      <c r="AE55" s="44">
        <v>14</v>
      </c>
      <c r="AF55" s="44">
        <v>14</v>
      </c>
      <c r="AG55" s="59">
        <v>15.33</v>
      </c>
      <c r="AH55" s="45">
        <f t="shared" si="2"/>
        <v>15.5</v>
      </c>
      <c r="AI55" s="46">
        <f t="shared" si="3"/>
        <v>7.1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 t="s">
        <v>519</v>
      </c>
      <c r="V56" s="44">
        <v>15</v>
      </c>
      <c r="W56" s="44">
        <v>15</v>
      </c>
      <c r="X56" s="44">
        <v>15</v>
      </c>
      <c r="Y56" s="44">
        <v>15</v>
      </c>
      <c r="Z56" s="44">
        <v>15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59">
        <v>14.9</v>
      </c>
      <c r="AH56" s="45">
        <f t="shared" si="2"/>
        <v>15</v>
      </c>
      <c r="AI56" s="46">
        <f t="shared" si="3"/>
        <v>0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14</v>
      </c>
      <c r="Q57" s="44">
        <v>14</v>
      </c>
      <c r="R57" s="44">
        <v>14</v>
      </c>
      <c r="S57" s="44">
        <v>14</v>
      </c>
      <c r="T57" s="44">
        <v>14</v>
      </c>
      <c r="U57" s="44" t="s">
        <v>520</v>
      </c>
      <c r="V57" s="44">
        <v>14</v>
      </c>
      <c r="W57" s="44">
        <v>14</v>
      </c>
      <c r="X57" s="44">
        <v>14</v>
      </c>
      <c r="Y57" s="44">
        <v>14</v>
      </c>
      <c r="Z57" s="44">
        <v>14</v>
      </c>
      <c r="AA57" s="44">
        <v>14</v>
      </c>
      <c r="AB57" s="44">
        <v>14</v>
      </c>
      <c r="AC57" s="44">
        <v>14</v>
      </c>
      <c r="AD57" s="44">
        <v>14</v>
      </c>
      <c r="AE57" s="44">
        <v>14</v>
      </c>
      <c r="AF57" s="44">
        <v>14</v>
      </c>
      <c r="AG57" s="59">
        <v>14.9</v>
      </c>
      <c r="AH57" s="45">
        <f t="shared" si="2"/>
        <v>14</v>
      </c>
      <c r="AI57" s="46">
        <f t="shared" si="3"/>
        <v>14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14.8</v>
      </c>
      <c r="C58" s="44">
        <v>14.8</v>
      </c>
      <c r="D58" s="44">
        <v>14.8</v>
      </c>
      <c r="E58" s="44">
        <v>14.8</v>
      </c>
      <c r="F58" s="44">
        <v>14.8</v>
      </c>
      <c r="G58" s="44">
        <v>14.8</v>
      </c>
      <c r="H58" s="44">
        <v>14.8</v>
      </c>
      <c r="I58" s="44">
        <v>14.8</v>
      </c>
      <c r="J58" s="44">
        <v>14.8</v>
      </c>
      <c r="K58" s="44">
        <v>14.8</v>
      </c>
      <c r="L58" s="44">
        <v>14.8</v>
      </c>
      <c r="M58" s="44">
        <v>14.8</v>
      </c>
      <c r="N58" s="44">
        <v>14.8</v>
      </c>
      <c r="O58" s="44">
        <v>14.8</v>
      </c>
      <c r="P58" s="44">
        <v>14.8</v>
      </c>
      <c r="Q58" s="44">
        <v>14.8</v>
      </c>
      <c r="R58" s="44">
        <v>14.8</v>
      </c>
      <c r="S58" s="44">
        <v>14.8</v>
      </c>
      <c r="T58" s="44">
        <v>14.8</v>
      </c>
      <c r="U58" s="44" t="s">
        <v>521</v>
      </c>
      <c r="V58" s="44">
        <v>14.9</v>
      </c>
      <c r="W58" s="44">
        <v>14.9</v>
      </c>
      <c r="X58" s="44">
        <v>14.9</v>
      </c>
      <c r="Y58" s="44">
        <v>14.9</v>
      </c>
      <c r="Z58" s="44">
        <v>14.9</v>
      </c>
      <c r="AA58" s="44">
        <v>14.9</v>
      </c>
      <c r="AB58" s="44">
        <v>14.9</v>
      </c>
      <c r="AC58" s="44">
        <v>14.9</v>
      </c>
      <c r="AD58" s="44">
        <v>14.9</v>
      </c>
      <c r="AE58" s="44">
        <v>14.9</v>
      </c>
      <c r="AF58" s="44">
        <v>14.9</v>
      </c>
      <c r="AG58" s="59">
        <v>14.3</v>
      </c>
      <c r="AH58" s="45">
        <f t="shared" si="2"/>
        <v>14.9</v>
      </c>
      <c r="AI58" s="46">
        <f t="shared" si="3"/>
        <v>14.8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/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 t="s">
        <v>519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15</v>
      </c>
      <c r="C61" s="44">
        <v>15</v>
      </c>
      <c r="D61" s="44">
        <v>15</v>
      </c>
      <c r="E61" s="44">
        <v>15</v>
      </c>
      <c r="F61" s="44">
        <v>15</v>
      </c>
      <c r="G61" s="44">
        <v>15</v>
      </c>
      <c r="H61" s="44">
        <v>15</v>
      </c>
      <c r="I61" s="44">
        <v>15</v>
      </c>
      <c r="J61" s="44">
        <v>15</v>
      </c>
      <c r="K61" s="44">
        <v>15</v>
      </c>
      <c r="L61" s="44">
        <v>15</v>
      </c>
      <c r="M61" s="44">
        <v>15</v>
      </c>
      <c r="N61" s="44">
        <v>15</v>
      </c>
      <c r="O61" s="44">
        <v>15</v>
      </c>
      <c r="P61" s="44">
        <v>15</v>
      </c>
      <c r="Q61" s="44">
        <v>15</v>
      </c>
      <c r="R61" s="44">
        <v>15</v>
      </c>
      <c r="S61" s="44">
        <v>15</v>
      </c>
      <c r="T61" s="44">
        <v>15</v>
      </c>
      <c r="U61" s="44" t="s">
        <v>520</v>
      </c>
      <c r="V61" s="44">
        <v>13.5</v>
      </c>
      <c r="W61" s="44">
        <v>13.5</v>
      </c>
      <c r="X61" s="44">
        <v>13.5</v>
      </c>
      <c r="Y61" s="44">
        <v>13.5</v>
      </c>
      <c r="Z61" s="44">
        <v>13.5</v>
      </c>
      <c r="AA61" s="44">
        <v>13.5</v>
      </c>
      <c r="AB61" s="44">
        <v>13.5</v>
      </c>
      <c r="AC61" s="44">
        <v>13.5</v>
      </c>
      <c r="AD61" s="44">
        <v>13.5</v>
      </c>
      <c r="AE61" s="44">
        <v>13.5</v>
      </c>
      <c r="AF61" s="44">
        <v>13.5</v>
      </c>
      <c r="AG61" s="59">
        <v>13.5</v>
      </c>
      <c r="AH61" s="45">
        <f t="shared" si="2"/>
        <v>15</v>
      </c>
      <c r="AI61" s="46">
        <f t="shared" si="3"/>
        <v>13.5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 t="s">
        <v>521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</v>
      </c>
      <c r="C63" s="44">
        <v>10</v>
      </c>
      <c r="D63" s="44">
        <v>10</v>
      </c>
      <c r="E63" s="44">
        <v>10</v>
      </c>
      <c r="F63" s="44">
        <v>10</v>
      </c>
      <c r="G63" s="44">
        <v>10</v>
      </c>
      <c r="H63" s="44">
        <v>10</v>
      </c>
      <c r="I63" s="44">
        <v>10</v>
      </c>
      <c r="J63" s="44">
        <v>10</v>
      </c>
      <c r="K63" s="44">
        <v>10</v>
      </c>
      <c r="L63" s="44">
        <v>10</v>
      </c>
      <c r="M63" s="44">
        <v>10</v>
      </c>
      <c r="N63" s="44">
        <v>10</v>
      </c>
      <c r="O63" s="44">
        <v>10</v>
      </c>
      <c r="P63" s="44">
        <v>10</v>
      </c>
      <c r="Q63" s="44">
        <v>10</v>
      </c>
      <c r="R63" s="44">
        <v>10</v>
      </c>
      <c r="S63" s="44">
        <v>10</v>
      </c>
      <c r="T63" s="44">
        <v>10</v>
      </c>
      <c r="U63" s="44"/>
      <c r="V63" s="44">
        <v>10</v>
      </c>
      <c r="W63" s="44">
        <v>10</v>
      </c>
      <c r="X63" s="44">
        <v>10</v>
      </c>
      <c r="Y63" s="44">
        <v>10</v>
      </c>
      <c r="Z63" s="44">
        <v>10</v>
      </c>
      <c r="AA63" s="44">
        <v>13</v>
      </c>
      <c r="AB63" s="44">
        <v>13</v>
      </c>
      <c r="AC63" s="44">
        <v>13</v>
      </c>
      <c r="AD63" s="44">
        <v>13</v>
      </c>
      <c r="AE63" s="44">
        <v>13</v>
      </c>
      <c r="AF63" s="44">
        <v>13</v>
      </c>
      <c r="AG63" s="59">
        <v>13</v>
      </c>
      <c r="AH63" s="45">
        <f t="shared" si="2"/>
        <v>13</v>
      </c>
      <c r="AI63" s="46">
        <f t="shared" si="3"/>
        <v>10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8.6999999999999993</v>
      </c>
      <c r="C64" s="44">
        <v>8.6999999999999993</v>
      </c>
      <c r="D64" s="44">
        <v>8.6999999999999993</v>
      </c>
      <c r="E64" s="44">
        <v>8.6999999999999993</v>
      </c>
      <c r="F64" s="44">
        <v>8.6999999999999993</v>
      </c>
      <c r="G64" s="44">
        <v>8.6999999999999993</v>
      </c>
      <c r="H64" s="44">
        <v>8.6999999999999993</v>
      </c>
      <c r="I64" s="44">
        <v>8.6999999999999993</v>
      </c>
      <c r="J64" s="44">
        <v>8.6999999999999993</v>
      </c>
      <c r="K64" s="44">
        <v>8.6999999999999993</v>
      </c>
      <c r="L64" s="44">
        <v>8.6999999999999993</v>
      </c>
      <c r="M64" s="44">
        <v>8.6999999999999993</v>
      </c>
      <c r="N64" s="44">
        <v>8.6999999999999993</v>
      </c>
      <c r="O64" s="44">
        <v>8.6999999999999993</v>
      </c>
      <c r="P64" s="44">
        <v>8.6999999999999993</v>
      </c>
      <c r="Q64" s="44">
        <v>8.6999999999999993</v>
      </c>
      <c r="R64" s="44">
        <v>8.6999999999999993</v>
      </c>
      <c r="S64" s="44">
        <v>8.6999999999999993</v>
      </c>
      <c r="T64" s="44">
        <v>8.6999999999999993</v>
      </c>
      <c r="U64" s="44" t="s">
        <v>519</v>
      </c>
      <c r="V64" s="44">
        <v>7</v>
      </c>
      <c r="W64" s="44">
        <v>7</v>
      </c>
      <c r="X64" s="44">
        <v>7</v>
      </c>
      <c r="Y64" s="44">
        <v>7</v>
      </c>
      <c r="Z64" s="44">
        <v>7</v>
      </c>
      <c r="AA64" s="44">
        <v>7.4</v>
      </c>
      <c r="AB64" s="44">
        <v>7.4</v>
      </c>
      <c r="AC64" s="44">
        <v>7.4</v>
      </c>
      <c r="AD64" s="44">
        <v>7.4</v>
      </c>
      <c r="AE64" s="44">
        <v>7</v>
      </c>
      <c r="AF64" s="44">
        <v>7</v>
      </c>
      <c r="AG64" s="59">
        <v>12</v>
      </c>
      <c r="AH64" s="45">
        <f t="shared" si="2"/>
        <v>8.6999999999999993</v>
      </c>
      <c r="AI64" s="46">
        <f t="shared" si="3"/>
        <v>7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 t="s">
        <v>520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2.7</v>
      </c>
      <c r="C66" s="44">
        <v>2.7</v>
      </c>
      <c r="D66" s="44">
        <v>2.7</v>
      </c>
      <c r="E66" s="44">
        <v>2.7</v>
      </c>
      <c r="F66" s="44">
        <v>2.7</v>
      </c>
      <c r="G66" s="44">
        <v>2.7</v>
      </c>
      <c r="H66" s="44">
        <v>2.7</v>
      </c>
      <c r="I66" s="44">
        <v>2.7</v>
      </c>
      <c r="J66" s="44">
        <v>2.7</v>
      </c>
      <c r="K66" s="44">
        <v>2.7</v>
      </c>
      <c r="L66" s="44">
        <v>2.7</v>
      </c>
      <c r="M66" s="44">
        <v>2.7</v>
      </c>
      <c r="N66" s="44">
        <v>2.7</v>
      </c>
      <c r="O66" s="44">
        <v>2.7</v>
      </c>
      <c r="P66" s="44">
        <v>2.7</v>
      </c>
      <c r="Q66" s="44">
        <v>2.7</v>
      </c>
      <c r="R66" s="44">
        <v>2.7</v>
      </c>
      <c r="S66" s="44">
        <v>2.7</v>
      </c>
      <c r="T66" s="44">
        <v>2.7</v>
      </c>
      <c r="U66" s="44" t="s">
        <v>521</v>
      </c>
      <c r="V66" s="44">
        <v>4</v>
      </c>
      <c r="W66" s="44">
        <v>4</v>
      </c>
      <c r="X66" s="44">
        <v>4</v>
      </c>
      <c r="Y66" s="44">
        <v>4</v>
      </c>
      <c r="Z66" s="44">
        <v>4</v>
      </c>
      <c r="AA66" s="44">
        <v>5.6</v>
      </c>
      <c r="AB66" s="44">
        <v>5.6</v>
      </c>
      <c r="AC66" s="44">
        <v>5.6</v>
      </c>
      <c r="AD66" s="44">
        <v>0</v>
      </c>
      <c r="AE66" s="44">
        <v>0</v>
      </c>
      <c r="AF66" s="44">
        <v>0</v>
      </c>
      <c r="AG66" s="59">
        <v>12</v>
      </c>
      <c r="AH66" s="45">
        <f t="shared" si="2"/>
        <v>5.6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12</v>
      </c>
      <c r="C67" s="44">
        <v>12</v>
      </c>
      <c r="D67" s="44">
        <v>12</v>
      </c>
      <c r="E67" s="44">
        <v>12</v>
      </c>
      <c r="F67" s="44">
        <v>12</v>
      </c>
      <c r="G67" s="44">
        <v>12</v>
      </c>
      <c r="H67" s="44">
        <v>12</v>
      </c>
      <c r="I67" s="44">
        <v>12</v>
      </c>
      <c r="J67" s="44">
        <v>12</v>
      </c>
      <c r="K67" s="44">
        <v>12</v>
      </c>
      <c r="L67" s="44">
        <v>12</v>
      </c>
      <c r="M67" s="44">
        <v>12</v>
      </c>
      <c r="N67" s="44">
        <v>12</v>
      </c>
      <c r="O67" s="44">
        <v>12</v>
      </c>
      <c r="P67" s="44">
        <v>12</v>
      </c>
      <c r="Q67" s="44">
        <v>12</v>
      </c>
      <c r="R67" s="44">
        <v>12</v>
      </c>
      <c r="S67" s="44">
        <v>12</v>
      </c>
      <c r="T67" s="44">
        <v>12</v>
      </c>
      <c r="U67" s="44"/>
      <c r="V67" s="44">
        <v>15</v>
      </c>
      <c r="W67" s="44">
        <v>15</v>
      </c>
      <c r="X67" s="44">
        <v>15</v>
      </c>
      <c r="Y67" s="44">
        <v>15</v>
      </c>
      <c r="Z67" s="44">
        <v>15</v>
      </c>
      <c r="AA67" s="44">
        <v>13.5</v>
      </c>
      <c r="AB67" s="44">
        <v>13.5</v>
      </c>
      <c r="AC67" s="44">
        <v>13.5</v>
      </c>
      <c r="AD67" s="44">
        <v>13.5</v>
      </c>
      <c r="AE67" s="44">
        <v>13.5</v>
      </c>
      <c r="AF67" s="44">
        <v>13.5</v>
      </c>
      <c r="AG67" s="59">
        <v>12</v>
      </c>
      <c r="AH67" s="45">
        <f t="shared" si="2"/>
        <v>15</v>
      </c>
      <c r="AI67" s="46">
        <f t="shared" si="3"/>
        <v>12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9.9</v>
      </c>
      <c r="C68" s="44">
        <v>12.4</v>
      </c>
      <c r="D68" s="44">
        <v>12.4</v>
      </c>
      <c r="E68" s="44">
        <v>12.4</v>
      </c>
      <c r="F68" s="44">
        <v>12.4</v>
      </c>
      <c r="G68" s="44">
        <v>12.4</v>
      </c>
      <c r="H68" s="44">
        <v>12.4</v>
      </c>
      <c r="I68" s="44">
        <v>12.4</v>
      </c>
      <c r="J68" s="44">
        <v>12.4</v>
      </c>
      <c r="K68" s="44">
        <v>12.4</v>
      </c>
      <c r="L68" s="44">
        <v>12.4</v>
      </c>
      <c r="M68" s="44">
        <v>12.4</v>
      </c>
      <c r="N68" s="44">
        <v>12.4</v>
      </c>
      <c r="O68" s="44">
        <v>12.4</v>
      </c>
      <c r="P68" s="44">
        <v>12.4</v>
      </c>
      <c r="Q68" s="44">
        <v>12.4</v>
      </c>
      <c r="R68" s="44">
        <v>12.4</v>
      </c>
      <c r="S68" s="44">
        <v>12.4</v>
      </c>
      <c r="T68" s="44">
        <v>12.4</v>
      </c>
      <c r="U68" s="44" t="s">
        <v>519</v>
      </c>
      <c r="V68" s="44">
        <v>12.5</v>
      </c>
      <c r="W68" s="44">
        <v>12.5</v>
      </c>
      <c r="X68" s="44">
        <v>12.5</v>
      </c>
      <c r="Y68" s="44">
        <v>12.5</v>
      </c>
      <c r="Z68" s="44">
        <v>12.5</v>
      </c>
      <c r="AA68" s="44">
        <v>12.5</v>
      </c>
      <c r="AB68" s="44">
        <v>12.5</v>
      </c>
      <c r="AC68" s="44">
        <v>12.5</v>
      </c>
      <c r="AD68" s="44">
        <v>12.5</v>
      </c>
      <c r="AE68" s="44">
        <v>12.5</v>
      </c>
      <c r="AF68" s="44">
        <v>11.1</v>
      </c>
      <c r="AG68" s="59">
        <v>12</v>
      </c>
      <c r="AH68" s="45">
        <f t="shared" si="2"/>
        <v>12.5</v>
      </c>
      <c r="AI68" s="46">
        <f t="shared" si="3"/>
        <v>9.9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10</v>
      </c>
      <c r="D69" s="44">
        <v>10</v>
      </c>
      <c r="E69" s="44">
        <v>10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v>10</v>
      </c>
      <c r="S69" s="44">
        <v>10</v>
      </c>
      <c r="T69" s="44">
        <v>10</v>
      </c>
      <c r="U69" s="44" t="s">
        <v>520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10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10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10.1</v>
      </c>
      <c r="C70" s="44">
        <v>10.1</v>
      </c>
      <c r="D70" s="44">
        <v>10.1</v>
      </c>
      <c r="E70" s="44">
        <v>10.1</v>
      </c>
      <c r="F70" s="44">
        <v>10.1</v>
      </c>
      <c r="G70" s="44">
        <v>10.1</v>
      </c>
      <c r="H70" s="44">
        <v>10.1</v>
      </c>
      <c r="I70" s="44">
        <v>10.1</v>
      </c>
      <c r="J70" s="44">
        <v>10.1</v>
      </c>
      <c r="K70" s="44">
        <v>10.1</v>
      </c>
      <c r="L70" s="44">
        <v>10.1</v>
      </c>
      <c r="M70" s="44">
        <v>10.1</v>
      </c>
      <c r="N70" s="44">
        <v>10.1</v>
      </c>
      <c r="O70" s="44">
        <v>10.1</v>
      </c>
      <c r="P70" s="44">
        <v>10.1</v>
      </c>
      <c r="Q70" s="44">
        <v>10.1</v>
      </c>
      <c r="R70" s="44">
        <v>10.1</v>
      </c>
      <c r="S70" s="44">
        <v>10.1</v>
      </c>
      <c r="T70" s="44">
        <v>10.1</v>
      </c>
      <c r="U70" s="44" t="s">
        <v>521</v>
      </c>
      <c r="V70" s="44">
        <v>11.1</v>
      </c>
      <c r="W70" s="44">
        <v>11.1</v>
      </c>
      <c r="X70" s="44">
        <v>11.1</v>
      </c>
      <c r="Y70" s="44">
        <v>11.1</v>
      </c>
      <c r="Z70" s="44">
        <v>11.1</v>
      </c>
      <c r="AA70" s="44">
        <v>11.1</v>
      </c>
      <c r="AB70" s="44">
        <v>11.1</v>
      </c>
      <c r="AC70" s="44">
        <v>11.1</v>
      </c>
      <c r="AD70" s="44">
        <v>11.1</v>
      </c>
      <c r="AE70" s="44">
        <v>11.1</v>
      </c>
      <c r="AF70" s="44">
        <v>11.1</v>
      </c>
      <c r="AG70" s="59">
        <v>11</v>
      </c>
      <c r="AH70" s="45">
        <f t="shared" si="2"/>
        <v>11.1</v>
      </c>
      <c r="AI70" s="46">
        <f t="shared" si="3"/>
        <v>10.1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>
        <v>9.4</v>
      </c>
      <c r="T71" s="44">
        <v>9.4</v>
      </c>
      <c r="U71" s="44"/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11.7</v>
      </c>
      <c r="D72" s="44">
        <v>11.7</v>
      </c>
      <c r="E72" s="44">
        <v>11.7</v>
      </c>
      <c r="F72" s="44">
        <v>11.7</v>
      </c>
      <c r="G72" s="44">
        <v>11.7</v>
      </c>
      <c r="H72" s="44">
        <v>11.7</v>
      </c>
      <c r="I72" s="44">
        <v>11.7</v>
      </c>
      <c r="J72" s="44">
        <v>11.7</v>
      </c>
      <c r="K72" s="44">
        <v>11.7</v>
      </c>
      <c r="L72" s="44">
        <v>11.7</v>
      </c>
      <c r="M72" s="44">
        <v>11.7</v>
      </c>
      <c r="N72" s="44">
        <v>11.7</v>
      </c>
      <c r="O72" s="44">
        <v>11.7</v>
      </c>
      <c r="P72" s="44">
        <v>11.7</v>
      </c>
      <c r="Q72" s="44">
        <v>11.7</v>
      </c>
      <c r="R72" s="44">
        <v>5</v>
      </c>
      <c r="S72" s="44">
        <v>5</v>
      </c>
      <c r="T72" s="44">
        <v>5</v>
      </c>
      <c r="U72" s="44" t="s">
        <v>519</v>
      </c>
      <c r="V72" s="44">
        <v>11.7</v>
      </c>
      <c r="W72" s="44">
        <v>11.7</v>
      </c>
      <c r="X72" s="44">
        <v>11.7</v>
      </c>
      <c r="Y72" s="44">
        <v>9.6999999999999993</v>
      </c>
      <c r="Z72" s="44">
        <v>9.6999999999999993</v>
      </c>
      <c r="AA72" s="44">
        <v>9.6999999999999993</v>
      </c>
      <c r="AB72" s="44">
        <v>9.6999999999999993</v>
      </c>
      <c r="AC72" s="44">
        <v>9.6999999999999993</v>
      </c>
      <c r="AD72" s="44">
        <v>9.6999999999999993</v>
      </c>
      <c r="AE72" s="44">
        <v>9.6999999999999993</v>
      </c>
      <c r="AF72" s="44">
        <v>9.6999999999999993</v>
      </c>
      <c r="AG72" s="59">
        <v>10.7</v>
      </c>
      <c r="AH72" s="45">
        <f t="shared" si="2"/>
        <v>11.7</v>
      </c>
      <c r="AI72" s="46">
        <f t="shared" si="3"/>
        <v>5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3.8</v>
      </c>
      <c r="C73" s="44">
        <v>4.5</v>
      </c>
      <c r="D73" s="44">
        <v>4.5</v>
      </c>
      <c r="E73" s="44">
        <v>4.5</v>
      </c>
      <c r="F73" s="44">
        <v>4.5</v>
      </c>
      <c r="G73" s="44">
        <v>4.5</v>
      </c>
      <c r="H73" s="44">
        <v>4.5</v>
      </c>
      <c r="I73" s="44">
        <v>4.5</v>
      </c>
      <c r="J73" s="44">
        <v>4.5</v>
      </c>
      <c r="K73" s="44">
        <v>4.5</v>
      </c>
      <c r="L73" s="44">
        <v>4.5</v>
      </c>
      <c r="M73" s="44">
        <v>4.5</v>
      </c>
      <c r="N73" s="44">
        <v>4.5</v>
      </c>
      <c r="O73" s="44">
        <v>4.5</v>
      </c>
      <c r="P73" s="44">
        <v>4.5</v>
      </c>
      <c r="Q73" s="44">
        <v>4.5</v>
      </c>
      <c r="R73" s="44">
        <v>4.5</v>
      </c>
      <c r="S73" s="44">
        <v>4.5</v>
      </c>
      <c r="T73" s="44">
        <v>4.5</v>
      </c>
      <c r="U73" s="44" t="s">
        <v>520</v>
      </c>
      <c r="V73" s="44">
        <v>3.9</v>
      </c>
      <c r="W73" s="44">
        <v>3.9</v>
      </c>
      <c r="X73" s="44">
        <v>3.9</v>
      </c>
      <c r="Y73" s="44">
        <v>3.9</v>
      </c>
      <c r="Z73" s="44">
        <v>3.9</v>
      </c>
      <c r="AA73" s="44">
        <v>3.9</v>
      </c>
      <c r="AB73" s="44">
        <v>3.9</v>
      </c>
      <c r="AC73" s="44">
        <v>3.9</v>
      </c>
      <c r="AD73" s="44">
        <v>3.9</v>
      </c>
      <c r="AE73" s="44">
        <v>3.9</v>
      </c>
      <c r="AF73" s="44">
        <v>3.9</v>
      </c>
      <c r="AG73" s="59">
        <v>10.3</v>
      </c>
      <c r="AH73" s="45">
        <f>MAX(B73:AF73)</f>
        <v>4.5</v>
      </c>
      <c r="AI73" s="46">
        <f>MIN(B73:AF73)</f>
        <v>3.8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5</v>
      </c>
      <c r="E74" s="44">
        <v>5</v>
      </c>
      <c r="F74" s="44">
        <v>5</v>
      </c>
      <c r="G74" s="44">
        <v>5</v>
      </c>
      <c r="H74" s="44">
        <v>5</v>
      </c>
      <c r="I74" s="44">
        <v>5</v>
      </c>
      <c r="J74" s="44">
        <v>5</v>
      </c>
      <c r="K74" s="44">
        <v>5</v>
      </c>
      <c r="L74" s="44">
        <v>5</v>
      </c>
      <c r="M74" s="44">
        <v>5</v>
      </c>
      <c r="N74" s="44">
        <v>5</v>
      </c>
      <c r="O74" s="44">
        <v>5</v>
      </c>
      <c r="P74" s="44">
        <v>5</v>
      </c>
      <c r="Q74" s="44">
        <v>5</v>
      </c>
      <c r="R74" s="44">
        <v>5</v>
      </c>
      <c r="S74" s="44">
        <v>5</v>
      </c>
      <c r="T74" s="44">
        <v>5</v>
      </c>
      <c r="U74" s="44" t="s">
        <v>521</v>
      </c>
      <c r="V74" s="44">
        <v>7</v>
      </c>
      <c r="W74" s="44">
        <v>7</v>
      </c>
      <c r="X74" s="44">
        <v>7</v>
      </c>
      <c r="Y74" s="44">
        <v>7</v>
      </c>
      <c r="Z74" s="44">
        <v>7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5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9.6</v>
      </c>
      <c r="C76" s="44">
        <v>9.6</v>
      </c>
      <c r="D76" s="44">
        <v>9.6</v>
      </c>
      <c r="E76" s="44">
        <v>9.6</v>
      </c>
      <c r="F76" s="44">
        <v>9.6</v>
      </c>
      <c r="G76" s="44">
        <v>9.6</v>
      </c>
      <c r="H76" s="44">
        <v>9.6</v>
      </c>
      <c r="I76" s="44">
        <v>9.6</v>
      </c>
      <c r="J76" s="44">
        <v>9.6</v>
      </c>
      <c r="K76" s="44">
        <v>9.6</v>
      </c>
      <c r="L76" s="44">
        <v>9.6</v>
      </c>
      <c r="M76" s="44">
        <v>9.6</v>
      </c>
      <c r="N76" s="44">
        <v>9.6</v>
      </c>
      <c r="O76" s="44">
        <v>9.6</v>
      </c>
      <c r="P76" s="44">
        <v>9.6</v>
      </c>
      <c r="Q76" s="44">
        <v>9.6</v>
      </c>
      <c r="R76" s="44">
        <v>9.6</v>
      </c>
      <c r="S76" s="44">
        <v>9.6</v>
      </c>
      <c r="T76" s="44">
        <v>9.6</v>
      </c>
      <c r="U76" s="44" t="s">
        <v>519</v>
      </c>
      <c r="V76" s="44">
        <v>8.4</v>
      </c>
      <c r="W76" s="44">
        <v>8.4</v>
      </c>
      <c r="X76" s="44">
        <v>8.4</v>
      </c>
      <c r="Y76" s="44">
        <v>8.4</v>
      </c>
      <c r="Z76" s="44">
        <v>8.4</v>
      </c>
      <c r="AA76" s="44">
        <v>8.4</v>
      </c>
      <c r="AB76" s="44">
        <v>8.4</v>
      </c>
      <c r="AC76" s="44">
        <v>8.4</v>
      </c>
      <c r="AD76" s="44">
        <v>8.4</v>
      </c>
      <c r="AE76" s="44">
        <v>8.4</v>
      </c>
      <c r="AF76" s="44">
        <v>8.4</v>
      </c>
      <c r="AG76" s="59">
        <v>10</v>
      </c>
      <c r="AH76" s="45">
        <f t="shared" si="2"/>
        <v>9.6</v>
      </c>
      <c r="AI76" s="46">
        <f t="shared" si="3"/>
        <v>8.4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 t="s">
        <v>520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44" t="s">
        <v>521</v>
      </c>
      <c r="V78" s="63">
        <v>257</v>
      </c>
      <c r="W78" s="63">
        <v>257</v>
      </c>
      <c r="X78" s="63">
        <v>257</v>
      </c>
      <c r="Y78" s="63">
        <v>257</v>
      </c>
      <c r="Z78" s="63">
        <v>257</v>
      </c>
      <c r="AA78" s="63">
        <v>257</v>
      </c>
      <c r="AB78" s="63">
        <v>257</v>
      </c>
      <c r="AC78" s="63">
        <v>257</v>
      </c>
      <c r="AD78" s="63">
        <v>257</v>
      </c>
      <c r="AE78" s="63">
        <v>257</v>
      </c>
      <c r="AF78" s="63">
        <v>257</v>
      </c>
      <c r="AG78" s="59">
        <f>AG340</f>
        <v>725.08240000000023</v>
      </c>
      <c r="AH78" s="45">
        <f t="shared" si="2"/>
        <v>257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v>154.9</v>
      </c>
      <c r="C79" s="63">
        <v>163.69999999999999</v>
      </c>
      <c r="D79" s="63">
        <v>163.69999999999999</v>
      </c>
      <c r="E79" s="63">
        <v>163.69999999999999</v>
      </c>
      <c r="F79" s="63">
        <v>163.69999999999999</v>
      </c>
      <c r="G79" s="63">
        <v>163.69999999999999</v>
      </c>
      <c r="H79" s="63">
        <v>174</v>
      </c>
      <c r="I79" s="63">
        <v>174</v>
      </c>
      <c r="J79" s="63">
        <v>174</v>
      </c>
      <c r="K79" s="215"/>
      <c r="L79" s="215">
        <v>177.7</v>
      </c>
      <c r="M79" s="215">
        <v>177.7</v>
      </c>
      <c r="N79" s="215">
        <v>177.7</v>
      </c>
      <c r="O79" s="215">
        <v>177.7</v>
      </c>
      <c r="P79" s="215">
        <v>177.7</v>
      </c>
      <c r="Q79" s="215">
        <v>177.7</v>
      </c>
      <c r="R79" s="215">
        <v>177.7</v>
      </c>
      <c r="S79" s="215">
        <f>83.5+91</f>
        <v>174.5</v>
      </c>
      <c r="T79" s="215">
        <f>82+84</f>
        <v>166</v>
      </c>
      <c r="U79" s="44"/>
      <c r="V79" s="215">
        <v>147</v>
      </c>
      <c r="W79" s="215">
        <v>147</v>
      </c>
      <c r="X79" s="215">
        <f>74.6+72.8</f>
        <v>147.39999999999998</v>
      </c>
      <c r="Y79" s="215">
        <f>73.6+69.6</f>
        <v>143.19999999999999</v>
      </c>
      <c r="Z79" s="215">
        <v>110</v>
      </c>
      <c r="AA79" s="215">
        <v>115</v>
      </c>
      <c r="AB79" s="215">
        <v>115</v>
      </c>
      <c r="AC79" s="215">
        <v>115</v>
      </c>
      <c r="AD79" s="215">
        <v>115</v>
      </c>
      <c r="AE79" s="215">
        <v>115</v>
      </c>
      <c r="AF79" s="215">
        <v>115</v>
      </c>
      <c r="AG79" s="59">
        <v>240</v>
      </c>
      <c r="AH79" s="45">
        <f t="shared" si="2"/>
        <v>177.7</v>
      </c>
      <c r="AI79" s="46">
        <f t="shared" si="3"/>
        <v>110</v>
      </c>
      <c r="AK79" s="47"/>
    </row>
    <row r="80" spans="1:88" ht="15.75" thickBot="1" x14ac:dyDescent="0.3">
      <c r="A80" s="65" t="s">
        <v>32</v>
      </c>
      <c r="B80" s="66">
        <f t="shared" ref="B80" si="20">SUM(B11:B78)</f>
        <v>1673.6</v>
      </c>
      <c r="C80" s="66">
        <f t="shared" ref="C80:AG80" si="21">SUM(C11:C78)</f>
        <v>1631.6000000000001</v>
      </c>
      <c r="D80" s="66">
        <f t="shared" si="21"/>
        <v>1614.6</v>
      </c>
      <c r="E80" s="66">
        <f t="shared" si="21"/>
        <v>1614.6</v>
      </c>
      <c r="F80" s="66">
        <f t="shared" si="21"/>
        <v>1655.6</v>
      </c>
      <c r="G80" s="66">
        <f t="shared" si="21"/>
        <v>1655.6</v>
      </c>
      <c r="H80" s="66">
        <f t="shared" si="21"/>
        <v>1655.6</v>
      </c>
      <c r="I80" s="66">
        <f t="shared" si="21"/>
        <v>1655.6</v>
      </c>
      <c r="J80" s="66">
        <f t="shared" si="21"/>
        <v>1655.6</v>
      </c>
      <c r="K80" s="66">
        <f t="shared" si="21"/>
        <v>1655.6</v>
      </c>
      <c r="L80" s="66">
        <f t="shared" si="21"/>
        <v>1655.6</v>
      </c>
      <c r="M80" s="66">
        <f t="shared" ref="M80:N80" si="22">SUM(M11:M78)</f>
        <v>1715.8</v>
      </c>
      <c r="N80" s="66">
        <f t="shared" si="22"/>
        <v>1715.8</v>
      </c>
      <c r="O80" s="66">
        <f t="shared" ref="O80" si="23">SUM(O11:O78)</f>
        <v>1715.8</v>
      </c>
      <c r="P80" s="66">
        <f t="shared" si="21"/>
        <v>1713.8</v>
      </c>
      <c r="Q80" s="66">
        <f t="shared" si="21"/>
        <v>1713.8</v>
      </c>
      <c r="R80" s="66">
        <f t="shared" si="21"/>
        <v>1667.3</v>
      </c>
      <c r="S80" s="66">
        <f t="shared" si="21"/>
        <v>1716.0999999999997</v>
      </c>
      <c r="T80" s="66">
        <f t="shared" si="21"/>
        <v>1858.7000000000005</v>
      </c>
      <c r="U80" s="44" t="s">
        <v>519</v>
      </c>
      <c r="V80" s="66">
        <f t="shared" si="21"/>
        <v>1779.2000000000003</v>
      </c>
      <c r="W80" s="66">
        <f t="shared" ref="W80" si="24">SUM(W11:W78)</f>
        <v>1689.2000000000003</v>
      </c>
      <c r="X80" s="66">
        <f t="shared" si="21"/>
        <v>1685.2000000000003</v>
      </c>
      <c r="Y80" s="66">
        <f t="shared" si="21"/>
        <v>1672.1000000000004</v>
      </c>
      <c r="Z80" s="66">
        <f t="shared" ref="Z80:AA80" si="25">SUM(Z11:Z78)</f>
        <v>1778.8000000000004</v>
      </c>
      <c r="AA80" s="66">
        <f t="shared" si="25"/>
        <v>1816.5000000000007</v>
      </c>
      <c r="AB80" s="66">
        <f t="shared" si="21"/>
        <v>1906.5000000000007</v>
      </c>
      <c r="AC80" s="66">
        <f t="shared" si="21"/>
        <v>1906.5000000000007</v>
      </c>
      <c r="AD80" s="66">
        <f t="shared" si="21"/>
        <v>1832.1000000000004</v>
      </c>
      <c r="AE80" s="66">
        <f t="shared" si="21"/>
        <v>1812.8000000000002</v>
      </c>
      <c r="AF80" s="66">
        <f t="shared" si="21"/>
        <v>1757.0000000000002</v>
      </c>
      <c r="AG80" s="66">
        <f t="shared" si="21"/>
        <v>2672.3274000000001</v>
      </c>
      <c r="AH80" s="45">
        <f t="shared" si="2"/>
        <v>1906.5000000000007</v>
      </c>
      <c r="AI80" s="46">
        <f t="shared" si="3"/>
        <v>1614.6</v>
      </c>
      <c r="AK80" s="47"/>
    </row>
    <row r="81" spans="1:75" x14ac:dyDescent="0.25">
      <c r="A81" s="67" t="s">
        <v>366</v>
      </c>
      <c r="B81" s="44">
        <v>457.1</v>
      </c>
      <c r="C81" s="44">
        <v>457.1</v>
      </c>
      <c r="D81" s="44">
        <v>457.1</v>
      </c>
      <c r="E81" s="44">
        <v>457.1</v>
      </c>
      <c r="F81" s="44">
        <v>457.1</v>
      </c>
      <c r="G81" s="44">
        <v>457.1</v>
      </c>
      <c r="H81" s="44">
        <v>457.1</v>
      </c>
      <c r="I81" s="44">
        <v>457.1</v>
      </c>
      <c r="J81" s="44">
        <v>457.1</v>
      </c>
      <c r="K81" s="44">
        <v>457.1</v>
      </c>
      <c r="L81" s="44">
        <v>457.1</v>
      </c>
      <c r="M81" s="44">
        <v>457.1</v>
      </c>
      <c r="N81" s="44">
        <v>457.1</v>
      </c>
      <c r="O81" s="44">
        <v>457.1</v>
      </c>
      <c r="P81" s="44">
        <v>457.1</v>
      </c>
      <c r="Q81" s="44">
        <v>457.1</v>
      </c>
      <c r="R81" s="44">
        <v>457.1</v>
      </c>
      <c r="S81" s="44">
        <v>456.8</v>
      </c>
      <c r="T81" s="44">
        <v>456.8</v>
      </c>
      <c r="U81" s="44" t="s">
        <v>520</v>
      </c>
      <c r="V81" s="44">
        <v>457</v>
      </c>
      <c r="W81" s="44">
        <v>457</v>
      </c>
      <c r="X81" s="44">
        <v>457</v>
      </c>
      <c r="Y81" s="44">
        <v>457</v>
      </c>
      <c r="Z81" s="44">
        <v>457</v>
      </c>
      <c r="AA81" s="44">
        <v>457</v>
      </c>
      <c r="AB81" s="44">
        <v>457</v>
      </c>
      <c r="AC81" s="44">
        <v>457</v>
      </c>
      <c r="AD81" s="44">
        <v>457</v>
      </c>
      <c r="AE81" s="44">
        <v>457</v>
      </c>
      <c r="AF81" s="44">
        <v>457</v>
      </c>
      <c r="AG81" s="59">
        <v>456</v>
      </c>
      <c r="AH81" s="45">
        <f t="shared" ref="AH81:AH87" si="26">MAX(B81:AF81)</f>
        <v>457.1</v>
      </c>
      <c r="AI81" s="46">
        <f t="shared" ref="AI81:AI87" si="27">MIN(B81:AF81)</f>
        <v>456.8</v>
      </c>
      <c r="AK81" s="47"/>
    </row>
    <row r="82" spans="1:75" x14ac:dyDescent="0.25">
      <c r="A82" s="68" t="s">
        <v>367</v>
      </c>
      <c r="B82" s="43">
        <v>80.099999999999994</v>
      </c>
      <c r="C82" s="43">
        <v>80.099999999999994</v>
      </c>
      <c r="D82" s="43">
        <v>70.3</v>
      </c>
      <c r="E82" s="43">
        <v>70.3</v>
      </c>
      <c r="F82" s="43">
        <v>70.3</v>
      </c>
      <c r="G82" s="43">
        <v>70.3</v>
      </c>
      <c r="H82" s="43">
        <v>70.3</v>
      </c>
      <c r="I82" s="43">
        <v>70.3</v>
      </c>
      <c r="J82" s="43">
        <v>70.3</v>
      </c>
      <c r="K82" s="43">
        <v>70.3</v>
      </c>
      <c r="L82" s="43">
        <v>70.3</v>
      </c>
      <c r="M82" s="43">
        <v>70.3</v>
      </c>
      <c r="N82" s="43">
        <v>70.3</v>
      </c>
      <c r="O82" s="43">
        <v>70.3</v>
      </c>
      <c r="P82" s="43">
        <v>70.3</v>
      </c>
      <c r="Q82" s="43">
        <v>70.3</v>
      </c>
      <c r="R82" s="43">
        <v>70.3</v>
      </c>
      <c r="S82" s="43">
        <v>90.3</v>
      </c>
      <c r="T82" s="43">
        <v>0</v>
      </c>
      <c r="U82" s="44" t="s">
        <v>521</v>
      </c>
      <c r="V82" s="43">
        <v>90</v>
      </c>
      <c r="W82" s="43">
        <v>90</v>
      </c>
      <c r="X82" s="43">
        <v>90</v>
      </c>
      <c r="Y82" s="43">
        <v>100.3</v>
      </c>
      <c r="Z82" s="43">
        <v>100.3</v>
      </c>
      <c r="AA82" s="43">
        <v>100.3</v>
      </c>
      <c r="AB82" s="43">
        <v>100.3</v>
      </c>
      <c r="AC82" s="43">
        <v>100.3</v>
      </c>
      <c r="AD82" s="43">
        <v>100.3</v>
      </c>
      <c r="AE82" s="43">
        <v>100.3</v>
      </c>
      <c r="AF82" s="43">
        <v>100.3</v>
      </c>
      <c r="AG82" s="61">
        <v>111</v>
      </c>
      <c r="AH82" s="45">
        <f t="shared" si="26"/>
        <v>100.3</v>
      </c>
      <c r="AI82" s="46">
        <f t="shared" si="27"/>
        <v>0</v>
      </c>
      <c r="AK82" s="47"/>
    </row>
    <row r="83" spans="1:75" x14ac:dyDescent="0.25">
      <c r="A83" s="68" t="s">
        <v>368</v>
      </c>
      <c r="B83" s="43">
        <v>76</v>
      </c>
      <c r="C83" s="43">
        <v>0</v>
      </c>
      <c r="D83" s="43">
        <v>0</v>
      </c>
      <c r="E83" s="43">
        <v>0</v>
      </c>
      <c r="F83" s="43">
        <v>0</v>
      </c>
      <c r="G83" s="43">
        <v>0</v>
      </c>
      <c r="H83" s="43">
        <v>56</v>
      </c>
      <c r="I83" s="43">
        <v>56</v>
      </c>
      <c r="J83" s="43">
        <v>56</v>
      </c>
      <c r="K83" s="43">
        <v>80</v>
      </c>
      <c r="L83" s="43">
        <v>80</v>
      </c>
      <c r="M83" s="43">
        <v>80</v>
      </c>
      <c r="N83" s="43">
        <v>80</v>
      </c>
      <c r="O83" s="43">
        <v>80</v>
      </c>
      <c r="P83" s="43">
        <v>67.8</v>
      </c>
      <c r="Q83" s="43">
        <v>67.8</v>
      </c>
      <c r="R83" s="43">
        <v>67.8</v>
      </c>
      <c r="S83" s="43">
        <v>0</v>
      </c>
      <c r="T83" s="43">
        <v>0</v>
      </c>
      <c r="U83" s="44"/>
      <c r="V83" s="43">
        <v>0</v>
      </c>
      <c r="W83" s="43">
        <v>0</v>
      </c>
      <c r="X83" s="43">
        <v>0</v>
      </c>
      <c r="Y83" s="43">
        <v>0</v>
      </c>
      <c r="Z83" s="43">
        <v>0</v>
      </c>
      <c r="AA83" s="43">
        <v>0</v>
      </c>
      <c r="AB83" s="43">
        <v>0</v>
      </c>
      <c r="AC83" s="43">
        <v>0</v>
      </c>
      <c r="AD83" s="43">
        <v>0</v>
      </c>
      <c r="AE83" s="43">
        <v>0</v>
      </c>
      <c r="AF83" s="43">
        <v>68</v>
      </c>
      <c r="AG83" s="61">
        <v>102</v>
      </c>
      <c r="AH83" s="45">
        <f t="shared" si="26"/>
        <v>80</v>
      </c>
      <c r="AI83" s="46">
        <f t="shared" si="27"/>
        <v>0</v>
      </c>
      <c r="AK83" s="47"/>
    </row>
    <row r="84" spans="1:75" x14ac:dyDescent="0.25">
      <c r="A84" s="42" t="s">
        <v>181</v>
      </c>
      <c r="B84" s="44">
        <v>41</v>
      </c>
      <c r="C84" s="44">
        <v>61.3</v>
      </c>
      <c r="D84" s="44">
        <v>61.3</v>
      </c>
      <c r="E84" s="44">
        <v>61.3</v>
      </c>
      <c r="F84" s="44">
        <v>61.3</v>
      </c>
      <c r="G84" s="44">
        <v>61.3</v>
      </c>
      <c r="H84" s="44">
        <v>61.3</v>
      </c>
      <c r="I84" s="44">
        <v>61.3</v>
      </c>
      <c r="J84" s="44">
        <v>61.3</v>
      </c>
      <c r="K84" s="44">
        <v>61.3</v>
      </c>
      <c r="L84" s="44">
        <v>61.3</v>
      </c>
      <c r="M84" s="44">
        <v>61.3</v>
      </c>
      <c r="N84" s="44">
        <v>61.3</v>
      </c>
      <c r="O84" s="44">
        <v>61.3</v>
      </c>
      <c r="P84" s="44">
        <v>61.3</v>
      </c>
      <c r="Q84" s="44">
        <v>61.3</v>
      </c>
      <c r="R84" s="44">
        <v>61.3</v>
      </c>
      <c r="S84" s="44">
        <v>54.3</v>
      </c>
      <c r="T84" s="44">
        <v>61.3</v>
      </c>
      <c r="U84" s="44" t="s">
        <v>519</v>
      </c>
      <c r="V84" s="44">
        <v>60</v>
      </c>
      <c r="W84" s="44">
        <v>60</v>
      </c>
      <c r="X84" s="44">
        <v>60.4</v>
      </c>
      <c r="Y84" s="44">
        <v>59.85</v>
      </c>
      <c r="Z84" s="44">
        <v>59.85</v>
      </c>
      <c r="AA84" s="44">
        <v>59.85</v>
      </c>
      <c r="AB84" s="44">
        <v>59.85</v>
      </c>
      <c r="AC84" s="44">
        <v>59.85</v>
      </c>
      <c r="AD84" s="44">
        <v>59.85</v>
      </c>
      <c r="AE84" s="44">
        <v>48.7</v>
      </c>
      <c r="AF84" s="44">
        <v>57</v>
      </c>
      <c r="AG84" s="59">
        <v>60</v>
      </c>
      <c r="AH84" s="45">
        <f t="shared" si="26"/>
        <v>61.3</v>
      </c>
      <c r="AI84" s="46">
        <f t="shared" si="27"/>
        <v>41</v>
      </c>
      <c r="AK84" s="47"/>
    </row>
    <row r="85" spans="1:75" x14ac:dyDescent="0.25">
      <c r="A85" s="69" t="s">
        <v>369</v>
      </c>
      <c r="B85" s="43">
        <v>43.2</v>
      </c>
      <c r="C85" s="43">
        <v>43.2</v>
      </c>
      <c r="D85" s="43">
        <v>43.2</v>
      </c>
      <c r="E85" s="43">
        <v>35</v>
      </c>
      <c r="F85" s="43">
        <v>35</v>
      </c>
      <c r="G85" s="43">
        <v>35</v>
      </c>
      <c r="H85" s="43">
        <v>35</v>
      </c>
      <c r="I85" s="43">
        <v>35</v>
      </c>
      <c r="J85" s="43">
        <v>35</v>
      </c>
      <c r="K85" s="43">
        <v>35</v>
      </c>
      <c r="L85" s="43">
        <v>35</v>
      </c>
      <c r="M85" s="43">
        <v>35</v>
      </c>
      <c r="N85" s="43">
        <v>35</v>
      </c>
      <c r="O85" s="43">
        <v>35</v>
      </c>
      <c r="P85" s="43">
        <v>35</v>
      </c>
      <c r="Q85" s="43">
        <v>35</v>
      </c>
      <c r="R85" s="43">
        <v>35</v>
      </c>
      <c r="S85" s="43">
        <v>43.2</v>
      </c>
      <c r="T85" s="43">
        <v>43.2</v>
      </c>
      <c r="U85" s="44" t="s">
        <v>520</v>
      </c>
      <c r="V85" s="43">
        <v>43.2</v>
      </c>
      <c r="W85" s="43">
        <v>43.2</v>
      </c>
      <c r="X85" s="43">
        <v>43.2</v>
      </c>
      <c r="Y85" s="43">
        <v>43.2</v>
      </c>
      <c r="Z85" s="43">
        <v>43.2</v>
      </c>
      <c r="AA85" s="43">
        <v>43.2</v>
      </c>
      <c r="AB85" s="43">
        <v>43.2</v>
      </c>
      <c r="AC85" s="43">
        <v>43.2</v>
      </c>
      <c r="AD85" s="43">
        <v>43.2</v>
      </c>
      <c r="AE85" s="43">
        <v>43.2</v>
      </c>
      <c r="AF85" s="43">
        <v>43.2</v>
      </c>
      <c r="AG85" s="70">
        <v>42.5</v>
      </c>
      <c r="AH85" s="45">
        <f t="shared" si="26"/>
        <v>43.2</v>
      </c>
      <c r="AI85" s="46">
        <f t="shared" si="27"/>
        <v>35</v>
      </c>
      <c r="AK85" s="47"/>
    </row>
    <row r="86" spans="1:75" x14ac:dyDescent="0.25">
      <c r="A86" s="69" t="s">
        <v>370</v>
      </c>
      <c r="B86" s="43">
        <v>22.3</v>
      </c>
      <c r="C86" s="43">
        <v>22.3</v>
      </c>
      <c r="D86" s="43">
        <v>22.3</v>
      </c>
      <c r="E86" s="43">
        <v>22.3</v>
      </c>
      <c r="F86" s="43">
        <v>22.3</v>
      </c>
      <c r="G86" s="43">
        <v>22.3</v>
      </c>
      <c r="H86" s="43">
        <v>22.3</v>
      </c>
      <c r="I86" s="43">
        <v>22.3</v>
      </c>
      <c r="J86" s="43">
        <v>22.3</v>
      </c>
      <c r="K86" s="43">
        <v>22.3</v>
      </c>
      <c r="L86" s="43">
        <v>22.3</v>
      </c>
      <c r="M86" s="43">
        <v>22.3</v>
      </c>
      <c r="N86" s="43">
        <v>22.3</v>
      </c>
      <c r="O86" s="43">
        <v>22.3</v>
      </c>
      <c r="P86" s="43">
        <v>22.3</v>
      </c>
      <c r="Q86" s="43">
        <v>22.3</v>
      </c>
      <c r="R86" s="43">
        <v>22.3</v>
      </c>
      <c r="S86" s="43">
        <v>22.3</v>
      </c>
      <c r="T86" s="43">
        <v>22.3</v>
      </c>
      <c r="U86" s="44" t="s">
        <v>521</v>
      </c>
      <c r="V86" s="43">
        <v>22.1</v>
      </c>
      <c r="W86" s="43">
        <v>22.1</v>
      </c>
      <c r="X86" s="43">
        <v>22.1</v>
      </c>
      <c r="Y86" s="43">
        <v>22.1</v>
      </c>
      <c r="Z86" s="43">
        <v>22.1</v>
      </c>
      <c r="AA86" s="43">
        <v>22.1</v>
      </c>
      <c r="AB86" s="43">
        <v>22.1</v>
      </c>
      <c r="AC86" s="43">
        <v>22.1</v>
      </c>
      <c r="AD86" s="43">
        <v>22.1</v>
      </c>
      <c r="AE86" s="43">
        <v>22.1</v>
      </c>
      <c r="AF86" s="43">
        <v>22.1</v>
      </c>
      <c r="AG86" s="70">
        <v>22.1</v>
      </c>
      <c r="AH86" s="45">
        <f t="shared" si="26"/>
        <v>22.3</v>
      </c>
      <c r="AI86" s="46">
        <f t="shared" si="27"/>
        <v>22.1</v>
      </c>
      <c r="AK86" s="47"/>
    </row>
    <row r="87" spans="1:75" ht="15.75" thickBot="1" x14ac:dyDescent="0.3">
      <c r="A87" s="71" t="s">
        <v>33</v>
      </c>
      <c r="B87" s="292">
        <v>15</v>
      </c>
      <c r="C87" s="292">
        <v>15</v>
      </c>
      <c r="D87" s="292">
        <v>15</v>
      </c>
      <c r="E87" s="292">
        <v>12.5</v>
      </c>
      <c r="F87" s="292">
        <v>12.5</v>
      </c>
      <c r="G87" s="292">
        <v>12.5</v>
      </c>
      <c r="H87" s="292">
        <v>12.5</v>
      </c>
      <c r="I87" s="292">
        <v>12.5</v>
      </c>
      <c r="J87" s="292">
        <v>12.5</v>
      </c>
      <c r="K87" s="292">
        <v>12.5</v>
      </c>
      <c r="L87" s="292">
        <v>12.5</v>
      </c>
      <c r="M87" s="292">
        <v>12.5</v>
      </c>
      <c r="N87" s="292">
        <v>12.5</v>
      </c>
      <c r="O87" s="292">
        <v>12.5</v>
      </c>
      <c r="P87" s="292">
        <v>12.5</v>
      </c>
      <c r="Q87" s="292">
        <v>12.5</v>
      </c>
      <c r="R87" s="292">
        <v>12.5</v>
      </c>
      <c r="S87" s="292">
        <v>14.8</v>
      </c>
      <c r="T87" s="292">
        <v>14.8</v>
      </c>
      <c r="U87" s="44"/>
      <c r="V87" s="292">
        <v>14.2</v>
      </c>
      <c r="W87" s="292">
        <v>14.2</v>
      </c>
      <c r="X87" s="292">
        <v>14.2</v>
      </c>
      <c r="Y87" s="292">
        <v>14.2</v>
      </c>
      <c r="Z87" s="292">
        <v>14.2</v>
      </c>
      <c r="AA87" s="292">
        <v>14.2</v>
      </c>
      <c r="AB87" s="292">
        <v>14.2</v>
      </c>
      <c r="AC87" s="292">
        <v>14.2</v>
      </c>
      <c r="AD87" s="292">
        <v>14.2</v>
      </c>
      <c r="AE87" s="292">
        <v>14.2</v>
      </c>
      <c r="AF87" s="292">
        <v>14.2</v>
      </c>
      <c r="AG87" s="73">
        <v>14.8</v>
      </c>
      <c r="AH87" s="45">
        <f t="shared" si="26"/>
        <v>15</v>
      </c>
      <c r="AI87" s="46">
        <f t="shared" si="27"/>
        <v>12.5</v>
      </c>
      <c r="AK87" s="47"/>
    </row>
    <row r="88" spans="1:75" ht="15.75" thickBot="1" x14ac:dyDescent="0.3">
      <c r="A88" s="74" t="s">
        <v>34</v>
      </c>
      <c r="B88" s="66">
        <f t="shared" ref="B88" si="28">SUM(B81:B87)</f>
        <v>734.7</v>
      </c>
      <c r="C88" s="66">
        <f t="shared" ref="C88:AG88" si="29">SUM(C81:C87)</f>
        <v>679</v>
      </c>
      <c r="D88" s="66">
        <f t="shared" si="29"/>
        <v>669.19999999999993</v>
      </c>
      <c r="E88" s="66">
        <f t="shared" si="29"/>
        <v>658.49999999999989</v>
      </c>
      <c r="F88" s="66">
        <f t="shared" si="29"/>
        <v>658.49999999999989</v>
      </c>
      <c r="G88" s="66">
        <f t="shared" si="29"/>
        <v>658.49999999999989</v>
      </c>
      <c r="H88" s="66">
        <f t="shared" si="29"/>
        <v>714.49999999999989</v>
      </c>
      <c r="I88" s="66">
        <f t="shared" si="29"/>
        <v>714.49999999999989</v>
      </c>
      <c r="J88" s="66">
        <f t="shared" si="29"/>
        <v>714.49999999999989</v>
      </c>
      <c r="K88" s="66">
        <f t="shared" si="29"/>
        <v>738.49999999999989</v>
      </c>
      <c r="L88" s="66">
        <f t="shared" si="29"/>
        <v>738.49999999999989</v>
      </c>
      <c r="M88" s="66">
        <f t="shared" ref="M88:N88" si="30">SUM(M81:M87)</f>
        <v>738.49999999999989</v>
      </c>
      <c r="N88" s="66">
        <f t="shared" si="30"/>
        <v>738.49999999999989</v>
      </c>
      <c r="O88" s="66">
        <f t="shared" ref="O88:P88" si="31">SUM(O81:O87)</f>
        <v>738.49999999999989</v>
      </c>
      <c r="P88" s="66">
        <f t="shared" si="31"/>
        <v>726.29999999999984</v>
      </c>
      <c r="Q88" s="66">
        <f t="shared" ref="Q88" si="32">SUM(Q81:Q87)</f>
        <v>726.29999999999984</v>
      </c>
      <c r="R88" s="66">
        <f t="shared" si="29"/>
        <v>726.29999999999984</v>
      </c>
      <c r="S88" s="66">
        <f t="shared" si="29"/>
        <v>681.69999999999993</v>
      </c>
      <c r="T88" s="66">
        <f t="shared" si="29"/>
        <v>598.4</v>
      </c>
      <c r="U88" s="44" t="s">
        <v>519</v>
      </c>
      <c r="V88" s="66">
        <f t="shared" si="29"/>
        <v>686.50000000000011</v>
      </c>
      <c r="W88" s="66">
        <f t="shared" ref="W88" si="33">SUM(W81:W87)</f>
        <v>686.50000000000011</v>
      </c>
      <c r="X88" s="66">
        <f t="shared" si="29"/>
        <v>686.90000000000009</v>
      </c>
      <c r="Y88" s="66">
        <f t="shared" si="29"/>
        <v>696.65000000000009</v>
      </c>
      <c r="Z88" s="66">
        <f t="shared" ref="Z88:AA88" si="34">SUM(Z81:Z87)</f>
        <v>696.65000000000009</v>
      </c>
      <c r="AA88" s="66">
        <f t="shared" si="34"/>
        <v>696.65000000000009</v>
      </c>
      <c r="AB88" s="66">
        <f t="shared" si="29"/>
        <v>696.65000000000009</v>
      </c>
      <c r="AC88" s="66">
        <f t="shared" si="29"/>
        <v>696.65000000000009</v>
      </c>
      <c r="AD88" s="66">
        <f t="shared" si="29"/>
        <v>696.65000000000009</v>
      </c>
      <c r="AE88" s="66">
        <f>SUM(AE81:AE87)</f>
        <v>685.50000000000011</v>
      </c>
      <c r="AF88" s="66">
        <f>SUM(AF81:AF87)</f>
        <v>761.80000000000007</v>
      </c>
      <c r="AG88" s="75">
        <f t="shared" si="29"/>
        <v>808.4</v>
      </c>
      <c r="AH88" s="45">
        <f t="shared" ref="AH88:AH145" si="35">MAX(B88:AF88)</f>
        <v>761.80000000000007</v>
      </c>
      <c r="AI88" s="46">
        <f t="shared" ref="AI88:AI145" si="36">MIN(B88:AF88)</f>
        <v>598.4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134.69999999999999</v>
      </c>
      <c r="C89" s="44">
        <v>134.69999999999999</v>
      </c>
      <c r="D89" s="44">
        <v>134.69999999999999</v>
      </c>
      <c r="E89" s="44">
        <v>134.69999999999999</v>
      </c>
      <c r="F89" s="44">
        <v>125</v>
      </c>
      <c r="G89" s="44">
        <v>125</v>
      </c>
      <c r="H89" s="44">
        <v>125</v>
      </c>
      <c r="I89" s="44">
        <v>125</v>
      </c>
      <c r="J89" s="44">
        <v>125</v>
      </c>
      <c r="K89" s="44">
        <v>130</v>
      </c>
      <c r="L89" s="44">
        <v>130</v>
      </c>
      <c r="M89" s="44">
        <v>135</v>
      </c>
      <c r="N89" s="44">
        <v>135</v>
      </c>
      <c r="O89" s="44">
        <v>135</v>
      </c>
      <c r="P89" s="44">
        <v>135</v>
      </c>
      <c r="Q89" s="44">
        <v>135</v>
      </c>
      <c r="R89" s="44">
        <v>135</v>
      </c>
      <c r="S89" s="44">
        <v>135.19999999999999</v>
      </c>
      <c r="T89" s="44">
        <v>135.19999999999999</v>
      </c>
      <c r="U89" s="44" t="s">
        <v>520</v>
      </c>
      <c r="V89" s="44">
        <v>136.19999999999999</v>
      </c>
      <c r="W89" s="44">
        <v>136.19999999999999</v>
      </c>
      <c r="X89" s="44">
        <v>136.19999999999999</v>
      </c>
      <c r="Y89" s="44">
        <v>136.30000000000001</v>
      </c>
      <c r="Z89" s="44">
        <v>136.30000000000001</v>
      </c>
      <c r="AA89" s="44">
        <v>136.30000000000001</v>
      </c>
      <c r="AB89" s="44">
        <v>136.30000000000001</v>
      </c>
      <c r="AC89" s="44">
        <v>136.30000000000001</v>
      </c>
      <c r="AD89" s="44">
        <v>136.30000000000001</v>
      </c>
      <c r="AE89" s="44">
        <v>136.30000000000001</v>
      </c>
      <c r="AF89" s="44">
        <v>136.30000000000001</v>
      </c>
      <c r="AG89" s="59">
        <v>144</v>
      </c>
      <c r="AH89" s="45">
        <f t="shared" si="35"/>
        <v>136.30000000000001</v>
      </c>
      <c r="AI89" s="46">
        <f t="shared" si="36"/>
        <v>125</v>
      </c>
      <c r="AK89" s="47"/>
      <c r="AY89" s="1" t="s">
        <v>36</v>
      </c>
      <c r="AZ89" s="77">
        <f>ROUND(C107,0)</f>
        <v>-594</v>
      </c>
      <c r="BA89" s="76">
        <f t="shared" ref="BA89:BD93" si="37">D107</f>
        <v>-569.70000000000005</v>
      </c>
      <c r="BB89" s="76">
        <f t="shared" si="37"/>
        <v>-600</v>
      </c>
      <c r="BC89" s="76">
        <f t="shared" si="37"/>
        <v>-610</v>
      </c>
      <c r="BD89" s="76">
        <f t="shared" si="37"/>
        <v>-700</v>
      </c>
      <c r="BE89" s="77">
        <f>I107</f>
        <v>-735</v>
      </c>
      <c r="BF89" s="77">
        <f>K107</f>
        <v>-720</v>
      </c>
      <c r="BG89" s="77">
        <f t="shared" ref="BG89:BP93" si="38">M107</f>
        <v>-690</v>
      </c>
      <c r="BH89" s="77">
        <f t="shared" si="38"/>
        <v>-590</v>
      </c>
      <c r="BI89" s="77">
        <f t="shared" si="38"/>
        <v>-560</v>
      </c>
      <c r="BJ89" s="77">
        <f t="shared" si="38"/>
        <v>-553</v>
      </c>
      <c r="BK89" s="77">
        <f t="shared" si="38"/>
        <v>-555</v>
      </c>
      <c r="BL89" s="77">
        <f t="shared" si="38"/>
        <v>-553</v>
      </c>
      <c r="BM89" s="77">
        <f t="shared" si="38"/>
        <v>-508.6</v>
      </c>
      <c r="BN89" s="77">
        <f t="shared" si="38"/>
        <v>-555.6</v>
      </c>
      <c r="BO89" s="77" t="str">
        <f t="shared" si="38"/>
        <v>P</v>
      </c>
      <c r="BP89" s="77">
        <f t="shared" si="38"/>
        <v>-604</v>
      </c>
      <c r="BQ89" s="77">
        <f>X107</f>
        <v>-570.20000000000005</v>
      </c>
      <c r="BR89" s="77">
        <f>Z107</f>
        <v>-425</v>
      </c>
      <c r="BS89" s="76">
        <f>AB107</f>
        <v>-511</v>
      </c>
      <c r="BT89" s="76">
        <f t="shared" ref="BT89:BV93" si="39">AD107</f>
        <v>-500</v>
      </c>
      <c r="BU89" s="76">
        <f t="shared" si="39"/>
        <v>-523</v>
      </c>
      <c r="BV89" s="76">
        <f t="shared" si="39"/>
        <v>-570</v>
      </c>
      <c r="BW89" s="76">
        <f>B107</f>
        <v>-579.20000000000005</v>
      </c>
    </row>
    <row r="90" spans="1:75" x14ac:dyDescent="0.25">
      <c r="A90" s="60" t="s">
        <v>37</v>
      </c>
      <c r="B90" s="43">
        <v>69</v>
      </c>
      <c r="C90" s="43">
        <v>69</v>
      </c>
      <c r="D90" s="43">
        <v>69</v>
      </c>
      <c r="E90" s="43">
        <v>69</v>
      </c>
      <c r="F90" s="43">
        <v>50</v>
      </c>
      <c r="G90" s="43">
        <v>50</v>
      </c>
      <c r="H90" s="43">
        <v>50</v>
      </c>
      <c r="I90" s="43">
        <v>50</v>
      </c>
      <c r="J90" s="43">
        <v>50</v>
      </c>
      <c r="K90" s="43">
        <v>64</v>
      </c>
      <c r="L90" s="43">
        <v>64</v>
      </c>
      <c r="M90" s="43">
        <v>69</v>
      </c>
      <c r="N90" s="43">
        <v>69</v>
      </c>
      <c r="O90" s="43">
        <v>69</v>
      </c>
      <c r="P90" s="43">
        <v>69</v>
      </c>
      <c r="Q90" s="43">
        <v>69</v>
      </c>
      <c r="R90" s="43">
        <v>69</v>
      </c>
      <c r="S90" s="43">
        <v>69</v>
      </c>
      <c r="T90" s="43">
        <v>69</v>
      </c>
      <c r="U90" s="44" t="s">
        <v>521</v>
      </c>
      <c r="V90" s="43">
        <v>69.8</v>
      </c>
      <c r="W90" s="43">
        <v>69.8</v>
      </c>
      <c r="X90" s="43">
        <v>69.8</v>
      </c>
      <c r="Y90" s="43">
        <v>69.8</v>
      </c>
      <c r="Z90" s="43">
        <v>69.8</v>
      </c>
      <c r="AA90" s="43">
        <v>70</v>
      </c>
      <c r="AB90" s="43">
        <v>70</v>
      </c>
      <c r="AC90" s="43">
        <v>70</v>
      </c>
      <c r="AD90" s="43">
        <v>70</v>
      </c>
      <c r="AE90" s="43">
        <v>70</v>
      </c>
      <c r="AF90" s="43">
        <v>70</v>
      </c>
      <c r="AG90" s="61">
        <v>70</v>
      </c>
      <c r="AH90" s="45">
        <f t="shared" si="35"/>
        <v>70</v>
      </c>
      <c r="AI90" s="46">
        <f t="shared" si="36"/>
        <v>50</v>
      </c>
      <c r="AK90" s="47"/>
      <c r="AY90" s="1" t="s">
        <v>38</v>
      </c>
      <c r="AZ90" s="77">
        <f>ROUND(C108,0)</f>
        <v>-199</v>
      </c>
      <c r="BA90" s="76">
        <f t="shared" si="37"/>
        <v>-198.9</v>
      </c>
      <c r="BB90" s="76">
        <f t="shared" si="37"/>
        <v>-200</v>
      </c>
      <c r="BC90" s="76">
        <f t="shared" si="37"/>
        <v>-210</v>
      </c>
      <c r="BD90" s="76">
        <f t="shared" si="37"/>
        <v>-191</v>
      </c>
      <c r="BE90" s="77">
        <f>I108</f>
        <v>-174</v>
      </c>
      <c r="BF90" s="77">
        <f>K108</f>
        <v>-184</v>
      </c>
      <c r="BG90" s="77">
        <f t="shared" si="38"/>
        <v>-180</v>
      </c>
      <c r="BH90" s="77">
        <f t="shared" si="38"/>
        <v>-178</v>
      </c>
      <c r="BI90" s="77">
        <f t="shared" si="38"/>
        <v>-185</v>
      </c>
      <c r="BJ90" s="77">
        <f t="shared" si="38"/>
        <v>-175</v>
      </c>
      <c r="BK90" s="77">
        <f t="shared" si="38"/>
        <v>-168</v>
      </c>
      <c r="BL90" s="77">
        <f t="shared" si="38"/>
        <v>-175</v>
      </c>
      <c r="BM90" s="77">
        <f t="shared" si="38"/>
        <v>-169.9</v>
      </c>
      <c r="BN90" s="77">
        <f t="shared" si="38"/>
        <v>-186.5</v>
      </c>
      <c r="BO90" s="77" t="str">
        <f t="shared" si="38"/>
        <v>S</v>
      </c>
      <c r="BP90" s="77">
        <f t="shared" si="38"/>
        <v>-194</v>
      </c>
      <c r="BQ90" s="77">
        <f>X108</f>
        <v>-192.3</v>
      </c>
      <c r="BR90" s="77">
        <f>Z108</f>
        <v>-130</v>
      </c>
      <c r="BS90" s="76">
        <f>AB108</f>
        <v>-161</v>
      </c>
      <c r="BT90" s="76">
        <f t="shared" si="39"/>
        <v>-183</v>
      </c>
      <c r="BU90" s="76">
        <f t="shared" si="39"/>
        <v>-189</v>
      </c>
      <c r="BV90" s="76">
        <f t="shared" si="39"/>
        <v>-195</v>
      </c>
      <c r="BW90" s="76">
        <f>B108</f>
        <v>-195.7</v>
      </c>
    </row>
    <row r="91" spans="1:75" x14ac:dyDescent="0.25">
      <c r="A91" s="60" t="s">
        <v>39</v>
      </c>
      <c r="B91" s="43">
        <v>63.5</v>
      </c>
      <c r="C91" s="43">
        <v>63.5</v>
      </c>
      <c r="D91" s="43">
        <v>63.5</v>
      </c>
      <c r="E91" s="43">
        <v>63.5</v>
      </c>
      <c r="F91" s="43">
        <v>55</v>
      </c>
      <c r="G91" s="43">
        <v>55</v>
      </c>
      <c r="H91" s="43">
        <v>55</v>
      </c>
      <c r="I91" s="43">
        <v>55</v>
      </c>
      <c r="J91" s="43">
        <v>55</v>
      </c>
      <c r="K91" s="43">
        <v>65</v>
      </c>
      <c r="L91" s="43">
        <v>65</v>
      </c>
      <c r="M91" s="43">
        <v>65</v>
      </c>
      <c r="N91" s="43">
        <v>65</v>
      </c>
      <c r="O91" s="43">
        <v>65</v>
      </c>
      <c r="P91" s="43">
        <v>65</v>
      </c>
      <c r="Q91" s="43">
        <v>65</v>
      </c>
      <c r="R91" s="43">
        <v>65</v>
      </c>
      <c r="S91" s="43">
        <v>63.9</v>
      </c>
      <c r="T91" s="43">
        <v>63.9</v>
      </c>
      <c r="U91" s="44"/>
      <c r="V91" s="43">
        <v>64.400000000000006</v>
      </c>
      <c r="W91" s="43">
        <v>64.400000000000006</v>
      </c>
      <c r="X91" s="43">
        <v>64.400000000000006</v>
      </c>
      <c r="Y91" s="43">
        <v>64.400000000000006</v>
      </c>
      <c r="Z91" s="43">
        <v>64.400000000000006</v>
      </c>
      <c r="AA91" s="43">
        <v>66.2</v>
      </c>
      <c r="AB91" s="43">
        <v>66.2</v>
      </c>
      <c r="AC91" s="43">
        <v>66.2</v>
      </c>
      <c r="AD91" s="43">
        <v>66.2</v>
      </c>
      <c r="AE91" s="43">
        <v>66.2</v>
      </c>
      <c r="AF91" s="43">
        <v>66.2</v>
      </c>
      <c r="AG91" s="61">
        <v>69</v>
      </c>
      <c r="AH91" s="45">
        <f t="shared" si="35"/>
        <v>66.2</v>
      </c>
      <c r="AI91" s="46">
        <f t="shared" si="36"/>
        <v>55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37"/>
        <v>0</v>
      </c>
      <c r="BB91" s="76">
        <f t="shared" si="37"/>
        <v>0</v>
      </c>
      <c r="BC91" s="76">
        <f t="shared" si="37"/>
        <v>0</v>
      </c>
      <c r="BD91" s="76">
        <f t="shared" si="37"/>
        <v>0</v>
      </c>
      <c r="BE91" s="77">
        <f>I109</f>
        <v>0</v>
      </c>
      <c r="BF91" s="77">
        <f>K109</f>
        <v>0</v>
      </c>
      <c r="BG91" s="77">
        <f t="shared" si="38"/>
        <v>0</v>
      </c>
      <c r="BH91" s="77">
        <f t="shared" si="38"/>
        <v>0</v>
      </c>
      <c r="BI91" s="77">
        <f t="shared" si="38"/>
        <v>0</v>
      </c>
      <c r="BJ91" s="77">
        <f t="shared" si="38"/>
        <v>0</v>
      </c>
      <c r="BK91" s="77">
        <f t="shared" si="38"/>
        <v>0</v>
      </c>
      <c r="BL91" s="77">
        <f t="shared" si="38"/>
        <v>0</v>
      </c>
      <c r="BM91" s="77">
        <f t="shared" si="38"/>
        <v>0</v>
      </c>
      <c r="BN91" s="77">
        <f t="shared" si="38"/>
        <v>0</v>
      </c>
      <c r="BO91" s="77" t="str">
        <f t="shared" si="38"/>
        <v>C</v>
      </c>
      <c r="BP91" s="77">
        <f t="shared" si="38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39"/>
        <v>0</v>
      </c>
      <c r="BU91" s="76">
        <f t="shared" si="39"/>
        <v>0</v>
      </c>
      <c r="BV91" s="76">
        <f t="shared" si="39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29.7</v>
      </c>
      <c r="C92" s="43">
        <v>29.7</v>
      </c>
      <c r="D92" s="43">
        <v>29.7</v>
      </c>
      <c r="E92" s="43">
        <v>29.7</v>
      </c>
      <c r="F92" s="43">
        <v>29.7</v>
      </c>
      <c r="G92" s="43">
        <v>29.7</v>
      </c>
      <c r="H92" s="43">
        <v>29.7</v>
      </c>
      <c r="I92" s="43">
        <v>29.7</v>
      </c>
      <c r="J92" s="43">
        <v>29.7</v>
      </c>
      <c r="K92" s="43">
        <v>29.7</v>
      </c>
      <c r="L92" s="43">
        <v>29.7</v>
      </c>
      <c r="M92" s="43">
        <v>29.7</v>
      </c>
      <c r="N92" s="43">
        <v>29.7</v>
      </c>
      <c r="O92" s="43">
        <v>29.7</v>
      </c>
      <c r="P92" s="43">
        <v>29.7</v>
      </c>
      <c r="Q92" s="43">
        <v>29.7</v>
      </c>
      <c r="R92" s="43">
        <v>29.7</v>
      </c>
      <c r="S92" s="43">
        <v>30.2</v>
      </c>
      <c r="T92" s="43">
        <v>30.2</v>
      </c>
      <c r="U92" s="44" t="s">
        <v>519</v>
      </c>
      <c r="V92" s="43">
        <v>30</v>
      </c>
      <c r="W92" s="43">
        <v>30</v>
      </c>
      <c r="X92" s="43">
        <v>30</v>
      </c>
      <c r="Y92" s="43">
        <v>30</v>
      </c>
      <c r="Z92" s="43">
        <v>30</v>
      </c>
      <c r="AA92" s="43">
        <v>30</v>
      </c>
      <c r="AB92" s="43">
        <v>30</v>
      </c>
      <c r="AC92" s="43">
        <v>30</v>
      </c>
      <c r="AD92" s="43">
        <v>30</v>
      </c>
      <c r="AE92" s="43">
        <v>30</v>
      </c>
      <c r="AF92" s="43">
        <v>30</v>
      </c>
      <c r="AG92" s="61">
        <v>60</v>
      </c>
      <c r="AH92" s="45">
        <f t="shared" si="35"/>
        <v>30.2</v>
      </c>
      <c r="AI92" s="46">
        <f t="shared" si="36"/>
        <v>29.7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37"/>
        <v>0</v>
      </c>
      <c r="BB92" s="76">
        <f t="shared" si="37"/>
        <v>0</v>
      </c>
      <c r="BC92" s="76">
        <f t="shared" si="37"/>
        <v>0</v>
      </c>
      <c r="BD92" s="76">
        <f t="shared" si="37"/>
        <v>0</v>
      </c>
      <c r="BE92" s="77">
        <f>I110</f>
        <v>0</v>
      </c>
      <c r="BF92" s="77">
        <f>K110</f>
        <v>0</v>
      </c>
      <c r="BG92" s="77">
        <f t="shared" si="38"/>
        <v>0</v>
      </c>
      <c r="BH92" s="77">
        <f t="shared" si="38"/>
        <v>0</v>
      </c>
      <c r="BI92" s="77">
        <f t="shared" si="38"/>
        <v>0</v>
      </c>
      <c r="BJ92" s="77">
        <f t="shared" si="38"/>
        <v>0</v>
      </c>
      <c r="BK92" s="77">
        <f t="shared" si="38"/>
        <v>0</v>
      </c>
      <c r="BL92" s="77">
        <f t="shared" si="38"/>
        <v>0</v>
      </c>
      <c r="BM92" s="77">
        <f t="shared" si="38"/>
        <v>0</v>
      </c>
      <c r="BN92" s="77">
        <f t="shared" si="38"/>
        <v>0</v>
      </c>
      <c r="BO92" s="77">
        <f t="shared" si="38"/>
        <v>0</v>
      </c>
      <c r="BP92" s="77">
        <f t="shared" si="38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39"/>
        <v>0</v>
      </c>
      <c r="BU92" s="76">
        <f t="shared" si="39"/>
        <v>0</v>
      </c>
      <c r="BV92" s="76">
        <f t="shared" si="39"/>
        <v>0</v>
      </c>
      <c r="BW92" s="76">
        <f>B110</f>
        <v>0</v>
      </c>
    </row>
    <row r="93" spans="1:75" x14ac:dyDescent="0.25">
      <c r="A93" s="60" t="s">
        <v>43</v>
      </c>
      <c r="B93" s="44">
        <v>14.7</v>
      </c>
      <c r="C93" s="44">
        <v>14.7</v>
      </c>
      <c r="D93" s="44">
        <v>14.7</v>
      </c>
      <c r="E93" s="44">
        <v>14.7</v>
      </c>
      <c r="F93" s="44">
        <v>14.7</v>
      </c>
      <c r="G93" s="44">
        <v>14.7</v>
      </c>
      <c r="H93" s="44">
        <v>14.7</v>
      </c>
      <c r="I93" s="44">
        <v>14.7</v>
      </c>
      <c r="J93" s="44">
        <v>14.7</v>
      </c>
      <c r="K93" s="44">
        <v>14.7</v>
      </c>
      <c r="L93" s="44">
        <v>14.7</v>
      </c>
      <c r="M93" s="44">
        <v>14.7</v>
      </c>
      <c r="N93" s="44">
        <v>14.7</v>
      </c>
      <c r="O93" s="44">
        <v>14.7</v>
      </c>
      <c r="P93" s="44">
        <v>14.7</v>
      </c>
      <c r="Q93" s="44">
        <v>14.7</v>
      </c>
      <c r="R93" s="44">
        <v>14.7</v>
      </c>
      <c r="S93" s="44">
        <v>14.7</v>
      </c>
      <c r="T93" s="44">
        <v>14.7</v>
      </c>
      <c r="U93" s="44" t="s">
        <v>520</v>
      </c>
      <c r="V93" s="43">
        <v>14.8</v>
      </c>
      <c r="W93" s="43">
        <v>14.8</v>
      </c>
      <c r="X93" s="43">
        <v>14.8</v>
      </c>
      <c r="Y93" s="43">
        <v>14.8</v>
      </c>
      <c r="Z93" s="43">
        <v>14.8</v>
      </c>
      <c r="AA93" s="43">
        <v>14.8</v>
      </c>
      <c r="AB93" s="43">
        <v>14.8</v>
      </c>
      <c r="AC93" s="43">
        <v>14.8</v>
      </c>
      <c r="AD93" s="43">
        <v>14.8</v>
      </c>
      <c r="AE93" s="43">
        <v>14.8</v>
      </c>
      <c r="AF93" s="43">
        <v>14.8</v>
      </c>
      <c r="AG93" s="61">
        <v>30</v>
      </c>
      <c r="AH93" s="45">
        <f t="shared" si="35"/>
        <v>14.8</v>
      </c>
      <c r="AI93" s="46">
        <f t="shared" si="36"/>
        <v>14.7</v>
      </c>
      <c r="AK93" s="47"/>
      <c r="AY93" s="1" t="s">
        <v>44</v>
      </c>
      <c r="AZ93" s="77">
        <f>ROUND(C111,0)</f>
        <v>0</v>
      </c>
      <c r="BA93" s="76">
        <f t="shared" si="37"/>
        <v>0</v>
      </c>
      <c r="BB93" s="76">
        <f t="shared" si="37"/>
        <v>0</v>
      </c>
      <c r="BC93" s="76">
        <f t="shared" si="37"/>
        <v>0</v>
      </c>
      <c r="BD93" s="76">
        <f t="shared" si="37"/>
        <v>0</v>
      </c>
      <c r="BE93" s="77">
        <f>I111</f>
        <v>0</v>
      </c>
      <c r="BF93" s="77">
        <f>K111</f>
        <v>0</v>
      </c>
      <c r="BG93" s="77">
        <f t="shared" si="38"/>
        <v>0</v>
      </c>
      <c r="BH93" s="77">
        <f t="shared" si="38"/>
        <v>0</v>
      </c>
      <c r="BI93" s="77">
        <f t="shared" si="38"/>
        <v>0</v>
      </c>
      <c r="BJ93" s="77">
        <f t="shared" si="38"/>
        <v>0</v>
      </c>
      <c r="BK93" s="77">
        <f t="shared" si="38"/>
        <v>0</v>
      </c>
      <c r="BL93" s="77">
        <f t="shared" si="38"/>
        <v>0</v>
      </c>
      <c r="BM93" s="77">
        <f t="shared" si="38"/>
        <v>0</v>
      </c>
      <c r="BN93" s="77">
        <f t="shared" si="38"/>
        <v>0</v>
      </c>
      <c r="BO93" s="77" t="str">
        <f t="shared" si="38"/>
        <v>P</v>
      </c>
      <c r="BP93" s="77">
        <f t="shared" si="38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39"/>
        <v>0</v>
      </c>
      <c r="BU93" s="76">
        <f t="shared" si="39"/>
        <v>0</v>
      </c>
      <c r="BV93" s="76">
        <f t="shared" si="39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5</v>
      </c>
      <c r="N94" s="44">
        <v>13.5</v>
      </c>
      <c r="O94" s="44">
        <v>16</v>
      </c>
      <c r="P94" s="44">
        <v>17.8</v>
      </c>
      <c r="Q94" s="44">
        <v>17.8</v>
      </c>
      <c r="R94" s="44">
        <v>8.3000000000000007</v>
      </c>
      <c r="S94" s="44">
        <v>6.3</v>
      </c>
      <c r="T94" s="44">
        <v>6.3</v>
      </c>
      <c r="U94" s="44" t="s">
        <v>521</v>
      </c>
      <c r="V94" s="43">
        <v>0</v>
      </c>
      <c r="W94" s="43">
        <v>0</v>
      </c>
      <c r="X94" s="43">
        <v>0.3</v>
      </c>
      <c r="Y94" s="43">
        <v>0</v>
      </c>
      <c r="Z94" s="43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1">
        <v>25</v>
      </c>
      <c r="AH94" s="45">
        <f t="shared" si="35"/>
        <v>17.8</v>
      </c>
      <c r="AI94" s="46">
        <f t="shared" si="36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0">M117</f>
        <v>0</v>
      </c>
      <c r="BH94" s="77">
        <f t="shared" si="40"/>
        <v>0</v>
      </c>
      <c r="BI94" s="77">
        <f t="shared" si="40"/>
        <v>0</v>
      </c>
      <c r="BJ94" s="77">
        <f t="shared" si="40"/>
        <v>0</v>
      </c>
      <c r="BK94" s="77">
        <f t="shared" si="40"/>
        <v>0</v>
      </c>
      <c r="BL94" s="77">
        <f t="shared" si="40"/>
        <v>0</v>
      </c>
      <c r="BM94" s="77">
        <f t="shared" si="40"/>
        <v>0</v>
      </c>
      <c r="BN94" s="77">
        <f t="shared" si="40"/>
        <v>0</v>
      </c>
      <c r="BO94" s="77" t="str">
        <f t="shared" si="40"/>
        <v>C</v>
      </c>
      <c r="BP94" s="77">
        <f t="shared" si="40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13</v>
      </c>
      <c r="C95" s="43">
        <v>13</v>
      </c>
      <c r="D95" s="43">
        <v>13</v>
      </c>
      <c r="E95" s="43">
        <v>13</v>
      </c>
      <c r="F95" s="43">
        <v>13</v>
      </c>
      <c r="G95" s="43">
        <v>13</v>
      </c>
      <c r="H95" s="43">
        <v>13</v>
      </c>
      <c r="I95" s="43">
        <v>13</v>
      </c>
      <c r="J95" s="43">
        <v>13</v>
      </c>
      <c r="K95" s="43">
        <v>13</v>
      </c>
      <c r="L95" s="43">
        <v>13</v>
      </c>
      <c r="M95" s="43">
        <v>13</v>
      </c>
      <c r="N95" s="43">
        <v>13</v>
      </c>
      <c r="O95" s="43">
        <v>13</v>
      </c>
      <c r="P95" s="43">
        <v>13</v>
      </c>
      <c r="Q95" s="43">
        <v>13</v>
      </c>
      <c r="R95" s="43">
        <v>13</v>
      </c>
      <c r="S95" s="43">
        <v>13</v>
      </c>
      <c r="T95" s="43">
        <v>13</v>
      </c>
      <c r="U95" s="44"/>
      <c r="V95" s="43">
        <v>13</v>
      </c>
      <c r="W95" s="43">
        <v>13</v>
      </c>
      <c r="X95" s="43">
        <v>13</v>
      </c>
      <c r="Y95" s="43">
        <v>13</v>
      </c>
      <c r="Z95" s="43">
        <v>13</v>
      </c>
      <c r="AA95" s="43">
        <v>13</v>
      </c>
      <c r="AB95" s="43">
        <v>13</v>
      </c>
      <c r="AC95" s="43">
        <v>13</v>
      </c>
      <c r="AD95" s="43">
        <v>13</v>
      </c>
      <c r="AE95" s="43">
        <v>13</v>
      </c>
      <c r="AF95" s="43">
        <v>13</v>
      </c>
      <c r="AG95" s="61">
        <v>24</v>
      </c>
      <c r="AH95" s="45">
        <f t="shared" si="35"/>
        <v>13</v>
      </c>
      <c r="AI95" s="46">
        <f t="shared" si="36"/>
        <v>13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4.7</v>
      </c>
      <c r="C96" s="43">
        <v>4.7</v>
      </c>
      <c r="D96" s="43">
        <v>4.7</v>
      </c>
      <c r="E96" s="43">
        <v>4.7</v>
      </c>
      <c r="F96" s="43">
        <v>4.7</v>
      </c>
      <c r="G96" s="43">
        <v>4.7</v>
      </c>
      <c r="H96" s="43">
        <v>4.7</v>
      </c>
      <c r="I96" s="43">
        <v>4.7</v>
      </c>
      <c r="J96" s="43">
        <v>4.7</v>
      </c>
      <c r="K96" s="43">
        <v>4.7</v>
      </c>
      <c r="L96" s="43">
        <v>4.7</v>
      </c>
      <c r="M96" s="43">
        <v>4.7</v>
      </c>
      <c r="N96" s="43">
        <v>4.7</v>
      </c>
      <c r="O96" s="43">
        <v>4.7</v>
      </c>
      <c r="P96" s="43">
        <v>4.7</v>
      </c>
      <c r="Q96" s="43">
        <v>4.7</v>
      </c>
      <c r="R96" s="43">
        <v>4.7</v>
      </c>
      <c r="S96" s="43">
        <v>4.7</v>
      </c>
      <c r="T96" s="43">
        <v>4.7</v>
      </c>
      <c r="U96" s="44" t="s">
        <v>519</v>
      </c>
      <c r="V96" s="43">
        <v>3</v>
      </c>
      <c r="W96" s="43">
        <v>3</v>
      </c>
      <c r="X96" s="43">
        <v>3</v>
      </c>
      <c r="Y96" s="43">
        <v>3</v>
      </c>
      <c r="Z96" s="43">
        <v>3</v>
      </c>
      <c r="AA96" s="43">
        <v>3</v>
      </c>
      <c r="AB96" s="43">
        <v>3</v>
      </c>
      <c r="AC96" s="43">
        <v>3</v>
      </c>
      <c r="AD96" s="43">
        <v>3</v>
      </c>
      <c r="AE96" s="43">
        <v>3</v>
      </c>
      <c r="AF96" s="43">
        <v>3</v>
      </c>
      <c r="AG96" s="61">
        <v>15</v>
      </c>
      <c r="AH96" s="45">
        <f t="shared" si="35"/>
        <v>4.7</v>
      </c>
      <c r="AI96" s="46">
        <f t="shared" si="36"/>
        <v>3</v>
      </c>
      <c r="AK96" s="47"/>
      <c r="AZ96" s="77">
        <f t="shared" ref="AZ96:BW101" si="41">VALUE(AZ89)</f>
        <v>-594</v>
      </c>
      <c r="BA96" s="77">
        <f t="shared" si="41"/>
        <v>-569.70000000000005</v>
      </c>
      <c r="BB96" s="77">
        <f t="shared" si="41"/>
        <v>-600</v>
      </c>
      <c r="BC96" s="77">
        <f t="shared" si="41"/>
        <v>-610</v>
      </c>
      <c r="BD96" s="77">
        <f t="shared" si="41"/>
        <v>-700</v>
      </c>
      <c r="BE96" s="77">
        <f t="shared" si="41"/>
        <v>-735</v>
      </c>
      <c r="BF96" s="77">
        <f t="shared" si="41"/>
        <v>-720</v>
      </c>
      <c r="BG96" s="77">
        <f t="shared" si="41"/>
        <v>-690</v>
      </c>
      <c r="BH96" s="77">
        <f t="shared" si="41"/>
        <v>-590</v>
      </c>
      <c r="BI96" s="77">
        <f t="shared" si="41"/>
        <v>-560</v>
      </c>
      <c r="BJ96" s="77">
        <f t="shared" si="41"/>
        <v>-553</v>
      </c>
      <c r="BK96" s="77">
        <f t="shared" si="41"/>
        <v>-555</v>
      </c>
      <c r="BL96" s="77">
        <f t="shared" si="41"/>
        <v>-553</v>
      </c>
      <c r="BM96" s="77">
        <f t="shared" si="41"/>
        <v>-508.6</v>
      </c>
      <c r="BN96" s="77">
        <f t="shared" si="41"/>
        <v>-555.6</v>
      </c>
      <c r="BO96" s="77" t="e">
        <f t="shared" si="41"/>
        <v>#VALUE!</v>
      </c>
      <c r="BP96" s="77">
        <f t="shared" si="41"/>
        <v>-604</v>
      </c>
      <c r="BQ96" s="77">
        <f t="shared" si="41"/>
        <v>-570.20000000000005</v>
      </c>
      <c r="BR96" s="77">
        <f t="shared" si="41"/>
        <v>-425</v>
      </c>
      <c r="BS96" s="77">
        <f t="shared" si="41"/>
        <v>-511</v>
      </c>
      <c r="BT96" s="77">
        <f t="shared" si="41"/>
        <v>-500</v>
      </c>
      <c r="BU96" s="77">
        <f t="shared" si="41"/>
        <v>-523</v>
      </c>
      <c r="BV96" s="77">
        <f t="shared" si="41"/>
        <v>-570</v>
      </c>
      <c r="BW96" s="77">
        <f t="shared" si="41"/>
        <v>-579.20000000000005</v>
      </c>
    </row>
    <row r="97" spans="1:75" x14ac:dyDescent="0.25">
      <c r="A97" s="60" t="s">
        <v>49</v>
      </c>
      <c r="B97" s="43">
        <v>4.5</v>
      </c>
      <c r="C97" s="43">
        <v>4.5</v>
      </c>
      <c r="D97" s="43">
        <v>4.5</v>
      </c>
      <c r="E97" s="43">
        <v>4.5</v>
      </c>
      <c r="F97" s="43">
        <v>4.5</v>
      </c>
      <c r="G97" s="43">
        <v>4.5</v>
      </c>
      <c r="H97" s="43">
        <v>4.5</v>
      </c>
      <c r="I97" s="43">
        <v>4.5</v>
      </c>
      <c r="J97" s="43">
        <v>4.5</v>
      </c>
      <c r="K97" s="43">
        <v>4.5</v>
      </c>
      <c r="L97" s="43">
        <v>4.5</v>
      </c>
      <c r="M97" s="43">
        <v>4.5</v>
      </c>
      <c r="N97" s="43">
        <v>4.5</v>
      </c>
      <c r="O97" s="43">
        <v>4.5</v>
      </c>
      <c r="P97" s="43">
        <v>4.5</v>
      </c>
      <c r="Q97" s="43">
        <v>4.5</v>
      </c>
      <c r="R97" s="43">
        <v>4.5</v>
      </c>
      <c r="S97" s="43">
        <v>4.5</v>
      </c>
      <c r="T97" s="43">
        <v>4.5</v>
      </c>
      <c r="U97" s="44" t="s">
        <v>520</v>
      </c>
      <c r="V97" s="43">
        <v>4.3</v>
      </c>
      <c r="W97" s="43">
        <v>4.3</v>
      </c>
      <c r="X97" s="43">
        <v>4.3</v>
      </c>
      <c r="Y97" s="43">
        <v>4.3</v>
      </c>
      <c r="Z97" s="43">
        <v>4.3</v>
      </c>
      <c r="AA97" s="43">
        <v>4.3</v>
      </c>
      <c r="AB97" s="43">
        <v>4.3</v>
      </c>
      <c r="AC97" s="43">
        <v>4.3</v>
      </c>
      <c r="AD97" s="43">
        <v>4.3</v>
      </c>
      <c r="AE97" s="43">
        <v>4.3</v>
      </c>
      <c r="AF97" s="43">
        <v>4.3</v>
      </c>
      <c r="AG97" s="61">
        <v>14.1</v>
      </c>
      <c r="AH97" s="45">
        <f t="shared" si="35"/>
        <v>4.5</v>
      </c>
      <c r="AI97" s="46">
        <f t="shared" si="36"/>
        <v>4.3</v>
      </c>
      <c r="AK97" s="47"/>
      <c r="AZ97" s="77">
        <f t="shared" si="41"/>
        <v>-199</v>
      </c>
      <c r="BA97" s="77">
        <f t="shared" si="41"/>
        <v>-198.9</v>
      </c>
      <c r="BB97" s="77">
        <f t="shared" si="41"/>
        <v>-200</v>
      </c>
      <c r="BC97" s="77">
        <f t="shared" si="41"/>
        <v>-210</v>
      </c>
      <c r="BD97" s="77">
        <f t="shared" si="41"/>
        <v>-191</v>
      </c>
      <c r="BE97" s="77">
        <f t="shared" si="41"/>
        <v>-174</v>
      </c>
      <c r="BF97" s="77">
        <f t="shared" si="41"/>
        <v>-184</v>
      </c>
      <c r="BG97" s="77">
        <f t="shared" si="41"/>
        <v>-180</v>
      </c>
      <c r="BH97" s="77">
        <f t="shared" si="41"/>
        <v>-178</v>
      </c>
      <c r="BI97" s="77">
        <f t="shared" si="41"/>
        <v>-185</v>
      </c>
      <c r="BJ97" s="77">
        <f t="shared" si="41"/>
        <v>-175</v>
      </c>
      <c r="BK97" s="77">
        <f t="shared" si="41"/>
        <v>-168</v>
      </c>
      <c r="BL97" s="77">
        <f t="shared" si="41"/>
        <v>-175</v>
      </c>
      <c r="BM97" s="77">
        <f t="shared" si="41"/>
        <v>-169.9</v>
      </c>
      <c r="BN97" s="77">
        <f t="shared" si="41"/>
        <v>-186.5</v>
      </c>
      <c r="BO97" s="77" t="e">
        <f t="shared" si="41"/>
        <v>#VALUE!</v>
      </c>
      <c r="BP97" s="77">
        <f t="shared" si="41"/>
        <v>-194</v>
      </c>
      <c r="BQ97" s="77">
        <f t="shared" si="41"/>
        <v>-192.3</v>
      </c>
      <c r="BR97" s="77">
        <f t="shared" si="41"/>
        <v>-130</v>
      </c>
      <c r="BS97" s="77">
        <f t="shared" si="41"/>
        <v>-161</v>
      </c>
      <c r="BT97" s="77">
        <f t="shared" si="41"/>
        <v>-183</v>
      </c>
      <c r="BU97" s="77">
        <f t="shared" si="41"/>
        <v>-189</v>
      </c>
      <c r="BV97" s="77">
        <f t="shared" si="41"/>
        <v>-195</v>
      </c>
      <c r="BW97" s="77">
        <f t="shared" si="41"/>
        <v>-195.7</v>
      </c>
    </row>
    <row r="98" spans="1:75" x14ac:dyDescent="0.25">
      <c r="A98" s="79" t="s">
        <v>50</v>
      </c>
      <c r="B98" s="43">
        <v>9.9</v>
      </c>
      <c r="C98" s="43">
        <v>9.9</v>
      </c>
      <c r="D98" s="43">
        <v>9.9</v>
      </c>
      <c r="E98" s="43">
        <v>9.9</v>
      </c>
      <c r="F98" s="43">
        <v>9.9</v>
      </c>
      <c r="G98" s="43">
        <v>9.9</v>
      </c>
      <c r="H98" s="43">
        <v>9.9</v>
      </c>
      <c r="I98" s="43">
        <v>9.9</v>
      </c>
      <c r="J98" s="43">
        <v>9.9</v>
      </c>
      <c r="K98" s="43">
        <v>9.9</v>
      </c>
      <c r="L98" s="43">
        <v>9.9</v>
      </c>
      <c r="M98" s="43">
        <v>9.9</v>
      </c>
      <c r="N98" s="43">
        <v>9.9</v>
      </c>
      <c r="O98" s="43">
        <v>9.9</v>
      </c>
      <c r="P98" s="43">
        <v>9.9</v>
      </c>
      <c r="Q98" s="43">
        <v>9.9</v>
      </c>
      <c r="R98" s="43">
        <v>9.9</v>
      </c>
      <c r="S98" s="43">
        <v>9.9</v>
      </c>
      <c r="T98" s="43">
        <v>9.9</v>
      </c>
      <c r="U98" s="44" t="s">
        <v>521</v>
      </c>
      <c r="V98" s="43">
        <v>13.4</v>
      </c>
      <c r="W98" s="43">
        <v>13.4</v>
      </c>
      <c r="X98" s="43">
        <v>13.4</v>
      </c>
      <c r="Y98" s="43">
        <v>13.4</v>
      </c>
      <c r="Z98" s="43">
        <v>13.4</v>
      </c>
      <c r="AA98" s="43">
        <v>10</v>
      </c>
      <c r="AB98" s="43">
        <v>10</v>
      </c>
      <c r="AC98" s="43">
        <v>10</v>
      </c>
      <c r="AD98" s="43">
        <v>10</v>
      </c>
      <c r="AE98" s="43">
        <v>10</v>
      </c>
      <c r="AF98" s="43">
        <v>10</v>
      </c>
      <c r="AG98" s="61">
        <v>14</v>
      </c>
      <c r="AH98" s="45">
        <f t="shared" si="35"/>
        <v>13.4</v>
      </c>
      <c r="AI98" s="46">
        <f t="shared" si="36"/>
        <v>9.9</v>
      </c>
      <c r="AK98" s="47"/>
      <c r="AZ98" s="77">
        <f t="shared" si="41"/>
        <v>0</v>
      </c>
      <c r="BA98" s="77">
        <f t="shared" si="41"/>
        <v>0</v>
      </c>
      <c r="BB98" s="77">
        <f t="shared" si="41"/>
        <v>0</v>
      </c>
      <c r="BC98" s="77">
        <f t="shared" si="41"/>
        <v>0</v>
      </c>
      <c r="BD98" s="77">
        <f t="shared" si="41"/>
        <v>0</v>
      </c>
      <c r="BE98" s="77">
        <f t="shared" si="41"/>
        <v>0</v>
      </c>
      <c r="BF98" s="77">
        <f t="shared" si="41"/>
        <v>0</v>
      </c>
      <c r="BG98" s="77">
        <f t="shared" si="41"/>
        <v>0</v>
      </c>
      <c r="BH98" s="77">
        <f t="shared" si="41"/>
        <v>0</v>
      </c>
      <c r="BI98" s="77">
        <f t="shared" si="41"/>
        <v>0</v>
      </c>
      <c r="BJ98" s="77">
        <f t="shared" si="41"/>
        <v>0</v>
      </c>
      <c r="BK98" s="77">
        <f t="shared" si="41"/>
        <v>0</v>
      </c>
      <c r="BL98" s="77">
        <f t="shared" si="41"/>
        <v>0</v>
      </c>
      <c r="BM98" s="77">
        <f t="shared" si="41"/>
        <v>0</v>
      </c>
      <c r="BN98" s="77">
        <f t="shared" si="41"/>
        <v>0</v>
      </c>
      <c r="BO98" s="77" t="e">
        <f t="shared" si="41"/>
        <v>#VALUE!</v>
      </c>
      <c r="BP98" s="77">
        <f t="shared" si="41"/>
        <v>0</v>
      </c>
      <c r="BQ98" s="77">
        <f t="shared" si="41"/>
        <v>0</v>
      </c>
      <c r="BR98" s="77">
        <f t="shared" si="41"/>
        <v>0</v>
      </c>
      <c r="BS98" s="77">
        <f t="shared" si="41"/>
        <v>0</v>
      </c>
      <c r="BT98" s="77">
        <f t="shared" si="41"/>
        <v>0</v>
      </c>
      <c r="BU98" s="77">
        <f t="shared" si="41"/>
        <v>0</v>
      </c>
      <c r="BV98" s="77">
        <f t="shared" si="41"/>
        <v>0</v>
      </c>
      <c r="BW98" s="77">
        <f t="shared" si="41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4"/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5"/>
        <v>8.9</v>
      </c>
      <c r="AI99" s="46">
        <f t="shared" si="36"/>
        <v>8.9</v>
      </c>
      <c r="AK99" s="47"/>
      <c r="AZ99" s="77">
        <f t="shared" si="41"/>
        <v>0</v>
      </c>
      <c r="BA99" s="77">
        <f t="shared" si="41"/>
        <v>0</v>
      </c>
      <c r="BB99" s="77">
        <f t="shared" si="41"/>
        <v>0</v>
      </c>
      <c r="BC99" s="77">
        <f t="shared" si="41"/>
        <v>0</v>
      </c>
      <c r="BD99" s="77">
        <f t="shared" si="41"/>
        <v>0</v>
      </c>
      <c r="BE99" s="77">
        <f t="shared" si="41"/>
        <v>0</v>
      </c>
      <c r="BF99" s="77">
        <f t="shared" si="41"/>
        <v>0</v>
      </c>
      <c r="BG99" s="77">
        <f t="shared" si="41"/>
        <v>0</v>
      </c>
      <c r="BH99" s="77">
        <f t="shared" si="41"/>
        <v>0</v>
      </c>
      <c r="BI99" s="77">
        <f t="shared" si="41"/>
        <v>0</v>
      </c>
      <c r="BJ99" s="77">
        <f t="shared" si="41"/>
        <v>0</v>
      </c>
      <c r="BK99" s="77">
        <f t="shared" si="41"/>
        <v>0</v>
      </c>
      <c r="BL99" s="77">
        <f t="shared" si="41"/>
        <v>0</v>
      </c>
      <c r="BM99" s="77">
        <f t="shared" si="41"/>
        <v>0</v>
      </c>
      <c r="BN99" s="77">
        <f t="shared" si="41"/>
        <v>0</v>
      </c>
      <c r="BO99" s="77">
        <f t="shared" si="41"/>
        <v>0</v>
      </c>
      <c r="BP99" s="77">
        <f t="shared" si="41"/>
        <v>0</v>
      </c>
      <c r="BQ99" s="77">
        <f t="shared" si="41"/>
        <v>0</v>
      </c>
      <c r="BR99" s="77">
        <f t="shared" si="41"/>
        <v>0</v>
      </c>
      <c r="BS99" s="77">
        <f t="shared" si="41"/>
        <v>0</v>
      </c>
      <c r="BT99" s="77">
        <f t="shared" si="41"/>
        <v>0</v>
      </c>
      <c r="BU99" s="77">
        <f t="shared" si="41"/>
        <v>0</v>
      </c>
      <c r="BV99" s="77">
        <f t="shared" si="41"/>
        <v>0</v>
      </c>
      <c r="BW99" s="77">
        <f t="shared" si="41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4" t="s">
        <v>519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5"/>
        <v>6.2</v>
      </c>
      <c r="AI100" s="46">
        <f t="shared" si="36"/>
        <v>6.2</v>
      </c>
      <c r="AK100" s="47"/>
      <c r="AZ100" s="77">
        <f t="shared" si="41"/>
        <v>0</v>
      </c>
      <c r="BA100" s="77">
        <f t="shared" si="41"/>
        <v>0</v>
      </c>
      <c r="BB100" s="77">
        <f t="shared" si="41"/>
        <v>0</v>
      </c>
      <c r="BC100" s="77">
        <f t="shared" si="41"/>
        <v>0</v>
      </c>
      <c r="BD100" s="77">
        <f t="shared" si="41"/>
        <v>0</v>
      </c>
      <c r="BE100" s="77">
        <f t="shared" si="41"/>
        <v>0</v>
      </c>
      <c r="BF100" s="77">
        <f t="shared" si="41"/>
        <v>0</v>
      </c>
      <c r="BG100" s="77">
        <f t="shared" si="41"/>
        <v>0</v>
      </c>
      <c r="BH100" s="77">
        <f t="shared" si="41"/>
        <v>0</v>
      </c>
      <c r="BI100" s="77">
        <f t="shared" si="41"/>
        <v>0</v>
      </c>
      <c r="BJ100" s="77">
        <f t="shared" si="41"/>
        <v>0</v>
      </c>
      <c r="BK100" s="77">
        <f t="shared" si="41"/>
        <v>0</v>
      </c>
      <c r="BL100" s="77">
        <f t="shared" si="41"/>
        <v>0</v>
      </c>
      <c r="BM100" s="77">
        <f t="shared" si="41"/>
        <v>0</v>
      </c>
      <c r="BN100" s="77">
        <f t="shared" si="41"/>
        <v>0</v>
      </c>
      <c r="BO100" s="77" t="e">
        <f t="shared" si="41"/>
        <v>#VALUE!</v>
      </c>
      <c r="BP100" s="77">
        <f t="shared" si="41"/>
        <v>0</v>
      </c>
      <c r="BQ100" s="77">
        <f t="shared" si="41"/>
        <v>0</v>
      </c>
      <c r="BR100" s="77">
        <f t="shared" si="41"/>
        <v>0</v>
      </c>
      <c r="BS100" s="77">
        <f t="shared" si="41"/>
        <v>0</v>
      </c>
      <c r="BT100" s="77">
        <f t="shared" si="41"/>
        <v>0</v>
      </c>
      <c r="BU100" s="77">
        <f t="shared" si="41"/>
        <v>0</v>
      </c>
      <c r="BV100" s="77">
        <f t="shared" si="41"/>
        <v>0</v>
      </c>
      <c r="BW100" s="77">
        <f t="shared" si="41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5"/>
        <v>2</v>
      </c>
      <c r="AI101" s="46">
        <f t="shared" si="36"/>
        <v>2</v>
      </c>
      <c r="AK101" s="47"/>
      <c r="AZ101" s="77">
        <f t="shared" si="41"/>
        <v>0</v>
      </c>
      <c r="BA101" s="77">
        <f t="shared" si="41"/>
        <v>0</v>
      </c>
      <c r="BB101" s="77">
        <f t="shared" si="41"/>
        <v>0</v>
      </c>
      <c r="BC101" s="77">
        <f t="shared" si="41"/>
        <v>0</v>
      </c>
      <c r="BD101" s="77">
        <f t="shared" si="41"/>
        <v>0</v>
      </c>
      <c r="BE101" s="77">
        <f t="shared" si="41"/>
        <v>0</v>
      </c>
      <c r="BF101" s="77">
        <f t="shared" si="41"/>
        <v>0</v>
      </c>
      <c r="BG101" s="77">
        <f t="shared" si="41"/>
        <v>0</v>
      </c>
      <c r="BH101" s="77">
        <f t="shared" si="41"/>
        <v>0</v>
      </c>
      <c r="BI101" s="77">
        <f t="shared" si="41"/>
        <v>0</v>
      </c>
      <c r="BJ101" s="77">
        <f t="shared" si="41"/>
        <v>0</v>
      </c>
      <c r="BK101" s="77">
        <f t="shared" si="41"/>
        <v>0</v>
      </c>
      <c r="BL101" s="77">
        <f t="shared" si="41"/>
        <v>0</v>
      </c>
      <c r="BM101" s="77">
        <f t="shared" si="41"/>
        <v>0</v>
      </c>
      <c r="BN101" s="77">
        <f t="shared" si="41"/>
        <v>0</v>
      </c>
      <c r="BO101" s="77" t="e">
        <f t="shared" si="41"/>
        <v>#VALUE!</v>
      </c>
      <c r="BP101" s="77">
        <f t="shared" si="41"/>
        <v>0</v>
      </c>
      <c r="BQ101" s="77">
        <f t="shared" si="41"/>
        <v>0</v>
      </c>
      <c r="BR101" s="77">
        <f t="shared" si="41"/>
        <v>0</v>
      </c>
      <c r="BS101" s="77">
        <f t="shared" si="41"/>
        <v>0</v>
      </c>
      <c r="BT101" s="77">
        <f t="shared" si="41"/>
        <v>0</v>
      </c>
      <c r="BU101" s="77">
        <f t="shared" si="41"/>
        <v>0</v>
      </c>
      <c r="BV101" s="77">
        <f t="shared" si="41"/>
        <v>0</v>
      </c>
      <c r="BW101" s="77">
        <f t="shared" si="41"/>
        <v>0</v>
      </c>
    </row>
    <row r="102" spans="1:75" ht="15.75" thickBot="1" x14ac:dyDescent="0.3">
      <c r="A102" s="82" t="s">
        <v>54</v>
      </c>
      <c r="B102" s="66">
        <f t="shared" ref="B102" si="42">SUM(B89:B101)</f>
        <v>360.7999999999999</v>
      </c>
      <c r="C102" s="66">
        <f t="shared" ref="C102:AG102" si="43">SUM(C89:C101)</f>
        <v>360.7999999999999</v>
      </c>
      <c r="D102" s="66">
        <f t="shared" si="43"/>
        <v>360.7999999999999</v>
      </c>
      <c r="E102" s="66">
        <f t="shared" si="43"/>
        <v>360.7999999999999</v>
      </c>
      <c r="F102" s="66">
        <f t="shared" si="43"/>
        <v>323.59999999999991</v>
      </c>
      <c r="G102" s="66">
        <f t="shared" si="43"/>
        <v>323.59999999999991</v>
      </c>
      <c r="H102" s="66">
        <f t="shared" si="43"/>
        <v>323.59999999999991</v>
      </c>
      <c r="I102" s="66">
        <f t="shared" si="43"/>
        <v>323.59999999999991</v>
      </c>
      <c r="J102" s="66">
        <f t="shared" si="43"/>
        <v>323.59999999999991</v>
      </c>
      <c r="K102" s="66">
        <f t="shared" si="43"/>
        <v>352.59999999999991</v>
      </c>
      <c r="L102" s="66">
        <f t="shared" si="43"/>
        <v>352.59999999999991</v>
      </c>
      <c r="M102" s="66">
        <f t="shared" ref="M102:N102" si="44">SUM(M89:M101)</f>
        <v>367.59999999999991</v>
      </c>
      <c r="N102" s="66">
        <f t="shared" si="44"/>
        <v>376.09999999999991</v>
      </c>
      <c r="O102" s="66">
        <f t="shared" ref="O102" si="45">SUM(O89:O101)</f>
        <v>378.59999999999991</v>
      </c>
      <c r="P102" s="66">
        <f t="shared" si="43"/>
        <v>380.39999999999992</v>
      </c>
      <c r="Q102" s="66">
        <f t="shared" ref="Q102:R102" si="46">SUM(Q89:Q101)</f>
        <v>380.39999999999992</v>
      </c>
      <c r="R102" s="66">
        <f t="shared" si="46"/>
        <v>370.89999999999992</v>
      </c>
      <c r="S102" s="66">
        <f t="shared" si="43"/>
        <v>368.49999999999989</v>
      </c>
      <c r="T102" s="66">
        <f t="shared" si="43"/>
        <v>368.49999999999989</v>
      </c>
      <c r="U102" s="66">
        <f t="shared" si="43"/>
        <v>2</v>
      </c>
      <c r="V102" s="66">
        <f t="shared" si="43"/>
        <v>365.99999999999994</v>
      </c>
      <c r="W102" s="66">
        <f t="shared" ref="W102" si="47">SUM(W89:W101)</f>
        <v>365.99999999999994</v>
      </c>
      <c r="X102" s="66">
        <f t="shared" si="43"/>
        <v>366.29999999999995</v>
      </c>
      <c r="Y102" s="66">
        <f t="shared" si="43"/>
        <v>366.09999999999997</v>
      </c>
      <c r="Z102" s="66">
        <f t="shared" ref="Z102:AA102" si="48">SUM(Z89:Z101)</f>
        <v>366.09999999999997</v>
      </c>
      <c r="AA102" s="66">
        <f t="shared" si="48"/>
        <v>364.7</v>
      </c>
      <c r="AB102" s="66">
        <f t="shared" si="43"/>
        <v>364.7</v>
      </c>
      <c r="AC102" s="66">
        <f t="shared" si="43"/>
        <v>364.7</v>
      </c>
      <c r="AD102" s="66">
        <f t="shared" si="43"/>
        <v>364.7</v>
      </c>
      <c r="AE102" s="66">
        <f t="shared" si="43"/>
        <v>364.7</v>
      </c>
      <c r="AF102" s="66">
        <f t="shared" si="43"/>
        <v>364.7</v>
      </c>
      <c r="AG102" s="75">
        <f t="shared" si="43"/>
        <v>489.91</v>
      </c>
      <c r="AH102" s="45">
        <f t="shared" si="35"/>
        <v>380.39999999999992</v>
      </c>
      <c r="AI102" s="46">
        <f t="shared" si="36"/>
        <v>2</v>
      </c>
      <c r="AK102" s="47"/>
      <c r="AY102" s="77"/>
    </row>
    <row r="103" spans="1:75" x14ac:dyDescent="0.25">
      <c r="A103" s="42" t="s">
        <v>55</v>
      </c>
      <c r="B103" s="44">
        <v>20</v>
      </c>
      <c r="C103" s="44">
        <v>20</v>
      </c>
      <c r="D103" s="44">
        <v>14</v>
      </c>
      <c r="E103" s="44">
        <v>14</v>
      </c>
      <c r="F103" s="44">
        <v>14</v>
      </c>
      <c r="G103" s="44">
        <v>14</v>
      </c>
      <c r="H103" s="44">
        <v>14</v>
      </c>
      <c r="I103" s="44">
        <v>14</v>
      </c>
      <c r="J103" s="44">
        <v>14</v>
      </c>
      <c r="K103" s="44">
        <v>14</v>
      </c>
      <c r="L103" s="44">
        <v>14</v>
      </c>
      <c r="M103" s="44">
        <v>14</v>
      </c>
      <c r="N103" s="44">
        <v>14</v>
      </c>
      <c r="O103" s="44">
        <v>14</v>
      </c>
      <c r="P103" s="44">
        <v>30</v>
      </c>
      <c r="Q103" s="44">
        <v>30</v>
      </c>
      <c r="R103" s="44">
        <v>30</v>
      </c>
      <c r="S103" s="44">
        <v>0</v>
      </c>
      <c r="T103" s="44">
        <v>30</v>
      </c>
      <c r="U103" s="44"/>
      <c r="V103" s="44">
        <v>21.1</v>
      </c>
      <c r="W103" s="44">
        <v>21.1</v>
      </c>
      <c r="X103" s="44">
        <v>21.1</v>
      </c>
      <c r="Y103" s="44">
        <v>29.9</v>
      </c>
      <c r="Z103" s="44">
        <v>21</v>
      </c>
      <c r="AA103" s="44">
        <v>28.7</v>
      </c>
      <c r="AB103" s="44">
        <v>14</v>
      </c>
      <c r="AC103" s="44">
        <v>14</v>
      </c>
      <c r="AD103" s="44">
        <v>14</v>
      </c>
      <c r="AE103" s="44">
        <v>14</v>
      </c>
      <c r="AF103" s="44">
        <v>14</v>
      </c>
      <c r="AG103" s="59">
        <v>60</v>
      </c>
      <c r="AH103" s="45">
        <f t="shared" si="35"/>
        <v>30</v>
      </c>
      <c r="AI103" s="46">
        <f t="shared" si="36"/>
        <v>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8</v>
      </c>
      <c r="C104" s="43">
        <v>8</v>
      </c>
      <c r="D104" s="43">
        <v>8</v>
      </c>
      <c r="E104" s="43">
        <v>8</v>
      </c>
      <c r="F104" s="43">
        <v>8</v>
      </c>
      <c r="G104" s="43">
        <v>8</v>
      </c>
      <c r="H104" s="43">
        <v>8</v>
      </c>
      <c r="I104" s="43">
        <v>8</v>
      </c>
      <c r="J104" s="43">
        <v>8</v>
      </c>
      <c r="K104" s="43">
        <v>8</v>
      </c>
      <c r="L104" s="43">
        <v>8</v>
      </c>
      <c r="M104" s="43">
        <v>8</v>
      </c>
      <c r="N104" s="43">
        <v>8</v>
      </c>
      <c r="O104" s="43">
        <v>8</v>
      </c>
      <c r="P104" s="43">
        <v>14</v>
      </c>
      <c r="Q104" s="43">
        <v>14</v>
      </c>
      <c r="R104" s="43">
        <v>14</v>
      </c>
      <c r="S104" s="43">
        <v>0</v>
      </c>
      <c r="T104" s="43">
        <v>14</v>
      </c>
      <c r="U104" s="43"/>
      <c r="V104" s="43">
        <v>12</v>
      </c>
      <c r="W104" s="43">
        <v>12</v>
      </c>
      <c r="X104" s="43">
        <v>12</v>
      </c>
      <c r="Y104" s="43">
        <v>14</v>
      </c>
      <c r="Z104" s="43">
        <v>10</v>
      </c>
      <c r="AA104" s="43">
        <v>15</v>
      </c>
      <c r="AB104" s="43">
        <v>7.3</v>
      </c>
      <c r="AC104" s="43">
        <v>7.3</v>
      </c>
      <c r="AD104" s="43">
        <v>7.3</v>
      </c>
      <c r="AE104" s="43">
        <v>7.3</v>
      </c>
      <c r="AF104" s="43">
        <v>7.3</v>
      </c>
      <c r="AG104" s="61">
        <v>32</v>
      </c>
      <c r="AH104" s="45">
        <f t="shared" si="35"/>
        <v>15</v>
      </c>
      <c r="AI104" s="46">
        <f t="shared" si="36"/>
        <v>0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5</v>
      </c>
      <c r="C105" s="292">
        <v>5</v>
      </c>
      <c r="D105" s="292">
        <v>5</v>
      </c>
      <c r="E105" s="292">
        <v>5</v>
      </c>
      <c r="F105" s="292">
        <v>5</v>
      </c>
      <c r="G105" s="292">
        <v>5</v>
      </c>
      <c r="H105" s="292">
        <v>5</v>
      </c>
      <c r="I105" s="292">
        <v>5</v>
      </c>
      <c r="J105" s="292">
        <v>5</v>
      </c>
      <c r="K105" s="292">
        <v>5</v>
      </c>
      <c r="L105" s="292">
        <v>5</v>
      </c>
      <c r="M105" s="292">
        <v>5</v>
      </c>
      <c r="N105" s="292">
        <v>5</v>
      </c>
      <c r="O105" s="292">
        <v>5</v>
      </c>
      <c r="P105" s="292">
        <v>7</v>
      </c>
      <c r="Q105" s="292">
        <v>7</v>
      </c>
      <c r="R105" s="292">
        <v>7</v>
      </c>
      <c r="S105" s="292">
        <v>0</v>
      </c>
      <c r="T105" s="292">
        <v>7</v>
      </c>
      <c r="U105" s="292"/>
      <c r="V105" s="292">
        <v>6</v>
      </c>
      <c r="W105" s="292">
        <v>6</v>
      </c>
      <c r="X105" s="292">
        <v>6</v>
      </c>
      <c r="Y105" s="292">
        <v>8</v>
      </c>
      <c r="Z105" s="292">
        <v>5</v>
      </c>
      <c r="AA105" s="292">
        <v>7</v>
      </c>
      <c r="AB105" s="292">
        <v>3</v>
      </c>
      <c r="AC105" s="292">
        <v>3</v>
      </c>
      <c r="AD105" s="292">
        <v>3</v>
      </c>
      <c r="AE105" s="292">
        <v>3</v>
      </c>
      <c r="AF105" s="292">
        <v>3</v>
      </c>
      <c r="AG105" s="73">
        <v>14</v>
      </c>
      <c r="AH105" s="45">
        <f t="shared" si="35"/>
        <v>8</v>
      </c>
      <c r="AI105" s="46">
        <f t="shared" si="36"/>
        <v>0</v>
      </c>
      <c r="AK105" s="47"/>
      <c r="AY105" s="77"/>
      <c r="BF105" s="76"/>
      <c r="BG105" s="77">
        <f t="array" ref="BG105:BL128">TRANSPOSE(AZ89:BW94)</f>
        <v>-594</v>
      </c>
      <c r="BH105" s="77">
        <v>-199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" si="49">B103+B104+B105</f>
        <v>33</v>
      </c>
      <c r="C106" s="66">
        <f t="shared" ref="C106:AF106" si="50">C103+C104+C105</f>
        <v>33</v>
      </c>
      <c r="D106" s="66">
        <f t="shared" si="50"/>
        <v>27</v>
      </c>
      <c r="E106" s="66">
        <f t="shared" si="50"/>
        <v>27</v>
      </c>
      <c r="F106" s="66">
        <f t="shared" si="50"/>
        <v>27</v>
      </c>
      <c r="G106" s="66">
        <f t="shared" si="50"/>
        <v>27</v>
      </c>
      <c r="H106" s="66">
        <f t="shared" si="50"/>
        <v>27</v>
      </c>
      <c r="I106" s="66">
        <f t="shared" si="50"/>
        <v>27</v>
      </c>
      <c r="J106" s="66">
        <f t="shared" si="50"/>
        <v>27</v>
      </c>
      <c r="K106" s="66">
        <f t="shared" si="50"/>
        <v>27</v>
      </c>
      <c r="L106" s="66">
        <f t="shared" si="50"/>
        <v>27</v>
      </c>
      <c r="M106" s="66">
        <f t="shared" ref="M106:N106" si="51">M103+M104+M105</f>
        <v>27</v>
      </c>
      <c r="N106" s="66">
        <f t="shared" si="51"/>
        <v>27</v>
      </c>
      <c r="O106" s="66">
        <f t="shared" ref="O106" si="52">O103+O104+O105</f>
        <v>27</v>
      </c>
      <c r="P106" s="66">
        <f t="shared" si="50"/>
        <v>51</v>
      </c>
      <c r="Q106" s="66">
        <f t="shared" ref="Q106" si="53">Q103+Q104+Q105</f>
        <v>51</v>
      </c>
      <c r="R106" s="66">
        <f t="shared" si="50"/>
        <v>51</v>
      </c>
      <c r="S106" s="66">
        <f t="shared" si="50"/>
        <v>0</v>
      </c>
      <c r="T106" s="66">
        <f t="shared" si="50"/>
        <v>51</v>
      </c>
      <c r="U106" s="66">
        <f t="shared" si="50"/>
        <v>0</v>
      </c>
      <c r="V106" s="66">
        <f t="shared" si="50"/>
        <v>39.1</v>
      </c>
      <c r="W106" s="66">
        <f t="shared" ref="W106" si="54">W103+W104+W105</f>
        <v>39.1</v>
      </c>
      <c r="X106" s="66">
        <f t="shared" si="50"/>
        <v>39.1</v>
      </c>
      <c r="Y106" s="66">
        <f t="shared" si="50"/>
        <v>51.9</v>
      </c>
      <c r="Z106" s="66">
        <f t="shared" ref="Z106:AA106" si="55">Z103+Z104+Z105</f>
        <v>36</v>
      </c>
      <c r="AA106" s="66">
        <f t="shared" si="55"/>
        <v>50.7</v>
      </c>
      <c r="AB106" s="66">
        <f t="shared" si="50"/>
        <v>24.3</v>
      </c>
      <c r="AC106" s="66">
        <f t="shared" si="50"/>
        <v>24.3</v>
      </c>
      <c r="AD106" s="66">
        <f t="shared" si="50"/>
        <v>24.3</v>
      </c>
      <c r="AE106" s="66">
        <f t="shared" si="50"/>
        <v>24.3</v>
      </c>
      <c r="AF106" s="66">
        <f t="shared" si="50"/>
        <v>24.3</v>
      </c>
      <c r="AG106" s="75">
        <f>SUM(AG103:AG105)</f>
        <v>106</v>
      </c>
      <c r="AH106" s="45">
        <f t="shared" si="35"/>
        <v>51.9</v>
      </c>
      <c r="AI106" s="46">
        <f t="shared" si="36"/>
        <v>0</v>
      </c>
      <c r="AK106" s="47"/>
      <c r="AY106" s="77"/>
      <c r="BF106" s="76"/>
      <c r="BG106" s="77">
        <v>-569.70000000000005</v>
      </c>
      <c r="BH106" s="77">
        <v>-198.9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-579.20000000000005</v>
      </c>
      <c r="C107" s="44">
        <v>-594</v>
      </c>
      <c r="D107" s="44">
        <v>-569.70000000000005</v>
      </c>
      <c r="E107" s="44">
        <v>-600</v>
      </c>
      <c r="F107" s="44">
        <v>-610</v>
      </c>
      <c r="G107" s="44">
        <v>-700</v>
      </c>
      <c r="H107" s="44">
        <v>-710</v>
      </c>
      <c r="I107" s="44">
        <v>-735</v>
      </c>
      <c r="J107" s="44">
        <v>-735</v>
      </c>
      <c r="K107" s="44">
        <v>-720</v>
      </c>
      <c r="L107" s="44">
        <v>-720</v>
      </c>
      <c r="M107" s="44">
        <v>-690</v>
      </c>
      <c r="N107" s="44">
        <v>-590</v>
      </c>
      <c r="O107" s="44">
        <v>-560</v>
      </c>
      <c r="P107" s="44">
        <v>-553</v>
      </c>
      <c r="Q107" s="44">
        <v>-555</v>
      </c>
      <c r="R107" s="44">
        <v>-553</v>
      </c>
      <c r="S107" s="44">
        <v>-508.6</v>
      </c>
      <c r="T107" s="44">
        <v>-555.6</v>
      </c>
      <c r="U107" s="44" t="s">
        <v>519</v>
      </c>
      <c r="V107" s="44">
        <v>-604</v>
      </c>
      <c r="W107" s="44">
        <v>-571</v>
      </c>
      <c r="X107" s="44">
        <v>-570.20000000000005</v>
      </c>
      <c r="Y107" s="44">
        <v>-486.7</v>
      </c>
      <c r="Z107" s="44">
        <v>-425</v>
      </c>
      <c r="AA107" s="44">
        <v>-436.9</v>
      </c>
      <c r="AB107" s="44">
        <v>-511</v>
      </c>
      <c r="AC107" s="44">
        <v>-536</v>
      </c>
      <c r="AD107" s="44">
        <v>-500</v>
      </c>
      <c r="AE107" s="44">
        <v>-523</v>
      </c>
      <c r="AF107" s="44">
        <v>-570</v>
      </c>
      <c r="AG107" s="59"/>
      <c r="AH107" s="45">
        <f t="shared" si="35"/>
        <v>-425</v>
      </c>
      <c r="AI107" s="46">
        <f t="shared" si="36"/>
        <v>-735</v>
      </c>
      <c r="AK107" s="47"/>
      <c r="AY107" s="77"/>
      <c r="BF107" s="76"/>
      <c r="BG107" s="77">
        <v>-600</v>
      </c>
      <c r="BH107" s="77">
        <v>-200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-195.7</v>
      </c>
      <c r="C108" s="43">
        <v>-199</v>
      </c>
      <c r="D108" s="43">
        <v>-198.9</v>
      </c>
      <c r="E108" s="43">
        <v>-200</v>
      </c>
      <c r="F108" s="43">
        <v>-210</v>
      </c>
      <c r="G108" s="43">
        <v>-191</v>
      </c>
      <c r="H108" s="43">
        <v>-195</v>
      </c>
      <c r="I108" s="43">
        <v>-174</v>
      </c>
      <c r="J108" s="43">
        <v>-174</v>
      </c>
      <c r="K108" s="43">
        <v>-184</v>
      </c>
      <c r="L108" s="43">
        <v>-178</v>
      </c>
      <c r="M108" s="43">
        <v>-180</v>
      </c>
      <c r="N108" s="43">
        <v>-178</v>
      </c>
      <c r="O108" s="43">
        <v>-185</v>
      </c>
      <c r="P108" s="43">
        <v>-175</v>
      </c>
      <c r="Q108" s="43">
        <v>-168</v>
      </c>
      <c r="R108" s="43">
        <v>-175</v>
      </c>
      <c r="S108" s="43">
        <v>-169.9</v>
      </c>
      <c r="T108" s="43">
        <v>-186.5</v>
      </c>
      <c r="U108" s="44" t="s">
        <v>520</v>
      </c>
      <c r="V108" s="43">
        <v>-194</v>
      </c>
      <c r="W108" s="43">
        <v>-167</v>
      </c>
      <c r="X108" s="43">
        <v>-192.3</v>
      </c>
      <c r="Y108" s="43">
        <v>-178.1</v>
      </c>
      <c r="Z108" s="43">
        <v>-130</v>
      </c>
      <c r="AA108" s="43">
        <v>-131</v>
      </c>
      <c r="AB108" s="43">
        <v>-161</v>
      </c>
      <c r="AC108" s="43">
        <v>-173</v>
      </c>
      <c r="AD108" s="43">
        <v>-183</v>
      </c>
      <c r="AE108" s="43">
        <v>-189</v>
      </c>
      <c r="AF108" s="43">
        <v>-195</v>
      </c>
      <c r="AG108" s="61"/>
      <c r="AH108" s="45">
        <f t="shared" si="35"/>
        <v>-130</v>
      </c>
      <c r="AI108" s="46">
        <f t="shared" si="36"/>
        <v>-210</v>
      </c>
      <c r="AK108" s="47"/>
      <c r="AL108" s="83" t="s">
        <v>61</v>
      </c>
      <c r="AM108" s="83"/>
      <c r="AY108" s="77"/>
      <c r="BF108" s="77"/>
      <c r="BG108" s="77">
        <v>-610</v>
      </c>
      <c r="BH108" s="77">
        <v>-210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4" t="s">
        <v>521</v>
      </c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5"/>
        <v>0</v>
      </c>
      <c r="AI109" s="46">
        <f t="shared" si="36"/>
        <v>0</v>
      </c>
      <c r="AK109" s="85"/>
      <c r="AL109" s="86"/>
      <c r="AM109" s="86"/>
      <c r="AN109" s="87"/>
      <c r="AY109" s="77"/>
      <c r="BF109" s="77"/>
      <c r="BG109" s="77">
        <v>-700</v>
      </c>
      <c r="BH109" s="77">
        <v>-191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44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5"/>
        <v>0</v>
      </c>
      <c r="AI110" s="46">
        <f t="shared" si="36"/>
        <v>0</v>
      </c>
      <c r="AK110" s="89" t="s">
        <v>64</v>
      </c>
      <c r="AL110" s="43"/>
      <c r="AM110" s="88"/>
      <c r="AN110" s="90"/>
      <c r="AY110" s="77"/>
      <c r="BF110" s="77"/>
      <c r="BG110" s="77">
        <v>-735</v>
      </c>
      <c r="BH110" s="77">
        <v>-174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 t="s">
        <v>519</v>
      </c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5"/>
        <v>0</v>
      </c>
      <c r="AI111" s="46">
        <f t="shared" si="36"/>
        <v>0</v>
      </c>
      <c r="AK111" s="89" t="s">
        <v>66</v>
      </c>
      <c r="AL111" s="88"/>
      <c r="AM111" s="88"/>
      <c r="AN111" s="90"/>
      <c r="AY111" s="77"/>
      <c r="BF111" s="77"/>
      <c r="BG111" s="77">
        <v>-720</v>
      </c>
      <c r="BH111" s="77">
        <v>-184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-2</v>
      </c>
      <c r="C112" s="92">
        <v>-4.4000000000000004</v>
      </c>
      <c r="D112" s="92">
        <v>-1.9</v>
      </c>
      <c r="E112" s="92">
        <v>-4</v>
      </c>
      <c r="F112" s="92">
        <v>-7</v>
      </c>
      <c r="G112" s="92">
        <v>-14</v>
      </c>
      <c r="H112" s="92">
        <v>-15</v>
      </c>
      <c r="I112" s="92">
        <v>-21</v>
      </c>
      <c r="J112" s="92">
        <v>-21</v>
      </c>
      <c r="K112" s="92">
        <v>-29.6</v>
      </c>
      <c r="L112" s="92">
        <v>-19</v>
      </c>
      <c r="M112" s="92">
        <v>-36</v>
      </c>
      <c r="N112" s="92">
        <v>-16</v>
      </c>
      <c r="O112" s="92">
        <v>-12</v>
      </c>
      <c r="P112" s="92">
        <v>-5</v>
      </c>
      <c r="Q112" s="92">
        <v>12</v>
      </c>
      <c r="R112" s="92">
        <v>40</v>
      </c>
      <c r="S112" s="92">
        <v>25</v>
      </c>
      <c r="T112" s="92">
        <v>-9.6</v>
      </c>
      <c r="U112" s="44" t="s">
        <v>520</v>
      </c>
      <c r="V112" s="92">
        <v>-22.5</v>
      </c>
      <c r="W112" s="92">
        <v>-27.8</v>
      </c>
      <c r="X112" s="92">
        <v>-16.7</v>
      </c>
      <c r="Y112" s="92">
        <v>-11.1</v>
      </c>
      <c r="Z112" s="92">
        <v>-15</v>
      </c>
      <c r="AA112" s="92">
        <v>14.4</v>
      </c>
      <c r="AB112" s="92">
        <v>26.5</v>
      </c>
      <c r="AC112" s="92">
        <v>29.3</v>
      </c>
      <c r="AD112" s="92">
        <v>31</v>
      </c>
      <c r="AE112" s="92">
        <v>34</v>
      </c>
      <c r="AF112" s="92">
        <v>19</v>
      </c>
      <c r="AG112" s="84"/>
      <c r="AH112" s="45">
        <f t="shared" si="35"/>
        <v>40</v>
      </c>
      <c r="AI112" s="46">
        <f t="shared" si="36"/>
        <v>-36</v>
      </c>
      <c r="AK112" s="89"/>
      <c r="AL112" s="44"/>
      <c r="AM112" s="44"/>
      <c r="AN112" s="93"/>
      <c r="AY112" s="77"/>
      <c r="BF112" s="77"/>
      <c r="BG112" s="77">
        <v>-690</v>
      </c>
      <c r="BH112" s="77">
        <v>-180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44" t="s">
        <v>521</v>
      </c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5"/>
        <v>0</v>
      </c>
      <c r="AI113" s="46">
        <f t="shared" si="36"/>
        <v>0</v>
      </c>
      <c r="AK113" s="89"/>
      <c r="AL113" s="92"/>
      <c r="AM113" s="94"/>
      <c r="AN113" s="360"/>
      <c r="AY113" s="77"/>
      <c r="BF113" s="77"/>
      <c r="BG113" s="77">
        <v>-590</v>
      </c>
      <c r="BH113" s="77">
        <v>-178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44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5"/>
        <v>0</v>
      </c>
      <c r="AI114" s="46">
        <f t="shared" si="36"/>
        <v>0</v>
      </c>
      <c r="AK114" s="89"/>
      <c r="AL114" s="92"/>
      <c r="AM114" s="92"/>
      <c r="AN114" s="361"/>
      <c r="BF114" s="77"/>
      <c r="BG114" s="77">
        <v>-560</v>
      </c>
      <c r="BH114" s="77">
        <v>-185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4" t="s">
        <v>519</v>
      </c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5"/>
        <v>0</v>
      </c>
      <c r="AI115" s="46">
        <f t="shared" si="36"/>
        <v>0</v>
      </c>
      <c r="AK115" s="95"/>
      <c r="AL115" s="96"/>
      <c r="AM115" s="96"/>
      <c r="AN115" s="97"/>
      <c r="BF115" s="77"/>
      <c r="BG115" s="77">
        <v>-553</v>
      </c>
      <c r="BH115" s="77">
        <v>-175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44" t="s">
        <v>520</v>
      </c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5"/>
        <v>0</v>
      </c>
      <c r="AI116" s="46">
        <f t="shared" si="36"/>
        <v>0</v>
      </c>
      <c r="BF116" s="77"/>
      <c r="BG116" s="77">
        <v>-555</v>
      </c>
      <c r="BH116" s="77">
        <v>-168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44" t="s">
        <v>521</v>
      </c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5"/>
        <v>0</v>
      </c>
      <c r="AI117" s="46">
        <f t="shared" si="36"/>
        <v>0</v>
      </c>
      <c r="BF117" s="77"/>
      <c r="BG117" s="77">
        <v>-553</v>
      </c>
      <c r="BH117" s="77">
        <v>-175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56">SUMIF(B107:B117,"&gt;0")</f>
        <v>0</v>
      </c>
      <c r="C118" s="66">
        <f t="shared" ref="C118:AF118" si="57">SUMIF(C107:C117,"&gt;0")</f>
        <v>0</v>
      </c>
      <c r="D118" s="66">
        <f t="shared" si="57"/>
        <v>0</v>
      </c>
      <c r="E118" s="66">
        <f t="shared" si="57"/>
        <v>0</v>
      </c>
      <c r="F118" s="66">
        <f t="shared" si="57"/>
        <v>0</v>
      </c>
      <c r="G118" s="66">
        <f t="shared" si="57"/>
        <v>0</v>
      </c>
      <c r="H118" s="66">
        <f t="shared" si="57"/>
        <v>0</v>
      </c>
      <c r="I118" s="66">
        <f t="shared" si="57"/>
        <v>0</v>
      </c>
      <c r="J118" s="66">
        <f t="shared" si="57"/>
        <v>0</v>
      </c>
      <c r="K118" s="66">
        <f t="shared" si="57"/>
        <v>0</v>
      </c>
      <c r="L118" s="66">
        <f t="shared" si="57"/>
        <v>0</v>
      </c>
      <c r="M118" s="66">
        <f t="shared" ref="M118:N118" si="58">SUMIF(M107:M117,"&gt;0")</f>
        <v>0</v>
      </c>
      <c r="N118" s="66">
        <f t="shared" si="58"/>
        <v>0</v>
      </c>
      <c r="O118" s="66">
        <f t="shared" ref="O118" si="59">SUMIF(O107:O117,"&gt;0")</f>
        <v>0</v>
      </c>
      <c r="P118" s="66">
        <f t="shared" si="57"/>
        <v>0</v>
      </c>
      <c r="Q118" s="66">
        <f t="shared" si="57"/>
        <v>12</v>
      </c>
      <c r="R118" s="66">
        <f t="shared" si="57"/>
        <v>40</v>
      </c>
      <c r="S118" s="66">
        <f t="shared" si="57"/>
        <v>25</v>
      </c>
      <c r="T118" s="66">
        <f t="shared" si="57"/>
        <v>0</v>
      </c>
      <c r="U118" s="66">
        <f t="shared" si="57"/>
        <v>0</v>
      </c>
      <c r="V118" s="66">
        <f t="shared" si="57"/>
        <v>0</v>
      </c>
      <c r="W118" s="66">
        <f t="shared" ref="W118" si="60">SUMIF(W107:W117,"&gt;0")</f>
        <v>0</v>
      </c>
      <c r="X118" s="66">
        <f t="shared" si="57"/>
        <v>0</v>
      </c>
      <c r="Y118" s="66">
        <f t="shared" si="57"/>
        <v>0</v>
      </c>
      <c r="Z118" s="66">
        <f t="shared" ref="Z118:AA118" si="61">SUMIF(Z107:Z117,"&gt;0")</f>
        <v>0</v>
      </c>
      <c r="AA118" s="66">
        <f t="shared" si="61"/>
        <v>14.4</v>
      </c>
      <c r="AB118" s="66">
        <f t="shared" si="57"/>
        <v>26.5</v>
      </c>
      <c r="AC118" s="66">
        <f t="shared" si="57"/>
        <v>29.3</v>
      </c>
      <c r="AD118" s="66">
        <f t="shared" si="57"/>
        <v>31</v>
      </c>
      <c r="AE118" s="66">
        <f t="shared" si="57"/>
        <v>34</v>
      </c>
      <c r="AF118" s="66">
        <f t="shared" si="57"/>
        <v>19</v>
      </c>
      <c r="AG118" s="99">
        <f>SUM(AG107:AG117)</f>
        <v>0</v>
      </c>
      <c r="AH118" s="45">
        <f t="shared" si="35"/>
        <v>40</v>
      </c>
      <c r="AI118" s="46">
        <f t="shared" si="36"/>
        <v>0</v>
      </c>
      <c r="AJ118" s="100">
        <f t="array" ref="AJ118">MIN(IF(B118:AF118&lt;&gt;0,B118:AF118))</f>
        <v>12</v>
      </c>
      <c r="BF118" s="77"/>
      <c r="BG118" s="77">
        <v>-508.6</v>
      </c>
      <c r="BH118" s="77">
        <v>-169.9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5"/>
        <v>0</v>
      </c>
      <c r="AI119" s="46">
        <f t="shared" si="36"/>
        <v>0</v>
      </c>
      <c r="BF119" s="77"/>
      <c r="BG119" s="77">
        <v>-555.6</v>
      </c>
      <c r="BH119" s="77">
        <v>-186.5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5"/>
        <v>0</v>
      </c>
      <c r="AI120" s="46">
        <f t="shared" si="36"/>
        <v>0</v>
      </c>
      <c r="BF120" s="77"/>
      <c r="BG120" s="77" t="str">
        <v>P</v>
      </c>
      <c r="BH120" s="77" t="str">
        <v>S</v>
      </c>
      <c r="BI120" s="77" t="str">
        <v>C</v>
      </c>
      <c r="BJ120" s="77">
        <v>0</v>
      </c>
      <c r="BK120" s="77" t="str">
        <v>P</v>
      </c>
      <c r="BL120" s="77" t="str">
        <v>C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5"/>
        <v>0</v>
      </c>
      <c r="AI121" s="46">
        <f t="shared" si="36"/>
        <v>0</v>
      </c>
      <c r="BF121" s="77"/>
      <c r="BG121" s="77">
        <v>-604</v>
      </c>
      <c r="BH121" s="77">
        <v>-194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5"/>
        <v>0</v>
      </c>
      <c r="AI122" s="46">
        <f t="shared" si="36"/>
        <v>0</v>
      </c>
      <c r="BF122" s="76"/>
      <c r="BG122" s="77">
        <v>-570.20000000000005</v>
      </c>
      <c r="BH122" s="77">
        <v>-192.3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62">B80+B88+B106+B102+B118+B122</f>
        <v>2802.1</v>
      </c>
      <c r="C123" s="102">
        <f t="shared" ref="C123:AG123" si="63">C80+C88+C106+C102+C118+C122</f>
        <v>2704.4</v>
      </c>
      <c r="D123" s="102">
        <f t="shared" si="63"/>
        <v>2671.5999999999995</v>
      </c>
      <c r="E123" s="102">
        <f t="shared" si="63"/>
        <v>2660.8999999999996</v>
      </c>
      <c r="F123" s="102">
        <f t="shared" si="63"/>
        <v>2664.7</v>
      </c>
      <c r="G123" s="102">
        <f t="shared" si="63"/>
        <v>2664.7</v>
      </c>
      <c r="H123" s="102">
        <f t="shared" si="63"/>
        <v>2720.7</v>
      </c>
      <c r="I123" s="102">
        <f t="shared" si="63"/>
        <v>2720.7</v>
      </c>
      <c r="J123" s="102">
        <f t="shared" si="63"/>
        <v>2720.7</v>
      </c>
      <c r="K123" s="102">
        <f t="shared" si="63"/>
        <v>2773.7</v>
      </c>
      <c r="L123" s="102">
        <f t="shared" si="63"/>
        <v>2773.7</v>
      </c>
      <c r="M123" s="102">
        <f t="shared" ref="M123:N123" si="64">M80+M88+M106+M102+M118+M122</f>
        <v>2848.8999999999996</v>
      </c>
      <c r="N123" s="102">
        <f t="shared" si="64"/>
        <v>2857.3999999999996</v>
      </c>
      <c r="O123" s="102">
        <f t="shared" ref="O123" si="65">O80+O88+O106+O102+O118+O122</f>
        <v>2859.8999999999996</v>
      </c>
      <c r="P123" s="102">
        <f t="shared" si="63"/>
        <v>2871.5</v>
      </c>
      <c r="Q123" s="102">
        <f t="shared" si="63"/>
        <v>2883.5</v>
      </c>
      <c r="R123" s="102">
        <f t="shared" si="63"/>
        <v>2855.5</v>
      </c>
      <c r="S123" s="102">
        <f t="shared" si="63"/>
        <v>2791.2999999999997</v>
      </c>
      <c r="T123" s="102">
        <f t="shared" si="63"/>
        <v>2876.6000000000004</v>
      </c>
      <c r="U123" s="102" t="e">
        <f t="shared" si="63"/>
        <v>#VALUE!</v>
      </c>
      <c r="V123" s="102">
        <f t="shared" si="63"/>
        <v>2870.8</v>
      </c>
      <c r="W123" s="102">
        <f t="shared" ref="W123" si="66">W80+W88+W106+W102+W118+W122</f>
        <v>2780.8</v>
      </c>
      <c r="X123" s="102">
        <f t="shared" si="63"/>
        <v>2777.5</v>
      </c>
      <c r="Y123" s="102">
        <f t="shared" si="63"/>
        <v>2786.7500000000005</v>
      </c>
      <c r="Z123" s="102">
        <f t="shared" ref="Z123:AA123" si="67">Z80+Z88+Z106+Z102+Z118+Z122</f>
        <v>2877.5500000000006</v>
      </c>
      <c r="AA123" s="102">
        <f t="shared" si="67"/>
        <v>2942.9500000000003</v>
      </c>
      <c r="AB123" s="102">
        <f t="shared" si="63"/>
        <v>3018.6500000000005</v>
      </c>
      <c r="AC123" s="102">
        <f t="shared" si="63"/>
        <v>3021.4500000000007</v>
      </c>
      <c r="AD123" s="102">
        <f t="shared" si="63"/>
        <v>2948.7500000000005</v>
      </c>
      <c r="AE123" s="102">
        <f t="shared" si="63"/>
        <v>2921.3</v>
      </c>
      <c r="AF123" s="102">
        <f t="shared" si="63"/>
        <v>2926.8</v>
      </c>
      <c r="AG123" s="75">
        <f t="shared" si="63"/>
        <v>4132.0374000000002</v>
      </c>
      <c r="AH123" s="45" t="e">
        <f t="shared" si="35"/>
        <v>#VALUE!</v>
      </c>
      <c r="AI123" s="46" t="e">
        <f t="shared" si="36"/>
        <v>#VALUE!</v>
      </c>
      <c r="BF123" s="76"/>
      <c r="BG123" s="77">
        <v>-425</v>
      </c>
      <c r="BH123" s="77">
        <v>-130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5"/>
        <v>0</v>
      </c>
      <c r="AI124" s="46">
        <f t="shared" si="36"/>
        <v>0</v>
      </c>
      <c r="BF124" s="76"/>
      <c r="BG124" s="77">
        <v>-511</v>
      </c>
      <c r="BH124" s="77">
        <v>-161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68">B123+B124</f>
        <v>2802.1</v>
      </c>
      <c r="C125" s="102">
        <f t="shared" ref="C125:AF125" si="69">C123+C124</f>
        <v>2704.4</v>
      </c>
      <c r="D125" s="102">
        <f t="shared" si="69"/>
        <v>2671.5999999999995</v>
      </c>
      <c r="E125" s="102">
        <f t="shared" si="69"/>
        <v>2660.8999999999996</v>
      </c>
      <c r="F125" s="102">
        <f t="shared" si="69"/>
        <v>2664.7</v>
      </c>
      <c r="G125" s="102">
        <f t="shared" si="69"/>
        <v>2664.7</v>
      </c>
      <c r="H125" s="102">
        <f t="shared" si="69"/>
        <v>2720.7</v>
      </c>
      <c r="I125" s="102">
        <f t="shared" si="69"/>
        <v>2720.7</v>
      </c>
      <c r="J125" s="102">
        <f t="shared" si="69"/>
        <v>2720.7</v>
      </c>
      <c r="K125" s="102">
        <f t="shared" si="69"/>
        <v>2773.7</v>
      </c>
      <c r="L125" s="102">
        <f t="shared" si="69"/>
        <v>2773.7</v>
      </c>
      <c r="M125" s="102">
        <f t="shared" ref="M125:N125" si="70">M123+M124</f>
        <v>2848.8999999999996</v>
      </c>
      <c r="N125" s="102">
        <f t="shared" si="70"/>
        <v>2857.3999999999996</v>
      </c>
      <c r="O125" s="102">
        <f t="shared" ref="O125" si="71">O123+O124</f>
        <v>2859.8999999999996</v>
      </c>
      <c r="P125" s="102">
        <f t="shared" si="69"/>
        <v>2871.5</v>
      </c>
      <c r="Q125" s="102">
        <f t="shared" si="69"/>
        <v>2883.5</v>
      </c>
      <c r="R125" s="102">
        <f t="shared" si="69"/>
        <v>2855.5</v>
      </c>
      <c r="S125" s="102">
        <f t="shared" si="69"/>
        <v>2791.2999999999997</v>
      </c>
      <c r="T125" s="102">
        <f t="shared" si="69"/>
        <v>2876.6000000000004</v>
      </c>
      <c r="U125" s="102" t="e">
        <f t="shared" si="69"/>
        <v>#VALUE!</v>
      </c>
      <c r="V125" s="102">
        <f t="shared" si="69"/>
        <v>2870.8</v>
      </c>
      <c r="W125" s="102">
        <f t="shared" ref="W125" si="72">W123+W124</f>
        <v>2780.8</v>
      </c>
      <c r="X125" s="102">
        <f t="shared" si="69"/>
        <v>2777.5</v>
      </c>
      <c r="Y125" s="102">
        <f t="shared" si="69"/>
        <v>2786.7500000000005</v>
      </c>
      <c r="Z125" s="102">
        <f t="shared" ref="Z125:AA125" si="73">Z123+Z124</f>
        <v>2877.5500000000006</v>
      </c>
      <c r="AA125" s="102">
        <f t="shared" si="73"/>
        <v>2942.9500000000003</v>
      </c>
      <c r="AB125" s="102">
        <f t="shared" si="69"/>
        <v>3018.6500000000005</v>
      </c>
      <c r="AC125" s="102">
        <f t="shared" si="69"/>
        <v>3021.4500000000007</v>
      </c>
      <c r="AD125" s="102">
        <f t="shared" si="69"/>
        <v>2948.7500000000005</v>
      </c>
      <c r="AE125" s="102">
        <f t="shared" si="69"/>
        <v>2921.3</v>
      </c>
      <c r="AF125" s="102">
        <f t="shared" si="69"/>
        <v>2926.8</v>
      </c>
      <c r="AG125" s="99">
        <f>AG122+AG118+AG106+AG102+AG80+AG124</f>
        <v>3323.6374000000001</v>
      </c>
      <c r="AH125" s="45" t="e">
        <f t="shared" si="35"/>
        <v>#VALUE!</v>
      </c>
      <c r="AI125" s="46" t="e">
        <f t="shared" si="36"/>
        <v>#VALUE!</v>
      </c>
      <c r="BF125" s="76"/>
      <c r="BG125" s="77">
        <v>-500</v>
      </c>
      <c r="BH125" s="77">
        <v>-183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74">B125-(B133)</f>
        <v>2025.1999999999998</v>
      </c>
      <c r="C126" s="102">
        <f t="shared" ref="C126:AF126" si="75">C125-(C133)</f>
        <v>1907</v>
      </c>
      <c r="D126" s="102">
        <f t="shared" si="75"/>
        <v>1901.0999999999995</v>
      </c>
      <c r="E126" s="102">
        <f t="shared" si="75"/>
        <v>1856.8999999999996</v>
      </c>
      <c r="F126" s="102">
        <f t="shared" si="75"/>
        <v>1837.6999999999998</v>
      </c>
      <c r="G126" s="102">
        <f t="shared" si="75"/>
        <v>1759.6999999999998</v>
      </c>
      <c r="H126" s="102">
        <f t="shared" si="75"/>
        <v>1800.6999999999998</v>
      </c>
      <c r="I126" s="102">
        <f t="shared" si="75"/>
        <v>1790.6999999999998</v>
      </c>
      <c r="J126" s="102">
        <f t="shared" si="75"/>
        <v>1790.6999999999998</v>
      </c>
      <c r="K126" s="102">
        <f t="shared" si="75"/>
        <v>1840.1</v>
      </c>
      <c r="L126" s="102">
        <f t="shared" si="75"/>
        <v>1856.6999999999998</v>
      </c>
      <c r="M126" s="102">
        <f t="shared" ref="M126:N126" si="76">M125-(M133)</f>
        <v>1942.8999999999996</v>
      </c>
      <c r="N126" s="102">
        <f t="shared" si="76"/>
        <v>2073.3999999999996</v>
      </c>
      <c r="O126" s="102">
        <f t="shared" ref="O126" si="77">O125-(O133)</f>
        <v>2102.8999999999996</v>
      </c>
      <c r="P126" s="102">
        <f t="shared" si="75"/>
        <v>2138.5</v>
      </c>
      <c r="Q126" s="102">
        <f t="shared" si="75"/>
        <v>2160.5</v>
      </c>
      <c r="R126" s="102">
        <f t="shared" si="75"/>
        <v>2127.5</v>
      </c>
      <c r="S126" s="102">
        <f t="shared" si="75"/>
        <v>2112.7999999999997</v>
      </c>
      <c r="T126" s="102">
        <f t="shared" si="75"/>
        <v>2124.9000000000005</v>
      </c>
      <c r="U126" s="102" t="e">
        <f t="shared" si="75"/>
        <v>#VALUE!</v>
      </c>
      <c r="V126" s="102">
        <f t="shared" si="75"/>
        <v>2050.3000000000002</v>
      </c>
      <c r="W126" s="102">
        <f t="shared" ref="W126" si="78">W125-(W133)</f>
        <v>2015.0000000000002</v>
      </c>
      <c r="X126" s="102">
        <f t="shared" si="75"/>
        <v>1998.3</v>
      </c>
      <c r="Y126" s="102">
        <f t="shared" si="75"/>
        <v>2110.8500000000004</v>
      </c>
      <c r="Z126" s="102">
        <f t="shared" ref="Z126:AA126" si="79">Z125-(Z133)</f>
        <v>2307.5500000000006</v>
      </c>
      <c r="AA126" s="102">
        <f t="shared" si="79"/>
        <v>2375.0500000000002</v>
      </c>
      <c r="AB126" s="102">
        <f t="shared" si="75"/>
        <v>2346.6500000000005</v>
      </c>
      <c r="AC126" s="102">
        <f t="shared" si="75"/>
        <v>2312.4500000000007</v>
      </c>
      <c r="AD126" s="102">
        <f t="shared" si="75"/>
        <v>2265.7500000000005</v>
      </c>
      <c r="AE126" s="102">
        <f t="shared" si="75"/>
        <v>2209.3000000000002</v>
      </c>
      <c r="AF126" s="102">
        <f t="shared" si="75"/>
        <v>2161.8000000000002</v>
      </c>
      <c r="AG126" s="99"/>
      <c r="AH126" s="45" t="e">
        <f t="shared" si="35"/>
        <v>#VALUE!</v>
      </c>
      <c r="AI126" s="46" t="e">
        <f t="shared" si="36"/>
        <v>#VALUE!</v>
      </c>
      <c r="BF126" s="76"/>
      <c r="BG126" s="77">
        <v>-523</v>
      </c>
      <c r="BH126" s="77">
        <v>-189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80">IF(B107&lt;0,B107*-1,0)</f>
        <v>579.20000000000005</v>
      </c>
      <c r="C127" s="88">
        <f t="shared" ref="C127:AF132" si="81">IF(C107&lt;0,C107*-1,0)</f>
        <v>594</v>
      </c>
      <c r="D127" s="88">
        <f t="shared" si="81"/>
        <v>569.70000000000005</v>
      </c>
      <c r="E127" s="88">
        <f t="shared" si="81"/>
        <v>600</v>
      </c>
      <c r="F127" s="88">
        <f t="shared" si="81"/>
        <v>610</v>
      </c>
      <c r="G127" s="88">
        <f t="shared" si="81"/>
        <v>700</v>
      </c>
      <c r="H127" s="88">
        <f t="shared" si="81"/>
        <v>710</v>
      </c>
      <c r="I127" s="88">
        <f t="shared" si="81"/>
        <v>735</v>
      </c>
      <c r="J127" s="88">
        <f t="shared" si="81"/>
        <v>735</v>
      </c>
      <c r="K127" s="88">
        <f t="shared" si="81"/>
        <v>720</v>
      </c>
      <c r="L127" s="88">
        <f t="shared" si="81"/>
        <v>720</v>
      </c>
      <c r="M127" s="88">
        <f t="shared" ref="M127:N127" si="82">IF(M107&lt;0,M107*-1,0)</f>
        <v>690</v>
      </c>
      <c r="N127" s="88">
        <f t="shared" si="82"/>
        <v>590</v>
      </c>
      <c r="O127" s="88">
        <f t="shared" ref="O127" si="83">IF(O107&lt;0,O107*-1,0)</f>
        <v>560</v>
      </c>
      <c r="P127" s="88">
        <f t="shared" si="81"/>
        <v>553</v>
      </c>
      <c r="Q127" s="88">
        <f t="shared" si="81"/>
        <v>555</v>
      </c>
      <c r="R127" s="88">
        <f t="shared" si="81"/>
        <v>553</v>
      </c>
      <c r="S127" s="88">
        <f t="shared" si="81"/>
        <v>508.6</v>
      </c>
      <c r="T127" s="88">
        <f t="shared" si="81"/>
        <v>555.6</v>
      </c>
      <c r="U127" s="88">
        <f t="shared" si="81"/>
        <v>0</v>
      </c>
      <c r="V127" s="88">
        <f t="shared" si="81"/>
        <v>604</v>
      </c>
      <c r="W127" s="88">
        <f t="shared" ref="W127" si="84">IF(W107&lt;0,W107*-1,0)</f>
        <v>571</v>
      </c>
      <c r="X127" s="88">
        <f t="shared" si="81"/>
        <v>570.20000000000005</v>
      </c>
      <c r="Y127" s="88">
        <f t="shared" si="81"/>
        <v>486.7</v>
      </c>
      <c r="Z127" s="88">
        <f t="shared" ref="Z127:AA132" si="85">IF(Z107&lt;0,Z107*-1,0)</f>
        <v>425</v>
      </c>
      <c r="AA127" s="88">
        <f t="shared" si="85"/>
        <v>436.9</v>
      </c>
      <c r="AB127" s="88">
        <f t="shared" si="81"/>
        <v>511</v>
      </c>
      <c r="AC127" s="88">
        <f t="shared" si="81"/>
        <v>536</v>
      </c>
      <c r="AD127" s="88">
        <f t="shared" si="81"/>
        <v>500</v>
      </c>
      <c r="AE127" s="88">
        <f t="shared" si="81"/>
        <v>523</v>
      </c>
      <c r="AF127" s="88">
        <f t="shared" si="81"/>
        <v>570</v>
      </c>
      <c r="AG127" s="59"/>
      <c r="AH127" s="45">
        <f t="shared" si="35"/>
        <v>735</v>
      </c>
      <c r="AI127" s="46">
        <f t="shared" si="36"/>
        <v>0</v>
      </c>
      <c r="BG127" s="77">
        <v>-570</v>
      </c>
      <c r="BH127" s="77">
        <v>-195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80"/>
        <v>195.7</v>
      </c>
      <c r="C128" s="88">
        <f t="shared" si="81"/>
        <v>199</v>
      </c>
      <c r="D128" s="88">
        <f t="shared" si="81"/>
        <v>198.9</v>
      </c>
      <c r="E128" s="88">
        <f t="shared" si="81"/>
        <v>200</v>
      </c>
      <c r="F128" s="88">
        <f t="shared" si="81"/>
        <v>210</v>
      </c>
      <c r="G128" s="88">
        <f t="shared" si="81"/>
        <v>191</v>
      </c>
      <c r="H128" s="88">
        <f t="shared" si="81"/>
        <v>195</v>
      </c>
      <c r="I128" s="88">
        <f t="shared" si="81"/>
        <v>174</v>
      </c>
      <c r="J128" s="88">
        <f t="shared" si="81"/>
        <v>174</v>
      </c>
      <c r="K128" s="88">
        <f t="shared" si="81"/>
        <v>184</v>
      </c>
      <c r="L128" s="88">
        <f t="shared" si="81"/>
        <v>178</v>
      </c>
      <c r="M128" s="88">
        <f t="shared" ref="M128:N128" si="86">IF(M108&lt;0,M108*-1,0)</f>
        <v>180</v>
      </c>
      <c r="N128" s="88">
        <f t="shared" si="86"/>
        <v>178</v>
      </c>
      <c r="O128" s="88">
        <f t="shared" ref="O128" si="87">IF(O108&lt;0,O108*-1,0)</f>
        <v>185</v>
      </c>
      <c r="P128" s="88">
        <f t="shared" si="81"/>
        <v>175</v>
      </c>
      <c r="Q128" s="88">
        <f t="shared" si="81"/>
        <v>168</v>
      </c>
      <c r="R128" s="88">
        <f t="shared" si="81"/>
        <v>175</v>
      </c>
      <c r="S128" s="88">
        <f t="shared" si="81"/>
        <v>169.9</v>
      </c>
      <c r="T128" s="88">
        <f t="shared" si="81"/>
        <v>186.5</v>
      </c>
      <c r="U128" s="88">
        <f t="shared" si="81"/>
        <v>0</v>
      </c>
      <c r="V128" s="88">
        <f t="shared" si="81"/>
        <v>194</v>
      </c>
      <c r="W128" s="88">
        <f t="shared" ref="W128" si="88">IF(W108&lt;0,W108*-1,0)</f>
        <v>167</v>
      </c>
      <c r="X128" s="88">
        <f t="shared" si="81"/>
        <v>192.3</v>
      </c>
      <c r="Y128" s="88">
        <f t="shared" si="81"/>
        <v>178.1</v>
      </c>
      <c r="Z128" s="88">
        <f t="shared" ref="Z128" si="89">IF(Z108&lt;0,Z108*-1,0)</f>
        <v>130</v>
      </c>
      <c r="AA128" s="88">
        <f t="shared" si="85"/>
        <v>131</v>
      </c>
      <c r="AB128" s="88">
        <f t="shared" si="81"/>
        <v>161</v>
      </c>
      <c r="AC128" s="88">
        <f t="shared" si="81"/>
        <v>173</v>
      </c>
      <c r="AD128" s="88">
        <f t="shared" si="81"/>
        <v>183</v>
      </c>
      <c r="AE128" s="88">
        <f t="shared" si="81"/>
        <v>189</v>
      </c>
      <c r="AF128" s="88">
        <f t="shared" si="81"/>
        <v>195</v>
      </c>
      <c r="AG128" s="61"/>
      <c r="AH128" s="45">
        <f t="shared" si="35"/>
        <v>210</v>
      </c>
      <c r="AI128" s="46">
        <f t="shared" si="36"/>
        <v>0</v>
      </c>
      <c r="AK128" s="47"/>
      <c r="BG128" s="77">
        <v>-579.20000000000005</v>
      </c>
      <c r="BH128" s="77">
        <v>-195.7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80"/>
        <v>0</v>
      </c>
      <c r="C129" s="88">
        <f t="shared" si="81"/>
        <v>0</v>
      </c>
      <c r="D129" s="88">
        <f t="shared" si="81"/>
        <v>0</v>
      </c>
      <c r="E129" s="88">
        <f t="shared" si="81"/>
        <v>0</v>
      </c>
      <c r="F129" s="88">
        <f t="shared" si="81"/>
        <v>0</v>
      </c>
      <c r="G129" s="88">
        <f t="shared" si="81"/>
        <v>0</v>
      </c>
      <c r="H129" s="88">
        <f t="shared" si="81"/>
        <v>0</v>
      </c>
      <c r="I129" s="88">
        <f t="shared" si="81"/>
        <v>0</v>
      </c>
      <c r="J129" s="88">
        <f t="shared" si="81"/>
        <v>0</v>
      </c>
      <c r="K129" s="88">
        <f t="shared" si="81"/>
        <v>0</v>
      </c>
      <c r="L129" s="88">
        <f t="shared" si="81"/>
        <v>0</v>
      </c>
      <c r="M129" s="88">
        <f t="shared" ref="M129:N129" si="90">IF(M109&lt;0,M109*-1,0)</f>
        <v>0</v>
      </c>
      <c r="N129" s="88">
        <f t="shared" si="90"/>
        <v>0</v>
      </c>
      <c r="O129" s="88">
        <f t="shared" ref="O129" si="91">IF(O109&lt;0,O109*-1,0)</f>
        <v>0</v>
      </c>
      <c r="P129" s="88">
        <f t="shared" si="81"/>
        <v>0</v>
      </c>
      <c r="Q129" s="88">
        <f t="shared" si="81"/>
        <v>0</v>
      </c>
      <c r="R129" s="88">
        <f t="shared" si="81"/>
        <v>0</v>
      </c>
      <c r="S129" s="88">
        <f t="shared" si="81"/>
        <v>0</v>
      </c>
      <c r="T129" s="88">
        <f t="shared" si="81"/>
        <v>0</v>
      </c>
      <c r="U129" s="88">
        <f t="shared" si="81"/>
        <v>0</v>
      </c>
      <c r="V129" s="88">
        <f t="shared" si="81"/>
        <v>0</v>
      </c>
      <c r="W129" s="88">
        <f t="shared" ref="W129" si="92">IF(W109&lt;0,W109*-1,0)</f>
        <v>0</v>
      </c>
      <c r="X129" s="88">
        <f t="shared" si="81"/>
        <v>0</v>
      </c>
      <c r="Y129" s="88">
        <f t="shared" si="81"/>
        <v>0</v>
      </c>
      <c r="Z129" s="88">
        <f t="shared" ref="Z129" si="93">IF(Z109&lt;0,Z109*-1,0)</f>
        <v>0</v>
      </c>
      <c r="AA129" s="88">
        <f t="shared" si="85"/>
        <v>0</v>
      </c>
      <c r="AB129" s="88">
        <f t="shared" si="81"/>
        <v>0</v>
      </c>
      <c r="AC129" s="88">
        <f t="shared" si="81"/>
        <v>0</v>
      </c>
      <c r="AD129" s="88">
        <f t="shared" si="81"/>
        <v>0</v>
      </c>
      <c r="AE129" s="88">
        <f t="shared" si="81"/>
        <v>0</v>
      </c>
      <c r="AF129" s="88">
        <f t="shared" si="81"/>
        <v>0</v>
      </c>
      <c r="AG129" s="105"/>
      <c r="AH129" s="45">
        <f t="shared" si="35"/>
        <v>0</v>
      </c>
      <c r="AI129" s="46">
        <f t="shared" si="36"/>
        <v>0</v>
      </c>
    </row>
    <row r="130" spans="1:41" x14ac:dyDescent="0.25">
      <c r="A130" s="91" t="s">
        <v>63</v>
      </c>
      <c r="B130" s="88">
        <f t="shared" si="80"/>
        <v>0</v>
      </c>
      <c r="C130" s="88">
        <f t="shared" si="81"/>
        <v>0</v>
      </c>
      <c r="D130" s="88">
        <f t="shared" si="81"/>
        <v>0</v>
      </c>
      <c r="E130" s="88">
        <f t="shared" si="81"/>
        <v>0</v>
      </c>
      <c r="F130" s="88">
        <f t="shared" si="81"/>
        <v>0</v>
      </c>
      <c r="G130" s="88">
        <f t="shared" si="81"/>
        <v>0</v>
      </c>
      <c r="H130" s="88">
        <f t="shared" si="81"/>
        <v>0</v>
      </c>
      <c r="I130" s="88">
        <f t="shared" si="81"/>
        <v>0</v>
      </c>
      <c r="J130" s="88">
        <f t="shared" si="81"/>
        <v>0</v>
      </c>
      <c r="K130" s="88">
        <f t="shared" si="81"/>
        <v>0</v>
      </c>
      <c r="L130" s="88">
        <f t="shared" si="81"/>
        <v>0</v>
      </c>
      <c r="M130" s="88">
        <f t="shared" ref="M130:N130" si="94">IF(M110&lt;0,M110*-1,0)</f>
        <v>0</v>
      </c>
      <c r="N130" s="88">
        <f t="shared" si="94"/>
        <v>0</v>
      </c>
      <c r="O130" s="88">
        <f t="shared" ref="O130" si="95">IF(O110&lt;0,O110*-1,0)</f>
        <v>0</v>
      </c>
      <c r="P130" s="88">
        <f t="shared" si="81"/>
        <v>0</v>
      </c>
      <c r="Q130" s="88">
        <f t="shared" si="81"/>
        <v>0</v>
      </c>
      <c r="R130" s="88">
        <f t="shared" si="81"/>
        <v>0</v>
      </c>
      <c r="S130" s="88">
        <f t="shared" si="81"/>
        <v>0</v>
      </c>
      <c r="T130" s="88">
        <f t="shared" si="81"/>
        <v>0</v>
      </c>
      <c r="U130" s="88">
        <f t="shared" si="81"/>
        <v>0</v>
      </c>
      <c r="V130" s="88">
        <f t="shared" si="81"/>
        <v>0</v>
      </c>
      <c r="W130" s="88">
        <f t="shared" ref="W130" si="96">IF(W110&lt;0,W110*-1,0)</f>
        <v>0</v>
      </c>
      <c r="X130" s="88">
        <f t="shared" si="81"/>
        <v>0</v>
      </c>
      <c r="Y130" s="88">
        <f t="shared" si="81"/>
        <v>0</v>
      </c>
      <c r="Z130" s="88">
        <f t="shared" ref="Z130" si="97">IF(Z110&lt;0,Z110*-1,0)</f>
        <v>0</v>
      </c>
      <c r="AA130" s="88">
        <f t="shared" si="85"/>
        <v>0</v>
      </c>
      <c r="AB130" s="88">
        <f t="shared" si="81"/>
        <v>0</v>
      </c>
      <c r="AC130" s="88">
        <f t="shared" si="81"/>
        <v>0</v>
      </c>
      <c r="AD130" s="88">
        <f t="shared" si="81"/>
        <v>0</v>
      </c>
      <c r="AE130" s="88">
        <f t="shared" si="81"/>
        <v>0</v>
      </c>
      <c r="AF130" s="88">
        <f t="shared" si="81"/>
        <v>0</v>
      </c>
      <c r="AG130" s="105"/>
      <c r="AH130" s="45">
        <f t="shared" si="35"/>
        <v>0</v>
      </c>
      <c r="AI130" s="46">
        <f t="shared" si="36"/>
        <v>0</v>
      </c>
    </row>
    <row r="131" spans="1:41" x14ac:dyDescent="0.25">
      <c r="A131" s="91" t="s">
        <v>65</v>
      </c>
      <c r="B131" s="88">
        <f t="shared" si="80"/>
        <v>0</v>
      </c>
      <c r="C131" s="88">
        <f t="shared" si="81"/>
        <v>0</v>
      </c>
      <c r="D131" s="88">
        <f t="shared" si="81"/>
        <v>0</v>
      </c>
      <c r="E131" s="88">
        <f t="shared" si="81"/>
        <v>0</v>
      </c>
      <c r="F131" s="88">
        <f t="shared" si="81"/>
        <v>0</v>
      </c>
      <c r="G131" s="88">
        <f t="shared" si="81"/>
        <v>0</v>
      </c>
      <c r="H131" s="88">
        <f t="shared" si="81"/>
        <v>0</v>
      </c>
      <c r="I131" s="88">
        <f t="shared" si="81"/>
        <v>0</v>
      </c>
      <c r="J131" s="88">
        <f t="shared" si="81"/>
        <v>0</v>
      </c>
      <c r="K131" s="88">
        <f t="shared" si="81"/>
        <v>0</v>
      </c>
      <c r="L131" s="88">
        <f t="shared" si="81"/>
        <v>0</v>
      </c>
      <c r="M131" s="88">
        <f t="shared" ref="M131:N131" si="98">IF(M111&lt;0,M111*-1,0)</f>
        <v>0</v>
      </c>
      <c r="N131" s="88">
        <f t="shared" si="98"/>
        <v>0</v>
      </c>
      <c r="O131" s="88">
        <f t="shared" ref="O131" si="99">IF(O111&lt;0,O111*-1,0)</f>
        <v>0</v>
      </c>
      <c r="P131" s="88">
        <f t="shared" si="81"/>
        <v>0</v>
      </c>
      <c r="Q131" s="88">
        <f t="shared" si="81"/>
        <v>0</v>
      </c>
      <c r="R131" s="88">
        <f t="shared" si="81"/>
        <v>0</v>
      </c>
      <c r="S131" s="88">
        <f t="shared" si="81"/>
        <v>0</v>
      </c>
      <c r="T131" s="88">
        <f t="shared" si="81"/>
        <v>0</v>
      </c>
      <c r="U131" s="88">
        <f t="shared" si="81"/>
        <v>0</v>
      </c>
      <c r="V131" s="88">
        <f t="shared" si="81"/>
        <v>0</v>
      </c>
      <c r="W131" s="88">
        <f t="shared" ref="W131" si="100">IF(W111&lt;0,W111*-1,0)</f>
        <v>0</v>
      </c>
      <c r="X131" s="88">
        <f t="shared" si="81"/>
        <v>0</v>
      </c>
      <c r="Y131" s="88">
        <f t="shared" si="81"/>
        <v>0</v>
      </c>
      <c r="Z131" s="88">
        <f t="shared" ref="Z131" si="101">IF(Z111&lt;0,Z111*-1,0)</f>
        <v>0</v>
      </c>
      <c r="AA131" s="88">
        <f t="shared" si="85"/>
        <v>0</v>
      </c>
      <c r="AB131" s="88">
        <f t="shared" si="81"/>
        <v>0</v>
      </c>
      <c r="AC131" s="88">
        <f t="shared" si="81"/>
        <v>0</v>
      </c>
      <c r="AD131" s="88">
        <f t="shared" si="81"/>
        <v>0</v>
      </c>
      <c r="AE131" s="88">
        <f t="shared" si="81"/>
        <v>0</v>
      </c>
      <c r="AF131" s="88">
        <f t="shared" si="81"/>
        <v>0</v>
      </c>
      <c r="AG131" s="105"/>
      <c r="AH131" s="45">
        <f t="shared" si="35"/>
        <v>0</v>
      </c>
      <c r="AI131" s="46">
        <f t="shared" si="36"/>
        <v>0</v>
      </c>
    </row>
    <row r="132" spans="1:41" ht="15.75" thickBot="1" x14ac:dyDescent="0.3">
      <c r="A132" s="91" t="s">
        <v>67</v>
      </c>
      <c r="B132" s="88">
        <f t="shared" si="80"/>
        <v>2</v>
      </c>
      <c r="C132" s="88">
        <f t="shared" si="81"/>
        <v>4.4000000000000004</v>
      </c>
      <c r="D132" s="88">
        <f t="shared" si="81"/>
        <v>1.9</v>
      </c>
      <c r="E132" s="88">
        <f t="shared" si="81"/>
        <v>4</v>
      </c>
      <c r="F132" s="88">
        <f t="shared" si="81"/>
        <v>7</v>
      </c>
      <c r="G132" s="88">
        <f t="shared" si="81"/>
        <v>14</v>
      </c>
      <c r="H132" s="88">
        <f t="shared" si="81"/>
        <v>15</v>
      </c>
      <c r="I132" s="88">
        <f t="shared" si="81"/>
        <v>21</v>
      </c>
      <c r="J132" s="88">
        <f t="shared" si="81"/>
        <v>21</v>
      </c>
      <c r="K132" s="88">
        <f t="shared" si="81"/>
        <v>29.6</v>
      </c>
      <c r="L132" s="88">
        <f t="shared" si="81"/>
        <v>19</v>
      </c>
      <c r="M132" s="88">
        <f t="shared" ref="M132:N132" si="102">IF(M112&lt;0,M112*-1,0)</f>
        <v>36</v>
      </c>
      <c r="N132" s="88">
        <f t="shared" si="102"/>
        <v>16</v>
      </c>
      <c r="O132" s="88">
        <f t="shared" ref="O132" si="103">IF(O112&lt;0,O112*-1,0)</f>
        <v>12</v>
      </c>
      <c r="P132" s="88">
        <f t="shared" si="81"/>
        <v>5</v>
      </c>
      <c r="Q132" s="88">
        <f t="shared" si="81"/>
        <v>0</v>
      </c>
      <c r="R132" s="88">
        <f t="shared" si="81"/>
        <v>0</v>
      </c>
      <c r="S132" s="88">
        <f t="shared" si="81"/>
        <v>0</v>
      </c>
      <c r="T132" s="88">
        <f t="shared" si="81"/>
        <v>9.6</v>
      </c>
      <c r="U132" s="88">
        <f t="shared" si="81"/>
        <v>0</v>
      </c>
      <c r="V132" s="88">
        <f t="shared" si="81"/>
        <v>22.5</v>
      </c>
      <c r="W132" s="88">
        <f t="shared" ref="W132" si="104">IF(W112&lt;0,W112*-1,0)</f>
        <v>27.8</v>
      </c>
      <c r="X132" s="88">
        <f t="shared" si="81"/>
        <v>16.7</v>
      </c>
      <c r="Y132" s="88">
        <f t="shared" si="81"/>
        <v>11.1</v>
      </c>
      <c r="Z132" s="88">
        <f t="shared" ref="Z132" si="105">IF(Z112&lt;0,Z112*-1,0)</f>
        <v>15</v>
      </c>
      <c r="AA132" s="88">
        <f t="shared" si="85"/>
        <v>0</v>
      </c>
      <c r="AB132" s="88">
        <f t="shared" si="81"/>
        <v>0</v>
      </c>
      <c r="AC132" s="88">
        <f t="shared" si="81"/>
        <v>0</v>
      </c>
      <c r="AD132" s="88">
        <f t="shared" si="81"/>
        <v>0</v>
      </c>
      <c r="AE132" s="88">
        <f t="shared" si="81"/>
        <v>0</v>
      </c>
      <c r="AF132" s="88">
        <f t="shared" si="81"/>
        <v>0</v>
      </c>
      <c r="AG132" s="98"/>
      <c r="AH132" s="45">
        <f t="shared" si="35"/>
        <v>36</v>
      </c>
      <c r="AI132" s="46">
        <f t="shared" si="36"/>
        <v>0</v>
      </c>
    </row>
    <row r="133" spans="1:41" ht="15.75" thickBot="1" x14ac:dyDescent="0.3">
      <c r="A133" s="106" t="s">
        <v>82</v>
      </c>
      <c r="B133" s="66">
        <f t="shared" ref="B133" si="106">SUM(B127:B132)</f>
        <v>776.90000000000009</v>
      </c>
      <c r="C133" s="66">
        <f t="shared" ref="C133:AF133" si="107">SUM(C127:C132)</f>
        <v>797.4</v>
      </c>
      <c r="D133" s="66">
        <f t="shared" si="107"/>
        <v>770.5</v>
      </c>
      <c r="E133" s="66">
        <f t="shared" si="107"/>
        <v>804</v>
      </c>
      <c r="F133" s="66">
        <f t="shared" si="107"/>
        <v>827</v>
      </c>
      <c r="G133" s="66">
        <f t="shared" si="107"/>
        <v>905</v>
      </c>
      <c r="H133" s="66">
        <f t="shared" si="107"/>
        <v>920</v>
      </c>
      <c r="I133" s="66">
        <f t="shared" si="107"/>
        <v>930</v>
      </c>
      <c r="J133" s="66">
        <f t="shared" si="107"/>
        <v>930</v>
      </c>
      <c r="K133" s="66">
        <f t="shared" si="107"/>
        <v>933.6</v>
      </c>
      <c r="L133" s="66">
        <f t="shared" si="107"/>
        <v>917</v>
      </c>
      <c r="M133" s="66">
        <f t="shared" ref="M133:N133" si="108">SUM(M127:M132)</f>
        <v>906</v>
      </c>
      <c r="N133" s="66">
        <f t="shared" si="108"/>
        <v>784</v>
      </c>
      <c r="O133" s="66">
        <f t="shared" ref="O133" si="109">SUM(O127:O132)</f>
        <v>757</v>
      </c>
      <c r="P133" s="66">
        <f t="shared" si="107"/>
        <v>733</v>
      </c>
      <c r="Q133" s="66">
        <f t="shared" ref="Q133:V133" si="110">SUM(Q127:Q132)</f>
        <v>723</v>
      </c>
      <c r="R133" s="66">
        <f t="shared" si="110"/>
        <v>728</v>
      </c>
      <c r="S133" s="66">
        <f t="shared" si="110"/>
        <v>678.5</v>
      </c>
      <c r="T133" s="66">
        <f t="shared" si="110"/>
        <v>751.7</v>
      </c>
      <c r="U133" s="66">
        <f t="shared" si="110"/>
        <v>0</v>
      </c>
      <c r="V133" s="66">
        <f t="shared" si="110"/>
        <v>820.5</v>
      </c>
      <c r="W133" s="66">
        <f t="shared" ref="W133" si="111">SUM(W127:W132)</f>
        <v>765.8</v>
      </c>
      <c r="X133" s="66">
        <f t="shared" si="107"/>
        <v>779.2</v>
      </c>
      <c r="Y133" s="66">
        <f t="shared" si="107"/>
        <v>675.9</v>
      </c>
      <c r="Z133" s="66">
        <f t="shared" ref="Z133:AA133" si="112">SUM(Z127:Z132)</f>
        <v>570</v>
      </c>
      <c r="AA133" s="66">
        <f t="shared" si="112"/>
        <v>567.9</v>
      </c>
      <c r="AB133" s="66">
        <f t="shared" si="107"/>
        <v>672</v>
      </c>
      <c r="AC133" s="66">
        <f t="shared" si="107"/>
        <v>709</v>
      </c>
      <c r="AD133" s="66">
        <f t="shared" si="107"/>
        <v>683</v>
      </c>
      <c r="AE133" s="66">
        <f t="shared" si="107"/>
        <v>712</v>
      </c>
      <c r="AF133" s="66">
        <f t="shared" si="107"/>
        <v>765</v>
      </c>
      <c r="AG133" s="99"/>
      <c r="AH133" s="45">
        <f t="shared" si="35"/>
        <v>933.6</v>
      </c>
      <c r="AI133" s="46">
        <f t="shared" si="36"/>
        <v>0</v>
      </c>
      <c r="AJ133" s="100">
        <f t="array" ref="AJ133">MIN(IF(B133:AF133&lt;&gt;0,B133:AF133))</f>
        <v>567.9</v>
      </c>
    </row>
    <row r="134" spans="1:41" ht="15.75" thickBot="1" x14ac:dyDescent="0.3">
      <c r="A134" s="82" t="s">
        <v>83</v>
      </c>
      <c r="B134" s="66">
        <f t="shared" ref="B134" si="113">B118-B133</f>
        <v>-776.90000000000009</v>
      </c>
      <c r="C134" s="66">
        <f t="shared" ref="C134:AF134" si="114">C118-C133</f>
        <v>-797.4</v>
      </c>
      <c r="D134" s="66">
        <f t="shared" si="114"/>
        <v>-770.5</v>
      </c>
      <c r="E134" s="66">
        <f t="shared" si="114"/>
        <v>-804</v>
      </c>
      <c r="F134" s="66">
        <f t="shared" si="114"/>
        <v>-827</v>
      </c>
      <c r="G134" s="66">
        <f t="shared" si="114"/>
        <v>-905</v>
      </c>
      <c r="H134" s="66">
        <f t="shared" si="114"/>
        <v>-920</v>
      </c>
      <c r="I134" s="66">
        <f t="shared" si="114"/>
        <v>-930</v>
      </c>
      <c r="J134" s="66">
        <f t="shared" si="114"/>
        <v>-930</v>
      </c>
      <c r="K134" s="66">
        <f t="shared" si="114"/>
        <v>-933.6</v>
      </c>
      <c r="L134" s="66">
        <f t="shared" si="114"/>
        <v>-917</v>
      </c>
      <c r="M134" s="66">
        <f t="shared" ref="M134:N134" si="115">M118-M133</f>
        <v>-906</v>
      </c>
      <c r="N134" s="66">
        <f t="shared" si="115"/>
        <v>-784</v>
      </c>
      <c r="O134" s="66">
        <f t="shared" ref="O134" si="116">O118-O133</f>
        <v>-757</v>
      </c>
      <c r="P134" s="66">
        <f t="shared" si="114"/>
        <v>-733</v>
      </c>
      <c r="Q134" s="66">
        <f t="shared" si="114"/>
        <v>-711</v>
      </c>
      <c r="R134" s="66">
        <f t="shared" si="114"/>
        <v>-688</v>
      </c>
      <c r="S134" s="66">
        <f t="shared" si="114"/>
        <v>-653.5</v>
      </c>
      <c r="T134" s="66">
        <f t="shared" si="114"/>
        <v>-751.7</v>
      </c>
      <c r="U134" s="66">
        <f t="shared" si="114"/>
        <v>0</v>
      </c>
      <c r="V134" s="66">
        <f t="shared" si="114"/>
        <v>-820.5</v>
      </c>
      <c r="W134" s="66">
        <f t="shared" ref="W134" si="117">W118-W133</f>
        <v>-765.8</v>
      </c>
      <c r="X134" s="66">
        <f t="shared" si="114"/>
        <v>-779.2</v>
      </c>
      <c r="Y134" s="66">
        <f t="shared" si="114"/>
        <v>-675.9</v>
      </c>
      <c r="Z134" s="66">
        <f t="shared" ref="Z134:AA134" si="118">Z118-Z133</f>
        <v>-570</v>
      </c>
      <c r="AA134" s="66">
        <f t="shared" si="118"/>
        <v>-553.5</v>
      </c>
      <c r="AB134" s="66">
        <f t="shared" si="114"/>
        <v>-645.5</v>
      </c>
      <c r="AC134" s="66">
        <f t="shared" si="114"/>
        <v>-679.7</v>
      </c>
      <c r="AD134" s="66">
        <f t="shared" si="114"/>
        <v>-652</v>
      </c>
      <c r="AE134" s="66">
        <f t="shared" si="114"/>
        <v>-678</v>
      </c>
      <c r="AF134" s="66">
        <f t="shared" si="114"/>
        <v>-746</v>
      </c>
      <c r="AG134" s="99"/>
      <c r="AH134" s="45">
        <f t="shared" si="35"/>
        <v>0</v>
      </c>
      <c r="AI134" s="46">
        <f t="shared" si="36"/>
        <v>-933.6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5"/>
        <v>0</v>
      </c>
      <c r="AI135" s="46">
        <f t="shared" si="36"/>
        <v>0</v>
      </c>
    </row>
    <row r="136" spans="1:41" x14ac:dyDescent="0.25">
      <c r="A136" s="110" t="s">
        <v>85</v>
      </c>
      <c r="B136" s="111">
        <v>49.957000000000001</v>
      </c>
      <c r="C136" s="111">
        <v>49.968000000000004</v>
      </c>
      <c r="D136" s="111">
        <v>49.936</v>
      </c>
      <c r="E136" s="111">
        <v>49.936</v>
      </c>
      <c r="F136" s="111">
        <v>49.98</v>
      </c>
      <c r="G136" s="111">
        <v>49.98</v>
      </c>
      <c r="H136" s="111">
        <v>49.95</v>
      </c>
      <c r="I136" s="111">
        <v>50.03</v>
      </c>
      <c r="J136" s="111">
        <v>50.03</v>
      </c>
      <c r="K136" s="111">
        <v>50.07</v>
      </c>
      <c r="L136" s="111">
        <v>49.98</v>
      </c>
      <c r="M136" s="111">
        <v>49.98</v>
      </c>
      <c r="N136" s="111">
        <v>49.926000000000002</v>
      </c>
      <c r="O136" s="111">
        <v>49.926000000000002</v>
      </c>
      <c r="P136" s="111">
        <v>49.926000000000002</v>
      </c>
      <c r="Q136" s="111">
        <v>49.926000000000002</v>
      </c>
      <c r="R136" s="111">
        <v>50.057000000000002</v>
      </c>
      <c r="S136" s="111">
        <v>50.134</v>
      </c>
      <c r="T136" s="111">
        <v>50.023000000000003</v>
      </c>
      <c r="U136" s="111" t="s">
        <v>519</v>
      </c>
      <c r="V136" s="111">
        <v>50.106999999999999</v>
      </c>
      <c r="W136" s="111">
        <v>49.99</v>
      </c>
      <c r="X136" s="111">
        <v>50.029000000000003</v>
      </c>
      <c r="Y136" s="111">
        <v>50.06</v>
      </c>
      <c r="Z136" s="111">
        <v>50.036999999999999</v>
      </c>
      <c r="AA136" s="111">
        <v>49.93</v>
      </c>
      <c r="AB136" s="111">
        <v>49.93</v>
      </c>
      <c r="AC136" s="111">
        <v>49.93</v>
      </c>
      <c r="AD136" s="111">
        <v>49.93</v>
      </c>
      <c r="AE136" s="111">
        <v>49.93</v>
      </c>
      <c r="AF136" s="111">
        <v>49.93</v>
      </c>
      <c r="AG136" s="112"/>
      <c r="AH136" s="45">
        <f t="shared" si="35"/>
        <v>50.134</v>
      </c>
      <c r="AI136" s="46">
        <f t="shared" si="36"/>
        <v>49.926000000000002</v>
      </c>
    </row>
    <row r="137" spans="1:41" x14ac:dyDescent="0.25">
      <c r="A137" s="113" t="s">
        <v>86</v>
      </c>
      <c r="B137" s="43">
        <v>130.19999999999999</v>
      </c>
      <c r="C137" s="43">
        <v>131.30000000000001</v>
      </c>
      <c r="D137" s="43">
        <v>132.5</v>
      </c>
      <c r="E137" s="43">
        <v>132.5</v>
      </c>
      <c r="F137" s="43">
        <v>132.4</v>
      </c>
      <c r="G137" s="43">
        <v>132.4</v>
      </c>
      <c r="H137" s="43">
        <v>132.69999999999999</v>
      </c>
      <c r="I137" s="43">
        <v>132.4</v>
      </c>
      <c r="J137" s="43">
        <v>132.4</v>
      </c>
      <c r="K137" s="43">
        <v>127.4</v>
      </c>
      <c r="L137" s="43">
        <v>126.6</v>
      </c>
      <c r="M137" s="43">
        <v>126.6</v>
      </c>
      <c r="N137" s="43">
        <v>128</v>
      </c>
      <c r="O137" s="43">
        <v>128</v>
      </c>
      <c r="P137" s="43">
        <v>128</v>
      </c>
      <c r="Q137" s="43">
        <v>128</v>
      </c>
      <c r="R137" s="43">
        <v>130.69999999999999</v>
      </c>
      <c r="S137" s="43">
        <v>129.19999999999999</v>
      </c>
      <c r="T137" s="43">
        <v>129.30000000000001</v>
      </c>
      <c r="U137" s="43" t="s">
        <v>520</v>
      </c>
      <c r="V137" s="43">
        <v>130.6</v>
      </c>
      <c r="W137" s="43">
        <v>130.6</v>
      </c>
      <c r="X137" s="43">
        <v>130.5</v>
      </c>
      <c r="Y137" s="43">
        <v>129.80000000000001</v>
      </c>
      <c r="Z137" s="43">
        <v>127.9</v>
      </c>
      <c r="AA137" s="43">
        <v>128.80000000000001</v>
      </c>
      <c r="AB137" s="43">
        <v>128.80000000000001</v>
      </c>
      <c r="AC137" s="43">
        <v>128.80000000000001</v>
      </c>
      <c r="AD137" s="43">
        <v>128.80000000000001</v>
      </c>
      <c r="AE137" s="43">
        <v>128.80000000000001</v>
      </c>
      <c r="AF137" s="43">
        <v>128.80000000000001</v>
      </c>
      <c r="AG137" s="114"/>
      <c r="AH137" s="45">
        <f t="shared" si="35"/>
        <v>132.69999999999999</v>
      </c>
      <c r="AI137" s="46">
        <f t="shared" si="36"/>
        <v>126.6</v>
      </c>
    </row>
    <row r="138" spans="1:41" x14ac:dyDescent="0.25">
      <c r="A138" s="113" t="s">
        <v>87</v>
      </c>
      <c r="B138" s="43">
        <v>127.7</v>
      </c>
      <c r="C138" s="43">
        <v>128.9</v>
      </c>
      <c r="D138" s="43">
        <v>129.6</v>
      </c>
      <c r="E138" s="43">
        <v>129.6</v>
      </c>
      <c r="F138" s="43">
        <v>129.1</v>
      </c>
      <c r="G138" s="43">
        <v>129.1</v>
      </c>
      <c r="H138" s="43">
        <v>129.6</v>
      </c>
      <c r="I138" s="43">
        <v>130.19999999999999</v>
      </c>
      <c r="J138" s="43">
        <v>130.19999999999999</v>
      </c>
      <c r="K138" s="43">
        <v>1228</v>
      </c>
      <c r="L138" s="43">
        <v>1275</v>
      </c>
      <c r="M138" s="43">
        <v>1275</v>
      </c>
      <c r="N138" s="43">
        <v>127.8</v>
      </c>
      <c r="O138" s="43">
        <v>127.8</v>
      </c>
      <c r="P138" s="43">
        <v>127.8</v>
      </c>
      <c r="Q138" s="43">
        <v>127.8</v>
      </c>
      <c r="R138" s="43">
        <v>128.5</v>
      </c>
      <c r="S138" s="43">
        <v>127</v>
      </c>
      <c r="T138" s="43">
        <v>128</v>
      </c>
      <c r="U138" s="43" t="s">
        <v>521</v>
      </c>
      <c r="V138" s="43">
        <v>129.69999999999999</v>
      </c>
      <c r="W138" s="43">
        <v>129.69999999999999</v>
      </c>
      <c r="X138" s="43">
        <v>131</v>
      </c>
      <c r="Y138" s="43">
        <v>131</v>
      </c>
      <c r="Z138" s="43">
        <v>131</v>
      </c>
      <c r="AA138" s="43">
        <v>128.19999999999999</v>
      </c>
      <c r="AB138" s="43">
        <v>128.19999999999999</v>
      </c>
      <c r="AC138" s="43">
        <v>128.19999999999999</v>
      </c>
      <c r="AD138" s="43">
        <v>128.19999999999999</v>
      </c>
      <c r="AE138" s="43">
        <v>128.19999999999999</v>
      </c>
      <c r="AF138" s="43">
        <v>128.19999999999999</v>
      </c>
      <c r="AG138" s="114"/>
      <c r="AH138" s="45">
        <f t="shared" si="35"/>
        <v>1275</v>
      </c>
      <c r="AI138" s="46">
        <f t="shared" si="36"/>
        <v>127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>
        <v>132.1</v>
      </c>
      <c r="W139" s="43">
        <v>132.1</v>
      </c>
      <c r="X139" s="43">
        <v>132</v>
      </c>
      <c r="Y139" s="43">
        <v>132</v>
      </c>
      <c r="Z139" s="43">
        <v>132</v>
      </c>
      <c r="AA139" s="43">
        <v>130</v>
      </c>
      <c r="AB139" s="43">
        <v>130</v>
      </c>
      <c r="AC139" s="43">
        <v>130</v>
      </c>
      <c r="AD139" s="43">
        <v>130</v>
      </c>
      <c r="AE139" s="43">
        <v>130</v>
      </c>
      <c r="AF139" s="43">
        <v>130</v>
      </c>
      <c r="AG139" s="114"/>
      <c r="AH139" s="45">
        <f t="shared" si="35"/>
        <v>132.1</v>
      </c>
      <c r="AI139" s="46">
        <f t="shared" si="36"/>
        <v>130</v>
      </c>
    </row>
    <row r="140" spans="1:41" x14ac:dyDescent="0.25">
      <c r="A140" s="113" t="s">
        <v>89</v>
      </c>
      <c r="B140" s="43">
        <v>136</v>
      </c>
      <c r="C140" s="43">
        <v>136.30000000000001</v>
      </c>
      <c r="D140" s="43">
        <v>1377.2</v>
      </c>
      <c r="E140" s="43">
        <v>1377.2</v>
      </c>
      <c r="F140" s="43">
        <v>136.4</v>
      </c>
      <c r="G140" s="43">
        <v>136.4</v>
      </c>
      <c r="H140" s="43">
        <v>135.1</v>
      </c>
      <c r="I140" s="43">
        <v>134.4</v>
      </c>
      <c r="J140" s="43">
        <v>134.4</v>
      </c>
      <c r="K140" s="43">
        <v>132.6</v>
      </c>
      <c r="L140" s="43">
        <v>130.6</v>
      </c>
      <c r="M140" s="43">
        <v>130.6</v>
      </c>
      <c r="N140" s="43">
        <v>132.19999999999999</v>
      </c>
      <c r="O140" s="43">
        <v>132.19999999999999</v>
      </c>
      <c r="P140" s="43">
        <v>132.19999999999999</v>
      </c>
      <c r="Q140" s="43">
        <v>132.19999999999999</v>
      </c>
      <c r="R140" s="43">
        <v>130.9</v>
      </c>
      <c r="S140" s="43">
        <v>131.9</v>
      </c>
      <c r="T140" s="43">
        <v>131.5</v>
      </c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114"/>
      <c r="AH140" s="45">
        <f t="shared" si="35"/>
        <v>1377.2</v>
      </c>
      <c r="AI140" s="46">
        <f t="shared" si="36"/>
        <v>130.6</v>
      </c>
    </row>
    <row r="141" spans="1:41" x14ac:dyDescent="0.25">
      <c r="A141" s="115" t="s">
        <v>90</v>
      </c>
      <c r="B141" s="116">
        <v>133.5</v>
      </c>
      <c r="C141" s="116">
        <v>133.30000000000001</v>
      </c>
      <c r="D141" s="116">
        <v>134.5</v>
      </c>
      <c r="E141" s="116">
        <v>134.5</v>
      </c>
      <c r="F141" s="116">
        <v>136.1</v>
      </c>
      <c r="G141" s="116">
        <v>136.1</v>
      </c>
      <c r="H141" s="116">
        <v>133.1</v>
      </c>
      <c r="I141" s="116">
        <v>133.1</v>
      </c>
      <c r="J141" s="116">
        <v>133.1</v>
      </c>
      <c r="K141" s="116">
        <v>133.5</v>
      </c>
      <c r="L141" s="116">
        <v>132.1</v>
      </c>
      <c r="M141" s="116">
        <v>132.1</v>
      </c>
      <c r="N141" s="116">
        <v>133.1</v>
      </c>
      <c r="O141" s="116">
        <v>133.1</v>
      </c>
      <c r="P141" s="116">
        <v>133.1</v>
      </c>
      <c r="Q141" s="116">
        <v>133.1</v>
      </c>
      <c r="R141" s="116">
        <v>133.19999999999999</v>
      </c>
      <c r="S141" s="116">
        <v>133.80000000000001</v>
      </c>
      <c r="T141" s="116">
        <v>134.4</v>
      </c>
      <c r="U141" s="116"/>
      <c r="V141" s="116">
        <v>135.19999999999999</v>
      </c>
      <c r="W141" s="116">
        <v>135.19999999999999</v>
      </c>
      <c r="X141" s="116">
        <v>135.69999999999999</v>
      </c>
      <c r="Y141" s="116">
        <v>135.69999999999999</v>
      </c>
      <c r="Z141" s="116">
        <v>135.69999999999999</v>
      </c>
      <c r="AA141" s="116">
        <v>132.9</v>
      </c>
      <c r="AB141" s="116">
        <v>132.9</v>
      </c>
      <c r="AC141" s="116">
        <v>132.9</v>
      </c>
      <c r="AD141" s="116">
        <v>132.9</v>
      </c>
      <c r="AE141" s="116">
        <v>132.9</v>
      </c>
      <c r="AF141" s="116">
        <v>132.9</v>
      </c>
      <c r="AG141" s="117"/>
      <c r="AH141" s="45">
        <f t="shared" si="35"/>
        <v>136.1</v>
      </c>
      <c r="AI141" s="46">
        <f t="shared" si="36"/>
        <v>132.1</v>
      </c>
    </row>
    <row r="142" spans="1:41" x14ac:dyDescent="0.25">
      <c r="A142" s="113" t="s">
        <v>91</v>
      </c>
      <c r="B142" s="43">
        <v>131.1</v>
      </c>
      <c r="C142" s="43">
        <v>127.1</v>
      </c>
      <c r="D142" s="43">
        <v>130.22</v>
      </c>
      <c r="E142" s="43">
        <v>130.22</v>
      </c>
      <c r="F142" s="43">
        <v>134</v>
      </c>
      <c r="G142" s="43">
        <v>134</v>
      </c>
      <c r="H142" s="43">
        <v>130.5</v>
      </c>
      <c r="I142" s="43">
        <v>129.19999999999999</v>
      </c>
      <c r="J142" s="43">
        <v>129.19999999999999</v>
      </c>
      <c r="K142" s="43">
        <v>130.69999999999999</v>
      </c>
      <c r="L142" s="43">
        <v>127.2</v>
      </c>
      <c r="M142" s="43">
        <v>127.2</v>
      </c>
      <c r="N142" s="43">
        <v>128.36000000000001</v>
      </c>
      <c r="O142" s="43">
        <v>128.36000000000001</v>
      </c>
      <c r="P142" s="43">
        <v>128.36000000000001</v>
      </c>
      <c r="Q142" s="43">
        <v>128.36000000000001</v>
      </c>
      <c r="R142" s="43">
        <v>125</v>
      </c>
      <c r="S142" s="43">
        <v>1277.9000000000001</v>
      </c>
      <c r="T142" s="43">
        <v>126.4</v>
      </c>
      <c r="U142" s="43"/>
      <c r="V142" s="43">
        <v>127.3</v>
      </c>
      <c r="W142" s="43">
        <v>127.3</v>
      </c>
      <c r="X142" s="43">
        <v>131.9</v>
      </c>
      <c r="Y142" s="43">
        <v>131.9</v>
      </c>
      <c r="Z142" s="43">
        <v>131.9</v>
      </c>
      <c r="AA142" s="43">
        <v>127.6</v>
      </c>
      <c r="AB142" s="43">
        <v>127.6</v>
      </c>
      <c r="AC142" s="43">
        <v>127.6</v>
      </c>
      <c r="AD142" s="43">
        <v>127.6</v>
      </c>
      <c r="AE142" s="43">
        <v>127.6</v>
      </c>
      <c r="AF142" s="43">
        <v>127.6</v>
      </c>
      <c r="AG142" s="114"/>
      <c r="AH142" s="45">
        <f t="shared" si="35"/>
        <v>1277.9000000000001</v>
      </c>
      <c r="AI142" s="46">
        <f t="shared" si="36"/>
        <v>125</v>
      </c>
    </row>
    <row r="143" spans="1:41" ht="15.75" thickBot="1" x14ac:dyDescent="0.3">
      <c r="A143" s="113" t="s">
        <v>92</v>
      </c>
      <c r="B143" s="96">
        <v>67.7</v>
      </c>
      <c r="C143" s="96">
        <v>67.7</v>
      </c>
      <c r="D143" s="96">
        <v>67.900000000000006</v>
      </c>
      <c r="E143" s="96">
        <v>67.900000000000006</v>
      </c>
      <c r="F143" s="96">
        <v>68.5</v>
      </c>
      <c r="G143" s="96">
        <v>68.5</v>
      </c>
      <c r="H143" s="96">
        <v>68.5</v>
      </c>
      <c r="I143" s="96">
        <v>66.900000000000006</v>
      </c>
      <c r="J143" s="96">
        <v>66.900000000000006</v>
      </c>
      <c r="K143" s="96">
        <v>65.3</v>
      </c>
      <c r="L143" s="96">
        <v>65.3</v>
      </c>
      <c r="M143" s="96">
        <v>65.3</v>
      </c>
      <c r="N143" s="96">
        <v>65.3</v>
      </c>
      <c r="O143" s="96">
        <v>65.3</v>
      </c>
      <c r="P143" s="96">
        <v>65.3</v>
      </c>
      <c r="Q143" s="96">
        <v>65.3</v>
      </c>
      <c r="R143" s="96">
        <v>65.3</v>
      </c>
      <c r="S143" s="96">
        <v>65.3</v>
      </c>
      <c r="T143" s="96">
        <v>65.3</v>
      </c>
      <c r="U143" s="96"/>
      <c r="V143" s="96">
        <v>65.599999999999994</v>
      </c>
      <c r="W143" s="96">
        <v>65.599999999999994</v>
      </c>
      <c r="X143" s="96">
        <v>65.599999999999994</v>
      </c>
      <c r="Y143" s="96">
        <v>65.599999999999994</v>
      </c>
      <c r="Z143" s="96">
        <v>65.599999999999994</v>
      </c>
      <c r="AA143" s="96">
        <v>65.599999999999994</v>
      </c>
      <c r="AB143" s="96">
        <v>65.599999999999994</v>
      </c>
      <c r="AC143" s="96">
        <v>65.599999999999994</v>
      </c>
      <c r="AD143" s="96">
        <v>65.599999999999994</v>
      </c>
      <c r="AE143" s="96">
        <v>65.599999999999994</v>
      </c>
      <c r="AF143" s="96">
        <v>65.599999999999994</v>
      </c>
      <c r="AG143" s="118"/>
      <c r="AH143" s="45">
        <f t="shared" si="35"/>
        <v>68.5</v>
      </c>
      <c r="AI143" s="46">
        <f t="shared" si="36"/>
        <v>65.3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35"/>
        <v>0</v>
      </c>
      <c r="AI144" s="46">
        <f t="shared" si="36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" si="119">SUM(B25,B31,B54:B55,B92,B94:B95,B97,B99,B147:B152,B188,B194,B226,B235,B237,B249,B256,B259:B260,B267,B269,B271,B275:B277,B279:B281,B286,B292:B293,B295:B297,B172,B177)</f>
        <v>45.64</v>
      </c>
      <c r="C145" s="108">
        <f t="shared" ref="C145:X145" si="120">SUM(C25,C31,C54:C55,C92,C94:C95,C97,C99,C147:C152,C188,C194,C226,C235,C237,C249,C256,C259:C260,C267,C269,C271,C275:C277,C279:C281,C286,C292:C293,C295:C297,C172,C177)</f>
        <v>-0.66000000000000847</v>
      </c>
      <c r="D145" s="108">
        <f t="shared" si="120"/>
        <v>4.2399999999999824</v>
      </c>
      <c r="E145" s="108">
        <f t="shared" si="120"/>
        <v>4.2399999999999824</v>
      </c>
      <c r="F145" s="108">
        <f t="shared" si="120"/>
        <v>6.7399999999999824</v>
      </c>
      <c r="G145" s="108">
        <f t="shared" si="120"/>
        <v>6.7399999999999824</v>
      </c>
      <c r="H145" s="108">
        <f t="shared" si="120"/>
        <v>36.139999999999986</v>
      </c>
      <c r="I145" s="108">
        <f t="shared" si="120"/>
        <v>64.239999999999981</v>
      </c>
      <c r="J145" s="108">
        <f t="shared" si="120"/>
        <v>64.239999999999981</v>
      </c>
      <c r="K145" s="108">
        <f t="shared" si="120"/>
        <v>106.03999999999999</v>
      </c>
      <c r="L145" s="108">
        <f t="shared" si="120"/>
        <v>116.13999999999999</v>
      </c>
      <c r="M145" s="108">
        <f t="shared" ref="M145:N145" si="121">SUM(M25,M31,M54:M55,M92,M94:M95,M97,M99,M147:M152,M188,M194,M226,M235,M237,M249,M256,M259:M260,M267,M269,M271,M275:M277,M279:M281,M286,M292:M293,M295:M297,M172,M177)</f>
        <v>121.13999999999999</v>
      </c>
      <c r="N145" s="108">
        <f t="shared" si="121"/>
        <v>129.63999999999999</v>
      </c>
      <c r="O145" s="108">
        <f t="shared" ref="O145:P145" si="122">SUM(O25,O31,O54:O55,O92,O94:O95,O97,O99,O147:O152,O188,O194,O226,O235,O237,O249,O256,O259:O260,O267,O269,O271,O275:O277,O279:O281,O286,O292:O293,O295:O297,O172,O177)</f>
        <v>138.83999999999997</v>
      </c>
      <c r="P145" s="108">
        <f t="shared" si="122"/>
        <v>140.63999999999999</v>
      </c>
      <c r="Q145" s="108">
        <f t="shared" ref="Q145:R145" si="123">SUM(Q25,Q31,Q54:Q55,Q92,Q94:Q95,Q97,Q99,Q147:Q152,Q188,Q194,Q226,Q235,Q237,Q249,Q256,Q259:Q260,Q267,Q269,Q271,Q275:Q277,Q279:Q281,Q286,Q292:Q293,Q295:Q297,Q172,Q177)</f>
        <v>140.63999999999999</v>
      </c>
      <c r="R145" s="108">
        <f t="shared" si="123"/>
        <v>123.13999999999999</v>
      </c>
      <c r="S145" s="108">
        <f t="shared" si="120"/>
        <v>114.74000000000001</v>
      </c>
      <c r="T145" s="108">
        <f t="shared" si="120"/>
        <v>169.63999999999996</v>
      </c>
      <c r="U145" s="108">
        <f t="shared" si="120"/>
        <v>0.94</v>
      </c>
      <c r="V145" s="108">
        <f t="shared" si="120"/>
        <v>128.93999999999997</v>
      </c>
      <c r="W145" s="108">
        <f t="shared" ref="W145" si="124">SUM(W25,W31,W54:W55,W92,W94:W95,W97,W99,W147:W152,W188,W194,W226,W235,W237,W249,W256,W259:W260,W267,W269,W271,W275:W277,W279:W281,W286,W292:W293,W295:W297,W172,W177)</f>
        <v>128.93999999999997</v>
      </c>
      <c r="X145" s="108">
        <f t="shared" si="120"/>
        <v>141.94000000000003</v>
      </c>
      <c r="Y145" s="108">
        <f>SUM(Y22,Y29,Y60:Y61,Y92,Y94:Y95,Y97,Y99,Y147:Y152,Y181,Y187,Y193,Y228,Y230,Y242,Y249,Y252:Y253,Y260,Y262,Y264,Y268:Y270,Y272:Y274,Y279,Y285:Y286,Y288:Y290,Y298,Y303)</f>
        <v>170.2</v>
      </c>
      <c r="Z145" s="108">
        <f>SUM(Z22,Z29,Z60:Z61,Z92,Z94:Z95,Z97,Z99,Z147:Z152,Z181,Z187,Z193,Z228,Z230,Z242,Z249,Z252:Z253,Z260,Z262,Z264,Z268:Z270,Z272:Z274,Z279,Z285:Z286,Z288:Z290,Z298,Z303)</f>
        <v>147.39999999999998</v>
      </c>
      <c r="AA145" s="108">
        <f>SUM(AA25,AA31,AA54:AA55,AA92,AA94:AA95,AA97,AA99,AA147:AA153,AA188,AA194,AA226,AA235,AA237,AA249,AA256,AA259:AA260,AA267,AA269,AA271,AA275:AA277,AA279:AA281,AA286,AA292:AA293,AA295:AA297,AA172,AA177)</f>
        <v>292.04000000000002</v>
      </c>
      <c r="AB145" s="108">
        <f t="shared" ref="AB145:AF145" si="125">SUM(AB25,AB31,AB54:AB55,AB92,AB94:AB95,AB97,AB99,AB147:AB152,AB188,AB194,AB226,AB235,AB237,AB249,AB256,AB259:AB260,AB267,AB269,AB271,AB275:AB277,AB279:AB281,AB286,AB292:AB293,AB295:AB297,AB172,AB177)</f>
        <v>193.04</v>
      </c>
      <c r="AC145" s="108">
        <f t="shared" si="125"/>
        <v>193.04</v>
      </c>
      <c r="AD145" s="108">
        <f t="shared" si="125"/>
        <v>189.04</v>
      </c>
      <c r="AE145" s="108">
        <f t="shared" si="125"/>
        <v>189.04</v>
      </c>
      <c r="AF145" s="108">
        <f t="shared" si="125"/>
        <v>185.04</v>
      </c>
      <c r="AG145" s="125"/>
      <c r="AH145" s="45">
        <f t="shared" si="35"/>
        <v>292.04000000000002</v>
      </c>
      <c r="AI145" s="46">
        <f t="shared" si="36"/>
        <v>-0.66000000000000847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26">MAX(B146:AF146)</f>
        <v>0</v>
      </c>
      <c r="AI146" s="46">
        <f t="shared" ref="AI146:AI148" si="127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42.9</v>
      </c>
      <c r="C147" s="138">
        <v>43.4</v>
      </c>
      <c r="D147" s="138">
        <v>42.8</v>
      </c>
      <c r="E147" s="138">
        <v>42.8</v>
      </c>
      <c r="F147" s="139">
        <v>45</v>
      </c>
      <c r="G147" s="139">
        <v>45</v>
      </c>
      <c r="H147" s="139">
        <v>48</v>
      </c>
      <c r="I147" s="139">
        <v>51</v>
      </c>
      <c r="J147" s="139">
        <v>51</v>
      </c>
      <c r="K147" s="139">
        <v>56.4</v>
      </c>
      <c r="L147" s="139">
        <v>61.7</v>
      </c>
      <c r="M147" s="139">
        <v>61.7</v>
      </c>
      <c r="N147" s="139">
        <v>61.7</v>
      </c>
      <c r="O147" s="139">
        <v>61.7</v>
      </c>
      <c r="P147" s="139">
        <v>61.7</v>
      </c>
      <c r="Q147" s="139">
        <v>61.7</v>
      </c>
      <c r="R147" s="139">
        <v>61.7</v>
      </c>
      <c r="S147" s="139">
        <v>52</v>
      </c>
      <c r="T147" s="139">
        <v>63.2</v>
      </c>
      <c r="U147" s="111" t="s">
        <v>519</v>
      </c>
      <c r="V147" s="139">
        <v>56.9</v>
      </c>
      <c r="W147" s="139">
        <v>56.9</v>
      </c>
      <c r="X147" s="139">
        <v>60.9</v>
      </c>
      <c r="Y147" s="139">
        <v>62.1</v>
      </c>
      <c r="Z147" s="139">
        <v>62.1</v>
      </c>
      <c r="AA147" s="139">
        <v>63.8</v>
      </c>
      <c r="AB147" s="139">
        <v>63.8</v>
      </c>
      <c r="AC147" s="139">
        <v>63.8</v>
      </c>
      <c r="AD147" s="139">
        <v>63.8</v>
      </c>
      <c r="AE147" s="139">
        <v>63.8</v>
      </c>
      <c r="AF147" s="139">
        <v>63.8</v>
      </c>
      <c r="AG147" s="140">
        <v>75</v>
      </c>
      <c r="AH147" s="45">
        <f t="shared" si="126"/>
        <v>63.8</v>
      </c>
      <c r="AI147" s="46">
        <f t="shared" si="127"/>
        <v>42.8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-17.5</v>
      </c>
      <c r="C148" s="138">
        <v>-18.3</v>
      </c>
      <c r="D148" s="138">
        <v>-16.3</v>
      </c>
      <c r="E148" s="138">
        <v>-16.3</v>
      </c>
      <c r="F148" s="142">
        <v>-12</v>
      </c>
      <c r="G148" s="142">
        <v>-12</v>
      </c>
      <c r="H148" s="142">
        <v>-7</v>
      </c>
      <c r="I148" s="142">
        <v>-4</v>
      </c>
      <c r="J148" s="142">
        <v>-4</v>
      </c>
      <c r="K148" s="142">
        <v>-1.5</v>
      </c>
      <c r="L148" s="142">
        <v>-0.3</v>
      </c>
      <c r="M148" s="142">
        <v>-0.3</v>
      </c>
      <c r="N148" s="142">
        <v>-0.3</v>
      </c>
      <c r="O148" s="142">
        <v>1</v>
      </c>
      <c r="P148" s="142">
        <v>1</v>
      </c>
      <c r="Q148" s="142">
        <v>1</v>
      </c>
      <c r="R148" s="142">
        <v>1</v>
      </c>
      <c r="S148" s="142">
        <v>0.8</v>
      </c>
      <c r="T148" s="142">
        <v>26.6</v>
      </c>
      <c r="U148" s="43" t="s">
        <v>520</v>
      </c>
      <c r="V148" s="142">
        <v>-13.4</v>
      </c>
      <c r="W148" s="142">
        <v>-13.4</v>
      </c>
      <c r="X148" s="142">
        <v>-11.6</v>
      </c>
      <c r="Y148" s="142">
        <v>-8.3000000000000007</v>
      </c>
      <c r="Z148" s="142">
        <v>-8.3000000000000007</v>
      </c>
      <c r="AA148" s="142">
        <v>-8.6</v>
      </c>
      <c r="AB148" s="142">
        <v>-8.6</v>
      </c>
      <c r="AC148" s="142">
        <v>-8.6</v>
      </c>
      <c r="AD148" s="142">
        <v>-8.6</v>
      </c>
      <c r="AE148" s="142">
        <v>-8.6</v>
      </c>
      <c r="AF148" s="142">
        <v>-8.6</v>
      </c>
      <c r="AG148" s="140">
        <v>240</v>
      </c>
      <c r="AH148" s="45">
        <f t="shared" si="126"/>
        <v>26.6</v>
      </c>
      <c r="AI148" s="46">
        <f t="shared" si="127"/>
        <v>-18.3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-64.3</v>
      </c>
      <c r="C149" s="138">
        <v>-70.7</v>
      </c>
      <c r="D149" s="138">
        <v>-67.2</v>
      </c>
      <c r="E149" s="138">
        <v>-67.2</v>
      </c>
      <c r="F149" s="142">
        <v>-68</v>
      </c>
      <c r="G149" s="142">
        <v>-68</v>
      </c>
      <c r="H149" s="142">
        <v>-66</v>
      </c>
      <c r="I149" s="142">
        <v>-58</v>
      </c>
      <c r="J149" s="142">
        <v>-58</v>
      </c>
      <c r="K149" s="142">
        <v>-54</v>
      </c>
      <c r="L149" s="142">
        <v>-56</v>
      </c>
      <c r="M149" s="142">
        <v>-56</v>
      </c>
      <c r="N149" s="142">
        <v>-56</v>
      </c>
      <c r="O149" s="142">
        <v>-49</v>
      </c>
      <c r="P149" s="142">
        <v>-49</v>
      </c>
      <c r="Q149" s="142">
        <v>-49</v>
      </c>
      <c r="R149" s="142">
        <v>-49</v>
      </c>
      <c r="S149" s="142">
        <v>-48.3</v>
      </c>
      <c r="T149" s="142">
        <v>-40.700000000000003</v>
      </c>
      <c r="U149" s="43" t="s">
        <v>521</v>
      </c>
      <c r="V149" s="142">
        <v>-55.4</v>
      </c>
      <c r="W149" s="142">
        <v>-55.4</v>
      </c>
      <c r="X149" s="142">
        <v>-60</v>
      </c>
      <c r="Y149" s="142">
        <v>-48.3</v>
      </c>
      <c r="Z149" s="142">
        <v>-48.3</v>
      </c>
      <c r="AA149" s="142">
        <v>-48.1</v>
      </c>
      <c r="AB149" s="142">
        <v>-48.1</v>
      </c>
      <c r="AC149" s="142">
        <v>-48.1</v>
      </c>
      <c r="AD149" s="142">
        <v>-48.1</v>
      </c>
      <c r="AE149" s="142">
        <v>-48.1</v>
      </c>
      <c r="AF149" s="142">
        <v>-48.1</v>
      </c>
      <c r="AG149" s="140">
        <v>240</v>
      </c>
      <c r="AH149" s="45">
        <f t="shared" ref="AH149:AH155" si="128">MAX(B149:AF149)</f>
        <v>-40.700000000000003</v>
      </c>
      <c r="AI149" s="46">
        <f t="shared" ref="AI149:AI155" si="129">MIN(B149:AF149)</f>
        <v>-70.7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41.1</v>
      </c>
      <c r="C150" s="138">
        <v>45.1</v>
      </c>
      <c r="D150" s="138">
        <v>41.7</v>
      </c>
      <c r="E150" s="138">
        <v>41.7</v>
      </c>
      <c r="F150" s="146">
        <v>42</v>
      </c>
      <c r="G150" s="146">
        <v>42</v>
      </c>
      <c r="H150" s="146">
        <v>40</v>
      </c>
      <c r="I150" s="146">
        <v>36</v>
      </c>
      <c r="J150" s="146">
        <v>36</v>
      </c>
      <c r="K150" s="146">
        <v>34</v>
      </c>
      <c r="L150" s="146">
        <v>34.6</v>
      </c>
      <c r="M150" s="146">
        <v>34.6</v>
      </c>
      <c r="N150" s="146">
        <v>34.6</v>
      </c>
      <c r="O150" s="146">
        <v>33</v>
      </c>
      <c r="P150" s="146">
        <v>33</v>
      </c>
      <c r="Q150" s="146">
        <v>33</v>
      </c>
      <c r="R150" s="146">
        <v>33</v>
      </c>
      <c r="S150" s="146">
        <v>26.2</v>
      </c>
      <c r="T150" s="146">
        <v>32</v>
      </c>
      <c r="U150" s="43"/>
      <c r="V150" s="146">
        <v>36.299999999999997</v>
      </c>
      <c r="W150" s="146">
        <v>36.299999999999997</v>
      </c>
      <c r="X150" s="146">
        <v>40</v>
      </c>
      <c r="Y150" s="146">
        <v>35</v>
      </c>
      <c r="Z150" s="146">
        <v>35</v>
      </c>
      <c r="AA150" s="146">
        <v>23.2</v>
      </c>
      <c r="AB150" s="146">
        <v>23.2</v>
      </c>
      <c r="AC150" s="146">
        <v>23.2</v>
      </c>
      <c r="AD150" s="146">
        <v>23.2</v>
      </c>
      <c r="AE150" s="146">
        <v>23.2</v>
      </c>
      <c r="AF150" s="146">
        <v>23.2</v>
      </c>
      <c r="AG150" s="140"/>
      <c r="AH150" s="45">
        <f t="shared" si="128"/>
        <v>45.1</v>
      </c>
      <c r="AI150" s="46">
        <f t="shared" si="129"/>
        <v>23.2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0.7</v>
      </c>
      <c r="C151" s="138">
        <v>8.1999999999999993</v>
      </c>
      <c r="D151" s="138">
        <v>3.8</v>
      </c>
      <c r="E151" s="138">
        <v>3.8</v>
      </c>
      <c r="F151" s="142">
        <v>-4.4000000000000004</v>
      </c>
      <c r="G151" s="142">
        <v>-4.4000000000000004</v>
      </c>
      <c r="H151" s="142">
        <v>-1</v>
      </c>
      <c r="I151" s="142">
        <v>3.1</v>
      </c>
      <c r="J151" s="142">
        <v>3.1</v>
      </c>
      <c r="K151" s="142">
        <v>9</v>
      </c>
      <c r="L151" s="142">
        <v>12</v>
      </c>
      <c r="M151" s="142">
        <v>12</v>
      </c>
      <c r="N151" s="142">
        <v>12</v>
      </c>
      <c r="O151" s="142">
        <v>12</v>
      </c>
      <c r="P151" s="142">
        <v>12</v>
      </c>
      <c r="Q151" s="142">
        <v>12</v>
      </c>
      <c r="R151" s="142">
        <v>12</v>
      </c>
      <c r="S151" s="142">
        <v>12</v>
      </c>
      <c r="T151" s="142">
        <v>26.1</v>
      </c>
      <c r="U151" s="43"/>
      <c r="V151" s="142">
        <v>9.1999999999999993</v>
      </c>
      <c r="W151" s="142">
        <v>9.1999999999999993</v>
      </c>
      <c r="X151" s="142">
        <v>13.4</v>
      </c>
      <c r="Y151" s="142">
        <v>28.6</v>
      </c>
      <c r="Z151" s="142">
        <v>28.6</v>
      </c>
      <c r="AA151" s="146">
        <v>28.6</v>
      </c>
      <c r="AB151" s="146">
        <v>28.6</v>
      </c>
      <c r="AC151" s="146">
        <v>28.6</v>
      </c>
      <c r="AD151" s="146">
        <v>28.6</v>
      </c>
      <c r="AE151" s="146">
        <v>28.6</v>
      </c>
      <c r="AF151" s="146">
        <v>28.6</v>
      </c>
      <c r="AG151" s="140">
        <v>60</v>
      </c>
      <c r="AH151" s="45">
        <f t="shared" si="128"/>
        <v>28.6</v>
      </c>
      <c r="AI151" s="46">
        <f t="shared" si="129"/>
        <v>-4.4000000000000004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-75.400000000000006</v>
      </c>
      <c r="C152" s="138">
        <v>-122.5</v>
      </c>
      <c r="D152" s="138">
        <v>-114.7</v>
      </c>
      <c r="E152" s="138">
        <v>-114.7</v>
      </c>
      <c r="F152" s="146">
        <v>-110</v>
      </c>
      <c r="G152" s="146">
        <v>-110</v>
      </c>
      <c r="H152" s="146">
        <v>-92</v>
      </c>
      <c r="I152" s="146">
        <v>-78</v>
      </c>
      <c r="J152" s="146">
        <v>-78</v>
      </c>
      <c r="K152" s="146">
        <v>-52</v>
      </c>
      <c r="L152" s="146">
        <v>-50</v>
      </c>
      <c r="M152" s="146">
        <v>-50</v>
      </c>
      <c r="N152" s="146">
        <v>-50</v>
      </c>
      <c r="O152" s="146">
        <v>-50</v>
      </c>
      <c r="P152" s="146">
        <v>-50</v>
      </c>
      <c r="Q152" s="146">
        <v>-50</v>
      </c>
      <c r="R152" s="146">
        <v>-50</v>
      </c>
      <c r="S152" s="146">
        <v>-35.9</v>
      </c>
      <c r="T152" s="146">
        <v>-45.5</v>
      </c>
      <c r="U152" s="116"/>
      <c r="V152" s="146">
        <v>-15.2</v>
      </c>
      <c r="W152" s="146">
        <v>-15.2</v>
      </c>
      <c r="X152" s="146">
        <v>-11.6</v>
      </c>
      <c r="Y152" s="146">
        <v>-16.399999999999999</v>
      </c>
      <c r="Z152" s="146">
        <v>-16.399999999999999</v>
      </c>
      <c r="AA152" s="142">
        <v>21</v>
      </c>
      <c r="AB152" s="142">
        <v>21</v>
      </c>
      <c r="AC152" s="142">
        <v>21</v>
      </c>
      <c r="AD152" s="142">
        <v>21</v>
      </c>
      <c r="AE152" s="142">
        <v>21</v>
      </c>
      <c r="AF152" s="142">
        <v>21</v>
      </c>
      <c r="AG152" s="151">
        <v>120</v>
      </c>
      <c r="AH152" s="45">
        <f t="shared" si="128"/>
        <v>21</v>
      </c>
      <c r="AI152" s="46">
        <f t="shared" si="129"/>
        <v>-122.5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35.4</v>
      </c>
      <c r="C153" s="138">
        <v>31.1</v>
      </c>
      <c r="D153" s="138">
        <v>35.4</v>
      </c>
      <c r="E153" s="138">
        <v>35.4</v>
      </c>
      <c r="F153" s="146">
        <v>27</v>
      </c>
      <c r="G153" s="146">
        <v>27</v>
      </c>
      <c r="H153" s="146">
        <v>35.6</v>
      </c>
      <c r="I153" s="146">
        <v>44</v>
      </c>
      <c r="J153" s="146">
        <v>44</v>
      </c>
      <c r="K153" s="146">
        <v>63.4</v>
      </c>
      <c r="L153" s="146">
        <v>70</v>
      </c>
      <c r="M153" s="146">
        <v>70</v>
      </c>
      <c r="N153" s="146">
        <v>70</v>
      </c>
      <c r="O153" s="146">
        <v>70</v>
      </c>
      <c r="P153" s="146">
        <v>70</v>
      </c>
      <c r="Q153" s="146">
        <v>70</v>
      </c>
      <c r="R153" s="146">
        <v>70</v>
      </c>
      <c r="S153" s="146">
        <v>70.3</v>
      </c>
      <c r="T153" s="146">
        <v>69.099999999999994</v>
      </c>
      <c r="U153" s="43"/>
      <c r="V153" s="146">
        <v>86.6</v>
      </c>
      <c r="W153" s="146">
        <v>86.6</v>
      </c>
      <c r="X153" s="146">
        <v>88.3</v>
      </c>
      <c r="Y153" s="146">
        <v>85.5</v>
      </c>
      <c r="Z153" s="146">
        <v>85.5</v>
      </c>
      <c r="AA153" s="146">
        <v>99</v>
      </c>
      <c r="AB153" s="146">
        <v>99</v>
      </c>
      <c r="AC153" s="146">
        <v>99</v>
      </c>
      <c r="AD153" s="146">
        <v>99</v>
      </c>
      <c r="AE153" s="146">
        <v>99</v>
      </c>
      <c r="AF153" s="146">
        <v>99</v>
      </c>
      <c r="AG153" s="151"/>
      <c r="AH153" s="45">
        <f t="shared" si="128"/>
        <v>99</v>
      </c>
      <c r="AI153" s="46">
        <f t="shared" si="129"/>
        <v>27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ht="15.75" thickBot="1" x14ac:dyDescent="0.3">
      <c r="A154" s="141" t="s">
        <v>112</v>
      </c>
      <c r="B154" s="138">
        <v>-28.3</v>
      </c>
      <c r="C154" s="138">
        <v>-30.5</v>
      </c>
      <c r="D154" s="138">
        <v>-29.7</v>
      </c>
      <c r="E154" s="138">
        <v>-29.7</v>
      </c>
      <c r="F154" s="146">
        <v>-24</v>
      </c>
      <c r="G154" s="146">
        <v>-24</v>
      </c>
      <c r="H154" s="146">
        <v>-28</v>
      </c>
      <c r="I154" s="146">
        <v>-35</v>
      </c>
      <c r="J154" s="146">
        <v>-35</v>
      </c>
      <c r="K154" s="146">
        <v>-48</v>
      </c>
      <c r="L154" s="146">
        <v>-52</v>
      </c>
      <c r="M154" s="146">
        <v>-52</v>
      </c>
      <c r="N154" s="146">
        <v>-52</v>
      </c>
      <c r="O154" s="146">
        <v>-52</v>
      </c>
      <c r="P154" s="146">
        <v>-52</v>
      </c>
      <c r="Q154" s="146">
        <v>-52</v>
      </c>
      <c r="R154" s="146">
        <v>-52</v>
      </c>
      <c r="S154" s="146">
        <v>-49.9</v>
      </c>
      <c r="T154" s="146">
        <v>-47.5</v>
      </c>
      <c r="U154" s="96"/>
      <c r="V154" s="146">
        <v>-43.3</v>
      </c>
      <c r="W154" s="146">
        <v>-43.3</v>
      </c>
      <c r="X154" s="146">
        <v>-44.8</v>
      </c>
      <c r="Y154" s="146">
        <v>-55.2</v>
      </c>
      <c r="Z154" s="146">
        <v>-55.2</v>
      </c>
      <c r="AA154" s="146">
        <v>-63</v>
      </c>
      <c r="AB154" s="146">
        <v>-63</v>
      </c>
      <c r="AC154" s="146">
        <v>-63</v>
      </c>
      <c r="AD154" s="146">
        <v>-63</v>
      </c>
      <c r="AE154" s="146">
        <v>-63</v>
      </c>
      <c r="AF154" s="146">
        <v>-63</v>
      </c>
      <c r="AG154" s="151"/>
      <c r="AH154" s="45">
        <f t="shared" si="128"/>
        <v>-24</v>
      </c>
      <c r="AI154" s="46">
        <f t="shared" si="129"/>
        <v>-63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44.6</v>
      </c>
      <c r="C155" s="138">
        <v>62</v>
      </c>
      <c r="D155" s="138">
        <v>47.3</v>
      </c>
      <c r="E155" s="138">
        <v>47.3</v>
      </c>
      <c r="F155" s="146">
        <v>50</v>
      </c>
      <c r="G155" s="146">
        <v>50</v>
      </c>
      <c r="H155" s="146">
        <v>54</v>
      </c>
      <c r="I155" s="146">
        <v>41</v>
      </c>
      <c r="J155" s="146">
        <v>41</v>
      </c>
      <c r="K155" s="146">
        <v>37</v>
      </c>
      <c r="L155" s="146">
        <v>48.5</v>
      </c>
      <c r="M155" s="146">
        <v>48.5</v>
      </c>
      <c r="N155" s="146">
        <v>48.5</v>
      </c>
      <c r="O155" s="146">
        <v>48.5</v>
      </c>
      <c r="P155" s="146">
        <v>48.5</v>
      </c>
      <c r="Q155" s="146">
        <v>48.5</v>
      </c>
      <c r="R155" s="146">
        <v>48.5</v>
      </c>
      <c r="S155" s="146">
        <v>3</v>
      </c>
      <c r="T155" s="146">
        <v>31.2</v>
      </c>
      <c r="U155" s="146"/>
      <c r="V155" s="146">
        <v>39</v>
      </c>
      <c r="W155" s="146">
        <v>39</v>
      </c>
      <c r="X155" s="146">
        <v>57.1</v>
      </c>
      <c r="Y155" s="146">
        <v>32.200000000000003</v>
      </c>
      <c r="Z155" s="146">
        <v>32.200000000000003</v>
      </c>
      <c r="AA155" s="146">
        <v>36</v>
      </c>
      <c r="AB155" s="146">
        <v>36</v>
      </c>
      <c r="AC155" s="146">
        <v>36</v>
      </c>
      <c r="AD155" s="146">
        <v>36</v>
      </c>
      <c r="AE155" s="146">
        <v>36</v>
      </c>
      <c r="AF155" s="146">
        <v>36</v>
      </c>
      <c r="AG155" s="151"/>
      <c r="AH155" s="45">
        <f t="shared" si="128"/>
        <v>62</v>
      </c>
      <c r="AI155" s="46">
        <f t="shared" si="129"/>
        <v>3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-408.4</v>
      </c>
      <c r="C156" s="138">
        <v>-377.9</v>
      </c>
      <c r="D156" s="138">
        <v>-370.4</v>
      </c>
      <c r="E156" s="138">
        <v>-370.4</v>
      </c>
      <c r="F156" s="146">
        <v>-393</v>
      </c>
      <c r="G156" s="146">
        <v>-393</v>
      </c>
      <c r="H156" s="146">
        <v>-400</v>
      </c>
      <c r="I156" s="146">
        <v>-396.7</v>
      </c>
      <c r="J156" s="146">
        <v>-396.7</v>
      </c>
      <c r="K156" s="146">
        <v>-400</v>
      </c>
      <c r="L156" s="146">
        <v>-404</v>
      </c>
      <c r="M156" s="146">
        <v>-404</v>
      </c>
      <c r="N156" s="146">
        <v>-404</v>
      </c>
      <c r="O156" s="146">
        <v>-404</v>
      </c>
      <c r="P156" s="146">
        <v>-404</v>
      </c>
      <c r="Q156" s="146">
        <v>-404</v>
      </c>
      <c r="R156" s="146">
        <v>-404</v>
      </c>
      <c r="S156" s="146">
        <v>-368.4</v>
      </c>
      <c r="T156" s="146">
        <v>-378</v>
      </c>
      <c r="U156" s="146"/>
      <c r="V156" s="146">
        <v>-371</v>
      </c>
      <c r="W156" s="146">
        <v>-371</v>
      </c>
      <c r="X156" s="146">
        <v>-373.8</v>
      </c>
      <c r="Y156" s="146">
        <v>-371.1</v>
      </c>
      <c r="Z156" s="146">
        <v>-371.1</v>
      </c>
      <c r="AA156" s="146">
        <v>-357</v>
      </c>
      <c r="AB156" s="146">
        <v>-357</v>
      </c>
      <c r="AC156" s="146">
        <v>-357</v>
      </c>
      <c r="AD156" s="146">
        <v>-357</v>
      </c>
      <c r="AE156" s="146">
        <v>-357</v>
      </c>
      <c r="AF156" s="146">
        <v>-357</v>
      </c>
      <c r="AG156" s="151"/>
      <c r="AH156" s="45">
        <f t="shared" ref="AH156:AH168" si="130">MAX(B156:AF156)</f>
        <v>-357</v>
      </c>
      <c r="AI156" s="46">
        <f t="shared" ref="AI156:AI168" si="131">MIN(B156:AF156)</f>
        <v>-408.4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59.2</v>
      </c>
      <c r="C157" s="138">
        <v>65.400000000000006</v>
      </c>
      <c r="D157" s="138">
        <v>64.7</v>
      </c>
      <c r="E157" s="138">
        <v>64.7</v>
      </c>
      <c r="F157" s="146">
        <v>100</v>
      </c>
      <c r="G157" s="146">
        <v>100</v>
      </c>
      <c r="H157" s="146">
        <v>93</v>
      </c>
      <c r="I157" s="146">
        <v>82.4</v>
      </c>
      <c r="J157" s="146">
        <v>82.4</v>
      </c>
      <c r="K157" s="146">
        <v>73</v>
      </c>
      <c r="L157" s="146">
        <v>72.5</v>
      </c>
      <c r="M157" s="146">
        <v>72.5</v>
      </c>
      <c r="N157" s="146">
        <v>72.5</v>
      </c>
      <c r="O157" s="146">
        <v>72.5</v>
      </c>
      <c r="P157" s="146">
        <v>72.5</v>
      </c>
      <c r="Q157" s="146">
        <v>72.5</v>
      </c>
      <c r="R157" s="146">
        <v>72.5</v>
      </c>
      <c r="S157" s="146">
        <v>79.3</v>
      </c>
      <c r="T157" s="146">
        <v>66</v>
      </c>
      <c r="U157" s="146"/>
      <c r="V157" s="146">
        <v>43.2</v>
      </c>
      <c r="W157" s="146">
        <v>43.2</v>
      </c>
      <c r="X157" s="146">
        <v>36.6</v>
      </c>
      <c r="Y157" s="146">
        <v>26.8</v>
      </c>
      <c r="Z157" s="146">
        <v>26.8</v>
      </c>
      <c r="AA157" s="146">
        <v>-7.1</v>
      </c>
      <c r="AB157" s="146">
        <v>-7.1</v>
      </c>
      <c r="AC157" s="146">
        <v>-7.1</v>
      </c>
      <c r="AD157" s="146">
        <v>-7.1</v>
      </c>
      <c r="AE157" s="146">
        <v>-7.1</v>
      </c>
      <c r="AF157" s="146">
        <v>-7.1</v>
      </c>
      <c r="AG157" s="151"/>
      <c r="AH157" s="45">
        <f t="shared" si="130"/>
        <v>100</v>
      </c>
      <c r="AI157" s="46">
        <f t="shared" si="131"/>
        <v>-7.1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0</v>
      </c>
      <c r="C158" s="138">
        <v>0</v>
      </c>
      <c r="D158" s="138">
        <v>0</v>
      </c>
      <c r="E158" s="138">
        <v>0</v>
      </c>
      <c r="F158" s="146">
        <v>0</v>
      </c>
      <c r="G158" s="146">
        <v>0</v>
      </c>
      <c r="H158" s="146">
        <v>0</v>
      </c>
      <c r="I158" s="146">
        <v>0</v>
      </c>
      <c r="J158" s="146">
        <v>0</v>
      </c>
      <c r="K158" s="146">
        <v>0</v>
      </c>
      <c r="L158" s="146">
        <v>-22</v>
      </c>
      <c r="M158" s="146">
        <v>-22</v>
      </c>
      <c r="N158" s="146">
        <v>-22</v>
      </c>
      <c r="O158" s="146">
        <v>-22</v>
      </c>
      <c r="P158" s="146">
        <v>-22</v>
      </c>
      <c r="Q158" s="146">
        <v>-22</v>
      </c>
      <c r="R158" s="146">
        <v>-22</v>
      </c>
      <c r="S158" s="146">
        <v>-25.6</v>
      </c>
      <c r="T158" s="146">
        <v>-33.200000000000003</v>
      </c>
      <c r="U158" s="146"/>
      <c r="V158" s="146">
        <v>-29.2</v>
      </c>
      <c r="W158" s="146">
        <v>-29.2</v>
      </c>
      <c r="X158" s="146">
        <v>-3.6</v>
      </c>
      <c r="Y158" s="146">
        <v>-0.8</v>
      </c>
      <c r="Z158" s="146">
        <v>-0.8</v>
      </c>
      <c r="AA158" s="146">
        <v>35</v>
      </c>
      <c r="AB158" s="146">
        <v>35</v>
      </c>
      <c r="AC158" s="146">
        <v>35</v>
      </c>
      <c r="AD158" s="146">
        <v>35</v>
      </c>
      <c r="AE158" s="146">
        <v>35</v>
      </c>
      <c r="AF158" s="146">
        <v>35</v>
      </c>
      <c r="AG158" s="140"/>
      <c r="AH158" s="45">
        <f t="shared" si="130"/>
        <v>35</v>
      </c>
      <c r="AI158" s="46">
        <f t="shared" si="131"/>
        <v>-33.200000000000003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227.2</v>
      </c>
      <c r="C159" s="138">
        <v>213.2</v>
      </c>
      <c r="D159" s="138">
        <v>211.3</v>
      </c>
      <c r="E159" s="138">
        <v>211.3</v>
      </c>
      <c r="F159" s="116">
        <v>204</v>
      </c>
      <c r="G159" s="116">
        <v>204</v>
      </c>
      <c r="H159" s="116">
        <v>205</v>
      </c>
      <c r="I159" s="116">
        <v>205</v>
      </c>
      <c r="J159" s="116">
        <v>205</v>
      </c>
      <c r="K159" s="116">
        <v>222</v>
      </c>
      <c r="L159" s="116">
        <v>236</v>
      </c>
      <c r="M159" s="116">
        <v>236</v>
      </c>
      <c r="N159" s="116">
        <v>236</v>
      </c>
      <c r="O159" s="116">
        <v>236</v>
      </c>
      <c r="P159" s="116">
        <v>236</v>
      </c>
      <c r="Q159" s="116">
        <v>236</v>
      </c>
      <c r="R159" s="116">
        <v>236</v>
      </c>
      <c r="S159" s="116">
        <v>120.5</v>
      </c>
      <c r="T159" s="116">
        <v>77.3</v>
      </c>
      <c r="U159" s="116"/>
      <c r="V159" s="116">
        <v>-131.19999999999999</v>
      </c>
      <c r="W159" s="116">
        <v>-131.19999999999999</v>
      </c>
      <c r="X159" s="116">
        <v>131.19999999999999</v>
      </c>
      <c r="Y159" s="116">
        <v>131</v>
      </c>
      <c r="Z159" s="116">
        <v>131</v>
      </c>
      <c r="AA159" s="116">
        <v>138</v>
      </c>
      <c r="AB159" s="116">
        <v>138</v>
      </c>
      <c r="AC159" s="116">
        <v>138</v>
      </c>
      <c r="AD159" s="116">
        <v>138</v>
      </c>
      <c r="AE159" s="116">
        <v>138</v>
      </c>
      <c r="AF159" s="116">
        <v>138</v>
      </c>
      <c r="AG159" s="140"/>
      <c r="AH159" s="45">
        <f t="shared" si="130"/>
        <v>236</v>
      </c>
      <c r="AI159" s="46">
        <f t="shared" si="131"/>
        <v>-131.19999999999999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32.799999999999997</v>
      </c>
      <c r="C160" s="138">
        <v>32.799999999999997</v>
      </c>
      <c r="D160" s="138">
        <v>33</v>
      </c>
      <c r="E160" s="138">
        <v>33</v>
      </c>
      <c r="F160" s="116">
        <v>33.200000000000003</v>
      </c>
      <c r="G160" s="116">
        <v>33.200000000000003</v>
      </c>
      <c r="H160" s="116">
        <v>32.799999999999997</v>
      </c>
      <c r="I160" s="116">
        <v>32.4</v>
      </c>
      <c r="J160" s="116">
        <v>32.4</v>
      </c>
      <c r="K160" s="116">
        <v>32</v>
      </c>
      <c r="L160" s="116">
        <v>31.4</v>
      </c>
      <c r="M160" s="116">
        <v>31.4</v>
      </c>
      <c r="N160" s="116">
        <v>31.4</v>
      </c>
      <c r="O160" s="116">
        <v>31.4</v>
      </c>
      <c r="P160" s="116">
        <v>31.4</v>
      </c>
      <c r="Q160" s="116">
        <v>31.4</v>
      </c>
      <c r="R160" s="116">
        <v>31.4</v>
      </c>
      <c r="S160" s="116">
        <v>15.3</v>
      </c>
      <c r="T160" s="116">
        <v>15.3</v>
      </c>
      <c r="U160" s="116"/>
      <c r="V160" s="116">
        <v>16.100000000000001</v>
      </c>
      <c r="W160" s="116">
        <v>16.100000000000001</v>
      </c>
      <c r="X160" s="116">
        <v>16.2</v>
      </c>
      <c r="Y160" s="116">
        <v>16.2</v>
      </c>
      <c r="Z160" s="116">
        <v>16.2</v>
      </c>
      <c r="AA160" s="116">
        <v>15.3</v>
      </c>
      <c r="AB160" s="116">
        <v>15.3</v>
      </c>
      <c r="AC160" s="116">
        <v>15.3</v>
      </c>
      <c r="AD160" s="116">
        <v>15.3</v>
      </c>
      <c r="AE160" s="116">
        <v>15.3</v>
      </c>
      <c r="AF160" s="116">
        <v>15.3</v>
      </c>
      <c r="AG160" s="140"/>
      <c r="AH160" s="45">
        <f t="shared" si="130"/>
        <v>33.200000000000003</v>
      </c>
      <c r="AI160" s="46">
        <f t="shared" si="131"/>
        <v>15.3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11.9</v>
      </c>
      <c r="C161" s="138">
        <v>12.2</v>
      </c>
      <c r="D161" s="138">
        <v>1.6</v>
      </c>
      <c r="E161" s="138">
        <v>1.6</v>
      </c>
      <c r="F161" s="116">
        <v>12.7</v>
      </c>
      <c r="G161" s="116">
        <v>12.7</v>
      </c>
      <c r="H161" s="116">
        <v>12.5</v>
      </c>
      <c r="I161" s="116">
        <v>13.1</v>
      </c>
      <c r="J161" s="116">
        <v>13.1</v>
      </c>
      <c r="K161" s="116">
        <v>13</v>
      </c>
      <c r="L161" s="116">
        <v>12.5</v>
      </c>
      <c r="M161" s="116">
        <v>12.5</v>
      </c>
      <c r="N161" s="116">
        <v>12.5</v>
      </c>
      <c r="O161" s="116">
        <v>12.5</v>
      </c>
      <c r="P161" s="116">
        <v>12.5</v>
      </c>
      <c r="Q161" s="116">
        <v>12.5</v>
      </c>
      <c r="R161" s="116">
        <v>12.5</v>
      </c>
      <c r="S161" s="116">
        <v>14.8</v>
      </c>
      <c r="T161" s="116">
        <v>18.8</v>
      </c>
      <c r="U161" s="116"/>
      <c r="V161" s="116">
        <v>6.9</v>
      </c>
      <c r="W161" s="116">
        <v>6.9</v>
      </c>
      <c r="X161" s="116">
        <v>10.1</v>
      </c>
      <c r="Y161" s="116">
        <v>8.5</v>
      </c>
      <c r="Z161" s="116">
        <v>8.5</v>
      </c>
      <c r="AA161" s="116">
        <v>6.7</v>
      </c>
      <c r="AB161" s="116">
        <v>6.7</v>
      </c>
      <c r="AC161" s="116">
        <v>6.7</v>
      </c>
      <c r="AD161" s="116">
        <v>6.7</v>
      </c>
      <c r="AE161" s="116">
        <v>6.7</v>
      </c>
      <c r="AF161" s="116">
        <v>6.7</v>
      </c>
      <c r="AG161" s="140"/>
      <c r="AH161" s="45">
        <f t="shared" si="130"/>
        <v>18.8</v>
      </c>
      <c r="AI161" s="46">
        <f t="shared" si="131"/>
        <v>1.6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130"/>
        <v>0</v>
      </c>
      <c r="AI162" s="46">
        <f t="shared" si="131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30"/>
        <v>0</v>
      </c>
      <c r="AI163" s="46">
        <f t="shared" si="131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30"/>
        <v>0</v>
      </c>
      <c r="AI164" s="46">
        <f t="shared" si="131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30"/>
        <v>0</v>
      </c>
      <c r="AI165" s="46">
        <f t="shared" si="131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30"/>
        <v>0</v>
      </c>
      <c r="AI166" s="46">
        <f t="shared" si="131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30"/>
        <v>0</v>
      </c>
      <c r="AI167" s="46">
        <f t="shared" si="131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30"/>
        <v>0</v>
      </c>
      <c r="AI168" s="46">
        <f t="shared" si="131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" si="132">(SUMPRODUCT((B11:B77&lt;&gt;0)*(B11:B77&lt;$AG$11:$AG$77)*($AG$11:$AG$77-B11:B77)))*0.8</f>
        <v>301.86</v>
      </c>
      <c r="C169" s="171">
        <f t="shared" ref="C169:AF169" si="133">(SUMPRODUCT((C11:C77&lt;&gt;0)*(C11:C77&lt;$AG$11:$AG$77)*($AG$11:$AG$77-C11:C77)))*0.8</f>
        <v>237.29599999999996</v>
      </c>
      <c r="D169" s="171">
        <f t="shared" si="133"/>
        <v>250.81599999999995</v>
      </c>
      <c r="E169" s="171">
        <f t="shared" si="133"/>
        <v>250.81599999999995</v>
      </c>
      <c r="F169" s="171">
        <f t="shared" si="133"/>
        <v>259.988</v>
      </c>
      <c r="G169" s="171">
        <f t="shared" si="133"/>
        <v>259.988</v>
      </c>
      <c r="H169" s="171">
        <f t="shared" si="133"/>
        <v>259.988</v>
      </c>
      <c r="I169" s="171">
        <f t="shared" si="133"/>
        <v>259.988</v>
      </c>
      <c r="J169" s="171">
        <f t="shared" si="133"/>
        <v>259.988</v>
      </c>
      <c r="K169" s="171">
        <f t="shared" si="133"/>
        <v>259.988</v>
      </c>
      <c r="L169" s="171">
        <f t="shared" si="133"/>
        <v>259.988</v>
      </c>
      <c r="M169" s="171">
        <f t="shared" si="133"/>
        <v>270.26</v>
      </c>
      <c r="N169" s="171">
        <f t="shared" si="133"/>
        <v>270.26</v>
      </c>
      <c r="O169" s="171">
        <f t="shared" ref="O169" si="134">(SUMPRODUCT((O11:O77&lt;&gt;0)*(O11:O77&lt;$AG$11:$AG$77)*($AG$11:$AG$77-O11:O77)))*0.8</f>
        <v>270.26</v>
      </c>
      <c r="P169" s="171">
        <f t="shared" si="133"/>
        <v>271.86</v>
      </c>
      <c r="Q169" s="171">
        <f t="shared" si="133"/>
        <v>271.86</v>
      </c>
      <c r="R169" s="171">
        <f t="shared" si="133"/>
        <v>306.49199999999996</v>
      </c>
      <c r="S169" s="171">
        <f t="shared" si="133"/>
        <v>297.93199999999996</v>
      </c>
      <c r="T169" s="171">
        <f t="shared" si="133"/>
        <v>208.84399999999997</v>
      </c>
      <c r="U169" s="171" t="e">
        <f t="shared" si="133"/>
        <v>#VALUE!</v>
      </c>
      <c r="V169" s="171">
        <f t="shared" si="133"/>
        <v>229.85600000000005</v>
      </c>
      <c r="W169" s="171">
        <f t="shared" ref="W169" si="135">(SUMPRODUCT((W11:W77&lt;&gt;0)*(W11:W77&lt;$AG$11:$AG$77)*($AG$11:$AG$77-W11:W77)))*0.8</f>
        <v>229.85600000000005</v>
      </c>
      <c r="X169" s="171">
        <f t="shared" si="133"/>
        <v>232.41600000000005</v>
      </c>
      <c r="Y169" s="171">
        <f t="shared" si="133"/>
        <v>238.65200000000004</v>
      </c>
      <c r="Z169" s="171">
        <f t="shared" si="133"/>
        <v>157.08000000000001</v>
      </c>
      <c r="AA169" s="171">
        <f>(SUMPRODUCT((AA11:AA77&lt;&gt;0)*(AA11:AA77&lt;$AG$11:$AG$77)*($AG$11:$AG$77-AA11:AA77)))*0.8</f>
        <v>125.64000000000001</v>
      </c>
      <c r="AB169" s="171">
        <f t="shared" si="133"/>
        <v>125.64000000000001</v>
      </c>
      <c r="AC169" s="171">
        <f t="shared" si="133"/>
        <v>125.64000000000001</v>
      </c>
      <c r="AD169" s="171">
        <f t="shared" si="133"/>
        <v>172.35999999999999</v>
      </c>
      <c r="AE169" s="171">
        <f t="shared" si="133"/>
        <v>187.79999999999998</v>
      </c>
      <c r="AF169" s="171">
        <f t="shared" si="133"/>
        <v>223.08399999999997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36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807.37499999999977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913.13499999999976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945.83499999999958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955.63499999999965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951.8349999999997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951.8349999999997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895.8349999999997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895.8349999999997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895.8349999999997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842.8349999999997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842.8349999999997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763.67499999999995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755.17499999999995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752.67499999999995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741.07500000000005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741.07500000000005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793.86500000000001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836.2650000000001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758.505</v>
      </c>
      <c r="U170" s="166" t="e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#VALUE!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752.7700000000001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834.7700000000001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837.67000000000019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822.71500000000003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747.65000000000009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696.05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640.45000000000005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640.45000000000005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710.85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741.30000000000007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709.10500000000002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36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36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137">B172</f>
        <v>0.3</v>
      </c>
      <c r="D172" s="181">
        <f t="shared" si="137"/>
        <v>0.3</v>
      </c>
      <c r="E172" s="181">
        <f t="shared" si="137"/>
        <v>0.3</v>
      </c>
      <c r="F172" s="181">
        <f t="shared" si="137"/>
        <v>0.3</v>
      </c>
      <c r="G172" s="181">
        <f t="shared" si="137"/>
        <v>0.3</v>
      </c>
      <c r="H172" s="181">
        <f t="shared" si="137"/>
        <v>0.3</v>
      </c>
      <c r="I172" s="181">
        <f t="shared" si="137"/>
        <v>0.3</v>
      </c>
      <c r="J172" s="181">
        <f t="shared" si="137"/>
        <v>0.3</v>
      </c>
      <c r="K172" s="181">
        <f t="shared" si="137"/>
        <v>0.3</v>
      </c>
      <c r="L172" s="181">
        <f t="shared" si="137"/>
        <v>0.3</v>
      </c>
      <c r="M172" s="181">
        <f t="shared" si="137"/>
        <v>0.3</v>
      </c>
      <c r="N172" s="181">
        <f t="shared" si="137"/>
        <v>0.3</v>
      </c>
      <c r="O172" s="181">
        <f t="shared" si="137"/>
        <v>0.3</v>
      </c>
      <c r="P172" s="181">
        <f t="shared" si="137"/>
        <v>0.3</v>
      </c>
      <c r="Q172" s="181">
        <f t="shared" si="137"/>
        <v>0.3</v>
      </c>
      <c r="R172" s="181">
        <f t="shared" si="137"/>
        <v>0.3</v>
      </c>
      <c r="S172" s="181">
        <f t="shared" ref="S172:AF177" si="138">R172</f>
        <v>0.3</v>
      </c>
      <c r="T172" s="181">
        <f t="shared" si="138"/>
        <v>0.3</v>
      </c>
      <c r="U172" s="181">
        <f t="shared" si="138"/>
        <v>0.3</v>
      </c>
      <c r="V172" s="181">
        <f t="shared" si="138"/>
        <v>0.3</v>
      </c>
      <c r="W172" s="181">
        <f t="shared" si="138"/>
        <v>0.3</v>
      </c>
      <c r="X172" s="181">
        <f t="shared" si="138"/>
        <v>0.3</v>
      </c>
      <c r="Y172" s="181">
        <f t="shared" si="138"/>
        <v>0.3</v>
      </c>
      <c r="Z172" s="181">
        <f t="shared" si="138"/>
        <v>0.3</v>
      </c>
      <c r="AA172" s="181">
        <f t="shared" ref="AA172:AB177" si="139">Z172</f>
        <v>0.3</v>
      </c>
      <c r="AB172" s="181">
        <f t="shared" si="139"/>
        <v>0.3</v>
      </c>
      <c r="AC172" s="181">
        <f t="shared" si="138"/>
        <v>0.3</v>
      </c>
      <c r="AD172" s="181">
        <f t="shared" si="138"/>
        <v>0.3</v>
      </c>
      <c r="AE172" s="181">
        <f t="shared" si="138"/>
        <v>0.3</v>
      </c>
      <c r="AF172" s="181">
        <f t="shared" si="138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40">AN$168*AM172</f>
        <v>28</v>
      </c>
      <c r="AO172" s="134">
        <f t="shared" si="136"/>
        <v>0</v>
      </c>
    </row>
    <row r="173" spans="1:41" x14ac:dyDescent="0.25">
      <c r="A173" s="113" t="s">
        <v>141</v>
      </c>
      <c r="B173" s="183">
        <v>0.4</v>
      </c>
      <c r="C173" s="183">
        <f t="shared" si="137"/>
        <v>0.4</v>
      </c>
      <c r="D173" s="183">
        <f t="shared" si="137"/>
        <v>0.4</v>
      </c>
      <c r="E173" s="183">
        <f t="shared" si="137"/>
        <v>0.4</v>
      </c>
      <c r="F173" s="183">
        <f t="shared" si="137"/>
        <v>0.4</v>
      </c>
      <c r="G173" s="183">
        <f t="shared" si="137"/>
        <v>0.4</v>
      </c>
      <c r="H173" s="183">
        <f t="shared" si="137"/>
        <v>0.4</v>
      </c>
      <c r="I173" s="183">
        <f t="shared" si="137"/>
        <v>0.4</v>
      </c>
      <c r="J173" s="183">
        <f t="shared" si="137"/>
        <v>0.4</v>
      </c>
      <c r="K173" s="183">
        <f t="shared" si="137"/>
        <v>0.4</v>
      </c>
      <c r="L173" s="183">
        <f t="shared" si="137"/>
        <v>0.4</v>
      </c>
      <c r="M173" s="183">
        <f t="shared" si="137"/>
        <v>0.4</v>
      </c>
      <c r="N173" s="183">
        <f t="shared" si="137"/>
        <v>0.4</v>
      </c>
      <c r="O173" s="183">
        <f t="shared" si="137"/>
        <v>0.4</v>
      </c>
      <c r="P173" s="183">
        <f t="shared" si="137"/>
        <v>0.4</v>
      </c>
      <c r="Q173" s="183">
        <f t="shared" si="137"/>
        <v>0.4</v>
      </c>
      <c r="R173" s="183">
        <f t="shared" si="137"/>
        <v>0.4</v>
      </c>
      <c r="S173" s="183">
        <f t="shared" si="138"/>
        <v>0.4</v>
      </c>
      <c r="T173" s="183">
        <f t="shared" si="138"/>
        <v>0.4</v>
      </c>
      <c r="U173" s="183">
        <f t="shared" si="138"/>
        <v>0.4</v>
      </c>
      <c r="V173" s="183">
        <f t="shared" si="138"/>
        <v>0.4</v>
      </c>
      <c r="W173" s="183">
        <f t="shared" si="138"/>
        <v>0.4</v>
      </c>
      <c r="X173" s="183">
        <f t="shared" si="138"/>
        <v>0.4</v>
      </c>
      <c r="Y173" s="183">
        <f t="shared" si="138"/>
        <v>0.4</v>
      </c>
      <c r="Z173" s="183">
        <f t="shared" si="138"/>
        <v>0.4</v>
      </c>
      <c r="AA173" s="183">
        <f t="shared" si="139"/>
        <v>0.4</v>
      </c>
      <c r="AB173" s="183">
        <f t="shared" si="139"/>
        <v>0.4</v>
      </c>
      <c r="AC173" s="183">
        <f t="shared" si="138"/>
        <v>0.4</v>
      </c>
      <c r="AD173" s="183">
        <f t="shared" si="138"/>
        <v>0.4</v>
      </c>
      <c r="AE173" s="183">
        <f t="shared" si="138"/>
        <v>0.4</v>
      </c>
      <c r="AF173" s="183">
        <f t="shared" si="138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40"/>
        <v>60</v>
      </c>
      <c r="AO173" s="136">
        <f t="shared" si="136"/>
        <v>0</v>
      </c>
    </row>
    <row r="174" spans="1:41" x14ac:dyDescent="0.25">
      <c r="A174" s="113" t="s">
        <v>143</v>
      </c>
      <c r="B174" s="183">
        <v>1.5</v>
      </c>
      <c r="C174" s="183">
        <f t="shared" si="137"/>
        <v>1.5</v>
      </c>
      <c r="D174" s="183">
        <f t="shared" si="137"/>
        <v>1.5</v>
      </c>
      <c r="E174" s="183">
        <f t="shared" si="137"/>
        <v>1.5</v>
      </c>
      <c r="F174" s="183">
        <f t="shared" si="137"/>
        <v>1.5</v>
      </c>
      <c r="G174" s="183">
        <f t="shared" si="137"/>
        <v>1.5</v>
      </c>
      <c r="H174" s="183">
        <f t="shared" si="137"/>
        <v>1.5</v>
      </c>
      <c r="I174" s="183">
        <f t="shared" si="137"/>
        <v>1.5</v>
      </c>
      <c r="J174" s="183">
        <f t="shared" si="137"/>
        <v>1.5</v>
      </c>
      <c r="K174" s="183">
        <f t="shared" si="137"/>
        <v>1.5</v>
      </c>
      <c r="L174" s="183">
        <f t="shared" si="137"/>
        <v>1.5</v>
      </c>
      <c r="M174" s="183">
        <f t="shared" si="137"/>
        <v>1.5</v>
      </c>
      <c r="N174" s="183">
        <f t="shared" si="137"/>
        <v>1.5</v>
      </c>
      <c r="O174" s="183">
        <f t="shared" si="137"/>
        <v>1.5</v>
      </c>
      <c r="P174" s="183">
        <f t="shared" si="137"/>
        <v>1.5</v>
      </c>
      <c r="Q174" s="183">
        <f t="shared" si="137"/>
        <v>1.5</v>
      </c>
      <c r="R174" s="183">
        <f t="shared" si="137"/>
        <v>1.5</v>
      </c>
      <c r="S174" s="183">
        <f t="shared" si="138"/>
        <v>1.5</v>
      </c>
      <c r="T174" s="183">
        <f t="shared" si="138"/>
        <v>1.5</v>
      </c>
      <c r="U174" s="183">
        <f t="shared" si="138"/>
        <v>1.5</v>
      </c>
      <c r="V174" s="183">
        <f t="shared" si="138"/>
        <v>1.5</v>
      </c>
      <c r="W174" s="183">
        <f t="shared" si="138"/>
        <v>1.5</v>
      </c>
      <c r="X174" s="183">
        <f t="shared" si="138"/>
        <v>1.5</v>
      </c>
      <c r="Y174" s="183">
        <f t="shared" si="138"/>
        <v>1.5</v>
      </c>
      <c r="Z174" s="183">
        <f t="shared" si="138"/>
        <v>1.5</v>
      </c>
      <c r="AA174" s="183">
        <f t="shared" si="139"/>
        <v>1.5</v>
      </c>
      <c r="AB174" s="183">
        <f t="shared" si="139"/>
        <v>1.5</v>
      </c>
      <c r="AC174" s="183">
        <f t="shared" si="138"/>
        <v>1.5</v>
      </c>
      <c r="AD174" s="183">
        <f t="shared" si="138"/>
        <v>1.5</v>
      </c>
      <c r="AE174" s="183">
        <f t="shared" si="138"/>
        <v>1.5</v>
      </c>
      <c r="AF174" s="183">
        <f t="shared" si="138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40"/>
        <v>12</v>
      </c>
      <c r="AO174" s="136">
        <f t="shared" si="136"/>
        <v>0</v>
      </c>
    </row>
    <row r="175" spans="1:41" x14ac:dyDescent="0.25">
      <c r="A175" s="113" t="s">
        <v>145</v>
      </c>
      <c r="B175" s="183">
        <v>0.3</v>
      </c>
      <c r="C175" s="183">
        <f t="shared" si="137"/>
        <v>0.3</v>
      </c>
      <c r="D175" s="183">
        <f t="shared" si="137"/>
        <v>0.3</v>
      </c>
      <c r="E175" s="183">
        <f t="shared" si="137"/>
        <v>0.3</v>
      </c>
      <c r="F175" s="183">
        <f t="shared" si="137"/>
        <v>0.3</v>
      </c>
      <c r="G175" s="183">
        <f t="shared" si="137"/>
        <v>0.3</v>
      </c>
      <c r="H175" s="183">
        <f t="shared" si="137"/>
        <v>0.3</v>
      </c>
      <c r="I175" s="183">
        <f t="shared" si="137"/>
        <v>0.3</v>
      </c>
      <c r="J175" s="183">
        <f t="shared" si="137"/>
        <v>0.3</v>
      </c>
      <c r="K175" s="183">
        <f t="shared" si="137"/>
        <v>0.3</v>
      </c>
      <c r="L175" s="183">
        <f t="shared" si="137"/>
        <v>0.3</v>
      </c>
      <c r="M175" s="183">
        <f t="shared" si="137"/>
        <v>0.3</v>
      </c>
      <c r="N175" s="183">
        <f t="shared" si="137"/>
        <v>0.3</v>
      </c>
      <c r="O175" s="183">
        <f t="shared" si="137"/>
        <v>0.3</v>
      </c>
      <c r="P175" s="183">
        <f t="shared" si="137"/>
        <v>0.3</v>
      </c>
      <c r="Q175" s="183">
        <f t="shared" si="137"/>
        <v>0.3</v>
      </c>
      <c r="R175" s="183">
        <f t="shared" si="137"/>
        <v>0.3</v>
      </c>
      <c r="S175" s="183">
        <f t="shared" si="138"/>
        <v>0.3</v>
      </c>
      <c r="T175" s="183">
        <f t="shared" si="138"/>
        <v>0.3</v>
      </c>
      <c r="U175" s="183">
        <f t="shared" si="138"/>
        <v>0.3</v>
      </c>
      <c r="V175" s="183">
        <f t="shared" si="138"/>
        <v>0.3</v>
      </c>
      <c r="W175" s="183">
        <f t="shared" si="138"/>
        <v>0.3</v>
      </c>
      <c r="X175" s="183">
        <f t="shared" si="138"/>
        <v>0.3</v>
      </c>
      <c r="Y175" s="183">
        <f t="shared" si="138"/>
        <v>0.3</v>
      </c>
      <c r="Z175" s="183">
        <f t="shared" si="138"/>
        <v>0.3</v>
      </c>
      <c r="AA175" s="183">
        <f t="shared" si="139"/>
        <v>0.3</v>
      </c>
      <c r="AB175" s="183">
        <f t="shared" si="139"/>
        <v>0.3</v>
      </c>
      <c r="AC175" s="183">
        <f t="shared" si="138"/>
        <v>0.3</v>
      </c>
      <c r="AD175" s="183">
        <f t="shared" si="138"/>
        <v>0.3</v>
      </c>
      <c r="AE175" s="183">
        <f t="shared" si="138"/>
        <v>0.3</v>
      </c>
      <c r="AF175" s="183">
        <f t="shared" si="138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40"/>
        <v>11</v>
      </c>
      <c r="AO175" s="136">
        <f t="shared" si="136"/>
        <v>0</v>
      </c>
    </row>
    <row r="176" spans="1:41" x14ac:dyDescent="0.25">
      <c r="A176" s="113" t="s">
        <v>147</v>
      </c>
      <c r="B176" s="183">
        <v>0.4</v>
      </c>
      <c r="C176" s="183">
        <f t="shared" si="137"/>
        <v>0.4</v>
      </c>
      <c r="D176" s="183">
        <f t="shared" si="137"/>
        <v>0.4</v>
      </c>
      <c r="E176" s="183">
        <f t="shared" si="137"/>
        <v>0.4</v>
      </c>
      <c r="F176" s="183">
        <f t="shared" si="137"/>
        <v>0.4</v>
      </c>
      <c r="G176" s="183">
        <f t="shared" si="137"/>
        <v>0.4</v>
      </c>
      <c r="H176" s="183">
        <f t="shared" si="137"/>
        <v>0.4</v>
      </c>
      <c r="I176" s="183">
        <f t="shared" si="137"/>
        <v>0.4</v>
      </c>
      <c r="J176" s="183">
        <f t="shared" si="137"/>
        <v>0.4</v>
      </c>
      <c r="K176" s="183">
        <f t="shared" si="137"/>
        <v>0.4</v>
      </c>
      <c r="L176" s="183">
        <f t="shared" si="137"/>
        <v>0.4</v>
      </c>
      <c r="M176" s="183">
        <f t="shared" si="137"/>
        <v>0.4</v>
      </c>
      <c r="N176" s="183">
        <f t="shared" si="137"/>
        <v>0.4</v>
      </c>
      <c r="O176" s="183">
        <f t="shared" si="137"/>
        <v>0.4</v>
      </c>
      <c r="P176" s="183">
        <f t="shared" si="137"/>
        <v>0.4</v>
      </c>
      <c r="Q176" s="183">
        <f t="shared" si="137"/>
        <v>0.4</v>
      </c>
      <c r="R176" s="183">
        <f t="shared" si="137"/>
        <v>0.4</v>
      </c>
      <c r="S176" s="183">
        <f t="shared" si="138"/>
        <v>0.4</v>
      </c>
      <c r="T176" s="183">
        <f t="shared" si="138"/>
        <v>0.4</v>
      </c>
      <c r="U176" s="183">
        <f t="shared" si="138"/>
        <v>0.4</v>
      </c>
      <c r="V176" s="183">
        <f t="shared" si="138"/>
        <v>0.4</v>
      </c>
      <c r="W176" s="183">
        <f t="shared" si="138"/>
        <v>0.4</v>
      </c>
      <c r="X176" s="183">
        <f t="shared" si="138"/>
        <v>0.4</v>
      </c>
      <c r="Y176" s="183">
        <f t="shared" si="138"/>
        <v>0.4</v>
      </c>
      <c r="Z176" s="183">
        <f t="shared" si="138"/>
        <v>0.4</v>
      </c>
      <c r="AA176" s="183">
        <f t="shared" si="139"/>
        <v>0.4</v>
      </c>
      <c r="AB176" s="183">
        <f t="shared" si="139"/>
        <v>0.4</v>
      </c>
      <c r="AC176" s="183">
        <f t="shared" si="138"/>
        <v>0.4</v>
      </c>
      <c r="AD176" s="183">
        <f t="shared" si="138"/>
        <v>0.4</v>
      </c>
      <c r="AE176" s="183">
        <f t="shared" si="138"/>
        <v>0.4</v>
      </c>
      <c r="AF176" s="183">
        <f t="shared" si="138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40"/>
        <v>36</v>
      </c>
      <c r="AO176" s="136">
        <f t="shared" si="136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137"/>
        <v>0.64</v>
      </c>
      <c r="D177" s="186">
        <f t="shared" si="137"/>
        <v>0.64</v>
      </c>
      <c r="E177" s="186">
        <f t="shared" si="137"/>
        <v>0.64</v>
      </c>
      <c r="F177" s="186">
        <f t="shared" si="137"/>
        <v>0.64</v>
      </c>
      <c r="G177" s="186">
        <f t="shared" si="137"/>
        <v>0.64</v>
      </c>
      <c r="H177" s="186">
        <f t="shared" si="137"/>
        <v>0.64</v>
      </c>
      <c r="I177" s="186">
        <f t="shared" si="137"/>
        <v>0.64</v>
      </c>
      <c r="J177" s="186">
        <f t="shared" si="137"/>
        <v>0.64</v>
      </c>
      <c r="K177" s="186">
        <f t="shared" si="137"/>
        <v>0.64</v>
      </c>
      <c r="L177" s="186">
        <f t="shared" si="137"/>
        <v>0.64</v>
      </c>
      <c r="M177" s="186">
        <f t="shared" si="137"/>
        <v>0.64</v>
      </c>
      <c r="N177" s="186">
        <f t="shared" si="137"/>
        <v>0.64</v>
      </c>
      <c r="O177" s="186">
        <f t="shared" si="137"/>
        <v>0.64</v>
      </c>
      <c r="P177" s="186">
        <f t="shared" si="137"/>
        <v>0.64</v>
      </c>
      <c r="Q177" s="186">
        <f t="shared" si="137"/>
        <v>0.64</v>
      </c>
      <c r="R177" s="186">
        <f t="shared" si="137"/>
        <v>0.64</v>
      </c>
      <c r="S177" s="186">
        <f t="shared" si="138"/>
        <v>0.64</v>
      </c>
      <c r="T177" s="186">
        <f t="shared" si="138"/>
        <v>0.64</v>
      </c>
      <c r="U177" s="186">
        <f t="shared" si="138"/>
        <v>0.64</v>
      </c>
      <c r="V177" s="186">
        <f t="shared" si="138"/>
        <v>0.64</v>
      </c>
      <c r="W177" s="186">
        <f t="shared" si="138"/>
        <v>0.64</v>
      </c>
      <c r="X177" s="186">
        <f t="shared" si="138"/>
        <v>0.64</v>
      </c>
      <c r="Y177" s="186">
        <f t="shared" si="138"/>
        <v>0.64</v>
      </c>
      <c r="Z177" s="186">
        <f t="shared" si="138"/>
        <v>0.64</v>
      </c>
      <c r="AA177" s="186">
        <f t="shared" si="139"/>
        <v>0.64</v>
      </c>
      <c r="AB177" s="186">
        <f t="shared" si="139"/>
        <v>0.64</v>
      </c>
      <c r="AC177" s="186">
        <f t="shared" si="138"/>
        <v>0.64</v>
      </c>
      <c r="AD177" s="186">
        <f t="shared" si="138"/>
        <v>0.64</v>
      </c>
      <c r="AE177" s="186">
        <f t="shared" si="138"/>
        <v>0.64</v>
      </c>
      <c r="AF177" s="186">
        <f t="shared" si="138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40"/>
        <v>45</v>
      </c>
      <c r="AO177" s="136">
        <f t="shared" si="136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141">SUM(C172:C177)</f>
        <v>3.54</v>
      </c>
      <c r="D178" s="189">
        <f t="shared" si="141"/>
        <v>3.54</v>
      </c>
      <c r="E178" s="189">
        <f t="shared" si="141"/>
        <v>3.54</v>
      </c>
      <c r="F178" s="189">
        <f t="shared" si="141"/>
        <v>3.54</v>
      </c>
      <c r="G178" s="189">
        <f t="shared" si="141"/>
        <v>3.54</v>
      </c>
      <c r="H178" s="189">
        <f t="shared" si="141"/>
        <v>3.54</v>
      </c>
      <c r="I178" s="189">
        <f t="shared" si="141"/>
        <v>3.54</v>
      </c>
      <c r="J178" s="189">
        <f t="shared" si="141"/>
        <v>3.54</v>
      </c>
      <c r="K178" s="189">
        <f t="shared" si="141"/>
        <v>3.54</v>
      </c>
      <c r="L178" s="189">
        <f t="shared" si="141"/>
        <v>3.54</v>
      </c>
      <c r="M178" s="189">
        <f t="shared" si="141"/>
        <v>3.54</v>
      </c>
      <c r="N178" s="189">
        <f t="shared" si="141"/>
        <v>3.54</v>
      </c>
      <c r="O178" s="189">
        <f t="shared" ref="O178" si="142">SUM(O172:O177)</f>
        <v>3.54</v>
      </c>
      <c r="P178" s="189">
        <f t="shared" si="141"/>
        <v>3.54</v>
      </c>
      <c r="Q178" s="189">
        <f t="shared" si="141"/>
        <v>3.54</v>
      </c>
      <c r="R178" s="189">
        <f t="shared" si="141"/>
        <v>3.54</v>
      </c>
      <c r="S178" s="189">
        <f t="shared" si="141"/>
        <v>3.54</v>
      </c>
      <c r="T178" s="189">
        <f t="shared" si="141"/>
        <v>3.54</v>
      </c>
      <c r="U178" s="189">
        <f t="shared" si="141"/>
        <v>3.54</v>
      </c>
      <c r="V178" s="189">
        <f t="shared" si="141"/>
        <v>3.54</v>
      </c>
      <c r="W178" s="189">
        <f t="shared" si="141"/>
        <v>3.54</v>
      </c>
      <c r="X178" s="189">
        <f t="shared" si="141"/>
        <v>3.54</v>
      </c>
      <c r="Y178" s="189">
        <f t="shared" si="141"/>
        <v>3.54</v>
      </c>
      <c r="Z178" s="189">
        <f t="shared" si="141"/>
        <v>3.54</v>
      </c>
      <c r="AA178" s="189">
        <f t="shared" si="141"/>
        <v>3.54</v>
      </c>
      <c r="AB178" s="189">
        <f t="shared" si="141"/>
        <v>3.54</v>
      </c>
      <c r="AC178" s="189">
        <f t="shared" si="141"/>
        <v>3.54</v>
      </c>
      <c r="AD178" s="189">
        <f t="shared" si="141"/>
        <v>3.54</v>
      </c>
      <c r="AE178" s="189">
        <f t="shared" si="141"/>
        <v>3.54</v>
      </c>
      <c r="AF178" s="189">
        <f t="shared" si="141"/>
        <v>3.54</v>
      </c>
      <c r="AG178" s="190">
        <f t="shared" si="141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143">B180</f>
        <v>0</v>
      </c>
      <c r="D180" s="181">
        <f t="shared" si="143"/>
        <v>0</v>
      </c>
      <c r="E180" s="181">
        <f t="shared" si="143"/>
        <v>0</v>
      </c>
      <c r="F180" s="181">
        <f t="shared" si="143"/>
        <v>0</v>
      </c>
      <c r="G180" s="181">
        <f t="shared" si="143"/>
        <v>0</v>
      </c>
      <c r="H180" s="181">
        <f t="shared" si="143"/>
        <v>0</v>
      </c>
      <c r="I180" s="181">
        <f t="shared" si="143"/>
        <v>0</v>
      </c>
      <c r="J180" s="181">
        <f t="shared" si="143"/>
        <v>0</v>
      </c>
      <c r="K180" s="181">
        <f t="shared" si="143"/>
        <v>0</v>
      </c>
      <c r="L180" s="181">
        <f t="shared" si="143"/>
        <v>0</v>
      </c>
      <c r="M180" s="181">
        <f t="shared" si="143"/>
        <v>0</v>
      </c>
      <c r="N180" s="181">
        <f t="shared" si="143"/>
        <v>0</v>
      </c>
      <c r="O180" s="181">
        <f t="shared" ref="O180:O202" si="144">N180</f>
        <v>0</v>
      </c>
      <c r="P180" s="181">
        <f t="shared" si="143"/>
        <v>0</v>
      </c>
      <c r="Q180" s="181">
        <f t="shared" si="143"/>
        <v>0</v>
      </c>
      <c r="R180" s="181">
        <f t="shared" si="143"/>
        <v>0</v>
      </c>
      <c r="S180" s="181">
        <f t="shared" ref="S180:AF195" si="145">R180</f>
        <v>0</v>
      </c>
      <c r="T180" s="181">
        <f t="shared" si="145"/>
        <v>0</v>
      </c>
      <c r="U180" s="181">
        <f t="shared" si="145"/>
        <v>0</v>
      </c>
      <c r="V180" s="181">
        <f t="shared" si="145"/>
        <v>0</v>
      </c>
      <c r="W180" s="181">
        <f t="shared" si="145"/>
        <v>0</v>
      </c>
      <c r="X180" s="181">
        <f t="shared" si="145"/>
        <v>0</v>
      </c>
      <c r="Y180" s="181">
        <f t="shared" si="145"/>
        <v>0</v>
      </c>
      <c r="Z180" s="181">
        <f t="shared" si="145"/>
        <v>0</v>
      </c>
      <c r="AA180" s="181">
        <f t="shared" ref="AA180:AB199" si="146">Z180</f>
        <v>0</v>
      </c>
      <c r="AB180" s="181">
        <f t="shared" si="146"/>
        <v>0</v>
      </c>
      <c r="AC180" s="181">
        <f t="shared" si="145"/>
        <v>0</v>
      </c>
      <c r="AD180" s="181">
        <f t="shared" si="145"/>
        <v>0</v>
      </c>
      <c r="AE180" s="181">
        <f t="shared" si="145"/>
        <v>0</v>
      </c>
      <c r="AF180" s="194">
        <f t="shared" si="145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143"/>
        <v>0</v>
      </c>
      <c r="D181" s="183">
        <f t="shared" si="143"/>
        <v>0</v>
      </c>
      <c r="E181" s="183">
        <f t="shared" si="143"/>
        <v>0</v>
      </c>
      <c r="F181" s="183">
        <f t="shared" si="143"/>
        <v>0</v>
      </c>
      <c r="G181" s="183">
        <f t="shared" si="143"/>
        <v>0</v>
      </c>
      <c r="H181" s="183">
        <f t="shared" si="143"/>
        <v>0</v>
      </c>
      <c r="I181" s="183">
        <f t="shared" si="143"/>
        <v>0</v>
      </c>
      <c r="J181" s="183">
        <f t="shared" si="143"/>
        <v>0</v>
      </c>
      <c r="K181" s="183">
        <f t="shared" si="143"/>
        <v>0</v>
      </c>
      <c r="L181" s="183">
        <f t="shared" si="143"/>
        <v>0</v>
      </c>
      <c r="M181" s="183">
        <f t="shared" si="143"/>
        <v>0</v>
      </c>
      <c r="N181" s="183">
        <f t="shared" si="143"/>
        <v>0</v>
      </c>
      <c r="O181" s="183">
        <f t="shared" si="144"/>
        <v>0</v>
      </c>
      <c r="P181" s="183">
        <f t="shared" si="143"/>
        <v>0</v>
      </c>
      <c r="Q181" s="183">
        <f t="shared" si="143"/>
        <v>0</v>
      </c>
      <c r="R181" s="183">
        <f t="shared" si="143"/>
        <v>0</v>
      </c>
      <c r="S181" s="183">
        <f t="shared" si="145"/>
        <v>0</v>
      </c>
      <c r="T181" s="183">
        <f t="shared" si="145"/>
        <v>0</v>
      </c>
      <c r="U181" s="183">
        <f t="shared" si="145"/>
        <v>0</v>
      </c>
      <c r="V181" s="183">
        <f t="shared" si="145"/>
        <v>0</v>
      </c>
      <c r="W181" s="183">
        <f t="shared" si="145"/>
        <v>0</v>
      </c>
      <c r="X181" s="183">
        <f t="shared" si="145"/>
        <v>0</v>
      </c>
      <c r="Y181" s="183">
        <f t="shared" si="145"/>
        <v>0</v>
      </c>
      <c r="Z181" s="183">
        <f t="shared" si="145"/>
        <v>0</v>
      </c>
      <c r="AA181" s="183">
        <f t="shared" si="146"/>
        <v>0</v>
      </c>
      <c r="AB181" s="183">
        <f t="shared" si="146"/>
        <v>0</v>
      </c>
      <c r="AC181" s="183">
        <f t="shared" si="145"/>
        <v>0</v>
      </c>
      <c r="AD181" s="183">
        <f t="shared" si="145"/>
        <v>0</v>
      </c>
      <c r="AE181" s="183">
        <f t="shared" si="145"/>
        <v>0</v>
      </c>
      <c r="AF181" s="196">
        <f t="shared" si="145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143"/>
        <v>0</v>
      </c>
      <c r="D182" s="183">
        <f t="shared" si="143"/>
        <v>0</v>
      </c>
      <c r="E182" s="183">
        <f t="shared" si="143"/>
        <v>0</v>
      </c>
      <c r="F182" s="183">
        <f t="shared" si="143"/>
        <v>0</v>
      </c>
      <c r="G182" s="183">
        <f t="shared" si="143"/>
        <v>0</v>
      </c>
      <c r="H182" s="183">
        <f t="shared" si="143"/>
        <v>0</v>
      </c>
      <c r="I182" s="183">
        <f t="shared" si="143"/>
        <v>0</v>
      </c>
      <c r="J182" s="183">
        <f t="shared" si="143"/>
        <v>0</v>
      </c>
      <c r="K182" s="183">
        <f t="shared" si="143"/>
        <v>0</v>
      </c>
      <c r="L182" s="183">
        <f t="shared" si="143"/>
        <v>0</v>
      </c>
      <c r="M182" s="183">
        <f t="shared" si="143"/>
        <v>0</v>
      </c>
      <c r="N182" s="183">
        <f t="shared" si="143"/>
        <v>0</v>
      </c>
      <c r="O182" s="183">
        <f t="shared" si="144"/>
        <v>0</v>
      </c>
      <c r="P182" s="183">
        <f t="shared" si="143"/>
        <v>0</v>
      </c>
      <c r="Q182" s="183">
        <f t="shared" si="143"/>
        <v>0</v>
      </c>
      <c r="R182" s="183">
        <f t="shared" si="143"/>
        <v>0</v>
      </c>
      <c r="S182" s="183">
        <f t="shared" si="145"/>
        <v>0</v>
      </c>
      <c r="T182" s="183">
        <f t="shared" si="145"/>
        <v>0</v>
      </c>
      <c r="U182" s="183">
        <f t="shared" si="145"/>
        <v>0</v>
      </c>
      <c r="V182" s="183">
        <f t="shared" si="145"/>
        <v>0</v>
      </c>
      <c r="W182" s="183">
        <f t="shared" si="145"/>
        <v>0</v>
      </c>
      <c r="X182" s="183">
        <f t="shared" si="145"/>
        <v>0</v>
      </c>
      <c r="Y182" s="183">
        <f t="shared" si="145"/>
        <v>0</v>
      </c>
      <c r="Z182" s="183">
        <f t="shared" si="145"/>
        <v>0</v>
      </c>
      <c r="AA182" s="183">
        <f t="shared" si="146"/>
        <v>0</v>
      </c>
      <c r="AB182" s="183">
        <f t="shared" si="146"/>
        <v>0</v>
      </c>
      <c r="AC182" s="183">
        <f t="shared" si="145"/>
        <v>0</v>
      </c>
      <c r="AD182" s="183">
        <f t="shared" si="145"/>
        <v>0</v>
      </c>
      <c r="AE182" s="183">
        <f t="shared" si="145"/>
        <v>0</v>
      </c>
      <c r="AF182" s="196">
        <f t="shared" si="145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143"/>
        <v>0</v>
      </c>
      <c r="D183" s="183">
        <f t="shared" si="143"/>
        <v>0</v>
      </c>
      <c r="E183" s="183">
        <f t="shared" si="143"/>
        <v>0</v>
      </c>
      <c r="F183" s="183">
        <f t="shared" si="143"/>
        <v>0</v>
      </c>
      <c r="G183" s="183">
        <f t="shared" si="143"/>
        <v>0</v>
      </c>
      <c r="H183" s="183">
        <f t="shared" si="143"/>
        <v>0</v>
      </c>
      <c r="I183" s="183">
        <f t="shared" si="143"/>
        <v>0</v>
      </c>
      <c r="J183" s="183">
        <f t="shared" si="143"/>
        <v>0</v>
      </c>
      <c r="K183" s="183">
        <f t="shared" si="143"/>
        <v>0</v>
      </c>
      <c r="L183" s="183">
        <f t="shared" si="143"/>
        <v>0</v>
      </c>
      <c r="M183" s="183">
        <f t="shared" si="143"/>
        <v>0</v>
      </c>
      <c r="N183" s="183">
        <f t="shared" si="143"/>
        <v>0</v>
      </c>
      <c r="O183" s="183">
        <f t="shared" si="144"/>
        <v>0</v>
      </c>
      <c r="P183" s="183">
        <f t="shared" si="143"/>
        <v>0</v>
      </c>
      <c r="Q183" s="183">
        <f t="shared" si="143"/>
        <v>0</v>
      </c>
      <c r="R183" s="183">
        <f t="shared" si="143"/>
        <v>0</v>
      </c>
      <c r="S183" s="183">
        <f t="shared" si="145"/>
        <v>0</v>
      </c>
      <c r="T183" s="183">
        <f t="shared" si="145"/>
        <v>0</v>
      </c>
      <c r="U183" s="183">
        <f t="shared" si="145"/>
        <v>0</v>
      </c>
      <c r="V183" s="183">
        <f t="shared" si="145"/>
        <v>0</v>
      </c>
      <c r="W183" s="183">
        <f t="shared" si="145"/>
        <v>0</v>
      </c>
      <c r="X183" s="183">
        <f t="shared" si="145"/>
        <v>0</v>
      </c>
      <c r="Y183" s="183">
        <f t="shared" si="145"/>
        <v>0</v>
      </c>
      <c r="Z183" s="183">
        <f t="shared" si="145"/>
        <v>0</v>
      </c>
      <c r="AA183" s="183">
        <f t="shared" si="146"/>
        <v>0</v>
      </c>
      <c r="AB183" s="183">
        <f t="shared" si="146"/>
        <v>0</v>
      </c>
      <c r="AC183" s="183">
        <f t="shared" si="145"/>
        <v>0</v>
      </c>
      <c r="AD183" s="183">
        <f t="shared" si="145"/>
        <v>0</v>
      </c>
      <c r="AE183" s="183">
        <f t="shared" si="145"/>
        <v>0</v>
      </c>
      <c r="AF183" s="196">
        <f t="shared" si="145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143"/>
        <v>0</v>
      </c>
      <c r="D184" s="183">
        <f t="shared" si="143"/>
        <v>0</v>
      </c>
      <c r="E184" s="183">
        <f t="shared" si="143"/>
        <v>0</v>
      </c>
      <c r="F184" s="183">
        <f t="shared" si="143"/>
        <v>0</v>
      </c>
      <c r="G184" s="183">
        <f t="shared" si="143"/>
        <v>0</v>
      </c>
      <c r="H184" s="183">
        <f t="shared" si="143"/>
        <v>0</v>
      </c>
      <c r="I184" s="183">
        <f t="shared" si="143"/>
        <v>0</v>
      </c>
      <c r="J184" s="183">
        <f t="shared" si="143"/>
        <v>0</v>
      </c>
      <c r="K184" s="183">
        <f t="shared" si="143"/>
        <v>0</v>
      </c>
      <c r="L184" s="183">
        <f t="shared" si="143"/>
        <v>0</v>
      </c>
      <c r="M184" s="183">
        <f t="shared" si="143"/>
        <v>0</v>
      </c>
      <c r="N184" s="183">
        <f t="shared" si="143"/>
        <v>0</v>
      </c>
      <c r="O184" s="183">
        <f t="shared" si="144"/>
        <v>0</v>
      </c>
      <c r="P184" s="183">
        <f t="shared" si="143"/>
        <v>0</v>
      </c>
      <c r="Q184" s="183">
        <f t="shared" si="143"/>
        <v>0</v>
      </c>
      <c r="R184" s="183">
        <f t="shared" si="143"/>
        <v>0</v>
      </c>
      <c r="S184" s="183">
        <f t="shared" si="145"/>
        <v>0</v>
      </c>
      <c r="T184" s="183">
        <f t="shared" si="145"/>
        <v>0</v>
      </c>
      <c r="U184" s="183">
        <f t="shared" si="145"/>
        <v>0</v>
      </c>
      <c r="V184" s="183">
        <f t="shared" si="145"/>
        <v>0</v>
      </c>
      <c r="W184" s="183">
        <f t="shared" si="145"/>
        <v>0</v>
      </c>
      <c r="X184" s="183">
        <f t="shared" si="145"/>
        <v>0</v>
      </c>
      <c r="Y184" s="183">
        <f t="shared" si="145"/>
        <v>0</v>
      </c>
      <c r="Z184" s="183">
        <f t="shared" si="145"/>
        <v>0</v>
      </c>
      <c r="AA184" s="183">
        <f t="shared" si="146"/>
        <v>0</v>
      </c>
      <c r="AB184" s="183">
        <f t="shared" si="146"/>
        <v>0</v>
      </c>
      <c r="AC184" s="183">
        <f t="shared" si="145"/>
        <v>0</v>
      </c>
      <c r="AD184" s="183">
        <f t="shared" si="145"/>
        <v>0</v>
      </c>
      <c r="AE184" s="183">
        <f t="shared" si="145"/>
        <v>0</v>
      </c>
      <c r="AF184" s="196">
        <f t="shared" si="145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143"/>
        <v>0</v>
      </c>
      <c r="D185" s="183">
        <f t="shared" si="143"/>
        <v>0</v>
      </c>
      <c r="E185" s="183">
        <f t="shared" si="143"/>
        <v>0</v>
      </c>
      <c r="F185" s="183">
        <f t="shared" si="143"/>
        <v>0</v>
      </c>
      <c r="G185" s="183">
        <f t="shared" si="143"/>
        <v>0</v>
      </c>
      <c r="H185" s="183">
        <f t="shared" si="143"/>
        <v>0</v>
      </c>
      <c r="I185" s="183">
        <f t="shared" si="143"/>
        <v>0</v>
      </c>
      <c r="J185" s="183">
        <f t="shared" si="143"/>
        <v>0</v>
      </c>
      <c r="K185" s="183">
        <f t="shared" si="143"/>
        <v>0</v>
      </c>
      <c r="L185" s="183">
        <f t="shared" si="143"/>
        <v>0</v>
      </c>
      <c r="M185" s="183">
        <f t="shared" si="143"/>
        <v>0</v>
      </c>
      <c r="N185" s="183">
        <f t="shared" si="143"/>
        <v>0</v>
      </c>
      <c r="O185" s="183">
        <f t="shared" si="144"/>
        <v>0</v>
      </c>
      <c r="P185" s="183">
        <f t="shared" si="143"/>
        <v>0</v>
      </c>
      <c r="Q185" s="183">
        <f t="shared" si="143"/>
        <v>0</v>
      </c>
      <c r="R185" s="183">
        <f t="shared" si="143"/>
        <v>0</v>
      </c>
      <c r="S185" s="183">
        <f t="shared" si="145"/>
        <v>0</v>
      </c>
      <c r="T185" s="183">
        <f t="shared" si="145"/>
        <v>0</v>
      </c>
      <c r="U185" s="183">
        <f t="shared" si="145"/>
        <v>0</v>
      </c>
      <c r="V185" s="183">
        <f t="shared" si="145"/>
        <v>0</v>
      </c>
      <c r="W185" s="183">
        <f t="shared" si="145"/>
        <v>0</v>
      </c>
      <c r="X185" s="183">
        <f t="shared" si="145"/>
        <v>0</v>
      </c>
      <c r="Y185" s="183">
        <f t="shared" si="145"/>
        <v>0</v>
      </c>
      <c r="Z185" s="183">
        <f t="shared" si="145"/>
        <v>0</v>
      </c>
      <c r="AA185" s="183">
        <f t="shared" si="146"/>
        <v>0</v>
      </c>
      <c r="AB185" s="183">
        <f t="shared" si="146"/>
        <v>0</v>
      </c>
      <c r="AC185" s="183">
        <f t="shared" si="145"/>
        <v>0</v>
      </c>
      <c r="AD185" s="183">
        <f t="shared" si="145"/>
        <v>0</v>
      </c>
      <c r="AE185" s="183">
        <f t="shared" si="145"/>
        <v>0</v>
      </c>
      <c r="AF185" s="196">
        <f t="shared" si="145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143"/>
        <v>0</v>
      </c>
      <c r="D186" s="183">
        <f t="shared" si="143"/>
        <v>0</v>
      </c>
      <c r="E186" s="183">
        <f t="shared" si="143"/>
        <v>0</v>
      </c>
      <c r="F186" s="183">
        <f t="shared" si="143"/>
        <v>0</v>
      </c>
      <c r="G186" s="183">
        <f t="shared" si="143"/>
        <v>0</v>
      </c>
      <c r="H186" s="183">
        <f t="shared" si="143"/>
        <v>0</v>
      </c>
      <c r="I186" s="183">
        <f t="shared" si="143"/>
        <v>0</v>
      </c>
      <c r="J186" s="183">
        <f t="shared" si="143"/>
        <v>0</v>
      </c>
      <c r="K186" s="183">
        <f t="shared" si="143"/>
        <v>0</v>
      </c>
      <c r="L186" s="183">
        <f t="shared" si="143"/>
        <v>0</v>
      </c>
      <c r="M186" s="183">
        <f t="shared" si="143"/>
        <v>0</v>
      </c>
      <c r="N186" s="183">
        <f t="shared" si="143"/>
        <v>0</v>
      </c>
      <c r="O186" s="183">
        <f t="shared" si="144"/>
        <v>0</v>
      </c>
      <c r="P186" s="183">
        <f t="shared" si="143"/>
        <v>0</v>
      </c>
      <c r="Q186" s="183">
        <f t="shared" si="143"/>
        <v>0</v>
      </c>
      <c r="R186" s="183">
        <f t="shared" si="143"/>
        <v>0</v>
      </c>
      <c r="S186" s="183">
        <f t="shared" si="145"/>
        <v>0</v>
      </c>
      <c r="T186" s="183">
        <f t="shared" si="145"/>
        <v>0</v>
      </c>
      <c r="U186" s="183">
        <f t="shared" si="145"/>
        <v>0</v>
      </c>
      <c r="V186" s="183">
        <f t="shared" si="145"/>
        <v>0</v>
      </c>
      <c r="W186" s="183">
        <f t="shared" si="145"/>
        <v>0</v>
      </c>
      <c r="X186" s="183">
        <f t="shared" si="145"/>
        <v>0</v>
      </c>
      <c r="Y186" s="183">
        <f t="shared" si="145"/>
        <v>0</v>
      </c>
      <c r="Z186" s="183">
        <f t="shared" si="145"/>
        <v>0</v>
      </c>
      <c r="AA186" s="183">
        <f t="shared" si="146"/>
        <v>0</v>
      </c>
      <c r="AB186" s="183">
        <f t="shared" si="146"/>
        <v>0</v>
      </c>
      <c r="AC186" s="183">
        <f t="shared" si="145"/>
        <v>0</v>
      </c>
      <c r="AD186" s="183">
        <f t="shared" si="145"/>
        <v>0</v>
      </c>
      <c r="AE186" s="183">
        <f t="shared" si="145"/>
        <v>0</v>
      </c>
      <c r="AF186" s="196">
        <f t="shared" si="145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143"/>
        <v>0</v>
      </c>
      <c r="D187" s="183">
        <f t="shared" si="143"/>
        <v>0</v>
      </c>
      <c r="E187" s="183">
        <f t="shared" si="143"/>
        <v>0</v>
      </c>
      <c r="F187" s="183">
        <f t="shared" si="143"/>
        <v>0</v>
      </c>
      <c r="G187" s="183">
        <f t="shared" si="143"/>
        <v>0</v>
      </c>
      <c r="H187" s="183">
        <f t="shared" si="143"/>
        <v>0</v>
      </c>
      <c r="I187" s="183">
        <f t="shared" si="143"/>
        <v>0</v>
      </c>
      <c r="J187" s="183">
        <f t="shared" si="143"/>
        <v>0</v>
      </c>
      <c r="K187" s="183">
        <f t="shared" si="143"/>
        <v>0</v>
      </c>
      <c r="L187" s="183">
        <f t="shared" si="143"/>
        <v>0</v>
      </c>
      <c r="M187" s="183">
        <f t="shared" si="143"/>
        <v>0</v>
      </c>
      <c r="N187" s="183">
        <f t="shared" si="143"/>
        <v>0</v>
      </c>
      <c r="O187" s="183">
        <f t="shared" si="144"/>
        <v>0</v>
      </c>
      <c r="P187" s="183">
        <f t="shared" si="143"/>
        <v>0</v>
      </c>
      <c r="Q187" s="183">
        <f t="shared" si="143"/>
        <v>0</v>
      </c>
      <c r="R187" s="183">
        <f t="shared" si="143"/>
        <v>0</v>
      </c>
      <c r="S187" s="183">
        <f t="shared" si="145"/>
        <v>0</v>
      </c>
      <c r="T187" s="183">
        <f t="shared" si="145"/>
        <v>0</v>
      </c>
      <c r="U187" s="183">
        <f t="shared" si="145"/>
        <v>0</v>
      </c>
      <c r="V187" s="183">
        <f t="shared" si="145"/>
        <v>0</v>
      </c>
      <c r="W187" s="183">
        <f t="shared" si="145"/>
        <v>0</v>
      </c>
      <c r="X187" s="183">
        <f t="shared" si="145"/>
        <v>0</v>
      </c>
      <c r="Y187" s="183">
        <f t="shared" si="145"/>
        <v>0</v>
      </c>
      <c r="Z187" s="183">
        <f t="shared" si="145"/>
        <v>0</v>
      </c>
      <c r="AA187" s="183">
        <f t="shared" si="146"/>
        <v>0</v>
      </c>
      <c r="AB187" s="183">
        <f t="shared" si="146"/>
        <v>0</v>
      </c>
      <c r="AC187" s="183">
        <f t="shared" si="145"/>
        <v>0</v>
      </c>
      <c r="AD187" s="183">
        <f t="shared" si="145"/>
        <v>0</v>
      </c>
      <c r="AE187" s="183">
        <f t="shared" si="145"/>
        <v>0</v>
      </c>
      <c r="AF187" s="196">
        <f t="shared" si="145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143"/>
        <v>0</v>
      </c>
      <c r="D188" s="183">
        <f t="shared" si="143"/>
        <v>0</v>
      </c>
      <c r="E188" s="183">
        <f t="shared" si="143"/>
        <v>0</v>
      </c>
      <c r="F188" s="183">
        <f t="shared" si="143"/>
        <v>0</v>
      </c>
      <c r="G188" s="183">
        <f t="shared" si="143"/>
        <v>0</v>
      </c>
      <c r="H188" s="183">
        <f t="shared" si="143"/>
        <v>0</v>
      </c>
      <c r="I188" s="183">
        <f t="shared" si="143"/>
        <v>0</v>
      </c>
      <c r="J188" s="183">
        <f t="shared" si="143"/>
        <v>0</v>
      </c>
      <c r="K188" s="183">
        <f t="shared" si="143"/>
        <v>0</v>
      </c>
      <c r="L188" s="183">
        <f t="shared" si="143"/>
        <v>0</v>
      </c>
      <c r="M188" s="183">
        <f t="shared" si="143"/>
        <v>0</v>
      </c>
      <c r="N188" s="183">
        <f t="shared" si="143"/>
        <v>0</v>
      </c>
      <c r="O188" s="183">
        <f t="shared" si="144"/>
        <v>0</v>
      </c>
      <c r="P188" s="183">
        <f t="shared" si="143"/>
        <v>0</v>
      </c>
      <c r="Q188" s="183">
        <f t="shared" si="143"/>
        <v>0</v>
      </c>
      <c r="R188" s="183">
        <f t="shared" si="143"/>
        <v>0</v>
      </c>
      <c r="S188" s="183">
        <f t="shared" si="145"/>
        <v>0</v>
      </c>
      <c r="T188" s="183">
        <f t="shared" si="145"/>
        <v>0</v>
      </c>
      <c r="U188" s="183">
        <f t="shared" si="145"/>
        <v>0</v>
      </c>
      <c r="V188" s="183">
        <f t="shared" si="145"/>
        <v>0</v>
      </c>
      <c r="W188" s="183">
        <f t="shared" si="145"/>
        <v>0</v>
      </c>
      <c r="X188" s="183">
        <f t="shared" si="145"/>
        <v>0</v>
      </c>
      <c r="Y188" s="183">
        <f t="shared" si="145"/>
        <v>0</v>
      </c>
      <c r="Z188" s="183">
        <f t="shared" si="145"/>
        <v>0</v>
      </c>
      <c r="AA188" s="183">
        <f t="shared" si="146"/>
        <v>0</v>
      </c>
      <c r="AB188" s="183">
        <f t="shared" si="146"/>
        <v>0</v>
      </c>
      <c r="AC188" s="183">
        <f t="shared" si="145"/>
        <v>0</v>
      </c>
      <c r="AD188" s="183">
        <f t="shared" si="145"/>
        <v>0</v>
      </c>
      <c r="AE188" s="183">
        <f t="shared" si="145"/>
        <v>0</v>
      </c>
      <c r="AF188" s="196">
        <f t="shared" si="145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143"/>
        <v>0</v>
      </c>
      <c r="D189" s="183">
        <f t="shared" si="143"/>
        <v>0</v>
      </c>
      <c r="E189" s="183">
        <f t="shared" si="143"/>
        <v>0</v>
      </c>
      <c r="F189" s="183">
        <f t="shared" si="143"/>
        <v>0</v>
      </c>
      <c r="G189" s="183">
        <f t="shared" si="143"/>
        <v>0</v>
      </c>
      <c r="H189" s="183">
        <f t="shared" si="143"/>
        <v>0</v>
      </c>
      <c r="I189" s="183">
        <f t="shared" si="143"/>
        <v>0</v>
      </c>
      <c r="J189" s="183">
        <f t="shared" si="143"/>
        <v>0</v>
      </c>
      <c r="K189" s="183">
        <f t="shared" si="143"/>
        <v>0</v>
      </c>
      <c r="L189" s="183">
        <f t="shared" si="143"/>
        <v>0</v>
      </c>
      <c r="M189" s="183">
        <f t="shared" si="143"/>
        <v>0</v>
      </c>
      <c r="N189" s="183">
        <f t="shared" si="143"/>
        <v>0</v>
      </c>
      <c r="O189" s="183">
        <f t="shared" si="144"/>
        <v>0</v>
      </c>
      <c r="P189" s="183">
        <f t="shared" si="143"/>
        <v>0</v>
      </c>
      <c r="Q189" s="183">
        <f t="shared" si="143"/>
        <v>0</v>
      </c>
      <c r="R189" s="183">
        <f t="shared" si="143"/>
        <v>0</v>
      </c>
      <c r="S189" s="183">
        <f t="shared" si="145"/>
        <v>0</v>
      </c>
      <c r="T189" s="183">
        <f t="shared" si="145"/>
        <v>0</v>
      </c>
      <c r="U189" s="183">
        <f t="shared" si="145"/>
        <v>0</v>
      </c>
      <c r="V189" s="183">
        <f t="shared" si="145"/>
        <v>0</v>
      </c>
      <c r="W189" s="183">
        <f t="shared" si="145"/>
        <v>0</v>
      </c>
      <c r="X189" s="183">
        <f t="shared" si="145"/>
        <v>0</v>
      </c>
      <c r="Y189" s="183">
        <f t="shared" si="145"/>
        <v>0</v>
      </c>
      <c r="Z189" s="183">
        <f t="shared" si="145"/>
        <v>0</v>
      </c>
      <c r="AA189" s="183">
        <f t="shared" si="146"/>
        <v>0</v>
      </c>
      <c r="AB189" s="183">
        <f t="shared" si="146"/>
        <v>0</v>
      </c>
      <c r="AC189" s="183">
        <f t="shared" si="145"/>
        <v>0</v>
      </c>
      <c r="AD189" s="183">
        <f t="shared" si="145"/>
        <v>0</v>
      </c>
      <c r="AE189" s="183">
        <f t="shared" si="145"/>
        <v>0</v>
      </c>
      <c r="AF189" s="196">
        <f t="shared" si="145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143"/>
        <v>0</v>
      </c>
      <c r="D190" s="183">
        <f t="shared" si="143"/>
        <v>0</v>
      </c>
      <c r="E190" s="183">
        <f t="shared" si="143"/>
        <v>0</v>
      </c>
      <c r="F190" s="183">
        <f t="shared" si="143"/>
        <v>0</v>
      </c>
      <c r="G190" s="183">
        <f t="shared" si="143"/>
        <v>0</v>
      </c>
      <c r="H190" s="183">
        <f t="shared" si="143"/>
        <v>0</v>
      </c>
      <c r="I190" s="183">
        <f t="shared" si="143"/>
        <v>0</v>
      </c>
      <c r="J190" s="183">
        <f t="shared" si="143"/>
        <v>0</v>
      </c>
      <c r="K190" s="183">
        <f t="shared" si="143"/>
        <v>0</v>
      </c>
      <c r="L190" s="183">
        <f t="shared" si="143"/>
        <v>0</v>
      </c>
      <c r="M190" s="183">
        <f t="shared" si="143"/>
        <v>0</v>
      </c>
      <c r="N190" s="183">
        <f t="shared" si="143"/>
        <v>0</v>
      </c>
      <c r="O190" s="183">
        <f t="shared" si="144"/>
        <v>0</v>
      </c>
      <c r="P190" s="183">
        <f t="shared" si="143"/>
        <v>0</v>
      </c>
      <c r="Q190" s="183">
        <f t="shared" si="143"/>
        <v>0</v>
      </c>
      <c r="R190" s="183">
        <f t="shared" si="143"/>
        <v>0</v>
      </c>
      <c r="S190" s="183">
        <f t="shared" si="145"/>
        <v>0</v>
      </c>
      <c r="T190" s="183">
        <f t="shared" si="145"/>
        <v>0</v>
      </c>
      <c r="U190" s="183">
        <f t="shared" si="145"/>
        <v>0</v>
      </c>
      <c r="V190" s="183">
        <f t="shared" si="145"/>
        <v>0</v>
      </c>
      <c r="W190" s="183">
        <f t="shared" si="145"/>
        <v>0</v>
      </c>
      <c r="X190" s="183">
        <f t="shared" si="145"/>
        <v>0</v>
      </c>
      <c r="Y190" s="183">
        <f t="shared" si="145"/>
        <v>0</v>
      </c>
      <c r="Z190" s="183">
        <f t="shared" si="145"/>
        <v>0</v>
      </c>
      <c r="AA190" s="183">
        <f t="shared" si="146"/>
        <v>0</v>
      </c>
      <c r="AB190" s="183">
        <f t="shared" si="146"/>
        <v>0</v>
      </c>
      <c r="AC190" s="183">
        <f t="shared" si="145"/>
        <v>0</v>
      </c>
      <c r="AD190" s="183">
        <f t="shared" si="145"/>
        <v>0</v>
      </c>
      <c r="AE190" s="183">
        <f t="shared" si="145"/>
        <v>0</v>
      </c>
      <c r="AF190" s="196">
        <f t="shared" si="145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143"/>
        <v>0</v>
      </c>
      <c r="D191" s="183">
        <f t="shared" si="143"/>
        <v>0</v>
      </c>
      <c r="E191" s="183">
        <f t="shared" si="143"/>
        <v>0</v>
      </c>
      <c r="F191" s="183">
        <f t="shared" si="143"/>
        <v>0</v>
      </c>
      <c r="G191" s="183">
        <f t="shared" si="143"/>
        <v>0</v>
      </c>
      <c r="H191" s="183">
        <f t="shared" si="143"/>
        <v>0</v>
      </c>
      <c r="I191" s="183">
        <f t="shared" si="143"/>
        <v>0</v>
      </c>
      <c r="J191" s="183">
        <f t="shared" si="143"/>
        <v>0</v>
      </c>
      <c r="K191" s="183">
        <f t="shared" si="143"/>
        <v>0</v>
      </c>
      <c r="L191" s="183">
        <f t="shared" si="143"/>
        <v>0</v>
      </c>
      <c r="M191" s="183">
        <f t="shared" si="143"/>
        <v>0</v>
      </c>
      <c r="N191" s="183">
        <f t="shared" si="143"/>
        <v>0</v>
      </c>
      <c r="O191" s="183">
        <f t="shared" si="144"/>
        <v>0</v>
      </c>
      <c r="P191" s="183">
        <f t="shared" si="143"/>
        <v>0</v>
      </c>
      <c r="Q191" s="183">
        <f t="shared" si="143"/>
        <v>0</v>
      </c>
      <c r="R191" s="183">
        <f t="shared" si="143"/>
        <v>0</v>
      </c>
      <c r="S191" s="183">
        <f t="shared" si="145"/>
        <v>0</v>
      </c>
      <c r="T191" s="183">
        <f t="shared" si="145"/>
        <v>0</v>
      </c>
      <c r="U191" s="183">
        <f t="shared" si="145"/>
        <v>0</v>
      </c>
      <c r="V191" s="183">
        <f t="shared" si="145"/>
        <v>0</v>
      </c>
      <c r="W191" s="183">
        <f t="shared" si="145"/>
        <v>0</v>
      </c>
      <c r="X191" s="183">
        <f t="shared" si="145"/>
        <v>0</v>
      </c>
      <c r="Y191" s="183">
        <f t="shared" si="145"/>
        <v>0</v>
      </c>
      <c r="Z191" s="183">
        <f t="shared" si="145"/>
        <v>0</v>
      </c>
      <c r="AA191" s="183">
        <f t="shared" si="146"/>
        <v>0</v>
      </c>
      <c r="AB191" s="183">
        <f t="shared" si="146"/>
        <v>0</v>
      </c>
      <c r="AC191" s="183">
        <f t="shared" si="145"/>
        <v>0</v>
      </c>
      <c r="AD191" s="183">
        <f t="shared" si="145"/>
        <v>0</v>
      </c>
      <c r="AE191" s="183">
        <f t="shared" si="145"/>
        <v>0</v>
      </c>
      <c r="AF191" s="196">
        <f t="shared" si="145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143"/>
        <v>0</v>
      </c>
      <c r="D192" s="183">
        <f t="shared" si="143"/>
        <v>0</v>
      </c>
      <c r="E192" s="183">
        <f t="shared" si="143"/>
        <v>0</v>
      </c>
      <c r="F192" s="183">
        <f t="shared" si="143"/>
        <v>0</v>
      </c>
      <c r="G192" s="183">
        <f t="shared" si="143"/>
        <v>0</v>
      </c>
      <c r="H192" s="183">
        <f t="shared" si="143"/>
        <v>0</v>
      </c>
      <c r="I192" s="183">
        <f t="shared" si="143"/>
        <v>0</v>
      </c>
      <c r="J192" s="183">
        <f t="shared" si="143"/>
        <v>0</v>
      </c>
      <c r="K192" s="183">
        <f t="shared" si="143"/>
        <v>0</v>
      </c>
      <c r="L192" s="183">
        <f t="shared" si="143"/>
        <v>0</v>
      </c>
      <c r="M192" s="183">
        <f t="shared" si="143"/>
        <v>0</v>
      </c>
      <c r="N192" s="183">
        <f t="shared" si="143"/>
        <v>0</v>
      </c>
      <c r="O192" s="183">
        <f t="shared" si="144"/>
        <v>0</v>
      </c>
      <c r="P192" s="183">
        <f t="shared" si="143"/>
        <v>0</v>
      </c>
      <c r="Q192" s="183">
        <f t="shared" si="143"/>
        <v>0</v>
      </c>
      <c r="R192" s="183">
        <f t="shared" si="143"/>
        <v>0</v>
      </c>
      <c r="S192" s="183">
        <f t="shared" si="145"/>
        <v>0</v>
      </c>
      <c r="T192" s="183">
        <f t="shared" si="145"/>
        <v>0</v>
      </c>
      <c r="U192" s="183">
        <f t="shared" si="145"/>
        <v>0</v>
      </c>
      <c r="V192" s="183">
        <f t="shared" si="145"/>
        <v>0</v>
      </c>
      <c r="W192" s="183">
        <f t="shared" si="145"/>
        <v>0</v>
      </c>
      <c r="X192" s="183">
        <f t="shared" si="145"/>
        <v>0</v>
      </c>
      <c r="Y192" s="183">
        <f t="shared" si="145"/>
        <v>0</v>
      </c>
      <c r="Z192" s="183">
        <f t="shared" si="145"/>
        <v>0</v>
      </c>
      <c r="AA192" s="183">
        <f t="shared" si="146"/>
        <v>0</v>
      </c>
      <c r="AB192" s="183">
        <f t="shared" si="146"/>
        <v>0</v>
      </c>
      <c r="AC192" s="183">
        <f t="shared" si="145"/>
        <v>0</v>
      </c>
      <c r="AD192" s="183">
        <f t="shared" si="145"/>
        <v>0</v>
      </c>
      <c r="AE192" s="183">
        <f t="shared" si="145"/>
        <v>0</v>
      </c>
      <c r="AF192" s="196">
        <f t="shared" si="145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143"/>
        <v>0</v>
      </c>
      <c r="D193" s="183">
        <f t="shared" si="143"/>
        <v>0</v>
      </c>
      <c r="E193" s="183">
        <f t="shared" si="143"/>
        <v>0</v>
      </c>
      <c r="F193" s="183">
        <f t="shared" si="143"/>
        <v>0</v>
      </c>
      <c r="G193" s="183">
        <f t="shared" si="143"/>
        <v>0</v>
      </c>
      <c r="H193" s="183">
        <f t="shared" si="143"/>
        <v>0</v>
      </c>
      <c r="I193" s="183">
        <f t="shared" si="143"/>
        <v>0</v>
      </c>
      <c r="J193" s="183">
        <f t="shared" si="143"/>
        <v>0</v>
      </c>
      <c r="K193" s="183">
        <f t="shared" si="143"/>
        <v>0</v>
      </c>
      <c r="L193" s="183">
        <f t="shared" si="143"/>
        <v>0</v>
      </c>
      <c r="M193" s="183">
        <f t="shared" si="143"/>
        <v>0</v>
      </c>
      <c r="N193" s="183">
        <f t="shared" si="143"/>
        <v>0</v>
      </c>
      <c r="O193" s="183">
        <f t="shared" si="144"/>
        <v>0</v>
      </c>
      <c r="P193" s="183">
        <f t="shared" si="143"/>
        <v>0</v>
      </c>
      <c r="Q193" s="183">
        <f t="shared" si="143"/>
        <v>0</v>
      </c>
      <c r="R193" s="183">
        <f t="shared" si="143"/>
        <v>0</v>
      </c>
      <c r="S193" s="183">
        <f t="shared" si="145"/>
        <v>0</v>
      </c>
      <c r="T193" s="183">
        <f t="shared" si="145"/>
        <v>0</v>
      </c>
      <c r="U193" s="183">
        <f t="shared" si="145"/>
        <v>0</v>
      </c>
      <c r="V193" s="183">
        <f t="shared" si="145"/>
        <v>0</v>
      </c>
      <c r="W193" s="183">
        <f t="shared" si="145"/>
        <v>0</v>
      </c>
      <c r="X193" s="183">
        <f t="shared" si="145"/>
        <v>0</v>
      </c>
      <c r="Y193" s="183">
        <f t="shared" si="145"/>
        <v>0</v>
      </c>
      <c r="Z193" s="183">
        <f t="shared" si="145"/>
        <v>0</v>
      </c>
      <c r="AA193" s="183">
        <f t="shared" si="146"/>
        <v>0</v>
      </c>
      <c r="AB193" s="183">
        <f t="shared" si="146"/>
        <v>0</v>
      </c>
      <c r="AC193" s="183">
        <f t="shared" si="145"/>
        <v>0</v>
      </c>
      <c r="AD193" s="183">
        <f t="shared" si="145"/>
        <v>0</v>
      </c>
      <c r="AE193" s="183">
        <f t="shared" si="145"/>
        <v>0</v>
      </c>
      <c r="AF193" s="196">
        <f t="shared" si="145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143"/>
        <v>0</v>
      </c>
      <c r="D194" s="183">
        <f t="shared" si="143"/>
        <v>0</v>
      </c>
      <c r="E194" s="183">
        <f t="shared" si="143"/>
        <v>0</v>
      </c>
      <c r="F194" s="183">
        <f t="shared" si="143"/>
        <v>0</v>
      </c>
      <c r="G194" s="183">
        <f t="shared" si="143"/>
        <v>0</v>
      </c>
      <c r="H194" s="183">
        <f t="shared" si="143"/>
        <v>0</v>
      </c>
      <c r="I194" s="183">
        <f t="shared" si="143"/>
        <v>0</v>
      </c>
      <c r="J194" s="183">
        <f t="shared" si="143"/>
        <v>0</v>
      </c>
      <c r="K194" s="183">
        <f t="shared" si="143"/>
        <v>0</v>
      </c>
      <c r="L194" s="183">
        <f t="shared" si="143"/>
        <v>0</v>
      </c>
      <c r="M194" s="183">
        <f t="shared" si="143"/>
        <v>0</v>
      </c>
      <c r="N194" s="183">
        <f t="shared" si="143"/>
        <v>0</v>
      </c>
      <c r="O194" s="183">
        <f t="shared" si="144"/>
        <v>0</v>
      </c>
      <c r="P194" s="183">
        <f t="shared" si="143"/>
        <v>0</v>
      </c>
      <c r="Q194" s="183">
        <f t="shared" si="143"/>
        <v>0</v>
      </c>
      <c r="R194" s="183">
        <f t="shared" si="143"/>
        <v>0</v>
      </c>
      <c r="S194" s="183">
        <f t="shared" si="145"/>
        <v>0</v>
      </c>
      <c r="T194" s="183">
        <f t="shared" si="145"/>
        <v>0</v>
      </c>
      <c r="U194" s="183">
        <f t="shared" si="145"/>
        <v>0</v>
      </c>
      <c r="V194" s="183">
        <f t="shared" si="145"/>
        <v>0</v>
      </c>
      <c r="W194" s="183">
        <f t="shared" si="145"/>
        <v>0</v>
      </c>
      <c r="X194" s="183">
        <f t="shared" si="145"/>
        <v>0</v>
      </c>
      <c r="Y194" s="183">
        <f t="shared" si="145"/>
        <v>0</v>
      </c>
      <c r="Z194" s="183">
        <f t="shared" si="145"/>
        <v>0</v>
      </c>
      <c r="AA194" s="183">
        <f t="shared" si="146"/>
        <v>0</v>
      </c>
      <c r="AB194" s="183">
        <f t="shared" si="146"/>
        <v>0</v>
      </c>
      <c r="AC194" s="183">
        <f t="shared" si="145"/>
        <v>0</v>
      </c>
      <c r="AD194" s="183">
        <f t="shared" si="145"/>
        <v>0</v>
      </c>
      <c r="AE194" s="183">
        <f t="shared" si="145"/>
        <v>0</v>
      </c>
      <c r="AF194" s="196">
        <f t="shared" si="145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143"/>
        <v>0</v>
      </c>
      <c r="D195" s="183">
        <f t="shared" si="143"/>
        <v>0</v>
      </c>
      <c r="E195" s="183">
        <f t="shared" si="143"/>
        <v>0</v>
      </c>
      <c r="F195" s="183">
        <f t="shared" si="143"/>
        <v>0</v>
      </c>
      <c r="G195" s="183">
        <f t="shared" si="143"/>
        <v>0</v>
      </c>
      <c r="H195" s="183">
        <f t="shared" si="143"/>
        <v>0</v>
      </c>
      <c r="I195" s="183">
        <f t="shared" si="143"/>
        <v>0</v>
      </c>
      <c r="J195" s="183">
        <f t="shared" si="143"/>
        <v>0</v>
      </c>
      <c r="K195" s="183">
        <f t="shared" si="143"/>
        <v>0</v>
      </c>
      <c r="L195" s="183">
        <f t="shared" si="143"/>
        <v>0</v>
      </c>
      <c r="M195" s="183">
        <f t="shared" si="143"/>
        <v>0</v>
      </c>
      <c r="N195" s="183">
        <f t="shared" si="143"/>
        <v>0</v>
      </c>
      <c r="O195" s="183">
        <f t="shared" si="144"/>
        <v>0</v>
      </c>
      <c r="P195" s="183">
        <f t="shared" si="143"/>
        <v>0</v>
      </c>
      <c r="Q195" s="183">
        <f t="shared" si="143"/>
        <v>0</v>
      </c>
      <c r="R195" s="183">
        <f t="shared" ref="R195:AF213" si="147">Q195</f>
        <v>0</v>
      </c>
      <c r="S195" s="183">
        <f t="shared" si="147"/>
        <v>0</v>
      </c>
      <c r="T195" s="183">
        <f t="shared" si="147"/>
        <v>0</v>
      </c>
      <c r="U195" s="183">
        <f t="shared" si="147"/>
        <v>0</v>
      </c>
      <c r="V195" s="183">
        <f t="shared" si="147"/>
        <v>0</v>
      </c>
      <c r="W195" s="183">
        <f t="shared" si="147"/>
        <v>0</v>
      </c>
      <c r="X195" s="183">
        <f t="shared" si="147"/>
        <v>0</v>
      </c>
      <c r="Y195" s="183">
        <f t="shared" si="147"/>
        <v>0</v>
      </c>
      <c r="Z195" s="183">
        <f t="shared" si="147"/>
        <v>0</v>
      </c>
      <c r="AA195" s="183">
        <f t="shared" si="146"/>
        <v>0</v>
      </c>
      <c r="AB195" s="183">
        <f t="shared" si="146"/>
        <v>0</v>
      </c>
      <c r="AC195" s="183">
        <f t="shared" si="145"/>
        <v>0</v>
      </c>
      <c r="AD195" s="183">
        <f t="shared" si="147"/>
        <v>0</v>
      </c>
      <c r="AE195" s="183">
        <f t="shared" si="147"/>
        <v>0</v>
      </c>
      <c r="AF195" s="196">
        <f t="shared" si="147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148">B196</f>
        <v>0</v>
      </c>
      <c r="D196" s="183">
        <f t="shared" si="148"/>
        <v>0</v>
      </c>
      <c r="E196" s="183">
        <f t="shared" si="148"/>
        <v>0</v>
      </c>
      <c r="F196" s="183">
        <f t="shared" si="148"/>
        <v>0</v>
      </c>
      <c r="G196" s="183">
        <f t="shared" si="148"/>
        <v>0</v>
      </c>
      <c r="H196" s="183">
        <f t="shared" si="148"/>
        <v>0</v>
      </c>
      <c r="I196" s="183">
        <f t="shared" si="148"/>
        <v>0</v>
      </c>
      <c r="J196" s="183">
        <f t="shared" si="148"/>
        <v>0</v>
      </c>
      <c r="K196" s="183">
        <f t="shared" si="148"/>
        <v>0</v>
      </c>
      <c r="L196" s="183">
        <f t="shared" si="148"/>
        <v>0</v>
      </c>
      <c r="M196" s="183">
        <f t="shared" si="148"/>
        <v>0</v>
      </c>
      <c r="N196" s="183">
        <f t="shared" si="148"/>
        <v>0</v>
      </c>
      <c r="O196" s="183">
        <f t="shared" si="144"/>
        <v>0</v>
      </c>
      <c r="P196" s="183">
        <f t="shared" si="148"/>
        <v>0</v>
      </c>
      <c r="Q196" s="183">
        <f t="shared" si="148"/>
        <v>0</v>
      </c>
      <c r="R196" s="183">
        <f t="shared" si="148"/>
        <v>0</v>
      </c>
      <c r="S196" s="183">
        <f t="shared" si="147"/>
        <v>0</v>
      </c>
      <c r="T196" s="183">
        <f t="shared" si="147"/>
        <v>0</v>
      </c>
      <c r="U196" s="183">
        <f t="shared" si="147"/>
        <v>0</v>
      </c>
      <c r="V196" s="183">
        <f t="shared" si="147"/>
        <v>0</v>
      </c>
      <c r="W196" s="183">
        <f t="shared" si="147"/>
        <v>0</v>
      </c>
      <c r="X196" s="183">
        <f t="shared" si="147"/>
        <v>0</v>
      </c>
      <c r="Y196" s="183">
        <f t="shared" si="147"/>
        <v>0</v>
      </c>
      <c r="Z196" s="183">
        <f t="shared" si="147"/>
        <v>0</v>
      </c>
      <c r="AA196" s="183">
        <f t="shared" si="146"/>
        <v>0</v>
      </c>
      <c r="AB196" s="183">
        <f t="shared" si="146"/>
        <v>0</v>
      </c>
      <c r="AC196" s="183">
        <f t="shared" si="147"/>
        <v>0</v>
      </c>
      <c r="AD196" s="183">
        <f t="shared" si="147"/>
        <v>0</v>
      </c>
      <c r="AE196" s="183">
        <f t="shared" si="147"/>
        <v>0</v>
      </c>
      <c r="AF196" s="196">
        <f t="shared" si="147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148"/>
        <v>0</v>
      </c>
      <c r="D197" s="183">
        <f t="shared" si="148"/>
        <v>0</v>
      </c>
      <c r="E197" s="183">
        <f t="shared" si="148"/>
        <v>0</v>
      </c>
      <c r="F197" s="183">
        <f t="shared" si="148"/>
        <v>0</v>
      </c>
      <c r="G197" s="183">
        <f t="shared" si="148"/>
        <v>0</v>
      </c>
      <c r="H197" s="183">
        <f t="shared" si="148"/>
        <v>0</v>
      </c>
      <c r="I197" s="183">
        <f t="shared" si="148"/>
        <v>0</v>
      </c>
      <c r="J197" s="183">
        <f t="shared" si="148"/>
        <v>0</v>
      </c>
      <c r="K197" s="183">
        <f t="shared" si="148"/>
        <v>0</v>
      </c>
      <c r="L197" s="183">
        <f t="shared" si="148"/>
        <v>0</v>
      </c>
      <c r="M197" s="183">
        <f t="shared" si="148"/>
        <v>0</v>
      </c>
      <c r="N197" s="183">
        <f t="shared" si="148"/>
        <v>0</v>
      </c>
      <c r="O197" s="183">
        <f t="shared" si="144"/>
        <v>0</v>
      </c>
      <c r="P197" s="183">
        <f t="shared" si="148"/>
        <v>0</v>
      </c>
      <c r="Q197" s="183">
        <f t="shared" si="148"/>
        <v>0</v>
      </c>
      <c r="R197" s="183">
        <f t="shared" si="148"/>
        <v>0</v>
      </c>
      <c r="S197" s="183">
        <f t="shared" si="147"/>
        <v>0</v>
      </c>
      <c r="T197" s="183">
        <f t="shared" si="147"/>
        <v>0</v>
      </c>
      <c r="U197" s="183">
        <f t="shared" si="147"/>
        <v>0</v>
      </c>
      <c r="V197" s="183">
        <f t="shared" si="147"/>
        <v>0</v>
      </c>
      <c r="W197" s="183">
        <f t="shared" si="147"/>
        <v>0</v>
      </c>
      <c r="X197" s="183">
        <f t="shared" si="147"/>
        <v>0</v>
      </c>
      <c r="Y197" s="183">
        <f t="shared" si="147"/>
        <v>0</v>
      </c>
      <c r="Z197" s="183">
        <f t="shared" si="147"/>
        <v>0</v>
      </c>
      <c r="AA197" s="183">
        <f t="shared" si="146"/>
        <v>0</v>
      </c>
      <c r="AB197" s="183">
        <f t="shared" si="146"/>
        <v>0</v>
      </c>
      <c r="AC197" s="183">
        <f t="shared" si="147"/>
        <v>0</v>
      </c>
      <c r="AD197" s="183">
        <f t="shared" si="147"/>
        <v>0</v>
      </c>
      <c r="AE197" s="183">
        <f t="shared" si="147"/>
        <v>0</v>
      </c>
      <c r="AF197" s="196">
        <f t="shared" si="147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148"/>
        <v>0</v>
      </c>
      <c r="D198" s="183">
        <f t="shared" si="148"/>
        <v>0</v>
      </c>
      <c r="E198" s="183">
        <f t="shared" si="148"/>
        <v>0</v>
      </c>
      <c r="F198" s="183">
        <f t="shared" si="148"/>
        <v>0</v>
      </c>
      <c r="G198" s="183">
        <f t="shared" si="148"/>
        <v>0</v>
      </c>
      <c r="H198" s="183">
        <f t="shared" si="148"/>
        <v>0</v>
      </c>
      <c r="I198" s="183">
        <f t="shared" si="148"/>
        <v>0</v>
      </c>
      <c r="J198" s="183">
        <f t="shared" si="148"/>
        <v>0</v>
      </c>
      <c r="K198" s="183">
        <f t="shared" si="148"/>
        <v>0</v>
      </c>
      <c r="L198" s="183">
        <f t="shared" si="148"/>
        <v>0</v>
      </c>
      <c r="M198" s="183">
        <f t="shared" si="148"/>
        <v>0</v>
      </c>
      <c r="N198" s="183">
        <f t="shared" si="148"/>
        <v>0</v>
      </c>
      <c r="O198" s="183">
        <f t="shared" si="144"/>
        <v>0</v>
      </c>
      <c r="P198" s="183">
        <f t="shared" si="148"/>
        <v>0</v>
      </c>
      <c r="Q198" s="183">
        <f t="shared" si="148"/>
        <v>0</v>
      </c>
      <c r="R198" s="183">
        <f t="shared" si="148"/>
        <v>0</v>
      </c>
      <c r="S198" s="183">
        <f t="shared" si="147"/>
        <v>0</v>
      </c>
      <c r="T198" s="183">
        <f t="shared" si="147"/>
        <v>0</v>
      </c>
      <c r="U198" s="183">
        <f t="shared" si="147"/>
        <v>0</v>
      </c>
      <c r="V198" s="183">
        <f t="shared" si="147"/>
        <v>0</v>
      </c>
      <c r="W198" s="183">
        <f t="shared" si="147"/>
        <v>0</v>
      </c>
      <c r="X198" s="183">
        <f t="shared" si="147"/>
        <v>0</v>
      </c>
      <c r="Y198" s="183">
        <f t="shared" si="147"/>
        <v>0</v>
      </c>
      <c r="Z198" s="183">
        <f t="shared" si="147"/>
        <v>0</v>
      </c>
      <c r="AA198" s="183">
        <f t="shared" si="146"/>
        <v>0</v>
      </c>
      <c r="AB198" s="183">
        <f t="shared" si="146"/>
        <v>0</v>
      </c>
      <c r="AC198" s="183">
        <f t="shared" si="147"/>
        <v>0</v>
      </c>
      <c r="AD198" s="183">
        <f t="shared" si="147"/>
        <v>0</v>
      </c>
      <c r="AE198" s="183">
        <f t="shared" si="147"/>
        <v>0</v>
      </c>
      <c r="AF198" s="196">
        <f t="shared" si="147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148"/>
        <v>0</v>
      </c>
      <c r="D199" s="183">
        <f t="shared" si="148"/>
        <v>0</v>
      </c>
      <c r="E199" s="183">
        <f t="shared" si="148"/>
        <v>0</v>
      </c>
      <c r="F199" s="183">
        <f t="shared" si="148"/>
        <v>0</v>
      </c>
      <c r="G199" s="183">
        <f t="shared" si="148"/>
        <v>0</v>
      </c>
      <c r="H199" s="183">
        <f t="shared" si="148"/>
        <v>0</v>
      </c>
      <c r="I199" s="183">
        <f t="shared" si="148"/>
        <v>0</v>
      </c>
      <c r="J199" s="183">
        <f t="shared" si="148"/>
        <v>0</v>
      </c>
      <c r="K199" s="183">
        <f t="shared" si="148"/>
        <v>0</v>
      </c>
      <c r="L199" s="183">
        <f t="shared" si="148"/>
        <v>0</v>
      </c>
      <c r="M199" s="183">
        <f t="shared" si="148"/>
        <v>0</v>
      </c>
      <c r="N199" s="183">
        <f t="shared" si="148"/>
        <v>0</v>
      </c>
      <c r="O199" s="183">
        <f t="shared" si="144"/>
        <v>0</v>
      </c>
      <c r="P199" s="183">
        <f t="shared" si="148"/>
        <v>0</v>
      </c>
      <c r="Q199" s="183">
        <f t="shared" si="148"/>
        <v>0</v>
      </c>
      <c r="R199" s="183">
        <f t="shared" si="148"/>
        <v>0</v>
      </c>
      <c r="S199" s="183">
        <f t="shared" si="147"/>
        <v>0</v>
      </c>
      <c r="T199" s="183">
        <f t="shared" si="147"/>
        <v>0</v>
      </c>
      <c r="U199" s="183">
        <f t="shared" si="147"/>
        <v>0</v>
      </c>
      <c r="V199" s="183">
        <f t="shared" si="147"/>
        <v>0</v>
      </c>
      <c r="W199" s="183">
        <f t="shared" si="147"/>
        <v>0</v>
      </c>
      <c r="X199" s="183">
        <f t="shared" si="147"/>
        <v>0</v>
      </c>
      <c r="Y199" s="183">
        <f t="shared" si="147"/>
        <v>0</v>
      </c>
      <c r="Z199" s="183">
        <f t="shared" si="147"/>
        <v>0</v>
      </c>
      <c r="AA199" s="183">
        <f t="shared" si="146"/>
        <v>0</v>
      </c>
      <c r="AB199" s="183">
        <f t="shared" si="146"/>
        <v>0</v>
      </c>
      <c r="AC199" s="183">
        <f t="shared" si="147"/>
        <v>0</v>
      </c>
      <c r="AD199" s="183">
        <f t="shared" si="147"/>
        <v>0</v>
      </c>
      <c r="AE199" s="183">
        <f t="shared" si="147"/>
        <v>0</v>
      </c>
      <c r="AF199" s="196">
        <f t="shared" si="147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148"/>
        <v>0</v>
      </c>
      <c r="D200" s="183">
        <f t="shared" si="148"/>
        <v>0</v>
      </c>
      <c r="E200" s="183">
        <f t="shared" si="148"/>
        <v>0</v>
      </c>
      <c r="F200" s="183">
        <f t="shared" si="148"/>
        <v>0</v>
      </c>
      <c r="G200" s="183">
        <f t="shared" si="148"/>
        <v>0</v>
      </c>
      <c r="H200" s="183">
        <f t="shared" si="148"/>
        <v>0</v>
      </c>
      <c r="I200" s="183">
        <f t="shared" si="148"/>
        <v>0</v>
      </c>
      <c r="J200" s="183">
        <f t="shared" si="148"/>
        <v>0</v>
      </c>
      <c r="K200" s="183">
        <f t="shared" si="148"/>
        <v>0</v>
      </c>
      <c r="L200" s="183">
        <f t="shared" si="148"/>
        <v>0</v>
      </c>
      <c r="M200" s="183">
        <f t="shared" si="148"/>
        <v>0</v>
      </c>
      <c r="N200" s="183">
        <f t="shared" si="148"/>
        <v>0</v>
      </c>
      <c r="O200" s="183">
        <f t="shared" si="144"/>
        <v>0</v>
      </c>
      <c r="P200" s="183">
        <f t="shared" si="148"/>
        <v>0</v>
      </c>
      <c r="Q200" s="183">
        <f t="shared" si="148"/>
        <v>0</v>
      </c>
      <c r="R200" s="183">
        <f t="shared" si="148"/>
        <v>0</v>
      </c>
      <c r="S200" s="183">
        <f t="shared" si="147"/>
        <v>0</v>
      </c>
      <c r="T200" s="183">
        <f t="shared" si="147"/>
        <v>0</v>
      </c>
      <c r="U200" s="183">
        <f t="shared" si="147"/>
        <v>0</v>
      </c>
      <c r="V200" s="183">
        <f t="shared" si="147"/>
        <v>0</v>
      </c>
      <c r="W200" s="183">
        <f t="shared" si="147"/>
        <v>0</v>
      </c>
      <c r="X200" s="183">
        <f t="shared" si="147"/>
        <v>0</v>
      </c>
      <c r="Y200" s="183">
        <f t="shared" si="147"/>
        <v>0</v>
      </c>
      <c r="Z200" s="183">
        <f t="shared" si="147"/>
        <v>0</v>
      </c>
      <c r="AA200" s="183">
        <f t="shared" si="147"/>
        <v>0</v>
      </c>
      <c r="AB200" s="183">
        <f t="shared" si="147"/>
        <v>0</v>
      </c>
      <c r="AC200" s="183">
        <f t="shared" si="147"/>
        <v>0</v>
      </c>
      <c r="AD200" s="183">
        <f t="shared" si="147"/>
        <v>0</v>
      </c>
      <c r="AE200" s="183">
        <f t="shared" si="147"/>
        <v>0</v>
      </c>
      <c r="AF200" s="196">
        <f t="shared" si="147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48"/>
        <v>0</v>
      </c>
      <c r="D201" s="183">
        <f t="shared" si="148"/>
        <v>0</v>
      </c>
      <c r="E201" s="183">
        <f t="shared" si="148"/>
        <v>0</v>
      </c>
      <c r="F201" s="183">
        <f t="shared" si="148"/>
        <v>0</v>
      </c>
      <c r="G201" s="183">
        <f t="shared" si="148"/>
        <v>0</v>
      </c>
      <c r="H201" s="183">
        <f t="shared" si="148"/>
        <v>0</v>
      </c>
      <c r="I201" s="183">
        <f t="shared" si="148"/>
        <v>0</v>
      </c>
      <c r="J201" s="183">
        <f t="shared" si="148"/>
        <v>0</v>
      </c>
      <c r="K201" s="183">
        <f t="shared" si="148"/>
        <v>0</v>
      </c>
      <c r="L201" s="183">
        <f t="shared" si="148"/>
        <v>0</v>
      </c>
      <c r="M201" s="183">
        <f t="shared" si="148"/>
        <v>0</v>
      </c>
      <c r="N201" s="183">
        <f t="shared" si="148"/>
        <v>0</v>
      </c>
      <c r="O201" s="183">
        <f t="shared" si="144"/>
        <v>0</v>
      </c>
      <c r="P201" s="183">
        <f t="shared" si="148"/>
        <v>0</v>
      </c>
      <c r="Q201" s="183">
        <f t="shared" si="148"/>
        <v>0</v>
      </c>
      <c r="R201" s="183">
        <f t="shared" si="148"/>
        <v>0</v>
      </c>
      <c r="S201" s="183">
        <f t="shared" si="147"/>
        <v>0</v>
      </c>
      <c r="T201" s="183">
        <f t="shared" si="147"/>
        <v>0</v>
      </c>
      <c r="U201" s="183">
        <f t="shared" si="147"/>
        <v>0</v>
      </c>
      <c r="V201" s="183">
        <f t="shared" si="147"/>
        <v>0</v>
      </c>
      <c r="W201" s="183">
        <f t="shared" si="147"/>
        <v>0</v>
      </c>
      <c r="X201" s="183">
        <f t="shared" si="147"/>
        <v>0</v>
      </c>
      <c r="Y201" s="183">
        <f t="shared" si="147"/>
        <v>0</v>
      </c>
      <c r="Z201" s="183">
        <f t="shared" si="147"/>
        <v>0</v>
      </c>
      <c r="AA201" s="183">
        <f t="shared" si="147"/>
        <v>0</v>
      </c>
      <c r="AB201" s="183">
        <f t="shared" si="147"/>
        <v>0</v>
      </c>
      <c r="AC201" s="183">
        <f t="shared" si="147"/>
        <v>0</v>
      </c>
      <c r="AD201" s="183">
        <f t="shared" si="147"/>
        <v>0</v>
      </c>
      <c r="AE201" s="183">
        <f t="shared" si="147"/>
        <v>0</v>
      </c>
      <c r="AF201" s="196">
        <f t="shared" si="147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48"/>
        <v>0</v>
      </c>
      <c r="D202" s="183">
        <f t="shared" si="148"/>
        <v>0</v>
      </c>
      <c r="E202" s="183">
        <f t="shared" si="148"/>
        <v>0</v>
      </c>
      <c r="F202" s="183">
        <f t="shared" si="148"/>
        <v>0</v>
      </c>
      <c r="G202" s="183">
        <f t="shared" si="148"/>
        <v>0</v>
      </c>
      <c r="H202" s="183">
        <f t="shared" si="148"/>
        <v>0</v>
      </c>
      <c r="I202" s="183">
        <f t="shared" si="148"/>
        <v>0</v>
      </c>
      <c r="J202" s="183">
        <f t="shared" si="148"/>
        <v>0</v>
      </c>
      <c r="K202" s="183">
        <f t="shared" si="148"/>
        <v>0</v>
      </c>
      <c r="L202" s="183">
        <f t="shared" si="148"/>
        <v>0</v>
      </c>
      <c r="M202" s="183">
        <f t="shared" si="148"/>
        <v>0</v>
      </c>
      <c r="N202" s="183">
        <f t="shared" si="148"/>
        <v>0</v>
      </c>
      <c r="O202" s="183">
        <f t="shared" si="144"/>
        <v>0</v>
      </c>
      <c r="P202" s="183">
        <f t="shared" si="148"/>
        <v>0</v>
      </c>
      <c r="Q202" s="183">
        <f t="shared" si="148"/>
        <v>0</v>
      </c>
      <c r="R202" s="183">
        <f t="shared" si="148"/>
        <v>0</v>
      </c>
      <c r="S202" s="183">
        <f t="shared" si="147"/>
        <v>0</v>
      </c>
      <c r="T202" s="183">
        <f t="shared" si="147"/>
        <v>0</v>
      </c>
      <c r="U202" s="183">
        <f t="shared" si="147"/>
        <v>0</v>
      </c>
      <c r="V202" s="183">
        <f t="shared" si="147"/>
        <v>0</v>
      </c>
      <c r="W202" s="183">
        <f t="shared" si="147"/>
        <v>0</v>
      </c>
      <c r="X202" s="183">
        <f t="shared" si="147"/>
        <v>0</v>
      </c>
      <c r="Y202" s="183">
        <f t="shared" si="147"/>
        <v>0</v>
      </c>
      <c r="Z202" s="183">
        <f t="shared" si="147"/>
        <v>0</v>
      </c>
      <c r="AA202" s="183">
        <f t="shared" si="147"/>
        <v>0</v>
      </c>
      <c r="AB202" s="183">
        <f t="shared" si="147"/>
        <v>0</v>
      </c>
      <c r="AC202" s="183">
        <f t="shared" si="147"/>
        <v>0</v>
      </c>
      <c r="AD202" s="183">
        <f t="shared" si="147"/>
        <v>0</v>
      </c>
      <c r="AE202" s="183">
        <f t="shared" si="147"/>
        <v>0</v>
      </c>
      <c r="AF202" s="196">
        <f t="shared" si="147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48"/>
        <v>0</v>
      </c>
      <c r="D203" s="183">
        <f t="shared" si="148"/>
        <v>0</v>
      </c>
      <c r="E203" s="183">
        <f t="shared" si="148"/>
        <v>0</v>
      </c>
      <c r="F203" s="183">
        <f t="shared" si="148"/>
        <v>0</v>
      </c>
      <c r="G203" s="183">
        <f t="shared" si="148"/>
        <v>0</v>
      </c>
      <c r="H203" s="183">
        <f t="shared" si="148"/>
        <v>0</v>
      </c>
      <c r="I203" s="183">
        <f t="shared" si="148"/>
        <v>0</v>
      </c>
      <c r="J203" s="183">
        <f t="shared" si="148"/>
        <v>0</v>
      </c>
      <c r="K203" s="183">
        <f t="shared" si="148"/>
        <v>0</v>
      </c>
      <c r="L203" s="183">
        <f t="shared" si="148"/>
        <v>0</v>
      </c>
      <c r="M203" s="183">
        <f t="shared" si="148"/>
        <v>0</v>
      </c>
      <c r="N203" s="183">
        <f t="shared" si="148"/>
        <v>0</v>
      </c>
      <c r="O203" s="183">
        <f t="shared" si="148"/>
        <v>0</v>
      </c>
      <c r="P203" s="183">
        <f t="shared" si="148"/>
        <v>0</v>
      </c>
      <c r="Q203" s="183">
        <f t="shared" si="148"/>
        <v>0</v>
      </c>
      <c r="R203" s="183">
        <f t="shared" si="148"/>
        <v>0</v>
      </c>
      <c r="S203" s="183">
        <f t="shared" si="147"/>
        <v>0</v>
      </c>
      <c r="T203" s="183">
        <f t="shared" si="147"/>
        <v>0</v>
      </c>
      <c r="U203" s="183">
        <f t="shared" si="147"/>
        <v>0</v>
      </c>
      <c r="V203" s="183">
        <f t="shared" si="147"/>
        <v>0</v>
      </c>
      <c r="W203" s="183">
        <f t="shared" si="147"/>
        <v>0</v>
      </c>
      <c r="X203" s="183">
        <f t="shared" si="147"/>
        <v>0</v>
      </c>
      <c r="Y203" s="183">
        <f t="shared" si="147"/>
        <v>0</v>
      </c>
      <c r="Z203" s="183">
        <f t="shared" si="147"/>
        <v>0</v>
      </c>
      <c r="AA203" s="183">
        <f t="shared" si="147"/>
        <v>0</v>
      </c>
      <c r="AB203" s="183">
        <f t="shared" si="147"/>
        <v>0</v>
      </c>
      <c r="AC203" s="183">
        <f t="shared" si="147"/>
        <v>0</v>
      </c>
      <c r="AD203" s="183">
        <f t="shared" si="147"/>
        <v>0</v>
      </c>
      <c r="AE203" s="183">
        <f t="shared" si="147"/>
        <v>0</v>
      </c>
      <c r="AF203" s="196">
        <f t="shared" si="147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48"/>
        <v>0</v>
      </c>
      <c r="D204" s="183">
        <f t="shared" si="148"/>
        <v>0</v>
      </c>
      <c r="E204" s="183">
        <f t="shared" si="148"/>
        <v>0</v>
      </c>
      <c r="F204" s="183">
        <f t="shared" si="148"/>
        <v>0</v>
      </c>
      <c r="G204" s="183">
        <f t="shared" si="148"/>
        <v>0</v>
      </c>
      <c r="H204" s="183">
        <f t="shared" si="148"/>
        <v>0</v>
      </c>
      <c r="I204" s="183">
        <f t="shared" si="148"/>
        <v>0</v>
      </c>
      <c r="J204" s="183">
        <f t="shared" si="148"/>
        <v>0</v>
      </c>
      <c r="K204" s="183">
        <f t="shared" si="148"/>
        <v>0</v>
      </c>
      <c r="L204" s="183">
        <f t="shared" si="148"/>
        <v>0</v>
      </c>
      <c r="M204" s="183">
        <f t="shared" si="148"/>
        <v>0</v>
      </c>
      <c r="N204" s="183">
        <f t="shared" si="148"/>
        <v>0</v>
      </c>
      <c r="O204" s="183">
        <f t="shared" si="148"/>
        <v>0</v>
      </c>
      <c r="P204" s="183">
        <f t="shared" si="148"/>
        <v>0</v>
      </c>
      <c r="Q204" s="183">
        <f t="shared" si="148"/>
        <v>0</v>
      </c>
      <c r="R204" s="183">
        <f t="shared" si="148"/>
        <v>0</v>
      </c>
      <c r="S204" s="183">
        <f t="shared" si="147"/>
        <v>0</v>
      </c>
      <c r="T204" s="183">
        <f t="shared" si="147"/>
        <v>0</v>
      </c>
      <c r="U204" s="183">
        <f t="shared" si="147"/>
        <v>0</v>
      </c>
      <c r="V204" s="183">
        <f t="shared" si="147"/>
        <v>0</v>
      </c>
      <c r="W204" s="183">
        <f t="shared" si="147"/>
        <v>0</v>
      </c>
      <c r="X204" s="183">
        <f t="shared" si="147"/>
        <v>0</v>
      </c>
      <c r="Y204" s="183">
        <f t="shared" si="147"/>
        <v>0</v>
      </c>
      <c r="Z204" s="183">
        <f t="shared" si="147"/>
        <v>0</v>
      </c>
      <c r="AA204" s="183">
        <f t="shared" si="147"/>
        <v>0</v>
      </c>
      <c r="AB204" s="183">
        <f t="shared" si="147"/>
        <v>0</v>
      </c>
      <c r="AC204" s="183">
        <f t="shared" si="147"/>
        <v>0</v>
      </c>
      <c r="AD204" s="183">
        <f t="shared" si="147"/>
        <v>0</v>
      </c>
      <c r="AE204" s="183">
        <f t="shared" si="147"/>
        <v>0</v>
      </c>
      <c r="AF204" s="196">
        <f t="shared" si="147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48"/>
        <v>0</v>
      </c>
      <c r="D205" s="183">
        <f t="shared" si="148"/>
        <v>0</v>
      </c>
      <c r="E205" s="183">
        <f t="shared" si="148"/>
        <v>0</v>
      </c>
      <c r="F205" s="183">
        <f t="shared" si="148"/>
        <v>0</v>
      </c>
      <c r="G205" s="183">
        <f t="shared" si="148"/>
        <v>0</v>
      </c>
      <c r="H205" s="183">
        <f t="shared" si="148"/>
        <v>0</v>
      </c>
      <c r="I205" s="183">
        <f t="shared" si="148"/>
        <v>0</v>
      </c>
      <c r="J205" s="183">
        <f t="shared" si="148"/>
        <v>0</v>
      </c>
      <c r="K205" s="183">
        <f t="shared" si="148"/>
        <v>0</v>
      </c>
      <c r="L205" s="183">
        <f t="shared" si="148"/>
        <v>0</v>
      </c>
      <c r="M205" s="183">
        <f t="shared" si="148"/>
        <v>0</v>
      </c>
      <c r="N205" s="183">
        <f t="shared" si="148"/>
        <v>0</v>
      </c>
      <c r="O205" s="183">
        <f t="shared" si="148"/>
        <v>0</v>
      </c>
      <c r="P205" s="183">
        <f t="shared" si="148"/>
        <v>0</v>
      </c>
      <c r="Q205" s="183">
        <f t="shared" si="148"/>
        <v>0</v>
      </c>
      <c r="R205" s="183">
        <f t="shared" si="148"/>
        <v>0</v>
      </c>
      <c r="S205" s="183">
        <f t="shared" si="147"/>
        <v>0</v>
      </c>
      <c r="T205" s="183">
        <f t="shared" si="147"/>
        <v>0</v>
      </c>
      <c r="U205" s="183">
        <f t="shared" si="147"/>
        <v>0</v>
      </c>
      <c r="V205" s="183">
        <f t="shared" si="147"/>
        <v>0</v>
      </c>
      <c r="W205" s="183">
        <f t="shared" si="147"/>
        <v>0</v>
      </c>
      <c r="X205" s="183">
        <f t="shared" si="147"/>
        <v>0</v>
      </c>
      <c r="Y205" s="183">
        <f t="shared" si="147"/>
        <v>0</v>
      </c>
      <c r="Z205" s="183">
        <f t="shared" si="147"/>
        <v>0</v>
      </c>
      <c r="AA205" s="183">
        <f t="shared" si="147"/>
        <v>0</v>
      </c>
      <c r="AB205" s="183">
        <f t="shared" si="147"/>
        <v>0</v>
      </c>
      <c r="AC205" s="183">
        <f t="shared" si="147"/>
        <v>0</v>
      </c>
      <c r="AD205" s="183">
        <f t="shared" si="147"/>
        <v>0</v>
      </c>
      <c r="AE205" s="183">
        <f t="shared" si="147"/>
        <v>0</v>
      </c>
      <c r="AF205" s="196">
        <f t="shared" si="147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48"/>
        <v>0</v>
      </c>
      <c r="D206" s="183">
        <f t="shared" si="148"/>
        <v>0</v>
      </c>
      <c r="E206" s="183">
        <f t="shared" si="148"/>
        <v>0</v>
      </c>
      <c r="F206" s="183">
        <f t="shared" si="148"/>
        <v>0</v>
      </c>
      <c r="G206" s="183">
        <f t="shared" si="148"/>
        <v>0</v>
      </c>
      <c r="H206" s="183">
        <f t="shared" si="148"/>
        <v>0</v>
      </c>
      <c r="I206" s="183">
        <f t="shared" si="148"/>
        <v>0</v>
      </c>
      <c r="J206" s="183">
        <f t="shared" si="148"/>
        <v>0</v>
      </c>
      <c r="K206" s="183">
        <f t="shared" si="148"/>
        <v>0</v>
      </c>
      <c r="L206" s="183">
        <f t="shared" si="148"/>
        <v>0</v>
      </c>
      <c r="M206" s="183">
        <f t="shared" si="148"/>
        <v>0</v>
      </c>
      <c r="N206" s="183">
        <f t="shared" si="148"/>
        <v>0</v>
      </c>
      <c r="O206" s="183">
        <f t="shared" si="148"/>
        <v>0</v>
      </c>
      <c r="P206" s="183">
        <f t="shared" si="148"/>
        <v>0</v>
      </c>
      <c r="Q206" s="183">
        <f t="shared" si="148"/>
        <v>0</v>
      </c>
      <c r="R206" s="183">
        <f t="shared" si="148"/>
        <v>0</v>
      </c>
      <c r="S206" s="183">
        <f t="shared" si="147"/>
        <v>0</v>
      </c>
      <c r="T206" s="183">
        <f t="shared" si="147"/>
        <v>0</v>
      </c>
      <c r="U206" s="183">
        <f t="shared" si="147"/>
        <v>0</v>
      </c>
      <c r="V206" s="183">
        <f t="shared" si="147"/>
        <v>0</v>
      </c>
      <c r="W206" s="183">
        <f t="shared" si="147"/>
        <v>0</v>
      </c>
      <c r="X206" s="183">
        <f t="shared" si="147"/>
        <v>0</v>
      </c>
      <c r="Y206" s="183">
        <f t="shared" si="147"/>
        <v>0</v>
      </c>
      <c r="Z206" s="183">
        <f t="shared" si="147"/>
        <v>0</v>
      </c>
      <c r="AA206" s="183">
        <f t="shared" si="147"/>
        <v>0</v>
      </c>
      <c r="AB206" s="183">
        <f t="shared" si="147"/>
        <v>0</v>
      </c>
      <c r="AC206" s="183">
        <f t="shared" si="147"/>
        <v>0</v>
      </c>
      <c r="AD206" s="183">
        <f t="shared" si="147"/>
        <v>0</v>
      </c>
      <c r="AE206" s="183">
        <f t="shared" si="147"/>
        <v>0</v>
      </c>
      <c r="AF206" s="196">
        <f t="shared" si="147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48"/>
        <v>0</v>
      </c>
      <c r="D207" s="183">
        <f t="shared" si="148"/>
        <v>0</v>
      </c>
      <c r="E207" s="183">
        <f t="shared" si="148"/>
        <v>0</v>
      </c>
      <c r="F207" s="183">
        <f t="shared" si="148"/>
        <v>0</v>
      </c>
      <c r="G207" s="183">
        <f t="shared" si="148"/>
        <v>0</v>
      </c>
      <c r="H207" s="183">
        <f t="shared" si="148"/>
        <v>0</v>
      </c>
      <c r="I207" s="183">
        <f t="shared" si="148"/>
        <v>0</v>
      </c>
      <c r="J207" s="183">
        <f t="shared" si="148"/>
        <v>0</v>
      </c>
      <c r="K207" s="183">
        <f t="shared" si="148"/>
        <v>0</v>
      </c>
      <c r="L207" s="183">
        <f t="shared" si="148"/>
        <v>0</v>
      </c>
      <c r="M207" s="183">
        <f t="shared" si="148"/>
        <v>0</v>
      </c>
      <c r="N207" s="183">
        <f t="shared" si="148"/>
        <v>0</v>
      </c>
      <c r="O207" s="183">
        <f t="shared" si="148"/>
        <v>0</v>
      </c>
      <c r="P207" s="183">
        <f t="shared" si="148"/>
        <v>0</v>
      </c>
      <c r="Q207" s="183">
        <f t="shared" si="148"/>
        <v>0</v>
      </c>
      <c r="R207" s="183">
        <f t="shared" si="148"/>
        <v>0</v>
      </c>
      <c r="S207" s="183">
        <f t="shared" si="147"/>
        <v>0</v>
      </c>
      <c r="T207" s="183">
        <f t="shared" si="147"/>
        <v>0</v>
      </c>
      <c r="U207" s="183">
        <f t="shared" si="147"/>
        <v>0</v>
      </c>
      <c r="V207" s="183">
        <f t="shared" si="147"/>
        <v>0</v>
      </c>
      <c r="W207" s="183">
        <f t="shared" si="147"/>
        <v>0</v>
      </c>
      <c r="X207" s="183">
        <f t="shared" si="147"/>
        <v>0</v>
      </c>
      <c r="Y207" s="183">
        <f t="shared" si="147"/>
        <v>0</v>
      </c>
      <c r="Z207" s="183">
        <f t="shared" si="147"/>
        <v>0</v>
      </c>
      <c r="AA207" s="183">
        <f t="shared" si="147"/>
        <v>0</v>
      </c>
      <c r="AB207" s="183">
        <f t="shared" si="147"/>
        <v>0</v>
      </c>
      <c r="AC207" s="183">
        <f t="shared" si="147"/>
        <v>0</v>
      </c>
      <c r="AD207" s="183">
        <f t="shared" si="147"/>
        <v>0</v>
      </c>
      <c r="AE207" s="183">
        <f t="shared" si="147"/>
        <v>0</v>
      </c>
      <c r="AF207" s="196">
        <f t="shared" si="147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48"/>
        <v>0</v>
      </c>
      <c r="D208" s="183">
        <f t="shared" si="148"/>
        <v>0</v>
      </c>
      <c r="E208" s="183">
        <f t="shared" si="148"/>
        <v>0</v>
      </c>
      <c r="F208" s="183">
        <f t="shared" si="148"/>
        <v>0</v>
      </c>
      <c r="G208" s="183">
        <f t="shared" si="148"/>
        <v>0</v>
      </c>
      <c r="H208" s="183">
        <f t="shared" si="148"/>
        <v>0</v>
      </c>
      <c r="I208" s="183">
        <f t="shared" si="148"/>
        <v>0</v>
      </c>
      <c r="J208" s="183">
        <f t="shared" si="148"/>
        <v>0</v>
      </c>
      <c r="K208" s="183">
        <f t="shared" si="148"/>
        <v>0</v>
      </c>
      <c r="L208" s="183">
        <f t="shared" si="148"/>
        <v>0</v>
      </c>
      <c r="M208" s="183">
        <f t="shared" si="148"/>
        <v>0</v>
      </c>
      <c r="N208" s="183">
        <f t="shared" si="148"/>
        <v>0</v>
      </c>
      <c r="O208" s="183">
        <f t="shared" si="148"/>
        <v>0</v>
      </c>
      <c r="P208" s="183">
        <f t="shared" si="148"/>
        <v>0</v>
      </c>
      <c r="Q208" s="183">
        <f t="shared" si="148"/>
        <v>0</v>
      </c>
      <c r="R208" s="183">
        <f t="shared" si="148"/>
        <v>0</v>
      </c>
      <c r="S208" s="183">
        <f t="shared" si="147"/>
        <v>0</v>
      </c>
      <c r="T208" s="183">
        <f t="shared" si="147"/>
        <v>0</v>
      </c>
      <c r="U208" s="183">
        <f t="shared" si="147"/>
        <v>0</v>
      </c>
      <c r="V208" s="183">
        <f t="shared" si="147"/>
        <v>0</v>
      </c>
      <c r="W208" s="183">
        <f t="shared" si="147"/>
        <v>0</v>
      </c>
      <c r="X208" s="183">
        <f t="shared" si="147"/>
        <v>0</v>
      </c>
      <c r="Y208" s="183">
        <f t="shared" si="147"/>
        <v>0</v>
      </c>
      <c r="Z208" s="183">
        <f t="shared" si="147"/>
        <v>0</v>
      </c>
      <c r="AA208" s="183">
        <f t="shared" si="147"/>
        <v>0</v>
      </c>
      <c r="AB208" s="183">
        <f t="shared" si="147"/>
        <v>0</v>
      </c>
      <c r="AC208" s="183">
        <f t="shared" si="147"/>
        <v>0</v>
      </c>
      <c r="AD208" s="183">
        <f t="shared" si="147"/>
        <v>0</v>
      </c>
      <c r="AE208" s="183">
        <f t="shared" si="147"/>
        <v>0</v>
      </c>
      <c r="AF208" s="196">
        <f t="shared" si="147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48"/>
        <v>0</v>
      </c>
      <c r="D209" s="183">
        <f t="shared" si="148"/>
        <v>0</v>
      </c>
      <c r="E209" s="183">
        <f t="shared" si="148"/>
        <v>0</v>
      </c>
      <c r="F209" s="183">
        <f t="shared" si="148"/>
        <v>0</v>
      </c>
      <c r="G209" s="183">
        <f t="shared" si="148"/>
        <v>0</v>
      </c>
      <c r="H209" s="183">
        <f t="shared" si="148"/>
        <v>0</v>
      </c>
      <c r="I209" s="183">
        <f t="shared" si="148"/>
        <v>0</v>
      </c>
      <c r="J209" s="183">
        <f t="shared" si="148"/>
        <v>0</v>
      </c>
      <c r="K209" s="183">
        <f t="shared" si="148"/>
        <v>0</v>
      </c>
      <c r="L209" s="183">
        <f t="shared" si="148"/>
        <v>0</v>
      </c>
      <c r="M209" s="183">
        <f t="shared" si="148"/>
        <v>0</v>
      </c>
      <c r="N209" s="183">
        <f t="shared" si="148"/>
        <v>0</v>
      </c>
      <c r="O209" s="183">
        <f t="shared" si="148"/>
        <v>0</v>
      </c>
      <c r="P209" s="183">
        <f t="shared" si="148"/>
        <v>0</v>
      </c>
      <c r="Q209" s="183">
        <f t="shared" si="148"/>
        <v>0</v>
      </c>
      <c r="R209" s="183">
        <f t="shared" si="148"/>
        <v>0</v>
      </c>
      <c r="S209" s="183">
        <f t="shared" si="147"/>
        <v>0</v>
      </c>
      <c r="T209" s="183">
        <f t="shared" si="147"/>
        <v>0</v>
      </c>
      <c r="U209" s="183">
        <f t="shared" si="147"/>
        <v>0</v>
      </c>
      <c r="V209" s="183">
        <f t="shared" si="147"/>
        <v>0</v>
      </c>
      <c r="W209" s="183">
        <f t="shared" si="147"/>
        <v>0</v>
      </c>
      <c r="X209" s="183">
        <f t="shared" si="147"/>
        <v>0</v>
      </c>
      <c r="Y209" s="183">
        <f t="shared" si="147"/>
        <v>0</v>
      </c>
      <c r="Z209" s="183">
        <f t="shared" si="147"/>
        <v>0</v>
      </c>
      <c r="AA209" s="183">
        <f t="shared" si="147"/>
        <v>0</v>
      </c>
      <c r="AB209" s="183">
        <f t="shared" si="147"/>
        <v>0</v>
      </c>
      <c r="AC209" s="183">
        <f t="shared" si="147"/>
        <v>0</v>
      </c>
      <c r="AD209" s="183">
        <f t="shared" si="147"/>
        <v>0</v>
      </c>
      <c r="AE209" s="183">
        <f t="shared" si="147"/>
        <v>0</v>
      </c>
      <c r="AF209" s="196">
        <f t="shared" si="147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48"/>
        <v>0</v>
      </c>
      <c r="D210" s="183">
        <f t="shared" si="148"/>
        <v>0</v>
      </c>
      <c r="E210" s="183">
        <f t="shared" si="148"/>
        <v>0</v>
      </c>
      <c r="F210" s="183">
        <f t="shared" si="148"/>
        <v>0</v>
      </c>
      <c r="G210" s="183">
        <f t="shared" si="148"/>
        <v>0</v>
      </c>
      <c r="H210" s="183">
        <f t="shared" si="148"/>
        <v>0</v>
      </c>
      <c r="I210" s="183">
        <f t="shared" si="148"/>
        <v>0</v>
      </c>
      <c r="J210" s="183">
        <f t="shared" si="148"/>
        <v>0</v>
      </c>
      <c r="K210" s="183">
        <f t="shared" si="148"/>
        <v>0</v>
      </c>
      <c r="L210" s="183">
        <f t="shared" si="148"/>
        <v>0</v>
      </c>
      <c r="M210" s="183">
        <f t="shared" si="148"/>
        <v>0</v>
      </c>
      <c r="N210" s="183">
        <f t="shared" si="148"/>
        <v>0</v>
      </c>
      <c r="O210" s="183">
        <f t="shared" si="148"/>
        <v>0</v>
      </c>
      <c r="P210" s="183">
        <f t="shared" si="148"/>
        <v>0</v>
      </c>
      <c r="Q210" s="183">
        <f t="shared" si="148"/>
        <v>0</v>
      </c>
      <c r="R210" s="183">
        <f t="shared" si="148"/>
        <v>0</v>
      </c>
      <c r="S210" s="183">
        <f t="shared" si="147"/>
        <v>0</v>
      </c>
      <c r="T210" s="183">
        <f t="shared" si="147"/>
        <v>0</v>
      </c>
      <c r="U210" s="183">
        <f t="shared" si="147"/>
        <v>0</v>
      </c>
      <c r="V210" s="183">
        <f t="shared" si="147"/>
        <v>0</v>
      </c>
      <c r="W210" s="183">
        <f t="shared" si="147"/>
        <v>0</v>
      </c>
      <c r="X210" s="183">
        <f t="shared" si="147"/>
        <v>0</v>
      </c>
      <c r="Y210" s="183">
        <f t="shared" si="147"/>
        <v>0</v>
      </c>
      <c r="Z210" s="183">
        <f t="shared" si="147"/>
        <v>0</v>
      </c>
      <c r="AA210" s="183">
        <f t="shared" si="147"/>
        <v>0</v>
      </c>
      <c r="AB210" s="183">
        <f t="shared" si="147"/>
        <v>0</v>
      </c>
      <c r="AC210" s="183">
        <f t="shared" si="147"/>
        <v>0</v>
      </c>
      <c r="AD210" s="183">
        <f t="shared" si="147"/>
        <v>0</v>
      </c>
      <c r="AE210" s="183">
        <f t="shared" si="147"/>
        <v>0</v>
      </c>
      <c r="AF210" s="196">
        <f t="shared" si="147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48"/>
        <v>0</v>
      </c>
      <c r="D211" s="183">
        <f t="shared" si="148"/>
        <v>0</v>
      </c>
      <c r="E211" s="183">
        <f t="shared" si="148"/>
        <v>0</v>
      </c>
      <c r="F211" s="183">
        <f t="shared" si="148"/>
        <v>0</v>
      </c>
      <c r="G211" s="183">
        <f t="shared" si="148"/>
        <v>0</v>
      </c>
      <c r="H211" s="183">
        <f t="shared" si="148"/>
        <v>0</v>
      </c>
      <c r="I211" s="183">
        <f t="shared" si="148"/>
        <v>0</v>
      </c>
      <c r="J211" s="183">
        <f t="shared" si="148"/>
        <v>0</v>
      </c>
      <c r="K211" s="183">
        <f t="shared" si="148"/>
        <v>0</v>
      </c>
      <c r="L211" s="183">
        <f t="shared" si="148"/>
        <v>0</v>
      </c>
      <c r="M211" s="183">
        <f t="shared" si="148"/>
        <v>0</v>
      </c>
      <c r="N211" s="183">
        <f t="shared" si="148"/>
        <v>0</v>
      </c>
      <c r="O211" s="183">
        <f t="shared" si="148"/>
        <v>0</v>
      </c>
      <c r="P211" s="183">
        <f t="shared" si="148"/>
        <v>0</v>
      </c>
      <c r="Q211" s="183">
        <f t="shared" si="148"/>
        <v>0</v>
      </c>
      <c r="R211" s="183">
        <f t="shared" ref="C211:R226" si="149">Q211</f>
        <v>0</v>
      </c>
      <c r="S211" s="183">
        <f t="shared" si="147"/>
        <v>0</v>
      </c>
      <c r="T211" s="183">
        <f t="shared" si="147"/>
        <v>0</v>
      </c>
      <c r="U211" s="183">
        <f t="shared" si="147"/>
        <v>0</v>
      </c>
      <c r="V211" s="183">
        <f t="shared" si="147"/>
        <v>0</v>
      </c>
      <c r="W211" s="183">
        <f t="shared" si="147"/>
        <v>0</v>
      </c>
      <c r="X211" s="183">
        <f t="shared" si="147"/>
        <v>0</v>
      </c>
      <c r="Y211" s="183">
        <f t="shared" si="147"/>
        <v>0</v>
      </c>
      <c r="Z211" s="183">
        <f t="shared" si="147"/>
        <v>0</v>
      </c>
      <c r="AA211" s="183">
        <f t="shared" si="147"/>
        <v>0</v>
      </c>
      <c r="AB211" s="183">
        <f t="shared" si="147"/>
        <v>0</v>
      </c>
      <c r="AC211" s="183">
        <f t="shared" si="147"/>
        <v>0</v>
      </c>
      <c r="AD211" s="183">
        <f t="shared" si="147"/>
        <v>0</v>
      </c>
      <c r="AE211" s="183">
        <f t="shared" si="147"/>
        <v>0</v>
      </c>
      <c r="AF211" s="196">
        <f t="shared" si="147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49"/>
        <v>0</v>
      </c>
      <c r="D212" s="183">
        <f t="shared" si="149"/>
        <v>0</v>
      </c>
      <c r="E212" s="183">
        <f t="shared" si="149"/>
        <v>0</v>
      </c>
      <c r="F212" s="183">
        <f t="shared" si="149"/>
        <v>0</v>
      </c>
      <c r="G212" s="183">
        <f t="shared" si="149"/>
        <v>0</v>
      </c>
      <c r="H212" s="183">
        <f t="shared" si="149"/>
        <v>0</v>
      </c>
      <c r="I212" s="183">
        <f t="shared" si="149"/>
        <v>0</v>
      </c>
      <c r="J212" s="183">
        <f t="shared" si="149"/>
        <v>0</v>
      </c>
      <c r="K212" s="183">
        <f t="shared" si="149"/>
        <v>0</v>
      </c>
      <c r="L212" s="183">
        <f t="shared" si="149"/>
        <v>0</v>
      </c>
      <c r="M212" s="183">
        <f t="shared" si="149"/>
        <v>0</v>
      </c>
      <c r="N212" s="183">
        <f t="shared" si="149"/>
        <v>0</v>
      </c>
      <c r="O212" s="183">
        <f t="shared" si="149"/>
        <v>0</v>
      </c>
      <c r="P212" s="183">
        <f t="shared" si="149"/>
        <v>0</v>
      </c>
      <c r="Q212" s="183">
        <f t="shared" si="149"/>
        <v>0</v>
      </c>
      <c r="R212" s="183">
        <f t="shared" si="149"/>
        <v>0</v>
      </c>
      <c r="S212" s="183">
        <f t="shared" si="147"/>
        <v>0</v>
      </c>
      <c r="T212" s="183">
        <f t="shared" si="147"/>
        <v>0</v>
      </c>
      <c r="U212" s="183">
        <f t="shared" si="147"/>
        <v>0</v>
      </c>
      <c r="V212" s="183">
        <f t="shared" si="147"/>
        <v>0</v>
      </c>
      <c r="W212" s="183">
        <f t="shared" si="147"/>
        <v>0</v>
      </c>
      <c r="X212" s="183">
        <f t="shared" si="147"/>
        <v>0</v>
      </c>
      <c r="Y212" s="183">
        <f t="shared" si="147"/>
        <v>0</v>
      </c>
      <c r="Z212" s="183">
        <f t="shared" si="147"/>
        <v>0</v>
      </c>
      <c r="AA212" s="183">
        <f t="shared" si="147"/>
        <v>0</v>
      </c>
      <c r="AB212" s="183">
        <f t="shared" si="147"/>
        <v>0</v>
      </c>
      <c r="AC212" s="183">
        <f t="shared" si="147"/>
        <v>0</v>
      </c>
      <c r="AD212" s="183">
        <f t="shared" si="147"/>
        <v>0</v>
      </c>
      <c r="AE212" s="183">
        <f t="shared" si="147"/>
        <v>0</v>
      </c>
      <c r="AF212" s="196">
        <f t="shared" si="147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49"/>
        <v>0</v>
      </c>
      <c r="D213" s="183">
        <f t="shared" si="149"/>
        <v>0</v>
      </c>
      <c r="E213" s="183">
        <f t="shared" si="149"/>
        <v>0</v>
      </c>
      <c r="F213" s="183">
        <f t="shared" si="149"/>
        <v>0</v>
      </c>
      <c r="G213" s="183">
        <f t="shared" si="149"/>
        <v>0</v>
      </c>
      <c r="H213" s="183">
        <f t="shared" si="149"/>
        <v>0</v>
      </c>
      <c r="I213" s="183">
        <f t="shared" si="149"/>
        <v>0</v>
      </c>
      <c r="J213" s="183">
        <f t="shared" si="149"/>
        <v>0</v>
      </c>
      <c r="K213" s="183">
        <f t="shared" si="149"/>
        <v>0</v>
      </c>
      <c r="L213" s="183">
        <f t="shared" si="149"/>
        <v>0</v>
      </c>
      <c r="M213" s="183">
        <f t="shared" si="149"/>
        <v>0</v>
      </c>
      <c r="N213" s="183">
        <f t="shared" si="149"/>
        <v>0</v>
      </c>
      <c r="O213" s="183">
        <f t="shared" si="149"/>
        <v>0</v>
      </c>
      <c r="P213" s="183">
        <f t="shared" si="149"/>
        <v>0</v>
      </c>
      <c r="Q213" s="183">
        <f t="shared" si="149"/>
        <v>0</v>
      </c>
      <c r="R213" s="183">
        <f t="shared" si="149"/>
        <v>0</v>
      </c>
      <c r="S213" s="183">
        <f t="shared" si="147"/>
        <v>0</v>
      </c>
      <c r="T213" s="183">
        <f t="shared" si="147"/>
        <v>0</v>
      </c>
      <c r="U213" s="183">
        <f t="shared" si="147"/>
        <v>0</v>
      </c>
      <c r="V213" s="183">
        <f t="shared" si="147"/>
        <v>0</v>
      </c>
      <c r="W213" s="183">
        <f t="shared" ref="W213:AF225" si="150">V213</f>
        <v>0</v>
      </c>
      <c r="X213" s="183">
        <f t="shared" si="150"/>
        <v>0</v>
      </c>
      <c r="Y213" s="183">
        <f t="shared" si="150"/>
        <v>0</v>
      </c>
      <c r="Z213" s="183">
        <f t="shared" si="150"/>
        <v>0</v>
      </c>
      <c r="AA213" s="183">
        <f t="shared" si="147"/>
        <v>0</v>
      </c>
      <c r="AB213" s="183">
        <f t="shared" si="147"/>
        <v>0</v>
      </c>
      <c r="AC213" s="183">
        <f t="shared" si="150"/>
        <v>0</v>
      </c>
      <c r="AD213" s="183">
        <f t="shared" si="150"/>
        <v>0</v>
      </c>
      <c r="AE213" s="183">
        <f t="shared" si="150"/>
        <v>0</v>
      </c>
      <c r="AF213" s="196">
        <f t="shared" si="150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49"/>
        <v>0</v>
      </c>
      <c r="D214" s="183">
        <f t="shared" si="149"/>
        <v>0</v>
      </c>
      <c r="E214" s="183">
        <f t="shared" si="149"/>
        <v>0</v>
      </c>
      <c r="F214" s="183">
        <f t="shared" si="149"/>
        <v>0</v>
      </c>
      <c r="G214" s="183">
        <f t="shared" si="149"/>
        <v>0</v>
      </c>
      <c r="H214" s="183">
        <f t="shared" si="149"/>
        <v>0</v>
      </c>
      <c r="I214" s="183">
        <f t="shared" si="149"/>
        <v>0</v>
      </c>
      <c r="J214" s="183">
        <f t="shared" si="149"/>
        <v>0</v>
      </c>
      <c r="K214" s="183">
        <f t="shared" si="149"/>
        <v>0</v>
      </c>
      <c r="L214" s="183">
        <f t="shared" si="149"/>
        <v>0</v>
      </c>
      <c r="M214" s="183">
        <f t="shared" si="149"/>
        <v>0</v>
      </c>
      <c r="N214" s="183">
        <f t="shared" si="149"/>
        <v>0</v>
      </c>
      <c r="O214" s="183">
        <f t="shared" si="149"/>
        <v>0</v>
      </c>
      <c r="P214" s="183">
        <f t="shared" si="149"/>
        <v>0</v>
      </c>
      <c r="Q214" s="183">
        <f t="shared" si="149"/>
        <v>0</v>
      </c>
      <c r="R214" s="183">
        <f t="shared" si="149"/>
        <v>0</v>
      </c>
      <c r="S214" s="183">
        <f t="shared" ref="S214:AF239" si="151">R214</f>
        <v>0</v>
      </c>
      <c r="T214" s="183">
        <f t="shared" si="151"/>
        <v>0</v>
      </c>
      <c r="U214" s="183">
        <f t="shared" si="151"/>
        <v>0</v>
      </c>
      <c r="V214" s="183">
        <f t="shared" si="151"/>
        <v>0</v>
      </c>
      <c r="W214" s="183">
        <f t="shared" si="150"/>
        <v>0</v>
      </c>
      <c r="X214" s="183">
        <f t="shared" si="150"/>
        <v>0</v>
      </c>
      <c r="Y214" s="183">
        <f t="shared" si="150"/>
        <v>0</v>
      </c>
      <c r="Z214" s="183">
        <f t="shared" si="150"/>
        <v>0</v>
      </c>
      <c r="AA214" s="183">
        <f t="shared" si="150"/>
        <v>0</v>
      </c>
      <c r="AB214" s="183">
        <f t="shared" si="150"/>
        <v>0</v>
      </c>
      <c r="AC214" s="183">
        <f t="shared" si="150"/>
        <v>0</v>
      </c>
      <c r="AD214" s="183">
        <f t="shared" si="150"/>
        <v>0</v>
      </c>
      <c r="AE214" s="183">
        <f t="shared" si="150"/>
        <v>0</v>
      </c>
      <c r="AF214" s="196">
        <f t="shared" si="150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49"/>
        <v>0</v>
      </c>
      <c r="D215" s="183">
        <f t="shared" si="149"/>
        <v>0</v>
      </c>
      <c r="E215" s="183">
        <f t="shared" si="149"/>
        <v>0</v>
      </c>
      <c r="F215" s="183">
        <f t="shared" si="149"/>
        <v>0</v>
      </c>
      <c r="G215" s="183">
        <f t="shared" si="149"/>
        <v>0</v>
      </c>
      <c r="H215" s="183">
        <f t="shared" si="149"/>
        <v>0</v>
      </c>
      <c r="I215" s="183">
        <f t="shared" si="149"/>
        <v>0</v>
      </c>
      <c r="J215" s="183">
        <f t="shared" si="149"/>
        <v>0</v>
      </c>
      <c r="K215" s="183">
        <f t="shared" si="149"/>
        <v>0</v>
      </c>
      <c r="L215" s="183">
        <f t="shared" si="149"/>
        <v>0</v>
      </c>
      <c r="M215" s="183">
        <f t="shared" si="149"/>
        <v>0</v>
      </c>
      <c r="N215" s="183">
        <f t="shared" si="149"/>
        <v>0</v>
      </c>
      <c r="O215" s="183">
        <f t="shared" si="149"/>
        <v>0</v>
      </c>
      <c r="P215" s="183">
        <f t="shared" si="149"/>
        <v>0</v>
      </c>
      <c r="Q215" s="183">
        <f t="shared" si="149"/>
        <v>0</v>
      </c>
      <c r="R215" s="183">
        <f t="shared" si="149"/>
        <v>0</v>
      </c>
      <c r="S215" s="183">
        <f t="shared" si="151"/>
        <v>0</v>
      </c>
      <c r="T215" s="183">
        <f t="shared" si="151"/>
        <v>0</v>
      </c>
      <c r="U215" s="183">
        <f t="shared" si="151"/>
        <v>0</v>
      </c>
      <c r="V215" s="183">
        <f t="shared" si="151"/>
        <v>0</v>
      </c>
      <c r="W215" s="183">
        <f t="shared" si="150"/>
        <v>0</v>
      </c>
      <c r="X215" s="183">
        <f t="shared" si="150"/>
        <v>0</v>
      </c>
      <c r="Y215" s="183">
        <f t="shared" si="150"/>
        <v>0</v>
      </c>
      <c r="Z215" s="183">
        <f t="shared" si="150"/>
        <v>0</v>
      </c>
      <c r="AA215" s="183">
        <f t="shared" si="150"/>
        <v>0</v>
      </c>
      <c r="AB215" s="183">
        <f t="shared" si="150"/>
        <v>0</v>
      </c>
      <c r="AC215" s="183">
        <f t="shared" si="150"/>
        <v>0</v>
      </c>
      <c r="AD215" s="183">
        <f t="shared" si="150"/>
        <v>0</v>
      </c>
      <c r="AE215" s="183">
        <f t="shared" si="150"/>
        <v>0</v>
      </c>
      <c r="AF215" s="196">
        <f t="shared" si="150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49"/>
        <v>0</v>
      </c>
      <c r="D216" s="183">
        <f t="shared" si="149"/>
        <v>0</v>
      </c>
      <c r="E216" s="183">
        <f t="shared" si="149"/>
        <v>0</v>
      </c>
      <c r="F216" s="183">
        <f t="shared" si="149"/>
        <v>0</v>
      </c>
      <c r="G216" s="183">
        <f t="shared" si="149"/>
        <v>0</v>
      </c>
      <c r="H216" s="183">
        <f t="shared" si="149"/>
        <v>0</v>
      </c>
      <c r="I216" s="183">
        <f t="shared" si="149"/>
        <v>0</v>
      </c>
      <c r="J216" s="183">
        <f t="shared" si="149"/>
        <v>0</v>
      </c>
      <c r="K216" s="183">
        <f t="shared" si="149"/>
        <v>0</v>
      </c>
      <c r="L216" s="183">
        <f t="shared" si="149"/>
        <v>0</v>
      </c>
      <c r="M216" s="183">
        <f t="shared" si="149"/>
        <v>0</v>
      </c>
      <c r="N216" s="183">
        <f t="shared" si="149"/>
        <v>0</v>
      </c>
      <c r="O216" s="183">
        <f t="shared" si="149"/>
        <v>0</v>
      </c>
      <c r="P216" s="183">
        <f t="shared" si="149"/>
        <v>0</v>
      </c>
      <c r="Q216" s="183">
        <f t="shared" si="149"/>
        <v>0</v>
      </c>
      <c r="R216" s="183">
        <f t="shared" si="149"/>
        <v>0</v>
      </c>
      <c r="S216" s="183">
        <f t="shared" si="151"/>
        <v>0</v>
      </c>
      <c r="T216" s="183">
        <f t="shared" si="151"/>
        <v>0</v>
      </c>
      <c r="U216" s="183">
        <f t="shared" si="151"/>
        <v>0</v>
      </c>
      <c r="V216" s="183">
        <f t="shared" si="151"/>
        <v>0</v>
      </c>
      <c r="W216" s="183">
        <f t="shared" si="150"/>
        <v>0</v>
      </c>
      <c r="X216" s="183">
        <f t="shared" si="150"/>
        <v>0</v>
      </c>
      <c r="Y216" s="183">
        <f t="shared" si="150"/>
        <v>0</v>
      </c>
      <c r="Z216" s="183">
        <f t="shared" si="150"/>
        <v>0</v>
      </c>
      <c r="AA216" s="183">
        <f t="shared" si="150"/>
        <v>0</v>
      </c>
      <c r="AB216" s="183">
        <f t="shared" si="150"/>
        <v>0</v>
      </c>
      <c r="AC216" s="183">
        <f t="shared" si="150"/>
        <v>0</v>
      </c>
      <c r="AD216" s="183">
        <f t="shared" si="150"/>
        <v>0</v>
      </c>
      <c r="AE216" s="183">
        <f t="shared" si="150"/>
        <v>0</v>
      </c>
      <c r="AF216" s="196">
        <f t="shared" si="150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49"/>
        <v>0</v>
      </c>
      <c r="D217" s="183">
        <f t="shared" si="149"/>
        <v>0</v>
      </c>
      <c r="E217" s="183">
        <f t="shared" si="149"/>
        <v>0</v>
      </c>
      <c r="F217" s="183">
        <f t="shared" si="149"/>
        <v>0</v>
      </c>
      <c r="G217" s="183">
        <f t="shared" si="149"/>
        <v>0</v>
      </c>
      <c r="H217" s="183">
        <f t="shared" si="149"/>
        <v>0</v>
      </c>
      <c r="I217" s="183">
        <f t="shared" si="149"/>
        <v>0</v>
      </c>
      <c r="J217" s="183">
        <f t="shared" si="149"/>
        <v>0</v>
      </c>
      <c r="K217" s="183">
        <f t="shared" si="149"/>
        <v>0</v>
      </c>
      <c r="L217" s="183">
        <f t="shared" si="149"/>
        <v>0</v>
      </c>
      <c r="M217" s="183">
        <f t="shared" si="149"/>
        <v>0</v>
      </c>
      <c r="N217" s="183">
        <f t="shared" si="149"/>
        <v>0</v>
      </c>
      <c r="O217" s="183">
        <f t="shared" si="149"/>
        <v>0</v>
      </c>
      <c r="P217" s="183">
        <f t="shared" si="149"/>
        <v>0</v>
      </c>
      <c r="Q217" s="183">
        <f t="shared" si="149"/>
        <v>0</v>
      </c>
      <c r="R217" s="183">
        <f t="shared" si="149"/>
        <v>0</v>
      </c>
      <c r="S217" s="183">
        <f t="shared" si="151"/>
        <v>0</v>
      </c>
      <c r="T217" s="183">
        <f t="shared" si="151"/>
        <v>0</v>
      </c>
      <c r="U217" s="183">
        <f t="shared" si="151"/>
        <v>0</v>
      </c>
      <c r="V217" s="183">
        <f t="shared" si="151"/>
        <v>0</v>
      </c>
      <c r="W217" s="183">
        <f t="shared" si="150"/>
        <v>0</v>
      </c>
      <c r="X217" s="183">
        <f t="shared" si="150"/>
        <v>0</v>
      </c>
      <c r="Y217" s="183">
        <f t="shared" si="150"/>
        <v>0</v>
      </c>
      <c r="Z217" s="183">
        <f t="shared" si="150"/>
        <v>0</v>
      </c>
      <c r="AA217" s="183">
        <f t="shared" si="150"/>
        <v>0</v>
      </c>
      <c r="AB217" s="183">
        <f t="shared" si="150"/>
        <v>0</v>
      </c>
      <c r="AC217" s="183">
        <f t="shared" si="150"/>
        <v>0</v>
      </c>
      <c r="AD217" s="183">
        <f t="shared" si="150"/>
        <v>0</v>
      </c>
      <c r="AE217" s="183">
        <f t="shared" si="150"/>
        <v>0</v>
      </c>
      <c r="AF217" s="196">
        <f t="shared" si="150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49"/>
        <v>0</v>
      </c>
      <c r="D218" s="183">
        <f t="shared" si="149"/>
        <v>0</v>
      </c>
      <c r="E218" s="183">
        <f t="shared" si="149"/>
        <v>0</v>
      </c>
      <c r="F218" s="183">
        <f t="shared" si="149"/>
        <v>0</v>
      </c>
      <c r="G218" s="183">
        <f t="shared" si="149"/>
        <v>0</v>
      </c>
      <c r="H218" s="183">
        <f t="shared" si="149"/>
        <v>0</v>
      </c>
      <c r="I218" s="183">
        <f t="shared" si="149"/>
        <v>0</v>
      </c>
      <c r="J218" s="183">
        <f t="shared" si="149"/>
        <v>0</v>
      </c>
      <c r="K218" s="183">
        <f t="shared" si="149"/>
        <v>0</v>
      </c>
      <c r="L218" s="183">
        <f t="shared" si="149"/>
        <v>0</v>
      </c>
      <c r="M218" s="183">
        <f t="shared" si="149"/>
        <v>0</v>
      </c>
      <c r="N218" s="183">
        <f t="shared" si="149"/>
        <v>0</v>
      </c>
      <c r="O218" s="183">
        <f t="shared" si="149"/>
        <v>0</v>
      </c>
      <c r="P218" s="183">
        <f t="shared" si="149"/>
        <v>0</v>
      </c>
      <c r="Q218" s="183">
        <f t="shared" si="149"/>
        <v>0</v>
      </c>
      <c r="R218" s="183">
        <f t="shared" si="149"/>
        <v>0</v>
      </c>
      <c r="S218" s="183">
        <f t="shared" si="151"/>
        <v>0</v>
      </c>
      <c r="T218" s="183">
        <f t="shared" si="151"/>
        <v>0</v>
      </c>
      <c r="U218" s="183">
        <f t="shared" si="151"/>
        <v>0</v>
      </c>
      <c r="V218" s="183">
        <f t="shared" si="151"/>
        <v>0</v>
      </c>
      <c r="W218" s="183">
        <f t="shared" si="150"/>
        <v>0</v>
      </c>
      <c r="X218" s="183">
        <f t="shared" si="150"/>
        <v>0</v>
      </c>
      <c r="Y218" s="183">
        <f t="shared" si="150"/>
        <v>0</v>
      </c>
      <c r="Z218" s="183">
        <f t="shared" si="150"/>
        <v>0</v>
      </c>
      <c r="AA218" s="183">
        <f t="shared" si="150"/>
        <v>0</v>
      </c>
      <c r="AB218" s="183">
        <f t="shared" si="150"/>
        <v>0</v>
      </c>
      <c r="AC218" s="183">
        <f t="shared" si="150"/>
        <v>0</v>
      </c>
      <c r="AD218" s="183">
        <f t="shared" si="150"/>
        <v>0</v>
      </c>
      <c r="AE218" s="183">
        <f t="shared" si="150"/>
        <v>0</v>
      </c>
      <c r="AF218" s="196">
        <f t="shared" si="150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49"/>
        <v>0</v>
      </c>
      <c r="D219" s="183">
        <f t="shared" si="149"/>
        <v>0</v>
      </c>
      <c r="E219" s="183">
        <f t="shared" si="149"/>
        <v>0</v>
      </c>
      <c r="F219" s="183">
        <f t="shared" si="149"/>
        <v>0</v>
      </c>
      <c r="G219" s="183">
        <f t="shared" si="149"/>
        <v>0</v>
      </c>
      <c r="H219" s="183">
        <f t="shared" si="149"/>
        <v>0</v>
      </c>
      <c r="I219" s="183">
        <f t="shared" si="149"/>
        <v>0</v>
      </c>
      <c r="J219" s="183">
        <f t="shared" si="149"/>
        <v>0</v>
      </c>
      <c r="K219" s="183">
        <f t="shared" si="149"/>
        <v>0</v>
      </c>
      <c r="L219" s="183">
        <f t="shared" si="149"/>
        <v>0</v>
      </c>
      <c r="M219" s="183">
        <f t="shared" si="149"/>
        <v>0</v>
      </c>
      <c r="N219" s="183">
        <f t="shared" si="149"/>
        <v>0</v>
      </c>
      <c r="O219" s="183">
        <f t="shared" si="149"/>
        <v>0</v>
      </c>
      <c r="P219" s="183">
        <f t="shared" si="149"/>
        <v>0</v>
      </c>
      <c r="Q219" s="183">
        <f t="shared" si="149"/>
        <v>0</v>
      </c>
      <c r="R219" s="183">
        <f t="shared" si="149"/>
        <v>0</v>
      </c>
      <c r="S219" s="183">
        <f t="shared" si="151"/>
        <v>0</v>
      </c>
      <c r="T219" s="183">
        <f t="shared" si="151"/>
        <v>0</v>
      </c>
      <c r="U219" s="183">
        <f t="shared" si="151"/>
        <v>0</v>
      </c>
      <c r="V219" s="183">
        <f t="shared" si="151"/>
        <v>0</v>
      </c>
      <c r="W219" s="183">
        <f t="shared" si="150"/>
        <v>0</v>
      </c>
      <c r="X219" s="183">
        <f t="shared" si="150"/>
        <v>0</v>
      </c>
      <c r="Y219" s="183">
        <f t="shared" si="150"/>
        <v>0</v>
      </c>
      <c r="Z219" s="183">
        <f t="shared" si="150"/>
        <v>0</v>
      </c>
      <c r="AA219" s="183">
        <f t="shared" si="150"/>
        <v>0</v>
      </c>
      <c r="AB219" s="183">
        <f t="shared" si="150"/>
        <v>0</v>
      </c>
      <c r="AC219" s="183">
        <f t="shared" si="150"/>
        <v>0</v>
      </c>
      <c r="AD219" s="183">
        <f t="shared" si="150"/>
        <v>0</v>
      </c>
      <c r="AE219" s="183">
        <f t="shared" si="150"/>
        <v>0</v>
      </c>
      <c r="AF219" s="196">
        <f t="shared" si="150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49"/>
        <v>0</v>
      </c>
      <c r="D220" s="183">
        <f t="shared" si="149"/>
        <v>0</v>
      </c>
      <c r="E220" s="183">
        <f t="shared" si="149"/>
        <v>0</v>
      </c>
      <c r="F220" s="183">
        <f t="shared" si="149"/>
        <v>0</v>
      </c>
      <c r="G220" s="183">
        <f t="shared" si="149"/>
        <v>0</v>
      </c>
      <c r="H220" s="183">
        <f t="shared" si="149"/>
        <v>0</v>
      </c>
      <c r="I220" s="183">
        <f t="shared" si="149"/>
        <v>0</v>
      </c>
      <c r="J220" s="183">
        <f t="shared" si="149"/>
        <v>0</v>
      </c>
      <c r="K220" s="183">
        <f t="shared" si="149"/>
        <v>0</v>
      </c>
      <c r="L220" s="183">
        <f t="shared" si="149"/>
        <v>0</v>
      </c>
      <c r="M220" s="183">
        <f t="shared" si="149"/>
        <v>0</v>
      </c>
      <c r="N220" s="183">
        <f t="shared" si="149"/>
        <v>0</v>
      </c>
      <c r="O220" s="183">
        <f t="shared" si="149"/>
        <v>0</v>
      </c>
      <c r="P220" s="183">
        <f t="shared" si="149"/>
        <v>0</v>
      </c>
      <c r="Q220" s="183">
        <f t="shared" si="149"/>
        <v>0</v>
      </c>
      <c r="R220" s="183">
        <f t="shared" si="149"/>
        <v>0</v>
      </c>
      <c r="S220" s="183">
        <f t="shared" si="151"/>
        <v>0</v>
      </c>
      <c r="T220" s="183">
        <f t="shared" si="151"/>
        <v>0</v>
      </c>
      <c r="U220" s="183">
        <f t="shared" si="151"/>
        <v>0</v>
      </c>
      <c r="V220" s="183">
        <f t="shared" si="151"/>
        <v>0</v>
      </c>
      <c r="W220" s="183">
        <f t="shared" si="150"/>
        <v>0</v>
      </c>
      <c r="X220" s="183">
        <f t="shared" si="150"/>
        <v>0</v>
      </c>
      <c r="Y220" s="183">
        <f t="shared" si="150"/>
        <v>0</v>
      </c>
      <c r="Z220" s="183">
        <f t="shared" si="150"/>
        <v>0</v>
      </c>
      <c r="AA220" s="183">
        <f t="shared" si="150"/>
        <v>0</v>
      </c>
      <c r="AB220" s="183">
        <f t="shared" si="150"/>
        <v>0</v>
      </c>
      <c r="AC220" s="183">
        <f t="shared" si="150"/>
        <v>0</v>
      </c>
      <c r="AD220" s="183">
        <f t="shared" si="150"/>
        <v>0</v>
      </c>
      <c r="AE220" s="183">
        <f t="shared" si="150"/>
        <v>0</v>
      </c>
      <c r="AF220" s="196">
        <f t="shared" si="150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49"/>
        <v>0</v>
      </c>
      <c r="D221" s="183">
        <f t="shared" si="149"/>
        <v>0</v>
      </c>
      <c r="E221" s="183">
        <f t="shared" si="149"/>
        <v>0</v>
      </c>
      <c r="F221" s="183">
        <f t="shared" si="149"/>
        <v>0</v>
      </c>
      <c r="G221" s="183">
        <f t="shared" si="149"/>
        <v>0</v>
      </c>
      <c r="H221" s="183">
        <f t="shared" si="149"/>
        <v>0</v>
      </c>
      <c r="I221" s="183">
        <f t="shared" si="149"/>
        <v>0</v>
      </c>
      <c r="J221" s="183">
        <f t="shared" si="149"/>
        <v>0</v>
      </c>
      <c r="K221" s="183">
        <f t="shared" si="149"/>
        <v>0</v>
      </c>
      <c r="L221" s="183">
        <f t="shared" si="149"/>
        <v>0</v>
      </c>
      <c r="M221" s="183">
        <f t="shared" si="149"/>
        <v>0</v>
      </c>
      <c r="N221" s="183">
        <f t="shared" si="149"/>
        <v>0</v>
      </c>
      <c r="O221" s="183">
        <f t="shared" si="149"/>
        <v>0</v>
      </c>
      <c r="P221" s="183">
        <f t="shared" si="149"/>
        <v>0</v>
      </c>
      <c r="Q221" s="183">
        <f t="shared" si="149"/>
        <v>0</v>
      </c>
      <c r="R221" s="183">
        <f t="shared" si="149"/>
        <v>0</v>
      </c>
      <c r="S221" s="183">
        <f t="shared" si="151"/>
        <v>0</v>
      </c>
      <c r="T221" s="183">
        <f t="shared" si="151"/>
        <v>0</v>
      </c>
      <c r="U221" s="183">
        <f t="shared" si="151"/>
        <v>0</v>
      </c>
      <c r="V221" s="183">
        <f t="shared" si="151"/>
        <v>0</v>
      </c>
      <c r="W221" s="183">
        <f t="shared" si="150"/>
        <v>0</v>
      </c>
      <c r="X221" s="183">
        <f t="shared" si="150"/>
        <v>0</v>
      </c>
      <c r="Y221" s="183">
        <f t="shared" si="150"/>
        <v>0</v>
      </c>
      <c r="Z221" s="183">
        <f t="shared" si="150"/>
        <v>0</v>
      </c>
      <c r="AA221" s="183">
        <f t="shared" si="150"/>
        <v>0</v>
      </c>
      <c r="AB221" s="183">
        <f t="shared" si="150"/>
        <v>0</v>
      </c>
      <c r="AC221" s="183">
        <f t="shared" si="150"/>
        <v>0</v>
      </c>
      <c r="AD221" s="183">
        <f t="shared" si="150"/>
        <v>0</v>
      </c>
      <c r="AE221" s="183">
        <f t="shared" si="150"/>
        <v>0</v>
      </c>
      <c r="AF221" s="196">
        <f t="shared" si="150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49"/>
        <v>0</v>
      </c>
      <c r="D222" s="183">
        <f t="shared" si="149"/>
        <v>0</v>
      </c>
      <c r="E222" s="183">
        <f t="shared" si="149"/>
        <v>0</v>
      </c>
      <c r="F222" s="183">
        <f t="shared" si="149"/>
        <v>0</v>
      </c>
      <c r="G222" s="183">
        <f t="shared" si="149"/>
        <v>0</v>
      </c>
      <c r="H222" s="183">
        <f t="shared" si="149"/>
        <v>0</v>
      </c>
      <c r="I222" s="183">
        <f t="shared" si="149"/>
        <v>0</v>
      </c>
      <c r="J222" s="183">
        <f t="shared" si="149"/>
        <v>0</v>
      </c>
      <c r="K222" s="183">
        <f t="shared" si="149"/>
        <v>0</v>
      </c>
      <c r="L222" s="183">
        <f t="shared" si="149"/>
        <v>0</v>
      </c>
      <c r="M222" s="183">
        <f t="shared" si="149"/>
        <v>0</v>
      </c>
      <c r="N222" s="183">
        <f t="shared" si="149"/>
        <v>0</v>
      </c>
      <c r="O222" s="183">
        <f t="shared" si="149"/>
        <v>0</v>
      </c>
      <c r="P222" s="183">
        <f t="shared" si="149"/>
        <v>0</v>
      </c>
      <c r="Q222" s="183">
        <f t="shared" si="149"/>
        <v>0</v>
      </c>
      <c r="R222" s="183">
        <f t="shared" si="149"/>
        <v>0</v>
      </c>
      <c r="S222" s="183">
        <f t="shared" si="151"/>
        <v>0</v>
      </c>
      <c r="T222" s="183">
        <f t="shared" si="151"/>
        <v>0</v>
      </c>
      <c r="U222" s="183">
        <f t="shared" si="151"/>
        <v>0</v>
      </c>
      <c r="V222" s="183">
        <f t="shared" si="151"/>
        <v>0</v>
      </c>
      <c r="W222" s="183">
        <f t="shared" si="150"/>
        <v>0</v>
      </c>
      <c r="X222" s="183">
        <f t="shared" si="150"/>
        <v>0</v>
      </c>
      <c r="Y222" s="183">
        <f t="shared" si="150"/>
        <v>0</v>
      </c>
      <c r="Z222" s="183">
        <f t="shared" si="150"/>
        <v>0</v>
      </c>
      <c r="AA222" s="183">
        <f t="shared" si="150"/>
        <v>0</v>
      </c>
      <c r="AB222" s="183">
        <f t="shared" si="150"/>
        <v>0</v>
      </c>
      <c r="AC222" s="183">
        <f t="shared" si="150"/>
        <v>0</v>
      </c>
      <c r="AD222" s="183">
        <f t="shared" si="150"/>
        <v>0</v>
      </c>
      <c r="AE222" s="183">
        <f t="shared" si="150"/>
        <v>0</v>
      </c>
      <c r="AF222" s="196">
        <f t="shared" si="150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49"/>
        <v>0</v>
      </c>
      <c r="D223" s="183">
        <f t="shared" si="149"/>
        <v>0</v>
      </c>
      <c r="E223" s="183">
        <f t="shared" si="149"/>
        <v>0</v>
      </c>
      <c r="F223" s="183">
        <f t="shared" si="149"/>
        <v>0</v>
      </c>
      <c r="G223" s="183">
        <f t="shared" si="149"/>
        <v>0</v>
      </c>
      <c r="H223" s="183">
        <f t="shared" si="149"/>
        <v>0</v>
      </c>
      <c r="I223" s="183">
        <f t="shared" si="149"/>
        <v>0</v>
      </c>
      <c r="J223" s="183">
        <f t="shared" si="149"/>
        <v>0</v>
      </c>
      <c r="K223" s="183">
        <f t="shared" si="149"/>
        <v>0</v>
      </c>
      <c r="L223" s="183">
        <f t="shared" si="149"/>
        <v>0</v>
      </c>
      <c r="M223" s="183">
        <f t="shared" si="149"/>
        <v>0</v>
      </c>
      <c r="N223" s="183">
        <f t="shared" si="149"/>
        <v>0</v>
      </c>
      <c r="O223" s="183">
        <f t="shared" si="149"/>
        <v>0</v>
      </c>
      <c r="P223" s="183">
        <f t="shared" si="149"/>
        <v>0</v>
      </c>
      <c r="Q223" s="183">
        <f t="shared" si="149"/>
        <v>0</v>
      </c>
      <c r="R223" s="183">
        <f t="shared" si="149"/>
        <v>0</v>
      </c>
      <c r="S223" s="183">
        <f t="shared" si="151"/>
        <v>0</v>
      </c>
      <c r="T223" s="183">
        <f t="shared" si="151"/>
        <v>0</v>
      </c>
      <c r="U223" s="183">
        <f t="shared" si="151"/>
        <v>0</v>
      </c>
      <c r="V223" s="183">
        <f t="shared" si="151"/>
        <v>0</v>
      </c>
      <c r="W223" s="183">
        <f t="shared" si="150"/>
        <v>0</v>
      </c>
      <c r="X223" s="183">
        <f t="shared" si="150"/>
        <v>0</v>
      </c>
      <c r="Y223" s="183">
        <f t="shared" si="150"/>
        <v>0</v>
      </c>
      <c r="Z223" s="183">
        <f t="shared" si="150"/>
        <v>0</v>
      </c>
      <c r="AA223" s="183">
        <f t="shared" si="150"/>
        <v>0</v>
      </c>
      <c r="AB223" s="183">
        <f t="shared" si="150"/>
        <v>0</v>
      </c>
      <c r="AC223" s="183">
        <f t="shared" si="150"/>
        <v>0</v>
      </c>
      <c r="AD223" s="183">
        <f t="shared" si="150"/>
        <v>0</v>
      </c>
      <c r="AE223" s="183">
        <f t="shared" si="150"/>
        <v>0</v>
      </c>
      <c r="AF223" s="196">
        <f t="shared" si="150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49"/>
        <v>0</v>
      </c>
      <c r="D224" s="183">
        <f t="shared" si="149"/>
        <v>0</v>
      </c>
      <c r="E224" s="183">
        <f t="shared" si="149"/>
        <v>0</v>
      </c>
      <c r="F224" s="183">
        <f t="shared" si="149"/>
        <v>0</v>
      </c>
      <c r="G224" s="183">
        <f t="shared" si="149"/>
        <v>0</v>
      </c>
      <c r="H224" s="183">
        <f t="shared" si="149"/>
        <v>0</v>
      </c>
      <c r="I224" s="183">
        <f t="shared" si="149"/>
        <v>0</v>
      </c>
      <c r="J224" s="183">
        <f t="shared" si="149"/>
        <v>0</v>
      </c>
      <c r="K224" s="183">
        <f t="shared" si="149"/>
        <v>0</v>
      </c>
      <c r="L224" s="183">
        <f t="shared" si="149"/>
        <v>0</v>
      </c>
      <c r="M224" s="183">
        <f t="shared" si="149"/>
        <v>0</v>
      </c>
      <c r="N224" s="183">
        <f t="shared" si="149"/>
        <v>0</v>
      </c>
      <c r="O224" s="183">
        <f t="shared" si="149"/>
        <v>0</v>
      </c>
      <c r="P224" s="183">
        <f t="shared" si="149"/>
        <v>0</v>
      </c>
      <c r="Q224" s="183">
        <f t="shared" si="149"/>
        <v>0</v>
      </c>
      <c r="R224" s="183">
        <f t="shared" si="149"/>
        <v>0</v>
      </c>
      <c r="S224" s="183">
        <f t="shared" si="151"/>
        <v>0</v>
      </c>
      <c r="T224" s="183">
        <f t="shared" si="151"/>
        <v>0</v>
      </c>
      <c r="U224" s="183">
        <f t="shared" si="151"/>
        <v>0</v>
      </c>
      <c r="V224" s="183">
        <f t="shared" si="151"/>
        <v>0</v>
      </c>
      <c r="W224" s="183">
        <f t="shared" si="150"/>
        <v>0</v>
      </c>
      <c r="X224" s="183">
        <f t="shared" si="150"/>
        <v>0</v>
      </c>
      <c r="Y224" s="183">
        <f t="shared" si="150"/>
        <v>0</v>
      </c>
      <c r="Z224" s="183">
        <f t="shared" si="150"/>
        <v>0</v>
      </c>
      <c r="AA224" s="183">
        <f t="shared" si="150"/>
        <v>0</v>
      </c>
      <c r="AB224" s="183">
        <f t="shared" si="150"/>
        <v>0</v>
      </c>
      <c r="AC224" s="183">
        <f t="shared" si="150"/>
        <v>0</v>
      </c>
      <c r="AD224" s="183">
        <f t="shared" si="150"/>
        <v>0</v>
      </c>
      <c r="AE224" s="183">
        <f t="shared" si="150"/>
        <v>0</v>
      </c>
      <c r="AF224" s="196">
        <f t="shared" si="150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49"/>
        <v>0</v>
      </c>
      <c r="D225" s="183">
        <f t="shared" si="149"/>
        <v>0</v>
      </c>
      <c r="E225" s="183">
        <f t="shared" si="149"/>
        <v>0</v>
      </c>
      <c r="F225" s="183">
        <f t="shared" si="149"/>
        <v>0</v>
      </c>
      <c r="G225" s="183">
        <f t="shared" si="149"/>
        <v>0</v>
      </c>
      <c r="H225" s="183">
        <f t="shared" si="149"/>
        <v>0</v>
      </c>
      <c r="I225" s="183">
        <f t="shared" si="149"/>
        <v>0</v>
      </c>
      <c r="J225" s="183">
        <f t="shared" si="149"/>
        <v>0</v>
      </c>
      <c r="K225" s="183">
        <f t="shared" si="149"/>
        <v>0</v>
      </c>
      <c r="L225" s="183">
        <f t="shared" si="149"/>
        <v>0</v>
      </c>
      <c r="M225" s="183">
        <f t="shared" si="149"/>
        <v>0</v>
      </c>
      <c r="N225" s="183">
        <f t="shared" si="149"/>
        <v>0</v>
      </c>
      <c r="O225" s="183">
        <f t="shared" si="149"/>
        <v>0</v>
      </c>
      <c r="P225" s="183">
        <f t="shared" si="149"/>
        <v>0</v>
      </c>
      <c r="Q225" s="183">
        <f t="shared" si="149"/>
        <v>0</v>
      </c>
      <c r="R225" s="183">
        <f t="shared" si="149"/>
        <v>0</v>
      </c>
      <c r="S225" s="183">
        <f t="shared" si="151"/>
        <v>0</v>
      </c>
      <c r="T225" s="183">
        <f t="shared" si="151"/>
        <v>0</v>
      </c>
      <c r="U225" s="183">
        <f t="shared" si="151"/>
        <v>0</v>
      </c>
      <c r="V225" s="183">
        <f t="shared" si="151"/>
        <v>0</v>
      </c>
      <c r="W225" s="183">
        <f t="shared" si="150"/>
        <v>0</v>
      </c>
      <c r="X225" s="183">
        <f t="shared" si="150"/>
        <v>0</v>
      </c>
      <c r="Y225" s="183">
        <f t="shared" si="150"/>
        <v>0</v>
      </c>
      <c r="Z225" s="183">
        <f t="shared" si="150"/>
        <v>0</v>
      </c>
      <c r="AA225" s="183">
        <f t="shared" si="150"/>
        <v>0</v>
      </c>
      <c r="AB225" s="183">
        <f t="shared" si="150"/>
        <v>0</v>
      </c>
      <c r="AC225" s="183">
        <f t="shared" si="150"/>
        <v>0</v>
      </c>
      <c r="AD225" s="183">
        <f t="shared" si="150"/>
        <v>0</v>
      </c>
      <c r="AE225" s="183">
        <f t="shared" si="150"/>
        <v>0</v>
      </c>
      <c r="AF225" s="196">
        <f t="shared" si="150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49"/>
        <v>0</v>
      </c>
      <c r="D226" s="183">
        <f t="shared" si="149"/>
        <v>0</v>
      </c>
      <c r="E226" s="183">
        <f t="shared" si="149"/>
        <v>0</v>
      </c>
      <c r="F226" s="183">
        <f t="shared" si="149"/>
        <v>0</v>
      </c>
      <c r="G226" s="183">
        <f t="shared" si="149"/>
        <v>0</v>
      </c>
      <c r="H226" s="183">
        <f t="shared" si="149"/>
        <v>0</v>
      </c>
      <c r="I226" s="183">
        <f t="shared" si="149"/>
        <v>0</v>
      </c>
      <c r="J226" s="183">
        <f t="shared" si="149"/>
        <v>0</v>
      </c>
      <c r="K226" s="183">
        <f t="shared" si="149"/>
        <v>0</v>
      </c>
      <c r="L226" s="183">
        <f t="shared" si="149"/>
        <v>0</v>
      </c>
      <c r="M226" s="183">
        <f t="shared" si="149"/>
        <v>0</v>
      </c>
      <c r="N226" s="183">
        <f t="shared" si="149"/>
        <v>0</v>
      </c>
      <c r="O226" s="183">
        <f t="shared" si="149"/>
        <v>0</v>
      </c>
      <c r="P226" s="183">
        <f t="shared" si="149"/>
        <v>0</v>
      </c>
      <c r="Q226" s="183">
        <f t="shared" si="149"/>
        <v>0</v>
      </c>
      <c r="R226" s="183">
        <f t="shared" si="149"/>
        <v>0</v>
      </c>
      <c r="S226" s="183">
        <f t="shared" si="151"/>
        <v>0</v>
      </c>
      <c r="T226" s="183">
        <f t="shared" si="151"/>
        <v>0</v>
      </c>
      <c r="U226" s="183">
        <f t="shared" si="151"/>
        <v>0</v>
      </c>
      <c r="V226" s="183">
        <f t="shared" si="151"/>
        <v>0</v>
      </c>
      <c r="W226" s="183">
        <f t="shared" si="151"/>
        <v>0</v>
      </c>
      <c r="X226" s="183">
        <f t="shared" si="151"/>
        <v>0</v>
      </c>
      <c r="Y226" s="183">
        <f t="shared" si="151"/>
        <v>0</v>
      </c>
      <c r="Z226" s="183">
        <f t="shared" si="151"/>
        <v>0</v>
      </c>
      <c r="AA226" s="183">
        <f t="shared" si="151"/>
        <v>0</v>
      </c>
      <c r="AB226" s="183">
        <f t="shared" si="151"/>
        <v>0</v>
      </c>
      <c r="AC226" s="183">
        <f t="shared" si="151"/>
        <v>0</v>
      </c>
      <c r="AD226" s="183">
        <f t="shared" si="151"/>
        <v>0</v>
      </c>
      <c r="AE226" s="183">
        <f t="shared" si="151"/>
        <v>0</v>
      </c>
      <c r="AF226" s="196">
        <f t="shared" si="151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152">B227</f>
        <v>0</v>
      </c>
      <c r="D227" s="183">
        <f t="shared" si="152"/>
        <v>0</v>
      </c>
      <c r="E227" s="183">
        <f t="shared" si="152"/>
        <v>0</v>
      </c>
      <c r="F227" s="183">
        <f t="shared" si="152"/>
        <v>0</v>
      </c>
      <c r="G227" s="183">
        <f t="shared" si="152"/>
        <v>0</v>
      </c>
      <c r="H227" s="183">
        <f t="shared" si="152"/>
        <v>0</v>
      </c>
      <c r="I227" s="183">
        <f t="shared" si="152"/>
        <v>0</v>
      </c>
      <c r="J227" s="183">
        <f t="shared" si="152"/>
        <v>0</v>
      </c>
      <c r="K227" s="183">
        <f t="shared" si="152"/>
        <v>0</v>
      </c>
      <c r="L227" s="183">
        <f t="shared" si="152"/>
        <v>0</v>
      </c>
      <c r="M227" s="183">
        <f t="shared" si="152"/>
        <v>0</v>
      </c>
      <c r="N227" s="183">
        <f t="shared" si="152"/>
        <v>0</v>
      </c>
      <c r="O227" s="183">
        <f t="shared" si="152"/>
        <v>0</v>
      </c>
      <c r="P227" s="183">
        <f t="shared" si="152"/>
        <v>0</v>
      </c>
      <c r="Q227" s="183">
        <f t="shared" si="152"/>
        <v>0</v>
      </c>
      <c r="R227" s="183">
        <f t="shared" si="152"/>
        <v>0</v>
      </c>
      <c r="S227" s="183">
        <f t="shared" si="151"/>
        <v>0</v>
      </c>
      <c r="T227" s="183">
        <f t="shared" si="151"/>
        <v>0</v>
      </c>
      <c r="U227" s="183">
        <f t="shared" si="151"/>
        <v>0</v>
      </c>
      <c r="V227" s="183">
        <f t="shared" si="151"/>
        <v>0</v>
      </c>
      <c r="W227" s="183">
        <f t="shared" si="151"/>
        <v>0</v>
      </c>
      <c r="X227" s="183">
        <f t="shared" si="151"/>
        <v>0</v>
      </c>
      <c r="Y227" s="183">
        <f t="shared" si="151"/>
        <v>0</v>
      </c>
      <c r="Z227" s="183">
        <f t="shared" si="151"/>
        <v>0</v>
      </c>
      <c r="AA227" s="183">
        <f t="shared" si="151"/>
        <v>0</v>
      </c>
      <c r="AB227" s="183">
        <f t="shared" si="151"/>
        <v>0</v>
      </c>
      <c r="AC227" s="183">
        <f t="shared" si="151"/>
        <v>0</v>
      </c>
      <c r="AD227" s="183">
        <f t="shared" si="151"/>
        <v>0</v>
      </c>
      <c r="AE227" s="183">
        <f t="shared" si="151"/>
        <v>0</v>
      </c>
      <c r="AF227" s="196">
        <f t="shared" si="151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52"/>
        <v>0</v>
      </c>
      <c r="D228" s="183">
        <f t="shared" si="152"/>
        <v>0</v>
      </c>
      <c r="E228" s="183">
        <f t="shared" si="152"/>
        <v>0</v>
      </c>
      <c r="F228" s="183">
        <f t="shared" si="152"/>
        <v>0</v>
      </c>
      <c r="G228" s="183">
        <f t="shared" si="152"/>
        <v>0</v>
      </c>
      <c r="H228" s="183">
        <f t="shared" si="152"/>
        <v>0</v>
      </c>
      <c r="I228" s="183">
        <f t="shared" si="152"/>
        <v>0</v>
      </c>
      <c r="J228" s="183">
        <f t="shared" si="152"/>
        <v>0</v>
      </c>
      <c r="K228" s="183">
        <f t="shared" si="152"/>
        <v>0</v>
      </c>
      <c r="L228" s="183">
        <f t="shared" si="152"/>
        <v>0</v>
      </c>
      <c r="M228" s="183">
        <f t="shared" si="152"/>
        <v>0</v>
      </c>
      <c r="N228" s="183">
        <f t="shared" si="152"/>
        <v>0</v>
      </c>
      <c r="O228" s="183">
        <f t="shared" si="152"/>
        <v>0</v>
      </c>
      <c r="P228" s="183">
        <f t="shared" si="152"/>
        <v>0</v>
      </c>
      <c r="Q228" s="183">
        <f t="shared" si="152"/>
        <v>0</v>
      </c>
      <c r="R228" s="183">
        <f t="shared" si="152"/>
        <v>0</v>
      </c>
      <c r="S228" s="183">
        <f t="shared" si="151"/>
        <v>0</v>
      </c>
      <c r="T228" s="183">
        <f t="shared" si="151"/>
        <v>0</v>
      </c>
      <c r="U228" s="183">
        <f t="shared" si="151"/>
        <v>0</v>
      </c>
      <c r="V228" s="183">
        <f t="shared" si="151"/>
        <v>0</v>
      </c>
      <c r="W228" s="183">
        <f t="shared" si="151"/>
        <v>0</v>
      </c>
      <c r="X228" s="183">
        <f t="shared" si="151"/>
        <v>0</v>
      </c>
      <c r="Y228" s="183">
        <f t="shared" si="151"/>
        <v>0</v>
      </c>
      <c r="Z228" s="183">
        <f t="shared" si="151"/>
        <v>0</v>
      </c>
      <c r="AA228" s="183">
        <f t="shared" si="151"/>
        <v>0</v>
      </c>
      <c r="AB228" s="183">
        <f t="shared" si="151"/>
        <v>0</v>
      </c>
      <c r="AC228" s="183">
        <f t="shared" si="151"/>
        <v>0</v>
      </c>
      <c r="AD228" s="183">
        <f t="shared" si="151"/>
        <v>0</v>
      </c>
      <c r="AE228" s="183">
        <f t="shared" si="151"/>
        <v>0</v>
      </c>
      <c r="AF228" s="196">
        <f t="shared" si="151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52"/>
        <v>0</v>
      </c>
      <c r="D229" s="183">
        <f t="shared" si="152"/>
        <v>0</v>
      </c>
      <c r="E229" s="183">
        <f t="shared" si="152"/>
        <v>0</v>
      </c>
      <c r="F229" s="183">
        <f t="shared" si="152"/>
        <v>0</v>
      </c>
      <c r="G229" s="183">
        <f t="shared" si="152"/>
        <v>0</v>
      </c>
      <c r="H229" s="183">
        <f t="shared" si="152"/>
        <v>0</v>
      </c>
      <c r="I229" s="183">
        <f t="shared" si="152"/>
        <v>0</v>
      </c>
      <c r="J229" s="183">
        <f t="shared" si="152"/>
        <v>0</v>
      </c>
      <c r="K229" s="183">
        <f t="shared" si="152"/>
        <v>0</v>
      </c>
      <c r="L229" s="183">
        <f t="shared" si="152"/>
        <v>0</v>
      </c>
      <c r="M229" s="183">
        <f t="shared" si="152"/>
        <v>0</v>
      </c>
      <c r="N229" s="183">
        <f t="shared" si="152"/>
        <v>0</v>
      </c>
      <c r="O229" s="183">
        <f t="shared" si="152"/>
        <v>0</v>
      </c>
      <c r="P229" s="183">
        <f t="shared" si="152"/>
        <v>0</v>
      </c>
      <c r="Q229" s="183">
        <f t="shared" si="152"/>
        <v>0</v>
      </c>
      <c r="R229" s="183">
        <f t="shared" si="152"/>
        <v>0</v>
      </c>
      <c r="S229" s="183">
        <f t="shared" si="151"/>
        <v>0</v>
      </c>
      <c r="T229" s="183">
        <f t="shared" si="151"/>
        <v>0</v>
      </c>
      <c r="U229" s="183">
        <f t="shared" si="151"/>
        <v>0</v>
      </c>
      <c r="V229" s="183">
        <f t="shared" si="151"/>
        <v>0</v>
      </c>
      <c r="W229" s="183">
        <f t="shared" si="151"/>
        <v>0</v>
      </c>
      <c r="X229" s="183">
        <f t="shared" si="151"/>
        <v>0</v>
      </c>
      <c r="Y229" s="183">
        <f t="shared" si="151"/>
        <v>0</v>
      </c>
      <c r="Z229" s="183">
        <f t="shared" si="151"/>
        <v>0</v>
      </c>
      <c r="AA229" s="183">
        <f t="shared" si="151"/>
        <v>0</v>
      </c>
      <c r="AB229" s="183">
        <f t="shared" si="151"/>
        <v>0</v>
      </c>
      <c r="AC229" s="183">
        <f t="shared" si="151"/>
        <v>0</v>
      </c>
      <c r="AD229" s="183">
        <f t="shared" si="151"/>
        <v>0</v>
      </c>
      <c r="AE229" s="183">
        <f t="shared" si="151"/>
        <v>0</v>
      </c>
      <c r="AF229" s="196">
        <f t="shared" si="151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52"/>
        <v>0</v>
      </c>
      <c r="D230" s="183">
        <f t="shared" si="152"/>
        <v>0</v>
      </c>
      <c r="E230" s="183">
        <f t="shared" si="152"/>
        <v>0</v>
      </c>
      <c r="F230" s="183">
        <f t="shared" si="152"/>
        <v>0</v>
      </c>
      <c r="G230" s="183">
        <f t="shared" si="152"/>
        <v>0</v>
      </c>
      <c r="H230" s="183">
        <f t="shared" si="152"/>
        <v>0</v>
      </c>
      <c r="I230" s="183">
        <f t="shared" si="152"/>
        <v>0</v>
      </c>
      <c r="J230" s="183">
        <f t="shared" si="152"/>
        <v>0</v>
      </c>
      <c r="K230" s="183">
        <f t="shared" si="152"/>
        <v>0</v>
      </c>
      <c r="L230" s="183">
        <f t="shared" si="152"/>
        <v>0</v>
      </c>
      <c r="M230" s="183">
        <f t="shared" si="152"/>
        <v>0</v>
      </c>
      <c r="N230" s="183">
        <f t="shared" si="152"/>
        <v>0</v>
      </c>
      <c r="O230" s="183">
        <f t="shared" si="152"/>
        <v>0</v>
      </c>
      <c r="P230" s="183">
        <f t="shared" si="152"/>
        <v>0</v>
      </c>
      <c r="Q230" s="183">
        <f t="shared" si="152"/>
        <v>0</v>
      </c>
      <c r="R230" s="183">
        <f t="shared" si="152"/>
        <v>0</v>
      </c>
      <c r="S230" s="183">
        <f t="shared" si="151"/>
        <v>0</v>
      </c>
      <c r="T230" s="183">
        <f t="shared" si="151"/>
        <v>0</v>
      </c>
      <c r="U230" s="183">
        <f t="shared" si="151"/>
        <v>0</v>
      </c>
      <c r="V230" s="183">
        <f t="shared" si="151"/>
        <v>0</v>
      </c>
      <c r="W230" s="183">
        <f t="shared" si="151"/>
        <v>0</v>
      </c>
      <c r="X230" s="183">
        <f t="shared" si="151"/>
        <v>0</v>
      </c>
      <c r="Y230" s="183">
        <f t="shared" si="151"/>
        <v>0</v>
      </c>
      <c r="Z230" s="183">
        <f t="shared" si="151"/>
        <v>0</v>
      </c>
      <c r="AA230" s="183">
        <f t="shared" si="151"/>
        <v>0</v>
      </c>
      <c r="AB230" s="183">
        <f t="shared" si="151"/>
        <v>0</v>
      </c>
      <c r="AC230" s="183">
        <f t="shared" si="151"/>
        <v>0</v>
      </c>
      <c r="AD230" s="183">
        <f t="shared" si="151"/>
        <v>0</v>
      </c>
      <c r="AE230" s="183">
        <f t="shared" si="151"/>
        <v>0</v>
      </c>
      <c r="AF230" s="196">
        <f t="shared" si="151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52"/>
        <v>0</v>
      </c>
      <c r="D231" s="183">
        <f t="shared" si="152"/>
        <v>0</v>
      </c>
      <c r="E231" s="183">
        <f t="shared" si="152"/>
        <v>0</v>
      </c>
      <c r="F231" s="183">
        <f t="shared" si="152"/>
        <v>0</v>
      </c>
      <c r="G231" s="183">
        <f t="shared" si="152"/>
        <v>0</v>
      </c>
      <c r="H231" s="183">
        <f t="shared" si="152"/>
        <v>0</v>
      </c>
      <c r="I231" s="183">
        <f t="shared" si="152"/>
        <v>0</v>
      </c>
      <c r="J231" s="183">
        <f t="shared" si="152"/>
        <v>0</v>
      </c>
      <c r="K231" s="183">
        <f t="shared" si="152"/>
        <v>0</v>
      </c>
      <c r="L231" s="183">
        <f t="shared" si="152"/>
        <v>0</v>
      </c>
      <c r="M231" s="183">
        <f t="shared" si="152"/>
        <v>0</v>
      </c>
      <c r="N231" s="183">
        <f t="shared" si="152"/>
        <v>0</v>
      </c>
      <c r="O231" s="183">
        <f t="shared" si="152"/>
        <v>0</v>
      </c>
      <c r="P231" s="183">
        <f t="shared" si="152"/>
        <v>0</v>
      </c>
      <c r="Q231" s="183">
        <f t="shared" si="152"/>
        <v>0</v>
      </c>
      <c r="R231" s="183">
        <f t="shared" si="152"/>
        <v>0</v>
      </c>
      <c r="S231" s="183">
        <f t="shared" si="151"/>
        <v>0</v>
      </c>
      <c r="T231" s="183">
        <f t="shared" si="151"/>
        <v>0</v>
      </c>
      <c r="U231" s="183">
        <f t="shared" si="151"/>
        <v>0</v>
      </c>
      <c r="V231" s="183">
        <f t="shared" si="151"/>
        <v>0</v>
      </c>
      <c r="W231" s="183">
        <f t="shared" si="151"/>
        <v>0</v>
      </c>
      <c r="X231" s="183">
        <f t="shared" si="151"/>
        <v>0</v>
      </c>
      <c r="Y231" s="183">
        <f t="shared" si="151"/>
        <v>0</v>
      </c>
      <c r="Z231" s="183">
        <f t="shared" si="151"/>
        <v>0</v>
      </c>
      <c r="AA231" s="183">
        <f t="shared" si="151"/>
        <v>0</v>
      </c>
      <c r="AB231" s="183">
        <f t="shared" si="151"/>
        <v>0</v>
      </c>
      <c r="AC231" s="183">
        <f t="shared" si="151"/>
        <v>0</v>
      </c>
      <c r="AD231" s="183">
        <f t="shared" si="151"/>
        <v>0</v>
      </c>
      <c r="AE231" s="183">
        <f t="shared" si="151"/>
        <v>0</v>
      </c>
      <c r="AF231" s="196">
        <f t="shared" si="151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52"/>
        <v>0</v>
      </c>
      <c r="D232" s="183">
        <f t="shared" si="152"/>
        <v>0</v>
      </c>
      <c r="E232" s="183">
        <f t="shared" si="152"/>
        <v>0</v>
      </c>
      <c r="F232" s="183">
        <f t="shared" si="152"/>
        <v>0</v>
      </c>
      <c r="G232" s="183">
        <f t="shared" si="152"/>
        <v>0</v>
      </c>
      <c r="H232" s="183">
        <f t="shared" si="152"/>
        <v>0</v>
      </c>
      <c r="I232" s="183">
        <f t="shared" si="152"/>
        <v>0</v>
      </c>
      <c r="J232" s="183">
        <f t="shared" si="152"/>
        <v>0</v>
      </c>
      <c r="K232" s="183">
        <f t="shared" si="152"/>
        <v>0</v>
      </c>
      <c r="L232" s="183">
        <f t="shared" si="152"/>
        <v>0</v>
      </c>
      <c r="M232" s="183">
        <f t="shared" si="152"/>
        <v>0</v>
      </c>
      <c r="N232" s="183">
        <f t="shared" si="152"/>
        <v>0</v>
      </c>
      <c r="O232" s="183">
        <f t="shared" si="152"/>
        <v>0</v>
      </c>
      <c r="P232" s="183">
        <f t="shared" si="152"/>
        <v>0</v>
      </c>
      <c r="Q232" s="183">
        <f t="shared" si="152"/>
        <v>0</v>
      </c>
      <c r="R232" s="183">
        <f t="shared" si="152"/>
        <v>0</v>
      </c>
      <c r="S232" s="183">
        <f t="shared" si="151"/>
        <v>0</v>
      </c>
      <c r="T232" s="183">
        <f t="shared" si="151"/>
        <v>0</v>
      </c>
      <c r="U232" s="183">
        <f t="shared" si="151"/>
        <v>0</v>
      </c>
      <c r="V232" s="183">
        <f t="shared" si="151"/>
        <v>0</v>
      </c>
      <c r="W232" s="183">
        <f t="shared" si="151"/>
        <v>0</v>
      </c>
      <c r="X232" s="183">
        <f t="shared" si="151"/>
        <v>0</v>
      </c>
      <c r="Y232" s="183">
        <f t="shared" si="151"/>
        <v>0</v>
      </c>
      <c r="Z232" s="183">
        <f t="shared" si="151"/>
        <v>0</v>
      </c>
      <c r="AA232" s="183">
        <f t="shared" si="151"/>
        <v>0</v>
      </c>
      <c r="AB232" s="183">
        <f t="shared" si="151"/>
        <v>0</v>
      </c>
      <c r="AC232" s="183">
        <f t="shared" si="151"/>
        <v>0</v>
      </c>
      <c r="AD232" s="183">
        <f t="shared" si="151"/>
        <v>0</v>
      </c>
      <c r="AE232" s="183">
        <f t="shared" si="151"/>
        <v>0</v>
      </c>
      <c r="AF232" s="196">
        <f t="shared" si="151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52"/>
        <v>0</v>
      </c>
      <c r="D233" s="183">
        <f t="shared" si="152"/>
        <v>0</v>
      </c>
      <c r="E233" s="183">
        <f t="shared" si="152"/>
        <v>0</v>
      </c>
      <c r="F233" s="183">
        <f t="shared" si="152"/>
        <v>0</v>
      </c>
      <c r="G233" s="183">
        <f t="shared" si="152"/>
        <v>0</v>
      </c>
      <c r="H233" s="183">
        <f t="shared" si="152"/>
        <v>0</v>
      </c>
      <c r="I233" s="183">
        <f t="shared" si="152"/>
        <v>0</v>
      </c>
      <c r="J233" s="183">
        <f t="shared" si="152"/>
        <v>0</v>
      </c>
      <c r="K233" s="183">
        <f t="shared" si="152"/>
        <v>0</v>
      </c>
      <c r="L233" s="183">
        <f t="shared" si="152"/>
        <v>0</v>
      </c>
      <c r="M233" s="183">
        <f t="shared" si="152"/>
        <v>0</v>
      </c>
      <c r="N233" s="183">
        <f t="shared" si="152"/>
        <v>0</v>
      </c>
      <c r="O233" s="183">
        <f t="shared" si="152"/>
        <v>0</v>
      </c>
      <c r="P233" s="183">
        <f t="shared" si="152"/>
        <v>0</v>
      </c>
      <c r="Q233" s="183">
        <f t="shared" si="152"/>
        <v>0</v>
      </c>
      <c r="R233" s="183">
        <f t="shared" si="152"/>
        <v>0</v>
      </c>
      <c r="S233" s="183">
        <f t="shared" si="151"/>
        <v>0</v>
      </c>
      <c r="T233" s="183">
        <f t="shared" si="151"/>
        <v>0</v>
      </c>
      <c r="U233" s="183">
        <f t="shared" si="151"/>
        <v>0</v>
      </c>
      <c r="V233" s="183">
        <f t="shared" si="151"/>
        <v>0</v>
      </c>
      <c r="W233" s="183">
        <f t="shared" si="151"/>
        <v>0</v>
      </c>
      <c r="X233" s="183">
        <f t="shared" si="151"/>
        <v>0</v>
      </c>
      <c r="Y233" s="183">
        <f t="shared" si="151"/>
        <v>0</v>
      </c>
      <c r="Z233" s="183">
        <f t="shared" si="151"/>
        <v>0</v>
      </c>
      <c r="AA233" s="183">
        <f t="shared" si="151"/>
        <v>0</v>
      </c>
      <c r="AB233" s="183">
        <f t="shared" si="151"/>
        <v>0</v>
      </c>
      <c r="AC233" s="183">
        <f t="shared" si="151"/>
        <v>0</v>
      </c>
      <c r="AD233" s="183">
        <f t="shared" si="151"/>
        <v>0</v>
      </c>
      <c r="AE233" s="183">
        <f t="shared" si="151"/>
        <v>0</v>
      </c>
      <c r="AF233" s="196">
        <f t="shared" si="151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52"/>
        <v>0</v>
      </c>
      <c r="D234" s="183">
        <f t="shared" si="152"/>
        <v>0</v>
      </c>
      <c r="E234" s="183">
        <f t="shared" si="152"/>
        <v>0</v>
      </c>
      <c r="F234" s="183">
        <f t="shared" si="152"/>
        <v>0</v>
      </c>
      <c r="G234" s="183">
        <f t="shared" si="152"/>
        <v>0</v>
      </c>
      <c r="H234" s="183">
        <f t="shared" si="152"/>
        <v>0</v>
      </c>
      <c r="I234" s="183">
        <f t="shared" si="152"/>
        <v>0</v>
      </c>
      <c r="J234" s="183">
        <f t="shared" si="152"/>
        <v>0</v>
      </c>
      <c r="K234" s="183">
        <f t="shared" si="152"/>
        <v>0</v>
      </c>
      <c r="L234" s="183">
        <f t="shared" si="152"/>
        <v>0</v>
      </c>
      <c r="M234" s="183">
        <f t="shared" si="152"/>
        <v>0</v>
      </c>
      <c r="N234" s="183">
        <f t="shared" si="152"/>
        <v>0</v>
      </c>
      <c r="O234" s="183">
        <f t="shared" si="152"/>
        <v>0</v>
      </c>
      <c r="P234" s="183">
        <f t="shared" si="152"/>
        <v>0</v>
      </c>
      <c r="Q234" s="183">
        <f t="shared" si="152"/>
        <v>0</v>
      </c>
      <c r="R234" s="183">
        <f t="shared" si="152"/>
        <v>0</v>
      </c>
      <c r="S234" s="183">
        <f t="shared" si="151"/>
        <v>0</v>
      </c>
      <c r="T234" s="183">
        <f t="shared" si="151"/>
        <v>0</v>
      </c>
      <c r="U234" s="183">
        <f t="shared" si="151"/>
        <v>0</v>
      </c>
      <c r="V234" s="183">
        <f t="shared" si="151"/>
        <v>0</v>
      </c>
      <c r="W234" s="183">
        <f t="shared" si="151"/>
        <v>0</v>
      </c>
      <c r="X234" s="183">
        <f t="shared" si="151"/>
        <v>0</v>
      </c>
      <c r="Y234" s="183">
        <f t="shared" si="151"/>
        <v>0</v>
      </c>
      <c r="Z234" s="183">
        <f t="shared" si="151"/>
        <v>0</v>
      </c>
      <c r="AA234" s="183">
        <f t="shared" si="151"/>
        <v>0</v>
      </c>
      <c r="AB234" s="183">
        <f t="shared" si="151"/>
        <v>0</v>
      </c>
      <c r="AC234" s="183">
        <f t="shared" si="151"/>
        <v>0</v>
      </c>
      <c r="AD234" s="183">
        <f t="shared" si="151"/>
        <v>0</v>
      </c>
      <c r="AE234" s="183">
        <f t="shared" si="151"/>
        <v>0</v>
      </c>
      <c r="AF234" s="196">
        <f t="shared" si="151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52"/>
        <v>0</v>
      </c>
      <c r="D235" s="183">
        <f t="shared" si="152"/>
        <v>0</v>
      </c>
      <c r="E235" s="183">
        <f t="shared" si="152"/>
        <v>0</v>
      </c>
      <c r="F235" s="183">
        <f t="shared" si="152"/>
        <v>0</v>
      </c>
      <c r="G235" s="183">
        <f t="shared" si="152"/>
        <v>0</v>
      </c>
      <c r="H235" s="183">
        <f t="shared" si="152"/>
        <v>0</v>
      </c>
      <c r="I235" s="183">
        <f t="shared" si="152"/>
        <v>0</v>
      </c>
      <c r="J235" s="183">
        <f t="shared" si="152"/>
        <v>0</v>
      </c>
      <c r="K235" s="183">
        <f t="shared" si="152"/>
        <v>0</v>
      </c>
      <c r="L235" s="183">
        <f t="shared" si="152"/>
        <v>0</v>
      </c>
      <c r="M235" s="183">
        <f t="shared" si="152"/>
        <v>0</v>
      </c>
      <c r="N235" s="183">
        <f t="shared" si="152"/>
        <v>0</v>
      </c>
      <c r="O235" s="183">
        <f t="shared" si="152"/>
        <v>0</v>
      </c>
      <c r="P235" s="183">
        <f t="shared" si="152"/>
        <v>0</v>
      </c>
      <c r="Q235" s="183">
        <f t="shared" si="152"/>
        <v>0</v>
      </c>
      <c r="R235" s="183">
        <f t="shared" si="152"/>
        <v>0</v>
      </c>
      <c r="S235" s="183">
        <f t="shared" si="151"/>
        <v>0</v>
      </c>
      <c r="T235" s="183">
        <f t="shared" si="151"/>
        <v>0</v>
      </c>
      <c r="U235" s="183">
        <f t="shared" si="151"/>
        <v>0</v>
      </c>
      <c r="V235" s="183">
        <f t="shared" si="151"/>
        <v>0</v>
      </c>
      <c r="W235" s="183">
        <f t="shared" si="151"/>
        <v>0</v>
      </c>
      <c r="X235" s="183">
        <f t="shared" si="151"/>
        <v>0</v>
      </c>
      <c r="Y235" s="183">
        <f t="shared" si="151"/>
        <v>0</v>
      </c>
      <c r="Z235" s="183">
        <f t="shared" si="151"/>
        <v>0</v>
      </c>
      <c r="AA235" s="183">
        <f t="shared" si="151"/>
        <v>0</v>
      </c>
      <c r="AB235" s="183">
        <f t="shared" si="151"/>
        <v>0</v>
      </c>
      <c r="AC235" s="183">
        <f t="shared" si="151"/>
        <v>0</v>
      </c>
      <c r="AD235" s="183">
        <f t="shared" si="151"/>
        <v>0</v>
      </c>
      <c r="AE235" s="183">
        <f t="shared" si="151"/>
        <v>0</v>
      </c>
      <c r="AF235" s="196">
        <f t="shared" si="151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52"/>
        <v>0</v>
      </c>
      <c r="D236" s="183">
        <f t="shared" si="152"/>
        <v>0</v>
      </c>
      <c r="E236" s="183">
        <f t="shared" si="152"/>
        <v>0</v>
      </c>
      <c r="F236" s="183">
        <f t="shared" si="152"/>
        <v>0</v>
      </c>
      <c r="G236" s="183">
        <f t="shared" si="152"/>
        <v>0</v>
      </c>
      <c r="H236" s="183">
        <f t="shared" si="152"/>
        <v>0</v>
      </c>
      <c r="I236" s="183">
        <f t="shared" si="152"/>
        <v>0</v>
      </c>
      <c r="J236" s="183">
        <f t="shared" si="152"/>
        <v>0</v>
      </c>
      <c r="K236" s="183">
        <f t="shared" si="152"/>
        <v>0</v>
      </c>
      <c r="L236" s="183">
        <f t="shared" si="152"/>
        <v>0</v>
      </c>
      <c r="M236" s="183">
        <f t="shared" si="152"/>
        <v>0</v>
      </c>
      <c r="N236" s="183">
        <f t="shared" si="152"/>
        <v>0</v>
      </c>
      <c r="O236" s="183">
        <f t="shared" si="152"/>
        <v>0</v>
      </c>
      <c r="P236" s="183">
        <f t="shared" si="152"/>
        <v>0</v>
      </c>
      <c r="Q236" s="183">
        <f t="shared" si="152"/>
        <v>0</v>
      </c>
      <c r="R236" s="183">
        <f t="shared" si="152"/>
        <v>0</v>
      </c>
      <c r="S236" s="183">
        <f t="shared" si="151"/>
        <v>0</v>
      </c>
      <c r="T236" s="183">
        <f t="shared" si="151"/>
        <v>0</v>
      </c>
      <c r="U236" s="183">
        <f t="shared" si="151"/>
        <v>0</v>
      </c>
      <c r="V236" s="183">
        <f t="shared" si="151"/>
        <v>0</v>
      </c>
      <c r="W236" s="183">
        <f t="shared" si="151"/>
        <v>0</v>
      </c>
      <c r="X236" s="183">
        <f t="shared" si="151"/>
        <v>0</v>
      </c>
      <c r="Y236" s="183">
        <f t="shared" si="151"/>
        <v>0</v>
      </c>
      <c r="Z236" s="183">
        <f t="shared" si="151"/>
        <v>0</v>
      </c>
      <c r="AA236" s="183">
        <f t="shared" si="151"/>
        <v>0</v>
      </c>
      <c r="AB236" s="183">
        <f t="shared" si="151"/>
        <v>0</v>
      </c>
      <c r="AC236" s="183">
        <f t="shared" si="151"/>
        <v>0</v>
      </c>
      <c r="AD236" s="183">
        <f t="shared" si="151"/>
        <v>0</v>
      </c>
      <c r="AE236" s="183">
        <f t="shared" si="151"/>
        <v>0</v>
      </c>
      <c r="AF236" s="196">
        <f t="shared" si="151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52"/>
        <v>0</v>
      </c>
      <c r="D237" s="183">
        <f t="shared" si="152"/>
        <v>0</v>
      </c>
      <c r="E237" s="183">
        <f t="shared" si="152"/>
        <v>0</v>
      </c>
      <c r="F237" s="183">
        <f t="shared" si="152"/>
        <v>0</v>
      </c>
      <c r="G237" s="183">
        <f t="shared" si="152"/>
        <v>0</v>
      </c>
      <c r="H237" s="183">
        <f t="shared" si="152"/>
        <v>0</v>
      </c>
      <c r="I237" s="183">
        <f t="shared" si="152"/>
        <v>0</v>
      </c>
      <c r="J237" s="183">
        <f t="shared" si="152"/>
        <v>0</v>
      </c>
      <c r="K237" s="183">
        <f t="shared" si="152"/>
        <v>0</v>
      </c>
      <c r="L237" s="183">
        <f t="shared" si="152"/>
        <v>0</v>
      </c>
      <c r="M237" s="183">
        <f t="shared" si="152"/>
        <v>0</v>
      </c>
      <c r="N237" s="183">
        <f t="shared" si="152"/>
        <v>0</v>
      </c>
      <c r="O237" s="183">
        <f t="shared" si="152"/>
        <v>0</v>
      </c>
      <c r="P237" s="183">
        <f t="shared" si="152"/>
        <v>0</v>
      </c>
      <c r="Q237" s="183">
        <f t="shared" si="152"/>
        <v>0</v>
      </c>
      <c r="R237" s="183">
        <f t="shared" si="152"/>
        <v>0</v>
      </c>
      <c r="S237" s="183">
        <f t="shared" si="151"/>
        <v>0</v>
      </c>
      <c r="T237" s="183">
        <f t="shared" si="151"/>
        <v>0</v>
      </c>
      <c r="U237" s="183">
        <f t="shared" si="151"/>
        <v>0</v>
      </c>
      <c r="V237" s="183">
        <f t="shared" si="151"/>
        <v>0</v>
      </c>
      <c r="W237" s="183">
        <f t="shared" si="151"/>
        <v>0</v>
      </c>
      <c r="X237" s="183">
        <f t="shared" si="151"/>
        <v>0</v>
      </c>
      <c r="Y237" s="183">
        <f t="shared" si="151"/>
        <v>0</v>
      </c>
      <c r="Z237" s="183">
        <f t="shared" si="151"/>
        <v>0</v>
      </c>
      <c r="AA237" s="183">
        <f t="shared" si="151"/>
        <v>0</v>
      </c>
      <c r="AB237" s="183">
        <f t="shared" si="151"/>
        <v>0</v>
      </c>
      <c r="AC237" s="183">
        <f t="shared" si="151"/>
        <v>0</v>
      </c>
      <c r="AD237" s="183">
        <f t="shared" si="151"/>
        <v>0</v>
      </c>
      <c r="AE237" s="183">
        <f t="shared" si="151"/>
        <v>0</v>
      </c>
      <c r="AF237" s="196">
        <f t="shared" si="151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52"/>
        <v>0</v>
      </c>
      <c r="D238" s="183">
        <f t="shared" si="152"/>
        <v>0</v>
      </c>
      <c r="E238" s="183">
        <f t="shared" si="152"/>
        <v>0</v>
      </c>
      <c r="F238" s="183">
        <f t="shared" si="152"/>
        <v>0</v>
      </c>
      <c r="G238" s="183">
        <f t="shared" si="152"/>
        <v>0</v>
      </c>
      <c r="H238" s="183">
        <f t="shared" si="152"/>
        <v>0</v>
      </c>
      <c r="I238" s="183">
        <f t="shared" si="152"/>
        <v>0</v>
      </c>
      <c r="J238" s="183">
        <f t="shared" si="152"/>
        <v>0</v>
      </c>
      <c r="K238" s="183">
        <f t="shared" si="152"/>
        <v>0</v>
      </c>
      <c r="L238" s="183">
        <f t="shared" si="152"/>
        <v>0</v>
      </c>
      <c r="M238" s="183">
        <f t="shared" si="152"/>
        <v>0</v>
      </c>
      <c r="N238" s="183">
        <f t="shared" si="152"/>
        <v>0</v>
      </c>
      <c r="O238" s="183">
        <f t="shared" si="152"/>
        <v>0</v>
      </c>
      <c r="P238" s="183">
        <f t="shared" si="152"/>
        <v>0</v>
      </c>
      <c r="Q238" s="183">
        <f t="shared" si="152"/>
        <v>0</v>
      </c>
      <c r="R238" s="183">
        <f t="shared" si="152"/>
        <v>0</v>
      </c>
      <c r="S238" s="183">
        <f t="shared" si="151"/>
        <v>0</v>
      </c>
      <c r="T238" s="183">
        <f t="shared" si="151"/>
        <v>0</v>
      </c>
      <c r="U238" s="183">
        <f t="shared" si="151"/>
        <v>0</v>
      </c>
      <c r="V238" s="183">
        <f t="shared" si="151"/>
        <v>0</v>
      </c>
      <c r="W238" s="183">
        <f t="shared" si="151"/>
        <v>0</v>
      </c>
      <c r="X238" s="183">
        <f t="shared" si="151"/>
        <v>0</v>
      </c>
      <c r="Y238" s="183">
        <f t="shared" si="151"/>
        <v>0</v>
      </c>
      <c r="Z238" s="183">
        <f t="shared" si="151"/>
        <v>0</v>
      </c>
      <c r="AA238" s="183">
        <f t="shared" si="151"/>
        <v>0</v>
      </c>
      <c r="AB238" s="183">
        <f t="shared" si="151"/>
        <v>0</v>
      </c>
      <c r="AC238" s="183">
        <f t="shared" si="151"/>
        <v>0</v>
      </c>
      <c r="AD238" s="183">
        <f t="shared" si="151"/>
        <v>0</v>
      </c>
      <c r="AE238" s="183">
        <f t="shared" si="151"/>
        <v>0</v>
      </c>
      <c r="AF238" s="196">
        <f t="shared" si="151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52"/>
        <v>0</v>
      </c>
      <c r="D239" s="183">
        <f t="shared" si="152"/>
        <v>0</v>
      </c>
      <c r="E239" s="183">
        <f t="shared" si="152"/>
        <v>0</v>
      </c>
      <c r="F239" s="183">
        <f t="shared" si="152"/>
        <v>0</v>
      </c>
      <c r="G239" s="183">
        <f t="shared" si="152"/>
        <v>0</v>
      </c>
      <c r="H239" s="183">
        <f t="shared" si="152"/>
        <v>0</v>
      </c>
      <c r="I239" s="183">
        <f t="shared" si="152"/>
        <v>0</v>
      </c>
      <c r="J239" s="183">
        <f t="shared" si="152"/>
        <v>0</v>
      </c>
      <c r="K239" s="183">
        <f t="shared" si="152"/>
        <v>0</v>
      </c>
      <c r="L239" s="183">
        <f t="shared" si="152"/>
        <v>0</v>
      </c>
      <c r="M239" s="183">
        <f t="shared" si="152"/>
        <v>0</v>
      </c>
      <c r="N239" s="183">
        <f t="shared" si="152"/>
        <v>0</v>
      </c>
      <c r="O239" s="183">
        <f t="shared" si="152"/>
        <v>0</v>
      </c>
      <c r="P239" s="183">
        <f t="shared" si="152"/>
        <v>0</v>
      </c>
      <c r="Q239" s="183">
        <f t="shared" si="152"/>
        <v>0</v>
      </c>
      <c r="R239" s="183">
        <f t="shared" si="152"/>
        <v>0</v>
      </c>
      <c r="S239" s="183">
        <f t="shared" si="151"/>
        <v>0</v>
      </c>
      <c r="T239" s="183">
        <f t="shared" si="151"/>
        <v>0</v>
      </c>
      <c r="U239" s="183">
        <f t="shared" si="151"/>
        <v>0</v>
      </c>
      <c r="V239" s="183">
        <f t="shared" si="151"/>
        <v>0</v>
      </c>
      <c r="W239" s="183">
        <f t="shared" si="151"/>
        <v>0</v>
      </c>
      <c r="X239" s="183">
        <f t="shared" si="151"/>
        <v>0</v>
      </c>
      <c r="Y239" s="183">
        <f t="shared" si="151"/>
        <v>0</v>
      </c>
      <c r="Z239" s="183">
        <f t="shared" si="151"/>
        <v>0</v>
      </c>
      <c r="AA239" s="183">
        <f t="shared" si="151"/>
        <v>0</v>
      </c>
      <c r="AB239" s="183">
        <f t="shared" si="151"/>
        <v>0</v>
      </c>
      <c r="AC239" s="183">
        <f t="shared" si="151"/>
        <v>0</v>
      </c>
      <c r="AD239" s="183">
        <f t="shared" si="151"/>
        <v>0</v>
      </c>
      <c r="AE239" s="183">
        <f t="shared" si="151"/>
        <v>0</v>
      </c>
      <c r="AF239" s="196">
        <f t="shared" si="151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52"/>
        <v>0</v>
      </c>
      <c r="D240" s="183">
        <f t="shared" si="152"/>
        <v>0</v>
      </c>
      <c r="E240" s="183">
        <f t="shared" si="152"/>
        <v>0</v>
      </c>
      <c r="F240" s="183">
        <f t="shared" si="152"/>
        <v>0</v>
      </c>
      <c r="G240" s="183">
        <f t="shared" si="152"/>
        <v>0</v>
      </c>
      <c r="H240" s="183">
        <f t="shared" si="152"/>
        <v>0</v>
      </c>
      <c r="I240" s="183">
        <f t="shared" si="152"/>
        <v>0</v>
      </c>
      <c r="J240" s="183">
        <f t="shared" si="152"/>
        <v>0</v>
      </c>
      <c r="K240" s="183">
        <f t="shared" si="152"/>
        <v>0</v>
      </c>
      <c r="L240" s="183">
        <f t="shared" si="152"/>
        <v>0</v>
      </c>
      <c r="M240" s="183">
        <f t="shared" si="152"/>
        <v>0</v>
      </c>
      <c r="N240" s="183">
        <f t="shared" si="152"/>
        <v>0</v>
      </c>
      <c r="O240" s="183">
        <f t="shared" si="152"/>
        <v>0</v>
      </c>
      <c r="P240" s="183">
        <f t="shared" si="152"/>
        <v>0</v>
      </c>
      <c r="Q240" s="183">
        <f t="shared" si="152"/>
        <v>0</v>
      </c>
      <c r="R240" s="183">
        <f t="shared" si="152"/>
        <v>0</v>
      </c>
      <c r="S240" s="183">
        <f t="shared" ref="S240:AF255" si="153">R240</f>
        <v>0</v>
      </c>
      <c r="T240" s="183">
        <f t="shared" si="153"/>
        <v>0</v>
      </c>
      <c r="U240" s="183">
        <f t="shared" si="153"/>
        <v>0</v>
      </c>
      <c r="V240" s="183">
        <f t="shared" si="153"/>
        <v>0</v>
      </c>
      <c r="W240" s="183">
        <f t="shared" si="153"/>
        <v>0</v>
      </c>
      <c r="X240" s="183">
        <f t="shared" si="153"/>
        <v>0</v>
      </c>
      <c r="Y240" s="183">
        <f t="shared" si="153"/>
        <v>0</v>
      </c>
      <c r="Z240" s="183">
        <f t="shared" si="153"/>
        <v>0</v>
      </c>
      <c r="AA240" s="183">
        <f t="shared" si="153"/>
        <v>0</v>
      </c>
      <c r="AB240" s="183">
        <f t="shared" si="153"/>
        <v>0</v>
      </c>
      <c r="AC240" s="183">
        <f t="shared" si="153"/>
        <v>0</v>
      </c>
      <c r="AD240" s="183">
        <f t="shared" si="153"/>
        <v>0</v>
      </c>
      <c r="AE240" s="183">
        <f t="shared" si="153"/>
        <v>0</v>
      </c>
      <c r="AF240" s="196">
        <f t="shared" si="153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52"/>
        <v>0</v>
      </c>
      <c r="D241" s="183">
        <f t="shared" si="152"/>
        <v>0</v>
      </c>
      <c r="E241" s="183">
        <f t="shared" si="152"/>
        <v>0</v>
      </c>
      <c r="F241" s="183">
        <f t="shared" si="152"/>
        <v>0</v>
      </c>
      <c r="G241" s="183">
        <f t="shared" si="152"/>
        <v>0</v>
      </c>
      <c r="H241" s="183">
        <f t="shared" si="152"/>
        <v>0</v>
      </c>
      <c r="I241" s="183">
        <f t="shared" si="152"/>
        <v>0</v>
      </c>
      <c r="J241" s="183">
        <f t="shared" si="152"/>
        <v>0</v>
      </c>
      <c r="K241" s="183">
        <f t="shared" si="152"/>
        <v>0</v>
      </c>
      <c r="L241" s="183">
        <f t="shared" si="152"/>
        <v>0</v>
      </c>
      <c r="M241" s="183">
        <f t="shared" si="152"/>
        <v>0</v>
      </c>
      <c r="N241" s="183">
        <f t="shared" si="152"/>
        <v>0</v>
      </c>
      <c r="O241" s="183">
        <f t="shared" si="152"/>
        <v>0</v>
      </c>
      <c r="P241" s="183">
        <f t="shared" si="152"/>
        <v>0</v>
      </c>
      <c r="Q241" s="183">
        <f t="shared" si="152"/>
        <v>0</v>
      </c>
      <c r="R241" s="183">
        <f t="shared" si="152"/>
        <v>0</v>
      </c>
      <c r="S241" s="183">
        <f t="shared" si="153"/>
        <v>0</v>
      </c>
      <c r="T241" s="183">
        <f t="shared" si="153"/>
        <v>0</v>
      </c>
      <c r="U241" s="183">
        <f t="shared" si="153"/>
        <v>0</v>
      </c>
      <c r="V241" s="183">
        <f t="shared" si="153"/>
        <v>0</v>
      </c>
      <c r="W241" s="183">
        <f t="shared" si="153"/>
        <v>0</v>
      </c>
      <c r="X241" s="183">
        <f t="shared" si="153"/>
        <v>0</v>
      </c>
      <c r="Y241" s="183">
        <f t="shared" si="153"/>
        <v>0</v>
      </c>
      <c r="Z241" s="183">
        <f t="shared" si="153"/>
        <v>0</v>
      </c>
      <c r="AA241" s="183">
        <f t="shared" si="153"/>
        <v>0</v>
      </c>
      <c r="AB241" s="183">
        <f t="shared" si="153"/>
        <v>0</v>
      </c>
      <c r="AC241" s="183">
        <f t="shared" si="153"/>
        <v>0</v>
      </c>
      <c r="AD241" s="183">
        <f t="shared" si="153"/>
        <v>0</v>
      </c>
      <c r="AE241" s="183">
        <f t="shared" si="153"/>
        <v>0</v>
      </c>
      <c r="AF241" s="196">
        <f t="shared" si="153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52"/>
        <v>0</v>
      </c>
      <c r="D242" s="183">
        <f t="shared" si="152"/>
        <v>0</v>
      </c>
      <c r="E242" s="183">
        <f t="shared" si="152"/>
        <v>0</v>
      </c>
      <c r="F242" s="183">
        <f t="shared" si="152"/>
        <v>0</v>
      </c>
      <c r="G242" s="183">
        <f t="shared" si="152"/>
        <v>0</v>
      </c>
      <c r="H242" s="183">
        <f t="shared" si="152"/>
        <v>0</v>
      </c>
      <c r="I242" s="183">
        <f t="shared" si="152"/>
        <v>0</v>
      </c>
      <c r="J242" s="183">
        <f t="shared" si="152"/>
        <v>0</v>
      </c>
      <c r="K242" s="183">
        <f t="shared" si="152"/>
        <v>0</v>
      </c>
      <c r="L242" s="183">
        <f t="shared" si="152"/>
        <v>0</v>
      </c>
      <c r="M242" s="183">
        <f t="shared" si="152"/>
        <v>0</v>
      </c>
      <c r="N242" s="183">
        <f t="shared" si="152"/>
        <v>0</v>
      </c>
      <c r="O242" s="183">
        <f t="shared" si="152"/>
        <v>0</v>
      </c>
      <c r="P242" s="183">
        <f t="shared" si="152"/>
        <v>0</v>
      </c>
      <c r="Q242" s="183">
        <f t="shared" si="152"/>
        <v>0</v>
      </c>
      <c r="R242" s="183">
        <f t="shared" ref="C242:R257" si="154">Q242</f>
        <v>0</v>
      </c>
      <c r="S242" s="183">
        <f t="shared" si="153"/>
        <v>0</v>
      </c>
      <c r="T242" s="183">
        <f t="shared" si="153"/>
        <v>0</v>
      </c>
      <c r="U242" s="183">
        <f t="shared" si="153"/>
        <v>0</v>
      </c>
      <c r="V242" s="183">
        <f t="shared" si="153"/>
        <v>0</v>
      </c>
      <c r="W242" s="183">
        <f t="shared" si="153"/>
        <v>0</v>
      </c>
      <c r="X242" s="183">
        <f t="shared" si="153"/>
        <v>0</v>
      </c>
      <c r="Y242" s="183">
        <f t="shared" si="153"/>
        <v>0</v>
      </c>
      <c r="Z242" s="183">
        <f t="shared" si="153"/>
        <v>0</v>
      </c>
      <c r="AA242" s="183">
        <f t="shared" si="153"/>
        <v>0</v>
      </c>
      <c r="AB242" s="183">
        <f t="shared" si="153"/>
        <v>0</v>
      </c>
      <c r="AC242" s="183">
        <f t="shared" si="153"/>
        <v>0</v>
      </c>
      <c r="AD242" s="183">
        <f t="shared" si="153"/>
        <v>0</v>
      </c>
      <c r="AE242" s="183">
        <f t="shared" si="153"/>
        <v>0</v>
      </c>
      <c r="AF242" s="196">
        <f t="shared" si="153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54"/>
        <v>0</v>
      </c>
      <c r="D243" s="183">
        <f t="shared" si="154"/>
        <v>0</v>
      </c>
      <c r="E243" s="183">
        <f t="shared" si="154"/>
        <v>0</v>
      </c>
      <c r="F243" s="183">
        <f t="shared" si="154"/>
        <v>0</v>
      </c>
      <c r="G243" s="183">
        <f t="shared" si="154"/>
        <v>0</v>
      </c>
      <c r="H243" s="183">
        <f t="shared" si="154"/>
        <v>0</v>
      </c>
      <c r="I243" s="183">
        <f t="shared" si="154"/>
        <v>0</v>
      </c>
      <c r="J243" s="183">
        <f t="shared" si="154"/>
        <v>0</v>
      </c>
      <c r="K243" s="183">
        <f t="shared" si="154"/>
        <v>0</v>
      </c>
      <c r="L243" s="183">
        <f t="shared" si="154"/>
        <v>0</v>
      </c>
      <c r="M243" s="183">
        <f t="shared" si="154"/>
        <v>0</v>
      </c>
      <c r="N243" s="183">
        <f t="shared" si="154"/>
        <v>0</v>
      </c>
      <c r="O243" s="183">
        <f t="shared" si="154"/>
        <v>0</v>
      </c>
      <c r="P243" s="183">
        <f t="shared" si="154"/>
        <v>0</v>
      </c>
      <c r="Q243" s="183">
        <f t="shared" si="154"/>
        <v>0</v>
      </c>
      <c r="R243" s="183">
        <f t="shared" si="154"/>
        <v>0</v>
      </c>
      <c r="S243" s="183">
        <f t="shared" si="153"/>
        <v>0</v>
      </c>
      <c r="T243" s="183">
        <f t="shared" si="153"/>
        <v>0</v>
      </c>
      <c r="U243" s="183">
        <f t="shared" si="153"/>
        <v>0</v>
      </c>
      <c r="V243" s="183">
        <f t="shared" si="153"/>
        <v>0</v>
      </c>
      <c r="W243" s="183">
        <f t="shared" si="153"/>
        <v>0</v>
      </c>
      <c r="X243" s="183">
        <f t="shared" si="153"/>
        <v>0</v>
      </c>
      <c r="Y243" s="183">
        <f t="shared" si="153"/>
        <v>0</v>
      </c>
      <c r="Z243" s="183">
        <f t="shared" si="153"/>
        <v>0</v>
      </c>
      <c r="AA243" s="183">
        <f t="shared" si="153"/>
        <v>0</v>
      </c>
      <c r="AB243" s="183">
        <f t="shared" si="153"/>
        <v>0</v>
      </c>
      <c r="AC243" s="183">
        <f t="shared" si="153"/>
        <v>0</v>
      </c>
      <c r="AD243" s="183">
        <f t="shared" si="153"/>
        <v>0</v>
      </c>
      <c r="AE243" s="183">
        <f t="shared" si="153"/>
        <v>0</v>
      </c>
      <c r="AF243" s="196">
        <f t="shared" si="153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54"/>
        <v>0</v>
      </c>
      <c r="D244" s="183">
        <f t="shared" si="154"/>
        <v>0</v>
      </c>
      <c r="E244" s="183">
        <f t="shared" si="154"/>
        <v>0</v>
      </c>
      <c r="F244" s="183">
        <f t="shared" si="154"/>
        <v>0</v>
      </c>
      <c r="G244" s="183">
        <f t="shared" si="154"/>
        <v>0</v>
      </c>
      <c r="H244" s="183">
        <f t="shared" si="154"/>
        <v>0</v>
      </c>
      <c r="I244" s="183">
        <f t="shared" si="154"/>
        <v>0</v>
      </c>
      <c r="J244" s="183">
        <f t="shared" si="154"/>
        <v>0</v>
      </c>
      <c r="K244" s="183">
        <f t="shared" si="154"/>
        <v>0</v>
      </c>
      <c r="L244" s="183">
        <f t="shared" si="154"/>
        <v>0</v>
      </c>
      <c r="M244" s="183">
        <f t="shared" si="154"/>
        <v>0</v>
      </c>
      <c r="N244" s="183">
        <f t="shared" si="154"/>
        <v>0</v>
      </c>
      <c r="O244" s="183">
        <f t="shared" si="154"/>
        <v>0</v>
      </c>
      <c r="P244" s="183">
        <f t="shared" si="154"/>
        <v>0</v>
      </c>
      <c r="Q244" s="183">
        <f t="shared" si="154"/>
        <v>0</v>
      </c>
      <c r="R244" s="183">
        <f t="shared" si="154"/>
        <v>0</v>
      </c>
      <c r="S244" s="183">
        <f t="shared" si="153"/>
        <v>0</v>
      </c>
      <c r="T244" s="183">
        <f t="shared" si="153"/>
        <v>0</v>
      </c>
      <c r="U244" s="183">
        <f t="shared" si="153"/>
        <v>0</v>
      </c>
      <c r="V244" s="183">
        <f t="shared" si="153"/>
        <v>0</v>
      </c>
      <c r="W244" s="183">
        <f t="shared" si="153"/>
        <v>0</v>
      </c>
      <c r="X244" s="183">
        <f t="shared" si="153"/>
        <v>0</v>
      </c>
      <c r="Y244" s="183">
        <f t="shared" si="153"/>
        <v>0</v>
      </c>
      <c r="Z244" s="183">
        <f t="shared" si="153"/>
        <v>0</v>
      </c>
      <c r="AA244" s="183">
        <f t="shared" si="153"/>
        <v>0</v>
      </c>
      <c r="AB244" s="183">
        <f t="shared" si="153"/>
        <v>0</v>
      </c>
      <c r="AC244" s="183">
        <f t="shared" si="153"/>
        <v>0</v>
      </c>
      <c r="AD244" s="183">
        <f t="shared" si="153"/>
        <v>0</v>
      </c>
      <c r="AE244" s="183">
        <f t="shared" si="153"/>
        <v>0</v>
      </c>
      <c r="AF244" s="196">
        <f t="shared" si="153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54"/>
        <v>0</v>
      </c>
      <c r="D245" s="183">
        <f t="shared" si="154"/>
        <v>0</v>
      </c>
      <c r="E245" s="183">
        <f t="shared" si="154"/>
        <v>0</v>
      </c>
      <c r="F245" s="183">
        <f t="shared" si="154"/>
        <v>0</v>
      </c>
      <c r="G245" s="183">
        <f t="shared" si="154"/>
        <v>0</v>
      </c>
      <c r="H245" s="183">
        <f t="shared" si="154"/>
        <v>0</v>
      </c>
      <c r="I245" s="183">
        <f t="shared" si="154"/>
        <v>0</v>
      </c>
      <c r="J245" s="183">
        <f t="shared" si="154"/>
        <v>0</v>
      </c>
      <c r="K245" s="183">
        <f t="shared" si="154"/>
        <v>0</v>
      </c>
      <c r="L245" s="183">
        <f t="shared" si="154"/>
        <v>0</v>
      </c>
      <c r="M245" s="183">
        <f t="shared" si="154"/>
        <v>0</v>
      </c>
      <c r="N245" s="183">
        <f t="shared" si="154"/>
        <v>0</v>
      </c>
      <c r="O245" s="183">
        <f t="shared" si="154"/>
        <v>0</v>
      </c>
      <c r="P245" s="183">
        <f t="shared" si="154"/>
        <v>0</v>
      </c>
      <c r="Q245" s="183">
        <f t="shared" si="154"/>
        <v>0</v>
      </c>
      <c r="R245" s="183">
        <f t="shared" si="154"/>
        <v>0</v>
      </c>
      <c r="S245" s="183">
        <f t="shared" si="153"/>
        <v>0</v>
      </c>
      <c r="T245" s="183">
        <f t="shared" si="153"/>
        <v>0</v>
      </c>
      <c r="U245" s="183">
        <f t="shared" si="153"/>
        <v>0</v>
      </c>
      <c r="V245" s="183">
        <f t="shared" si="153"/>
        <v>0</v>
      </c>
      <c r="W245" s="183">
        <f t="shared" si="153"/>
        <v>0</v>
      </c>
      <c r="X245" s="183">
        <f t="shared" si="153"/>
        <v>0</v>
      </c>
      <c r="Y245" s="183">
        <f t="shared" si="153"/>
        <v>0</v>
      </c>
      <c r="Z245" s="183">
        <f t="shared" si="153"/>
        <v>0</v>
      </c>
      <c r="AA245" s="183">
        <f t="shared" si="153"/>
        <v>0</v>
      </c>
      <c r="AB245" s="183">
        <f t="shared" si="153"/>
        <v>0</v>
      </c>
      <c r="AC245" s="183">
        <f t="shared" si="153"/>
        <v>0</v>
      </c>
      <c r="AD245" s="183">
        <f t="shared" si="153"/>
        <v>0</v>
      </c>
      <c r="AE245" s="183">
        <f t="shared" si="153"/>
        <v>0</v>
      </c>
      <c r="AF245" s="196">
        <f t="shared" si="153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54"/>
        <v>0</v>
      </c>
      <c r="D246" s="183">
        <f t="shared" si="154"/>
        <v>0</v>
      </c>
      <c r="E246" s="183">
        <f t="shared" si="154"/>
        <v>0</v>
      </c>
      <c r="F246" s="183">
        <f t="shared" si="154"/>
        <v>0</v>
      </c>
      <c r="G246" s="183">
        <f t="shared" si="154"/>
        <v>0</v>
      </c>
      <c r="H246" s="183">
        <f t="shared" si="154"/>
        <v>0</v>
      </c>
      <c r="I246" s="183">
        <f t="shared" si="154"/>
        <v>0</v>
      </c>
      <c r="J246" s="183">
        <f t="shared" si="154"/>
        <v>0</v>
      </c>
      <c r="K246" s="183">
        <f t="shared" si="154"/>
        <v>0</v>
      </c>
      <c r="L246" s="183">
        <f t="shared" si="154"/>
        <v>0</v>
      </c>
      <c r="M246" s="183">
        <f t="shared" si="154"/>
        <v>0</v>
      </c>
      <c r="N246" s="183">
        <f t="shared" si="154"/>
        <v>0</v>
      </c>
      <c r="O246" s="183">
        <f t="shared" si="154"/>
        <v>0</v>
      </c>
      <c r="P246" s="183">
        <f t="shared" si="154"/>
        <v>0</v>
      </c>
      <c r="Q246" s="183">
        <f t="shared" si="154"/>
        <v>0</v>
      </c>
      <c r="R246" s="183">
        <f t="shared" si="154"/>
        <v>0</v>
      </c>
      <c r="S246" s="183">
        <f t="shared" si="153"/>
        <v>0</v>
      </c>
      <c r="T246" s="183">
        <f t="shared" si="153"/>
        <v>0</v>
      </c>
      <c r="U246" s="183">
        <f t="shared" si="153"/>
        <v>0</v>
      </c>
      <c r="V246" s="183">
        <f t="shared" si="153"/>
        <v>0</v>
      </c>
      <c r="W246" s="183">
        <f t="shared" si="153"/>
        <v>0</v>
      </c>
      <c r="X246" s="183">
        <f t="shared" si="153"/>
        <v>0</v>
      </c>
      <c r="Y246" s="183">
        <f t="shared" si="153"/>
        <v>0</v>
      </c>
      <c r="Z246" s="183">
        <f t="shared" si="153"/>
        <v>0</v>
      </c>
      <c r="AA246" s="183">
        <f t="shared" si="153"/>
        <v>0</v>
      </c>
      <c r="AB246" s="183">
        <f t="shared" si="153"/>
        <v>0</v>
      </c>
      <c r="AC246" s="183">
        <f t="shared" si="153"/>
        <v>0</v>
      </c>
      <c r="AD246" s="183">
        <f t="shared" si="153"/>
        <v>0</v>
      </c>
      <c r="AE246" s="183">
        <f t="shared" si="153"/>
        <v>0</v>
      </c>
      <c r="AF246" s="196">
        <f t="shared" si="153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54"/>
        <v>0</v>
      </c>
      <c r="D247" s="183">
        <f t="shared" si="154"/>
        <v>0</v>
      </c>
      <c r="E247" s="183">
        <f t="shared" si="154"/>
        <v>0</v>
      </c>
      <c r="F247" s="183">
        <f t="shared" si="154"/>
        <v>0</v>
      </c>
      <c r="G247" s="183">
        <f t="shared" si="154"/>
        <v>0</v>
      </c>
      <c r="H247" s="183">
        <f t="shared" si="154"/>
        <v>0</v>
      </c>
      <c r="I247" s="183">
        <f t="shared" si="154"/>
        <v>0</v>
      </c>
      <c r="J247" s="183">
        <f t="shared" si="154"/>
        <v>0</v>
      </c>
      <c r="K247" s="183">
        <f t="shared" si="154"/>
        <v>0</v>
      </c>
      <c r="L247" s="183">
        <f t="shared" si="154"/>
        <v>0</v>
      </c>
      <c r="M247" s="183">
        <f t="shared" si="154"/>
        <v>0</v>
      </c>
      <c r="N247" s="183">
        <f t="shared" si="154"/>
        <v>0</v>
      </c>
      <c r="O247" s="183">
        <f t="shared" si="154"/>
        <v>0</v>
      </c>
      <c r="P247" s="183">
        <f t="shared" si="154"/>
        <v>0</v>
      </c>
      <c r="Q247" s="183">
        <f t="shared" si="154"/>
        <v>0</v>
      </c>
      <c r="R247" s="183">
        <f t="shared" si="154"/>
        <v>0</v>
      </c>
      <c r="S247" s="183">
        <f t="shared" si="153"/>
        <v>0</v>
      </c>
      <c r="T247" s="183">
        <f t="shared" si="153"/>
        <v>0</v>
      </c>
      <c r="U247" s="183">
        <f t="shared" si="153"/>
        <v>0</v>
      </c>
      <c r="V247" s="183">
        <f t="shared" si="153"/>
        <v>0</v>
      </c>
      <c r="W247" s="183">
        <f t="shared" si="153"/>
        <v>0</v>
      </c>
      <c r="X247" s="183">
        <f t="shared" si="153"/>
        <v>0</v>
      </c>
      <c r="Y247" s="183">
        <f t="shared" si="153"/>
        <v>0</v>
      </c>
      <c r="Z247" s="183">
        <f t="shared" si="153"/>
        <v>0</v>
      </c>
      <c r="AA247" s="183">
        <f t="shared" si="153"/>
        <v>0</v>
      </c>
      <c r="AB247" s="183">
        <f t="shared" si="153"/>
        <v>0</v>
      </c>
      <c r="AC247" s="183">
        <f t="shared" si="153"/>
        <v>0</v>
      </c>
      <c r="AD247" s="183">
        <f t="shared" si="153"/>
        <v>0</v>
      </c>
      <c r="AE247" s="183">
        <f t="shared" si="153"/>
        <v>0</v>
      </c>
      <c r="AF247" s="196">
        <f t="shared" si="153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54"/>
        <v>0</v>
      </c>
      <c r="D248" s="183">
        <f t="shared" si="154"/>
        <v>0</v>
      </c>
      <c r="E248" s="183">
        <f t="shared" si="154"/>
        <v>0</v>
      </c>
      <c r="F248" s="183">
        <f t="shared" si="154"/>
        <v>0</v>
      </c>
      <c r="G248" s="183">
        <f t="shared" si="154"/>
        <v>0</v>
      </c>
      <c r="H248" s="183">
        <f t="shared" si="154"/>
        <v>0</v>
      </c>
      <c r="I248" s="183">
        <f t="shared" si="154"/>
        <v>0</v>
      </c>
      <c r="J248" s="183">
        <f t="shared" si="154"/>
        <v>0</v>
      </c>
      <c r="K248" s="183">
        <f t="shared" si="154"/>
        <v>0</v>
      </c>
      <c r="L248" s="183">
        <f t="shared" si="154"/>
        <v>0</v>
      </c>
      <c r="M248" s="183">
        <f t="shared" si="154"/>
        <v>0</v>
      </c>
      <c r="N248" s="183">
        <f t="shared" si="154"/>
        <v>0</v>
      </c>
      <c r="O248" s="183">
        <f t="shared" si="154"/>
        <v>0</v>
      </c>
      <c r="P248" s="183">
        <f t="shared" si="154"/>
        <v>0</v>
      </c>
      <c r="Q248" s="183">
        <f t="shared" si="154"/>
        <v>0</v>
      </c>
      <c r="R248" s="183">
        <f t="shared" si="154"/>
        <v>0</v>
      </c>
      <c r="S248" s="183">
        <f t="shared" si="153"/>
        <v>0</v>
      </c>
      <c r="T248" s="183">
        <f t="shared" si="153"/>
        <v>0</v>
      </c>
      <c r="U248" s="183">
        <f t="shared" si="153"/>
        <v>0</v>
      </c>
      <c r="V248" s="183">
        <f t="shared" si="153"/>
        <v>0</v>
      </c>
      <c r="W248" s="183">
        <f t="shared" si="153"/>
        <v>0</v>
      </c>
      <c r="X248" s="183">
        <f t="shared" si="153"/>
        <v>0</v>
      </c>
      <c r="Y248" s="183">
        <f t="shared" si="153"/>
        <v>0</v>
      </c>
      <c r="Z248" s="183">
        <f t="shared" si="153"/>
        <v>0</v>
      </c>
      <c r="AA248" s="183">
        <f t="shared" si="153"/>
        <v>0</v>
      </c>
      <c r="AB248" s="183">
        <f t="shared" si="153"/>
        <v>0</v>
      </c>
      <c r="AC248" s="183">
        <f t="shared" si="153"/>
        <v>0</v>
      </c>
      <c r="AD248" s="183">
        <f t="shared" si="153"/>
        <v>0</v>
      </c>
      <c r="AE248" s="183">
        <f t="shared" si="153"/>
        <v>0</v>
      </c>
      <c r="AF248" s="196">
        <f t="shared" si="153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54"/>
        <v>0</v>
      </c>
      <c r="D249" s="183">
        <f t="shared" si="154"/>
        <v>0</v>
      </c>
      <c r="E249" s="183">
        <f t="shared" si="154"/>
        <v>0</v>
      </c>
      <c r="F249" s="183">
        <f t="shared" si="154"/>
        <v>0</v>
      </c>
      <c r="G249" s="183">
        <f t="shared" si="154"/>
        <v>0</v>
      </c>
      <c r="H249" s="183">
        <f t="shared" si="154"/>
        <v>0</v>
      </c>
      <c r="I249" s="183">
        <f t="shared" si="154"/>
        <v>0</v>
      </c>
      <c r="J249" s="183">
        <f t="shared" si="154"/>
        <v>0</v>
      </c>
      <c r="K249" s="183">
        <f t="shared" si="154"/>
        <v>0</v>
      </c>
      <c r="L249" s="183">
        <f t="shared" si="154"/>
        <v>0</v>
      </c>
      <c r="M249" s="183">
        <f t="shared" si="154"/>
        <v>0</v>
      </c>
      <c r="N249" s="183">
        <f t="shared" si="154"/>
        <v>0</v>
      </c>
      <c r="O249" s="183">
        <f t="shared" si="154"/>
        <v>0</v>
      </c>
      <c r="P249" s="183">
        <f t="shared" si="154"/>
        <v>0</v>
      </c>
      <c r="Q249" s="183">
        <f t="shared" si="154"/>
        <v>0</v>
      </c>
      <c r="R249" s="183">
        <f t="shared" si="154"/>
        <v>0</v>
      </c>
      <c r="S249" s="183">
        <f t="shared" si="153"/>
        <v>0</v>
      </c>
      <c r="T249" s="183">
        <f t="shared" si="153"/>
        <v>0</v>
      </c>
      <c r="U249" s="183">
        <f t="shared" si="153"/>
        <v>0</v>
      </c>
      <c r="V249" s="183">
        <f t="shared" si="153"/>
        <v>0</v>
      </c>
      <c r="W249" s="183">
        <f t="shared" si="153"/>
        <v>0</v>
      </c>
      <c r="X249" s="183">
        <f t="shared" si="153"/>
        <v>0</v>
      </c>
      <c r="Y249" s="183">
        <f t="shared" si="153"/>
        <v>0</v>
      </c>
      <c r="Z249" s="183">
        <f t="shared" si="153"/>
        <v>0</v>
      </c>
      <c r="AA249" s="183">
        <f t="shared" si="153"/>
        <v>0</v>
      </c>
      <c r="AB249" s="183">
        <f t="shared" si="153"/>
        <v>0</v>
      </c>
      <c r="AC249" s="183">
        <f t="shared" si="153"/>
        <v>0</v>
      </c>
      <c r="AD249" s="183">
        <f t="shared" si="153"/>
        <v>0</v>
      </c>
      <c r="AE249" s="183">
        <f t="shared" si="153"/>
        <v>0</v>
      </c>
      <c r="AF249" s="196">
        <f t="shared" si="153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54"/>
        <v>0</v>
      </c>
      <c r="D250" s="183">
        <f t="shared" si="154"/>
        <v>0</v>
      </c>
      <c r="E250" s="183">
        <f t="shared" si="154"/>
        <v>0</v>
      </c>
      <c r="F250" s="183">
        <f t="shared" si="154"/>
        <v>0</v>
      </c>
      <c r="G250" s="183">
        <f t="shared" si="154"/>
        <v>0</v>
      </c>
      <c r="H250" s="183">
        <f t="shared" si="154"/>
        <v>0</v>
      </c>
      <c r="I250" s="183">
        <f t="shared" si="154"/>
        <v>0</v>
      </c>
      <c r="J250" s="183">
        <f t="shared" si="154"/>
        <v>0</v>
      </c>
      <c r="K250" s="183">
        <f t="shared" si="154"/>
        <v>0</v>
      </c>
      <c r="L250" s="183">
        <f t="shared" si="154"/>
        <v>0</v>
      </c>
      <c r="M250" s="183">
        <f t="shared" si="154"/>
        <v>0</v>
      </c>
      <c r="N250" s="183">
        <f t="shared" si="154"/>
        <v>0</v>
      </c>
      <c r="O250" s="183">
        <f t="shared" si="154"/>
        <v>0</v>
      </c>
      <c r="P250" s="183">
        <f t="shared" si="154"/>
        <v>0</v>
      </c>
      <c r="Q250" s="183">
        <f t="shared" si="154"/>
        <v>0</v>
      </c>
      <c r="R250" s="183">
        <f t="shared" si="154"/>
        <v>0</v>
      </c>
      <c r="S250" s="183">
        <f t="shared" si="153"/>
        <v>0</v>
      </c>
      <c r="T250" s="183">
        <f t="shared" si="153"/>
        <v>0</v>
      </c>
      <c r="U250" s="183">
        <f t="shared" si="153"/>
        <v>0</v>
      </c>
      <c r="V250" s="183">
        <f t="shared" si="153"/>
        <v>0</v>
      </c>
      <c r="W250" s="183">
        <f t="shared" si="153"/>
        <v>0</v>
      </c>
      <c r="X250" s="183">
        <f t="shared" si="153"/>
        <v>0</v>
      </c>
      <c r="Y250" s="183">
        <f t="shared" si="153"/>
        <v>0</v>
      </c>
      <c r="Z250" s="183">
        <f t="shared" si="153"/>
        <v>0</v>
      </c>
      <c r="AA250" s="183">
        <f t="shared" si="153"/>
        <v>0</v>
      </c>
      <c r="AB250" s="183">
        <f t="shared" si="153"/>
        <v>0</v>
      </c>
      <c r="AC250" s="183">
        <f t="shared" si="153"/>
        <v>0</v>
      </c>
      <c r="AD250" s="183">
        <f t="shared" si="153"/>
        <v>0</v>
      </c>
      <c r="AE250" s="183">
        <f t="shared" si="153"/>
        <v>0</v>
      </c>
      <c r="AF250" s="196">
        <f t="shared" si="153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54"/>
        <v>0</v>
      </c>
      <c r="D251" s="183">
        <f t="shared" si="154"/>
        <v>0</v>
      </c>
      <c r="E251" s="183">
        <f t="shared" si="154"/>
        <v>0</v>
      </c>
      <c r="F251" s="183">
        <f t="shared" si="154"/>
        <v>0</v>
      </c>
      <c r="G251" s="183">
        <f t="shared" si="154"/>
        <v>0</v>
      </c>
      <c r="H251" s="183">
        <f t="shared" si="154"/>
        <v>0</v>
      </c>
      <c r="I251" s="183">
        <f t="shared" si="154"/>
        <v>0</v>
      </c>
      <c r="J251" s="183">
        <f t="shared" si="154"/>
        <v>0</v>
      </c>
      <c r="K251" s="183">
        <f t="shared" si="154"/>
        <v>0</v>
      </c>
      <c r="L251" s="183">
        <f t="shared" si="154"/>
        <v>0</v>
      </c>
      <c r="M251" s="183">
        <f t="shared" si="154"/>
        <v>0</v>
      </c>
      <c r="N251" s="183">
        <f t="shared" si="154"/>
        <v>0</v>
      </c>
      <c r="O251" s="183">
        <f t="shared" si="154"/>
        <v>0</v>
      </c>
      <c r="P251" s="183">
        <f t="shared" si="154"/>
        <v>0</v>
      </c>
      <c r="Q251" s="183">
        <f t="shared" si="154"/>
        <v>0</v>
      </c>
      <c r="R251" s="183">
        <f t="shared" si="154"/>
        <v>0</v>
      </c>
      <c r="S251" s="183">
        <f t="shared" si="153"/>
        <v>0</v>
      </c>
      <c r="T251" s="183">
        <f t="shared" si="153"/>
        <v>0</v>
      </c>
      <c r="U251" s="183">
        <f t="shared" si="153"/>
        <v>0</v>
      </c>
      <c r="V251" s="183">
        <f t="shared" si="153"/>
        <v>0</v>
      </c>
      <c r="W251" s="183">
        <f t="shared" si="153"/>
        <v>0</v>
      </c>
      <c r="X251" s="183">
        <f t="shared" si="153"/>
        <v>0</v>
      </c>
      <c r="Y251" s="183">
        <f t="shared" si="153"/>
        <v>0</v>
      </c>
      <c r="Z251" s="183">
        <f t="shared" si="153"/>
        <v>0</v>
      </c>
      <c r="AA251" s="183">
        <f t="shared" si="153"/>
        <v>0</v>
      </c>
      <c r="AB251" s="183">
        <f t="shared" si="153"/>
        <v>0</v>
      </c>
      <c r="AC251" s="183">
        <f t="shared" si="153"/>
        <v>0</v>
      </c>
      <c r="AD251" s="183">
        <f t="shared" si="153"/>
        <v>0</v>
      </c>
      <c r="AE251" s="183">
        <f t="shared" si="153"/>
        <v>0</v>
      </c>
      <c r="AF251" s="196">
        <f t="shared" si="153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54"/>
        <v>0</v>
      </c>
      <c r="D252" s="183">
        <f t="shared" si="154"/>
        <v>0</v>
      </c>
      <c r="E252" s="183">
        <f t="shared" si="154"/>
        <v>0</v>
      </c>
      <c r="F252" s="183">
        <f t="shared" si="154"/>
        <v>0</v>
      </c>
      <c r="G252" s="183">
        <f t="shared" si="154"/>
        <v>0</v>
      </c>
      <c r="H252" s="183">
        <f t="shared" si="154"/>
        <v>0</v>
      </c>
      <c r="I252" s="183">
        <f t="shared" si="154"/>
        <v>0</v>
      </c>
      <c r="J252" s="183">
        <f t="shared" si="154"/>
        <v>0</v>
      </c>
      <c r="K252" s="183">
        <f t="shared" si="154"/>
        <v>0</v>
      </c>
      <c r="L252" s="183">
        <f t="shared" si="154"/>
        <v>0</v>
      </c>
      <c r="M252" s="183">
        <f t="shared" si="154"/>
        <v>0</v>
      </c>
      <c r="N252" s="183">
        <f t="shared" si="154"/>
        <v>0</v>
      </c>
      <c r="O252" s="183">
        <f t="shared" si="154"/>
        <v>0</v>
      </c>
      <c r="P252" s="183">
        <f t="shared" si="154"/>
        <v>0</v>
      </c>
      <c r="Q252" s="183">
        <f t="shared" si="154"/>
        <v>0</v>
      </c>
      <c r="R252" s="183">
        <f t="shared" si="154"/>
        <v>0</v>
      </c>
      <c r="S252" s="183">
        <f t="shared" si="153"/>
        <v>0</v>
      </c>
      <c r="T252" s="183">
        <f t="shared" si="153"/>
        <v>0</v>
      </c>
      <c r="U252" s="183">
        <f t="shared" si="153"/>
        <v>0</v>
      </c>
      <c r="V252" s="183">
        <f t="shared" si="153"/>
        <v>0</v>
      </c>
      <c r="W252" s="183">
        <f t="shared" si="153"/>
        <v>0</v>
      </c>
      <c r="X252" s="183">
        <f t="shared" si="153"/>
        <v>0</v>
      </c>
      <c r="Y252" s="183">
        <f t="shared" si="153"/>
        <v>0</v>
      </c>
      <c r="Z252" s="183">
        <f t="shared" si="153"/>
        <v>0</v>
      </c>
      <c r="AA252" s="183">
        <f t="shared" si="153"/>
        <v>0</v>
      </c>
      <c r="AB252" s="183">
        <f t="shared" si="153"/>
        <v>0</v>
      </c>
      <c r="AC252" s="183">
        <f t="shared" si="153"/>
        <v>0</v>
      </c>
      <c r="AD252" s="183">
        <f t="shared" si="153"/>
        <v>0</v>
      </c>
      <c r="AE252" s="183">
        <f t="shared" si="153"/>
        <v>0</v>
      </c>
      <c r="AF252" s="196">
        <f t="shared" si="153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54"/>
        <v>0</v>
      </c>
      <c r="D253" s="183">
        <f t="shared" si="154"/>
        <v>0</v>
      </c>
      <c r="E253" s="183">
        <f t="shared" si="154"/>
        <v>0</v>
      </c>
      <c r="F253" s="183">
        <f t="shared" si="154"/>
        <v>0</v>
      </c>
      <c r="G253" s="183">
        <f t="shared" si="154"/>
        <v>0</v>
      </c>
      <c r="H253" s="183">
        <f t="shared" si="154"/>
        <v>0</v>
      </c>
      <c r="I253" s="183">
        <f t="shared" si="154"/>
        <v>0</v>
      </c>
      <c r="J253" s="183">
        <f t="shared" si="154"/>
        <v>0</v>
      </c>
      <c r="K253" s="183">
        <f t="shared" si="154"/>
        <v>0</v>
      </c>
      <c r="L253" s="183">
        <f t="shared" si="154"/>
        <v>0</v>
      </c>
      <c r="M253" s="183">
        <f t="shared" si="154"/>
        <v>0</v>
      </c>
      <c r="N253" s="183">
        <f t="shared" si="154"/>
        <v>0</v>
      </c>
      <c r="O253" s="183">
        <f t="shared" si="154"/>
        <v>0</v>
      </c>
      <c r="P253" s="183">
        <f t="shared" si="154"/>
        <v>0</v>
      </c>
      <c r="Q253" s="183">
        <f t="shared" si="154"/>
        <v>0</v>
      </c>
      <c r="R253" s="183">
        <f t="shared" si="154"/>
        <v>0</v>
      </c>
      <c r="S253" s="183">
        <f t="shared" si="153"/>
        <v>0</v>
      </c>
      <c r="T253" s="183">
        <f t="shared" si="153"/>
        <v>0</v>
      </c>
      <c r="U253" s="183">
        <f t="shared" si="153"/>
        <v>0</v>
      </c>
      <c r="V253" s="183">
        <f t="shared" si="153"/>
        <v>0</v>
      </c>
      <c r="W253" s="183">
        <f t="shared" si="153"/>
        <v>0</v>
      </c>
      <c r="X253" s="183">
        <f t="shared" si="153"/>
        <v>0</v>
      </c>
      <c r="Y253" s="183">
        <f t="shared" si="153"/>
        <v>0</v>
      </c>
      <c r="Z253" s="183">
        <f t="shared" si="153"/>
        <v>0</v>
      </c>
      <c r="AA253" s="183">
        <f t="shared" si="153"/>
        <v>0</v>
      </c>
      <c r="AB253" s="183">
        <f t="shared" si="153"/>
        <v>0</v>
      </c>
      <c r="AC253" s="183">
        <f t="shared" si="153"/>
        <v>0</v>
      </c>
      <c r="AD253" s="183">
        <f t="shared" si="153"/>
        <v>0</v>
      </c>
      <c r="AE253" s="183">
        <f t="shared" si="153"/>
        <v>0</v>
      </c>
      <c r="AF253" s="196">
        <f t="shared" si="153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54"/>
        <v>0</v>
      </c>
      <c r="D254" s="183">
        <f t="shared" si="154"/>
        <v>0</v>
      </c>
      <c r="E254" s="183">
        <f t="shared" si="154"/>
        <v>0</v>
      </c>
      <c r="F254" s="183">
        <f t="shared" si="154"/>
        <v>0</v>
      </c>
      <c r="G254" s="183">
        <f t="shared" si="154"/>
        <v>0</v>
      </c>
      <c r="H254" s="183">
        <f t="shared" si="154"/>
        <v>0</v>
      </c>
      <c r="I254" s="183">
        <f t="shared" si="154"/>
        <v>0</v>
      </c>
      <c r="J254" s="183">
        <f t="shared" si="154"/>
        <v>0</v>
      </c>
      <c r="K254" s="183">
        <f t="shared" si="154"/>
        <v>0</v>
      </c>
      <c r="L254" s="183">
        <f t="shared" si="154"/>
        <v>0</v>
      </c>
      <c r="M254" s="183">
        <f t="shared" si="154"/>
        <v>0</v>
      </c>
      <c r="N254" s="183">
        <f t="shared" si="154"/>
        <v>0</v>
      </c>
      <c r="O254" s="183">
        <f t="shared" si="154"/>
        <v>0</v>
      </c>
      <c r="P254" s="183">
        <f t="shared" si="154"/>
        <v>0</v>
      </c>
      <c r="Q254" s="183">
        <f t="shared" si="154"/>
        <v>0</v>
      </c>
      <c r="R254" s="183">
        <f t="shared" si="154"/>
        <v>0</v>
      </c>
      <c r="S254" s="183">
        <f t="shared" si="153"/>
        <v>0</v>
      </c>
      <c r="T254" s="183">
        <f t="shared" si="153"/>
        <v>0</v>
      </c>
      <c r="U254" s="183">
        <f t="shared" si="153"/>
        <v>0</v>
      </c>
      <c r="V254" s="183">
        <f t="shared" si="153"/>
        <v>0</v>
      </c>
      <c r="W254" s="183">
        <f t="shared" si="153"/>
        <v>0</v>
      </c>
      <c r="X254" s="183">
        <f t="shared" si="153"/>
        <v>0</v>
      </c>
      <c r="Y254" s="183">
        <f t="shared" si="153"/>
        <v>0</v>
      </c>
      <c r="Z254" s="183">
        <f t="shared" si="153"/>
        <v>0</v>
      </c>
      <c r="AA254" s="183">
        <f t="shared" si="153"/>
        <v>0</v>
      </c>
      <c r="AB254" s="183">
        <f t="shared" si="153"/>
        <v>0</v>
      </c>
      <c r="AC254" s="183">
        <f t="shared" si="153"/>
        <v>0</v>
      </c>
      <c r="AD254" s="183">
        <f t="shared" si="153"/>
        <v>0</v>
      </c>
      <c r="AE254" s="183">
        <f t="shared" si="153"/>
        <v>0</v>
      </c>
      <c r="AF254" s="196">
        <f t="shared" si="153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54"/>
        <v>0</v>
      </c>
      <c r="D255" s="183">
        <f t="shared" si="154"/>
        <v>0</v>
      </c>
      <c r="E255" s="183">
        <f t="shared" si="154"/>
        <v>0</v>
      </c>
      <c r="F255" s="183">
        <f t="shared" si="154"/>
        <v>0</v>
      </c>
      <c r="G255" s="183">
        <f t="shared" si="154"/>
        <v>0</v>
      </c>
      <c r="H255" s="183">
        <f t="shared" si="154"/>
        <v>0</v>
      </c>
      <c r="I255" s="183">
        <f t="shared" si="154"/>
        <v>0</v>
      </c>
      <c r="J255" s="183">
        <f t="shared" si="154"/>
        <v>0</v>
      </c>
      <c r="K255" s="183">
        <f t="shared" si="154"/>
        <v>0</v>
      </c>
      <c r="L255" s="183">
        <f t="shared" si="154"/>
        <v>0</v>
      </c>
      <c r="M255" s="183">
        <f t="shared" si="154"/>
        <v>0</v>
      </c>
      <c r="N255" s="183">
        <f t="shared" si="154"/>
        <v>0</v>
      </c>
      <c r="O255" s="183">
        <f t="shared" si="154"/>
        <v>0</v>
      </c>
      <c r="P255" s="183">
        <f t="shared" si="154"/>
        <v>0</v>
      </c>
      <c r="Q255" s="183">
        <f t="shared" si="154"/>
        <v>0</v>
      </c>
      <c r="R255" s="183">
        <f t="shared" si="154"/>
        <v>0</v>
      </c>
      <c r="S255" s="183">
        <f t="shared" si="153"/>
        <v>0</v>
      </c>
      <c r="T255" s="183">
        <f t="shared" si="153"/>
        <v>0</v>
      </c>
      <c r="U255" s="183">
        <f t="shared" si="153"/>
        <v>0</v>
      </c>
      <c r="V255" s="183">
        <f t="shared" si="153"/>
        <v>0</v>
      </c>
      <c r="W255" s="183">
        <f t="shared" si="153"/>
        <v>0</v>
      </c>
      <c r="X255" s="183">
        <f t="shared" si="153"/>
        <v>0</v>
      </c>
      <c r="Y255" s="183">
        <f t="shared" si="153"/>
        <v>0</v>
      </c>
      <c r="Z255" s="183">
        <f t="shared" si="153"/>
        <v>0</v>
      </c>
      <c r="AA255" s="183">
        <f t="shared" si="153"/>
        <v>0</v>
      </c>
      <c r="AB255" s="183">
        <f t="shared" si="153"/>
        <v>0</v>
      </c>
      <c r="AC255" s="183">
        <f t="shared" si="153"/>
        <v>0</v>
      </c>
      <c r="AD255" s="183">
        <f t="shared" si="153"/>
        <v>0</v>
      </c>
      <c r="AE255" s="183">
        <f t="shared" si="153"/>
        <v>0</v>
      </c>
      <c r="AF255" s="196">
        <f t="shared" si="153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54"/>
        <v>0</v>
      </c>
      <c r="D256" s="183">
        <f t="shared" si="154"/>
        <v>0</v>
      </c>
      <c r="E256" s="183">
        <f t="shared" si="154"/>
        <v>0</v>
      </c>
      <c r="F256" s="183">
        <f t="shared" si="154"/>
        <v>0</v>
      </c>
      <c r="G256" s="183">
        <f t="shared" si="154"/>
        <v>0</v>
      </c>
      <c r="H256" s="183">
        <f t="shared" si="154"/>
        <v>0</v>
      </c>
      <c r="I256" s="183">
        <f t="shared" si="154"/>
        <v>0</v>
      </c>
      <c r="J256" s="183">
        <f t="shared" si="154"/>
        <v>0</v>
      </c>
      <c r="K256" s="183">
        <f t="shared" si="154"/>
        <v>0</v>
      </c>
      <c r="L256" s="183">
        <f t="shared" si="154"/>
        <v>0</v>
      </c>
      <c r="M256" s="183">
        <f t="shared" si="154"/>
        <v>0</v>
      </c>
      <c r="N256" s="183">
        <f t="shared" si="154"/>
        <v>0</v>
      </c>
      <c r="O256" s="183">
        <f t="shared" si="154"/>
        <v>0</v>
      </c>
      <c r="P256" s="183">
        <f t="shared" si="154"/>
        <v>0</v>
      </c>
      <c r="Q256" s="183">
        <f t="shared" si="154"/>
        <v>0</v>
      </c>
      <c r="R256" s="183">
        <f t="shared" si="154"/>
        <v>0</v>
      </c>
      <c r="S256" s="183">
        <f t="shared" ref="S256:AF271" si="155">R256</f>
        <v>0</v>
      </c>
      <c r="T256" s="183">
        <f t="shared" si="155"/>
        <v>0</v>
      </c>
      <c r="U256" s="183">
        <f t="shared" si="155"/>
        <v>0</v>
      </c>
      <c r="V256" s="183">
        <f t="shared" si="155"/>
        <v>0</v>
      </c>
      <c r="W256" s="183">
        <f t="shared" si="155"/>
        <v>0</v>
      </c>
      <c r="X256" s="183">
        <f t="shared" si="155"/>
        <v>0</v>
      </c>
      <c r="Y256" s="183">
        <f t="shared" si="155"/>
        <v>0</v>
      </c>
      <c r="Z256" s="183">
        <f t="shared" si="155"/>
        <v>0</v>
      </c>
      <c r="AA256" s="183">
        <f t="shared" si="155"/>
        <v>0</v>
      </c>
      <c r="AB256" s="183">
        <f t="shared" si="155"/>
        <v>0</v>
      </c>
      <c r="AC256" s="183">
        <f t="shared" si="155"/>
        <v>0</v>
      </c>
      <c r="AD256" s="183">
        <f t="shared" si="155"/>
        <v>0</v>
      </c>
      <c r="AE256" s="183">
        <f t="shared" si="155"/>
        <v>0</v>
      </c>
      <c r="AF256" s="196">
        <f t="shared" si="155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54"/>
        <v>0</v>
      </c>
      <c r="D257" s="183">
        <f t="shared" si="154"/>
        <v>0</v>
      </c>
      <c r="E257" s="183">
        <f t="shared" si="154"/>
        <v>0</v>
      </c>
      <c r="F257" s="183">
        <f t="shared" si="154"/>
        <v>0</v>
      </c>
      <c r="G257" s="183">
        <f t="shared" si="154"/>
        <v>0</v>
      </c>
      <c r="H257" s="183">
        <f t="shared" si="154"/>
        <v>0</v>
      </c>
      <c r="I257" s="183">
        <f t="shared" si="154"/>
        <v>0</v>
      </c>
      <c r="J257" s="183">
        <f t="shared" si="154"/>
        <v>0</v>
      </c>
      <c r="K257" s="183">
        <f t="shared" si="154"/>
        <v>0</v>
      </c>
      <c r="L257" s="183">
        <f t="shared" si="154"/>
        <v>0</v>
      </c>
      <c r="M257" s="183">
        <f t="shared" si="154"/>
        <v>0</v>
      </c>
      <c r="N257" s="183">
        <f t="shared" si="154"/>
        <v>0</v>
      </c>
      <c r="O257" s="183">
        <f t="shared" si="154"/>
        <v>0</v>
      </c>
      <c r="P257" s="183">
        <f t="shared" si="154"/>
        <v>0</v>
      </c>
      <c r="Q257" s="183">
        <f t="shared" si="154"/>
        <v>0</v>
      </c>
      <c r="R257" s="183">
        <f t="shared" si="154"/>
        <v>0</v>
      </c>
      <c r="S257" s="183">
        <f t="shared" si="155"/>
        <v>0</v>
      </c>
      <c r="T257" s="183">
        <f t="shared" si="155"/>
        <v>0</v>
      </c>
      <c r="U257" s="183">
        <f t="shared" si="155"/>
        <v>0</v>
      </c>
      <c r="V257" s="183">
        <f t="shared" si="155"/>
        <v>0</v>
      </c>
      <c r="W257" s="183">
        <f t="shared" si="155"/>
        <v>0</v>
      </c>
      <c r="X257" s="183">
        <f t="shared" si="155"/>
        <v>0</v>
      </c>
      <c r="Y257" s="183">
        <f t="shared" si="155"/>
        <v>0</v>
      </c>
      <c r="Z257" s="183">
        <f t="shared" si="155"/>
        <v>0</v>
      </c>
      <c r="AA257" s="183">
        <f t="shared" si="155"/>
        <v>0</v>
      </c>
      <c r="AB257" s="183">
        <f t="shared" si="155"/>
        <v>0</v>
      </c>
      <c r="AC257" s="183">
        <f t="shared" si="155"/>
        <v>0</v>
      </c>
      <c r="AD257" s="183">
        <f t="shared" si="155"/>
        <v>0</v>
      </c>
      <c r="AE257" s="183">
        <f t="shared" si="155"/>
        <v>0</v>
      </c>
      <c r="AF257" s="196">
        <f t="shared" si="155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56">B258</f>
        <v>0</v>
      </c>
      <c r="D258" s="183">
        <f t="shared" si="156"/>
        <v>0</v>
      </c>
      <c r="E258" s="183">
        <f t="shared" si="156"/>
        <v>0</v>
      </c>
      <c r="F258" s="183">
        <f t="shared" si="156"/>
        <v>0</v>
      </c>
      <c r="G258" s="183">
        <f t="shared" si="156"/>
        <v>0</v>
      </c>
      <c r="H258" s="183">
        <f t="shared" si="156"/>
        <v>0</v>
      </c>
      <c r="I258" s="183">
        <f t="shared" si="156"/>
        <v>0</v>
      </c>
      <c r="J258" s="183">
        <f t="shared" si="156"/>
        <v>0</v>
      </c>
      <c r="K258" s="183">
        <f t="shared" si="156"/>
        <v>0</v>
      </c>
      <c r="L258" s="183">
        <f t="shared" si="156"/>
        <v>0</v>
      </c>
      <c r="M258" s="183">
        <f t="shared" si="156"/>
        <v>0</v>
      </c>
      <c r="N258" s="183">
        <f t="shared" si="156"/>
        <v>0</v>
      </c>
      <c r="O258" s="183">
        <f t="shared" si="156"/>
        <v>0</v>
      </c>
      <c r="P258" s="183">
        <f t="shared" si="156"/>
        <v>0</v>
      </c>
      <c r="Q258" s="183">
        <f t="shared" si="156"/>
        <v>0</v>
      </c>
      <c r="R258" s="183">
        <f t="shared" si="156"/>
        <v>0</v>
      </c>
      <c r="S258" s="183">
        <f t="shared" si="155"/>
        <v>0</v>
      </c>
      <c r="T258" s="183">
        <f t="shared" si="155"/>
        <v>0</v>
      </c>
      <c r="U258" s="183">
        <f t="shared" si="155"/>
        <v>0</v>
      </c>
      <c r="V258" s="183">
        <f t="shared" si="155"/>
        <v>0</v>
      </c>
      <c r="W258" s="183">
        <f t="shared" si="155"/>
        <v>0</v>
      </c>
      <c r="X258" s="183">
        <f t="shared" si="155"/>
        <v>0</v>
      </c>
      <c r="Y258" s="183">
        <f t="shared" si="155"/>
        <v>0</v>
      </c>
      <c r="Z258" s="183">
        <f t="shared" si="155"/>
        <v>0</v>
      </c>
      <c r="AA258" s="183">
        <f t="shared" si="155"/>
        <v>0</v>
      </c>
      <c r="AB258" s="183">
        <f t="shared" si="155"/>
        <v>0</v>
      </c>
      <c r="AC258" s="183">
        <f t="shared" si="155"/>
        <v>0</v>
      </c>
      <c r="AD258" s="183">
        <f t="shared" si="155"/>
        <v>0</v>
      </c>
      <c r="AE258" s="183">
        <f t="shared" si="155"/>
        <v>0</v>
      </c>
      <c r="AF258" s="196">
        <f t="shared" si="155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56"/>
        <v>0</v>
      </c>
      <c r="D259" s="183">
        <f t="shared" si="156"/>
        <v>0</v>
      </c>
      <c r="E259" s="183">
        <f t="shared" si="156"/>
        <v>0</v>
      </c>
      <c r="F259" s="183">
        <f t="shared" si="156"/>
        <v>0</v>
      </c>
      <c r="G259" s="183">
        <f t="shared" si="156"/>
        <v>0</v>
      </c>
      <c r="H259" s="183">
        <f t="shared" si="156"/>
        <v>0</v>
      </c>
      <c r="I259" s="183">
        <f t="shared" si="156"/>
        <v>0</v>
      </c>
      <c r="J259" s="183">
        <f t="shared" si="156"/>
        <v>0</v>
      </c>
      <c r="K259" s="183">
        <f t="shared" si="156"/>
        <v>0</v>
      </c>
      <c r="L259" s="183">
        <f t="shared" si="156"/>
        <v>0</v>
      </c>
      <c r="M259" s="183">
        <f t="shared" si="156"/>
        <v>0</v>
      </c>
      <c r="N259" s="183">
        <f t="shared" si="156"/>
        <v>0</v>
      </c>
      <c r="O259" s="183">
        <f t="shared" si="156"/>
        <v>0</v>
      </c>
      <c r="P259" s="183">
        <f t="shared" si="156"/>
        <v>0</v>
      </c>
      <c r="Q259" s="183">
        <f t="shared" si="156"/>
        <v>0</v>
      </c>
      <c r="R259" s="183">
        <f t="shared" si="156"/>
        <v>0</v>
      </c>
      <c r="S259" s="183">
        <f t="shared" si="155"/>
        <v>0</v>
      </c>
      <c r="T259" s="183">
        <f t="shared" si="155"/>
        <v>0</v>
      </c>
      <c r="U259" s="183">
        <f t="shared" si="155"/>
        <v>0</v>
      </c>
      <c r="V259" s="183">
        <f t="shared" si="155"/>
        <v>0</v>
      </c>
      <c r="W259" s="183">
        <f t="shared" si="155"/>
        <v>0</v>
      </c>
      <c r="X259" s="183">
        <f t="shared" si="155"/>
        <v>0</v>
      </c>
      <c r="Y259" s="183">
        <f t="shared" si="155"/>
        <v>0</v>
      </c>
      <c r="Z259" s="183">
        <f t="shared" si="155"/>
        <v>0</v>
      </c>
      <c r="AA259" s="183">
        <f t="shared" si="155"/>
        <v>0</v>
      </c>
      <c r="AB259" s="183">
        <f t="shared" si="155"/>
        <v>0</v>
      </c>
      <c r="AC259" s="183">
        <f t="shared" si="155"/>
        <v>0</v>
      </c>
      <c r="AD259" s="183">
        <f t="shared" si="155"/>
        <v>0</v>
      </c>
      <c r="AE259" s="183">
        <f t="shared" si="155"/>
        <v>0</v>
      </c>
      <c r="AF259" s="196">
        <f t="shared" si="155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56"/>
        <v>0</v>
      </c>
      <c r="D260" s="183">
        <f t="shared" si="156"/>
        <v>0</v>
      </c>
      <c r="E260" s="183">
        <f t="shared" si="156"/>
        <v>0</v>
      </c>
      <c r="F260" s="183">
        <f t="shared" si="156"/>
        <v>0</v>
      </c>
      <c r="G260" s="183">
        <f t="shared" si="156"/>
        <v>0</v>
      </c>
      <c r="H260" s="183">
        <f t="shared" si="156"/>
        <v>0</v>
      </c>
      <c r="I260" s="183">
        <f t="shared" si="156"/>
        <v>0</v>
      </c>
      <c r="J260" s="183">
        <f t="shared" si="156"/>
        <v>0</v>
      </c>
      <c r="K260" s="183">
        <f t="shared" si="156"/>
        <v>0</v>
      </c>
      <c r="L260" s="183">
        <f t="shared" si="156"/>
        <v>0</v>
      </c>
      <c r="M260" s="183">
        <f t="shared" si="156"/>
        <v>0</v>
      </c>
      <c r="N260" s="183">
        <f t="shared" si="156"/>
        <v>0</v>
      </c>
      <c r="O260" s="183">
        <f t="shared" si="156"/>
        <v>0</v>
      </c>
      <c r="P260" s="183">
        <f t="shared" si="156"/>
        <v>0</v>
      </c>
      <c r="Q260" s="183">
        <f t="shared" si="156"/>
        <v>0</v>
      </c>
      <c r="R260" s="183">
        <f t="shared" si="156"/>
        <v>0</v>
      </c>
      <c r="S260" s="183">
        <f t="shared" si="155"/>
        <v>0</v>
      </c>
      <c r="T260" s="183">
        <f t="shared" si="155"/>
        <v>0</v>
      </c>
      <c r="U260" s="183">
        <f t="shared" si="155"/>
        <v>0</v>
      </c>
      <c r="V260" s="183">
        <f t="shared" si="155"/>
        <v>0</v>
      </c>
      <c r="W260" s="183">
        <f t="shared" si="155"/>
        <v>0</v>
      </c>
      <c r="X260" s="183">
        <f t="shared" si="155"/>
        <v>0</v>
      </c>
      <c r="Y260" s="183">
        <f t="shared" si="155"/>
        <v>0</v>
      </c>
      <c r="Z260" s="183">
        <f t="shared" si="155"/>
        <v>0</v>
      </c>
      <c r="AA260" s="183">
        <f t="shared" si="155"/>
        <v>0</v>
      </c>
      <c r="AB260" s="183">
        <f t="shared" si="155"/>
        <v>0</v>
      </c>
      <c r="AC260" s="183">
        <f t="shared" si="155"/>
        <v>0</v>
      </c>
      <c r="AD260" s="183">
        <f t="shared" si="155"/>
        <v>0</v>
      </c>
      <c r="AE260" s="183">
        <f t="shared" si="155"/>
        <v>0</v>
      </c>
      <c r="AF260" s="196">
        <f t="shared" si="155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56"/>
        <v>0</v>
      </c>
      <c r="D261" s="183">
        <f t="shared" si="156"/>
        <v>0</v>
      </c>
      <c r="E261" s="183">
        <f t="shared" si="156"/>
        <v>0</v>
      </c>
      <c r="F261" s="183">
        <f t="shared" si="156"/>
        <v>0</v>
      </c>
      <c r="G261" s="183">
        <f t="shared" si="156"/>
        <v>0</v>
      </c>
      <c r="H261" s="183">
        <f t="shared" si="156"/>
        <v>0</v>
      </c>
      <c r="I261" s="183">
        <f t="shared" si="156"/>
        <v>0</v>
      </c>
      <c r="J261" s="183">
        <f t="shared" si="156"/>
        <v>0</v>
      </c>
      <c r="K261" s="183">
        <f t="shared" si="156"/>
        <v>0</v>
      </c>
      <c r="L261" s="183">
        <f t="shared" si="156"/>
        <v>0</v>
      </c>
      <c r="M261" s="183">
        <f t="shared" si="156"/>
        <v>0</v>
      </c>
      <c r="N261" s="183">
        <f t="shared" si="156"/>
        <v>0</v>
      </c>
      <c r="O261" s="183">
        <f t="shared" si="156"/>
        <v>0</v>
      </c>
      <c r="P261" s="183">
        <f t="shared" si="156"/>
        <v>0</v>
      </c>
      <c r="Q261" s="183">
        <f t="shared" si="156"/>
        <v>0</v>
      </c>
      <c r="R261" s="183">
        <f t="shared" si="156"/>
        <v>0</v>
      </c>
      <c r="S261" s="183">
        <f t="shared" si="155"/>
        <v>0</v>
      </c>
      <c r="T261" s="183">
        <f t="shared" si="155"/>
        <v>0</v>
      </c>
      <c r="U261" s="183">
        <f t="shared" si="155"/>
        <v>0</v>
      </c>
      <c r="V261" s="183">
        <f t="shared" si="155"/>
        <v>0</v>
      </c>
      <c r="W261" s="183">
        <f t="shared" si="155"/>
        <v>0</v>
      </c>
      <c r="X261" s="183">
        <f t="shared" si="155"/>
        <v>0</v>
      </c>
      <c r="Y261" s="183">
        <f t="shared" si="155"/>
        <v>0</v>
      </c>
      <c r="Z261" s="183">
        <f t="shared" si="155"/>
        <v>0</v>
      </c>
      <c r="AA261" s="183">
        <f t="shared" si="155"/>
        <v>0</v>
      </c>
      <c r="AB261" s="183">
        <f t="shared" si="155"/>
        <v>0</v>
      </c>
      <c r="AC261" s="183">
        <f t="shared" si="155"/>
        <v>0</v>
      </c>
      <c r="AD261" s="183">
        <f t="shared" si="155"/>
        <v>0</v>
      </c>
      <c r="AE261" s="183">
        <f t="shared" si="155"/>
        <v>0</v>
      </c>
      <c r="AF261" s="196">
        <f t="shared" si="155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56"/>
        <v>0</v>
      </c>
      <c r="D262" s="183">
        <f t="shared" si="156"/>
        <v>0</v>
      </c>
      <c r="E262" s="183">
        <f t="shared" si="156"/>
        <v>0</v>
      </c>
      <c r="F262" s="183">
        <f t="shared" si="156"/>
        <v>0</v>
      </c>
      <c r="G262" s="183">
        <f t="shared" si="156"/>
        <v>0</v>
      </c>
      <c r="H262" s="183">
        <f t="shared" si="156"/>
        <v>0</v>
      </c>
      <c r="I262" s="183">
        <f t="shared" si="156"/>
        <v>0</v>
      </c>
      <c r="J262" s="183">
        <f t="shared" si="156"/>
        <v>0</v>
      </c>
      <c r="K262" s="183">
        <f t="shared" si="156"/>
        <v>0</v>
      </c>
      <c r="L262" s="183">
        <f t="shared" si="156"/>
        <v>0</v>
      </c>
      <c r="M262" s="183">
        <f t="shared" si="156"/>
        <v>0</v>
      </c>
      <c r="N262" s="183">
        <f t="shared" si="156"/>
        <v>0</v>
      </c>
      <c r="O262" s="183">
        <f t="shared" si="156"/>
        <v>0</v>
      </c>
      <c r="P262" s="183">
        <f t="shared" si="156"/>
        <v>0</v>
      </c>
      <c r="Q262" s="183">
        <f t="shared" si="156"/>
        <v>0</v>
      </c>
      <c r="R262" s="183">
        <f t="shared" si="156"/>
        <v>0</v>
      </c>
      <c r="S262" s="183">
        <f t="shared" si="155"/>
        <v>0</v>
      </c>
      <c r="T262" s="183">
        <f t="shared" si="155"/>
        <v>0</v>
      </c>
      <c r="U262" s="183">
        <f t="shared" si="155"/>
        <v>0</v>
      </c>
      <c r="V262" s="183">
        <f t="shared" si="155"/>
        <v>0</v>
      </c>
      <c r="W262" s="183">
        <f t="shared" si="155"/>
        <v>0</v>
      </c>
      <c r="X262" s="183">
        <f t="shared" si="155"/>
        <v>0</v>
      </c>
      <c r="Y262" s="183">
        <f t="shared" si="155"/>
        <v>0</v>
      </c>
      <c r="Z262" s="183">
        <f t="shared" si="155"/>
        <v>0</v>
      </c>
      <c r="AA262" s="183">
        <f t="shared" si="155"/>
        <v>0</v>
      </c>
      <c r="AB262" s="183">
        <f t="shared" si="155"/>
        <v>0</v>
      </c>
      <c r="AC262" s="183">
        <f t="shared" si="155"/>
        <v>0</v>
      </c>
      <c r="AD262" s="183">
        <f t="shared" si="155"/>
        <v>0</v>
      </c>
      <c r="AE262" s="183">
        <f t="shared" si="155"/>
        <v>0</v>
      </c>
      <c r="AF262" s="196">
        <f t="shared" si="155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56"/>
        <v>0</v>
      </c>
      <c r="D263" s="183">
        <f t="shared" si="156"/>
        <v>0</v>
      </c>
      <c r="E263" s="183">
        <f t="shared" si="156"/>
        <v>0</v>
      </c>
      <c r="F263" s="183">
        <f t="shared" si="156"/>
        <v>0</v>
      </c>
      <c r="G263" s="183">
        <f t="shared" si="156"/>
        <v>0</v>
      </c>
      <c r="H263" s="183">
        <f t="shared" si="156"/>
        <v>0</v>
      </c>
      <c r="I263" s="183">
        <f t="shared" si="156"/>
        <v>0</v>
      </c>
      <c r="J263" s="183">
        <f t="shared" si="156"/>
        <v>0</v>
      </c>
      <c r="K263" s="183">
        <f t="shared" si="156"/>
        <v>0</v>
      </c>
      <c r="L263" s="183">
        <f t="shared" si="156"/>
        <v>0</v>
      </c>
      <c r="M263" s="183">
        <f t="shared" si="156"/>
        <v>0</v>
      </c>
      <c r="N263" s="183">
        <f t="shared" si="156"/>
        <v>0</v>
      </c>
      <c r="O263" s="183">
        <f t="shared" si="156"/>
        <v>0</v>
      </c>
      <c r="P263" s="183">
        <f t="shared" si="156"/>
        <v>0</v>
      </c>
      <c r="Q263" s="183">
        <f t="shared" si="156"/>
        <v>0</v>
      </c>
      <c r="R263" s="183">
        <f t="shared" si="156"/>
        <v>0</v>
      </c>
      <c r="S263" s="183">
        <f t="shared" si="155"/>
        <v>0</v>
      </c>
      <c r="T263" s="183">
        <f t="shared" si="155"/>
        <v>0</v>
      </c>
      <c r="U263" s="183">
        <f t="shared" si="155"/>
        <v>0</v>
      </c>
      <c r="V263" s="183">
        <f t="shared" si="155"/>
        <v>0</v>
      </c>
      <c r="W263" s="183">
        <f t="shared" si="155"/>
        <v>0</v>
      </c>
      <c r="X263" s="183">
        <f t="shared" si="155"/>
        <v>0</v>
      </c>
      <c r="Y263" s="183">
        <f t="shared" si="155"/>
        <v>0</v>
      </c>
      <c r="Z263" s="183">
        <f t="shared" si="155"/>
        <v>0</v>
      </c>
      <c r="AA263" s="183">
        <f t="shared" si="155"/>
        <v>0</v>
      </c>
      <c r="AB263" s="183">
        <f t="shared" si="155"/>
        <v>0</v>
      </c>
      <c r="AC263" s="183">
        <f t="shared" si="155"/>
        <v>0</v>
      </c>
      <c r="AD263" s="183">
        <f t="shared" si="155"/>
        <v>0</v>
      </c>
      <c r="AE263" s="183">
        <f t="shared" si="155"/>
        <v>0</v>
      </c>
      <c r="AF263" s="196">
        <f t="shared" si="155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56"/>
        <v>0</v>
      </c>
      <c r="D264" s="183">
        <f t="shared" si="156"/>
        <v>0</v>
      </c>
      <c r="E264" s="183">
        <f t="shared" si="156"/>
        <v>0</v>
      </c>
      <c r="F264" s="183">
        <f t="shared" si="156"/>
        <v>0</v>
      </c>
      <c r="G264" s="183">
        <f t="shared" si="156"/>
        <v>0</v>
      </c>
      <c r="H264" s="183">
        <f t="shared" si="156"/>
        <v>0</v>
      </c>
      <c r="I264" s="183">
        <f t="shared" si="156"/>
        <v>0</v>
      </c>
      <c r="J264" s="183">
        <f t="shared" si="156"/>
        <v>0</v>
      </c>
      <c r="K264" s="183">
        <f t="shared" si="156"/>
        <v>0</v>
      </c>
      <c r="L264" s="183">
        <f t="shared" si="156"/>
        <v>0</v>
      </c>
      <c r="M264" s="183">
        <f t="shared" si="156"/>
        <v>0</v>
      </c>
      <c r="N264" s="183">
        <f t="shared" si="156"/>
        <v>0</v>
      </c>
      <c r="O264" s="183">
        <f t="shared" si="156"/>
        <v>0</v>
      </c>
      <c r="P264" s="183">
        <f t="shared" si="156"/>
        <v>0</v>
      </c>
      <c r="Q264" s="183">
        <f t="shared" si="156"/>
        <v>0</v>
      </c>
      <c r="R264" s="183">
        <f t="shared" si="156"/>
        <v>0</v>
      </c>
      <c r="S264" s="183">
        <f t="shared" si="155"/>
        <v>0</v>
      </c>
      <c r="T264" s="183">
        <f t="shared" si="155"/>
        <v>0</v>
      </c>
      <c r="U264" s="183">
        <f t="shared" si="155"/>
        <v>0</v>
      </c>
      <c r="V264" s="183">
        <f t="shared" si="155"/>
        <v>0</v>
      </c>
      <c r="W264" s="183">
        <f t="shared" si="155"/>
        <v>0</v>
      </c>
      <c r="X264" s="183">
        <f t="shared" si="155"/>
        <v>0</v>
      </c>
      <c r="Y264" s="183">
        <f t="shared" si="155"/>
        <v>0</v>
      </c>
      <c r="Z264" s="183">
        <f t="shared" si="155"/>
        <v>0</v>
      </c>
      <c r="AA264" s="183">
        <f t="shared" si="155"/>
        <v>0</v>
      </c>
      <c r="AB264" s="183">
        <f t="shared" si="155"/>
        <v>0</v>
      </c>
      <c r="AC264" s="183">
        <f t="shared" si="155"/>
        <v>0</v>
      </c>
      <c r="AD264" s="183">
        <f t="shared" si="155"/>
        <v>0</v>
      </c>
      <c r="AE264" s="183">
        <f t="shared" si="155"/>
        <v>0</v>
      </c>
      <c r="AF264" s="196">
        <f t="shared" si="155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56"/>
        <v>0</v>
      </c>
      <c r="D265" s="183">
        <f t="shared" si="156"/>
        <v>0</v>
      </c>
      <c r="E265" s="183">
        <f t="shared" si="156"/>
        <v>0</v>
      </c>
      <c r="F265" s="183">
        <f t="shared" si="156"/>
        <v>0</v>
      </c>
      <c r="G265" s="183">
        <f t="shared" si="156"/>
        <v>0</v>
      </c>
      <c r="H265" s="183">
        <f t="shared" si="156"/>
        <v>0</v>
      </c>
      <c r="I265" s="183">
        <f t="shared" si="156"/>
        <v>0</v>
      </c>
      <c r="J265" s="183">
        <f t="shared" si="156"/>
        <v>0</v>
      </c>
      <c r="K265" s="183">
        <f t="shared" si="156"/>
        <v>0</v>
      </c>
      <c r="L265" s="183">
        <f t="shared" si="156"/>
        <v>0</v>
      </c>
      <c r="M265" s="183">
        <f t="shared" si="156"/>
        <v>0</v>
      </c>
      <c r="N265" s="183">
        <f t="shared" si="156"/>
        <v>0</v>
      </c>
      <c r="O265" s="183">
        <f t="shared" si="156"/>
        <v>0</v>
      </c>
      <c r="P265" s="183">
        <f t="shared" si="156"/>
        <v>0</v>
      </c>
      <c r="Q265" s="183">
        <f t="shared" si="156"/>
        <v>0</v>
      </c>
      <c r="R265" s="183">
        <f t="shared" si="156"/>
        <v>0</v>
      </c>
      <c r="S265" s="183">
        <f t="shared" si="155"/>
        <v>0</v>
      </c>
      <c r="T265" s="183">
        <f t="shared" si="155"/>
        <v>0</v>
      </c>
      <c r="U265" s="183">
        <f t="shared" si="155"/>
        <v>0</v>
      </c>
      <c r="V265" s="183">
        <f t="shared" si="155"/>
        <v>0</v>
      </c>
      <c r="W265" s="183">
        <f t="shared" si="155"/>
        <v>0</v>
      </c>
      <c r="X265" s="183">
        <f t="shared" si="155"/>
        <v>0</v>
      </c>
      <c r="Y265" s="183">
        <f t="shared" si="155"/>
        <v>0</v>
      </c>
      <c r="Z265" s="183">
        <f t="shared" si="155"/>
        <v>0</v>
      </c>
      <c r="AA265" s="183">
        <f t="shared" si="155"/>
        <v>0</v>
      </c>
      <c r="AB265" s="183">
        <f t="shared" si="155"/>
        <v>0</v>
      </c>
      <c r="AC265" s="183">
        <f t="shared" si="155"/>
        <v>0</v>
      </c>
      <c r="AD265" s="183">
        <f t="shared" si="155"/>
        <v>0</v>
      </c>
      <c r="AE265" s="183">
        <f t="shared" si="155"/>
        <v>0</v>
      </c>
      <c r="AF265" s="196">
        <f t="shared" si="155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56"/>
        <v>0</v>
      </c>
      <c r="D266" s="183">
        <f t="shared" si="156"/>
        <v>0</v>
      </c>
      <c r="E266" s="183">
        <f t="shared" si="156"/>
        <v>0</v>
      </c>
      <c r="F266" s="183">
        <f t="shared" si="156"/>
        <v>0</v>
      </c>
      <c r="G266" s="183">
        <f t="shared" si="156"/>
        <v>0</v>
      </c>
      <c r="H266" s="183">
        <f t="shared" si="156"/>
        <v>0</v>
      </c>
      <c r="I266" s="183">
        <f t="shared" si="156"/>
        <v>0</v>
      </c>
      <c r="J266" s="183">
        <f t="shared" si="156"/>
        <v>0</v>
      </c>
      <c r="K266" s="183">
        <f t="shared" si="156"/>
        <v>0</v>
      </c>
      <c r="L266" s="183">
        <f t="shared" si="156"/>
        <v>0</v>
      </c>
      <c r="M266" s="183">
        <f t="shared" si="156"/>
        <v>0</v>
      </c>
      <c r="N266" s="183">
        <f t="shared" si="156"/>
        <v>0</v>
      </c>
      <c r="O266" s="183">
        <f t="shared" si="156"/>
        <v>0</v>
      </c>
      <c r="P266" s="183">
        <f t="shared" si="156"/>
        <v>0</v>
      </c>
      <c r="Q266" s="183">
        <f t="shared" si="156"/>
        <v>0</v>
      </c>
      <c r="R266" s="183">
        <f t="shared" si="156"/>
        <v>0</v>
      </c>
      <c r="S266" s="183">
        <f t="shared" si="155"/>
        <v>0</v>
      </c>
      <c r="T266" s="183">
        <f t="shared" si="155"/>
        <v>0</v>
      </c>
      <c r="U266" s="183">
        <f t="shared" si="155"/>
        <v>0</v>
      </c>
      <c r="V266" s="183">
        <f t="shared" si="155"/>
        <v>0</v>
      </c>
      <c r="W266" s="183">
        <f t="shared" si="155"/>
        <v>0</v>
      </c>
      <c r="X266" s="183">
        <f t="shared" si="155"/>
        <v>0</v>
      </c>
      <c r="Y266" s="183">
        <f t="shared" si="155"/>
        <v>0</v>
      </c>
      <c r="Z266" s="183">
        <f t="shared" si="155"/>
        <v>0</v>
      </c>
      <c r="AA266" s="183">
        <f t="shared" si="155"/>
        <v>0</v>
      </c>
      <c r="AB266" s="183">
        <f t="shared" si="155"/>
        <v>0</v>
      </c>
      <c r="AC266" s="183">
        <f t="shared" si="155"/>
        <v>0</v>
      </c>
      <c r="AD266" s="183">
        <f t="shared" si="155"/>
        <v>0</v>
      </c>
      <c r="AE266" s="183">
        <f t="shared" si="155"/>
        <v>0</v>
      </c>
      <c r="AF266" s="196">
        <f t="shared" si="155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56"/>
        <v>0</v>
      </c>
      <c r="D267" s="183">
        <f t="shared" si="156"/>
        <v>0</v>
      </c>
      <c r="E267" s="183">
        <f t="shared" si="156"/>
        <v>0</v>
      </c>
      <c r="F267" s="183">
        <f t="shared" si="156"/>
        <v>0</v>
      </c>
      <c r="G267" s="183">
        <f t="shared" si="156"/>
        <v>0</v>
      </c>
      <c r="H267" s="183">
        <f t="shared" si="156"/>
        <v>0</v>
      </c>
      <c r="I267" s="183">
        <f t="shared" si="156"/>
        <v>0</v>
      </c>
      <c r="J267" s="183">
        <f t="shared" si="156"/>
        <v>0</v>
      </c>
      <c r="K267" s="183">
        <f t="shared" si="156"/>
        <v>0</v>
      </c>
      <c r="L267" s="183">
        <f t="shared" si="156"/>
        <v>0</v>
      </c>
      <c r="M267" s="183">
        <f t="shared" si="156"/>
        <v>0</v>
      </c>
      <c r="N267" s="183">
        <f t="shared" si="156"/>
        <v>0</v>
      </c>
      <c r="O267" s="183">
        <f t="shared" si="156"/>
        <v>0</v>
      </c>
      <c r="P267" s="183">
        <f t="shared" si="156"/>
        <v>0</v>
      </c>
      <c r="Q267" s="183">
        <f t="shared" si="156"/>
        <v>0</v>
      </c>
      <c r="R267" s="183">
        <f t="shared" si="156"/>
        <v>0</v>
      </c>
      <c r="S267" s="183">
        <f t="shared" si="155"/>
        <v>0</v>
      </c>
      <c r="T267" s="183">
        <f t="shared" si="155"/>
        <v>0</v>
      </c>
      <c r="U267" s="183">
        <f t="shared" si="155"/>
        <v>0</v>
      </c>
      <c r="V267" s="183">
        <f t="shared" si="155"/>
        <v>0</v>
      </c>
      <c r="W267" s="183">
        <f t="shared" si="155"/>
        <v>0</v>
      </c>
      <c r="X267" s="183">
        <f t="shared" si="155"/>
        <v>0</v>
      </c>
      <c r="Y267" s="183">
        <f t="shared" si="155"/>
        <v>0</v>
      </c>
      <c r="Z267" s="183">
        <f t="shared" si="155"/>
        <v>0</v>
      </c>
      <c r="AA267" s="183">
        <f t="shared" si="155"/>
        <v>0</v>
      </c>
      <c r="AB267" s="183">
        <f t="shared" si="155"/>
        <v>0</v>
      </c>
      <c r="AC267" s="183">
        <f t="shared" si="155"/>
        <v>0</v>
      </c>
      <c r="AD267" s="183">
        <f t="shared" si="155"/>
        <v>0</v>
      </c>
      <c r="AE267" s="183">
        <f t="shared" si="155"/>
        <v>0</v>
      </c>
      <c r="AF267" s="196">
        <f t="shared" si="155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56"/>
        <v>0</v>
      </c>
      <c r="D268" s="183">
        <f t="shared" si="156"/>
        <v>0</v>
      </c>
      <c r="E268" s="183">
        <f t="shared" si="156"/>
        <v>0</v>
      </c>
      <c r="F268" s="183">
        <f t="shared" si="156"/>
        <v>0</v>
      </c>
      <c r="G268" s="183">
        <f t="shared" si="156"/>
        <v>0</v>
      </c>
      <c r="H268" s="183">
        <f t="shared" si="156"/>
        <v>0</v>
      </c>
      <c r="I268" s="183">
        <f t="shared" si="156"/>
        <v>0</v>
      </c>
      <c r="J268" s="183">
        <f t="shared" si="156"/>
        <v>0</v>
      </c>
      <c r="K268" s="183">
        <f t="shared" si="156"/>
        <v>0</v>
      </c>
      <c r="L268" s="183">
        <f t="shared" si="156"/>
        <v>0</v>
      </c>
      <c r="M268" s="183">
        <f t="shared" si="156"/>
        <v>0</v>
      </c>
      <c r="N268" s="183">
        <f t="shared" si="156"/>
        <v>0</v>
      </c>
      <c r="O268" s="183">
        <f t="shared" si="156"/>
        <v>0</v>
      </c>
      <c r="P268" s="183">
        <f t="shared" si="156"/>
        <v>0</v>
      </c>
      <c r="Q268" s="183">
        <f t="shared" si="156"/>
        <v>0</v>
      </c>
      <c r="R268" s="183">
        <f t="shared" si="156"/>
        <v>0</v>
      </c>
      <c r="S268" s="183">
        <f t="shared" si="155"/>
        <v>0</v>
      </c>
      <c r="T268" s="183">
        <f t="shared" si="155"/>
        <v>0</v>
      </c>
      <c r="U268" s="183">
        <f t="shared" si="155"/>
        <v>0</v>
      </c>
      <c r="V268" s="183">
        <f t="shared" si="155"/>
        <v>0</v>
      </c>
      <c r="W268" s="183">
        <f t="shared" si="155"/>
        <v>0</v>
      </c>
      <c r="X268" s="183">
        <f t="shared" si="155"/>
        <v>0</v>
      </c>
      <c r="Y268" s="183">
        <f t="shared" si="155"/>
        <v>0</v>
      </c>
      <c r="Z268" s="183">
        <f t="shared" si="155"/>
        <v>0</v>
      </c>
      <c r="AA268" s="183">
        <f t="shared" si="155"/>
        <v>0</v>
      </c>
      <c r="AB268" s="183">
        <f t="shared" si="155"/>
        <v>0</v>
      </c>
      <c r="AC268" s="183">
        <f t="shared" si="155"/>
        <v>0</v>
      </c>
      <c r="AD268" s="183">
        <f t="shared" si="155"/>
        <v>0</v>
      </c>
      <c r="AE268" s="183">
        <f t="shared" si="155"/>
        <v>0</v>
      </c>
      <c r="AF268" s="196">
        <f t="shared" si="155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56"/>
        <v>0</v>
      </c>
      <c r="D269" s="183">
        <f t="shared" si="156"/>
        <v>0</v>
      </c>
      <c r="E269" s="183">
        <f t="shared" si="156"/>
        <v>0</v>
      </c>
      <c r="F269" s="183">
        <f t="shared" si="156"/>
        <v>0</v>
      </c>
      <c r="G269" s="183">
        <f t="shared" si="156"/>
        <v>0</v>
      </c>
      <c r="H269" s="183">
        <f t="shared" si="156"/>
        <v>0</v>
      </c>
      <c r="I269" s="183">
        <f t="shared" si="156"/>
        <v>0</v>
      </c>
      <c r="J269" s="183">
        <f t="shared" si="156"/>
        <v>0</v>
      </c>
      <c r="K269" s="183">
        <f t="shared" si="156"/>
        <v>0</v>
      </c>
      <c r="L269" s="183">
        <f t="shared" si="156"/>
        <v>0</v>
      </c>
      <c r="M269" s="183">
        <f t="shared" si="156"/>
        <v>0</v>
      </c>
      <c r="N269" s="183">
        <f t="shared" si="156"/>
        <v>0</v>
      </c>
      <c r="O269" s="183">
        <f t="shared" si="156"/>
        <v>0</v>
      </c>
      <c r="P269" s="183">
        <f t="shared" si="156"/>
        <v>0</v>
      </c>
      <c r="Q269" s="183">
        <f t="shared" si="156"/>
        <v>0</v>
      </c>
      <c r="R269" s="183">
        <f t="shared" si="156"/>
        <v>0</v>
      </c>
      <c r="S269" s="183">
        <f t="shared" si="155"/>
        <v>0</v>
      </c>
      <c r="T269" s="183">
        <f t="shared" si="155"/>
        <v>0</v>
      </c>
      <c r="U269" s="183">
        <f t="shared" si="155"/>
        <v>0</v>
      </c>
      <c r="V269" s="183">
        <f t="shared" si="155"/>
        <v>0</v>
      </c>
      <c r="W269" s="183">
        <f t="shared" si="155"/>
        <v>0</v>
      </c>
      <c r="X269" s="183">
        <f t="shared" si="155"/>
        <v>0</v>
      </c>
      <c r="Y269" s="183">
        <f t="shared" si="155"/>
        <v>0</v>
      </c>
      <c r="Z269" s="183">
        <f t="shared" si="155"/>
        <v>0</v>
      </c>
      <c r="AA269" s="183">
        <f t="shared" si="155"/>
        <v>0</v>
      </c>
      <c r="AB269" s="183">
        <f t="shared" si="155"/>
        <v>0</v>
      </c>
      <c r="AC269" s="183">
        <f t="shared" si="155"/>
        <v>0</v>
      </c>
      <c r="AD269" s="183">
        <f t="shared" si="155"/>
        <v>0</v>
      </c>
      <c r="AE269" s="183">
        <f t="shared" si="155"/>
        <v>0</v>
      </c>
      <c r="AF269" s="196">
        <f t="shared" si="155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56"/>
        <v>0</v>
      </c>
      <c r="D270" s="183">
        <f t="shared" si="156"/>
        <v>0</v>
      </c>
      <c r="E270" s="183">
        <f t="shared" si="156"/>
        <v>0</v>
      </c>
      <c r="F270" s="183">
        <f t="shared" si="156"/>
        <v>0</v>
      </c>
      <c r="G270" s="183">
        <f t="shared" si="156"/>
        <v>0</v>
      </c>
      <c r="H270" s="183">
        <f t="shared" si="156"/>
        <v>0</v>
      </c>
      <c r="I270" s="183">
        <f t="shared" si="156"/>
        <v>0</v>
      </c>
      <c r="J270" s="183">
        <f t="shared" si="156"/>
        <v>0</v>
      </c>
      <c r="K270" s="183">
        <f t="shared" si="156"/>
        <v>0</v>
      </c>
      <c r="L270" s="183">
        <f t="shared" si="156"/>
        <v>0</v>
      </c>
      <c r="M270" s="183">
        <f t="shared" si="156"/>
        <v>0</v>
      </c>
      <c r="N270" s="183">
        <f t="shared" si="156"/>
        <v>0</v>
      </c>
      <c r="O270" s="183">
        <f t="shared" si="156"/>
        <v>0</v>
      </c>
      <c r="P270" s="183">
        <f t="shared" si="156"/>
        <v>0</v>
      </c>
      <c r="Q270" s="183">
        <f t="shared" si="156"/>
        <v>0</v>
      </c>
      <c r="R270" s="183">
        <f t="shared" si="156"/>
        <v>0</v>
      </c>
      <c r="S270" s="183">
        <f t="shared" si="155"/>
        <v>0</v>
      </c>
      <c r="T270" s="183">
        <f t="shared" si="155"/>
        <v>0</v>
      </c>
      <c r="U270" s="183">
        <f t="shared" si="155"/>
        <v>0</v>
      </c>
      <c r="V270" s="183">
        <f t="shared" si="155"/>
        <v>0</v>
      </c>
      <c r="W270" s="183">
        <f t="shared" si="155"/>
        <v>0</v>
      </c>
      <c r="X270" s="183">
        <f t="shared" si="155"/>
        <v>0</v>
      </c>
      <c r="Y270" s="183">
        <f t="shared" si="155"/>
        <v>0</v>
      </c>
      <c r="Z270" s="183">
        <f t="shared" si="155"/>
        <v>0</v>
      </c>
      <c r="AA270" s="183">
        <f t="shared" si="155"/>
        <v>0</v>
      </c>
      <c r="AB270" s="183">
        <f t="shared" si="155"/>
        <v>0</v>
      </c>
      <c r="AC270" s="183">
        <f t="shared" si="155"/>
        <v>0</v>
      </c>
      <c r="AD270" s="183">
        <f t="shared" si="155"/>
        <v>0</v>
      </c>
      <c r="AE270" s="183">
        <f t="shared" si="155"/>
        <v>0</v>
      </c>
      <c r="AF270" s="196">
        <f t="shared" si="155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56"/>
        <v>0</v>
      </c>
      <c r="D271" s="183">
        <f t="shared" si="156"/>
        <v>0</v>
      </c>
      <c r="E271" s="183">
        <f t="shared" si="156"/>
        <v>0</v>
      </c>
      <c r="F271" s="183">
        <f t="shared" si="156"/>
        <v>0</v>
      </c>
      <c r="G271" s="183">
        <f t="shared" si="156"/>
        <v>0</v>
      </c>
      <c r="H271" s="183">
        <f t="shared" si="156"/>
        <v>0</v>
      </c>
      <c r="I271" s="183">
        <f t="shared" si="156"/>
        <v>0</v>
      </c>
      <c r="J271" s="183">
        <f t="shared" si="156"/>
        <v>0</v>
      </c>
      <c r="K271" s="183">
        <f t="shared" si="156"/>
        <v>0</v>
      </c>
      <c r="L271" s="183">
        <f t="shared" si="156"/>
        <v>0</v>
      </c>
      <c r="M271" s="183">
        <f t="shared" si="156"/>
        <v>0</v>
      </c>
      <c r="N271" s="183">
        <f t="shared" si="156"/>
        <v>0</v>
      </c>
      <c r="O271" s="183">
        <f t="shared" si="156"/>
        <v>0</v>
      </c>
      <c r="P271" s="183">
        <f t="shared" si="156"/>
        <v>0</v>
      </c>
      <c r="Q271" s="183">
        <f t="shared" si="156"/>
        <v>0</v>
      </c>
      <c r="R271" s="183">
        <f t="shared" si="156"/>
        <v>0</v>
      </c>
      <c r="S271" s="183">
        <f t="shared" si="155"/>
        <v>0</v>
      </c>
      <c r="T271" s="183">
        <f t="shared" si="155"/>
        <v>0</v>
      </c>
      <c r="U271" s="183">
        <f t="shared" si="155"/>
        <v>0</v>
      </c>
      <c r="V271" s="183">
        <f t="shared" si="155"/>
        <v>0</v>
      </c>
      <c r="W271" s="183">
        <f t="shared" si="155"/>
        <v>0</v>
      </c>
      <c r="X271" s="183">
        <f t="shared" si="155"/>
        <v>0</v>
      </c>
      <c r="Y271" s="183">
        <f t="shared" si="155"/>
        <v>0</v>
      </c>
      <c r="Z271" s="183">
        <f t="shared" si="155"/>
        <v>0</v>
      </c>
      <c r="AA271" s="183">
        <f t="shared" si="155"/>
        <v>0</v>
      </c>
      <c r="AB271" s="183">
        <f t="shared" si="155"/>
        <v>0</v>
      </c>
      <c r="AC271" s="183">
        <f t="shared" si="155"/>
        <v>0</v>
      </c>
      <c r="AD271" s="183">
        <f t="shared" si="155"/>
        <v>0</v>
      </c>
      <c r="AE271" s="183">
        <f t="shared" si="155"/>
        <v>0</v>
      </c>
      <c r="AF271" s="196">
        <f t="shared" si="155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56"/>
        <v>0</v>
      </c>
      <c r="D272" s="183">
        <f t="shared" si="156"/>
        <v>0</v>
      </c>
      <c r="E272" s="183">
        <f t="shared" si="156"/>
        <v>0</v>
      </c>
      <c r="F272" s="183">
        <f t="shared" si="156"/>
        <v>0</v>
      </c>
      <c r="G272" s="183">
        <f t="shared" si="156"/>
        <v>0</v>
      </c>
      <c r="H272" s="183">
        <f t="shared" si="156"/>
        <v>0</v>
      </c>
      <c r="I272" s="183">
        <f t="shared" si="156"/>
        <v>0</v>
      </c>
      <c r="J272" s="183">
        <f t="shared" si="156"/>
        <v>0</v>
      </c>
      <c r="K272" s="183">
        <f t="shared" si="156"/>
        <v>0</v>
      </c>
      <c r="L272" s="183">
        <f t="shared" si="156"/>
        <v>0</v>
      </c>
      <c r="M272" s="183">
        <f t="shared" si="156"/>
        <v>0</v>
      </c>
      <c r="N272" s="183">
        <f t="shared" si="156"/>
        <v>0</v>
      </c>
      <c r="O272" s="183">
        <f t="shared" si="156"/>
        <v>0</v>
      </c>
      <c r="P272" s="183">
        <f t="shared" si="156"/>
        <v>0</v>
      </c>
      <c r="Q272" s="183">
        <f t="shared" si="156"/>
        <v>0</v>
      </c>
      <c r="R272" s="183">
        <f t="shared" si="156"/>
        <v>0</v>
      </c>
      <c r="S272" s="183">
        <f t="shared" ref="R272:AF287" si="157">R272</f>
        <v>0</v>
      </c>
      <c r="T272" s="183">
        <f t="shared" si="157"/>
        <v>0</v>
      </c>
      <c r="U272" s="183">
        <f t="shared" si="157"/>
        <v>0</v>
      </c>
      <c r="V272" s="183">
        <f t="shared" si="157"/>
        <v>0</v>
      </c>
      <c r="W272" s="183">
        <f t="shared" si="157"/>
        <v>0</v>
      </c>
      <c r="X272" s="183">
        <f t="shared" si="157"/>
        <v>0</v>
      </c>
      <c r="Y272" s="183">
        <f t="shared" si="157"/>
        <v>0</v>
      </c>
      <c r="Z272" s="183">
        <f t="shared" si="157"/>
        <v>0</v>
      </c>
      <c r="AA272" s="183">
        <f t="shared" si="157"/>
        <v>0</v>
      </c>
      <c r="AB272" s="183">
        <f t="shared" si="157"/>
        <v>0</v>
      </c>
      <c r="AC272" s="183">
        <f t="shared" si="157"/>
        <v>0</v>
      </c>
      <c r="AD272" s="183">
        <f t="shared" si="157"/>
        <v>0</v>
      </c>
      <c r="AE272" s="183">
        <f t="shared" si="157"/>
        <v>0</v>
      </c>
      <c r="AF272" s="196">
        <f t="shared" si="157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56"/>
        <v>0</v>
      </c>
      <c r="D273" s="183">
        <f t="shared" si="156"/>
        <v>0</v>
      </c>
      <c r="E273" s="183">
        <f t="shared" si="156"/>
        <v>0</v>
      </c>
      <c r="F273" s="183">
        <f t="shared" si="156"/>
        <v>0</v>
      </c>
      <c r="G273" s="183">
        <f t="shared" si="156"/>
        <v>0</v>
      </c>
      <c r="H273" s="183">
        <f t="shared" si="156"/>
        <v>0</v>
      </c>
      <c r="I273" s="183">
        <f t="shared" si="156"/>
        <v>0</v>
      </c>
      <c r="J273" s="183">
        <f t="shared" si="156"/>
        <v>0</v>
      </c>
      <c r="K273" s="183">
        <f t="shared" si="156"/>
        <v>0</v>
      </c>
      <c r="L273" s="183">
        <f t="shared" si="156"/>
        <v>0</v>
      </c>
      <c r="M273" s="183">
        <f t="shared" si="156"/>
        <v>0</v>
      </c>
      <c r="N273" s="183">
        <f t="shared" si="156"/>
        <v>0</v>
      </c>
      <c r="O273" s="183">
        <f t="shared" si="156"/>
        <v>0</v>
      </c>
      <c r="P273" s="183">
        <f t="shared" si="156"/>
        <v>0</v>
      </c>
      <c r="Q273" s="183">
        <f t="shared" si="156"/>
        <v>0</v>
      </c>
      <c r="R273" s="183">
        <f t="shared" ref="C273:R288" si="158">Q273</f>
        <v>0</v>
      </c>
      <c r="S273" s="183">
        <f t="shared" si="157"/>
        <v>0</v>
      </c>
      <c r="T273" s="183">
        <f t="shared" si="157"/>
        <v>0</v>
      </c>
      <c r="U273" s="183">
        <f t="shared" si="157"/>
        <v>0</v>
      </c>
      <c r="V273" s="183">
        <f t="shared" si="157"/>
        <v>0</v>
      </c>
      <c r="W273" s="183">
        <f t="shared" si="157"/>
        <v>0</v>
      </c>
      <c r="X273" s="183">
        <f t="shared" si="157"/>
        <v>0</v>
      </c>
      <c r="Y273" s="183">
        <f t="shared" si="157"/>
        <v>0</v>
      </c>
      <c r="Z273" s="183">
        <f t="shared" si="157"/>
        <v>0</v>
      </c>
      <c r="AA273" s="183">
        <f t="shared" si="157"/>
        <v>0</v>
      </c>
      <c r="AB273" s="183">
        <f t="shared" si="157"/>
        <v>0</v>
      </c>
      <c r="AC273" s="183">
        <f t="shared" si="157"/>
        <v>0</v>
      </c>
      <c r="AD273" s="183">
        <f t="shared" si="157"/>
        <v>0</v>
      </c>
      <c r="AE273" s="183">
        <f t="shared" si="157"/>
        <v>0</v>
      </c>
      <c r="AF273" s="196">
        <f t="shared" si="157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158"/>
        <v>0</v>
      </c>
      <c r="D274" s="183">
        <f t="shared" si="158"/>
        <v>0</v>
      </c>
      <c r="E274" s="183">
        <f t="shared" si="158"/>
        <v>0</v>
      </c>
      <c r="F274" s="183">
        <f t="shared" si="158"/>
        <v>0</v>
      </c>
      <c r="G274" s="183">
        <f t="shared" si="158"/>
        <v>0</v>
      </c>
      <c r="H274" s="183">
        <f t="shared" si="158"/>
        <v>0</v>
      </c>
      <c r="I274" s="183">
        <f t="shared" si="158"/>
        <v>0</v>
      </c>
      <c r="J274" s="183">
        <f t="shared" si="158"/>
        <v>0</v>
      </c>
      <c r="K274" s="183">
        <f t="shared" si="158"/>
        <v>0</v>
      </c>
      <c r="L274" s="183">
        <f t="shared" si="158"/>
        <v>0</v>
      </c>
      <c r="M274" s="183">
        <f t="shared" si="158"/>
        <v>0</v>
      </c>
      <c r="N274" s="183">
        <f t="shared" si="158"/>
        <v>0</v>
      </c>
      <c r="O274" s="183">
        <f t="shared" si="158"/>
        <v>0</v>
      </c>
      <c r="P274" s="183">
        <f t="shared" si="158"/>
        <v>0</v>
      </c>
      <c r="Q274" s="183">
        <f t="shared" si="158"/>
        <v>0</v>
      </c>
      <c r="R274" s="183">
        <f t="shared" si="158"/>
        <v>0</v>
      </c>
      <c r="S274" s="183">
        <f t="shared" si="157"/>
        <v>0</v>
      </c>
      <c r="T274" s="183">
        <f t="shared" si="157"/>
        <v>0</v>
      </c>
      <c r="U274" s="183">
        <f t="shared" si="157"/>
        <v>0</v>
      </c>
      <c r="V274" s="183">
        <f t="shared" si="157"/>
        <v>0</v>
      </c>
      <c r="W274" s="183">
        <f t="shared" si="157"/>
        <v>0</v>
      </c>
      <c r="X274" s="183">
        <f t="shared" si="157"/>
        <v>0</v>
      </c>
      <c r="Y274" s="183">
        <f t="shared" si="157"/>
        <v>0</v>
      </c>
      <c r="Z274" s="183">
        <f t="shared" si="157"/>
        <v>0</v>
      </c>
      <c r="AA274" s="183">
        <f t="shared" si="157"/>
        <v>0</v>
      </c>
      <c r="AB274" s="183">
        <f t="shared" si="157"/>
        <v>0</v>
      </c>
      <c r="AC274" s="183">
        <f t="shared" si="157"/>
        <v>0</v>
      </c>
      <c r="AD274" s="183">
        <f t="shared" si="157"/>
        <v>0</v>
      </c>
      <c r="AE274" s="183">
        <f t="shared" si="157"/>
        <v>0</v>
      </c>
      <c r="AF274" s="196">
        <f t="shared" si="157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158"/>
        <v>0</v>
      </c>
      <c r="D275" s="183">
        <f t="shared" si="158"/>
        <v>0</v>
      </c>
      <c r="E275" s="183">
        <f t="shared" si="158"/>
        <v>0</v>
      </c>
      <c r="F275" s="183">
        <f t="shared" si="158"/>
        <v>0</v>
      </c>
      <c r="G275" s="183">
        <f t="shared" si="158"/>
        <v>0</v>
      </c>
      <c r="H275" s="183">
        <f t="shared" si="158"/>
        <v>0</v>
      </c>
      <c r="I275" s="183">
        <f t="shared" si="158"/>
        <v>0</v>
      </c>
      <c r="J275" s="183">
        <f t="shared" si="158"/>
        <v>0</v>
      </c>
      <c r="K275" s="183">
        <f t="shared" si="158"/>
        <v>0</v>
      </c>
      <c r="L275" s="183">
        <f t="shared" si="158"/>
        <v>0</v>
      </c>
      <c r="M275" s="183">
        <f t="shared" si="158"/>
        <v>0</v>
      </c>
      <c r="N275" s="183">
        <f t="shared" si="158"/>
        <v>0</v>
      </c>
      <c r="O275" s="183">
        <f t="shared" si="158"/>
        <v>0</v>
      </c>
      <c r="P275" s="183">
        <f t="shared" si="158"/>
        <v>0</v>
      </c>
      <c r="Q275" s="183">
        <f t="shared" si="158"/>
        <v>0</v>
      </c>
      <c r="R275" s="183">
        <f t="shared" si="158"/>
        <v>0</v>
      </c>
      <c r="S275" s="183">
        <f t="shared" si="157"/>
        <v>0</v>
      </c>
      <c r="T275" s="183">
        <f t="shared" si="157"/>
        <v>0</v>
      </c>
      <c r="U275" s="183">
        <f t="shared" si="157"/>
        <v>0</v>
      </c>
      <c r="V275" s="183">
        <f t="shared" si="157"/>
        <v>0</v>
      </c>
      <c r="W275" s="183">
        <f t="shared" si="157"/>
        <v>0</v>
      </c>
      <c r="X275" s="183">
        <f t="shared" si="157"/>
        <v>0</v>
      </c>
      <c r="Y275" s="183">
        <f t="shared" si="157"/>
        <v>0</v>
      </c>
      <c r="Z275" s="183">
        <f t="shared" si="157"/>
        <v>0</v>
      </c>
      <c r="AA275" s="183">
        <f t="shared" si="157"/>
        <v>0</v>
      </c>
      <c r="AB275" s="183">
        <f t="shared" si="157"/>
        <v>0</v>
      </c>
      <c r="AC275" s="183">
        <f t="shared" si="157"/>
        <v>0</v>
      </c>
      <c r="AD275" s="183">
        <f t="shared" si="157"/>
        <v>0</v>
      </c>
      <c r="AE275" s="183">
        <f t="shared" si="157"/>
        <v>0</v>
      </c>
      <c r="AF275" s="196">
        <f t="shared" si="157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158"/>
        <v>0</v>
      </c>
      <c r="D276" s="183">
        <f t="shared" si="158"/>
        <v>0</v>
      </c>
      <c r="E276" s="183">
        <f t="shared" si="158"/>
        <v>0</v>
      </c>
      <c r="F276" s="183">
        <f t="shared" si="158"/>
        <v>0</v>
      </c>
      <c r="G276" s="183">
        <f t="shared" si="158"/>
        <v>0</v>
      </c>
      <c r="H276" s="183">
        <f t="shared" si="158"/>
        <v>0</v>
      </c>
      <c r="I276" s="183">
        <f t="shared" si="158"/>
        <v>0</v>
      </c>
      <c r="J276" s="183">
        <f t="shared" si="158"/>
        <v>0</v>
      </c>
      <c r="K276" s="183">
        <f t="shared" si="158"/>
        <v>0</v>
      </c>
      <c r="L276" s="183">
        <f t="shared" si="158"/>
        <v>0</v>
      </c>
      <c r="M276" s="183">
        <f t="shared" si="158"/>
        <v>0</v>
      </c>
      <c r="N276" s="183">
        <f t="shared" si="158"/>
        <v>0</v>
      </c>
      <c r="O276" s="183">
        <f t="shared" si="158"/>
        <v>0</v>
      </c>
      <c r="P276" s="183">
        <f t="shared" si="158"/>
        <v>0</v>
      </c>
      <c r="Q276" s="183">
        <f t="shared" si="158"/>
        <v>0</v>
      </c>
      <c r="R276" s="183">
        <f t="shared" si="158"/>
        <v>0</v>
      </c>
      <c r="S276" s="183">
        <f t="shared" si="157"/>
        <v>0</v>
      </c>
      <c r="T276" s="183">
        <f t="shared" si="157"/>
        <v>0</v>
      </c>
      <c r="U276" s="183">
        <f t="shared" si="157"/>
        <v>0</v>
      </c>
      <c r="V276" s="183">
        <f t="shared" si="157"/>
        <v>0</v>
      </c>
      <c r="W276" s="183">
        <f t="shared" si="157"/>
        <v>0</v>
      </c>
      <c r="X276" s="183">
        <f t="shared" si="157"/>
        <v>0</v>
      </c>
      <c r="Y276" s="183">
        <f t="shared" si="157"/>
        <v>0</v>
      </c>
      <c r="Z276" s="183">
        <f t="shared" si="157"/>
        <v>0</v>
      </c>
      <c r="AA276" s="183">
        <f t="shared" si="157"/>
        <v>0</v>
      </c>
      <c r="AB276" s="183">
        <f t="shared" si="157"/>
        <v>0</v>
      </c>
      <c r="AC276" s="183">
        <f t="shared" si="157"/>
        <v>0</v>
      </c>
      <c r="AD276" s="183">
        <f t="shared" si="157"/>
        <v>0</v>
      </c>
      <c r="AE276" s="183">
        <f t="shared" si="157"/>
        <v>0</v>
      </c>
      <c r="AF276" s="196">
        <f t="shared" si="157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158"/>
        <v>0</v>
      </c>
      <c r="D277" s="183">
        <f t="shared" si="158"/>
        <v>0</v>
      </c>
      <c r="E277" s="183">
        <f t="shared" si="158"/>
        <v>0</v>
      </c>
      <c r="F277" s="183">
        <f t="shared" si="158"/>
        <v>0</v>
      </c>
      <c r="G277" s="183">
        <f t="shared" si="158"/>
        <v>0</v>
      </c>
      <c r="H277" s="183">
        <f t="shared" si="158"/>
        <v>0</v>
      </c>
      <c r="I277" s="183">
        <f t="shared" si="158"/>
        <v>0</v>
      </c>
      <c r="J277" s="183">
        <f t="shared" si="158"/>
        <v>0</v>
      </c>
      <c r="K277" s="183">
        <f t="shared" si="158"/>
        <v>0</v>
      </c>
      <c r="L277" s="183">
        <f t="shared" si="158"/>
        <v>0</v>
      </c>
      <c r="M277" s="183">
        <f t="shared" si="158"/>
        <v>0</v>
      </c>
      <c r="N277" s="183">
        <f t="shared" si="158"/>
        <v>0</v>
      </c>
      <c r="O277" s="183">
        <f t="shared" si="158"/>
        <v>0</v>
      </c>
      <c r="P277" s="183">
        <f t="shared" si="158"/>
        <v>0</v>
      </c>
      <c r="Q277" s="183">
        <f t="shared" si="158"/>
        <v>0</v>
      </c>
      <c r="R277" s="183">
        <f t="shared" si="158"/>
        <v>0</v>
      </c>
      <c r="S277" s="183">
        <f t="shared" si="157"/>
        <v>0</v>
      </c>
      <c r="T277" s="183">
        <f t="shared" si="157"/>
        <v>0</v>
      </c>
      <c r="U277" s="183">
        <f t="shared" si="157"/>
        <v>0</v>
      </c>
      <c r="V277" s="183">
        <f t="shared" si="157"/>
        <v>0</v>
      </c>
      <c r="W277" s="183">
        <f t="shared" si="157"/>
        <v>0</v>
      </c>
      <c r="X277" s="183">
        <f t="shared" si="157"/>
        <v>0</v>
      </c>
      <c r="Y277" s="183">
        <f t="shared" si="157"/>
        <v>0</v>
      </c>
      <c r="Z277" s="183">
        <f t="shared" si="157"/>
        <v>0</v>
      </c>
      <c r="AA277" s="183">
        <f t="shared" si="157"/>
        <v>0</v>
      </c>
      <c r="AB277" s="183">
        <f t="shared" si="157"/>
        <v>0</v>
      </c>
      <c r="AC277" s="183">
        <f t="shared" si="157"/>
        <v>0</v>
      </c>
      <c r="AD277" s="183">
        <f t="shared" si="157"/>
        <v>0</v>
      </c>
      <c r="AE277" s="183">
        <f t="shared" si="157"/>
        <v>0</v>
      </c>
      <c r="AF277" s="196">
        <f t="shared" si="157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158"/>
        <v>0</v>
      </c>
      <c r="D278" s="183">
        <f t="shared" si="158"/>
        <v>0</v>
      </c>
      <c r="E278" s="183">
        <f t="shared" si="158"/>
        <v>0</v>
      </c>
      <c r="F278" s="183">
        <f t="shared" si="158"/>
        <v>0</v>
      </c>
      <c r="G278" s="183">
        <f t="shared" si="158"/>
        <v>0</v>
      </c>
      <c r="H278" s="183">
        <f t="shared" si="158"/>
        <v>0</v>
      </c>
      <c r="I278" s="183">
        <f t="shared" si="158"/>
        <v>0</v>
      </c>
      <c r="J278" s="183">
        <f t="shared" si="158"/>
        <v>0</v>
      </c>
      <c r="K278" s="183">
        <f t="shared" si="158"/>
        <v>0</v>
      </c>
      <c r="L278" s="183">
        <f t="shared" si="158"/>
        <v>0</v>
      </c>
      <c r="M278" s="183">
        <f t="shared" si="158"/>
        <v>0</v>
      </c>
      <c r="N278" s="183">
        <f t="shared" si="158"/>
        <v>0</v>
      </c>
      <c r="O278" s="183">
        <f t="shared" si="158"/>
        <v>0</v>
      </c>
      <c r="P278" s="183">
        <f t="shared" si="158"/>
        <v>0</v>
      </c>
      <c r="Q278" s="183">
        <f t="shared" si="158"/>
        <v>0</v>
      </c>
      <c r="R278" s="183">
        <f t="shared" si="158"/>
        <v>0</v>
      </c>
      <c r="S278" s="183">
        <f t="shared" si="157"/>
        <v>0</v>
      </c>
      <c r="T278" s="183">
        <f t="shared" si="157"/>
        <v>0</v>
      </c>
      <c r="U278" s="183">
        <f t="shared" si="157"/>
        <v>0</v>
      </c>
      <c r="V278" s="183">
        <f t="shared" si="157"/>
        <v>0</v>
      </c>
      <c r="W278" s="183">
        <f t="shared" si="157"/>
        <v>0</v>
      </c>
      <c r="X278" s="183">
        <f t="shared" si="157"/>
        <v>0</v>
      </c>
      <c r="Y278" s="183">
        <f t="shared" si="157"/>
        <v>0</v>
      </c>
      <c r="Z278" s="183">
        <f t="shared" si="157"/>
        <v>0</v>
      </c>
      <c r="AA278" s="183">
        <f t="shared" si="157"/>
        <v>0</v>
      </c>
      <c r="AB278" s="183">
        <f t="shared" si="157"/>
        <v>0</v>
      </c>
      <c r="AC278" s="183">
        <f t="shared" si="157"/>
        <v>0</v>
      </c>
      <c r="AD278" s="183">
        <f t="shared" si="157"/>
        <v>0</v>
      </c>
      <c r="AE278" s="183">
        <f t="shared" si="157"/>
        <v>0</v>
      </c>
      <c r="AF278" s="196">
        <f t="shared" si="157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158"/>
        <v>0</v>
      </c>
      <c r="D279" s="183">
        <f t="shared" si="158"/>
        <v>0</v>
      </c>
      <c r="E279" s="183">
        <f t="shared" si="158"/>
        <v>0</v>
      </c>
      <c r="F279" s="183">
        <f t="shared" si="158"/>
        <v>0</v>
      </c>
      <c r="G279" s="183">
        <f t="shared" si="158"/>
        <v>0</v>
      </c>
      <c r="H279" s="183">
        <f t="shared" si="158"/>
        <v>0</v>
      </c>
      <c r="I279" s="183">
        <f t="shared" si="158"/>
        <v>0</v>
      </c>
      <c r="J279" s="183">
        <f t="shared" si="158"/>
        <v>0</v>
      </c>
      <c r="K279" s="183">
        <f t="shared" si="158"/>
        <v>0</v>
      </c>
      <c r="L279" s="183">
        <f t="shared" si="158"/>
        <v>0</v>
      </c>
      <c r="M279" s="183">
        <f t="shared" si="158"/>
        <v>0</v>
      </c>
      <c r="N279" s="183">
        <f t="shared" si="158"/>
        <v>0</v>
      </c>
      <c r="O279" s="183">
        <f t="shared" si="158"/>
        <v>0</v>
      </c>
      <c r="P279" s="183">
        <f t="shared" si="158"/>
        <v>0</v>
      </c>
      <c r="Q279" s="183">
        <f t="shared" si="158"/>
        <v>0</v>
      </c>
      <c r="R279" s="183">
        <f t="shared" si="158"/>
        <v>0</v>
      </c>
      <c r="S279" s="183">
        <f t="shared" si="157"/>
        <v>0</v>
      </c>
      <c r="T279" s="183">
        <f t="shared" si="157"/>
        <v>0</v>
      </c>
      <c r="U279" s="183">
        <f t="shared" si="157"/>
        <v>0</v>
      </c>
      <c r="V279" s="183">
        <f t="shared" si="157"/>
        <v>0</v>
      </c>
      <c r="W279" s="183">
        <f t="shared" si="157"/>
        <v>0</v>
      </c>
      <c r="X279" s="183">
        <f t="shared" si="157"/>
        <v>0</v>
      </c>
      <c r="Y279" s="183">
        <f t="shared" si="157"/>
        <v>0</v>
      </c>
      <c r="Z279" s="183">
        <f t="shared" si="157"/>
        <v>0</v>
      </c>
      <c r="AA279" s="183">
        <f t="shared" si="157"/>
        <v>0</v>
      </c>
      <c r="AB279" s="183">
        <f t="shared" si="157"/>
        <v>0</v>
      </c>
      <c r="AC279" s="183">
        <f t="shared" si="157"/>
        <v>0</v>
      </c>
      <c r="AD279" s="183">
        <f t="shared" si="157"/>
        <v>0</v>
      </c>
      <c r="AE279" s="183">
        <f t="shared" si="157"/>
        <v>0</v>
      </c>
      <c r="AF279" s="196">
        <f t="shared" si="157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158"/>
        <v>0</v>
      </c>
      <c r="D280" s="183">
        <f t="shared" si="158"/>
        <v>0</v>
      </c>
      <c r="E280" s="183">
        <f t="shared" si="158"/>
        <v>0</v>
      </c>
      <c r="F280" s="183">
        <f t="shared" si="158"/>
        <v>0</v>
      </c>
      <c r="G280" s="183">
        <f t="shared" si="158"/>
        <v>0</v>
      </c>
      <c r="H280" s="183">
        <f t="shared" si="158"/>
        <v>0</v>
      </c>
      <c r="I280" s="183">
        <f t="shared" si="158"/>
        <v>0</v>
      </c>
      <c r="J280" s="183">
        <f t="shared" si="158"/>
        <v>0</v>
      </c>
      <c r="K280" s="183">
        <f t="shared" si="158"/>
        <v>0</v>
      </c>
      <c r="L280" s="183">
        <f t="shared" si="158"/>
        <v>0</v>
      </c>
      <c r="M280" s="183">
        <f t="shared" si="158"/>
        <v>0</v>
      </c>
      <c r="N280" s="183">
        <f t="shared" si="158"/>
        <v>0</v>
      </c>
      <c r="O280" s="183">
        <f t="shared" si="158"/>
        <v>0</v>
      </c>
      <c r="P280" s="183">
        <f t="shared" si="158"/>
        <v>0</v>
      </c>
      <c r="Q280" s="183">
        <f t="shared" si="158"/>
        <v>0</v>
      </c>
      <c r="R280" s="183">
        <f t="shared" si="158"/>
        <v>0</v>
      </c>
      <c r="S280" s="183">
        <f t="shared" si="157"/>
        <v>0</v>
      </c>
      <c r="T280" s="183">
        <f t="shared" si="157"/>
        <v>0</v>
      </c>
      <c r="U280" s="183">
        <f t="shared" si="157"/>
        <v>0</v>
      </c>
      <c r="V280" s="183">
        <f t="shared" si="157"/>
        <v>0</v>
      </c>
      <c r="W280" s="183">
        <f t="shared" si="157"/>
        <v>0</v>
      </c>
      <c r="X280" s="183">
        <f t="shared" si="157"/>
        <v>0</v>
      </c>
      <c r="Y280" s="183">
        <f t="shared" si="157"/>
        <v>0</v>
      </c>
      <c r="Z280" s="183">
        <f t="shared" si="157"/>
        <v>0</v>
      </c>
      <c r="AA280" s="183">
        <f t="shared" si="157"/>
        <v>0</v>
      </c>
      <c r="AB280" s="183">
        <f t="shared" si="157"/>
        <v>0</v>
      </c>
      <c r="AC280" s="183">
        <f t="shared" si="157"/>
        <v>0</v>
      </c>
      <c r="AD280" s="183">
        <f t="shared" si="157"/>
        <v>0</v>
      </c>
      <c r="AE280" s="183">
        <f t="shared" si="157"/>
        <v>0</v>
      </c>
      <c r="AF280" s="196">
        <f t="shared" si="157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158"/>
        <v>0</v>
      </c>
      <c r="D281" s="183">
        <f t="shared" si="158"/>
        <v>0</v>
      </c>
      <c r="E281" s="183">
        <f t="shared" si="158"/>
        <v>0</v>
      </c>
      <c r="F281" s="183">
        <f t="shared" si="158"/>
        <v>0</v>
      </c>
      <c r="G281" s="183">
        <f t="shared" si="158"/>
        <v>0</v>
      </c>
      <c r="H281" s="183">
        <f t="shared" si="158"/>
        <v>0</v>
      </c>
      <c r="I281" s="183">
        <f t="shared" si="158"/>
        <v>0</v>
      </c>
      <c r="J281" s="183">
        <f t="shared" si="158"/>
        <v>0</v>
      </c>
      <c r="K281" s="183">
        <f t="shared" si="158"/>
        <v>0</v>
      </c>
      <c r="L281" s="183">
        <f t="shared" si="158"/>
        <v>0</v>
      </c>
      <c r="M281" s="183">
        <f t="shared" si="158"/>
        <v>0</v>
      </c>
      <c r="N281" s="183">
        <f t="shared" si="158"/>
        <v>0</v>
      </c>
      <c r="O281" s="183">
        <f t="shared" si="158"/>
        <v>0</v>
      </c>
      <c r="P281" s="183">
        <f t="shared" si="158"/>
        <v>0</v>
      </c>
      <c r="Q281" s="183">
        <f t="shared" si="158"/>
        <v>0</v>
      </c>
      <c r="R281" s="183">
        <f t="shared" si="158"/>
        <v>0</v>
      </c>
      <c r="S281" s="183">
        <f t="shared" si="157"/>
        <v>0</v>
      </c>
      <c r="T281" s="183">
        <f t="shared" si="157"/>
        <v>0</v>
      </c>
      <c r="U281" s="183">
        <f t="shared" si="157"/>
        <v>0</v>
      </c>
      <c r="V281" s="183">
        <f t="shared" si="157"/>
        <v>0</v>
      </c>
      <c r="W281" s="183">
        <f t="shared" si="157"/>
        <v>0</v>
      </c>
      <c r="X281" s="183">
        <f t="shared" si="157"/>
        <v>0</v>
      </c>
      <c r="Y281" s="183">
        <f t="shared" si="157"/>
        <v>0</v>
      </c>
      <c r="Z281" s="183">
        <f t="shared" si="157"/>
        <v>0</v>
      </c>
      <c r="AA281" s="183">
        <f t="shared" si="157"/>
        <v>0</v>
      </c>
      <c r="AB281" s="183">
        <f t="shared" si="157"/>
        <v>0</v>
      </c>
      <c r="AC281" s="183">
        <f t="shared" si="157"/>
        <v>0</v>
      </c>
      <c r="AD281" s="183">
        <f t="shared" si="157"/>
        <v>0</v>
      </c>
      <c r="AE281" s="183">
        <f t="shared" si="157"/>
        <v>0</v>
      </c>
      <c r="AF281" s="196">
        <f t="shared" si="157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158"/>
        <v>0</v>
      </c>
      <c r="D282" s="183">
        <f t="shared" si="158"/>
        <v>0</v>
      </c>
      <c r="E282" s="183">
        <f t="shared" si="158"/>
        <v>0</v>
      </c>
      <c r="F282" s="183">
        <f t="shared" si="158"/>
        <v>0</v>
      </c>
      <c r="G282" s="183">
        <f t="shared" si="158"/>
        <v>0</v>
      </c>
      <c r="H282" s="183">
        <f t="shared" si="158"/>
        <v>0</v>
      </c>
      <c r="I282" s="183">
        <f t="shared" si="158"/>
        <v>0</v>
      </c>
      <c r="J282" s="183">
        <f t="shared" si="158"/>
        <v>0</v>
      </c>
      <c r="K282" s="183">
        <f t="shared" si="158"/>
        <v>0</v>
      </c>
      <c r="L282" s="183">
        <f t="shared" si="158"/>
        <v>0</v>
      </c>
      <c r="M282" s="183">
        <f t="shared" si="158"/>
        <v>0</v>
      </c>
      <c r="N282" s="183">
        <f t="shared" si="158"/>
        <v>0</v>
      </c>
      <c r="O282" s="183">
        <f t="shared" si="158"/>
        <v>0</v>
      </c>
      <c r="P282" s="183">
        <f t="shared" si="158"/>
        <v>0</v>
      </c>
      <c r="Q282" s="183">
        <f t="shared" si="158"/>
        <v>0</v>
      </c>
      <c r="R282" s="183">
        <f t="shared" si="158"/>
        <v>0</v>
      </c>
      <c r="S282" s="183">
        <f t="shared" si="157"/>
        <v>0</v>
      </c>
      <c r="T282" s="183">
        <f t="shared" si="157"/>
        <v>0</v>
      </c>
      <c r="U282" s="183">
        <f t="shared" si="157"/>
        <v>0</v>
      </c>
      <c r="V282" s="183">
        <f t="shared" si="157"/>
        <v>0</v>
      </c>
      <c r="W282" s="183">
        <f t="shared" si="157"/>
        <v>0</v>
      </c>
      <c r="X282" s="183">
        <f t="shared" si="157"/>
        <v>0</v>
      </c>
      <c r="Y282" s="183">
        <f t="shared" si="157"/>
        <v>0</v>
      </c>
      <c r="Z282" s="183">
        <f t="shared" si="157"/>
        <v>0</v>
      </c>
      <c r="AA282" s="183">
        <f t="shared" si="157"/>
        <v>0</v>
      </c>
      <c r="AB282" s="183">
        <f t="shared" si="157"/>
        <v>0</v>
      </c>
      <c r="AC282" s="183">
        <f t="shared" si="157"/>
        <v>0</v>
      </c>
      <c r="AD282" s="183">
        <f t="shared" si="157"/>
        <v>0</v>
      </c>
      <c r="AE282" s="183">
        <f t="shared" si="157"/>
        <v>0</v>
      </c>
      <c r="AF282" s="196">
        <f t="shared" si="157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158"/>
        <v>0</v>
      </c>
      <c r="D283" s="183">
        <f t="shared" si="158"/>
        <v>0</v>
      </c>
      <c r="E283" s="183">
        <f t="shared" si="158"/>
        <v>0</v>
      </c>
      <c r="F283" s="183">
        <f t="shared" si="158"/>
        <v>0</v>
      </c>
      <c r="G283" s="183">
        <f t="shared" si="158"/>
        <v>0</v>
      </c>
      <c r="H283" s="183">
        <f t="shared" si="158"/>
        <v>0</v>
      </c>
      <c r="I283" s="183">
        <f t="shared" si="158"/>
        <v>0</v>
      </c>
      <c r="J283" s="183">
        <f t="shared" si="158"/>
        <v>0</v>
      </c>
      <c r="K283" s="183">
        <f t="shared" si="158"/>
        <v>0</v>
      </c>
      <c r="L283" s="183">
        <f t="shared" si="158"/>
        <v>0</v>
      </c>
      <c r="M283" s="183">
        <f t="shared" si="158"/>
        <v>0</v>
      </c>
      <c r="N283" s="183">
        <f t="shared" si="158"/>
        <v>0</v>
      </c>
      <c r="O283" s="183">
        <f t="shared" si="158"/>
        <v>0</v>
      </c>
      <c r="P283" s="183">
        <f t="shared" si="158"/>
        <v>0</v>
      </c>
      <c r="Q283" s="183">
        <f t="shared" si="158"/>
        <v>0</v>
      </c>
      <c r="R283" s="183">
        <f t="shared" si="158"/>
        <v>0</v>
      </c>
      <c r="S283" s="183">
        <f t="shared" si="157"/>
        <v>0</v>
      </c>
      <c r="T283" s="183">
        <f t="shared" si="157"/>
        <v>0</v>
      </c>
      <c r="U283" s="183">
        <f t="shared" si="157"/>
        <v>0</v>
      </c>
      <c r="V283" s="183">
        <f t="shared" si="157"/>
        <v>0</v>
      </c>
      <c r="W283" s="183">
        <f t="shared" si="157"/>
        <v>0</v>
      </c>
      <c r="X283" s="183">
        <f t="shared" si="157"/>
        <v>0</v>
      </c>
      <c r="Y283" s="183">
        <f t="shared" si="157"/>
        <v>0</v>
      </c>
      <c r="Z283" s="183">
        <f t="shared" si="157"/>
        <v>0</v>
      </c>
      <c r="AA283" s="183">
        <f t="shared" si="157"/>
        <v>0</v>
      </c>
      <c r="AB283" s="183">
        <f t="shared" si="157"/>
        <v>0</v>
      </c>
      <c r="AC283" s="183">
        <f t="shared" si="157"/>
        <v>0</v>
      </c>
      <c r="AD283" s="183">
        <f t="shared" si="157"/>
        <v>0</v>
      </c>
      <c r="AE283" s="183">
        <f t="shared" si="157"/>
        <v>0</v>
      </c>
      <c r="AF283" s="196">
        <f t="shared" si="157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158"/>
        <v>0</v>
      </c>
      <c r="D284" s="183">
        <f t="shared" si="158"/>
        <v>0</v>
      </c>
      <c r="E284" s="183">
        <f t="shared" si="158"/>
        <v>0</v>
      </c>
      <c r="F284" s="183">
        <f t="shared" si="158"/>
        <v>0</v>
      </c>
      <c r="G284" s="183">
        <f t="shared" si="158"/>
        <v>0</v>
      </c>
      <c r="H284" s="183">
        <f t="shared" si="158"/>
        <v>0</v>
      </c>
      <c r="I284" s="183">
        <f t="shared" si="158"/>
        <v>0</v>
      </c>
      <c r="J284" s="183">
        <f t="shared" si="158"/>
        <v>0</v>
      </c>
      <c r="K284" s="183">
        <f t="shared" si="158"/>
        <v>0</v>
      </c>
      <c r="L284" s="183">
        <f t="shared" si="158"/>
        <v>0</v>
      </c>
      <c r="M284" s="183">
        <f t="shared" si="158"/>
        <v>0</v>
      </c>
      <c r="N284" s="183">
        <f t="shared" si="158"/>
        <v>0</v>
      </c>
      <c r="O284" s="183">
        <f t="shared" si="158"/>
        <v>0</v>
      </c>
      <c r="P284" s="183">
        <f t="shared" si="158"/>
        <v>0</v>
      </c>
      <c r="Q284" s="183">
        <f t="shared" si="158"/>
        <v>0</v>
      </c>
      <c r="R284" s="183">
        <f t="shared" si="158"/>
        <v>0</v>
      </c>
      <c r="S284" s="183">
        <f t="shared" si="157"/>
        <v>0</v>
      </c>
      <c r="T284" s="183">
        <f t="shared" si="157"/>
        <v>0</v>
      </c>
      <c r="U284" s="183">
        <f t="shared" si="157"/>
        <v>0</v>
      </c>
      <c r="V284" s="183">
        <f t="shared" si="157"/>
        <v>0</v>
      </c>
      <c r="W284" s="183">
        <f t="shared" si="157"/>
        <v>0</v>
      </c>
      <c r="X284" s="183">
        <f t="shared" si="157"/>
        <v>0</v>
      </c>
      <c r="Y284" s="183">
        <f t="shared" si="157"/>
        <v>0</v>
      </c>
      <c r="Z284" s="183">
        <f t="shared" si="157"/>
        <v>0</v>
      </c>
      <c r="AA284" s="183">
        <f t="shared" si="157"/>
        <v>0</v>
      </c>
      <c r="AB284" s="183">
        <f t="shared" si="157"/>
        <v>0</v>
      </c>
      <c r="AC284" s="183">
        <f t="shared" si="157"/>
        <v>0</v>
      </c>
      <c r="AD284" s="183">
        <f t="shared" si="157"/>
        <v>0</v>
      </c>
      <c r="AE284" s="183">
        <f t="shared" si="157"/>
        <v>0</v>
      </c>
      <c r="AF284" s="196">
        <f t="shared" si="157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158"/>
        <v>0</v>
      </c>
      <c r="D285" s="183">
        <f t="shared" si="158"/>
        <v>0</v>
      </c>
      <c r="E285" s="183">
        <f t="shared" si="158"/>
        <v>0</v>
      </c>
      <c r="F285" s="183">
        <f t="shared" si="158"/>
        <v>0</v>
      </c>
      <c r="G285" s="183">
        <f t="shared" si="158"/>
        <v>0</v>
      </c>
      <c r="H285" s="183">
        <f t="shared" si="158"/>
        <v>0</v>
      </c>
      <c r="I285" s="183">
        <f t="shared" si="158"/>
        <v>0</v>
      </c>
      <c r="J285" s="183">
        <f t="shared" si="158"/>
        <v>0</v>
      </c>
      <c r="K285" s="183">
        <f t="shared" si="158"/>
        <v>0</v>
      </c>
      <c r="L285" s="183">
        <f t="shared" si="158"/>
        <v>0</v>
      </c>
      <c r="M285" s="183">
        <f t="shared" si="158"/>
        <v>0</v>
      </c>
      <c r="N285" s="183">
        <f t="shared" si="158"/>
        <v>0</v>
      </c>
      <c r="O285" s="183">
        <f t="shared" si="158"/>
        <v>0</v>
      </c>
      <c r="P285" s="183">
        <f t="shared" si="158"/>
        <v>0</v>
      </c>
      <c r="Q285" s="183">
        <f t="shared" si="158"/>
        <v>0</v>
      </c>
      <c r="R285" s="183">
        <f t="shared" si="158"/>
        <v>0</v>
      </c>
      <c r="S285" s="183">
        <f t="shared" si="157"/>
        <v>0</v>
      </c>
      <c r="T285" s="183">
        <f t="shared" si="157"/>
        <v>0</v>
      </c>
      <c r="U285" s="183">
        <f t="shared" si="157"/>
        <v>0</v>
      </c>
      <c r="V285" s="183">
        <f t="shared" si="157"/>
        <v>0</v>
      </c>
      <c r="W285" s="183">
        <f t="shared" si="157"/>
        <v>0</v>
      </c>
      <c r="X285" s="183">
        <f t="shared" si="157"/>
        <v>0</v>
      </c>
      <c r="Y285" s="183">
        <f t="shared" si="157"/>
        <v>0</v>
      </c>
      <c r="Z285" s="183">
        <f t="shared" si="157"/>
        <v>0</v>
      </c>
      <c r="AA285" s="183">
        <f t="shared" si="157"/>
        <v>0</v>
      </c>
      <c r="AB285" s="183">
        <f t="shared" si="157"/>
        <v>0</v>
      </c>
      <c r="AC285" s="183">
        <f t="shared" si="157"/>
        <v>0</v>
      </c>
      <c r="AD285" s="183">
        <f t="shared" si="157"/>
        <v>0</v>
      </c>
      <c r="AE285" s="183">
        <f t="shared" si="157"/>
        <v>0</v>
      </c>
      <c r="AF285" s="196">
        <f t="shared" si="157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158"/>
        <v>0</v>
      </c>
      <c r="D286" s="183">
        <f t="shared" si="158"/>
        <v>0</v>
      </c>
      <c r="E286" s="183">
        <f t="shared" si="158"/>
        <v>0</v>
      </c>
      <c r="F286" s="183">
        <f t="shared" si="158"/>
        <v>0</v>
      </c>
      <c r="G286" s="183">
        <f t="shared" si="158"/>
        <v>0</v>
      </c>
      <c r="H286" s="183">
        <f t="shared" si="158"/>
        <v>0</v>
      </c>
      <c r="I286" s="183">
        <f t="shared" si="158"/>
        <v>0</v>
      </c>
      <c r="J286" s="183">
        <f t="shared" si="158"/>
        <v>0</v>
      </c>
      <c r="K286" s="183">
        <f t="shared" si="158"/>
        <v>0</v>
      </c>
      <c r="L286" s="183">
        <f t="shared" si="158"/>
        <v>0</v>
      </c>
      <c r="M286" s="183">
        <f t="shared" si="158"/>
        <v>0</v>
      </c>
      <c r="N286" s="183">
        <f t="shared" si="158"/>
        <v>0</v>
      </c>
      <c r="O286" s="183">
        <f t="shared" si="158"/>
        <v>0</v>
      </c>
      <c r="P286" s="183">
        <f t="shared" si="158"/>
        <v>0</v>
      </c>
      <c r="Q286" s="183">
        <f t="shared" si="158"/>
        <v>0</v>
      </c>
      <c r="R286" s="183">
        <f t="shared" si="157"/>
        <v>0</v>
      </c>
      <c r="S286" s="183">
        <f t="shared" si="157"/>
        <v>0</v>
      </c>
      <c r="T286" s="183">
        <f t="shared" si="157"/>
        <v>0</v>
      </c>
      <c r="U286" s="183">
        <f t="shared" si="157"/>
        <v>0</v>
      </c>
      <c r="V286" s="183">
        <f t="shared" si="157"/>
        <v>0</v>
      </c>
      <c r="W286" s="183">
        <f t="shared" si="157"/>
        <v>0</v>
      </c>
      <c r="X286" s="183">
        <f t="shared" si="157"/>
        <v>0</v>
      </c>
      <c r="Y286" s="183">
        <f t="shared" si="157"/>
        <v>0</v>
      </c>
      <c r="Z286" s="183">
        <f t="shared" si="157"/>
        <v>0</v>
      </c>
      <c r="AA286" s="183">
        <f t="shared" si="157"/>
        <v>0</v>
      </c>
      <c r="AB286" s="183">
        <f t="shared" si="157"/>
        <v>0</v>
      </c>
      <c r="AC286" s="183">
        <f t="shared" si="157"/>
        <v>0</v>
      </c>
      <c r="AD286" s="183">
        <f t="shared" si="157"/>
        <v>0</v>
      </c>
      <c r="AE286" s="183">
        <f t="shared" si="157"/>
        <v>0</v>
      </c>
      <c r="AF286" s="196">
        <f t="shared" si="157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158"/>
        <v>0</v>
      </c>
      <c r="D287" s="183">
        <f t="shared" si="158"/>
        <v>0</v>
      </c>
      <c r="E287" s="183">
        <f t="shared" si="158"/>
        <v>0</v>
      </c>
      <c r="F287" s="183">
        <f t="shared" si="158"/>
        <v>0</v>
      </c>
      <c r="G287" s="183">
        <f t="shared" si="158"/>
        <v>0</v>
      </c>
      <c r="H287" s="183">
        <f t="shared" si="158"/>
        <v>0</v>
      </c>
      <c r="I287" s="183">
        <f t="shared" si="158"/>
        <v>0</v>
      </c>
      <c r="J287" s="183">
        <f t="shared" si="158"/>
        <v>0</v>
      </c>
      <c r="K287" s="183">
        <f t="shared" si="158"/>
        <v>0</v>
      </c>
      <c r="L287" s="183">
        <f t="shared" si="158"/>
        <v>0</v>
      </c>
      <c r="M287" s="183">
        <f t="shared" si="158"/>
        <v>0</v>
      </c>
      <c r="N287" s="183">
        <f t="shared" si="158"/>
        <v>0</v>
      </c>
      <c r="O287" s="183">
        <f t="shared" si="158"/>
        <v>0</v>
      </c>
      <c r="P287" s="183">
        <f t="shared" si="158"/>
        <v>0</v>
      </c>
      <c r="Q287" s="183">
        <f t="shared" si="158"/>
        <v>0</v>
      </c>
      <c r="R287" s="183">
        <f t="shared" si="158"/>
        <v>0</v>
      </c>
      <c r="S287" s="183">
        <f t="shared" si="157"/>
        <v>0</v>
      </c>
      <c r="T287" s="183">
        <f t="shared" si="157"/>
        <v>0</v>
      </c>
      <c r="U287" s="183">
        <f t="shared" si="157"/>
        <v>0</v>
      </c>
      <c r="V287" s="183">
        <f t="shared" si="157"/>
        <v>0</v>
      </c>
      <c r="W287" s="183">
        <f t="shared" si="157"/>
        <v>0</v>
      </c>
      <c r="X287" s="183">
        <f t="shared" si="157"/>
        <v>0</v>
      </c>
      <c r="Y287" s="183">
        <f t="shared" si="157"/>
        <v>0</v>
      </c>
      <c r="Z287" s="183">
        <f t="shared" si="157"/>
        <v>0</v>
      </c>
      <c r="AA287" s="183">
        <f t="shared" si="157"/>
        <v>0</v>
      </c>
      <c r="AB287" s="183">
        <f t="shared" si="157"/>
        <v>0</v>
      </c>
      <c r="AC287" s="183">
        <f t="shared" si="157"/>
        <v>0</v>
      </c>
      <c r="AD287" s="183">
        <f t="shared" si="157"/>
        <v>0</v>
      </c>
      <c r="AE287" s="183">
        <f t="shared" si="157"/>
        <v>0</v>
      </c>
      <c r="AF287" s="196">
        <f t="shared" si="157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158"/>
        <v>0</v>
      </c>
      <c r="D288" s="183">
        <f t="shared" si="158"/>
        <v>0</v>
      </c>
      <c r="E288" s="183">
        <f t="shared" si="158"/>
        <v>0</v>
      </c>
      <c r="F288" s="183">
        <f t="shared" si="158"/>
        <v>0</v>
      </c>
      <c r="G288" s="183">
        <f t="shared" si="158"/>
        <v>0</v>
      </c>
      <c r="H288" s="183">
        <f t="shared" si="158"/>
        <v>0</v>
      </c>
      <c r="I288" s="183">
        <f t="shared" si="158"/>
        <v>0</v>
      </c>
      <c r="J288" s="183">
        <f t="shared" si="158"/>
        <v>0</v>
      </c>
      <c r="K288" s="183">
        <f t="shared" si="158"/>
        <v>0</v>
      </c>
      <c r="L288" s="183">
        <f t="shared" si="158"/>
        <v>0</v>
      </c>
      <c r="M288" s="183">
        <f t="shared" si="158"/>
        <v>0</v>
      </c>
      <c r="N288" s="183">
        <f t="shared" si="158"/>
        <v>0</v>
      </c>
      <c r="O288" s="183">
        <f t="shared" si="158"/>
        <v>0</v>
      </c>
      <c r="P288" s="183">
        <f t="shared" si="158"/>
        <v>0</v>
      </c>
      <c r="Q288" s="183">
        <f t="shared" si="158"/>
        <v>0</v>
      </c>
      <c r="R288" s="183">
        <f t="shared" si="158"/>
        <v>0</v>
      </c>
      <c r="S288" s="183">
        <f t="shared" ref="S288:AF303" si="159">R288</f>
        <v>0</v>
      </c>
      <c r="T288" s="183">
        <f t="shared" si="159"/>
        <v>0</v>
      </c>
      <c r="U288" s="183">
        <f t="shared" si="159"/>
        <v>0</v>
      </c>
      <c r="V288" s="183">
        <f t="shared" si="159"/>
        <v>0</v>
      </c>
      <c r="W288" s="183">
        <f t="shared" si="159"/>
        <v>0</v>
      </c>
      <c r="X288" s="183">
        <f t="shared" si="159"/>
        <v>0</v>
      </c>
      <c r="Y288" s="183">
        <f t="shared" si="159"/>
        <v>0</v>
      </c>
      <c r="Z288" s="183">
        <f t="shared" si="159"/>
        <v>0</v>
      </c>
      <c r="AA288" s="183">
        <f t="shared" si="159"/>
        <v>0</v>
      </c>
      <c r="AB288" s="183">
        <f t="shared" si="159"/>
        <v>0</v>
      </c>
      <c r="AC288" s="183">
        <f t="shared" si="159"/>
        <v>0</v>
      </c>
      <c r="AD288" s="183">
        <f t="shared" si="159"/>
        <v>0</v>
      </c>
      <c r="AE288" s="183">
        <f t="shared" si="159"/>
        <v>0</v>
      </c>
      <c r="AF288" s="196">
        <f t="shared" si="159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160">B289</f>
        <v>0</v>
      </c>
      <c r="D289" s="183">
        <f t="shared" si="160"/>
        <v>0</v>
      </c>
      <c r="E289" s="183">
        <f t="shared" si="160"/>
        <v>0</v>
      </c>
      <c r="F289" s="183">
        <f t="shared" si="160"/>
        <v>0</v>
      </c>
      <c r="G289" s="183">
        <f t="shared" si="160"/>
        <v>0</v>
      </c>
      <c r="H289" s="183">
        <f t="shared" si="160"/>
        <v>0</v>
      </c>
      <c r="I289" s="183">
        <f t="shared" si="160"/>
        <v>0</v>
      </c>
      <c r="J289" s="183">
        <f t="shared" si="160"/>
        <v>0</v>
      </c>
      <c r="K289" s="183">
        <f t="shared" si="160"/>
        <v>0</v>
      </c>
      <c r="L289" s="183">
        <f t="shared" si="160"/>
        <v>0</v>
      </c>
      <c r="M289" s="183">
        <f t="shared" si="160"/>
        <v>0</v>
      </c>
      <c r="N289" s="183">
        <f t="shared" si="160"/>
        <v>0</v>
      </c>
      <c r="O289" s="183">
        <f t="shared" si="160"/>
        <v>0</v>
      </c>
      <c r="P289" s="183">
        <f t="shared" si="160"/>
        <v>0</v>
      </c>
      <c r="Q289" s="183">
        <f t="shared" si="160"/>
        <v>0</v>
      </c>
      <c r="R289" s="183">
        <f t="shared" si="160"/>
        <v>0</v>
      </c>
      <c r="S289" s="183">
        <f t="shared" si="159"/>
        <v>0</v>
      </c>
      <c r="T289" s="183">
        <f t="shared" si="159"/>
        <v>0</v>
      </c>
      <c r="U289" s="183">
        <f t="shared" si="159"/>
        <v>0</v>
      </c>
      <c r="V289" s="183">
        <f t="shared" si="159"/>
        <v>0</v>
      </c>
      <c r="W289" s="183">
        <f t="shared" si="159"/>
        <v>0</v>
      </c>
      <c r="X289" s="183">
        <f t="shared" si="159"/>
        <v>0</v>
      </c>
      <c r="Y289" s="183">
        <f t="shared" si="159"/>
        <v>0</v>
      </c>
      <c r="Z289" s="183">
        <f t="shared" si="159"/>
        <v>0</v>
      </c>
      <c r="AA289" s="183">
        <f t="shared" si="159"/>
        <v>0</v>
      </c>
      <c r="AB289" s="183">
        <f t="shared" si="159"/>
        <v>0</v>
      </c>
      <c r="AC289" s="183">
        <f t="shared" si="159"/>
        <v>0</v>
      </c>
      <c r="AD289" s="183">
        <f t="shared" si="159"/>
        <v>0</v>
      </c>
      <c r="AE289" s="183">
        <f t="shared" si="159"/>
        <v>0</v>
      </c>
      <c r="AF289" s="196">
        <f t="shared" si="159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160"/>
        <v>0</v>
      </c>
      <c r="D290" s="183">
        <f t="shared" si="160"/>
        <v>0</v>
      </c>
      <c r="E290" s="183">
        <f t="shared" si="160"/>
        <v>0</v>
      </c>
      <c r="F290" s="183">
        <f t="shared" si="160"/>
        <v>0</v>
      </c>
      <c r="G290" s="183">
        <f t="shared" si="160"/>
        <v>0</v>
      </c>
      <c r="H290" s="183">
        <f t="shared" si="160"/>
        <v>0</v>
      </c>
      <c r="I290" s="183">
        <f t="shared" si="160"/>
        <v>0</v>
      </c>
      <c r="J290" s="183">
        <f t="shared" si="160"/>
        <v>0</v>
      </c>
      <c r="K290" s="183">
        <f t="shared" si="160"/>
        <v>0</v>
      </c>
      <c r="L290" s="183">
        <f t="shared" si="160"/>
        <v>0</v>
      </c>
      <c r="M290" s="183">
        <f t="shared" si="160"/>
        <v>0</v>
      </c>
      <c r="N290" s="183">
        <f t="shared" si="160"/>
        <v>0</v>
      </c>
      <c r="O290" s="183">
        <f t="shared" si="160"/>
        <v>0</v>
      </c>
      <c r="P290" s="183">
        <f t="shared" si="160"/>
        <v>0</v>
      </c>
      <c r="Q290" s="183">
        <f t="shared" si="160"/>
        <v>0</v>
      </c>
      <c r="R290" s="183">
        <f t="shared" si="160"/>
        <v>0</v>
      </c>
      <c r="S290" s="183">
        <f t="shared" si="159"/>
        <v>0</v>
      </c>
      <c r="T290" s="183">
        <f t="shared" si="159"/>
        <v>0</v>
      </c>
      <c r="U290" s="183">
        <f t="shared" si="159"/>
        <v>0</v>
      </c>
      <c r="V290" s="183">
        <f t="shared" si="159"/>
        <v>0</v>
      </c>
      <c r="W290" s="183">
        <f t="shared" si="159"/>
        <v>0</v>
      </c>
      <c r="X290" s="183">
        <f t="shared" si="159"/>
        <v>0</v>
      </c>
      <c r="Y290" s="183">
        <f t="shared" si="159"/>
        <v>0</v>
      </c>
      <c r="Z290" s="183">
        <f t="shared" si="159"/>
        <v>0</v>
      </c>
      <c r="AA290" s="183">
        <f t="shared" si="159"/>
        <v>0</v>
      </c>
      <c r="AB290" s="183">
        <f t="shared" si="159"/>
        <v>0</v>
      </c>
      <c r="AC290" s="183">
        <f t="shared" si="159"/>
        <v>0</v>
      </c>
      <c r="AD290" s="183">
        <f t="shared" si="159"/>
        <v>0</v>
      </c>
      <c r="AE290" s="183">
        <f t="shared" si="159"/>
        <v>0</v>
      </c>
      <c r="AF290" s="196">
        <f t="shared" si="159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160"/>
        <v>0</v>
      </c>
      <c r="D291" s="183">
        <f t="shared" si="160"/>
        <v>0</v>
      </c>
      <c r="E291" s="183">
        <f t="shared" si="160"/>
        <v>0</v>
      </c>
      <c r="F291" s="183">
        <f t="shared" si="160"/>
        <v>0</v>
      </c>
      <c r="G291" s="183">
        <f t="shared" si="160"/>
        <v>0</v>
      </c>
      <c r="H291" s="183">
        <f t="shared" si="160"/>
        <v>0</v>
      </c>
      <c r="I291" s="183">
        <f t="shared" si="160"/>
        <v>0</v>
      </c>
      <c r="J291" s="183">
        <f t="shared" si="160"/>
        <v>0</v>
      </c>
      <c r="K291" s="183">
        <f t="shared" si="160"/>
        <v>0</v>
      </c>
      <c r="L291" s="183">
        <f t="shared" si="160"/>
        <v>0</v>
      </c>
      <c r="M291" s="183">
        <f t="shared" si="160"/>
        <v>0</v>
      </c>
      <c r="N291" s="183">
        <f t="shared" si="160"/>
        <v>0</v>
      </c>
      <c r="O291" s="183">
        <f t="shared" si="160"/>
        <v>0</v>
      </c>
      <c r="P291" s="183">
        <f t="shared" si="160"/>
        <v>0</v>
      </c>
      <c r="Q291" s="183">
        <f t="shared" si="160"/>
        <v>0</v>
      </c>
      <c r="R291" s="183">
        <f t="shared" si="160"/>
        <v>0</v>
      </c>
      <c r="S291" s="183">
        <f t="shared" si="159"/>
        <v>0</v>
      </c>
      <c r="T291" s="183">
        <f t="shared" si="159"/>
        <v>0</v>
      </c>
      <c r="U291" s="183">
        <f t="shared" si="159"/>
        <v>0</v>
      </c>
      <c r="V291" s="183">
        <f t="shared" si="159"/>
        <v>0</v>
      </c>
      <c r="W291" s="183">
        <f t="shared" si="159"/>
        <v>0</v>
      </c>
      <c r="X291" s="183">
        <f t="shared" si="159"/>
        <v>0</v>
      </c>
      <c r="Y291" s="183">
        <f t="shared" si="159"/>
        <v>0</v>
      </c>
      <c r="Z291" s="183">
        <f t="shared" si="159"/>
        <v>0</v>
      </c>
      <c r="AA291" s="183">
        <f t="shared" si="159"/>
        <v>0</v>
      </c>
      <c r="AB291" s="183">
        <f t="shared" si="159"/>
        <v>0</v>
      </c>
      <c r="AC291" s="183">
        <f t="shared" si="159"/>
        <v>0</v>
      </c>
      <c r="AD291" s="183">
        <f t="shared" si="159"/>
        <v>0</v>
      </c>
      <c r="AE291" s="183">
        <f t="shared" si="159"/>
        <v>0</v>
      </c>
      <c r="AF291" s="196">
        <f t="shared" si="159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160"/>
        <v>0</v>
      </c>
      <c r="D292" s="183">
        <f t="shared" si="160"/>
        <v>0</v>
      </c>
      <c r="E292" s="183">
        <f t="shared" si="160"/>
        <v>0</v>
      </c>
      <c r="F292" s="183">
        <f t="shared" si="160"/>
        <v>0</v>
      </c>
      <c r="G292" s="183">
        <f t="shared" si="160"/>
        <v>0</v>
      </c>
      <c r="H292" s="183">
        <f t="shared" si="160"/>
        <v>0</v>
      </c>
      <c r="I292" s="183">
        <f t="shared" si="160"/>
        <v>0</v>
      </c>
      <c r="J292" s="183">
        <f t="shared" si="160"/>
        <v>0</v>
      </c>
      <c r="K292" s="183">
        <f t="shared" si="160"/>
        <v>0</v>
      </c>
      <c r="L292" s="183">
        <f t="shared" si="160"/>
        <v>0</v>
      </c>
      <c r="M292" s="183">
        <f t="shared" si="160"/>
        <v>0</v>
      </c>
      <c r="N292" s="183">
        <f t="shared" si="160"/>
        <v>0</v>
      </c>
      <c r="O292" s="183">
        <f t="shared" si="160"/>
        <v>0</v>
      </c>
      <c r="P292" s="183">
        <f t="shared" si="160"/>
        <v>0</v>
      </c>
      <c r="Q292" s="183">
        <f t="shared" si="160"/>
        <v>0</v>
      </c>
      <c r="R292" s="183">
        <f t="shared" si="160"/>
        <v>0</v>
      </c>
      <c r="S292" s="183">
        <f t="shared" si="159"/>
        <v>0</v>
      </c>
      <c r="T292" s="183">
        <f t="shared" si="159"/>
        <v>0</v>
      </c>
      <c r="U292" s="183">
        <f t="shared" si="159"/>
        <v>0</v>
      </c>
      <c r="V292" s="183">
        <f t="shared" si="159"/>
        <v>0</v>
      </c>
      <c r="W292" s="183">
        <f t="shared" si="159"/>
        <v>0</v>
      </c>
      <c r="X292" s="183">
        <f t="shared" si="159"/>
        <v>0</v>
      </c>
      <c r="Y292" s="183">
        <f t="shared" si="159"/>
        <v>0</v>
      </c>
      <c r="Z292" s="183">
        <f t="shared" si="159"/>
        <v>0</v>
      </c>
      <c r="AA292" s="183">
        <f t="shared" si="159"/>
        <v>0</v>
      </c>
      <c r="AB292" s="183">
        <f t="shared" si="159"/>
        <v>0</v>
      </c>
      <c r="AC292" s="183">
        <f t="shared" si="159"/>
        <v>0</v>
      </c>
      <c r="AD292" s="183">
        <f t="shared" si="159"/>
        <v>0</v>
      </c>
      <c r="AE292" s="183">
        <f t="shared" si="159"/>
        <v>0</v>
      </c>
      <c r="AF292" s="196">
        <f t="shared" si="159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160"/>
        <v>0</v>
      </c>
      <c r="D293" s="183">
        <f t="shared" si="160"/>
        <v>0</v>
      </c>
      <c r="E293" s="183">
        <f t="shared" si="160"/>
        <v>0</v>
      </c>
      <c r="F293" s="183">
        <f t="shared" si="160"/>
        <v>0</v>
      </c>
      <c r="G293" s="183">
        <f t="shared" si="160"/>
        <v>0</v>
      </c>
      <c r="H293" s="183">
        <f t="shared" si="160"/>
        <v>0</v>
      </c>
      <c r="I293" s="183">
        <f t="shared" si="160"/>
        <v>0</v>
      </c>
      <c r="J293" s="183">
        <f t="shared" si="160"/>
        <v>0</v>
      </c>
      <c r="K293" s="183">
        <f t="shared" si="160"/>
        <v>0</v>
      </c>
      <c r="L293" s="183">
        <f t="shared" si="160"/>
        <v>0</v>
      </c>
      <c r="M293" s="183">
        <f t="shared" si="160"/>
        <v>0</v>
      </c>
      <c r="N293" s="183">
        <f t="shared" si="160"/>
        <v>0</v>
      </c>
      <c r="O293" s="183">
        <f t="shared" si="160"/>
        <v>0</v>
      </c>
      <c r="P293" s="183">
        <f t="shared" si="160"/>
        <v>0</v>
      </c>
      <c r="Q293" s="183">
        <f t="shared" si="160"/>
        <v>0</v>
      </c>
      <c r="R293" s="183">
        <f t="shared" si="160"/>
        <v>0</v>
      </c>
      <c r="S293" s="183">
        <f t="shared" si="159"/>
        <v>0</v>
      </c>
      <c r="T293" s="183">
        <f t="shared" si="159"/>
        <v>0</v>
      </c>
      <c r="U293" s="183">
        <f t="shared" si="159"/>
        <v>0</v>
      </c>
      <c r="V293" s="183">
        <f t="shared" si="159"/>
        <v>0</v>
      </c>
      <c r="W293" s="183">
        <f t="shared" si="159"/>
        <v>0</v>
      </c>
      <c r="X293" s="183">
        <f t="shared" si="159"/>
        <v>0</v>
      </c>
      <c r="Y293" s="183">
        <f t="shared" si="159"/>
        <v>0</v>
      </c>
      <c r="Z293" s="183">
        <f t="shared" si="159"/>
        <v>0</v>
      </c>
      <c r="AA293" s="183">
        <f t="shared" si="159"/>
        <v>0</v>
      </c>
      <c r="AB293" s="183">
        <f t="shared" si="159"/>
        <v>0</v>
      </c>
      <c r="AC293" s="183">
        <f t="shared" si="159"/>
        <v>0</v>
      </c>
      <c r="AD293" s="183">
        <f t="shared" si="159"/>
        <v>0</v>
      </c>
      <c r="AE293" s="183">
        <f t="shared" si="159"/>
        <v>0</v>
      </c>
      <c r="AF293" s="196">
        <f t="shared" si="159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160"/>
        <v>0</v>
      </c>
      <c r="D294" s="183">
        <f t="shared" si="160"/>
        <v>0</v>
      </c>
      <c r="E294" s="183">
        <f t="shared" si="160"/>
        <v>0</v>
      </c>
      <c r="F294" s="183">
        <f t="shared" si="160"/>
        <v>0</v>
      </c>
      <c r="G294" s="183">
        <f t="shared" si="160"/>
        <v>0</v>
      </c>
      <c r="H294" s="183">
        <f t="shared" si="160"/>
        <v>0</v>
      </c>
      <c r="I294" s="183">
        <f t="shared" si="160"/>
        <v>0</v>
      </c>
      <c r="J294" s="183">
        <f t="shared" si="160"/>
        <v>0</v>
      </c>
      <c r="K294" s="183">
        <f t="shared" si="160"/>
        <v>0</v>
      </c>
      <c r="L294" s="183">
        <f t="shared" si="160"/>
        <v>0</v>
      </c>
      <c r="M294" s="183">
        <f t="shared" si="160"/>
        <v>0</v>
      </c>
      <c r="N294" s="183">
        <f t="shared" si="160"/>
        <v>0</v>
      </c>
      <c r="O294" s="183">
        <f t="shared" si="160"/>
        <v>0</v>
      </c>
      <c r="P294" s="183">
        <f t="shared" si="160"/>
        <v>0</v>
      </c>
      <c r="Q294" s="183">
        <f t="shared" si="160"/>
        <v>0</v>
      </c>
      <c r="R294" s="183">
        <f t="shared" si="160"/>
        <v>0</v>
      </c>
      <c r="S294" s="183">
        <f t="shared" si="159"/>
        <v>0</v>
      </c>
      <c r="T294" s="183">
        <f t="shared" si="159"/>
        <v>0</v>
      </c>
      <c r="U294" s="183">
        <f t="shared" si="159"/>
        <v>0</v>
      </c>
      <c r="V294" s="183">
        <f t="shared" si="159"/>
        <v>0</v>
      </c>
      <c r="W294" s="183">
        <f t="shared" si="159"/>
        <v>0</v>
      </c>
      <c r="X294" s="183">
        <f t="shared" si="159"/>
        <v>0</v>
      </c>
      <c r="Y294" s="183">
        <f t="shared" si="159"/>
        <v>0</v>
      </c>
      <c r="Z294" s="183">
        <f t="shared" si="159"/>
        <v>0</v>
      </c>
      <c r="AA294" s="183">
        <f t="shared" si="159"/>
        <v>0</v>
      </c>
      <c r="AB294" s="183">
        <f t="shared" si="159"/>
        <v>0</v>
      </c>
      <c r="AC294" s="183">
        <f t="shared" si="159"/>
        <v>0</v>
      </c>
      <c r="AD294" s="183">
        <f t="shared" si="159"/>
        <v>0</v>
      </c>
      <c r="AE294" s="183">
        <f t="shared" si="159"/>
        <v>0</v>
      </c>
      <c r="AF294" s="196">
        <f t="shared" si="159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160"/>
        <v>0</v>
      </c>
      <c r="D295" s="183">
        <f t="shared" si="160"/>
        <v>0</v>
      </c>
      <c r="E295" s="183">
        <f t="shared" si="160"/>
        <v>0</v>
      </c>
      <c r="F295" s="183">
        <f t="shared" si="160"/>
        <v>0</v>
      </c>
      <c r="G295" s="183">
        <f t="shared" si="160"/>
        <v>0</v>
      </c>
      <c r="H295" s="183">
        <f t="shared" si="160"/>
        <v>0</v>
      </c>
      <c r="I295" s="183">
        <f t="shared" si="160"/>
        <v>0</v>
      </c>
      <c r="J295" s="183">
        <f t="shared" si="160"/>
        <v>0</v>
      </c>
      <c r="K295" s="183">
        <f t="shared" si="160"/>
        <v>0</v>
      </c>
      <c r="L295" s="183">
        <f t="shared" si="160"/>
        <v>0</v>
      </c>
      <c r="M295" s="183">
        <f t="shared" si="160"/>
        <v>0</v>
      </c>
      <c r="N295" s="183">
        <f t="shared" si="160"/>
        <v>0</v>
      </c>
      <c r="O295" s="183">
        <f t="shared" si="160"/>
        <v>0</v>
      </c>
      <c r="P295" s="183">
        <f t="shared" si="160"/>
        <v>0</v>
      </c>
      <c r="Q295" s="183">
        <f t="shared" si="160"/>
        <v>0</v>
      </c>
      <c r="R295" s="183">
        <f t="shared" si="160"/>
        <v>0</v>
      </c>
      <c r="S295" s="183">
        <f t="shared" si="159"/>
        <v>0</v>
      </c>
      <c r="T295" s="183">
        <f t="shared" si="159"/>
        <v>0</v>
      </c>
      <c r="U295" s="183">
        <f t="shared" si="159"/>
        <v>0</v>
      </c>
      <c r="V295" s="183">
        <f t="shared" si="159"/>
        <v>0</v>
      </c>
      <c r="W295" s="183">
        <f t="shared" si="159"/>
        <v>0</v>
      </c>
      <c r="X295" s="183">
        <f t="shared" si="159"/>
        <v>0</v>
      </c>
      <c r="Y295" s="183">
        <f t="shared" si="159"/>
        <v>0</v>
      </c>
      <c r="Z295" s="183">
        <f t="shared" si="159"/>
        <v>0</v>
      </c>
      <c r="AA295" s="183">
        <f t="shared" si="159"/>
        <v>0</v>
      </c>
      <c r="AB295" s="183">
        <f t="shared" si="159"/>
        <v>0</v>
      </c>
      <c r="AC295" s="183">
        <f t="shared" si="159"/>
        <v>0</v>
      </c>
      <c r="AD295" s="183">
        <f t="shared" si="159"/>
        <v>0</v>
      </c>
      <c r="AE295" s="183">
        <f t="shared" si="159"/>
        <v>0</v>
      </c>
      <c r="AF295" s="196">
        <f t="shared" si="159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160"/>
        <v>0</v>
      </c>
      <c r="D296" s="183">
        <f t="shared" si="160"/>
        <v>0</v>
      </c>
      <c r="E296" s="183">
        <f t="shared" si="160"/>
        <v>0</v>
      </c>
      <c r="F296" s="183">
        <f t="shared" si="160"/>
        <v>0</v>
      </c>
      <c r="G296" s="183">
        <f t="shared" si="160"/>
        <v>0</v>
      </c>
      <c r="H296" s="183">
        <f t="shared" si="160"/>
        <v>0</v>
      </c>
      <c r="I296" s="183">
        <f t="shared" si="160"/>
        <v>0</v>
      </c>
      <c r="J296" s="183">
        <f t="shared" si="160"/>
        <v>0</v>
      </c>
      <c r="K296" s="183">
        <f t="shared" si="160"/>
        <v>0</v>
      </c>
      <c r="L296" s="183">
        <f t="shared" si="160"/>
        <v>0</v>
      </c>
      <c r="M296" s="183">
        <f t="shared" si="160"/>
        <v>0</v>
      </c>
      <c r="N296" s="183">
        <f t="shared" si="160"/>
        <v>0</v>
      </c>
      <c r="O296" s="183">
        <f t="shared" si="160"/>
        <v>0</v>
      </c>
      <c r="P296" s="183">
        <f t="shared" si="160"/>
        <v>0</v>
      </c>
      <c r="Q296" s="183">
        <f t="shared" si="160"/>
        <v>0</v>
      </c>
      <c r="R296" s="183">
        <f t="shared" si="160"/>
        <v>0</v>
      </c>
      <c r="S296" s="183">
        <f t="shared" si="159"/>
        <v>0</v>
      </c>
      <c r="T296" s="183">
        <f t="shared" si="159"/>
        <v>0</v>
      </c>
      <c r="U296" s="183">
        <f t="shared" si="159"/>
        <v>0</v>
      </c>
      <c r="V296" s="183">
        <f t="shared" si="159"/>
        <v>0</v>
      </c>
      <c r="W296" s="183">
        <f t="shared" si="159"/>
        <v>0</v>
      </c>
      <c r="X296" s="183">
        <f t="shared" si="159"/>
        <v>0</v>
      </c>
      <c r="Y296" s="183">
        <f t="shared" si="159"/>
        <v>0</v>
      </c>
      <c r="Z296" s="183">
        <f t="shared" si="159"/>
        <v>0</v>
      </c>
      <c r="AA296" s="183">
        <f t="shared" si="159"/>
        <v>0</v>
      </c>
      <c r="AB296" s="183">
        <f t="shared" si="159"/>
        <v>0</v>
      </c>
      <c r="AC296" s="183">
        <f t="shared" si="159"/>
        <v>0</v>
      </c>
      <c r="AD296" s="183">
        <f t="shared" si="159"/>
        <v>0</v>
      </c>
      <c r="AE296" s="183">
        <f t="shared" si="159"/>
        <v>0</v>
      </c>
      <c r="AF296" s="196">
        <f t="shared" si="159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160"/>
        <v>0</v>
      </c>
      <c r="D297" s="183">
        <f t="shared" si="160"/>
        <v>0</v>
      </c>
      <c r="E297" s="183">
        <f t="shared" si="160"/>
        <v>0</v>
      </c>
      <c r="F297" s="183">
        <f t="shared" si="160"/>
        <v>0</v>
      </c>
      <c r="G297" s="183">
        <f t="shared" si="160"/>
        <v>0</v>
      </c>
      <c r="H297" s="183">
        <f t="shared" si="160"/>
        <v>0</v>
      </c>
      <c r="I297" s="183">
        <f t="shared" si="160"/>
        <v>0</v>
      </c>
      <c r="J297" s="183">
        <f t="shared" si="160"/>
        <v>0</v>
      </c>
      <c r="K297" s="183">
        <f t="shared" si="160"/>
        <v>0</v>
      </c>
      <c r="L297" s="183">
        <f t="shared" si="160"/>
        <v>0</v>
      </c>
      <c r="M297" s="183">
        <f t="shared" si="160"/>
        <v>0</v>
      </c>
      <c r="N297" s="183">
        <f t="shared" si="160"/>
        <v>0</v>
      </c>
      <c r="O297" s="183">
        <f t="shared" si="160"/>
        <v>0</v>
      </c>
      <c r="P297" s="183">
        <f t="shared" si="160"/>
        <v>0</v>
      </c>
      <c r="Q297" s="183">
        <f t="shared" si="160"/>
        <v>0</v>
      </c>
      <c r="R297" s="183">
        <f t="shared" si="160"/>
        <v>0</v>
      </c>
      <c r="S297" s="183">
        <f t="shared" si="159"/>
        <v>0</v>
      </c>
      <c r="T297" s="183">
        <f t="shared" si="159"/>
        <v>0</v>
      </c>
      <c r="U297" s="183">
        <f t="shared" si="159"/>
        <v>0</v>
      </c>
      <c r="V297" s="183">
        <f t="shared" si="159"/>
        <v>0</v>
      </c>
      <c r="W297" s="183">
        <f t="shared" si="159"/>
        <v>0</v>
      </c>
      <c r="X297" s="183">
        <f t="shared" si="159"/>
        <v>0</v>
      </c>
      <c r="Y297" s="183">
        <f t="shared" si="159"/>
        <v>0</v>
      </c>
      <c r="Z297" s="183">
        <f t="shared" si="159"/>
        <v>0</v>
      </c>
      <c r="AA297" s="183">
        <f t="shared" si="159"/>
        <v>0</v>
      </c>
      <c r="AB297" s="183">
        <f t="shared" si="159"/>
        <v>0</v>
      </c>
      <c r="AC297" s="183">
        <f t="shared" si="159"/>
        <v>0</v>
      </c>
      <c r="AD297" s="183">
        <f t="shared" si="159"/>
        <v>0</v>
      </c>
      <c r="AE297" s="183">
        <f t="shared" si="159"/>
        <v>0</v>
      </c>
      <c r="AF297" s="196">
        <f t="shared" si="159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160"/>
        <v>0</v>
      </c>
      <c r="D298" s="183">
        <f t="shared" si="160"/>
        <v>0</v>
      </c>
      <c r="E298" s="183">
        <f t="shared" si="160"/>
        <v>0</v>
      </c>
      <c r="F298" s="183">
        <f t="shared" si="160"/>
        <v>0</v>
      </c>
      <c r="G298" s="183">
        <f t="shared" si="160"/>
        <v>0</v>
      </c>
      <c r="H298" s="183">
        <f t="shared" si="160"/>
        <v>0</v>
      </c>
      <c r="I298" s="183">
        <f t="shared" si="160"/>
        <v>0</v>
      </c>
      <c r="J298" s="183">
        <f t="shared" si="160"/>
        <v>0</v>
      </c>
      <c r="K298" s="183">
        <f t="shared" si="160"/>
        <v>0</v>
      </c>
      <c r="L298" s="183">
        <f t="shared" si="160"/>
        <v>0</v>
      </c>
      <c r="M298" s="183">
        <f t="shared" si="160"/>
        <v>0</v>
      </c>
      <c r="N298" s="183">
        <f t="shared" si="160"/>
        <v>0</v>
      </c>
      <c r="O298" s="183">
        <f t="shared" si="160"/>
        <v>0</v>
      </c>
      <c r="P298" s="183">
        <f t="shared" si="160"/>
        <v>0</v>
      </c>
      <c r="Q298" s="183">
        <f t="shared" si="160"/>
        <v>0</v>
      </c>
      <c r="R298" s="183">
        <f t="shared" si="160"/>
        <v>0</v>
      </c>
      <c r="S298" s="183">
        <f t="shared" si="159"/>
        <v>0</v>
      </c>
      <c r="T298" s="183">
        <f t="shared" si="159"/>
        <v>0</v>
      </c>
      <c r="U298" s="183">
        <f t="shared" si="159"/>
        <v>0</v>
      </c>
      <c r="V298" s="183">
        <f t="shared" si="159"/>
        <v>0</v>
      </c>
      <c r="W298" s="183">
        <f t="shared" si="159"/>
        <v>0</v>
      </c>
      <c r="X298" s="183">
        <f t="shared" si="159"/>
        <v>0</v>
      </c>
      <c r="Y298" s="183">
        <f t="shared" si="159"/>
        <v>0</v>
      </c>
      <c r="Z298" s="183">
        <f t="shared" si="159"/>
        <v>0</v>
      </c>
      <c r="AA298" s="183">
        <f t="shared" si="159"/>
        <v>0</v>
      </c>
      <c r="AB298" s="183">
        <f t="shared" si="159"/>
        <v>0</v>
      </c>
      <c r="AC298" s="183">
        <f t="shared" si="159"/>
        <v>0</v>
      </c>
      <c r="AD298" s="183">
        <f t="shared" si="159"/>
        <v>0</v>
      </c>
      <c r="AE298" s="183">
        <f t="shared" si="159"/>
        <v>0</v>
      </c>
      <c r="AF298" s="196">
        <f t="shared" si="159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160"/>
        <v>0</v>
      </c>
      <c r="D299" s="183">
        <f t="shared" si="160"/>
        <v>0</v>
      </c>
      <c r="E299" s="183">
        <f t="shared" si="160"/>
        <v>0</v>
      </c>
      <c r="F299" s="183">
        <f t="shared" si="160"/>
        <v>0</v>
      </c>
      <c r="G299" s="183">
        <f t="shared" si="160"/>
        <v>0</v>
      </c>
      <c r="H299" s="183">
        <f t="shared" si="160"/>
        <v>0</v>
      </c>
      <c r="I299" s="183">
        <f t="shared" si="160"/>
        <v>0</v>
      </c>
      <c r="J299" s="183">
        <f t="shared" si="160"/>
        <v>0</v>
      </c>
      <c r="K299" s="183">
        <f t="shared" si="160"/>
        <v>0</v>
      </c>
      <c r="L299" s="183">
        <f t="shared" si="160"/>
        <v>0</v>
      </c>
      <c r="M299" s="183">
        <f t="shared" si="160"/>
        <v>0</v>
      </c>
      <c r="N299" s="183">
        <f t="shared" si="160"/>
        <v>0</v>
      </c>
      <c r="O299" s="183">
        <f t="shared" si="160"/>
        <v>0</v>
      </c>
      <c r="P299" s="183">
        <f t="shared" si="160"/>
        <v>0</v>
      </c>
      <c r="Q299" s="183">
        <f t="shared" si="160"/>
        <v>0</v>
      </c>
      <c r="R299" s="183">
        <f t="shared" si="160"/>
        <v>0</v>
      </c>
      <c r="S299" s="183">
        <f t="shared" si="159"/>
        <v>0</v>
      </c>
      <c r="T299" s="183">
        <f t="shared" si="159"/>
        <v>0</v>
      </c>
      <c r="U299" s="183">
        <f t="shared" si="159"/>
        <v>0</v>
      </c>
      <c r="V299" s="183">
        <f t="shared" si="159"/>
        <v>0</v>
      </c>
      <c r="W299" s="183">
        <f t="shared" si="159"/>
        <v>0</v>
      </c>
      <c r="X299" s="183">
        <f t="shared" si="159"/>
        <v>0</v>
      </c>
      <c r="Y299" s="183">
        <f t="shared" si="159"/>
        <v>0</v>
      </c>
      <c r="Z299" s="183">
        <f t="shared" si="159"/>
        <v>0</v>
      </c>
      <c r="AA299" s="183">
        <f t="shared" si="159"/>
        <v>0</v>
      </c>
      <c r="AB299" s="183">
        <f t="shared" si="159"/>
        <v>0</v>
      </c>
      <c r="AC299" s="183">
        <f t="shared" si="159"/>
        <v>0</v>
      </c>
      <c r="AD299" s="183">
        <f t="shared" si="159"/>
        <v>0</v>
      </c>
      <c r="AE299" s="183">
        <f t="shared" si="159"/>
        <v>0</v>
      </c>
      <c r="AF299" s="196">
        <f t="shared" si="159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160"/>
        <v>0</v>
      </c>
      <c r="D300" s="183">
        <f t="shared" si="160"/>
        <v>0</v>
      </c>
      <c r="E300" s="183">
        <f t="shared" si="160"/>
        <v>0</v>
      </c>
      <c r="F300" s="183">
        <f t="shared" si="160"/>
        <v>0</v>
      </c>
      <c r="G300" s="183">
        <f t="shared" si="160"/>
        <v>0</v>
      </c>
      <c r="H300" s="183">
        <f t="shared" si="160"/>
        <v>0</v>
      </c>
      <c r="I300" s="183">
        <f t="shared" si="160"/>
        <v>0</v>
      </c>
      <c r="J300" s="183">
        <f t="shared" si="160"/>
        <v>0</v>
      </c>
      <c r="K300" s="183">
        <f t="shared" si="160"/>
        <v>0</v>
      </c>
      <c r="L300" s="183">
        <f t="shared" si="160"/>
        <v>0</v>
      </c>
      <c r="M300" s="183">
        <f t="shared" si="160"/>
        <v>0</v>
      </c>
      <c r="N300" s="183">
        <f t="shared" si="160"/>
        <v>0</v>
      </c>
      <c r="O300" s="183">
        <f t="shared" si="160"/>
        <v>0</v>
      </c>
      <c r="P300" s="183">
        <f t="shared" si="160"/>
        <v>0</v>
      </c>
      <c r="Q300" s="183">
        <f t="shared" si="160"/>
        <v>0</v>
      </c>
      <c r="R300" s="183">
        <f t="shared" si="160"/>
        <v>0</v>
      </c>
      <c r="S300" s="183">
        <f t="shared" si="159"/>
        <v>0</v>
      </c>
      <c r="T300" s="183">
        <f t="shared" si="159"/>
        <v>0</v>
      </c>
      <c r="U300" s="183">
        <f t="shared" si="159"/>
        <v>0</v>
      </c>
      <c r="V300" s="183">
        <f t="shared" si="159"/>
        <v>0</v>
      </c>
      <c r="W300" s="183">
        <f t="shared" si="159"/>
        <v>0</v>
      </c>
      <c r="X300" s="183">
        <f t="shared" si="159"/>
        <v>0</v>
      </c>
      <c r="Y300" s="183">
        <f t="shared" si="159"/>
        <v>0</v>
      </c>
      <c r="Z300" s="183">
        <f t="shared" si="159"/>
        <v>0</v>
      </c>
      <c r="AA300" s="183">
        <f t="shared" si="159"/>
        <v>0</v>
      </c>
      <c r="AB300" s="183">
        <f t="shared" si="159"/>
        <v>0</v>
      </c>
      <c r="AC300" s="183">
        <f t="shared" si="159"/>
        <v>0</v>
      </c>
      <c r="AD300" s="183">
        <f t="shared" si="159"/>
        <v>0</v>
      </c>
      <c r="AE300" s="183">
        <f t="shared" si="159"/>
        <v>0</v>
      </c>
      <c r="AF300" s="196">
        <f t="shared" si="159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160"/>
        <v>0</v>
      </c>
      <c r="D301" s="183">
        <f t="shared" si="160"/>
        <v>0</v>
      </c>
      <c r="E301" s="183">
        <f t="shared" si="160"/>
        <v>0</v>
      </c>
      <c r="F301" s="183">
        <f t="shared" si="160"/>
        <v>0</v>
      </c>
      <c r="G301" s="183">
        <f t="shared" si="160"/>
        <v>0</v>
      </c>
      <c r="H301" s="183">
        <f t="shared" si="160"/>
        <v>0</v>
      </c>
      <c r="I301" s="183">
        <f t="shared" si="160"/>
        <v>0</v>
      </c>
      <c r="J301" s="183">
        <f t="shared" si="160"/>
        <v>0</v>
      </c>
      <c r="K301" s="183">
        <f t="shared" si="160"/>
        <v>0</v>
      </c>
      <c r="L301" s="183">
        <f t="shared" si="160"/>
        <v>0</v>
      </c>
      <c r="M301" s="183">
        <f t="shared" si="160"/>
        <v>0</v>
      </c>
      <c r="N301" s="183">
        <f t="shared" si="160"/>
        <v>0</v>
      </c>
      <c r="O301" s="183">
        <f t="shared" si="160"/>
        <v>0</v>
      </c>
      <c r="P301" s="183">
        <f t="shared" si="160"/>
        <v>0</v>
      </c>
      <c r="Q301" s="183">
        <f t="shared" si="160"/>
        <v>0</v>
      </c>
      <c r="R301" s="183">
        <f t="shared" si="160"/>
        <v>0</v>
      </c>
      <c r="S301" s="183">
        <f t="shared" si="159"/>
        <v>0</v>
      </c>
      <c r="T301" s="183">
        <f t="shared" si="159"/>
        <v>0</v>
      </c>
      <c r="U301" s="183">
        <f t="shared" si="159"/>
        <v>0</v>
      </c>
      <c r="V301" s="183">
        <f t="shared" si="159"/>
        <v>0</v>
      </c>
      <c r="W301" s="183">
        <f t="shared" si="159"/>
        <v>0</v>
      </c>
      <c r="X301" s="183">
        <f t="shared" si="159"/>
        <v>0</v>
      </c>
      <c r="Y301" s="183">
        <f t="shared" si="159"/>
        <v>0</v>
      </c>
      <c r="Z301" s="183">
        <f t="shared" si="159"/>
        <v>0</v>
      </c>
      <c r="AA301" s="183">
        <f t="shared" si="159"/>
        <v>0</v>
      </c>
      <c r="AB301" s="183">
        <f t="shared" si="159"/>
        <v>0</v>
      </c>
      <c r="AC301" s="183">
        <f t="shared" si="159"/>
        <v>0</v>
      </c>
      <c r="AD301" s="183">
        <f t="shared" si="159"/>
        <v>0</v>
      </c>
      <c r="AE301" s="183">
        <f t="shared" si="159"/>
        <v>0</v>
      </c>
      <c r="AF301" s="196">
        <f t="shared" si="159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160"/>
        <v>0</v>
      </c>
      <c r="D302" s="183">
        <f t="shared" si="160"/>
        <v>0</v>
      </c>
      <c r="E302" s="183">
        <f t="shared" si="160"/>
        <v>0</v>
      </c>
      <c r="F302" s="183">
        <f t="shared" si="160"/>
        <v>0</v>
      </c>
      <c r="G302" s="183">
        <f t="shared" si="160"/>
        <v>0</v>
      </c>
      <c r="H302" s="183">
        <f t="shared" si="160"/>
        <v>0</v>
      </c>
      <c r="I302" s="183">
        <f t="shared" si="160"/>
        <v>0</v>
      </c>
      <c r="J302" s="183">
        <f t="shared" si="160"/>
        <v>0</v>
      </c>
      <c r="K302" s="183">
        <f t="shared" si="160"/>
        <v>0</v>
      </c>
      <c r="L302" s="183">
        <f t="shared" si="160"/>
        <v>0</v>
      </c>
      <c r="M302" s="183">
        <f t="shared" si="160"/>
        <v>0</v>
      </c>
      <c r="N302" s="183">
        <f t="shared" si="160"/>
        <v>0</v>
      </c>
      <c r="O302" s="183">
        <f t="shared" si="160"/>
        <v>0</v>
      </c>
      <c r="P302" s="183">
        <f t="shared" si="160"/>
        <v>0</v>
      </c>
      <c r="Q302" s="183">
        <f t="shared" si="160"/>
        <v>0</v>
      </c>
      <c r="R302" s="183">
        <f t="shared" si="160"/>
        <v>0</v>
      </c>
      <c r="S302" s="183">
        <f t="shared" si="159"/>
        <v>0</v>
      </c>
      <c r="T302" s="183">
        <f t="shared" si="159"/>
        <v>0</v>
      </c>
      <c r="U302" s="183">
        <f t="shared" si="159"/>
        <v>0</v>
      </c>
      <c r="V302" s="183">
        <f t="shared" si="159"/>
        <v>0</v>
      </c>
      <c r="W302" s="183">
        <f t="shared" si="159"/>
        <v>0</v>
      </c>
      <c r="X302" s="183">
        <f t="shared" si="159"/>
        <v>0</v>
      </c>
      <c r="Y302" s="183">
        <f t="shared" si="159"/>
        <v>0</v>
      </c>
      <c r="Z302" s="183">
        <f t="shared" si="159"/>
        <v>0</v>
      </c>
      <c r="AA302" s="183">
        <f t="shared" si="159"/>
        <v>0</v>
      </c>
      <c r="AB302" s="183">
        <f t="shared" si="159"/>
        <v>0</v>
      </c>
      <c r="AC302" s="183">
        <f t="shared" si="159"/>
        <v>0</v>
      </c>
      <c r="AD302" s="183">
        <f t="shared" si="159"/>
        <v>0</v>
      </c>
      <c r="AE302" s="183">
        <f t="shared" si="159"/>
        <v>0</v>
      </c>
      <c r="AF302" s="196">
        <f t="shared" si="159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160"/>
        <v>0</v>
      </c>
      <c r="D303" s="183">
        <f t="shared" si="160"/>
        <v>0</v>
      </c>
      <c r="E303" s="183">
        <f t="shared" si="160"/>
        <v>0</v>
      </c>
      <c r="F303" s="183">
        <f t="shared" si="160"/>
        <v>0</v>
      </c>
      <c r="G303" s="183">
        <f t="shared" si="160"/>
        <v>0</v>
      </c>
      <c r="H303" s="183">
        <f t="shared" si="160"/>
        <v>0</v>
      </c>
      <c r="I303" s="183">
        <f t="shared" si="160"/>
        <v>0</v>
      </c>
      <c r="J303" s="183">
        <f t="shared" si="160"/>
        <v>0</v>
      </c>
      <c r="K303" s="183">
        <f t="shared" si="160"/>
        <v>0</v>
      </c>
      <c r="L303" s="183">
        <f t="shared" si="160"/>
        <v>0</v>
      </c>
      <c r="M303" s="183">
        <f t="shared" si="160"/>
        <v>0</v>
      </c>
      <c r="N303" s="183">
        <f t="shared" si="160"/>
        <v>0</v>
      </c>
      <c r="O303" s="183">
        <f t="shared" si="160"/>
        <v>0</v>
      </c>
      <c r="P303" s="183">
        <f t="shared" si="160"/>
        <v>0</v>
      </c>
      <c r="Q303" s="183">
        <f t="shared" si="160"/>
        <v>0</v>
      </c>
      <c r="R303" s="183">
        <f t="shared" si="160"/>
        <v>0</v>
      </c>
      <c r="S303" s="183">
        <f t="shared" si="159"/>
        <v>0</v>
      </c>
      <c r="T303" s="183">
        <f t="shared" si="159"/>
        <v>0</v>
      </c>
      <c r="U303" s="183">
        <f t="shared" si="159"/>
        <v>0</v>
      </c>
      <c r="V303" s="183">
        <f t="shared" si="159"/>
        <v>0</v>
      </c>
      <c r="W303" s="183">
        <f t="shared" si="159"/>
        <v>0</v>
      </c>
      <c r="X303" s="183">
        <f t="shared" si="159"/>
        <v>0</v>
      </c>
      <c r="Y303" s="183">
        <f t="shared" si="159"/>
        <v>0</v>
      </c>
      <c r="Z303" s="183">
        <f t="shared" si="159"/>
        <v>0</v>
      </c>
      <c r="AA303" s="183">
        <f t="shared" si="159"/>
        <v>0</v>
      </c>
      <c r="AB303" s="183">
        <f t="shared" si="159"/>
        <v>0</v>
      </c>
      <c r="AC303" s="183">
        <f t="shared" si="159"/>
        <v>0</v>
      </c>
      <c r="AD303" s="183">
        <f t="shared" si="159"/>
        <v>0</v>
      </c>
      <c r="AE303" s="183">
        <f t="shared" si="159"/>
        <v>0</v>
      </c>
      <c r="AF303" s="196">
        <f t="shared" si="159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160"/>
        <v>0</v>
      </c>
      <c r="D304" s="183">
        <f t="shared" si="160"/>
        <v>0</v>
      </c>
      <c r="E304" s="183">
        <f t="shared" si="160"/>
        <v>0</v>
      </c>
      <c r="F304" s="183">
        <f t="shared" si="160"/>
        <v>0</v>
      </c>
      <c r="G304" s="183">
        <f t="shared" si="160"/>
        <v>0</v>
      </c>
      <c r="H304" s="183">
        <f t="shared" si="160"/>
        <v>0</v>
      </c>
      <c r="I304" s="183">
        <f t="shared" si="160"/>
        <v>0</v>
      </c>
      <c r="J304" s="183">
        <f t="shared" si="160"/>
        <v>0</v>
      </c>
      <c r="K304" s="183">
        <f t="shared" si="160"/>
        <v>0</v>
      </c>
      <c r="L304" s="183">
        <f t="shared" si="160"/>
        <v>0</v>
      </c>
      <c r="M304" s="183">
        <f t="shared" si="160"/>
        <v>0</v>
      </c>
      <c r="N304" s="183">
        <f t="shared" si="160"/>
        <v>0</v>
      </c>
      <c r="O304" s="183">
        <f t="shared" si="160"/>
        <v>0</v>
      </c>
      <c r="P304" s="183">
        <f t="shared" si="160"/>
        <v>0</v>
      </c>
      <c r="Q304" s="183">
        <f t="shared" si="160"/>
        <v>0</v>
      </c>
      <c r="R304" s="183">
        <f t="shared" ref="R304:AF310" si="161">Q304</f>
        <v>0</v>
      </c>
      <c r="S304" s="183">
        <f t="shared" si="161"/>
        <v>0</v>
      </c>
      <c r="T304" s="183">
        <f t="shared" si="161"/>
        <v>0</v>
      </c>
      <c r="U304" s="183">
        <f t="shared" si="161"/>
        <v>0</v>
      </c>
      <c r="V304" s="183">
        <f t="shared" si="161"/>
        <v>0</v>
      </c>
      <c r="W304" s="183">
        <f t="shared" si="161"/>
        <v>0</v>
      </c>
      <c r="X304" s="183">
        <f t="shared" si="161"/>
        <v>0</v>
      </c>
      <c r="Y304" s="183">
        <f t="shared" si="161"/>
        <v>0</v>
      </c>
      <c r="Z304" s="183">
        <f t="shared" si="161"/>
        <v>0</v>
      </c>
      <c r="AA304" s="183">
        <f t="shared" si="161"/>
        <v>0</v>
      </c>
      <c r="AB304" s="183">
        <f t="shared" si="161"/>
        <v>0</v>
      </c>
      <c r="AC304" s="183">
        <f t="shared" si="161"/>
        <v>0</v>
      </c>
      <c r="AD304" s="183">
        <f t="shared" si="161"/>
        <v>0</v>
      </c>
      <c r="AE304" s="183">
        <f t="shared" si="161"/>
        <v>0</v>
      </c>
      <c r="AF304" s="196">
        <f t="shared" si="161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162">B305</f>
        <v>0</v>
      </c>
      <c r="D305" s="183">
        <f t="shared" si="162"/>
        <v>0</v>
      </c>
      <c r="E305" s="183">
        <f t="shared" si="162"/>
        <v>0</v>
      </c>
      <c r="F305" s="183">
        <f t="shared" si="162"/>
        <v>0</v>
      </c>
      <c r="G305" s="183">
        <f t="shared" si="162"/>
        <v>0</v>
      </c>
      <c r="H305" s="183">
        <f t="shared" si="162"/>
        <v>0</v>
      </c>
      <c r="I305" s="183">
        <f t="shared" si="162"/>
        <v>0</v>
      </c>
      <c r="J305" s="183">
        <f t="shared" si="162"/>
        <v>0</v>
      </c>
      <c r="K305" s="183">
        <f t="shared" si="162"/>
        <v>0</v>
      </c>
      <c r="L305" s="183">
        <f t="shared" si="162"/>
        <v>0</v>
      </c>
      <c r="M305" s="183">
        <f t="shared" si="162"/>
        <v>0</v>
      </c>
      <c r="N305" s="183">
        <f t="shared" si="162"/>
        <v>0</v>
      </c>
      <c r="O305" s="183">
        <f t="shared" si="162"/>
        <v>0</v>
      </c>
      <c r="P305" s="183">
        <f t="shared" si="162"/>
        <v>0</v>
      </c>
      <c r="Q305" s="183">
        <f t="shared" si="162"/>
        <v>0</v>
      </c>
      <c r="R305" s="183">
        <f t="shared" si="162"/>
        <v>0</v>
      </c>
      <c r="S305" s="183">
        <f t="shared" si="161"/>
        <v>0</v>
      </c>
      <c r="T305" s="183">
        <f t="shared" si="161"/>
        <v>0</v>
      </c>
      <c r="U305" s="183">
        <f t="shared" si="161"/>
        <v>0</v>
      </c>
      <c r="V305" s="183">
        <f t="shared" si="161"/>
        <v>0</v>
      </c>
      <c r="W305" s="183">
        <f t="shared" si="161"/>
        <v>0</v>
      </c>
      <c r="X305" s="183">
        <f t="shared" si="161"/>
        <v>0</v>
      </c>
      <c r="Y305" s="183">
        <f t="shared" si="161"/>
        <v>0</v>
      </c>
      <c r="Z305" s="183">
        <f t="shared" si="161"/>
        <v>0</v>
      </c>
      <c r="AA305" s="183">
        <f t="shared" si="161"/>
        <v>0</v>
      </c>
      <c r="AB305" s="183">
        <f t="shared" si="161"/>
        <v>0</v>
      </c>
      <c r="AC305" s="183">
        <f t="shared" si="161"/>
        <v>0</v>
      </c>
      <c r="AD305" s="183">
        <f t="shared" si="161"/>
        <v>0</v>
      </c>
      <c r="AE305" s="183">
        <f t="shared" si="161"/>
        <v>0</v>
      </c>
      <c r="AF305" s="196">
        <f t="shared" si="161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162"/>
        <v>0</v>
      </c>
      <c r="D306" s="183">
        <f t="shared" si="162"/>
        <v>0</v>
      </c>
      <c r="E306" s="183">
        <f t="shared" si="162"/>
        <v>0</v>
      </c>
      <c r="F306" s="183">
        <f t="shared" si="162"/>
        <v>0</v>
      </c>
      <c r="G306" s="183">
        <f t="shared" si="162"/>
        <v>0</v>
      </c>
      <c r="H306" s="183">
        <f t="shared" si="162"/>
        <v>0</v>
      </c>
      <c r="I306" s="183">
        <f t="shared" si="162"/>
        <v>0</v>
      </c>
      <c r="J306" s="183">
        <f t="shared" si="162"/>
        <v>0</v>
      </c>
      <c r="K306" s="183">
        <f t="shared" si="162"/>
        <v>0</v>
      </c>
      <c r="L306" s="183">
        <f t="shared" si="162"/>
        <v>0</v>
      </c>
      <c r="M306" s="183">
        <f t="shared" si="162"/>
        <v>0</v>
      </c>
      <c r="N306" s="183">
        <f t="shared" si="162"/>
        <v>0</v>
      </c>
      <c r="O306" s="183">
        <f t="shared" si="162"/>
        <v>0</v>
      </c>
      <c r="P306" s="183">
        <f t="shared" si="162"/>
        <v>0</v>
      </c>
      <c r="Q306" s="183">
        <f t="shared" si="162"/>
        <v>0</v>
      </c>
      <c r="R306" s="183">
        <f t="shared" si="162"/>
        <v>0</v>
      </c>
      <c r="S306" s="183">
        <f t="shared" si="161"/>
        <v>0</v>
      </c>
      <c r="T306" s="183">
        <f t="shared" si="161"/>
        <v>0</v>
      </c>
      <c r="U306" s="183">
        <f t="shared" si="161"/>
        <v>0</v>
      </c>
      <c r="V306" s="183">
        <f t="shared" si="161"/>
        <v>0</v>
      </c>
      <c r="W306" s="183">
        <f t="shared" si="161"/>
        <v>0</v>
      </c>
      <c r="X306" s="183">
        <f t="shared" si="161"/>
        <v>0</v>
      </c>
      <c r="Y306" s="183">
        <f t="shared" si="161"/>
        <v>0</v>
      </c>
      <c r="Z306" s="183">
        <f t="shared" si="161"/>
        <v>0</v>
      </c>
      <c r="AA306" s="183">
        <f t="shared" si="161"/>
        <v>0</v>
      </c>
      <c r="AB306" s="183">
        <f t="shared" si="161"/>
        <v>0</v>
      </c>
      <c r="AC306" s="183">
        <f t="shared" si="161"/>
        <v>0</v>
      </c>
      <c r="AD306" s="183">
        <f t="shared" si="161"/>
        <v>0</v>
      </c>
      <c r="AE306" s="183">
        <f t="shared" si="161"/>
        <v>0</v>
      </c>
      <c r="AF306" s="196">
        <f t="shared" si="161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162"/>
        <v>0</v>
      </c>
      <c r="D307" s="183">
        <f t="shared" si="162"/>
        <v>0</v>
      </c>
      <c r="E307" s="183">
        <f t="shared" si="162"/>
        <v>0</v>
      </c>
      <c r="F307" s="183">
        <f t="shared" si="162"/>
        <v>0</v>
      </c>
      <c r="G307" s="183">
        <f t="shared" si="162"/>
        <v>0</v>
      </c>
      <c r="H307" s="183">
        <f t="shared" si="162"/>
        <v>0</v>
      </c>
      <c r="I307" s="183">
        <f t="shared" si="162"/>
        <v>0</v>
      </c>
      <c r="J307" s="183">
        <f t="shared" si="162"/>
        <v>0</v>
      </c>
      <c r="K307" s="183">
        <f t="shared" si="162"/>
        <v>0</v>
      </c>
      <c r="L307" s="183">
        <f t="shared" si="162"/>
        <v>0</v>
      </c>
      <c r="M307" s="183">
        <f t="shared" si="162"/>
        <v>0</v>
      </c>
      <c r="N307" s="183">
        <f t="shared" si="162"/>
        <v>0</v>
      </c>
      <c r="O307" s="183">
        <f t="shared" si="162"/>
        <v>0</v>
      </c>
      <c r="P307" s="183">
        <f t="shared" si="162"/>
        <v>0</v>
      </c>
      <c r="Q307" s="183">
        <f t="shared" si="162"/>
        <v>0</v>
      </c>
      <c r="R307" s="183">
        <f t="shared" si="162"/>
        <v>0</v>
      </c>
      <c r="S307" s="183">
        <f t="shared" si="161"/>
        <v>0</v>
      </c>
      <c r="T307" s="183">
        <f t="shared" si="161"/>
        <v>0</v>
      </c>
      <c r="U307" s="183">
        <f t="shared" si="161"/>
        <v>0</v>
      </c>
      <c r="V307" s="183">
        <f t="shared" si="161"/>
        <v>0</v>
      </c>
      <c r="W307" s="183">
        <f t="shared" si="161"/>
        <v>0</v>
      </c>
      <c r="X307" s="183">
        <f t="shared" si="161"/>
        <v>0</v>
      </c>
      <c r="Y307" s="183">
        <f t="shared" si="161"/>
        <v>0</v>
      </c>
      <c r="Z307" s="183">
        <f t="shared" si="161"/>
        <v>0</v>
      </c>
      <c r="AA307" s="183">
        <f t="shared" si="161"/>
        <v>0</v>
      </c>
      <c r="AB307" s="183">
        <f t="shared" si="161"/>
        <v>0</v>
      </c>
      <c r="AC307" s="183">
        <f t="shared" si="161"/>
        <v>0</v>
      </c>
      <c r="AD307" s="183">
        <f t="shared" si="161"/>
        <v>0</v>
      </c>
      <c r="AE307" s="183">
        <f t="shared" si="161"/>
        <v>0</v>
      </c>
      <c r="AF307" s="196">
        <f t="shared" si="161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162"/>
        <v>0</v>
      </c>
      <c r="D308" s="183">
        <f t="shared" si="162"/>
        <v>0</v>
      </c>
      <c r="E308" s="183">
        <f t="shared" si="162"/>
        <v>0</v>
      </c>
      <c r="F308" s="183">
        <f t="shared" si="162"/>
        <v>0</v>
      </c>
      <c r="G308" s="183">
        <f t="shared" si="162"/>
        <v>0</v>
      </c>
      <c r="H308" s="183">
        <f t="shared" si="162"/>
        <v>0</v>
      </c>
      <c r="I308" s="183">
        <f t="shared" si="162"/>
        <v>0</v>
      </c>
      <c r="J308" s="183">
        <f t="shared" si="162"/>
        <v>0</v>
      </c>
      <c r="K308" s="183">
        <f t="shared" si="162"/>
        <v>0</v>
      </c>
      <c r="L308" s="183">
        <f t="shared" si="162"/>
        <v>0</v>
      </c>
      <c r="M308" s="183">
        <f t="shared" si="162"/>
        <v>0</v>
      </c>
      <c r="N308" s="183">
        <f t="shared" si="162"/>
        <v>0</v>
      </c>
      <c r="O308" s="183">
        <f t="shared" si="162"/>
        <v>0</v>
      </c>
      <c r="P308" s="183">
        <f t="shared" si="162"/>
        <v>0</v>
      </c>
      <c r="Q308" s="183">
        <f t="shared" si="162"/>
        <v>0</v>
      </c>
      <c r="R308" s="183">
        <f t="shared" si="162"/>
        <v>0</v>
      </c>
      <c r="S308" s="183">
        <f t="shared" si="161"/>
        <v>0</v>
      </c>
      <c r="T308" s="183">
        <f t="shared" si="161"/>
        <v>0</v>
      </c>
      <c r="U308" s="183">
        <f t="shared" si="161"/>
        <v>0</v>
      </c>
      <c r="V308" s="183">
        <f t="shared" si="161"/>
        <v>0</v>
      </c>
      <c r="W308" s="183">
        <f t="shared" si="161"/>
        <v>0</v>
      </c>
      <c r="X308" s="183">
        <f t="shared" si="161"/>
        <v>0</v>
      </c>
      <c r="Y308" s="183">
        <f t="shared" si="161"/>
        <v>0</v>
      </c>
      <c r="Z308" s="183">
        <f t="shared" si="161"/>
        <v>0</v>
      </c>
      <c r="AA308" s="183">
        <f t="shared" si="161"/>
        <v>0</v>
      </c>
      <c r="AB308" s="183">
        <f t="shared" si="161"/>
        <v>0</v>
      </c>
      <c r="AC308" s="183">
        <f t="shared" si="161"/>
        <v>0</v>
      </c>
      <c r="AD308" s="183">
        <f t="shared" si="161"/>
        <v>0</v>
      </c>
      <c r="AE308" s="183">
        <f t="shared" si="161"/>
        <v>0</v>
      </c>
      <c r="AF308" s="196">
        <f t="shared" si="161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162"/>
        <v>0</v>
      </c>
      <c r="D309" s="183">
        <f t="shared" si="162"/>
        <v>0</v>
      </c>
      <c r="E309" s="183">
        <f t="shared" si="162"/>
        <v>0</v>
      </c>
      <c r="F309" s="183">
        <f t="shared" si="162"/>
        <v>0</v>
      </c>
      <c r="G309" s="183">
        <f t="shared" si="162"/>
        <v>0</v>
      </c>
      <c r="H309" s="183">
        <f t="shared" si="162"/>
        <v>0</v>
      </c>
      <c r="I309" s="183">
        <f t="shared" si="162"/>
        <v>0</v>
      </c>
      <c r="J309" s="183">
        <f t="shared" si="162"/>
        <v>0</v>
      </c>
      <c r="K309" s="183">
        <f t="shared" si="162"/>
        <v>0</v>
      </c>
      <c r="L309" s="183">
        <f t="shared" si="162"/>
        <v>0</v>
      </c>
      <c r="M309" s="183">
        <f t="shared" si="162"/>
        <v>0</v>
      </c>
      <c r="N309" s="183">
        <f t="shared" si="162"/>
        <v>0</v>
      </c>
      <c r="O309" s="183">
        <f t="shared" si="162"/>
        <v>0</v>
      </c>
      <c r="P309" s="183">
        <f t="shared" si="162"/>
        <v>0</v>
      </c>
      <c r="Q309" s="183">
        <f t="shared" si="162"/>
        <v>0</v>
      </c>
      <c r="R309" s="183">
        <f t="shared" si="162"/>
        <v>0</v>
      </c>
      <c r="S309" s="183">
        <f t="shared" si="161"/>
        <v>0</v>
      </c>
      <c r="T309" s="183">
        <f t="shared" si="161"/>
        <v>0</v>
      </c>
      <c r="U309" s="183">
        <f t="shared" si="161"/>
        <v>0</v>
      </c>
      <c r="V309" s="183">
        <f t="shared" si="161"/>
        <v>0</v>
      </c>
      <c r="W309" s="183">
        <f t="shared" si="161"/>
        <v>0</v>
      </c>
      <c r="X309" s="183">
        <f t="shared" si="161"/>
        <v>0</v>
      </c>
      <c r="Y309" s="183">
        <f t="shared" si="161"/>
        <v>0</v>
      </c>
      <c r="Z309" s="183">
        <f t="shared" si="161"/>
        <v>0</v>
      </c>
      <c r="AA309" s="183">
        <f t="shared" si="161"/>
        <v>0</v>
      </c>
      <c r="AB309" s="183">
        <f t="shared" si="161"/>
        <v>0</v>
      </c>
      <c r="AC309" s="183">
        <f t="shared" si="161"/>
        <v>0</v>
      </c>
      <c r="AD309" s="183">
        <f t="shared" si="161"/>
        <v>0</v>
      </c>
      <c r="AE309" s="183">
        <f t="shared" si="161"/>
        <v>0</v>
      </c>
      <c r="AF309" s="196">
        <f t="shared" si="161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162"/>
        <v>0</v>
      </c>
      <c r="D310" s="209">
        <f t="shared" si="162"/>
        <v>0</v>
      </c>
      <c r="E310" s="209">
        <f t="shared" si="162"/>
        <v>0</v>
      </c>
      <c r="F310" s="209">
        <f t="shared" si="162"/>
        <v>0</v>
      </c>
      <c r="G310" s="209">
        <f t="shared" si="162"/>
        <v>0</v>
      </c>
      <c r="H310" s="209">
        <f t="shared" si="162"/>
        <v>0</v>
      </c>
      <c r="I310" s="209">
        <f t="shared" si="162"/>
        <v>0</v>
      </c>
      <c r="J310" s="209">
        <f t="shared" si="162"/>
        <v>0</v>
      </c>
      <c r="K310" s="209">
        <f t="shared" si="162"/>
        <v>0</v>
      </c>
      <c r="L310" s="209">
        <f t="shared" si="162"/>
        <v>0</v>
      </c>
      <c r="M310" s="209">
        <f t="shared" si="162"/>
        <v>0</v>
      </c>
      <c r="N310" s="209">
        <f t="shared" si="162"/>
        <v>0</v>
      </c>
      <c r="O310" s="209">
        <f t="shared" si="162"/>
        <v>0</v>
      </c>
      <c r="P310" s="209">
        <f t="shared" si="162"/>
        <v>0</v>
      </c>
      <c r="Q310" s="209">
        <f t="shared" si="162"/>
        <v>0</v>
      </c>
      <c r="R310" s="209">
        <f t="shared" si="162"/>
        <v>0</v>
      </c>
      <c r="S310" s="209">
        <f t="shared" si="161"/>
        <v>0</v>
      </c>
      <c r="T310" s="209">
        <f t="shared" si="161"/>
        <v>0</v>
      </c>
      <c r="U310" s="209">
        <f t="shared" si="161"/>
        <v>0</v>
      </c>
      <c r="V310" s="209">
        <f t="shared" si="161"/>
        <v>0</v>
      </c>
      <c r="W310" s="209">
        <f t="shared" si="161"/>
        <v>0</v>
      </c>
      <c r="X310" s="209">
        <f t="shared" si="161"/>
        <v>0</v>
      </c>
      <c r="Y310" s="209">
        <f t="shared" si="161"/>
        <v>0</v>
      </c>
      <c r="Z310" s="209">
        <f t="shared" si="161"/>
        <v>0</v>
      </c>
      <c r="AA310" s="209">
        <f t="shared" si="161"/>
        <v>0</v>
      </c>
      <c r="AB310" s="209">
        <f t="shared" si="161"/>
        <v>0</v>
      </c>
      <c r="AC310" s="209">
        <f t="shared" si="161"/>
        <v>0</v>
      </c>
      <c r="AD310" s="209">
        <f t="shared" si="161"/>
        <v>0</v>
      </c>
      <c r="AE310" s="209">
        <f t="shared" si="161"/>
        <v>0</v>
      </c>
      <c r="AF310" s="210">
        <f t="shared" si="161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v>0</v>
      </c>
      <c r="C311" s="212">
        <f t="shared" ref="C311:AG311" si="163">SUM(C180:C310)</f>
        <v>0</v>
      </c>
      <c r="D311" s="212">
        <f t="shared" si="163"/>
        <v>0</v>
      </c>
      <c r="E311" s="212">
        <f t="shared" si="163"/>
        <v>0</v>
      </c>
      <c r="F311" s="212">
        <f t="shared" si="163"/>
        <v>0</v>
      </c>
      <c r="G311" s="212">
        <f t="shared" si="163"/>
        <v>0</v>
      </c>
      <c r="H311" s="212">
        <f t="shared" si="163"/>
        <v>0</v>
      </c>
      <c r="I311" s="212">
        <f t="shared" si="163"/>
        <v>0</v>
      </c>
      <c r="J311" s="212">
        <f t="shared" si="163"/>
        <v>0</v>
      </c>
      <c r="K311" s="212">
        <f t="shared" si="163"/>
        <v>0</v>
      </c>
      <c r="L311" s="212">
        <f t="shared" si="163"/>
        <v>0</v>
      </c>
      <c r="M311" s="212">
        <f t="shared" si="163"/>
        <v>0</v>
      </c>
      <c r="N311" s="212">
        <f t="shared" si="163"/>
        <v>0</v>
      </c>
      <c r="O311" s="212">
        <f t="shared" si="163"/>
        <v>0</v>
      </c>
      <c r="P311" s="212">
        <f t="shared" si="163"/>
        <v>0</v>
      </c>
      <c r="Q311" s="212">
        <f t="shared" si="163"/>
        <v>0</v>
      </c>
      <c r="R311" s="212">
        <f t="shared" si="163"/>
        <v>0</v>
      </c>
      <c r="S311" s="212">
        <f t="shared" si="163"/>
        <v>0</v>
      </c>
      <c r="T311" s="212">
        <f t="shared" si="163"/>
        <v>0</v>
      </c>
      <c r="U311" s="212">
        <f t="shared" si="163"/>
        <v>0</v>
      </c>
      <c r="V311" s="212">
        <f t="shared" si="163"/>
        <v>0</v>
      </c>
      <c r="W311" s="212">
        <f t="shared" si="163"/>
        <v>0</v>
      </c>
      <c r="X311" s="212">
        <f t="shared" si="163"/>
        <v>0</v>
      </c>
      <c r="Y311" s="212">
        <f t="shared" si="163"/>
        <v>0</v>
      </c>
      <c r="Z311" s="212">
        <f t="shared" si="163"/>
        <v>0</v>
      </c>
      <c r="AA311" s="212">
        <f t="shared" si="163"/>
        <v>0</v>
      </c>
      <c r="AB311" s="212">
        <f t="shared" si="163"/>
        <v>0</v>
      </c>
      <c r="AC311" s="212">
        <f t="shared" si="163"/>
        <v>0</v>
      </c>
      <c r="AD311" s="212">
        <f t="shared" si="163"/>
        <v>0</v>
      </c>
      <c r="AE311" s="212">
        <f t="shared" si="163"/>
        <v>0</v>
      </c>
      <c r="AF311" s="213">
        <f t="shared" si="163"/>
        <v>0</v>
      </c>
      <c r="AG311" s="214">
        <f t="shared" si="163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164">B313</f>
        <v>0</v>
      </c>
      <c r="D313" s="181">
        <f t="shared" si="164"/>
        <v>0</v>
      </c>
      <c r="E313" s="181">
        <f t="shared" si="164"/>
        <v>0</v>
      </c>
      <c r="F313" s="181">
        <f t="shared" si="164"/>
        <v>0</v>
      </c>
      <c r="G313" s="181">
        <f t="shared" si="164"/>
        <v>0</v>
      </c>
      <c r="H313" s="181">
        <f t="shared" si="164"/>
        <v>0</v>
      </c>
      <c r="I313" s="181">
        <f t="shared" si="164"/>
        <v>0</v>
      </c>
      <c r="J313" s="181">
        <f t="shared" si="164"/>
        <v>0</v>
      </c>
      <c r="K313" s="181">
        <f t="shared" si="164"/>
        <v>0</v>
      </c>
      <c r="L313" s="181">
        <f t="shared" si="164"/>
        <v>0</v>
      </c>
      <c r="M313" s="181">
        <f t="shared" si="164"/>
        <v>0</v>
      </c>
      <c r="N313" s="181">
        <f t="shared" si="164"/>
        <v>0</v>
      </c>
      <c r="O313" s="181">
        <f t="shared" si="164"/>
        <v>0</v>
      </c>
      <c r="P313" s="181">
        <f t="shared" si="164"/>
        <v>0</v>
      </c>
      <c r="Q313" s="181">
        <f t="shared" si="164"/>
        <v>0</v>
      </c>
      <c r="R313" s="181">
        <f t="shared" si="164"/>
        <v>0</v>
      </c>
      <c r="S313" s="181">
        <f t="shared" ref="S313:AF331" si="165">R313</f>
        <v>0</v>
      </c>
      <c r="T313" s="181">
        <f t="shared" si="165"/>
        <v>0</v>
      </c>
      <c r="U313" s="181">
        <f t="shared" si="165"/>
        <v>0</v>
      </c>
      <c r="V313" s="181">
        <f t="shared" si="165"/>
        <v>0</v>
      </c>
      <c r="W313" s="181">
        <f t="shared" si="165"/>
        <v>0</v>
      </c>
      <c r="X313" s="181">
        <f t="shared" si="165"/>
        <v>0</v>
      </c>
      <c r="Y313" s="181">
        <f t="shared" si="165"/>
        <v>0</v>
      </c>
      <c r="Z313" s="181">
        <f t="shared" si="165"/>
        <v>0</v>
      </c>
      <c r="AA313" s="181">
        <f t="shared" ref="AA313:AB334" si="166">Z313</f>
        <v>0</v>
      </c>
      <c r="AB313" s="181">
        <f t="shared" si="166"/>
        <v>0</v>
      </c>
      <c r="AC313" s="181">
        <f t="shared" si="165"/>
        <v>0</v>
      </c>
      <c r="AD313" s="181">
        <f t="shared" si="165"/>
        <v>0</v>
      </c>
      <c r="AE313" s="181">
        <f t="shared" si="165"/>
        <v>0</v>
      </c>
      <c r="AF313" s="194">
        <f t="shared" si="165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164"/>
        <v>0</v>
      </c>
      <c r="D314" s="183">
        <f t="shared" si="164"/>
        <v>0</v>
      </c>
      <c r="E314" s="183">
        <f t="shared" si="164"/>
        <v>0</v>
      </c>
      <c r="F314" s="183">
        <f t="shared" si="164"/>
        <v>0</v>
      </c>
      <c r="G314" s="183">
        <f t="shared" si="164"/>
        <v>0</v>
      </c>
      <c r="H314" s="183">
        <f t="shared" si="164"/>
        <v>0</v>
      </c>
      <c r="I314" s="183">
        <f t="shared" si="164"/>
        <v>0</v>
      </c>
      <c r="J314" s="183">
        <f t="shared" si="164"/>
        <v>0</v>
      </c>
      <c r="K314" s="183">
        <f t="shared" si="164"/>
        <v>0</v>
      </c>
      <c r="L314" s="183">
        <f t="shared" si="164"/>
        <v>0</v>
      </c>
      <c r="M314" s="183">
        <f t="shared" si="164"/>
        <v>0</v>
      </c>
      <c r="N314" s="183">
        <f t="shared" si="164"/>
        <v>0</v>
      </c>
      <c r="O314" s="183">
        <f t="shared" si="164"/>
        <v>0</v>
      </c>
      <c r="P314" s="183">
        <f t="shared" si="164"/>
        <v>0</v>
      </c>
      <c r="Q314" s="183">
        <f t="shared" si="164"/>
        <v>0</v>
      </c>
      <c r="R314" s="183">
        <f t="shared" si="164"/>
        <v>0</v>
      </c>
      <c r="S314" s="183">
        <f t="shared" si="165"/>
        <v>0</v>
      </c>
      <c r="T314" s="183">
        <f t="shared" si="165"/>
        <v>0</v>
      </c>
      <c r="U314" s="183">
        <f t="shared" si="165"/>
        <v>0</v>
      </c>
      <c r="V314" s="183">
        <f t="shared" si="165"/>
        <v>0</v>
      </c>
      <c r="W314" s="183">
        <f t="shared" si="165"/>
        <v>0</v>
      </c>
      <c r="X314" s="183">
        <f t="shared" si="165"/>
        <v>0</v>
      </c>
      <c r="Y314" s="183">
        <f t="shared" si="165"/>
        <v>0</v>
      </c>
      <c r="Z314" s="183">
        <f t="shared" si="165"/>
        <v>0</v>
      </c>
      <c r="AA314" s="183">
        <f t="shared" si="166"/>
        <v>0</v>
      </c>
      <c r="AB314" s="183">
        <f t="shared" si="166"/>
        <v>0</v>
      </c>
      <c r="AC314" s="183">
        <f t="shared" si="165"/>
        <v>0</v>
      </c>
      <c r="AD314" s="183">
        <f t="shared" si="165"/>
        <v>0</v>
      </c>
      <c r="AE314" s="183">
        <f t="shared" si="165"/>
        <v>0</v>
      </c>
      <c r="AF314" s="196">
        <f t="shared" si="165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164"/>
        <v>0</v>
      </c>
      <c r="D315" s="183">
        <f t="shared" si="164"/>
        <v>0</v>
      </c>
      <c r="E315" s="183">
        <f t="shared" si="164"/>
        <v>0</v>
      </c>
      <c r="F315" s="183">
        <f t="shared" si="164"/>
        <v>0</v>
      </c>
      <c r="G315" s="183">
        <f t="shared" si="164"/>
        <v>0</v>
      </c>
      <c r="H315" s="183">
        <f t="shared" si="164"/>
        <v>0</v>
      </c>
      <c r="I315" s="183">
        <f t="shared" si="164"/>
        <v>0</v>
      </c>
      <c r="J315" s="183">
        <f t="shared" si="164"/>
        <v>0</v>
      </c>
      <c r="K315" s="183">
        <f t="shared" si="164"/>
        <v>0</v>
      </c>
      <c r="L315" s="183">
        <f t="shared" si="164"/>
        <v>0</v>
      </c>
      <c r="M315" s="183">
        <f t="shared" si="164"/>
        <v>0</v>
      </c>
      <c r="N315" s="183">
        <f t="shared" si="164"/>
        <v>0</v>
      </c>
      <c r="O315" s="183">
        <f t="shared" si="164"/>
        <v>0</v>
      </c>
      <c r="P315" s="183">
        <f t="shared" si="164"/>
        <v>0</v>
      </c>
      <c r="Q315" s="183">
        <f t="shared" si="164"/>
        <v>0</v>
      </c>
      <c r="R315" s="183">
        <f t="shared" si="164"/>
        <v>0</v>
      </c>
      <c r="S315" s="183">
        <f t="shared" si="165"/>
        <v>0</v>
      </c>
      <c r="T315" s="183">
        <f t="shared" si="165"/>
        <v>0</v>
      </c>
      <c r="U315" s="183">
        <f t="shared" si="165"/>
        <v>0</v>
      </c>
      <c r="V315" s="183">
        <f t="shared" si="165"/>
        <v>0</v>
      </c>
      <c r="W315" s="183">
        <f t="shared" si="165"/>
        <v>0</v>
      </c>
      <c r="X315" s="183">
        <f t="shared" si="165"/>
        <v>0</v>
      </c>
      <c r="Y315" s="183">
        <f t="shared" si="165"/>
        <v>0</v>
      </c>
      <c r="Z315" s="183">
        <f t="shared" si="165"/>
        <v>0</v>
      </c>
      <c r="AA315" s="183">
        <f t="shared" si="166"/>
        <v>0</v>
      </c>
      <c r="AB315" s="183">
        <f t="shared" si="166"/>
        <v>0</v>
      </c>
      <c r="AC315" s="183">
        <f t="shared" si="165"/>
        <v>0</v>
      </c>
      <c r="AD315" s="183">
        <f t="shared" si="165"/>
        <v>0</v>
      </c>
      <c r="AE315" s="183">
        <f t="shared" si="165"/>
        <v>0</v>
      </c>
      <c r="AF315" s="196">
        <f t="shared" si="165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164"/>
        <v>0</v>
      </c>
      <c r="D316" s="183">
        <f t="shared" si="164"/>
        <v>0</v>
      </c>
      <c r="E316" s="183">
        <f t="shared" si="164"/>
        <v>0</v>
      </c>
      <c r="F316" s="183">
        <f t="shared" si="164"/>
        <v>0</v>
      </c>
      <c r="G316" s="183">
        <f t="shared" si="164"/>
        <v>0</v>
      </c>
      <c r="H316" s="183">
        <f t="shared" si="164"/>
        <v>0</v>
      </c>
      <c r="I316" s="183">
        <f t="shared" si="164"/>
        <v>0</v>
      </c>
      <c r="J316" s="183">
        <f t="shared" si="164"/>
        <v>0</v>
      </c>
      <c r="K316" s="183">
        <f t="shared" si="164"/>
        <v>0</v>
      </c>
      <c r="L316" s="183">
        <f t="shared" si="164"/>
        <v>0</v>
      </c>
      <c r="M316" s="183">
        <f t="shared" si="164"/>
        <v>0</v>
      </c>
      <c r="N316" s="183">
        <f t="shared" si="164"/>
        <v>0</v>
      </c>
      <c r="O316" s="183">
        <f t="shared" si="164"/>
        <v>0</v>
      </c>
      <c r="P316" s="183">
        <f t="shared" si="164"/>
        <v>0</v>
      </c>
      <c r="Q316" s="183">
        <f t="shared" si="164"/>
        <v>0</v>
      </c>
      <c r="R316" s="183">
        <f t="shared" si="164"/>
        <v>0</v>
      </c>
      <c r="S316" s="183">
        <f t="shared" si="165"/>
        <v>0</v>
      </c>
      <c r="T316" s="183">
        <f t="shared" si="165"/>
        <v>0</v>
      </c>
      <c r="U316" s="183">
        <f t="shared" si="165"/>
        <v>0</v>
      </c>
      <c r="V316" s="183">
        <f t="shared" si="165"/>
        <v>0</v>
      </c>
      <c r="W316" s="183">
        <f t="shared" si="165"/>
        <v>0</v>
      </c>
      <c r="X316" s="183">
        <f t="shared" si="165"/>
        <v>0</v>
      </c>
      <c r="Y316" s="183">
        <f t="shared" si="165"/>
        <v>0</v>
      </c>
      <c r="Z316" s="183">
        <f t="shared" si="165"/>
        <v>0</v>
      </c>
      <c r="AA316" s="183">
        <f t="shared" si="166"/>
        <v>0</v>
      </c>
      <c r="AB316" s="183">
        <f t="shared" si="166"/>
        <v>0</v>
      </c>
      <c r="AC316" s="183">
        <f t="shared" si="165"/>
        <v>0</v>
      </c>
      <c r="AD316" s="183">
        <f t="shared" si="165"/>
        <v>0</v>
      </c>
      <c r="AE316" s="183">
        <f t="shared" si="165"/>
        <v>0</v>
      </c>
      <c r="AF316" s="196">
        <f t="shared" si="165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164"/>
        <v>0</v>
      </c>
      <c r="D317" s="183">
        <f t="shared" si="164"/>
        <v>0</v>
      </c>
      <c r="E317" s="183">
        <f t="shared" si="164"/>
        <v>0</v>
      </c>
      <c r="F317" s="183">
        <f t="shared" si="164"/>
        <v>0</v>
      </c>
      <c r="G317" s="183">
        <f t="shared" si="164"/>
        <v>0</v>
      </c>
      <c r="H317" s="183">
        <f t="shared" si="164"/>
        <v>0</v>
      </c>
      <c r="I317" s="183">
        <f t="shared" si="164"/>
        <v>0</v>
      </c>
      <c r="J317" s="183">
        <f t="shared" si="164"/>
        <v>0</v>
      </c>
      <c r="K317" s="183">
        <f t="shared" si="164"/>
        <v>0</v>
      </c>
      <c r="L317" s="183">
        <f t="shared" si="164"/>
        <v>0</v>
      </c>
      <c r="M317" s="183">
        <f t="shared" si="164"/>
        <v>0</v>
      </c>
      <c r="N317" s="183">
        <f t="shared" si="164"/>
        <v>0</v>
      </c>
      <c r="O317" s="183">
        <f t="shared" si="164"/>
        <v>0</v>
      </c>
      <c r="P317" s="183">
        <f t="shared" si="164"/>
        <v>0</v>
      </c>
      <c r="Q317" s="183">
        <f t="shared" si="164"/>
        <v>0</v>
      </c>
      <c r="R317" s="183">
        <f t="shared" si="164"/>
        <v>0</v>
      </c>
      <c r="S317" s="183">
        <f t="shared" si="165"/>
        <v>0</v>
      </c>
      <c r="T317" s="183">
        <f t="shared" si="165"/>
        <v>0</v>
      </c>
      <c r="U317" s="183">
        <f t="shared" si="165"/>
        <v>0</v>
      </c>
      <c r="V317" s="183">
        <f t="shared" si="165"/>
        <v>0</v>
      </c>
      <c r="W317" s="183">
        <f t="shared" si="165"/>
        <v>0</v>
      </c>
      <c r="X317" s="183">
        <f t="shared" si="165"/>
        <v>0</v>
      </c>
      <c r="Y317" s="183">
        <f t="shared" si="165"/>
        <v>0</v>
      </c>
      <c r="Z317" s="183">
        <f t="shared" si="165"/>
        <v>0</v>
      </c>
      <c r="AA317" s="183">
        <f t="shared" si="166"/>
        <v>0</v>
      </c>
      <c r="AB317" s="183">
        <f t="shared" si="166"/>
        <v>0</v>
      </c>
      <c r="AC317" s="183">
        <f t="shared" si="165"/>
        <v>0</v>
      </c>
      <c r="AD317" s="183">
        <f t="shared" si="165"/>
        <v>0</v>
      </c>
      <c r="AE317" s="183">
        <f t="shared" si="165"/>
        <v>0</v>
      </c>
      <c r="AF317" s="196">
        <f t="shared" si="165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164"/>
        <v>0</v>
      </c>
      <c r="D318" s="183">
        <f t="shared" si="164"/>
        <v>0</v>
      </c>
      <c r="E318" s="183">
        <f t="shared" si="164"/>
        <v>0</v>
      </c>
      <c r="F318" s="183">
        <f t="shared" si="164"/>
        <v>0</v>
      </c>
      <c r="G318" s="183">
        <f t="shared" si="164"/>
        <v>0</v>
      </c>
      <c r="H318" s="183">
        <f t="shared" si="164"/>
        <v>0</v>
      </c>
      <c r="I318" s="183">
        <f t="shared" si="164"/>
        <v>0</v>
      </c>
      <c r="J318" s="183">
        <f t="shared" si="164"/>
        <v>0</v>
      </c>
      <c r="K318" s="183">
        <f t="shared" si="164"/>
        <v>0</v>
      </c>
      <c r="L318" s="183">
        <f t="shared" si="164"/>
        <v>0</v>
      </c>
      <c r="M318" s="183">
        <f t="shared" si="164"/>
        <v>0</v>
      </c>
      <c r="N318" s="183">
        <f t="shared" si="164"/>
        <v>0</v>
      </c>
      <c r="O318" s="183">
        <f t="shared" si="164"/>
        <v>0</v>
      </c>
      <c r="P318" s="183">
        <f t="shared" si="164"/>
        <v>0</v>
      </c>
      <c r="Q318" s="183">
        <f t="shared" si="164"/>
        <v>0</v>
      </c>
      <c r="R318" s="183">
        <f t="shared" si="164"/>
        <v>0</v>
      </c>
      <c r="S318" s="183">
        <f t="shared" si="165"/>
        <v>0</v>
      </c>
      <c r="T318" s="183">
        <f t="shared" si="165"/>
        <v>0</v>
      </c>
      <c r="U318" s="183">
        <f t="shared" si="165"/>
        <v>0</v>
      </c>
      <c r="V318" s="183">
        <f t="shared" si="165"/>
        <v>0</v>
      </c>
      <c r="W318" s="183">
        <f t="shared" si="165"/>
        <v>0</v>
      </c>
      <c r="X318" s="183">
        <f t="shared" si="165"/>
        <v>0</v>
      </c>
      <c r="Y318" s="183">
        <f t="shared" si="165"/>
        <v>0</v>
      </c>
      <c r="Z318" s="183">
        <f t="shared" si="165"/>
        <v>0</v>
      </c>
      <c r="AA318" s="183">
        <f t="shared" si="166"/>
        <v>0</v>
      </c>
      <c r="AB318" s="183">
        <f t="shared" si="166"/>
        <v>0</v>
      </c>
      <c r="AC318" s="183">
        <f t="shared" si="165"/>
        <v>0</v>
      </c>
      <c r="AD318" s="183">
        <f t="shared" si="165"/>
        <v>0</v>
      </c>
      <c r="AE318" s="183">
        <f t="shared" si="165"/>
        <v>0</v>
      </c>
      <c r="AF318" s="196">
        <f t="shared" si="165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164"/>
        <v>0</v>
      </c>
      <c r="D319" s="183">
        <f t="shared" si="164"/>
        <v>0</v>
      </c>
      <c r="E319" s="183">
        <f t="shared" si="164"/>
        <v>0</v>
      </c>
      <c r="F319" s="183">
        <f t="shared" si="164"/>
        <v>0</v>
      </c>
      <c r="G319" s="183">
        <f t="shared" si="164"/>
        <v>0</v>
      </c>
      <c r="H319" s="183">
        <f t="shared" si="164"/>
        <v>0</v>
      </c>
      <c r="I319" s="183">
        <f t="shared" si="164"/>
        <v>0</v>
      </c>
      <c r="J319" s="183">
        <f t="shared" si="164"/>
        <v>0</v>
      </c>
      <c r="K319" s="183">
        <f t="shared" si="164"/>
        <v>0</v>
      </c>
      <c r="L319" s="183">
        <f t="shared" si="164"/>
        <v>0</v>
      </c>
      <c r="M319" s="183">
        <f t="shared" si="164"/>
        <v>0</v>
      </c>
      <c r="N319" s="183">
        <f t="shared" si="164"/>
        <v>0</v>
      </c>
      <c r="O319" s="183">
        <f t="shared" si="164"/>
        <v>0</v>
      </c>
      <c r="P319" s="183">
        <f t="shared" si="164"/>
        <v>0</v>
      </c>
      <c r="Q319" s="183">
        <f t="shared" si="164"/>
        <v>0</v>
      </c>
      <c r="R319" s="183">
        <f t="shared" si="164"/>
        <v>0</v>
      </c>
      <c r="S319" s="183">
        <f t="shared" si="165"/>
        <v>0</v>
      </c>
      <c r="T319" s="183">
        <f t="shared" si="165"/>
        <v>0</v>
      </c>
      <c r="U319" s="183">
        <f t="shared" si="165"/>
        <v>0</v>
      </c>
      <c r="V319" s="183">
        <f t="shared" si="165"/>
        <v>0</v>
      </c>
      <c r="W319" s="183">
        <f t="shared" si="165"/>
        <v>0</v>
      </c>
      <c r="X319" s="183">
        <f t="shared" si="165"/>
        <v>0</v>
      </c>
      <c r="Y319" s="183">
        <f t="shared" si="165"/>
        <v>0</v>
      </c>
      <c r="Z319" s="183">
        <f t="shared" si="165"/>
        <v>0</v>
      </c>
      <c r="AA319" s="183">
        <f t="shared" si="166"/>
        <v>0</v>
      </c>
      <c r="AB319" s="183">
        <f t="shared" si="166"/>
        <v>0</v>
      </c>
      <c r="AC319" s="183">
        <f t="shared" si="165"/>
        <v>0</v>
      </c>
      <c r="AD319" s="183">
        <f t="shared" si="165"/>
        <v>0</v>
      </c>
      <c r="AE319" s="183">
        <f t="shared" si="165"/>
        <v>0</v>
      </c>
      <c r="AF319" s="196">
        <f t="shared" si="165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164"/>
        <v>0</v>
      </c>
      <c r="D320" s="183">
        <f t="shared" si="164"/>
        <v>0</v>
      </c>
      <c r="E320" s="183">
        <f t="shared" si="164"/>
        <v>0</v>
      </c>
      <c r="F320" s="183">
        <f t="shared" si="164"/>
        <v>0</v>
      </c>
      <c r="G320" s="183">
        <f t="shared" si="164"/>
        <v>0</v>
      </c>
      <c r="H320" s="183">
        <f t="shared" si="164"/>
        <v>0</v>
      </c>
      <c r="I320" s="183">
        <f t="shared" si="164"/>
        <v>0</v>
      </c>
      <c r="J320" s="183">
        <f t="shared" si="164"/>
        <v>0</v>
      </c>
      <c r="K320" s="183">
        <f t="shared" si="164"/>
        <v>0</v>
      </c>
      <c r="L320" s="183">
        <f t="shared" si="164"/>
        <v>0</v>
      </c>
      <c r="M320" s="183">
        <f t="shared" si="164"/>
        <v>0</v>
      </c>
      <c r="N320" s="183">
        <f t="shared" si="164"/>
        <v>0</v>
      </c>
      <c r="O320" s="183">
        <f t="shared" si="164"/>
        <v>0</v>
      </c>
      <c r="P320" s="183">
        <f t="shared" si="164"/>
        <v>0</v>
      </c>
      <c r="Q320" s="183">
        <f t="shared" si="164"/>
        <v>0</v>
      </c>
      <c r="R320" s="183">
        <f t="shared" si="164"/>
        <v>0</v>
      </c>
      <c r="S320" s="183">
        <f t="shared" si="165"/>
        <v>0</v>
      </c>
      <c r="T320" s="183">
        <f t="shared" si="165"/>
        <v>0</v>
      </c>
      <c r="U320" s="183">
        <f t="shared" si="165"/>
        <v>0</v>
      </c>
      <c r="V320" s="183">
        <f t="shared" si="165"/>
        <v>0</v>
      </c>
      <c r="W320" s="183">
        <f t="shared" si="165"/>
        <v>0</v>
      </c>
      <c r="X320" s="183">
        <f t="shared" si="165"/>
        <v>0</v>
      </c>
      <c r="Y320" s="183">
        <f t="shared" si="165"/>
        <v>0</v>
      </c>
      <c r="Z320" s="183">
        <f t="shared" si="165"/>
        <v>0</v>
      </c>
      <c r="AA320" s="183">
        <f t="shared" si="166"/>
        <v>0</v>
      </c>
      <c r="AB320" s="183">
        <f t="shared" si="166"/>
        <v>0</v>
      </c>
      <c r="AC320" s="183">
        <f t="shared" si="165"/>
        <v>0</v>
      </c>
      <c r="AD320" s="183">
        <f t="shared" si="165"/>
        <v>0</v>
      </c>
      <c r="AE320" s="183">
        <f t="shared" si="165"/>
        <v>0</v>
      </c>
      <c r="AF320" s="196">
        <f t="shared" si="165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164"/>
        <v>0</v>
      </c>
      <c r="D321" s="183">
        <f t="shared" si="164"/>
        <v>0</v>
      </c>
      <c r="E321" s="183">
        <f t="shared" si="164"/>
        <v>0</v>
      </c>
      <c r="F321" s="183">
        <f t="shared" si="164"/>
        <v>0</v>
      </c>
      <c r="G321" s="183">
        <f t="shared" si="164"/>
        <v>0</v>
      </c>
      <c r="H321" s="183">
        <f t="shared" si="164"/>
        <v>0</v>
      </c>
      <c r="I321" s="183">
        <f t="shared" si="164"/>
        <v>0</v>
      </c>
      <c r="J321" s="183">
        <f t="shared" si="164"/>
        <v>0</v>
      </c>
      <c r="K321" s="183">
        <f t="shared" si="164"/>
        <v>0</v>
      </c>
      <c r="L321" s="183">
        <f t="shared" si="164"/>
        <v>0</v>
      </c>
      <c r="M321" s="183">
        <f t="shared" si="164"/>
        <v>0</v>
      </c>
      <c r="N321" s="183">
        <f t="shared" si="164"/>
        <v>0</v>
      </c>
      <c r="O321" s="183">
        <f t="shared" si="164"/>
        <v>0</v>
      </c>
      <c r="P321" s="183">
        <f t="shared" si="164"/>
        <v>0</v>
      </c>
      <c r="Q321" s="183">
        <f t="shared" si="164"/>
        <v>0</v>
      </c>
      <c r="R321" s="183">
        <f t="shared" si="164"/>
        <v>0</v>
      </c>
      <c r="S321" s="183">
        <f t="shared" si="165"/>
        <v>0</v>
      </c>
      <c r="T321" s="183">
        <f t="shared" si="165"/>
        <v>0</v>
      </c>
      <c r="U321" s="183">
        <f t="shared" si="165"/>
        <v>0</v>
      </c>
      <c r="V321" s="183">
        <f t="shared" si="165"/>
        <v>0</v>
      </c>
      <c r="W321" s="183">
        <f t="shared" si="165"/>
        <v>0</v>
      </c>
      <c r="X321" s="183">
        <f t="shared" si="165"/>
        <v>0</v>
      </c>
      <c r="Y321" s="183">
        <f t="shared" si="165"/>
        <v>0</v>
      </c>
      <c r="Z321" s="183">
        <f t="shared" si="165"/>
        <v>0</v>
      </c>
      <c r="AA321" s="183">
        <f t="shared" si="166"/>
        <v>0</v>
      </c>
      <c r="AB321" s="183">
        <f t="shared" si="166"/>
        <v>0</v>
      </c>
      <c r="AC321" s="183">
        <f t="shared" si="165"/>
        <v>0</v>
      </c>
      <c r="AD321" s="183">
        <f t="shared" si="165"/>
        <v>0</v>
      </c>
      <c r="AE321" s="183">
        <f t="shared" si="165"/>
        <v>0</v>
      </c>
      <c r="AF321" s="196">
        <f t="shared" si="165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164"/>
        <v>0</v>
      </c>
      <c r="D322" s="183">
        <f t="shared" si="164"/>
        <v>0</v>
      </c>
      <c r="E322" s="183">
        <f t="shared" si="164"/>
        <v>0</v>
      </c>
      <c r="F322" s="183">
        <f t="shared" si="164"/>
        <v>0</v>
      </c>
      <c r="G322" s="183">
        <f t="shared" si="164"/>
        <v>0</v>
      </c>
      <c r="H322" s="183">
        <f t="shared" si="164"/>
        <v>0</v>
      </c>
      <c r="I322" s="183">
        <f t="shared" si="164"/>
        <v>0</v>
      </c>
      <c r="J322" s="183">
        <f t="shared" si="164"/>
        <v>0</v>
      </c>
      <c r="K322" s="183">
        <f t="shared" si="164"/>
        <v>0</v>
      </c>
      <c r="L322" s="183">
        <f t="shared" si="164"/>
        <v>0</v>
      </c>
      <c r="M322" s="183">
        <f t="shared" si="164"/>
        <v>0</v>
      </c>
      <c r="N322" s="183">
        <f t="shared" si="164"/>
        <v>0</v>
      </c>
      <c r="O322" s="183">
        <f t="shared" si="164"/>
        <v>0</v>
      </c>
      <c r="P322" s="183">
        <f t="shared" si="164"/>
        <v>0</v>
      </c>
      <c r="Q322" s="183">
        <f t="shared" si="164"/>
        <v>0</v>
      </c>
      <c r="R322" s="183">
        <f t="shared" si="164"/>
        <v>0</v>
      </c>
      <c r="S322" s="183">
        <f t="shared" si="165"/>
        <v>0</v>
      </c>
      <c r="T322" s="183">
        <f t="shared" si="165"/>
        <v>0</v>
      </c>
      <c r="U322" s="183">
        <f t="shared" si="165"/>
        <v>0</v>
      </c>
      <c r="V322" s="183">
        <f t="shared" si="165"/>
        <v>0</v>
      </c>
      <c r="W322" s="183">
        <f t="shared" si="165"/>
        <v>0</v>
      </c>
      <c r="X322" s="183">
        <f t="shared" si="165"/>
        <v>0</v>
      </c>
      <c r="Y322" s="183">
        <f t="shared" si="165"/>
        <v>0</v>
      </c>
      <c r="Z322" s="183">
        <f t="shared" si="165"/>
        <v>0</v>
      </c>
      <c r="AA322" s="183">
        <f t="shared" si="166"/>
        <v>0</v>
      </c>
      <c r="AB322" s="183">
        <f t="shared" si="166"/>
        <v>0</v>
      </c>
      <c r="AC322" s="183">
        <f t="shared" si="165"/>
        <v>0</v>
      </c>
      <c r="AD322" s="183">
        <f t="shared" si="165"/>
        <v>0</v>
      </c>
      <c r="AE322" s="183">
        <f t="shared" si="165"/>
        <v>0</v>
      </c>
      <c r="AF322" s="196">
        <f t="shared" si="165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164"/>
        <v>0</v>
      </c>
      <c r="D323" s="183">
        <f t="shared" si="164"/>
        <v>0</v>
      </c>
      <c r="E323" s="183">
        <f t="shared" si="164"/>
        <v>0</v>
      </c>
      <c r="F323" s="183">
        <f t="shared" si="164"/>
        <v>0</v>
      </c>
      <c r="G323" s="183">
        <f t="shared" si="164"/>
        <v>0</v>
      </c>
      <c r="H323" s="183">
        <f t="shared" si="164"/>
        <v>0</v>
      </c>
      <c r="I323" s="183">
        <f t="shared" si="164"/>
        <v>0</v>
      </c>
      <c r="J323" s="183">
        <f t="shared" si="164"/>
        <v>0</v>
      </c>
      <c r="K323" s="183">
        <f t="shared" si="164"/>
        <v>0</v>
      </c>
      <c r="L323" s="183">
        <f t="shared" si="164"/>
        <v>0</v>
      </c>
      <c r="M323" s="183">
        <f t="shared" si="164"/>
        <v>0</v>
      </c>
      <c r="N323" s="183">
        <f t="shared" si="164"/>
        <v>0</v>
      </c>
      <c r="O323" s="183">
        <f t="shared" si="164"/>
        <v>0</v>
      </c>
      <c r="P323" s="183">
        <f t="shared" si="164"/>
        <v>0</v>
      </c>
      <c r="Q323" s="183">
        <f t="shared" si="164"/>
        <v>0</v>
      </c>
      <c r="R323" s="183">
        <f t="shared" si="164"/>
        <v>0</v>
      </c>
      <c r="S323" s="183">
        <f t="shared" si="165"/>
        <v>0</v>
      </c>
      <c r="T323" s="183">
        <f t="shared" si="165"/>
        <v>0</v>
      </c>
      <c r="U323" s="183">
        <f t="shared" si="165"/>
        <v>0</v>
      </c>
      <c r="V323" s="183">
        <f t="shared" si="165"/>
        <v>0</v>
      </c>
      <c r="W323" s="183">
        <f t="shared" si="165"/>
        <v>0</v>
      </c>
      <c r="X323" s="183">
        <f t="shared" si="165"/>
        <v>0</v>
      </c>
      <c r="Y323" s="183">
        <f t="shared" si="165"/>
        <v>0</v>
      </c>
      <c r="Z323" s="183">
        <f t="shared" si="165"/>
        <v>0</v>
      </c>
      <c r="AA323" s="183">
        <f t="shared" si="166"/>
        <v>0</v>
      </c>
      <c r="AB323" s="183">
        <f t="shared" si="166"/>
        <v>0</v>
      </c>
      <c r="AC323" s="183">
        <f t="shared" si="165"/>
        <v>0</v>
      </c>
      <c r="AD323" s="183">
        <f t="shared" si="165"/>
        <v>0</v>
      </c>
      <c r="AE323" s="183">
        <f t="shared" si="165"/>
        <v>0</v>
      </c>
      <c r="AF323" s="196">
        <f t="shared" si="165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164"/>
        <v>0</v>
      </c>
      <c r="D324" s="183">
        <f t="shared" si="164"/>
        <v>0</v>
      </c>
      <c r="E324" s="183">
        <f t="shared" si="164"/>
        <v>0</v>
      </c>
      <c r="F324" s="183">
        <f t="shared" si="164"/>
        <v>0</v>
      </c>
      <c r="G324" s="183">
        <f t="shared" si="164"/>
        <v>0</v>
      </c>
      <c r="H324" s="183">
        <f t="shared" si="164"/>
        <v>0</v>
      </c>
      <c r="I324" s="183">
        <f t="shared" si="164"/>
        <v>0</v>
      </c>
      <c r="J324" s="183">
        <f t="shared" si="164"/>
        <v>0</v>
      </c>
      <c r="K324" s="183">
        <f t="shared" si="164"/>
        <v>0</v>
      </c>
      <c r="L324" s="183">
        <f t="shared" si="164"/>
        <v>0</v>
      </c>
      <c r="M324" s="183">
        <f t="shared" si="164"/>
        <v>0</v>
      </c>
      <c r="N324" s="183">
        <f t="shared" si="164"/>
        <v>0</v>
      </c>
      <c r="O324" s="183">
        <f t="shared" si="164"/>
        <v>0</v>
      </c>
      <c r="P324" s="183">
        <f t="shared" si="164"/>
        <v>0</v>
      </c>
      <c r="Q324" s="183">
        <f t="shared" si="164"/>
        <v>0</v>
      </c>
      <c r="R324" s="183">
        <f t="shared" si="164"/>
        <v>0</v>
      </c>
      <c r="S324" s="183">
        <f t="shared" si="165"/>
        <v>0</v>
      </c>
      <c r="T324" s="183">
        <f t="shared" si="165"/>
        <v>0</v>
      </c>
      <c r="U324" s="183">
        <f t="shared" si="165"/>
        <v>0</v>
      </c>
      <c r="V324" s="183">
        <f t="shared" si="165"/>
        <v>0</v>
      </c>
      <c r="W324" s="183">
        <f t="shared" si="165"/>
        <v>0</v>
      </c>
      <c r="X324" s="183">
        <f t="shared" si="165"/>
        <v>0</v>
      </c>
      <c r="Y324" s="183">
        <f t="shared" si="165"/>
        <v>0</v>
      </c>
      <c r="Z324" s="183">
        <f t="shared" si="165"/>
        <v>0</v>
      </c>
      <c r="AA324" s="183">
        <f t="shared" si="166"/>
        <v>0</v>
      </c>
      <c r="AB324" s="183">
        <f t="shared" si="166"/>
        <v>0</v>
      </c>
      <c r="AC324" s="183">
        <f t="shared" si="165"/>
        <v>0</v>
      </c>
      <c r="AD324" s="183">
        <f t="shared" si="165"/>
        <v>0</v>
      </c>
      <c r="AE324" s="183">
        <f t="shared" si="165"/>
        <v>0</v>
      </c>
      <c r="AF324" s="196">
        <f t="shared" si="165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164"/>
        <v>0</v>
      </c>
      <c r="D325" s="183">
        <f t="shared" si="164"/>
        <v>0</v>
      </c>
      <c r="E325" s="183">
        <f t="shared" si="164"/>
        <v>0</v>
      </c>
      <c r="F325" s="183">
        <f t="shared" si="164"/>
        <v>0</v>
      </c>
      <c r="G325" s="183">
        <f t="shared" si="164"/>
        <v>0</v>
      </c>
      <c r="H325" s="183">
        <f t="shared" si="164"/>
        <v>0</v>
      </c>
      <c r="I325" s="183">
        <f t="shared" si="164"/>
        <v>0</v>
      </c>
      <c r="J325" s="183">
        <f t="shared" si="164"/>
        <v>0</v>
      </c>
      <c r="K325" s="183">
        <f t="shared" si="164"/>
        <v>0</v>
      </c>
      <c r="L325" s="183">
        <f t="shared" si="164"/>
        <v>0</v>
      </c>
      <c r="M325" s="183">
        <f t="shared" si="164"/>
        <v>0</v>
      </c>
      <c r="N325" s="183">
        <f t="shared" si="164"/>
        <v>0</v>
      </c>
      <c r="O325" s="183">
        <f t="shared" si="164"/>
        <v>0</v>
      </c>
      <c r="P325" s="183">
        <f t="shared" si="164"/>
        <v>0</v>
      </c>
      <c r="Q325" s="183">
        <f t="shared" si="164"/>
        <v>0</v>
      </c>
      <c r="R325" s="183">
        <f t="shared" si="164"/>
        <v>0</v>
      </c>
      <c r="S325" s="183">
        <f t="shared" si="165"/>
        <v>0</v>
      </c>
      <c r="T325" s="183">
        <f t="shared" si="165"/>
        <v>0</v>
      </c>
      <c r="U325" s="183">
        <f t="shared" si="165"/>
        <v>0</v>
      </c>
      <c r="V325" s="183">
        <f t="shared" si="165"/>
        <v>0</v>
      </c>
      <c r="W325" s="183">
        <f t="shared" si="165"/>
        <v>0</v>
      </c>
      <c r="X325" s="183">
        <f t="shared" si="165"/>
        <v>0</v>
      </c>
      <c r="Y325" s="183">
        <f t="shared" si="165"/>
        <v>0</v>
      </c>
      <c r="Z325" s="183">
        <f t="shared" si="165"/>
        <v>0</v>
      </c>
      <c r="AA325" s="183">
        <f t="shared" si="166"/>
        <v>0</v>
      </c>
      <c r="AB325" s="183">
        <f t="shared" si="166"/>
        <v>0</v>
      </c>
      <c r="AC325" s="183">
        <f t="shared" si="165"/>
        <v>0</v>
      </c>
      <c r="AD325" s="183">
        <f t="shared" si="165"/>
        <v>0</v>
      </c>
      <c r="AE325" s="183">
        <f t="shared" si="165"/>
        <v>0</v>
      </c>
      <c r="AF325" s="196">
        <f t="shared" si="165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164"/>
        <v>0</v>
      </c>
      <c r="D326" s="183">
        <f t="shared" si="164"/>
        <v>0</v>
      </c>
      <c r="E326" s="183">
        <f t="shared" si="164"/>
        <v>0</v>
      </c>
      <c r="F326" s="183">
        <f t="shared" si="164"/>
        <v>0</v>
      </c>
      <c r="G326" s="183">
        <f t="shared" si="164"/>
        <v>0</v>
      </c>
      <c r="H326" s="183">
        <f t="shared" si="164"/>
        <v>0</v>
      </c>
      <c r="I326" s="183">
        <f t="shared" si="164"/>
        <v>0</v>
      </c>
      <c r="J326" s="183">
        <f t="shared" si="164"/>
        <v>0</v>
      </c>
      <c r="K326" s="183">
        <f t="shared" si="164"/>
        <v>0</v>
      </c>
      <c r="L326" s="183">
        <f t="shared" si="164"/>
        <v>0</v>
      </c>
      <c r="M326" s="183">
        <f t="shared" si="164"/>
        <v>0</v>
      </c>
      <c r="N326" s="183">
        <f t="shared" si="164"/>
        <v>0</v>
      </c>
      <c r="O326" s="183">
        <f t="shared" si="164"/>
        <v>0</v>
      </c>
      <c r="P326" s="183">
        <f t="shared" si="164"/>
        <v>0</v>
      </c>
      <c r="Q326" s="183">
        <f t="shared" si="164"/>
        <v>0</v>
      </c>
      <c r="R326" s="183">
        <f t="shared" si="164"/>
        <v>0</v>
      </c>
      <c r="S326" s="183">
        <f t="shared" si="165"/>
        <v>0</v>
      </c>
      <c r="T326" s="183">
        <f t="shared" si="165"/>
        <v>0</v>
      </c>
      <c r="U326" s="183">
        <f t="shared" si="165"/>
        <v>0</v>
      </c>
      <c r="V326" s="183">
        <f t="shared" si="165"/>
        <v>0</v>
      </c>
      <c r="W326" s="183">
        <f t="shared" si="165"/>
        <v>0</v>
      </c>
      <c r="X326" s="183">
        <f t="shared" si="165"/>
        <v>0</v>
      </c>
      <c r="Y326" s="183">
        <f t="shared" si="165"/>
        <v>0</v>
      </c>
      <c r="Z326" s="183">
        <f t="shared" si="165"/>
        <v>0</v>
      </c>
      <c r="AA326" s="183">
        <f t="shared" si="166"/>
        <v>0</v>
      </c>
      <c r="AB326" s="183">
        <f t="shared" si="166"/>
        <v>0</v>
      </c>
      <c r="AC326" s="183">
        <f t="shared" si="165"/>
        <v>0</v>
      </c>
      <c r="AD326" s="183">
        <f t="shared" si="165"/>
        <v>0</v>
      </c>
      <c r="AE326" s="183">
        <f t="shared" si="165"/>
        <v>0</v>
      </c>
      <c r="AF326" s="196">
        <f t="shared" si="165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164"/>
        <v>0</v>
      </c>
      <c r="D327" s="183">
        <f t="shared" si="164"/>
        <v>0</v>
      </c>
      <c r="E327" s="183">
        <f t="shared" si="164"/>
        <v>0</v>
      </c>
      <c r="F327" s="183">
        <f t="shared" si="164"/>
        <v>0</v>
      </c>
      <c r="G327" s="183">
        <f t="shared" si="164"/>
        <v>0</v>
      </c>
      <c r="H327" s="183">
        <f t="shared" si="164"/>
        <v>0</v>
      </c>
      <c r="I327" s="183">
        <f t="shared" si="164"/>
        <v>0</v>
      </c>
      <c r="J327" s="183">
        <f t="shared" si="164"/>
        <v>0</v>
      </c>
      <c r="K327" s="183">
        <f t="shared" si="164"/>
        <v>0</v>
      </c>
      <c r="L327" s="183">
        <f t="shared" si="164"/>
        <v>0</v>
      </c>
      <c r="M327" s="183">
        <f t="shared" si="164"/>
        <v>0</v>
      </c>
      <c r="N327" s="183">
        <f t="shared" si="164"/>
        <v>0</v>
      </c>
      <c r="O327" s="183">
        <f t="shared" si="164"/>
        <v>0</v>
      </c>
      <c r="P327" s="183">
        <f t="shared" si="164"/>
        <v>0</v>
      </c>
      <c r="Q327" s="183">
        <f t="shared" si="164"/>
        <v>0</v>
      </c>
      <c r="R327" s="183">
        <f t="shared" si="164"/>
        <v>0</v>
      </c>
      <c r="S327" s="183">
        <f t="shared" si="165"/>
        <v>0</v>
      </c>
      <c r="T327" s="183">
        <f t="shared" si="165"/>
        <v>0</v>
      </c>
      <c r="U327" s="183">
        <f t="shared" si="165"/>
        <v>0</v>
      </c>
      <c r="V327" s="183">
        <f t="shared" si="165"/>
        <v>0</v>
      </c>
      <c r="W327" s="183">
        <f t="shared" si="165"/>
        <v>0</v>
      </c>
      <c r="X327" s="183">
        <f t="shared" si="165"/>
        <v>0</v>
      </c>
      <c r="Y327" s="183">
        <f t="shared" si="165"/>
        <v>0</v>
      </c>
      <c r="Z327" s="183">
        <f t="shared" si="165"/>
        <v>0</v>
      </c>
      <c r="AA327" s="183">
        <f t="shared" si="166"/>
        <v>0</v>
      </c>
      <c r="AB327" s="183">
        <f t="shared" si="166"/>
        <v>0</v>
      </c>
      <c r="AC327" s="183">
        <f t="shared" si="165"/>
        <v>0</v>
      </c>
      <c r="AD327" s="183">
        <f t="shared" si="165"/>
        <v>0</v>
      </c>
      <c r="AE327" s="183">
        <f t="shared" si="165"/>
        <v>0</v>
      </c>
      <c r="AF327" s="196">
        <f t="shared" si="165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164"/>
        <v>0</v>
      </c>
      <c r="D328" s="183">
        <f t="shared" si="164"/>
        <v>0</v>
      </c>
      <c r="E328" s="183">
        <f t="shared" si="164"/>
        <v>0</v>
      </c>
      <c r="F328" s="183">
        <f t="shared" si="164"/>
        <v>0</v>
      </c>
      <c r="G328" s="183">
        <f t="shared" si="164"/>
        <v>0</v>
      </c>
      <c r="H328" s="183">
        <f t="shared" si="164"/>
        <v>0</v>
      </c>
      <c r="I328" s="183">
        <f t="shared" si="164"/>
        <v>0</v>
      </c>
      <c r="J328" s="183">
        <f t="shared" si="164"/>
        <v>0</v>
      </c>
      <c r="K328" s="183">
        <f t="shared" si="164"/>
        <v>0</v>
      </c>
      <c r="L328" s="183">
        <f t="shared" si="164"/>
        <v>0</v>
      </c>
      <c r="M328" s="183">
        <f t="shared" si="164"/>
        <v>0</v>
      </c>
      <c r="N328" s="183">
        <f t="shared" si="164"/>
        <v>0</v>
      </c>
      <c r="O328" s="183">
        <f t="shared" si="164"/>
        <v>0</v>
      </c>
      <c r="P328" s="183">
        <f t="shared" si="164"/>
        <v>0</v>
      </c>
      <c r="Q328" s="183">
        <f t="shared" si="164"/>
        <v>0</v>
      </c>
      <c r="R328" s="183">
        <f t="shared" ref="R328" si="167">Q328</f>
        <v>0</v>
      </c>
      <c r="S328" s="183">
        <f t="shared" si="165"/>
        <v>0</v>
      </c>
      <c r="T328" s="183">
        <f t="shared" si="165"/>
        <v>0</v>
      </c>
      <c r="U328" s="183">
        <f t="shared" si="165"/>
        <v>0</v>
      </c>
      <c r="V328" s="183">
        <f t="shared" si="165"/>
        <v>0</v>
      </c>
      <c r="W328" s="183">
        <f t="shared" si="165"/>
        <v>0</v>
      </c>
      <c r="X328" s="183">
        <f t="shared" si="165"/>
        <v>0</v>
      </c>
      <c r="Y328" s="183">
        <f t="shared" si="165"/>
        <v>0</v>
      </c>
      <c r="Z328" s="183">
        <f t="shared" si="165"/>
        <v>0</v>
      </c>
      <c r="AA328" s="183">
        <f t="shared" si="166"/>
        <v>0</v>
      </c>
      <c r="AB328" s="183">
        <f t="shared" si="166"/>
        <v>0</v>
      </c>
      <c r="AC328" s="183">
        <f t="shared" si="165"/>
        <v>0</v>
      </c>
      <c r="AD328" s="183">
        <f t="shared" si="165"/>
        <v>0</v>
      </c>
      <c r="AE328" s="183">
        <f t="shared" si="165"/>
        <v>0</v>
      </c>
      <c r="AF328" s="196">
        <f t="shared" si="165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168">B329</f>
        <v>0</v>
      </c>
      <c r="D329" s="183">
        <f t="shared" si="168"/>
        <v>0</v>
      </c>
      <c r="E329" s="183">
        <f t="shared" si="168"/>
        <v>0</v>
      </c>
      <c r="F329" s="183">
        <f t="shared" si="168"/>
        <v>0</v>
      </c>
      <c r="G329" s="183">
        <f t="shared" si="168"/>
        <v>0</v>
      </c>
      <c r="H329" s="183">
        <f t="shared" si="168"/>
        <v>0</v>
      </c>
      <c r="I329" s="183">
        <f t="shared" si="168"/>
        <v>0</v>
      </c>
      <c r="J329" s="183">
        <f t="shared" si="168"/>
        <v>0</v>
      </c>
      <c r="K329" s="183">
        <f t="shared" si="168"/>
        <v>0</v>
      </c>
      <c r="L329" s="183">
        <f t="shared" si="168"/>
        <v>0</v>
      </c>
      <c r="M329" s="183">
        <f t="shared" si="168"/>
        <v>0</v>
      </c>
      <c r="N329" s="183">
        <f t="shared" si="168"/>
        <v>0</v>
      </c>
      <c r="O329" s="183">
        <f t="shared" si="168"/>
        <v>0</v>
      </c>
      <c r="P329" s="183">
        <f t="shared" si="168"/>
        <v>0</v>
      </c>
      <c r="Q329" s="183">
        <f t="shared" si="168"/>
        <v>0</v>
      </c>
      <c r="R329" s="183">
        <f t="shared" si="168"/>
        <v>0</v>
      </c>
      <c r="S329" s="183">
        <f t="shared" si="165"/>
        <v>0</v>
      </c>
      <c r="T329" s="183">
        <f t="shared" si="165"/>
        <v>0</v>
      </c>
      <c r="U329" s="183">
        <f t="shared" si="165"/>
        <v>0</v>
      </c>
      <c r="V329" s="183">
        <f t="shared" si="165"/>
        <v>0</v>
      </c>
      <c r="W329" s="183">
        <f t="shared" si="165"/>
        <v>0</v>
      </c>
      <c r="X329" s="183">
        <f t="shared" si="165"/>
        <v>0</v>
      </c>
      <c r="Y329" s="183">
        <f t="shared" si="165"/>
        <v>0</v>
      </c>
      <c r="Z329" s="183">
        <f t="shared" si="165"/>
        <v>0</v>
      </c>
      <c r="AA329" s="183">
        <f t="shared" si="166"/>
        <v>0</v>
      </c>
      <c r="AB329" s="183">
        <f t="shared" si="166"/>
        <v>0</v>
      </c>
      <c r="AC329" s="183">
        <f t="shared" si="165"/>
        <v>0</v>
      </c>
      <c r="AD329" s="183">
        <f t="shared" si="165"/>
        <v>0</v>
      </c>
      <c r="AE329" s="183">
        <f t="shared" si="165"/>
        <v>0</v>
      </c>
      <c r="AF329" s="196">
        <f t="shared" si="165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168"/>
        <v>0</v>
      </c>
      <c r="D330" s="183">
        <f t="shared" si="168"/>
        <v>0</v>
      </c>
      <c r="E330" s="183">
        <f t="shared" si="168"/>
        <v>0</v>
      </c>
      <c r="F330" s="183">
        <f t="shared" si="168"/>
        <v>0</v>
      </c>
      <c r="G330" s="183">
        <f t="shared" si="168"/>
        <v>0</v>
      </c>
      <c r="H330" s="183">
        <f t="shared" si="168"/>
        <v>0</v>
      </c>
      <c r="I330" s="183">
        <f t="shared" si="168"/>
        <v>0</v>
      </c>
      <c r="J330" s="183">
        <f t="shared" si="168"/>
        <v>0</v>
      </c>
      <c r="K330" s="183">
        <f t="shared" si="168"/>
        <v>0</v>
      </c>
      <c r="L330" s="183">
        <f t="shared" si="168"/>
        <v>0</v>
      </c>
      <c r="M330" s="183">
        <f t="shared" si="168"/>
        <v>0</v>
      </c>
      <c r="N330" s="183">
        <f t="shared" si="168"/>
        <v>0</v>
      </c>
      <c r="O330" s="183">
        <f t="shared" si="168"/>
        <v>0</v>
      </c>
      <c r="P330" s="183">
        <f t="shared" si="168"/>
        <v>0</v>
      </c>
      <c r="Q330" s="183">
        <f t="shared" si="168"/>
        <v>0</v>
      </c>
      <c r="R330" s="183">
        <f t="shared" si="168"/>
        <v>0</v>
      </c>
      <c r="S330" s="183">
        <f t="shared" si="165"/>
        <v>0</v>
      </c>
      <c r="T330" s="183">
        <f t="shared" si="165"/>
        <v>0</v>
      </c>
      <c r="U330" s="183">
        <f t="shared" si="165"/>
        <v>0</v>
      </c>
      <c r="V330" s="183">
        <f t="shared" si="165"/>
        <v>0</v>
      </c>
      <c r="W330" s="183">
        <f t="shared" si="165"/>
        <v>0</v>
      </c>
      <c r="X330" s="183">
        <f t="shared" si="165"/>
        <v>0</v>
      </c>
      <c r="Y330" s="183">
        <f t="shared" si="165"/>
        <v>0</v>
      </c>
      <c r="Z330" s="183">
        <f t="shared" si="165"/>
        <v>0</v>
      </c>
      <c r="AA330" s="183">
        <f t="shared" si="166"/>
        <v>0</v>
      </c>
      <c r="AB330" s="183">
        <f t="shared" si="166"/>
        <v>0</v>
      </c>
      <c r="AC330" s="183">
        <f t="shared" si="165"/>
        <v>0</v>
      </c>
      <c r="AD330" s="183">
        <f t="shared" si="165"/>
        <v>0</v>
      </c>
      <c r="AE330" s="183">
        <f t="shared" si="165"/>
        <v>0</v>
      </c>
      <c r="AF330" s="196">
        <f t="shared" si="165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168"/>
        <v>0</v>
      </c>
      <c r="D331" s="183">
        <f t="shared" si="168"/>
        <v>0</v>
      </c>
      <c r="E331" s="183">
        <f t="shared" si="168"/>
        <v>0</v>
      </c>
      <c r="F331" s="183">
        <f t="shared" si="168"/>
        <v>0</v>
      </c>
      <c r="G331" s="183">
        <f t="shared" si="168"/>
        <v>0</v>
      </c>
      <c r="H331" s="183">
        <f t="shared" si="168"/>
        <v>0</v>
      </c>
      <c r="I331" s="183">
        <f t="shared" si="168"/>
        <v>0</v>
      </c>
      <c r="J331" s="183">
        <f t="shared" si="168"/>
        <v>0</v>
      </c>
      <c r="K331" s="183">
        <f t="shared" si="168"/>
        <v>0</v>
      </c>
      <c r="L331" s="183">
        <f t="shared" si="168"/>
        <v>0</v>
      </c>
      <c r="M331" s="183">
        <f t="shared" si="168"/>
        <v>0</v>
      </c>
      <c r="N331" s="183">
        <f t="shared" si="168"/>
        <v>0</v>
      </c>
      <c r="O331" s="183">
        <f t="shared" si="168"/>
        <v>0</v>
      </c>
      <c r="P331" s="183">
        <f t="shared" si="168"/>
        <v>0</v>
      </c>
      <c r="Q331" s="183">
        <f t="shared" si="168"/>
        <v>0</v>
      </c>
      <c r="R331" s="183">
        <f t="shared" si="168"/>
        <v>0</v>
      </c>
      <c r="S331" s="183">
        <f t="shared" si="165"/>
        <v>0</v>
      </c>
      <c r="T331" s="183">
        <f t="shared" si="165"/>
        <v>0</v>
      </c>
      <c r="U331" s="183">
        <f t="shared" si="165"/>
        <v>0</v>
      </c>
      <c r="V331" s="183">
        <f t="shared" ref="V331:AF334" si="169">U331</f>
        <v>0</v>
      </c>
      <c r="W331" s="183">
        <f t="shared" si="169"/>
        <v>0</v>
      </c>
      <c r="X331" s="183">
        <f t="shared" si="169"/>
        <v>0</v>
      </c>
      <c r="Y331" s="183">
        <f t="shared" si="169"/>
        <v>0</v>
      </c>
      <c r="Z331" s="183">
        <f t="shared" si="169"/>
        <v>0</v>
      </c>
      <c r="AA331" s="183">
        <f t="shared" si="166"/>
        <v>0</v>
      </c>
      <c r="AB331" s="183">
        <f t="shared" si="166"/>
        <v>0</v>
      </c>
      <c r="AC331" s="183">
        <f t="shared" si="169"/>
        <v>0</v>
      </c>
      <c r="AD331" s="183">
        <f t="shared" si="169"/>
        <v>0</v>
      </c>
      <c r="AE331" s="183">
        <f t="shared" si="169"/>
        <v>0</v>
      </c>
      <c r="AF331" s="196">
        <f t="shared" si="169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168"/>
        <v>0</v>
      </c>
      <c r="D332" s="183">
        <f t="shared" si="168"/>
        <v>0</v>
      </c>
      <c r="E332" s="183">
        <f t="shared" si="168"/>
        <v>0</v>
      </c>
      <c r="F332" s="183">
        <f t="shared" si="168"/>
        <v>0</v>
      </c>
      <c r="G332" s="183">
        <f t="shared" si="168"/>
        <v>0</v>
      </c>
      <c r="H332" s="183">
        <f t="shared" si="168"/>
        <v>0</v>
      </c>
      <c r="I332" s="183">
        <f t="shared" si="168"/>
        <v>0</v>
      </c>
      <c r="J332" s="183">
        <f t="shared" si="168"/>
        <v>0</v>
      </c>
      <c r="K332" s="183">
        <f t="shared" si="168"/>
        <v>0</v>
      </c>
      <c r="L332" s="183">
        <f t="shared" si="168"/>
        <v>0</v>
      </c>
      <c r="M332" s="183">
        <f t="shared" si="168"/>
        <v>0</v>
      </c>
      <c r="N332" s="183">
        <f t="shared" si="168"/>
        <v>0</v>
      </c>
      <c r="O332" s="183">
        <f t="shared" si="168"/>
        <v>0</v>
      </c>
      <c r="P332" s="183">
        <f t="shared" si="168"/>
        <v>0</v>
      </c>
      <c r="Q332" s="183">
        <f t="shared" si="168"/>
        <v>0</v>
      </c>
      <c r="R332" s="183">
        <f t="shared" si="168"/>
        <v>0</v>
      </c>
      <c r="S332" s="183">
        <f t="shared" ref="S332:U334" si="170">R332</f>
        <v>0</v>
      </c>
      <c r="T332" s="183">
        <f t="shared" si="170"/>
        <v>0</v>
      </c>
      <c r="U332" s="183">
        <f t="shared" si="170"/>
        <v>0</v>
      </c>
      <c r="V332" s="183">
        <f t="shared" si="169"/>
        <v>0</v>
      </c>
      <c r="W332" s="183">
        <f t="shared" si="169"/>
        <v>0</v>
      </c>
      <c r="X332" s="183">
        <f t="shared" si="169"/>
        <v>0</v>
      </c>
      <c r="Y332" s="183">
        <f t="shared" si="169"/>
        <v>0</v>
      </c>
      <c r="Z332" s="183">
        <f t="shared" si="169"/>
        <v>0</v>
      </c>
      <c r="AA332" s="183">
        <f t="shared" si="166"/>
        <v>0</v>
      </c>
      <c r="AB332" s="183">
        <f t="shared" si="166"/>
        <v>0</v>
      </c>
      <c r="AC332" s="183">
        <f t="shared" si="169"/>
        <v>0</v>
      </c>
      <c r="AD332" s="183">
        <f t="shared" si="169"/>
        <v>0</v>
      </c>
      <c r="AE332" s="183">
        <f t="shared" si="169"/>
        <v>0</v>
      </c>
      <c r="AF332" s="196">
        <f t="shared" si="169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168"/>
        <v>0</v>
      </c>
      <c r="D333" s="183">
        <f t="shared" si="168"/>
        <v>0</v>
      </c>
      <c r="E333" s="183">
        <f t="shared" si="168"/>
        <v>0</v>
      </c>
      <c r="F333" s="183">
        <f t="shared" si="168"/>
        <v>0</v>
      </c>
      <c r="G333" s="183">
        <f t="shared" si="168"/>
        <v>0</v>
      </c>
      <c r="H333" s="183">
        <f t="shared" si="168"/>
        <v>0</v>
      </c>
      <c r="I333" s="183">
        <f t="shared" si="168"/>
        <v>0</v>
      </c>
      <c r="J333" s="183">
        <f t="shared" si="168"/>
        <v>0</v>
      </c>
      <c r="K333" s="183">
        <f t="shared" si="168"/>
        <v>0</v>
      </c>
      <c r="L333" s="183">
        <f t="shared" si="168"/>
        <v>0</v>
      </c>
      <c r="M333" s="183">
        <f t="shared" si="168"/>
        <v>0</v>
      </c>
      <c r="N333" s="183">
        <f t="shared" si="168"/>
        <v>0</v>
      </c>
      <c r="O333" s="183">
        <f t="shared" si="168"/>
        <v>0</v>
      </c>
      <c r="P333" s="183">
        <f t="shared" si="168"/>
        <v>0</v>
      </c>
      <c r="Q333" s="183">
        <f t="shared" si="168"/>
        <v>0</v>
      </c>
      <c r="R333" s="183">
        <f t="shared" si="168"/>
        <v>0</v>
      </c>
      <c r="S333" s="183">
        <f t="shared" si="170"/>
        <v>0</v>
      </c>
      <c r="T333" s="183">
        <f t="shared" si="170"/>
        <v>0</v>
      </c>
      <c r="U333" s="183">
        <f t="shared" si="170"/>
        <v>0</v>
      </c>
      <c r="V333" s="183">
        <f t="shared" si="169"/>
        <v>0</v>
      </c>
      <c r="W333" s="183">
        <f t="shared" si="169"/>
        <v>0</v>
      </c>
      <c r="X333" s="183">
        <f t="shared" si="169"/>
        <v>0</v>
      </c>
      <c r="Y333" s="183">
        <f t="shared" si="169"/>
        <v>0</v>
      </c>
      <c r="Z333" s="183">
        <f t="shared" si="169"/>
        <v>0</v>
      </c>
      <c r="AA333" s="183">
        <f t="shared" si="166"/>
        <v>0</v>
      </c>
      <c r="AB333" s="183">
        <f t="shared" si="166"/>
        <v>0</v>
      </c>
      <c r="AC333" s="183">
        <f t="shared" si="169"/>
        <v>0</v>
      </c>
      <c r="AD333" s="183">
        <f t="shared" si="169"/>
        <v>0</v>
      </c>
      <c r="AE333" s="183">
        <f t="shared" si="169"/>
        <v>0</v>
      </c>
      <c r="AF333" s="196">
        <f t="shared" si="169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168"/>
        <v>0</v>
      </c>
      <c r="D334" s="186">
        <f t="shared" si="168"/>
        <v>0</v>
      </c>
      <c r="E334" s="186">
        <f t="shared" si="168"/>
        <v>0</v>
      </c>
      <c r="F334" s="186">
        <f t="shared" si="168"/>
        <v>0</v>
      </c>
      <c r="G334" s="186">
        <f t="shared" si="168"/>
        <v>0</v>
      </c>
      <c r="H334" s="186">
        <f t="shared" si="168"/>
        <v>0</v>
      </c>
      <c r="I334" s="186">
        <f t="shared" si="168"/>
        <v>0</v>
      </c>
      <c r="J334" s="186">
        <f t="shared" si="168"/>
        <v>0</v>
      </c>
      <c r="K334" s="186">
        <f t="shared" si="168"/>
        <v>0</v>
      </c>
      <c r="L334" s="186">
        <f t="shared" si="168"/>
        <v>0</v>
      </c>
      <c r="M334" s="186">
        <f t="shared" si="168"/>
        <v>0</v>
      </c>
      <c r="N334" s="186">
        <f t="shared" si="168"/>
        <v>0</v>
      </c>
      <c r="O334" s="186">
        <f t="shared" si="168"/>
        <v>0</v>
      </c>
      <c r="P334" s="186">
        <f t="shared" si="168"/>
        <v>0</v>
      </c>
      <c r="Q334" s="186">
        <f t="shared" si="168"/>
        <v>0</v>
      </c>
      <c r="R334" s="186">
        <f t="shared" si="168"/>
        <v>0</v>
      </c>
      <c r="S334" s="186">
        <f t="shared" si="170"/>
        <v>0</v>
      </c>
      <c r="T334" s="186">
        <f t="shared" si="170"/>
        <v>0</v>
      </c>
      <c r="U334" s="186">
        <f t="shared" si="170"/>
        <v>0</v>
      </c>
      <c r="V334" s="186">
        <f t="shared" si="169"/>
        <v>0</v>
      </c>
      <c r="W334" s="186">
        <f t="shared" si="169"/>
        <v>0</v>
      </c>
      <c r="X334" s="186">
        <f t="shared" si="169"/>
        <v>0</v>
      </c>
      <c r="Y334" s="186">
        <f t="shared" si="169"/>
        <v>0</v>
      </c>
      <c r="Z334" s="186">
        <f t="shared" si="169"/>
        <v>0</v>
      </c>
      <c r="AA334" s="186">
        <f t="shared" si="166"/>
        <v>0</v>
      </c>
      <c r="AB334" s="186">
        <f t="shared" si="166"/>
        <v>0</v>
      </c>
      <c r="AC334" s="186">
        <f t="shared" si="169"/>
        <v>0</v>
      </c>
      <c r="AD334" s="186">
        <f t="shared" si="169"/>
        <v>0</v>
      </c>
      <c r="AE334" s="186">
        <f t="shared" si="169"/>
        <v>0</v>
      </c>
      <c r="AF334" s="219">
        <f t="shared" si="169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v>0</v>
      </c>
      <c r="C335" s="189">
        <f t="shared" ref="C335:AF335" si="171">SUM(C204:C334)</f>
        <v>0</v>
      </c>
      <c r="D335" s="189">
        <f t="shared" si="171"/>
        <v>0</v>
      </c>
      <c r="E335" s="189">
        <f t="shared" si="171"/>
        <v>0</v>
      </c>
      <c r="F335" s="189">
        <f t="shared" si="171"/>
        <v>0</v>
      </c>
      <c r="G335" s="189">
        <f t="shared" si="171"/>
        <v>0</v>
      </c>
      <c r="H335" s="189">
        <f t="shared" si="171"/>
        <v>0</v>
      </c>
      <c r="I335" s="189">
        <f t="shared" si="171"/>
        <v>0</v>
      </c>
      <c r="J335" s="189">
        <f t="shared" si="171"/>
        <v>0</v>
      </c>
      <c r="K335" s="189">
        <f t="shared" si="171"/>
        <v>0</v>
      </c>
      <c r="L335" s="189">
        <f t="shared" si="171"/>
        <v>0</v>
      </c>
      <c r="M335" s="189">
        <f t="shared" si="171"/>
        <v>0</v>
      </c>
      <c r="N335" s="189">
        <f t="shared" si="171"/>
        <v>0</v>
      </c>
      <c r="O335" s="189">
        <f t="shared" si="171"/>
        <v>0</v>
      </c>
      <c r="P335" s="189">
        <f t="shared" si="171"/>
        <v>0</v>
      </c>
      <c r="Q335" s="189">
        <f t="shared" si="171"/>
        <v>0</v>
      </c>
      <c r="R335" s="189">
        <f t="shared" si="171"/>
        <v>0</v>
      </c>
      <c r="S335" s="189">
        <f t="shared" si="171"/>
        <v>0</v>
      </c>
      <c r="T335" s="189">
        <f t="shared" si="171"/>
        <v>0</v>
      </c>
      <c r="U335" s="189">
        <f t="shared" si="171"/>
        <v>0</v>
      </c>
      <c r="V335" s="189">
        <f t="shared" si="171"/>
        <v>0</v>
      </c>
      <c r="W335" s="189">
        <f t="shared" si="171"/>
        <v>0</v>
      </c>
      <c r="X335" s="189">
        <f t="shared" si="171"/>
        <v>0</v>
      </c>
      <c r="Y335" s="189">
        <f t="shared" si="171"/>
        <v>0</v>
      </c>
      <c r="Z335" s="189">
        <f t="shared" si="171"/>
        <v>0</v>
      </c>
      <c r="AA335" s="189">
        <f t="shared" si="171"/>
        <v>0</v>
      </c>
      <c r="AB335" s="189">
        <f t="shared" si="171"/>
        <v>0</v>
      </c>
      <c r="AC335" s="189">
        <f t="shared" si="171"/>
        <v>0</v>
      </c>
      <c r="AD335" s="189">
        <f t="shared" si="171"/>
        <v>0</v>
      </c>
      <c r="AE335" s="189">
        <f t="shared" si="171"/>
        <v>0</v>
      </c>
      <c r="AF335" s="221">
        <f t="shared" si="171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172">B337</f>
        <v>0</v>
      </c>
      <c r="D337" s="181">
        <f t="shared" si="172"/>
        <v>0</v>
      </c>
      <c r="E337" s="181">
        <f t="shared" si="172"/>
        <v>0</v>
      </c>
      <c r="F337" s="181">
        <f t="shared" si="172"/>
        <v>0</v>
      </c>
      <c r="G337" s="181">
        <f t="shared" si="172"/>
        <v>0</v>
      </c>
      <c r="H337" s="181">
        <f t="shared" si="172"/>
        <v>0</v>
      </c>
      <c r="I337" s="181">
        <f t="shared" si="172"/>
        <v>0</v>
      </c>
      <c r="J337" s="181">
        <f t="shared" si="172"/>
        <v>0</v>
      </c>
      <c r="K337" s="181">
        <f t="shared" si="172"/>
        <v>0</v>
      </c>
      <c r="L337" s="181">
        <f t="shared" si="172"/>
        <v>0</v>
      </c>
      <c r="M337" s="181">
        <f t="shared" si="172"/>
        <v>0</v>
      </c>
      <c r="N337" s="181">
        <f t="shared" si="172"/>
        <v>0</v>
      </c>
      <c r="O337" s="181">
        <f t="shared" si="172"/>
        <v>0</v>
      </c>
      <c r="P337" s="181">
        <f t="shared" si="172"/>
        <v>0</v>
      </c>
      <c r="Q337" s="181">
        <f t="shared" si="172"/>
        <v>0</v>
      </c>
      <c r="R337" s="181">
        <f t="shared" si="172"/>
        <v>0</v>
      </c>
      <c r="S337" s="181">
        <f t="shared" ref="S337:AF338" si="173">R337</f>
        <v>0</v>
      </c>
      <c r="T337" s="181">
        <f t="shared" si="173"/>
        <v>0</v>
      </c>
      <c r="U337" s="181">
        <f t="shared" si="173"/>
        <v>0</v>
      </c>
      <c r="V337" s="181">
        <f t="shared" si="173"/>
        <v>0</v>
      </c>
      <c r="W337" s="181">
        <f t="shared" si="173"/>
        <v>0</v>
      </c>
      <c r="X337" s="181">
        <f t="shared" si="173"/>
        <v>0</v>
      </c>
      <c r="Y337" s="181">
        <f t="shared" si="173"/>
        <v>0</v>
      </c>
      <c r="Z337" s="181">
        <f t="shared" si="173"/>
        <v>0</v>
      </c>
      <c r="AA337" s="181">
        <f>Z337</f>
        <v>0</v>
      </c>
      <c r="AB337" s="181">
        <f>AA337</f>
        <v>0</v>
      </c>
      <c r="AC337" s="181">
        <f t="shared" si="173"/>
        <v>0</v>
      </c>
      <c r="AD337" s="181">
        <f t="shared" si="173"/>
        <v>0</v>
      </c>
      <c r="AE337" s="181">
        <f t="shared" si="173"/>
        <v>0</v>
      </c>
      <c r="AF337" s="194">
        <f t="shared" si="173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172"/>
        <v>0</v>
      </c>
      <c r="D338" s="186">
        <f t="shared" si="172"/>
        <v>0</v>
      </c>
      <c r="E338" s="186">
        <f t="shared" si="172"/>
        <v>0</v>
      </c>
      <c r="F338" s="186">
        <f t="shared" si="172"/>
        <v>0</v>
      </c>
      <c r="G338" s="186">
        <f t="shared" si="172"/>
        <v>0</v>
      </c>
      <c r="H338" s="186">
        <f t="shared" si="172"/>
        <v>0</v>
      </c>
      <c r="I338" s="186">
        <f t="shared" si="172"/>
        <v>0</v>
      </c>
      <c r="J338" s="186">
        <f t="shared" si="172"/>
        <v>0</v>
      </c>
      <c r="K338" s="186">
        <f t="shared" si="172"/>
        <v>0</v>
      </c>
      <c r="L338" s="186">
        <f t="shared" si="172"/>
        <v>0</v>
      </c>
      <c r="M338" s="186">
        <f t="shared" si="172"/>
        <v>0</v>
      </c>
      <c r="N338" s="186">
        <f t="shared" si="172"/>
        <v>0</v>
      </c>
      <c r="O338" s="186">
        <f t="shared" si="172"/>
        <v>0</v>
      </c>
      <c r="P338" s="186">
        <f t="shared" si="172"/>
        <v>0</v>
      </c>
      <c r="Q338" s="186">
        <f t="shared" si="172"/>
        <v>0</v>
      </c>
      <c r="R338" s="186">
        <f t="shared" si="172"/>
        <v>0</v>
      </c>
      <c r="S338" s="186">
        <f t="shared" si="173"/>
        <v>0</v>
      </c>
      <c r="T338" s="186">
        <f t="shared" si="173"/>
        <v>0</v>
      </c>
      <c r="U338" s="186">
        <f t="shared" si="173"/>
        <v>0</v>
      </c>
      <c r="V338" s="186">
        <f t="shared" si="173"/>
        <v>0</v>
      </c>
      <c r="W338" s="186">
        <f t="shared" si="173"/>
        <v>0</v>
      </c>
      <c r="X338" s="186">
        <f t="shared" si="173"/>
        <v>0</v>
      </c>
      <c r="Y338" s="186">
        <f t="shared" si="173"/>
        <v>0</v>
      </c>
      <c r="Z338" s="186">
        <f t="shared" si="173"/>
        <v>0</v>
      </c>
      <c r="AA338" s="186">
        <f>Z338</f>
        <v>0</v>
      </c>
      <c r="AB338" s="186">
        <f>AA338</f>
        <v>0</v>
      </c>
      <c r="AC338" s="186">
        <f t="shared" si="173"/>
        <v>0</v>
      </c>
      <c r="AD338" s="186">
        <f t="shared" si="173"/>
        <v>0</v>
      </c>
      <c r="AE338" s="186">
        <f t="shared" si="173"/>
        <v>0</v>
      </c>
      <c r="AF338" s="219">
        <f t="shared" si="173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v>0</v>
      </c>
      <c r="C339" s="189">
        <f t="shared" ref="C339:AF339" si="174">SUM(C208:C338)</f>
        <v>0</v>
      </c>
      <c r="D339" s="189">
        <f t="shared" si="174"/>
        <v>0</v>
      </c>
      <c r="E339" s="189">
        <f t="shared" si="174"/>
        <v>0</v>
      </c>
      <c r="F339" s="189">
        <f t="shared" si="174"/>
        <v>0</v>
      </c>
      <c r="G339" s="189">
        <f t="shared" si="174"/>
        <v>0</v>
      </c>
      <c r="H339" s="189">
        <f t="shared" si="174"/>
        <v>0</v>
      </c>
      <c r="I339" s="189">
        <f t="shared" si="174"/>
        <v>0</v>
      </c>
      <c r="J339" s="189">
        <f t="shared" si="174"/>
        <v>0</v>
      </c>
      <c r="K339" s="189">
        <f t="shared" si="174"/>
        <v>0</v>
      </c>
      <c r="L339" s="189">
        <f t="shared" si="174"/>
        <v>0</v>
      </c>
      <c r="M339" s="189">
        <f t="shared" si="174"/>
        <v>0</v>
      </c>
      <c r="N339" s="189">
        <f t="shared" si="174"/>
        <v>0</v>
      </c>
      <c r="O339" s="189">
        <f t="shared" si="174"/>
        <v>0</v>
      </c>
      <c r="P339" s="189">
        <f t="shared" si="174"/>
        <v>0</v>
      </c>
      <c r="Q339" s="189">
        <f t="shared" si="174"/>
        <v>0</v>
      </c>
      <c r="R339" s="189">
        <f t="shared" si="174"/>
        <v>0</v>
      </c>
      <c r="S339" s="189">
        <f t="shared" si="174"/>
        <v>0</v>
      </c>
      <c r="T339" s="189">
        <f t="shared" si="174"/>
        <v>0</v>
      </c>
      <c r="U339" s="189">
        <f t="shared" si="174"/>
        <v>0</v>
      </c>
      <c r="V339" s="189">
        <f t="shared" si="174"/>
        <v>0</v>
      </c>
      <c r="W339" s="189">
        <f t="shared" si="174"/>
        <v>0</v>
      </c>
      <c r="X339" s="189">
        <f t="shared" si="174"/>
        <v>0</v>
      </c>
      <c r="Y339" s="189">
        <f t="shared" si="174"/>
        <v>0</v>
      </c>
      <c r="Z339" s="189">
        <f t="shared" si="174"/>
        <v>0</v>
      </c>
      <c r="AA339" s="189">
        <f t="shared" si="174"/>
        <v>0</v>
      </c>
      <c r="AB339" s="189">
        <f t="shared" si="174"/>
        <v>0</v>
      </c>
      <c r="AC339" s="189">
        <f t="shared" si="174"/>
        <v>0</v>
      </c>
      <c r="AD339" s="189">
        <f t="shared" si="174"/>
        <v>0</v>
      </c>
      <c r="AE339" s="189">
        <f t="shared" si="174"/>
        <v>0</v>
      </c>
      <c r="AF339" s="221">
        <f t="shared" si="174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v>0</v>
      </c>
      <c r="C340" s="216">
        <f t="shared" ref="C340:AF340" si="175">C311+C335+C339</f>
        <v>0</v>
      </c>
      <c r="D340" s="216">
        <f t="shared" si="175"/>
        <v>0</v>
      </c>
      <c r="E340" s="216">
        <f t="shared" si="175"/>
        <v>0</v>
      </c>
      <c r="F340" s="216">
        <f t="shared" si="175"/>
        <v>0</v>
      </c>
      <c r="G340" s="216">
        <f t="shared" si="175"/>
        <v>0</v>
      </c>
      <c r="H340" s="216">
        <f t="shared" si="175"/>
        <v>0</v>
      </c>
      <c r="I340" s="216">
        <f t="shared" si="175"/>
        <v>0</v>
      </c>
      <c r="J340" s="216">
        <f t="shared" si="175"/>
        <v>0</v>
      </c>
      <c r="K340" s="216">
        <f t="shared" si="175"/>
        <v>0</v>
      </c>
      <c r="L340" s="216">
        <f t="shared" si="175"/>
        <v>0</v>
      </c>
      <c r="M340" s="216">
        <f t="shared" si="175"/>
        <v>0</v>
      </c>
      <c r="N340" s="216">
        <f t="shared" si="175"/>
        <v>0</v>
      </c>
      <c r="O340" s="216">
        <f t="shared" si="175"/>
        <v>0</v>
      </c>
      <c r="P340" s="216">
        <f t="shared" si="175"/>
        <v>0</v>
      </c>
      <c r="Q340" s="216">
        <f t="shared" si="175"/>
        <v>0</v>
      </c>
      <c r="R340" s="216">
        <f t="shared" si="175"/>
        <v>0</v>
      </c>
      <c r="S340" s="216">
        <f t="shared" si="175"/>
        <v>0</v>
      </c>
      <c r="T340" s="216">
        <f t="shared" si="175"/>
        <v>0</v>
      </c>
      <c r="U340" s="216">
        <f t="shared" si="175"/>
        <v>0</v>
      </c>
      <c r="V340" s="216">
        <f t="shared" si="175"/>
        <v>0</v>
      </c>
      <c r="W340" s="216">
        <f t="shared" si="175"/>
        <v>0</v>
      </c>
      <c r="X340" s="216">
        <f t="shared" si="175"/>
        <v>0</v>
      </c>
      <c r="Y340" s="216">
        <f t="shared" si="175"/>
        <v>0</v>
      </c>
      <c r="Z340" s="216">
        <f t="shared" si="175"/>
        <v>0</v>
      </c>
      <c r="AA340" s="216">
        <f t="shared" si="175"/>
        <v>0</v>
      </c>
      <c r="AB340" s="216">
        <f t="shared" si="175"/>
        <v>0</v>
      </c>
      <c r="AC340" s="216">
        <f t="shared" si="175"/>
        <v>0</v>
      </c>
      <c r="AD340" s="216">
        <f t="shared" si="175"/>
        <v>0</v>
      </c>
      <c r="AE340" s="216">
        <f t="shared" si="175"/>
        <v>0</v>
      </c>
      <c r="AF340" s="216">
        <f t="shared" si="175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2059" priority="91">
      <formula>$AH11=0</formula>
    </cfRule>
  </conditionalFormatting>
  <conditionalFormatting sqref="A111:A112">
    <cfRule type="expression" dxfId="2058" priority="234">
      <formula>$AH116=0</formula>
    </cfRule>
  </conditionalFormatting>
  <conditionalFormatting sqref="A113:A117">
    <cfRule type="expression" dxfId="2057" priority="182">
      <formula>$AH112=0</formula>
    </cfRule>
  </conditionalFormatting>
  <conditionalFormatting sqref="A118:A169">
    <cfRule type="expression" dxfId="2056" priority="92">
      <formula>$AH118=0</formula>
    </cfRule>
  </conditionalFormatting>
  <conditionalFormatting sqref="A163">
    <cfRule type="expression" dxfId="2055" priority="73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2054" priority="235">
      <formula>$AH304=0</formula>
    </cfRule>
  </conditionalFormatting>
  <conditionalFormatting sqref="A179:A340">
    <cfRule type="expression" dxfId="2053" priority="109">
      <formula>$AH179=0</formula>
    </cfRule>
  </conditionalFormatting>
  <conditionalFormatting sqref="B8">
    <cfRule type="expression" dxfId="2052" priority="230">
      <formula>AND(C$9&gt;=14/24,C$9&lt;20/24)</formula>
    </cfRule>
    <cfRule type="expression" dxfId="2051" priority="231">
      <formula>AND(C$9&gt;=8/24,C$9&lt;14/24)</formula>
    </cfRule>
    <cfRule type="expression" dxfId="2050" priority="232">
      <formula>C$9&lt;8/24</formula>
    </cfRule>
    <cfRule type="expression" dxfId="2049" priority="233">
      <formula>C$9&gt;=20/24</formula>
    </cfRule>
  </conditionalFormatting>
  <conditionalFormatting sqref="B11:T62 B81:T88 U11:V55 V56:V62 U56:U100 W11:Z62 V81:Z88 AB88:AF88">
    <cfRule type="expression" dxfId="2048" priority="86">
      <formula>B11&gt;$AG11*1</formula>
    </cfRule>
  </conditionalFormatting>
  <conditionalFormatting sqref="B82:L86 P107:P113 P118:V125 E87:N88 G82:N87 B107:O125 Q107:R112 O82:T88 S107:T113 P114:T117 V107:V117 W107:Z125 B11:Z13 V82:Z88 B144:AF144 B127:Z143 AB127:AF135 AB88:AF88 AB107:AF125 B172:AF178 B180:AF311 B313:AF335 B337:AF340 B147:AF170">
    <cfRule type="expression" dxfId="2047" priority="87">
      <formula>B$9&gt;=20/24</formula>
    </cfRule>
    <cfRule type="expression" dxfId="2046" priority="88">
      <formula>AND(B$9&gt;=14/24,B$9&lt;20/24)</formula>
    </cfRule>
    <cfRule type="expression" dxfId="2045" priority="89">
      <formula>AND(B$9&gt;=8/24,B$9&lt;14/24)</formula>
    </cfRule>
    <cfRule type="expression" dxfId="2044" priority="90">
      <formula>B$9&lt;8/24</formula>
    </cfRule>
  </conditionalFormatting>
  <conditionalFormatting sqref="AG88 B80:T80 R106:V106 B89:Q106 S101:V105 R89:R105 N89:R90 B78:T78 S89:T100 V89:V100 V103:W105 AB106:AG106 V80:Z80 V78:Z78 W89:Z106 AB80:AG80 AB101:AF105">
    <cfRule type="expression" dxfId="2043" priority="146">
      <formula>B78&gt;$AG78*1</formula>
    </cfRule>
  </conditionalFormatting>
  <conditionalFormatting sqref="B84:T84 B14:V55 B56:T77 V56:V77 U56:U100 W14:Z77 V84:Z84">
    <cfRule type="expression" dxfId="2042" priority="81">
      <formula>B$9&lt;8/24</formula>
    </cfRule>
  </conditionalFormatting>
  <conditionalFormatting sqref="B84:T84 B14:V55 B56:T79 V56:V79 U56:U100 W14:Z79 V84:Z84">
    <cfRule type="expression" dxfId="2041" priority="78">
      <formula>B$9&gt;=20/24</formula>
    </cfRule>
    <cfRule type="expression" dxfId="2040" priority="79">
      <formula>AND(B$9&gt;=14/24,B$9&lt;20/24)</formula>
    </cfRule>
    <cfRule type="expression" dxfId="2039" priority="80">
      <formula>AND(B$9&gt;=8/24,B$9&lt;14/24)</formula>
    </cfRule>
  </conditionalFormatting>
  <conditionalFormatting sqref="B72:T74 V72:Z74">
    <cfRule type="expression" dxfId="2038" priority="93">
      <formula>B72&gt;$AG72</formula>
    </cfRule>
  </conditionalFormatting>
  <conditionalFormatting sqref="B78:T79 V78:Z79">
    <cfRule type="expression" dxfId="2037" priority="155">
      <formula>B$9&lt;8/24</formula>
    </cfRule>
  </conditionalFormatting>
  <conditionalFormatting sqref="B81:T81 V81:Z81">
    <cfRule type="expression" dxfId="2036" priority="166">
      <formula>B$9&gt;=20/24</formula>
    </cfRule>
    <cfRule type="expression" dxfId="2035" priority="167">
      <formula>AND(B$9&gt;=14/24,B$9&lt;20/24)</formula>
    </cfRule>
    <cfRule type="expression" dxfId="2034" priority="168">
      <formula>AND(B$9&gt;=8/24,B$9&lt;14/24)</formula>
    </cfRule>
    <cfRule type="expression" dxfId="2033" priority="169">
      <formula>B$9&lt;8/24</formula>
    </cfRule>
  </conditionalFormatting>
  <conditionalFormatting sqref="B9:AG10">
    <cfRule type="expression" dxfId="2032" priority="60">
      <formula>B$9&gt;=20/24</formula>
    </cfRule>
    <cfRule type="expression" dxfId="2031" priority="61">
      <formula>AND(B$9&gt;=14/24,B$9&lt;20/24)</formula>
    </cfRule>
    <cfRule type="expression" dxfId="2030" priority="62">
      <formula>AND(B$9&gt;=8/24,B$9&lt;14/24)</formula>
    </cfRule>
    <cfRule type="expression" dxfId="2029" priority="63">
      <formula>B$9&lt;8/24</formula>
    </cfRule>
  </conditionalFormatting>
  <conditionalFormatting sqref="E89:T93">
    <cfRule type="expression" dxfId="2028" priority="156">
      <formula>E$9&gt;=20/24</formula>
    </cfRule>
    <cfRule type="expression" dxfId="2027" priority="157">
      <formula>AND(E$9&gt;=14/24,E$9&lt;20/24)</formula>
    </cfRule>
    <cfRule type="expression" dxfId="2026" priority="158">
      <formula>AND(E$9&gt;=8/24,E$9&lt;14/24)</formula>
    </cfRule>
    <cfRule type="expression" dxfId="2025" priority="159">
      <formula>E$9&lt;8/24</formula>
    </cfRule>
  </conditionalFormatting>
  <conditionalFormatting sqref="E94:T94">
    <cfRule type="expression" dxfId="2024" priority="151">
      <formula>E$9&gt;=20/24</formula>
    </cfRule>
    <cfRule type="expression" dxfId="2023" priority="152">
      <formula>AND(E$9&gt;=14/24,E$9&lt;20/24)</formula>
    </cfRule>
    <cfRule type="expression" dxfId="2022" priority="153">
      <formula>AND(E$9&gt;=8/24,E$9&lt;14/24)</formula>
    </cfRule>
    <cfRule type="expression" dxfId="2021" priority="154">
      <formula>E$9&lt;8/24</formula>
    </cfRule>
  </conditionalFormatting>
  <conditionalFormatting sqref="F89:T91">
    <cfRule type="expression" dxfId="2020" priority="174">
      <formula>F$9&gt;=20/24</formula>
    </cfRule>
    <cfRule type="expression" dxfId="2019" priority="175">
      <formula>AND(F$9&gt;=14/24,F$9&lt;20/24)</formula>
    </cfRule>
    <cfRule type="expression" dxfId="2018" priority="176">
      <formula>AND(F$9&gt;=8/24,F$9&lt;14/24)</formula>
    </cfRule>
    <cfRule type="expression" dxfId="2017" priority="177">
      <formula>F$9&lt;8/24</formula>
    </cfRule>
  </conditionalFormatting>
  <conditionalFormatting sqref="L94:T94 V94:Z94">
    <cfRule type="expression" dxfId="2016" priority="170">
      <formula>L$9&gt;=20/24</formula>
    </cfRule>
    <cfRule type="expression" dxfId="2015" priority="171">
      <formula>AND(L$9&gt;=14/24,L$9&lt;20/24)</formula>
    </cfRule>
    <cfRule type="expression" dxfId="2014" priority="172">
      <formula>AND(L$9&gt;=8/24,L$9&lt;14/24)</formula>
    </cfRule>
    <cfRule type="expression" dxfId="2013" priority="173">
      <formula>L$9&lt;8/24</formula>
    </cfRule>
  </conditionalFormatting>
  <conditionalFormatting sqref="M8 S8 AB8">
    <cfRule type="expression" dxfId="2012" priority="223">
      <formula>AND(N$9&gt;=14/24,N$9&lt;20/24)</formula>
    </cfRule>
    <cfRule type="expression" dxfId="2011" priority="224">
      <formula>AND(N$9&gt;=8/24,N$9&lt;14/24)</formula>
    </cfRule>
    <cfRule type="expression" dxfId="2010" priority="225">
      <formula>N$9&lt;8/24</formula>
    </cfRule>
  </conditionalFormatting>
  <conditionalFormatting sqref="S89:T93 V89:Z93">
    <cfRule type="expression" dxfId="2009" priority="178">
      <formula>S$9&gt;=20/24</formula>
    </cfRule>
    <cfRule type="expression" dxfId="2008" priority="179">
      <formula>AND(S$9&gt;=14/24,S$9&lt;20/24)</formula>
    </cfRule>
    <cfRule type="expression" dxfId="2007" priority="180">
      <formula>AND(S$9&gt;=8/24,S$9&lt;14/24)</formula>
    </cfRule>
    <cfRule type="expression" dxfId="2006" priority="181">
      <formula>S$9&lt;8/24</formula>
    </cfRule>
  </conditionalFormatting>
  <conditionalFormatting sqref="O3:P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005" priority="222">
      <formula>N$9&gt;=20/24</formula>
    </cfRule>
  </conditionalFormatting>
  <conditionalFormatting sqref="S8">
    <cfRule type="expression" dxfId="2004" priority="213">
      <formula>U$9&gt;=20/24</formula>
    </cfRule>
    <cfRule type="expression" dxfId="2003" priority="214">
      <formula>AND(U$9&gt;=14/24,U$9&lt;20/24)</formula>
    </cfRule>
    <cfRule type="expression" dxfId="2002" priority="215">
      <formula>AND(U$9&gt;=8/24,U$9&lt;14/24)</formula>
    </cfRule>
    <cfRule type="expression" dxfId="2001" priority="216">
      <formula>U$9&lt;8/24</formula>
    </cfRule>
  </conditionalFormatting>
  <conditionalFormatting sqref="T89:T94 V89:Z94">
    <cfRule type="expression" dxfId="2000" priority="104">
      <formula>T$9&gt;=20/24</formula>
    </cfRule>
    <cfRule type="expression" dxfId="1999" priority="105">
      <formula>AND(T$9&gt;=14/24,T$9&lt;20/24)</formula>
    </cfRule>
    <cfRule type="expression" dxfId="1998" priority="106">
      <formula>AND(T$9&gt;=8/24,T$9&lt;14/24)</formula>
    </cfRule>
    <cfRule type="expression" dxfId="1997" priority="107">
      <formula>T$9&lt;8/24</formula>
    </cfRule>
  </conditionalFormatting>
  <conditionalFormatting sqref="V3 AB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B63:T71 B75:T79 V75:Z79 V63:Z71">
    <cfRule type="expression" dxfId="1996" priority="160">
      <formula>B63&gt;$AG63</formula>
    </cfRule>
  </conditionalFormatting>
  <conditionalFormatting sqref="AB8">
    <cfRule type="expression" dxfId="1995" priority="209">
      <formula>AD$9&gt;=20/24</formula>
    </cfRule>
    <cfRule type="expression" dxfId="1994" priority="210">
      <formula>AND(AD$9&gt;=14/24,AD$9&lt;20/24)</formula>
    </cfRule>
    <cfRule type="expression" dxfId="1993" priority="211">
      <formula>AND(AD$9&gt;=8/24,AD$9&lt;14/24)</formula>
    </cfRule>
    <cfRule type="expression" dxfId="1992" priority="212">
      <formula>AD$9&lt;8/24</formula>
    </cfRule>
  </conditionalFormatting>
  <conditionalFormatting sqref="B87:D100 B81:T81 E87:T87 E89:T100 V95:Z100 B103:Z106 AB103:AF106">
    <cfRule type="expression" dxfId="1991" priority="147">
      <formula>B$9&gt;=20/24</formula>
    </cfRule>
  </conditionalFormatting>
  <conditionalFormatting sqref="B87:D100 B81:T81 E87:T87 E89:T100 V95:Z100 B103:Z106 AB103:AF106">
    <cfRule type="expression" dxfId="1990" priority="148">
      <formula>AND(B$9&gt;=14/24,B$9&lt;20/24)</formula>
    </cfRule>
    <cfRule type="expression" dxfId="1989" priority="149">
      <formula>AND(B$9&gt;=8/24,B$9&lt;14/24)</formula>
    </cfRule>
    <cfRule type="expression" dxfId="1988" priority="150">
      <formula>B$9&lt;8/24</formula>
    </cfRule>
  </conditionalFormatting>
  <conditionalFormatting sqref="AG88">
    <cfRule type="expression" dxfId="1987" priority="188">
      <formula>AG$9&gt;=20/24</formula>
    </cfRule>
    <cfRule type="expression" dxfId="1986" priority="189">
      <formula>AND(AG$9&gt;=14/24,AG$9&lt;20/24)</formula>
    </cfRule>
    <cfRule type="expression" dxfId="1985" priority="190">
      <formula>AND(AG$9&gt;=8/24,AG$9&lt;14/24)</formula>
    </cfRule>
    <cfRule type="expression" dxfId="1984" priority="191">
      <formula>AG$9&lt;8/24</formula>
    </cfRule>
  </conditionalFormatting>
  <conditionalFormatting sqref="AG101:AG102">
    <cfRule type="expression" dxfId="1983" priority="183">
      <formula>AG101&gt;$AG101</formula>
    </cfRule>
  </conditionalFormatting>
  <conditionalFormatting sqref="AG106">
    <cfRule type="expression" dxfId="1982" priority="184">
      <formula>AG$9&gt;=20/24</formula>
    </cfRule>
    <cfRule type="expression" dxfId="1981" priority="185">
      <formula>AND(AG$9&gt;=14/24,AG$9&lt;20/24)</formula>
    </cfRule>
    <cfRule type="expression" dxfId="1980" priority="186">
      <formula>AND(AG$9&gt;=8/24,AG$9&lt;14/24)</formula>
    </cfRule>
    <cfRule type="expression" dxfId="1979" priority="187">
      <formula>AG$9&lt;8/24</formula>
    </cfRule>
  </conditionalFormatting>
  <conditionalFormatting sqref="AG123">
    <cfRule type="expression" dxfId="1978" priority="205">
      <formula>AG$9&gt;=20/24</formula>
    </cfRule>
    <cfRule type="expression" dxfId="1977" priority="206">
      <formula>AND(AG$9&gt;=14/24,AG$9&lt;20/24)</formula>
    </cfRule>
    <cfRule type="expression" dxfId="1976" priority="207">
      <formula>AND(AG$9&gt;=8/24,AG$9&lt;14/24)</formula>
    </cfRule>
    <cfRule type="expression" dxfId="1975" priority="208">
      <formula>AG$9&lt;8/24</formula>
    </cfRule>
  </conditionalFormatting>
  <conditionalFormatting sqref="AH8:AI10">
    <cfRule type="expression" dxfId="1974" priority="100">
      <formula>AH$9&gt;=20/24</formula>
    </cfRule>
    <cfRule type="expression" dxfId="1973" priority="101">
      <formula>AND(AH$9&gt;=14/24,AH$9&lt;20/24)</formula>
    </cfRule>
    <cfRule type="expression" dxfId="1972" priority="102">
      <formula>AND(AH$9&gt;=8/24,AH$9&lt;14/24)</formula>
    </cfRule>
    <cfRule type="expression" dxfId="1971" priority="103">
      <formula>AH$9&lt;8/24</formula>
    </cfRule>
  </conditionalFormatting>
  <conditionalFormatting sqref="AL4:AL6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99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1970" priority="226">
      <formula>AJ$9&gt;=20/24</formula>
    </cfRule>
    <cfRule type="expression" dxfId="1969" priority="227">
      <formula>AND(AJ$9&gt;=14/24,AJ$9&lt;20/24)</formula>
    </cfRule>
    <cfRule type="expression" dxfId="1968" priority="228">
      <formula>AND(AJ$9&gt;=8/24,AJ$9&lt;14/24)</formula>
    </cfRule>
    <cfRule type="expression" dxfId="1967" priority="229">
      <formula>AJ$9&lt;8/24</formula>
    </cfRule>
  </conditionalFormatting>
  <conditionalFormatting sqref="AL109:AN109 AL115:AN115">
    <cfRule type="expression" dxfId="1966" priority="198">
      <formula>AL$9&gt;=20/24</formula>
    </cfRule>
    <cfRule type="expression" dxfId="1965" priority="199">
      <formula>AND(AL$9&gt;=14/24,AL$9&lt;20/24)</formula>
    </cfRule>
    <cfRule type="expression" dxfId="1964" priority="200">
      <formula>AND(AL$9&gt;=8/24,AL$9&lt;14/24)</formula>
    </cfRule>
    <cfRule type="expression" dxfId="1963" priority="201">
      <formula>AL$9&lt;8/24</formula>
    </cfRule>
  </conditionalFormatting>
  <conditionalFormatting sqref="AM15:AM21 AN16:AR21">
    <cfRule type="expression" dxfId="1962" priority="122">
      <formula>AX$9&gt;=20/24</formula>
    </cfRule>
    <cfRule type="expression" dxfId="1961" priority="123">
      <formula>AND(AX$9&gt;=14/24,AX$9&lt;20/24)</formula>
    </cfRule>
    <cfRule type="expression" dxfId="1960" priority="124">
      <formula>AND(AX$9&gt;=8/24,AX$9&lt;14/24)</formula>
    </cfRule>
    <cfRule type="expression" dxfId="1959" priority="125">
      <formula>AX$9&lt;8/24</formula>
    </cfRule>
  </conditionalFormatting>
  <conditionalFormatting sqref="AN110:AN113">
    <cfRule type="expression" dxfId="1958" priority="194">
      <formula>AN$9&gt;=20/24</formula>
    </cfRule>
    <cfRule type="expression" dxfId="1957" priority="195">
      <formula>AND(AN$9&gt;=14/24,AN$9&lt;20/24)</formula>
    </cfRule>
    <cfRule type="expression" dxfId="1956" priority="196">
      <formula>AND(AN$9&gt;=8/24,AN$9&lt;14/24)</formula>
    </cfRule>
    <cfRule type="expression" dxfId="1955" priority="197">
      <formula>AN$9&lt;8/24</formula>
    </cfRule>
  </conditionalFormatting>
  <conditionalFormatting sqref="AN15:AR15">
    <cfRule type="expression" dxfId="1954" priority="110">
      <formula>U$9&gt;=20/24</formula>
    </cfRule>
    <cfRule type="expression" dxfId="1953" priority="111">
      <formula>AND(U$9&gt;=14/24,U$9&lt;20/24)</formula>
    </cfRule>
    <cfRule type="expression" dxfId="1952" priority="112">
      <formula>AND(U$9&gt;=8/24,U$9&lt;14/24)</formula>
    </cfRule>
    <cfRule type="expression" dxfId="1951" priority="113">
      <formula>U$9&lt;8/24</formula>
    </cfRule>
  </conditionalFormatting>
  <conditionalFormatting sqref="AS15">
    <cfRule type="expression" dxfId="1950" priority="118">
      <formula>AA$9&gt;=20/24</formula>
    </cfRule>
    <cfRule type="expression" dxfId="1949" priority="119">
      <formula>AND(AA$9&gt;=14/24,AA$9&lt;20/24)</formula>
    </cfRule>
    <cfRule type="expression" dxfId="1948" priority="120">
      <formula>AND(AA$9&gt;=8/24,AA$9&lt;14/24)</formula>
    </cfRule>
    <cfRule type="expression" dxfId="1947" priority="121">
      <formula>AA$9&lt;8/24</formula>
    </cfRule>
  </conditionalFormatting>
  <conditionalFormatting sqref="AS16:AS21">
    <cfRule type="expression" dxfId="1946" priority="126">
      <formula>BE$9&gt;=20/24</formula>
    </cfRule>
    <cfRule type="expression" dxfId="1945" priority="127">
      <formula>AND(BE$9&gt;=14/24,BE$9&lt;20/24)</formula>
    </cfRule>
    <cfRule type="expression" dxfId="1944" priority="128">
      <formula>AND(BE$9&gt;=8/24,BE$9&lt;14/24)</formula>
    </cfRule>
    <cfRule type="expression" dxfId="1943" priority="129">
      <formula>BE$9&lt;8/24</formula>
    </cfRule>
  </conditionalFormatting>
  <conditionalFormatting sqref="AT15 AX15:BJ15">
    <cfRule type="expression" dxfId="1942" priority="130">
      <formula>AC$9&gt;=20/24</formula>
    </cfRule>
    <cfRule type="expression" dxfId="1941" priority="131">
      <formula>AND(AC$9&gt;=14/24,AC$9&lt;20/24)</formula>
    </cfRule>
    <cfRule type="expression" dxfId="1940" priority="132">
      <formula>AND(AC$9&gt;=8/24,AC$9&lt;14/24)</formula>
    </cfRule>
    <cfRule type="expression" dxfId="1939" priority="133">
      <formula>AC$9&lt;8/24</formula>
    </cfRule>
  </conditionalFormatting>
  <conditionalFormatting sqref="AT16:AT21">
    <cfRule type="expression" dxfId="1938" priority="134">
      <formula>BG$9&gt;=20/24</formula>
    </cfRule>
    <cfRule type="expression" dxfId="1937" priority="135">
      <formula>AND(BG$9&gt;=14/24,BG$9&lt;20/24)</formula>
    </cfRule>
    <cfRule type="expression" dxfId="1936" priority="136">
      <formula>AND(BG$9&gt;=8/24,BG$9&lt;14/24)</formula>
    </cfRule>
    <cfRule type="expression" dxfId="1935" priority="137">
      <formula>BG$9&lt;8/24</formula>
    </cfRule>
  </conditionalFormatting>
  <conditionalFormatting sqref="AU15:AV15">
    <cfRule type="expression" dxfId="1934" priority="138">
      <formula>AE$9&gt;=20/24</formula>
    </cfRule>
    <cfRule type="expression" dxfId="1933" priority="139">
      <formula>AND(AE$9&gt;=14/24,AE$9&lt;20/24)</formula>
    </cfRule>
    <cfRule type="expression" dxfId="1932" priority="140">
      <formula>AND(AE$9&gt;=8/24,AE$9&lt;14/24)</formula>
    </cfRule>
    <cfRule type="expression" dxfId="1931" priority="141">
      <formula>AE$9&lt;8/24</formula>
    </cfRule>
  </conditionalFormatting>
  <conditionalFormatting sqref="AU16:BJ21">
    <cfRule type="expression" dxfId="1930" priority="142">
      <formula>BI$9&gt;=20/24</formula>
    </cfRule>
    <cfRule type="expression" dxfId="1929" priority="143">
      <formula>AND(BI$9&gt;=14/24,BI$9&lt;20/24)</formula>
    </cfRule>
    <cfRule type="expression" dxfId="1928" priority="144">
      <formula>AND(BI$9&gt;=8/24,BI$9&lt;14/24)</formula>
    </cfRule>
    <cfRule type="expression" dxfId="1927" priority="145">
      <formula>BI$9&lt;8/24</formula>
    </cfRule>
  </conditionalFormatting>
  <conditionalFormatting sqref="AW15">
    <cfRule type="expression" dxfId="1926" priority="114">
      <formula>B$9&gt;=20/24</formula>
    </cfRule>
    <cfRule type="expression" dxfId="1925" priority="115">
      <formula>AND(B$9&gt;=14/24,B$9&lt;20/24)</formula>
    </cfRule>
    <cfRule type="expression" dxfId="1924" priority="116">
      <formula>AND(B$9&gt;=8/24,B$9&lt;14/24)</formula>
    </cfRule>
    <cfRule type="expression" dxfId="1923" priority="117">
      <formula>B$9&lt;8/24</formula>
    </cfRule>
  </conditionalFormatting>
  <conditionalFormatting sqref="R85:T85">
    <cfRule type="expression" dxfId="1922" priority="59">
      <formula>R$9&lt;8/24</formula>
    </cfRule>
  </conditionalFormatting>
  <conditionalFormatting sqref="R85:T85">
    <cfRule type="expression" dxfId="1921" priority="56">
      <formula>R$9&gt;=20/24</formula>
    </cfRule>
    <cfRule type="expression" dxfId="1920" priority="57">
      <formula>AND(R$9&gt;=14/24,R$9&lt;20/24)</formula>
    </cfRule>
    <cfRule type="expression" dxfId="1919" priority="58">
      <formula>AND(R$9&gt;=8/24,R$9&lt;14/24)</formula>
    </cfRule>
  </conditionalFormatting>
  <conditionalFormatting sqref="AA81:AA88 AA11:AF62 AB81:AF87">
    <cfRule type="expression" dxfId="1918" priority="5">
      <formula>AA11&gt;$AG11*1</formula>
    </cfRule>
  </conditionalFormatting>
  <conditionalFormatting sqref="Q113:R113">
    <cfRule type="expression" dxfId="1917" priority="39">
      <formula>Q$9&gt;=20/24</formula>
    </cfRule>
    <cfRule type="expression" dxfId="1916" priority="40">
      <formula>AND(Q$9&gt;=14/24,Q$9&lt;20/24)</formula>
    </cfRule>
    <cfRule type="expression" dxfId="1915" priority="41">
      <formula>AND(Q$9&gt;=8/24,Q$9&lt;14/24)</formula>
    </cfRule>
    <cfRule type="expression" dxfId="1914" priority="42">
      <formula>Q$9&lt;8/24</formula>
    </cfRule>
  </conditionalFormatting>
  <conditionalFormatting sqref="U107:U117">
    <cfRule type="expression" dxfId="1913" priority="38">
      <formula>U107&gt;$AG107*1</formula>
    </cfRule>
  </conditionalFormatting>
  <conditionalFormatting sqref="U107:U117">
    <cfRule type="expression" dxfId="1912" priority="37">
      <formula>U$9&lt;8/24</formula>
    </cfRule>
  </conditionalFormatting>
  <conditionalFormatting sqref="U107:U117">
    <cfRule type="expression" dxfId="1911" priority="34">
      <formula>U$9&gt;=20/24</formula>
    </cfRule>
    <cfRule type="expression" dxfId="1910" priority="35">
      <formula>AND(U$9&gt;=14/24,U$9&lt;20/24)</formula>
    </cfRule>
    <cfRule type="expression" dxfId="1909" priority="36">
      <formula>AND(U$9&gt;=8/24,U$9&lt;14/24)</formula>
    </cfRule>
  </conditionalFormatting>
  <conditionalFormatting sqref="AA107:AA125 AA82:AA88 AA127:AA143 AA11:AF13 AB82:AF87 AB136:AF143">
    <cfRule type="expression" dxfId="1908" priority="6">
      <formula>AA$9&gt;=20/24</formula>
    </cfRule>
    <cfRule type="expression" dxfId="1907" priority="7">
      <formula>AND(AA$9&gt;=14/24,AA$9&lt;20/24)</formula>
    </cfRule>
    <cfRule type="expression" dxfId="1906" priority="8">
      <formula>AND(AA$9&gt;=8/24,AA$9&lt;14/24)</formula>
    </cfRule>
    <cfRule type="expression" dxfId="1905" priority="9">
      <formula>AA$9&lt;8/24</formula>
    </cfRule>
  </conditionalFormatting>
  <conditionalFormatting sqref="AA80 AA89:AA106 AA78:AF78 AB89:AF100">
    <cfRule type="expression" dxfId="1904" priority="15">
      <formula>AA78&gt;$AG78*1</formula>
    </cfRule>
  </conditionalFormatting>
  <conditionalFormatting sqref="AA14:AF77 AA84:AF84">
    <cfRule type="expression" dxfId="1903" priority="4">
      <formula>AA$9&lt;8/24</formula>
    </cfRule>
  </conditionalFormatting>
  <conditionalFormatting sqref="AA14:AF79 AA84:AF84">
    <cfRule type="expression" dxfId="1902" priority="1">
      <formula>AA$9&gt;=20/24</formula>
    </cfRule>
    <cfRule type="expression" dxfId="1901" priority="2">
      <formula>AND(AA$9&gt;=14/24,AA$9&lt;20/24)</formula>
    </cfRule>
    <cfRule type="expression" dxfId="1900" priority="3">
      <formula>AND(AA$9&gt;=8/24,AA$9&lt;14/24)</formula>
    </cfRule>
  </conditionalFormatting>
  <conditionalFormatting sqref="AA72:AF74">
    <cfRule type="expression" dxfId="1899" priority="10">
      <formula>AA72&gt;$AG72</formula>
    </cfRule>
  </conditionalFormatting>
  <conditionalFormatting sqref="AA78:AF79">
    <cfRule type="expression" dxfId="1898" priority="20">
      <formula>AA$9&lt;8/24</formula>
    </cfRule>
  </conditionalFormatting>
  <conditionalFormatting sqref="AA81:AF81">
    <cfRule type="expression" dxfId="1897" priority="22">
      <formula>AA$9&gt;=20/24</formula>
    </cfRule>
    <cfRule type="expression" dxfId="1896" priority="23">
      <formula>AND(AA$9&gt;=14/24,AA$9&lt;20/24)</formula>
    </cfRule>
    <cfRule type="expression" dxfId="1895" priority="24">
      <formula>AND(AA$9&gt;=8/24,AA$9&lt;14/24)</formula>
    </cfRule>
    <cfRule type="expression" dxfId="1894" priority="25">
      <formula>AA$9&lt;8/24</formula>
    </cfRule>
  </conditionalFormatting>
  <conditionalFormatting sqref="AA94:AF94">
    <cfRule type="expression" dxfId="1893" priority="26">
      <formula>AA$9&gt;=20/24</formula>
    </cfRule>
    <cfRule type="expression" dxfId="1892" priority="27">
      <formula>AND(AA$9&gt;=14/24,AA$9&lt;20/24)</formula>
    </cfRule>
    <cfRule type="expression" dxfId="1891" priority="28">
      <formula>AND(AA$9&gt;=8/24,AA$9&lt;14/24)</formula>
    </cfRule>
    <cfRule type="expression" dxfId="1890" priority="29">
      <formula>AA$9&lt;8/24</formula>
    </cfRule>
  </conditionalFormatting>
  <conditionalFormatting sqref="AA89:AF93">
    <cfRule type="expression" dxfId="1889" priority="30">
      <formula>AA$9&gt;=20/24</formula>
    </cfRule>
    <cfRule type="expression" dxfId="1888" priority="31">
      <formula>AND(AA$9&gt;=14/24,AA$9&lt;20/24)</formula>
    </cfRule>
    <cfRule type="expression" dxfId="1887" priority="32">
      <formula>AND(AA$9&gt;=8/24,AA$9&lt;14/24)</formula>
    </cfRule>
    <cfRule type="expression" dxfId="1886" priority="33">
      <formula>AA$9&lt;8/24</formula>
    </cfRule>
  </conditionalFormatting>
  <conditionalFormatting sqref="AA89:AF94">
    <cfRule type="expression" dxfId="1885" priority="11">
      <formula>AA$9&gt;=20/24</formula>
    </cfRule>
    <cfRule type="expression" dxfId="1884" priority="12">
      <formula>AND(AA$9&gt;=14/24,AA$9&lt;20/24)</formula>
    </cfRule>
    <cfRule type="expression" dxfId="1883" priority="13">
      <formula>AND(AA$9&gt;=8/24,AA$9&lt;14/24)</formula>
    </cfRule>
    <cfRule type="expression" dxfId="1882" priority="14">
      <formula>AA$9&lt;8/24</formula>
    </cfRule>
  </conditionalFormatting>
  <conditionalFormatting sqref="AA75:AF79 AA63:AF71">
    <cfRule type="expression" dxfId="1881" priority="21">
      <formula>AA63&gt;$AG63</formula>
    </cfRule>
  </conditionalFormatting>
  <conditionalFormatting sqref="AA103:AA106 AA95:AF100">
    <cfRule type="expression" dxfId="1880" priority="16">
      <formula>AA$9&gt;=20/24</formula>
    </cfRule>
  </conditionalFormatting>
  <conditionalFormatting sqref="AA103:AA106 AA95:AF100">
    <cfRule type="expression" dxfId="1879" priority="17">
      <formula>AND(AA$9&gt;=14/24,AA$9&lt;20/24)</formula>
    </cfRule>
    <cfRule type="expression" dxfId="1878" priority="18">
      <formula>AND(AA$9&gt;=8/24,AA$9&lt;14/24)</formula>
    </cfRule>
    <cfRule type="expression" dxfId="1877" priority="19">
      <formula>AA$9&lt;8/24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J346"/>
  <sheetViews>
    <sheetView zoomScale="115" zoomScaleNormal="115" workbookViewId="0">
      <pane xSplit="1" ySplit="10" topLeftCell="P162" activePane="bottomRight" state="frozen"/>
      <selection activeCell="T160" sqref="T160"/>
      <selection pane="topRight" activeCell="T160" sqref="T160"/>
      <selection pane="bottomLeft" activeCell="T160" sqref="T160"/>
      <selection pane="bottomRight" activeCell="AH11" sqref="AH11:AI16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2080/10/8</v>
      </c>
      <c r="C4" s="343"/>
      <c r="D4" s="343"/>
      <c r="E4" s="344" t="str">
        <f ca="1">"2080/"&amp;"10/"&amp;INT(MID(CELL("filename",G6),FIND("]",CELL("filename",G6))+1,200))</f>
        <v>2080/10/8</v>
      </c>
      <c r="F4" s="344"/>
      <c r="G4" s="344"/>
      <c r="H4" s="344" t="str">
        <f ca="1">TEXT(E4,"dddd")</f>
        <v>Tuesday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17.41</v>
      </c>
      <c r="C5" s="30">
        <f t="shared" si="0"/>
        <v>13.9</v>
      </c>
      <c r="D5" s="30">
        <f t="shared" si="0"/>
        <v>3.6</v>
      </c>
      <c r="E5" s="30">
        <f t="shared" si="0"/>
        <v>0</v>
      </c>
      <c r="F5" s="30">
        <f t="shared" si="0"/>
        <v>1.7</v>
      </c>
      <c r="G5" s="30">
        <f t="shared" si="0"/>
        <v>0.8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13.1</v>
      </c>
      <c r="AA5" s="30">
        <f t="shared" si="0"/>
        <v>17</v>
      </c>
      <c r="AB5" s="30">
        <f t="shared" si="0"/>
        <v>17.899999999999999</v>
      </c>
      <c r="AC5" s="30">
        <f t="shared" si="0"/>
        <v>18.600000000000001</v>
      </c>
      <c r="AD5" s="30">
        <f t="shared" si="0"/>
        <v>18.8</v>
      </c>
      <c r="AE5" s="30">
        <f t="shared" si="0"/>
        <v>14.5</v>
      </c>
      <c r="AF5" s="30">
        <f>B118</f>
        <v>11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Load=1814</v>
      </c>
      <c r="B7" s="35">
        <f t="shared" ref="B7:AF7" si="1">B126</f>
        <v>2158.7000000000003</v>
      </c>
      <c r="C7" s="35">
        <f t="shared" si="1"/>
        <v>1962.51</v>
      </c>
      <c r="D7" s="35">
        <f t="shared" si="1"/>
        <v>1904.4</v>
      </c>
      <c r="E7" s="35">
        <f t="shared" si="1"/>
        <v>1896.8</v>
      </c>
      <c r="F7" s="35">
        <f t="shared" si="1"/>
        <v>1867.2000000000003</v>
      </c>
      <c r="G7" s="35">
        <f t="shared" si="1"/>
        <v>1839.5000000000005</v>
      </c>
      <c r="H7" s="35">
        <f t="shared" si="1"/>
        <v>1871.0100000000007</v>
      </c>
      <c r="I7" s="35">
        <f t="shared" si="1"/>
        <v>1814.1000000000004</v>
      </c>
      <c r="J7" s="35">
        <f t="shared" si="1"/>
        <v>1933.42</v>
      </c>
      <c r="K7" s="35">
        <f t="shared" si="1"/>
        <v>2007.3</v>
      </c>
      <c r="L7" s="35">
        <f t="shared" si="1"/>
        <v>2032.6000000000001</v>
      </c>
      <c r="M7" s="35">
        <f t="shared" si="1"/>
        <v>2060.9999999999991</v>
      </c>
      <c r="N7" s="35">
        <f t="shared" si="1"/>
        <v>2155</v>
      </c>
      <c r="O7" s="35">
        <f t="shared" si="1"/>
        <v>2141.2999999999997</v>
      </c>
      <c r="P7" s="35">
        <f t="shared" si="1"/>
        <v>2062.9</v>
      </c>
      <c r="Q7" s="35">
        <f t="shared" si="1"/>
        <v>2013.6</v>
      </c>
      <c r="R7" s="35">
        <f t="shared" si="1"/>
        <v>1984.9999999999995</v>
      </c>
      <c r="S7" s="35">
        <f t="shared" si="1"/>
        <v>2009.9999999999998</v>
      </c>
      <c r="T7" s="35">
        <f t="shared" si="1"/>
        <v>2139.5</v>
      </c>
      <c r="U7" s="35">
        <f t="shared" si="1"/>
        <v>2077.6999999999998</v>
      </c>
      <c r="V7" s="35">
        <f t="shared" si="1"/>
        <v>2067.8999999999996</v>
      </c>
      <c r="W7" s="35">
        <f t="shared" si="1"/>
        <v>2026.8999999999999</v>
      </c>
      <c r="X7" s="35">
        <f t="shared" si="1"/>
        <v>2050.1999999999998</v>
      </c>
      <c r="Y7" s="35">
        <f t="shared" si="1"/>
        <v>2050.1999999999998</v>
      </c>
      <c r="Z7" s="35">
        <f t="shared" si="1"/>
        <v>2272.63</v>
      </c>
      <c r="AA7" s="35">
        <f t="shared" si="1"/>
        <v>2402.1999999999998</v>
      </c>
      <c r="AB7" s="35">
        <f t="shared" si="1"/>
        <v>2372.9000000000005</v>
      </c>
      <c r="AC7" s="35">
        <f t="shared" si="1"/>
        <v>2311.3000000000006</v>
      </c>
      <c r="AD7" s="35">
        <f t="shared" si="1"/>
        <v>2279.4000000000005</v>
      </c>
      <c r="AE7" s="35">
        <f t="shared" si="1"/>
        <v>2214.2000000000007</v>
      </c>
      <c r="AF7" s="35">
        <f t="shared" si="1"/>
        <v>2152.6000000000004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3060.5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2372.9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4">
        <v>90</v>
      </c>
      <c r="C11" s="44">
        <v>90.5</v>
      </c>
      <c r="D11" s="44">
        <v>90.5</v>
      </c>
      <c r="E11" s="44">
        <v>90.5</v>
      </c>
      <c r="F11" s="44">
        <v>90.5</v>
      </c>
      <c r="G11" s="44">
        <v>90.5</v>
      </c>
      <c r="H11" s="44">
        <v>90.5</v>
      </c>
      <c r="I11" s="44">
        <v>90.5</v>
      </c>
      <c r="J11" s="44">
        <v>90.5</v>
      </c>
      <c r="K11" s="44">
        <v>90.5</v>
      </c>
      <c r="L11" s="44">
        <v>90.5</v>
      </c>
      <c r="M11" s="44">
        <v>90.5</v>
      </c>
      <c r="N11" s="44">
        <v>90.5</v>
      </c>
      <c r="O11" s="44">
        <v>90.5</v>
      </c>
      <c r="P11" s="44">
        <v>90.5</v>
      </c>
      <c r="Q11" s="44">
        <v>90.5</v>
      </c>
      <c r="R11" s="44">
        <v>87</v>
      </c>
      <c r="S11" s="44">
        <v>87</v>
      </c>
      <c r="T11" s="44">
        <v>87.5</v>
      </c>
      <c r="U11" s="44">
        <v>87.5</v>
      </c>
      <c r="V11" s="44">
        <v>87.5</v>
      </c>
      <c r="W11" s="44">
        <v>87.5</v>
      </c>
      <c r="X11" s="44">
        <v>87.5</v>
      </c>
      <c r="Y11" s="44">
        <v>87.5</v>
      </c>
      <c r="Z11" s="44">
        <v>87.5</v>
      </c>
      <c r="AA11" s="44">
        <v>87.7</v>
      </c>
      <c r="AB11" s="44">
        <v>87.7</v>
      </c>
      <c r="AC11" s="44">
        <v>87.7</v>
      </c>
      <c r="AD11" s="44">
        <v>87.7</v>
      </c>
      <c r="AE11" s="44">
        <v>87.7</v>
      </c>
      <c r="AF11" s="44">
        <v>87.7</v>
      </c>
      <c r="AG11" s="59">
        <v>86</v>
      </c>
      <c r="AH11" s="45">
        <f t="shared" ref="AH11:AH81" si="2">MAX(B11:AF11)</f>
        <v>90.5</v>
      </c>
      <c r="AI11" s="46">
        <f t="shared" ref="AI11:AI81" si="3">MIN(B11:AF11)</f>
        <v>87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4">
        <v>90</v>
      </c>
      <c r="C12" s="44">
        <v>90.1</v>
      </c>
      <c r="D12" s="44">
        <v>90.1</v>
      </c>
      <c r="E12" s="44">
        <v>90.1</v>
      </c>
      <c r="F12" s="44">
        <v>90.1</v>
      </c>
      <c r="G12" s="44">
        <v>90.1</v>
      </c>
      <c r="H12" s="44">
        <v>90.1</v>
      </c>
      <c r="I12" s="44">
        <v>90.1</v>
      </c>
      <c r="J12" s="44">
        <v>90.1</v>
      </c>
      <c r="K12" s="44">
        <v>90.1</v>
      </c>
      <c r="L12" s="44">
        <v>90.1</v>
      </c>
      <c r="M12" s="44">
        <v>90.1</v>
      </c>
      <c r="N12" s="44">
        <v>90.1</v>
      </c>
      <c r="O12" s="44">
        <v>90.1</v>
      </c>
      <c r="P12" s="44">
        <v>90.1</v>
      </c>
      <c r="Q12" s="44">
        <v>90.1</v>
      </c>
      <c r="R12" s="44">
        <v>82.9</v>
      </c>
      <c r="S12" s="44">
        <v>82.9</v>
      </c>
      <c r="T12" s="44">
        <v>83</v>
      </c>
      <c r="U12" s="44">
        <v>83</v>
      </c>
      <c r="V12" s="44">
        <v>83</v>
      </c>
      <c r="W12" s="44">
        <v>83</v>
      </c>
      <c r="X12" s="44">
        <v>83</v>
      </c>
      <c r="Y12" s="44">
        <v>83</v>
      </c>
      <c r="Z12" s="44">
        <v>83</v>
      </c>
      <c r="AA12" s="44">
        <v>82.6</v>
      </c>
      <c r="AB12" s="44">
        <v>82.6</v>
      </c>
      <c r="AC12" s="44">
        <v>82.6</v>
      </c>
      <c r="AD12" s="44">
        <v>82.6</v>
      </c>
      <c r="AE12" s="44">
        <v>82.6</v>
      </c>
      <c r="AF12" s="44">
        <v>83</v>
      </c>
      <c r="AG12" s="59">
        <v>82</v>
      </c>
      <c r="AH12" s="45">
        <f t="shared" si="2"/>
        <v>90.1</v>
      </c>
      <c r="AI12" s="46">
        <f t="shared" si="3"/>
        <v>82.6</v>
      </c>
      <c r="AK12" s="47"/>
      <c r="AL12" s="48" t="str">
        <f ca="1">MID(CELL("filename",C7),FIND("]",CELL("filename",C7))+1,600)</f>
        <v>08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4">
        <v>78</v>
      </c>
      <c r="C13" s="44">
        <v>54.6</v>
      </c>
      <c r="D13" s="44">
        <v>46</v>
      </c>
      <c r="E13" s="44">
        <v>46</v>
      </c>
      <c r="F13" s="44">
        <v>46</v>
      </c>
      <c r="G13" s="44">
        <v>46</v>
      </c>
      <c r="H13" s="44">
        <v>46</v>
      </c>
      <c r="I13" s="44">
        <v>46</v>
      </c>
      <c r="J13" s="44">
        <v>55.1</v>
      </c>
      <c r="K13" s="44">
        <v>62.1</v>
      </c>
      <c r="L13" s="44">
        <v>69.900000000000006</v>
      </c>
      <c r="M13" s="44">
        <v>69.900000000000006</v>
      </c>
      <c r="N13" s="44">
        <v>69.900000000000006</v>
      </c>
      <c r="O13" s="44">
        <v>79</v>
      </c>
      <c r="P13" s="44">
        <v>79</v>
      </c>
      <c r="Q13" s="44">
        <v>79</v>
      </c>
      <c r="R13" s="44">
        <v>62</v>
      </c>
      <c r="S13" s="44">
        <v>62</v>
      </c>
      <c r="T13" s="44">
        <v>70.2</v>
      </c>
      <c r="U13" s="44">
        <v>70.2</v>
      </c>
      <c r="V13" s="44">
        <v>70.2</v>
      </c>
      <c r="W13" s="44">
        <v>70.2</v>
      </c>
      <c r="X13" s="44">
        <v>70.2</v>
      </c>
      <c r="Y13" s="44">
        <v>70.2</v>
      </c>
      <c r="Z13" s="44">
        <v>70.2</v>
      </c>
      <c r="AA13" s="44">
        <v>71.5</v>
      </c>
      <c r="AB13" s="44">
        <v>71.5</v>
      </c>
      <c r="AC13" s="44">
        <v>71.5</v>
      </c>
      <c r="AD13" s="44">
        <v>71.5</v>
      </c>
      <c r="AE13" s="44">
        <v>71.5</v>
      </c>
      <c r="AF13" s="44">
        <v>62.7</v>
      </c>
      <c r="AG13" s="59">
        <v>78</v>
      </c>
      <c r="AH13" s="45">
        <f t="shared" si="2"/>
        <v>79</v>
      </c>
      <c r="AI13" s="46">
        <f t="shared" si="3"/>
        <v>46</v>
      </c>
      <c r="AK13" s="47"/>
      <c r="AL13" s="48" t="str">
        <f ca="1">"Daily Load Curve(Excluding of Export) of Nepal ("&amp;A4&amp;" "&amp;B4&amp;")"</f>
        <v>Daily Load Curve(Excluding of Export) of Nepal (Nepali Date: 2080/10/8)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4">
        <v>54</v>
      </c>
      <c r="C14" s="44">
        <v>55.1</v>
      </c>
      <c r="D14" s="44">
        <v>51</v>
      </c>
      <c r="E14" s="44">
        <v>51</v>
      </c>
      <c r="F14" s="44">
        <v>51</v>
      </c>
      <c r="G14" s="44">
        <v>51</v>
      </c>
      <c r="H14" s="44">
        <v>51</v>
      </c>
      <c r="I14" s="44">
        <v>51</v>
      </c>
      <c r="J14" s="44">
        <v>51</v>
      </c>
      <c r="K14" s="44">
        <v>55.2</v>
      </c>
      <c r="L14" s="44">
        <v>56</v>
      </c>
      <c r="M14" s="44">
        <v>56</v>
      </c>
      <c r="N14" s="44">
        <v>51</v>
      </c>
      <c r="O14" s="44">
        <v>51</v>
      </c>
      <c r="P14" s="44">
        <v>51</v>
      </c>
      <c r="Q14" s="44">
        <v>51</v>
      </c>
      <c r="R14" s="44">
        <v>52</v>
      </c>
      <c r="S14" s="44">
        <v>52</v>
      </c>
      <c r="T14" s="44">
        <v>46.7</v>
      </c>
      <c r="U14" s="44">
        <v>46.7</v>
      </c>
      <c r="V14" s="44">
        <v>46.7</v>
      </c>
      <c r="W14" s="44">
        <v>46.7</v>
      </c>
      <c r="X14" s="44">
        <v>46.7</v>
      </c>
      <c r="Y14" s="44">
        <v>46.7</v>
      </c>
      <c r="Z14" s="44">
        <v>56.1</v>
      </c>
      <c r="AA14" s="44">
        <v>56.1</v>
      </c>
      <c r="AB14" s="44">
        <v>56.1</v>
      </c>
      <c r="AC14" s="44">
        <v>56.1</v>
      </c>
      <c r="AD14" s="44">
        <v>52.3</v>
      </c>
      <c r="AE14" s="44">
        <v>52.3</v>
      </c>
      <c r="AF14" s="44">
        <v>56.2</v>
      </c>
      <c r="AG14" s="59">
        <v>77</v>
      </c>
      <c r="AH14" s="45">
        <f t="shared" si="2"/>
        <v>56.2</v>
      </c>
      <c r="AI14" s="46">
        <f t="shared" si="3"/>
        <v>46.7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4">
        <v>73</v>
      </c>
      <c r="C15" s="44">
        <v>73.900000000000006</v>
      </c>
      <c r="D15" s="44">
        <v>73.900000000000006</v>
      </c>
      <c r="E15" s="44">
        <v>73.900000000000006</v>
      </c>
      <c r="F15" s="44">
        <v>73.900000000000006</v>
      </c>
      <c r="G15" s="44">
        <v>73.900000000000006</v>
      </c>
      <c r="H15" s="44">
        <v>73.900000000000006</v>
      </c>
      <c r="I15" s="44">
        <v>73.900000000000006</v>
      </c>
      <c r="J15" s="44">
        <v>73.900000000000006</v>
      </c>
      <c r="K15" s="44">
        <v>73.900000000000006</v>
      </c>
      <c r="L15" s="44">
        <v>73.900000000000006</v>
      </c>
      <c r="M15" s="44">
        <v>73.900000000000006</v>
      </c>
      <c r="N15" s="44">
        <v>73.900000000000006</v>
      </c>
      <c r="O15" s="44">
        <v>69</v>
      </c>
      <c r="P15" s="44">
        <v>60</v>
      </c>
      <c r="Q15" s="44">
        <v>60</v>
      </c>
      <c r="R15" s="44">
        <v>60</v>
      </c>
      <c r="S15" s="44">
        <v>60</v>
      </c>
      <c r="T15" s="44">
        <v>60.6</v>
      </c>
      <c r="U15" s="44">
        <v>73.7</v>
      </c>
      <c r="V15" s="44">
        <v>73.7</v>
      </c>
      <c r="W15" s="44">
        <v>73.7</v>
      </c>
      <c r="X15" s="44">
        <v>73.7</v>
      </c>
      <c r="Y15" s="44">
        <v>73.7</v>
      </c>
      <c r="Z15" s="44">
        <v>73.7</v>
      </c>
      <c r="AA15" s="44">
        <v>73.8</v>
      </c>
      <c r="AB15" s="44">
        <v>73.8</v>
      </c>
      <c r="AC15" s="44">
        <v>73.8</v>
      </c>
      <c r="AD15" s="44">
        <v>73.8</v>
      </c>
      <c r="AE15" s="44">
        <v>73.8</v>
      </c>
      <c r="AF15" s="44">
        <v>73.8</v>
      </c>
      <c r="AG15" s="59">
        <v>73</v>
      </c>
      <c r="AH15" s="45">
        <f t="shared" si="2"/>
        <v>73.900000000000006</v>
      </c>
      <c r="AI15" s="46">
        <f t="shared" si="3"/>
        <v>60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4">
        <v>59</v>
      </c>
      <c r="C16" s="44">
        <v>40.6</v>
      </c>
      <c r="D16" s="44">
        <v>40.6</v>
      </c>
      <c r="E16" s="44">
        <v>40.6</v>
      </c>
      <c r="F16" s="44">
        <v>40.6</v>
      </c>
      <c r="G16" s="44">
        <v>40.6</v>
      </c>
      <c r="H16" s="44">
        <v>40.6</v>
      </c>
      <c r="I16" s="44">
        <v>40.6</v>
      </c>
      <c r="J16" s="44">
        <v>41.1</v>
      </c>
      <c r="K16" s="44">
        <v>40.9</v>
      </c>
      <c r="L16" s="44">
        <v>52.1</v>
      </c>
      <c r="M16" s="44">
        <v>64.5</v>
      </c>
      <c r="N16" s="44">
        <v>64.5</v>
      </c>
      <c r="O16" s="44">
        <v>72</v>
      </c>
      <c r="P16" s="44">
        <v>72</v>
      </c>
      <c r="Q16" s="44">
        <v>72</v>
      </c>
      <c r="R16" s="44">
        <v>58</v>
      </c>
      <c r="S16" s="44">
        <v>58</v>
      </c>
      <c r="T16" s="44">
        <v>72.400000000000006</v>
      </c>
      <c r="U16" s="44">
        <v>72.400000000000006</v>
      </c>
      <c r="V16" s="44">
        <v>72.400000000000006</v>
      </c>
      <c r="W16" s="44">
        <v>72.400000000000006</v>
      </c>
      <c r="X16" s="44">
        <v>72.400000000000006</v>
      </c>
      <c r="Y16" s="44">
        <v>72.400000000000006</v>
      </c>
      <c r="Z16" s="44">
        <v>72.400000000000006</v>
      </c>
      <c r="AA16" s="44">
        <v>72.5</v>
      </c>
      <c r="AB16" s="44">
        <v>72.5</v>
      </c>
      <c r="AC16" s="44">
        <v>72.5</v>
      </c>
      <c r="AD16" s="44">
        <v>72.5</v>
      </c>
      <c r="AE16" s="44">
        <v>72.5</v>
      </c>
      <c r="AF16" s="44">
        <v>64.7</v>
      </c>
      <c r="AG16" s="59">
        <v>71</v>
      </c>
      <c r="AH16" s="45">
        <f t="shared" si="2"/>
        <v>72.5</v>
      </c>
      <c r="AI16" s="46">
        <f t="shared" si="3"/>
        <v>40.6</v>
      </c>
      <c r="AK16" s="47"/>
      <c r="AL16" s="50" t="s">
        <v>7</v>
      </c>
      <c r="AM16" s="55">
        <f t="shared" ref="AM16:AR16" si="4">B80</f>
        <v>1727.4000000000003</v>
      </c>
      <c r="AN16" s="55">
        <f t="shared" si="4"/>
        <v>1608.4</v>
      </c>
      <c r="AO16" s="55">
        <f t="shared" si="4"/>
        <v>1626.8</v>
      </c>
      <c r="AP16" s="55">
        <f t="shared" si="4"/>
        <v>1609</v>
      </c>
      <c r="AQ16" s="55">
        <f t="shared" si="4"/>
        <v>1597</v>
      </c>
      <c r="AR16" s="55">
        <f t="shared" si="4"/>
        <v>1574.5</v>
      </c>
      <c r="AS16" s="55">
        <f>I80</f>
        <v>1608</v>
      </c>
      <c r="AT16" s="55">
        <f>K80</f>
        <v>1748.3999999999996</v>
      </c>
      <c r="AU16" s="55">
        <f t="shared" ref="AU16:BD16" si="5">M80</f>
        <v>1809.1999999999996</v>
      </c>
      <c r="AV16" s="55">
        <f t="shared" si="5"/>
        <v>1804.1999999999996</v>
      </c>
      <c r="AW16" s="55">
        <f t="shared" si="5"/>
        <v>1828.4999999999995</v>
      </c>
      <c r="AX16" s="55">
        <f t="shared" si="5"/>
        <v>1819.4999999999995</v>
      </c>
      <c r="AY16" s="55">
        <f t="shared" si="5"/>
        <v>1830.4999999999995</v>
      </c>
      <c r="AZ16" s="55">
        <f t="shared" si="5"/>
        <v>1769.4999999999998</v>
      </c>
      <c r="BA16" s="55">
        <f t="shared" si="5"/>
        <v>1716.4999999999998</v>
      </c>
      <c r="BB16" s="55">
        <f t="shared" si="5"/>
        <v>1724.1</v>
      </c>
      <c r="BC16" s="55">
        <f t="shared" si="5"/>
        <v>1734.1999999999998</v>
      </c>
      <c r="BD16" s="55">
        <f t="shared" si="5"/>
        <v>1721.2999999999997</v>
      </c>
      <c r="BE16" s="56">
        <f>X80</f>
        <v>1734.4</v>
      </c>
      <c r="BF16" s="56">
        <f>Z80</f>
        <v>1840.9999999999998</v>
      </c>
      <c r="BG16" s="56">
        <f>AB80</f>
        <v>1848.1000000000004</v>
      </c>
      <c r="BH16" s="56">
        <f>AD80</f>
        <v>1869.2000000000003</v>
      </c>
      <c r="BI16" s="56">
        <f>AE80</f>
        <v>1833.5000000000002</v>
      </c>
      <c r="BJ16" s="56">
        <f>AF80</f>
        <v>1747.1000000000004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44</v>
      </c>
      <c r="C17" s="44">
        <v>38.6</v>
      </c>
      <c r="D17" s="44">
        <v>38.6</v>
      </c>
      <c r="E17" s="44">
        <v>33</v>
      </c>
      <c r="F17" s="44">
        <v>33</v>
      </c>
      <c r="G17" s="44">
        <v>33</v>
      </c>
      <c r="H17" s="44">
        <v>33</v>
      </c>
      <c r="I17" s="44">
        <v>33</v>
      </c>
      <c r="J17" s="44">
        <v>38.799999999999997</v>
      </c>
      <c r="K17" s="44">
        <v>44.3</v>
      </c>
      <c r="L17" s="44">
        <v>52.3</v>
      </c>
      <c r="M17" s="44">
        <v>52.3</v>
      </c>
      <c r="N17" s="44">
        <v>52.3</v>
      </c>
      <c r="O17" s="44">
        <v>55</v>
      </c>
      <c r="P17" s="44">
        <v>55</v>
      </c>
      <c r="Q17" s="44">
        <v>55</v>
      </c>
      <c r="R17" s="44">
        <v>44</v>
      </c>
      <c r="S17" s="44">
        <v>44</v>
      </c>
      <c r="T17" s="44">
        <v>49.5</v>
      </c>
      <c r="U17" s="44">
        <v>49.5</v>
      </c>
      <c r="V17" s="44">
        <v>49.5</v>
      </c>
      <c r="W17" s="44">
        <v>49.5</v>
      </c>
      <c r="X17" s="44">
        <v>49.5</v>
      </c>
      <c r="Y17" s="44">
        <v>49.5</v>
      </c>
      <c r="Z17" s="44">
        <v>49.5</v>
      </c>
      <c r="AA17" s="44">
        <v>50.1</v>
      </c>
      <c r="AB17" s="44">
        <v>50.1</v>
      </c>
      <c r="AC17" s="44">
        <v>50.1</v>
      </c>
      <c r="AD17" s="44">
        <v>50.1</v>
      </c>
      <c r="AE17" s="44">
        <v>50.1</v>
      </c>
      <c r="AF17" s="44">
        <v>44.1</v>
      </c>
      <c r="AG17" s="59">
        <v>54</v>
      </c>
      <c r="AH17" s="45">
        <f t="shared" si="2"/>
        <v>55</v>
      </c>
      <c r="AI17" s="46">
        <f t="shared" si="3"/>
        <v>33</v>
      </c>
      <c r="AK17" s="47"/>
      <c r="AL17" s="50" t="s">
        <v>22</v>
      </c>
      <c r="AM17" s="55">
        <f t="shared" ref="AM17:AR17" si="6">B88</f>
        <v>782.30000000000007</v>
      </c>
      <c r="AN17" s="55">
        <f t="shared" si="6"/>
        <v>751.59999999999991</v>
      </c>
      <c r="AO17" s="55">
        <f t="shared" si="6"/>
        <v>737.30000000000007</v>
      </c>
      <c r="AP17" s="55">
        <f t="shared" si="6"/>
        <v>733.40000000000009</v>
      </c>
      <c r="AQ17" s="55">
        <f t="shared" si="6"/>
        <v>731.80000000000007</v>
      </c>
      <c r="AR17" s="55">
        <f t="shared" si="6"/>
        <v>744.80000000000007</v>
      </c>
      <c r="AS17" s="55">
        <f>I88</f>
        <v>760.30000000000007</v>
      </c>
      <c r="AT17" s="55">
        <f>K88</f>
        <v>760.30000000000007</v>
      </c>
      <c r="AU17" s="55">
        <f t="shared" ref="AU17:BD17" si="7">M88</f>
        <v>766.4</v>
      </c>
      <c r="AV17" s="55">
        <f t="shared" si="7"/>
        <v>709.5</v>
      </c>
      <c r="AW17" s="55">
        <f t="shared" si="7"/>
        <v>625.90000000000009</v>
      </c>
      <c r="AX17" s="55">
        <f t="shared" si="7"/>
        <v>662.80000000000007</v>
      </c>
      <c r="AY17" s="55">
        <f t="shared" si="7"/>
        <v>662.80000000000007</v>
      </c>
      <c r="AZ17" s="55">
        <f t="shared" si="7"/>
        <v>745.90000000000009</v>
      </c>
      <c r="BA17" s="55">
        <f t="shared" si="7"/>
        <v>786.10000000000014</v>
      </c>
      <c r="BB17" s="55">
        <f t="shared" si="7"/>
        <v>799.00000000000011</v>
      </c>
      <c r="BC17" s="55">
        <f t="shared" si="7"/>
        <v>799.00000000000011</v>
      </c>
      <c r="BD17" s="55">
        <f t="shared" si="7"/>
        <v>799.00000000000011</v>
      </c>
      <c r="BE17" s="56">
        <f>X88</f>
        <v>799.00000000000011</v>
      </c>
      <c r="BF17" s="56">
        <f>Z88</f>
        <v>799.00000000000011</v>
      </c>
      <c r="BG17" s="56">
        <f>AB88</f>
        <v>799.30000000000007</v>
      </c>
      <c r="BH17" s="56">
        <f>AD88</f>
        <v>759.80000000000007</v>
      </c>
      <c r="BI17" s="56">
        <f>AE88</f>
        <v>759.6</v>
      </c>
      <c r="BJ17" s="56">
        <f>AF88</f>
        <v>675.69999999999993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31</v>
      </c>
      <c r="C18" s="44">
        <v>0</v>
      </c>
      <c r="D18" s="44">
        <v>20</v>
      </c>
      <c r="E18" s="44">
        <v>30.1</v>
      </c>
      <c r="F18" s="44">
        <v>30.1</v>
      </c>
      <c r="G18" s="44">
        <v>30.1</v>
      </c>
      <c r="H18" s="44">
        <v>39.11</v>
      </c>
      <c r="I18" s="44">
        <v>39.1</v>
      </c>
      <c r="J18" s="44">
        <v>49.5</v>
      </c>
      <c r="K18" s="44">
        <v>49.5</v>
      </c>
      <c r="L18" s="44">
        <v>50.8</v>
      </c>
      <c r="M18" s="44">
        <v>50.8</v>
      </c>
      <c r="N18" s="44">
        <v>50.8</v>
      </c>
      <c r="O18" s="44">
        <v>41.1</v>
      </c>
      <c r="P18" s="44">
        <v>41.1</v>
      </c>
      <c r="Q18" s="44">
        <v>41.1</v>
      </c>
      <c r="R18" s="44">
        <v>51</v>
      </c>
      <c r="S18" s="44">
        <v>51</v>
      </c>
      <c r="T18" s="44">
        <v>35.9</v>
      </c>
      <c r="U18" s="44">
        <v>35.9</v>
      </c>
      <c r="V18" s="44">
        <v>35.9</v>
      </c>
      <c r="W18" s="44">
        <v>35.9</v>
      </c>
      <c r="X18" s="44">
        <v>35.9</v>
      </c>
      <c r="Y18" s="44">
        <v>35.9</v>
      </c>
      <c r="Z18" s="44">
        <v>59.9</v>
      </c>
      <c r="AA18" s="44">
        <v>59.9</v>
      </c>
      <c r="AB18" s="44">
        <v>41.2</v>
      </c>
      <c r="AC18" s="44">
        <v>41</v>
      </c>
      <c r="AD18" s="44">
        <v>46</v>
      </c>
      <c r="AE18" s="44">
        <v>46</v>
      </c>
      <c r="AF18" s="44">
        <v>46</v>
      </c>
      <c r="AG18" s="59">
        <v>52.465000000000003</v>
      </c>
      <c r="AH18" s="45">
        <f t="shared" si="2"/>
        <v>59.9</v>
      </c>
      <c r="AI18" s="46">
        <f t="shared" si="3"/>
        <v>0</v>
      </c>
      <c r="AK18" s="47"/>
      <c r="AL18" s="50" t="s">
        <v>23</v>
      </c>
      <c r="AM18" s="55">
        <f t="shared" ref="AM18:AR18" si="8">B102</f>
        <v>364.7</v>
      </c>
      <c r="AN18" s="55">
        <f t="shared" si="8"/>
        <v>345.00000000000006</v>
      </c>
      <c r="AO18" s="55">
        <f t="shared" si="8"/>
        <v>352.6</v>
      </c>
      <c r="AP18" s="55">
        <f t="shared" si="8"/>
        <v>345.7</v>
      </c>
      <c r="AQ18" s="55">
        <f t="shared" si="8"/>
        <v>352</v>
      </c>
      <c r="AR18" s="55">
        <f t="shared" si="8"/>
        <v>361.3</v>
      </c>
      <c r="AS18" s="55">
        <f>I102</f>
        <v>361.6</v>
      </c>
      <c r="AT18" s="55">
        <f>K102</f>
        <v>363</v>
      </c>
      <c r="AU18" s="55">
        <f t="shared" ref="AU18:BD18" si="9">M102</f>
        <v>370.70000000000005</v>
      </c>
      <c r="AV18" s="55">
        <f t="shared" si="9"/>
        <v>373.70000000000005</v>
      </c>
      <c r="AW18" s="55">
        <f t="shared" si="9"/>
        <v>377.1</v>
      </c>
      <c r="AX18" s="55">
        <f t="shared" si="9"/>
        <v>346.3</v>
      </c>
      <c r="AY18" s="55">
        <f t="shared" si="9"/>
        <v>346.3</v>
      </c>
      <c r="AZ18" s="55">
        <f t="shared" si="9"/>
        <v>349.6</v>
      </c>
      <c r="BA18" s="55">
        <f t="shared" si="9"/>
        <v>374.59999999999997</v>
      </c>
      <c r="BB18" s="55">
        <f t="shared" si="9"/>
        <v>382.09999999999997</v>
      </c>
      <c r="BC18" s="55">
        <f t="shared" si="9"/>
        <v>382.09999999999997</v>
      </c>
      <c r="BD18" s="55">
        <f t="shared" si="9"/>
        <v>382.09999999999997</v>
      </c>
      <c r="BE18" s="56">
        <f>X102</f>
        <v>382.09999999999997</v>
      </c>
      <c r="BF18" s="56">
        <f>Z102</f>
        <v>382.09999999999997</v>
      </c>
      <c r="BG18" s="56">
        <f>AB102</f>
        <v>368.5</v>
      </c>
      <c r="BH18" s="56">
        <f>AD102</f>
        <v>368.5</v>
      </c>
      <c r="BI18" s="56">
        <f>AE102</f>
        <v>369.20000000000005</v>
      </c>
      <c r="BJ18" s="56">
        <f>AF102</f>
        <v>369.20000000000005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54.2</v>
      </c>
      <c r="C19" s="44">
        <v>54.3</v>
      </c>
      <c r="D19" s="44">
        <v>54.3</v>
      </c>
      <c r="E19" s="44">
        <v>54.3</v>
      </c>
      <c r="F19" s="44">
        <v>54.3</v>
      </c>
      <c r="G19" s="44">
        <v>54.3</v>
      </c>
      <c r="H19" s="44">
        <v>54.3</v>
      </c>
      <c r="I19" s="44">
        <v>54.3</v>
      </c>
      <c r="J19" s="44">
        <v>54.3</v>
      </c>
      <c r="K19" s="44">
        <v>54.3</v>
      </c>
      <c r="L19" s="44">
        <v>54.3</v>
      </c>
      <c r="M19" s="44">
        <v>54.3</v>
      </c>
      <c r="N19" s="44">
        <v>54.3</v>
      </c>
      <c r="O19" s="44">
        <v>54.3</v>
      </c>
      <c r="P19" s="44">
        <v>54.3</v>
      </c>
      <c r="Q19" s="44">
        <v>54.3</v>
      </c>
      <c r="R19" s="44">
        <v>54.3</v>
      </c>
      <c r="S19" s="44">
        <v>54.3</v>
      </c>
      <c r="T19" s="44">
        <v>54.2</v>
      </c>
      <c r="U19" s="44">
        <v>54.2</v>
      </c>
      <c r="V19" s="44">
        <v>54.2</v>
      </c>
      <c r="W19" s="44">
        <v>54.2</v>
      </c>
      <c r="X19" s="44">
        <v>54.2</v>
      </c>
      <c r="Y19" s="44">
        <v>54.2</v>
      </c>
      <c r="Z19" s="44">
        <v>54.2</v>
      </c>
      <c r="AA19" s="44">
        <v>54.2</v>
      </c>
      <c r="AB19" s="44">
        <v>54.2</v>
      </c>
      <c r="AC19" s="44">
        <v>54.2</v>
      </c>
      <c r="AD19" s="44">
        <v>54.2</v>
      </c>
      <c r="AE19" s="44">
        <v>54.2</v>
      </c>
      <c r="AF19" s="44">
        <v>54.2</v>
      </c>
      <c r="AG19" s="59">
        <v>52.4</v>
      </c>
      <c r="AH19" s="45">
        <f t="shared" si="2"/>
        <v>54.3</v>
      </c>
      <c r="AI19" s="46">
        <f t="shared" si="3"/>
        <v>54.2</v>
      </c>
      <c r="AK19" s="47"/>
      <c r="AL19" s="50" t="s">
        <v>24</v>
      </c>
      <c r="AM19" s="55">
        <f t="shared" ref="AM19:AR19" si="10">B118</f>
        <v>11</v>
      </c>
      <c r="AN19" s="55">
        <f t="shared" si="10"/>
        <v>17.41</v>
      </c>
      <c r="AO19" s="55">
        <f t="shared" si="10"/>
        <v>13.9</v>
      </c>
      <c r="AP19" s="55">
        <f t="shared" si="10"/>
        <v>3.6</v>
      </c>
      <c r="AQ19" s="55">
        <f t="shared" si="10"/>
        <v>0</v>
      </c>
      <c r="AR19" s="55">
        <f t="shared" si="10"/>
        <v>1.7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17</v>
      </c>
      <c r="BH19" s="56">
        <f>AD118</f>
        <v>18.600000000000001</v>
      </c>
      <c r="BI19" s="56">
        <f>AE118</f>
        <v>18.8</v>
      </c>
      <c r="BJ19" s="56">
        <f>AF118</f>
        <v>14.5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15.5</v>
      </c>
      <c r="C20" s="44">
        <v>15.5</v>
      </c>
      <c r="D20" s="44">
        <v>15.5</v>
      </c>
      <c r="E20" s="44">
        <v>15.5</v>
      </c>
      <c r="F20" s="44">
        <v>15.5</v>
      </c>
      <c r="G20" s="44">
        <v>15.5</v>
      </c>
      <c r="H20" s="44">
        <v>15.5</v>
      </c>
      <c r="I20" s="44">
        <v>15.5</v>
      </c>
      <c r="J20" s="44">
        <v>15.5</v>
      </c>
      <c r="K20" s="44">
        <v>15.5</v>
      </c>
      <c r="L20" s="44">
        <v>15.5</v>
      </c>
      <c r="M20" s="44">
        <v>15.5</v>
      </c>
      <c r="N20" s="44">
        <v>15.5</v>
      </c>
      <c r="O20" s="44">
        <v>15.5</v>
      </c>
      <c r="P20" s="44">
        <v>15.5</v>
      </c>
      <c r="Q20" s="44">
        <v>15.5</v>
      </c>
      <c r="R20" s="44">
        <v>15.5</v>
      </c>
      <c r="S20" s="44">
        <v>15.5</v>
      </c>
      <c r="T20" s="44">
        <v>15.5</v>
      </c>
      <c r="U20" s="44">
        <v>15.5</v>
      </c>
      <c r="V20" s="44">
        <v>15.5</v>
      </c>
      <c r="W20" s="44">
        <v>15.5</v>
      </c>
      <c r="X20" s="44">
        <v>15.5</v>
      </c>
      <c r="Y20" s="44">
        <v>15.5</v>
      </c>
      <c r="Z20" s="44">
        <v>15.5</v>
      </c>
      <c r="AA20" s="44">
        <v>15.5</v>
      </c>
      <c r="AB20" s="44">
        <v>15.5</v>
      </c>
      <c r="AC20" s="44">
        <v>15.5</v>
      </c>
      <c r="AD20" s="44">
        <v>15.5</v>
      </c>
      <c r="AE20" s="44">
        <v>15.5</v>
      </c>
      <c r="AF20" s="44">
        <v>15.5</v>
      </c>
      <c r="AG20" s="59">
        <v>50</v>
      </c>
      <c r="AH20" s="45">
        <f t="shared" si="2"/>
        <v>15.5</v>
      </c>
      <c r="AI20" s="46">
        <f t="shared" si="3"/>
        <v>15.5</v>
      </c>
      <c r="AK20" s="47"/>
      <c r="AL20" s="50" t="s">
        <v>25</v>
      </c>
      <c r="AM20" s="55">
        <f t="shared" ref="AM20:AR20" si="12">B106</f>
        <v>24.3</v>
      </c>
      <c r="AN20" s="55">
        <f t="shared" si="12"/>
        <v>24.3</v>
      </c>
      <c r="AO20" s="55">
        <f t="shared" si="12"/>
        <v>24.3</v>
      </c>
      <c r="AP20" s="55">
        <f t="shared" si="12"/>
        <v>24.3</v>
      </c>
      <c r="AQ20" s="55">
        <f t="shared" si="12"/>
        <v>24.3</v>
      </c>
      <c r="AR20" s="55">
        <f t="shared" si="12"/>
        <v>24.3</v>
      </c>
      <c r="AS20" s="55">
        <f>I106</f>
        <v>24.3</v>
      </c>
      <c r="AT20" s="55">
        <f>K106</f>
        <v>24.3</v>
      </c>
      <c r="AU20" s="55">
        <f t="shared" ref="AU20:BD20" si="13">M106</f>
        <v>24.3</v>
      </c>
      <c r="AV20" s="55">
        <f t="shared" si="13"/>
        <v>25.3</v>
      </c>
      <c r="AW20" s="55">
        <f t="shared" si="13"/>
        <v>25.3</v>
      </c>
      <c r="AX20" s="55">
        <f t="shared" si="13"/>
        <v>25.3</v>
      </c>
      <c r="AY20" s="55">
        <f t="shared" si="13"/>
        <v>18</v>
      </c>
      <c r="AZ20" s="55">
        <f t="shared" si="13"/>
        <v>18</v>
      </c>
      <c r="BA20" s="55">
        <f t="shared" si="13"/>
        <v>23</v>
      </c>
      <c r="BB20" s="55">
        <f t="shared" si="13"/>
        <v>46</v>
      </c>
      <c r="BC20" s="55">
        <f t="shared" si="13"/>
        <v>46</v>
      </c>
      <c r="BD20" s="55">
        <f t="shared" si="13"/>
        <v>46</v>
      </c>
      <c r="BE20" s="56">
        <f>X106</f>
        <v>38.4</v>
      </c>
      <c r="BF20" s="56">
        <f>Z106</f>
        <v>38.4</v>
      </c>
      <c r="BG20" s="56">
        <f>AB106</f>
        <v>26.3</v>
      </c>
      <c r="BH20" s="56">
        <f>AD106</f>
        <v>26.3</v>
      </c>
      <c r="BI20" s="56">
        <f>AE106</f>
        <v>26.1</v>
      </c>
      <c r="BJ20" s="56">
        <f>AF106</f>
        <v>26.1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13</v>
      </c>
      <c r="C22" s="44">
        <v>13</v>
      </c>
      <c r="D22" s="44">
        <v>13</v>
      </c>
      <c r="E22" s="44">
        <v>13</v>
      </c>
      <c r="F22" s="44">
        <v>13</v>
      </c>
      <c r="G22" s="44">
        <v>13</v>
      </c>
      <c r="H22" s="44">
        <v>13</v>
      </c>
      <c r="I22" s="44">
        <v>13</v>
      </c>
      <c r="J22" s="44">
        <v>13</v>
      </c>
      <c r="K22" s="44">
        <v>13</v>
      </c>
      <c r="L22" s="44">
        <v>13</v>
      </c>
      <c r="M22" s="44">
        <v>13</v>
      </c>
      <c r="N22" s="44">
        <v>13</v>
      </c>
      <c r="O22" s="44">
        <v>13</v>
      </c>
      <c r="P22" s="44">
        <v>13</v>
      </c>
      <c r="Q22" s="44">
        <v>24</v>
      </c>
      <c r="R22" s="44">
        <v>24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24.9</v>
      </c>
      <c r="AA22" s="44">
        <v>25</v>
      </c>
      <c r="AB22" s="44">
        <v>16</v>
      </c>
      <c r="AC22" s="44">
        <v>16</v>
      </c>
      <c r="AD22" s="44">
        <v>16</v>
      </c>
      <c r="AE22" s="44">
        <v>16</v>
      </c>
      <c r="AF22" s="44">
        <v>16</v>
      </c>
      <c r="AG22" s="59">
        <v>48.5</v>
      </c>
      <c r="AH22" s="45">
        <f t="shared" si="2"/>
        <v>25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2909.7000000000003</v>
      </c>
      <c r="AN22" s="58">
        <f t="shared" si="16"/>
        <v>2746.71</v>
      </c>
      <c r="AO22" s="58">
        <f t="shared" si="16"/>
        <v>2754.9</v>
      </c>
      <c r="AP22" s="58">
        <f t="shared" si="16"/>
        <v>2716</v>
      </c>
      <c r="AQ22" s="58">
        <f t="shared" si="16"/>
        <v>2705.1000000000004</v>
      </c>
      <c r="AR22" s="58">
        <f t="shared" si="16"/>
        <v>2706.6000000000004</v>
      </c>
      <c r="AS22" s="58">
        <f t="shared" si="16"/>
        <v>2754.2000000000003</v>
      </c>
      <c r="AT22" s="58">
        <f t="shared" si="16"/>
        <v>2896</v>
      </c>
      <c r="AU22" s="58">
        <f t="shared" si="16"/>
        <v>2970.5999999999995</v>
      </c>
      <c r="AV22" s="58">
        <f t="shared" si="16"/>
        <v>2912.7</v>
      </c>
      <c r="AW22" s="58">
        <f t="shared" si="16"/>
        <v>2856.7999999999997</v>
      </c>
      <c r="AX22" s="58">
        <f t="shared" si="16"/>
        <v>2853.9</v>
      </c>
      <c r="AY22" s="58">
        <f t="shared" si="16"/>
        <v>2857.6</v>
      </c>
      <c r="AZ22" s="58">
        <f t="shared" si="16"/>
        <v>2882.9999999999995</v>
      </c>
      <c r="BA22" s="58">
        <f t="shared" si="16"/>
        <v>2900.2</v>
      </c>
      <c r="BB22" s="58">
        <f t="shared" si="16"/>
        <v>2951.2</v>
      </c>
      <c r="BC22" s="58">
        <f t="shared" si="16"/>
        <v>2961.2999999999997</v>
      </c>
      <c r="BD22" s="58">
        <f t="shared" si="16"/>
        <v>2948.3999999999996</v>
      </c>
      <c r="BE22" s="58">
        <f t="shared" si="16"/>
        <v>2953.9</v>
      </c>
      <c r="BF22" s="58">
        <f t="shared" si="16"/>
        <v>3060.5</v>
      </c>
      <c r="BG22" s="58">
        <f t="shared" si="16"/>
        <v>3059.2000000000007</v>
      </c>
      <c r="BH22" s="58">
        <f t="shared" si="16"/>
        <v>3042.4000000000005</v>
      </c>
      <c r="BI22" s="58">
        <f t="shared" si="16"/>
        <v>3007.2000000000003</v>
      </c>
      <c r="BJ22" s="58">
        <f t="shared" si="16"/>
        <v>2832.6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37</v>
      </c>
      <c r="C23" s="44">
        <v>41</v>
      </c>
      <c r="D23" s="44">
        <v>36.9</v>
      </c>
      <c r="E23" s="44">
        <v>31.8</v>
      </c>
      <c r="F23" s="44">
        <v>31.8</v>
      </c>
      <c r="G23" s="44">
        <v>31.8</v>
      </c>
      <c r="H23" s="44">
        <v>31.8</v>
      </c>
      <c r="I23" s="44">
        <v>36.9</v>
      </c>
      <c r="J23" s="44">
        <v>41.5</v>
      </c>
      <c r="K23" s="44">
        <v>46.2</v>
      </c>
      <c r="L23" s="44">
        <v>46.2</v>
      </c>
      <c r="M23" s="44">
        <v>46.2</v>
      </c>
      <c r="N23" s="44">
        <v>46.2</v>
      </c>
      <c r="O23" s="44">
        <v>46.2</v>
      </c>
      <c r="P23" s="44">
        <v>46.2</v>
      </c>
      <c r="Q23" s="44">
        <v>46.2</v>
      </c>
      <c r="R23" s="44">
        <v>46.2</v>
      </c>
      <c r="S23" s="44">
        <v>46.2</v>
      </c>
      <c r="T23" s="44">
        <v>46.4</v>
      </c>
      <c r="U23" s="44">
        <v>46.4</v>
      </c>
      <c r="V23" s="44">
        <v>46.4</v>
      </c>
      <c r="W23" s="44">
        <v>46.4</v>
      </c>
      <c r="X23" s="44">
        <v>46.4</v>
      </c>
      <c r="Y23" s="44">
        <v>46.4</v>
      </c>
      <c r="Z23" s="44">
        <v>46.4</v>
      </c>
      <c r="AA23" s="44">
        <v>46.1</v>
      </c>
      <c r="AB23" s="44">
        <v>46.1</v>
      </c>
      <c r="AC23" s="44">
        <v>46.1</v>
      </c>
      <c r="AD23" s="44">
        <v>46.1</v>
      </c>
      <c r="AE23" s="44">
        <v>46.1</v>
      </c>
      <c r="AF23" s="44">
        <v>41.2</v>
      </c>
      <c r="AG23" s="59">
        <v>45</v>
      </c>
      <c r="AH23" s="45">
        <f t="shared" si="2"/>
        <v>46.4</v>
      </c>
      <c r="AI23" s="46">
        <f t="shared" si="3"/>
        <v>31.8</v>
      </c>
      <c r="AK23" s="47"/>
      <c r="AL23" s="57" t="s">
        <v>28</v>
      </c>
      <c r="AM23" s="58">
        <f t="shared" ref="AM23:AR23" si="17">B133*-1</f>
        <v>-751</v>
      </c>
      <c r="AN23" s="58">
        <f t="shared" si="17"/>
        <v>-784.2</v>
      </c>
      <c r="AO23" s="58">
        <f t="shared" si="17"/>
        <v>-850.5</v>
      </c>
      <c r="AP23" s="58">
        <f t="shared" si="17"/>
        <v>-819.2</v>
      </c>
      <c r="AQ23" s="58">
        <f t="shared" si="17"/>
        <v>-837.90000000000009</v>
      </c>
      <c r="AR23" s="58">
        <f t="shared" si="17"/>
        <v>-867.1</v>
      </c>
      <c r="AS23" s="58">
        <f>I133*-1</f>
        <v>-940.09999999999991</v>
      </c>
      <c r="AT23" s="58">
        <f>K133*-1</f>
        <v>-888.7</v>
      </c>
      <c r="AU23" s="58">
        <f t="shared" ref="AU23:BD23" si="18">M133*-1</f>
        <v>-909.60000000000014</v>
      </c>
      <c r="AV23" s="58">
        <f t="shared" si="18"/>
        <v>-757.7</v>
      </c>
      <c r="AW23" s="58">
        <f t="shared" si="18"/>
        <v>-715.5</v>
      </c>
      <c r="AX23" s="58">
        <f t="shared" si="18"/>
        <v>-791</v>
      </c>
      <c r="AY23" s="58">
        <f t="shared" si="18"/>
        <v>-844</v>
      </c>
      <c r="AZ23" s="58">
        <f t="shared" si="18"/>
        <v>-898</v>
      </c>
      <c r="BA23" s="58">
        <f t="shared" si="18"/>
        <v>-890.2</v>
      </c>
      <c r="BB23" s="58">
        <f t="shared" si="18"/>
        <v>-811.7</v>
      </c>
      <c r="BC23" s="58">
        <f t="shared" si="18"/>
        <v>-883.6</v>
      </c>
      <c r="BD23" s="58">
        <f t="shared" si="18"/>
        <v>-880.5</v>
      </c>
      <c r="BE23" s="58">
        <f>X133*-1</f>
        <v>-903.7</v>
      </c>
      <c r="BF23" s="58">
        <f>Z133*-1</f>
        <v>-787.87</v>
      </c>
      <c r="BG23" s="58">
        <f>AB133*-1</f>
        <v>-686.3</v>
      </c>
      <c r="BH23" s="58">
        <f>AD133*-1</f>
        <v>-763</v>
      </c>
      <c r="BI23" s="58">
        <f>AE133*-1</f>
        <v>-793</v>
      </c>
      <c r="BJ23" s="58">
        <f>AF133*-1</f>
        <v>-680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44</v>
      </c>
      <c r="C24" s="44">
        <v>40.799999999999997</v>
      </c>
      <c r="D24" s="44">
        <v>40.799999999999997</v>
      </c>
      <c r="E24" s="44">
        <v>40.799999999999997</v>
      </c>
      <c r="F24" s="44">
        <v>40.799999999999997</v>
      </c>
      <c r="G24" s="44">
        <v>0</v>
      </c>
      <c r="H24" s="44">
        <v>0</v>
      </c>
      <c r="I24" s="44">
        <v>0</v>
      </c>
      <c r="J24" s="44">
        <v>26.2</v>
      </c>
      <c r="K24" s="44">
        <v>40.9</v>
      </c>
      <c r="L24" s="44">
        <v>40.9</v>
      </c>
      <c r="M24" s="44">
        <v>40.9</v>
      </c>
      <c r="N24" s="44">
        <v>40.9</v>
      </c>
      <c r="O24" s="44">
        <v>45</v>
      </c>
      <c r="P24" s="44">
        <v>45</v>
      </c>
      <c r="Q24" s="44">
        <v>45</v>
      </c>
      <c r="R24" s="44">
        <v>40</v>
      </c>
      <c r="S24" s="44">
        <v>40</v>
      </c>
      <c r="T24" s="44">
        <v>45.1</v>
      </c>
      <c r="U24" s="44">
        <v>45.1</v>
      </c>
      <c r="V24" s="44">
        <v>45.1</v>
      </c>
      <c r="W24" s="44">
        <v>45.1</v>
      </c>
      <c r="X24" s="44">
        <v>45.1</v>
      </c>
      <c r="Y24" s="44">
        <v>45.1</v>
      </c>
      <c r="Z24" s="44">
        <v>45.1</v>
      </c>
      <c r="AA24" s="44">
        <v>45.1</v>
      </c>
      <c r="AB24" s="44">
        <v>45.1</v>
      </c>
      <c r="AC24" s="44">
        <v>40.700000000000003</v>
      </c>
      <c r="AD24" s="44">
        <v>40.700000000000003</v>
      </c>
      <c r="AE24" s="44">
        <v>40.700000000000003</v>
      </c>
      <c r="AF24" s="44">
        <v>38.5</v>
      </c>
      <c r="AG24" s="59">
        <v>44</v>
      </c>
      <c r="AH24" s="45">
        <f t="shared" si="2"/>
        <v>45.1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34</v>
      </c>
      <c r="C25" s="44">
        <v>30</v>
      </c>
      <c r="D25" s="44">
        <v>30</v>
      </c>
      <c r="E25" s="44">
        <v>22</v>
      </c>
      <c r="F25" s="44">
        <v>22</v>
      </c>
      <c r="G25" s="44">
        <v>22</v>
      </c>
      <c r="H25" s="44">
        <v>22</v>
      </c>
      <c r="I25" s="44">
        <v>29</v>
      </c>
      <c r="J25" s="44">
        <v>33.6</v>
      </c>
      <c r="K25" s="44">
        <v>37.5</v>
      </c>
      <c r="L25" s="44">
        <v>38</v>
      </c>
      <c r="M25" s="44">
        <v>38</v>
      </c>
      <c r="N25" s="44">
        <v>38</v>
      </c>
      <c r="O25" s="44">
        <v>42</v>
      </c>
      <c r="P25" s="44">
        <v>42</v>
      </c>
      <c r="Q25" s="44">
        <v>42</v>
      </c>
      <c r="R25" s="44">
        <v>35</v>
      </c>
      <c r="S25" s="44">
        <v>35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28</v>
      </c>
      <c r="AC25" s="44">
        <v>28</v>
      </c>
      <c r="AD25" s="44">
        <v>28</v>
      </c>
      <c r="AE25" s="44">
        <v>0</v>
      </c>
      <c r="AF25" s="44">
        <v>0</v>
      </c>
      <c r="AG25" s="59">
        <v>42</v>
      </c>
      <c r="AH25" s="45">
        <f t="shared" si="2"/>
        <v>42</v>
      </c>
      <c r="AI25" s="46">
        <f t="shared" si="3"/>
        <v>0</v>
      </c>
      <c r="AK25" s="47"/>
      <c r="AL25" s="57" t="s">
        <v>29</v>
      </c>
      <c r="AM25" s="58">
        <f t="shared" ref="AM25:BJ25" si="19">AM22+AM23</f>
        <v>2158.7000000000003</v>
      </c>
      <c r="AN25" s="58">
        <f t="shared" si="19"/>
        <v>1962.51</v>
      </c>
      <c r="AO25" s="58">
        <f t="shared" si="19"/>
        <v>1904.4</v>
      </c>
      <c r="AP25" s="58">
        <f t="shared" si="19"/>
        <v>1896.8</v>
      </c>
      <c r="AQ25" s="58">
        <f t="shared" si="19"/>
        <v>1867.2000000000003</v>
      </c>
      <c r="AR25" s="58">
        <f t="shared" si="19"/>
        <v>1839.5000000000005</v>
      </c>
      <c r="AS25" s="58">
        <f t="shared" si="19"/>
        <v>1814.1000000000004</v>
      </c>
      <c r="AT25" s="58">
        <f t="shared" si="19"/>
        <v>2007.3</v>
      </c>
      <c r="AU25" s="58">
        <f t="shared" si="19"/>
        <v>2060.9999999999991</v>
      </c>
      <c r="AV25" s="58">
        <f t="shared" si="19"/>
        <v>2155</v>
      </c>
      <c r="AW25" s="58">
        <f t="shared" si="19"/>
        <v>2141.2999999999997</v>
      </c>
      <c r="AX25" s="58">
        <f t="shared" si="19"/>
        <v>2062.9</v>
      </c>
      <c r="AY25" s="58">
        <f t="shared" si="19"/>
        <v>2013.6</v>
      </c>
      <c r="AZ25" s="58">
        <f t="shared" si="19"/>
        <v>1984.9999999999995</v>
      </c>
      <c r="BA25" s="58">
        <f t="shared" si="19"/>
        <v>2009.9999999999998</v>
      </c>
      <c r="BB25" s="58">
        <f t="shared" si="19"/>
        <v>2139.5</v>
      </c>
      <c r="BC25" s="58">
        <f t="shared" si="19"/>
        <v>2077.6999999999998</v>
      </c>
      <c r="BD25" s="58">
        <f t="shared" si="19"/>
        <v>2067.8999999999996</v>
      </c>
      <c r="BE25" s="58">
        <f t="shared" si="19"/>
        <v>2050.1999999999998</v>
      </c>
      <c r="BF25" s="58">
        <f t="shared" si="19"/>
        <v>2272.63</v>
      </c>
      <c r="BG25" s="58">
        <f t="shared" si="19"/>
        <v>2372.9000000000005</v>
      </c>
      <c r="BH25" s="58">
        <f t="shared" si="19"/>
        <v>2279.4000000000005</v>
      </c>
      <c r="BI25" s="58">
        <f t="shared" si="19"/>
        <v>2214.2000000000003</v>
      </c>
      <c r="BJ25" s="58">
        <f t="shared" si="19"/>
        <v>2152.6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40</v>
      </c>
      <c r="C26" s="44">
        <v>40</v>
      </c>
      <c r="D26" s="44">
        <v>40</v>
      </c>
      <c r="E26" s="44">
        <v>40</v>
      </c>
      <c r="F26" s="44">
        <v>40</v>
      </c>
      <c r="G26" s="44">
        <v>40</v>
      </c>
      <c r="H26" s="44">
        <v>40</v>
      </c>
      <c r="I26" s="44">
        <v>40</v>
      </c>
      <c r="J26" s="44">
        <v>36.200000000000003</v>
      </c>
      <c r="K26" s="44">
        <v>36.200000000000003</v>
      </c>
      <c r="L26" s="44">
        <v>40.1</v>
      </c>
      <c r="M26" s="44">
        <v>40.1</v>
      </c>
      <c r="N26" s="44">
        <v>40.1</v>
      </c>
      <c r="O26" s="44">
        <v>40.1</v>
      </c>
      <c r="P26" s="44">
        <v>40.1</v>
      </c>
      <c r="Q26" s="44">
        <v>40.1</v>
      </c>
      <c r="R26" s="44">
        <v>40.1</v>
      </c>
      <c r="S26" s="44">
        <v>40.1</v>
      </c>
      <c r="T26" s="44">
        <v>39.9</v>
      </c>
      <c r="U26" s="44">
        <v>39.9</v>
      </c>
      <c r="V26" s="44">
        <v>39.9</v>
      </c>
      <c r="W26" s="44">
        <v>39.9</v>
      </c>
      <c r="X26" s="44">
        <v>39.9</v>
      </c>
      <c r="Y26" s="44">
        <v>39.9</v>
      </c>
      <c r="Z26" s="44">
        <v>39.9</v>
      </c>
      <c r="AA26" s="44">
        <v>39.799999999999997</v>
      </c>
      <c r="AB26" s="44">
        <v>39.799999999999997</v>
      </c>
      <c r="AC26" s="44">
        <v>39.799999999999997</v>
      </c>
      <c r="AD26" s="44">
        <v>39.799999999999997</v>
      </c>
      <c r="AE26" s="44">
        <v>39.799999999999997</v>
      </c>
      <c r="AF26" s="44">
        <v>39.9</v>
      </c>
      <c r="AG26" s="59">
        <v>40</v>
      </c>
      <c r="AH26" s="45">
        <f t="shared" si="2"/>
        <v>40.1</v>
      </c>
      <c r="AI26" s="46">
        <f t="shared" si="3"/>
        <v>36.200000000000003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</v>
      </c>
      <c r="C27" s="44">
        <v>40.700000000000003</v>
      </c>
      <c r="D27" s="44">
        <v>40.700000000000003</v>
      </c>
      <c r="E27" s="44">
        <v>40.700000000000003</v>
      </c>
      <c r="F27" s="44">
        <v>40.700000000000003</v>
      </c>
      <c r="G27" s="44">
        <v>40.700000000000003</v>
      </c>
      <c r="H27" s="44">
        <v>40.700000000000003</v>
      </c>
      <c r="I27" s="44">
        <v>40.700000000000003</v>
      </c>
      <c r="J27" s="44">
        <v>37.200000000000003</v>
      </c>
      <c r="K27" s="44">
        <v>37.200000000000003</v>
      </c>
      <c r="L27" s="44">
        <v>40</v>
      </c>
      <c r="M27" s="44">
        <v>40</v>
      </c>
      <c r="N27" s="44">
        <v>40</v>
      </c>
      <c r="O27" s="44">
        <v>40</v>
      </c>
      <c r="P27" s="44">
        <v>40</v>
      </c>
      <c r="Q27" s="44">
        <v>40</v>
      </c>
      <c r="R27" s="44">
        <v>40</v>
      </c>
      <c r="S27" s="44">
        <v>40</v>
      </c>
      <c r="T27" s="44">
        <v>40.799999999999997</v>
      </c>
      <c r="U27" s="44">
        <v>40.799999999999997</v>
      </c>
      <c r="V27" s="44">
        <v>40.799999999999997</v>
      </c>
      <c r="W27" s="44">
        <v>40.799999999999997</v>
      </c>
      <c r="X27" s="44">
        <v>40.799999999999997</v>
      </c>
      <c r="Y27" s="44">
        <v>40.799999999999997</v>
      </c>
      <c r="Z27" s="44">
        <v>40.799999999999997</v>
      </c>
      <c r="AA27" s="44">
        <v>40</v>
      </c>
      <c r="AB27" s="44">
        <v>40</v>
      </c>
      <c r="AC27" s="44">
        <v>40</v>
      </c>
      <c r="AD27" s="44">
        <v>40</v>
      </c>
      <c r="AE27" s="44">
        <v>40</v>
      </c>
      <c r="AF27" s="44">
        <v>40.799999999999997</v>
      </c>
      <c r="AG27" s="59">
        <v>38.46</v>
      </c>
      <c r="AH27" s="45">
        <f t="shared" si="2"/>
        <v>40.799999999999997</v>
      </c>
      <c r="AI27" s="46">
        <f t="shared" si="3"/>
        <v>37.200000000000003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32</v>
      </c>
      <c r="C28" s="44">
        <v>26.4</v>
      </c>
      <c r="D28" s="44">
        <v>26.4</v>
      </c>
      <c r="E28" s="44">
        <v>27</v>
      </c>
      <c r="F28" s="44">
        <v>24</v>
      </c>
      <c r="G28" s="44">
        <v>24</v>
      </c>
      <c r="H28" s="44">
        <v>24</v>
      </c>
      <c r="I28" s="44">
        <v>27</v>
      </c>
      <c r="J28" s="44">
        <v>31</v>
      </c>
      <c r="K28" s="44">
        <v>35.5</v>
      </c>
      <c r="L28" s="44">
        <v>35.4</v>
      </c>
      <c r="M28" s="44">
        <v>35.4</v>
      </c>
      <c r="N28" s="44">
        <v>35.4</v>
      </c>
      <c r="O28" s="44">
        <v>35.4</v>
      </c>
      <c r="P28" s="44">
        <v>35.4</v>
      </c>
      <c r="Q28" s="44">
        <v>35.4</v>
      </c>
      <c r="R28" s="44">
        <v>32</v>
      </c>
      <c r="S28" s="44">
        <v>32</v>
      </c>
      <c r="T28" s="44">
        <v>39</v>
      </c>
      <c r="U28" s="44">
        <v>39</v>
      </c>
      <c r="V28" s="44">
        <v>39</v>
      </c>
      <c r="W28" s="44">
        <v>39</v>
      </c>
      <c r="X28" s="44">
        <v>39</v>
      </c>
      <c r="Y28" s="44">
        <v>39</v>
      </c>
      <c r="Z28" s="44">
        <v>39</v>
      </c>
      <c r="AA28" s="44">
        <v>38.9</v>
      </c>
      <c r="AB28" s="44">
        <v>38.9</v>
      </c>
      <c r="AC28" s="44">
        <v>38.9</v>
      </c>
      <c r="AD28" s="44">
        <v>38.9</v>
      </c>
      <c r="AE28" s="44">
        <v>38.9</v>
      </c>
      <c r="AF28" s="44">
        <v>35.4</v>
      </c>
      <c r="AG28" s="59">
        <v>38</v>
      </c>
      <c r="AH28" s="45">
        <f t="shared" si="2"/>
        <v>39</v>
      </c>
      <c r="AI28" s="46">
        <f t="shared" si="3"/>
        <v>24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37</v>
      </c>
      <c r="C29" s="44">
        <v>0</v>
      </c>
      <c r="D29" s="44">
        <v>23.2</v>
      </c>
      <c r="E29" s="44">
        <v>26.7</v>
      </c>
      <c r="F29" s="44">
        <v>26.7</v>
      </c>
      <c r="G29" s="44">
        <v>26.7</v>
      </c>
      <c r="H29" s="44">
        <v>26.7</v>
      </c>
      <c r="I29" s="44">
        <v>26.7</v>
      </c>
      <c r="J29" s="44">
        <v>33.1</v>
      </c>
      <c r="K29" s="44">
        <v>36.299999999999997</v>
      </c>
      <c r="L29" s="44">
        <v>36.299999999999997</v>
      </c>
      <c r="M29" s="44">
        <v>36.299999999999997</v>
      </c>
      <c r="N29" s="44">
        <v>36.299999999999997</v>
      </c>
      <c r="O29" s="44">
        <v>36.299999999999997</v>
      </c>
      <c r="P29" s="44">
        <v>36.299999999999997</v>
      </c>
      <c r="Q29" s="44">
        <v>36.299999999999997</v>
      </c>
      <c r="R29" s="44">
        <v>36.299999999999997</v>
      </c>
      <c r="S29" s="44">
        <v>36.299999999999997</v>
      </c>
      <c r="T29" s="44">
        <v>33.299999999999997</v>
      </c>
      <c r="U29" s="44">
        <v>37.1</v>
      </c>
      <c r="V29" s="44">
        <v>37.1</v>
      </c>
      <c r="W29" s="44">
        <v>37.1</v>
      </c>
      <c r="X29" s="44">
        <v>37.1</v>
      </c>
      <c r="Y29" s="44">
        <v>37.1</v>
      </c>
      <c r="Z29" s="44">
        <v>37.1</v>
      </c>
      <c r="AA29" s="44">
        <v>37</v>
      </c>
      <c r="AB29" s="44">
        <v>0</v>
      </c>
      <c r="AC29" s="44">
        <v>37</v>
      </c>
      <c r="AD29" s="44">
        <v>37</v>
      </c>
      <c r="AE29" s="44">
        <v>37</v>
      </c>
      <c r="AF29" s="44">
        <v>0</v>
      </c>
      <c r="AG29" s="59">
        <v>36</v>
      </c>
      <c r="AH29" s="45">
        <f t="shared" si="2"/>
        <v>37.1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8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17.899999999999999</v>
      </c>
      <c r="AA30" s="44">
        <v>18</v>
      </c>
      <c r="AB30" s="44">
        <v>11.5</v>
      </c>
      <c r="AC30" s="44">
        <v>11.5</v>
      </c>
      <c r="AD30" s="44">
        <v>11.5</v>
      </c>
      <c r="AE30" s="44">
        <v>11.5</v>
      </c>
      <c r="AF30" s="44">
        <v>11.5</v>
      </c>
      <c r="AG30" s="59">
        <v>35.5</v>
      </c>
      <c r="AH30" s="45">
        <f t="shared" si="2"/>
        <v>18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44">
        <v>4.9000000000000004</v>
      </c>
      <c r="X31" s="44">
        <v>23.2</v>
      </c>
      <c r="Y31" s="44">
        <v>23.2</v>
      </c>
      <c r="Z31" s="44">
        <v>23.2</v>
      </c>
      <c r="AA31" s="44">
        <v>22.7</v>
      </c>
      <c r="AB31" s="44">
        <v>21.2</v>
      </c>
      <c r="AC31" s="44">
        <v>21.2</v>
      </c>
      <c r="AD31" s="44">
        <v>21.2</v>
      </c>
      <c r="AE31" s="44">
        <v>21.2</v>
      </c>
      <c r="AF31" s="44">
        <v>21.2</v>
      </c>
      <c r="AG31" s="59">
        <v>32</v>
      </c>
      <c r="AH31" s="45">
        <f t="shared" si="2"/>
        <v>23.2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20.3</v>
      </c>
      <c r="C33" s="44">
        <v>19.8</v>
      </c>
      <c r="D33" s="44">
        <v>19.8</v>
      </c>
      <c r="E33" s="44">
        <v>19.8</v>
      </c>
      <c r="F33" s="44">
        <v>19.8</v>
      </c>
      <c r="G33" s="44">
        <v>23.2</v>
      </c>
      <c r="H33" s="44">
        <v>23.2</v>
      </c>
      <c r="I33" s="44">
        <v>23.2</v>
      </c>
      <c r="J33" s="44">
        <v>26.1</v>
      </c>
      <c r="K33" s="44">
        <v>26.1</v>
      </c>
      <c r="L33" s="44">
        <v>26.1</v>
      </c>
      <c r="M33" s="44">
        <v>26.1</v>
      </c>
      <c r="N33" s="44">
        <v>26.1</v>
      </c>
      <c r="O33" s="44">
        <v>29</v>
      </c>
      <c r="P33" s="44">
        <v>29</v>
      </c>
      <c r="Q33" s="44">
        <v>29</v>
      </c>
      <c r="R33" s="44">
        <v>29</v>
      </c>
      <c r="S33" s="44">
        <v>29</v>
      </c>
      <c r="T33" s="44">
        <v>26.1</v>
      </c>
      <c r="U33" s="44">
        <v>26.1</v>
      </c>
      <c r="V33" s="44">
        <v>26.1</v>
      </c>
      <c r="W33" s="44">
        <v>26.1</v>
      </c>
      <c r="X33" s="44">
        <v>26.1</v>
      </c>
      <c r="Y33" s="44">
        <v>26.1</v>
      </c>
      <c r="Z33" s="44">
        <v>33.1</v>
      </c>
      <c r="AA33" s="44">
        <v>33.1</v>
      </c>
      <c r="AB33" s="44">
        <v>33.1</v>
      </c>
      <c r="AC33" s="44">
        <v>33.1</v>
      </c>
      <c r="AD33" s="44">
        <v>26</v>
      </c>
      <c r="AE33" s="44">
        <v>26</v>
      </c>
      <c r="AF33" s="44">
        <v>26.2</v>
      </c>
      <c r="AG33" s="59">
        <v>29.04</v>
      </c>
      <c r="AH33" s="45">
        <f t="shared" si="2"/>
        <v>33.1</v>
      </c>
      <c r="AI33" s="46">
        <f t="shared" si="3"/>
        <v>19.8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20.100000000000001</v>
      </c>
      <c r="C34" s="44">
        <v>26</v>
      </c>
      <c r="D34" s="44">
        <v>22.8</v>
      </c>
      <c r="E34" s="44">
        <v>19.5</v>
      </c>
      <c r="F34" s="44">
        <v>19.5</v>
      </c>
      <c r="G34" s="44">
        <v>23.2</v>
      </c>
      <c r="H34" s="44">
        <v>23.2</v>
      </c>
      <c r="I34" s="44">
        <v>23.2</v>
      </c>
      <c r="J34" s="44">
        <v>26</v>
      </c>
      <c r="K34" s="44">
        <v>26</v>
      </c>
      <c r="L34" s="44">
        <v>26</v>
      </c>
      <c r="M34" s="44">
        <v>26</v>
      </c>
      <c r="N34" s="44">
        <v>26</v>
      </c>
      <c r="O34" s="44">
        <v>28</v>
      </c>
      <c r="P34" s="44">
        <v>28</v>
      </c>
      <c r="Q34" s="44">
        <v>28</v>
      </c>
      <c r="R34" s="44">
        <v>28</v>
      </c>
      <c r="S34" s="44">
        <v>28</v>
      </c>
      <c r="T34" s="44">
        <v>26</v>
      </c>
      <c r="U34" s="44">
        <v>26</v>
      </c>
      <c r="V34" s="44">
        <v>26</v>
      </c>
      <c r="W34" s="44">
        <v>26</v>
      </c>
      <c r="X34" s="44">
        <v>26</v>
      </c>
      <c r="Y34" s="44">
        <v>26</v>
      </c>
      <c r="Z34" s="44">
        <v>28.3</v>
      </c>
      <c r="AA34" s="44">
        <v>28.3</v>
      </c>
      <c r="AB34" s="44">
        <v>28.3</v>
      </c>
      <c r="AC34" s="44">
        <v>28.3</v>
      </c>
      <c r="AD34" s="44">
        <v>28</v>
      </c>
      <c r="AE34" s="44">
        <v>28</v>
      </c>
      <c r="AF34" s="44">
        <v>25.9</v>
      </c>
      <c r="AG34" s="59">
        <v>28.1</v>
      </c>
      <c r="AH34" s="45">
        <f t="shared" si="2"/>
        <v>28.3</v>
      </c>
      <c r="AI34" s="46">
        <f t="shared" si="3"/>
        <v>19.5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22.1</v>
      </c>
      <c r="C35" s="44">
        <v>17.8</v>
      </c>
      <c r="D35" s="44">
        <v>17.8</v>
      </c>
      <c r="E35" s="44">
        <v>16.399999999999999</v>
      </c>
      <c r="F35" s="44">
        <v>16.399999999999999</v>
      </c>
      <c r="G35" s="44">
        <v>16.399999999999999</v>
      </c>
      <c r="H35" s="44">
        <v>16.399999999999999</v>
      </c>
      <c r="I35" s="44">
        <v>16.399999999999999</v>
      </c>
      <c r="J35" s="44">
        <v>19.52</v>
      </c>
      <c r="K35" s="44">
        <v>22.1</v>
      </c>
      <c r="L35" s="44">
        <v>22.1</v>
      </c>
      <c r="M35" s="44">
        <v>22.1</v>
      </c>
      <c r="N35" s="44">
        <v>22.1</v>
      </c>
      <c r="O35" s="44">
        <v>26.6</v>
      </c>
      <c r="P35" s="44">
        <v>26.6</v>
      </c>
      <c r="Q35" s="44">
        <v>26.6</v>
      </c>
      <c r="R35" s="44">
        <v>26.6</v>
      </c>
      <c r="S35" s="44">
        <v>26.6</v>
      </c>
      <c r="T35" s="44">
        <v>22.5</v>
      </c>
      <c r="U35" s="44">
        <v>24.9</v>
      </c>
      <c r="V35" s="44">
        <v>24.9</v>
      </c>
      <c r="W35" s="44">
        <v>24.9</v>
      </c>
      <c r="X35" s="44">
        <v>24.9</v>
      </c>
      <c r="Y35" s="44">
        <v>24.9</v>
      </c>
      <c r="Z35" s="44">
        <v>24.9</v>
      </c>
      <c r="AA35" s="44">
        <v>23</v>
      </c>
      <c r="AB35" s="44">
        <v>23</v>
      </c>
      <c r="AC35" s="44">
        <v>23</v>
      </c>
      <c r="AD35" s="44">
        <v>23</v>
      </c>
      <c r="AE35" s="44">
        <v>23</v>
      </c>
      <c r="AF35" s="44">
        <v>22.2</v>
      </c>
      <c r="AG35" s="59">
        <v>27</v>
      </c>
      <c r="AH35" s="45">
        <f t="shared" si="2"/>
        <v>26.6</v>
      </c>
      <c r="AI35" s="46">
        <f t="shared" si="3"/>
        <v>16.399999999999999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59">
        <v>25</v>
      </c>
      <c r="AH36" s="45">
        <f t="shared" si="2"/>
        <v>0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23</v>
      </c>
      <c r="C37" s="44">
        <v>18.5</v>
      </c>
      <c r="D37" s="44">
        <v>18.5</v>
      </c>
      <c r="E37" s="44">
        <v>18.5</v>
      </c>
      <c r="F37" s="44">
        <v>18.5</v>
      </c>
      <c r="G37" s="44">
        <v>18.5</v>
      </c>
      <c r="H37" s="44">
        <v>20.100000000000001</v>
      </c>
      <c r="I37" s="44">
        <v>20.100000000000001</v>
      </c>
      <c r="J37" s="44">
        <v>20.100000000000001</v>
      </c>
      <c r="K37" s="44">
        <v>24.4</v>
      </c>
      <c r="L37" s="44">
        <v>24.4</v>
      </c>
      <c r="M37" s="44">
        <v>24.4</v>
      </c>
      <c r="N37" s="44">
        <v>24.4</v>
      </c>
      <c r="O37" s="44">
        <v>24.4</v>
      </c>
      <c r="P37" s="44">
        <v>24.4</v>
      </c>
      <c r="Q37" s="44">
        <v>24.4</v>
      </c>
      <c r="R37" s="44">
        <v>24.4</v>
      </c>
      <c r="S37" s="44">
        <v>24.4</v>
      </c>
      <c r="T37" s="44">
        <v>24.4</v>
      </c>
      <c r="U37" s="44">
        <v>24.4</v>
      </c>
      <c r="V37" s="44">
        <v>24.4</v>
      </c>
      <c r="W37" s="44">
        <v>24.4</v>
      </c>
      <c r="X37" s="44">
        <v>12.4</v>
      </c>
      <c r="Y37" s="44">
        <v>12.4</v>
      </c>
      <c r="Z37" s="44">
        <v>12.4</v>
      </c>
      <c r="AA37" s="44">
        <v>23.8</v>
      </c>
      <c r="AB37" s="44">
        <v>23.8</v>
      </c>
      <c r="AC37" s="44">
        <v>23.8</v>
      </c>
      <c r="AD37" s="44">
        <v>23.8</v>
      </c>
      <c r="AE37" s="44">
        <v>23.8</v>
      </c>
      <c r="AF37" s="44">
        <v>21.6</v>
      </c>
      <c r="AG37" s="59">
        <v>25</v>
      </c>
      <c r="AH37" s="45">
        <f t="shared" si="2"/>
        <v>24.4</v>
      </c>
      <c r="AI37" s="46">
        <f t="shared" si="3"/>
        <v>12.4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18</v>
      </c>
      <c r="C38" s="44">
        <v>23.2</v>
      </c>
      <c r="D38" s="44">
        <v>20.399999999999999</v>
      </c>
      <c r="E38" s="44">
        <v>18</v>
      </c>
      <c r="F38" s="44">
        <v>18</v>
      </c>
      <c r="G38" s="44">
        <v>18</v>
      </c>
      <c r="H38" s="44">
        <v>18</v>
      </c>
      <c r="I38" s="44">
        <v>18</v>
      </c>
      <c r="J38" s="44">
        <v>20.5</v>
      </c>
      <c r="K38" s="44">
        <v>20.5</v>
      </c>
      <c r="L38" s="44">
        <v>25</v>
      </c>
      <c r="M38" s="44">
        <v>25</v>
      </c>
      <c r="N38" s="44">
        <v>25</v>
      </c>
      <c r="O38" s="44">
        <v>25</v>
      </c>
      <c r="P38" s="44">
        <v>25</v>
      </c>
      <c r="Q38" s="44">
        <v>25</v>
      </c>
      <c r="R38" s="44">
        <v>25</v>
      </c>
      <c r="S38" s="44">
        <v>25</v>
      </c>
      <c r="T38" s="44">
        <v>23.1</v>
      </c>
      <c r="U38" s="44">
        <v>23.1</v>
      </c>
      <c r="V38" s="44">
        <v>23.1</v>
      </c>
      <c r="W38" s="44">
        <v>23.1</v>
      </c>
      <c r="X38" s="44">
        <v>25</v>
      </c>
      <c r="Y38" s="44">
        <v>25</v>
      </c>
      <c r="Z38" s="44">
        <v>25</v>
      </c>
      <c r="AA38" s="44">
        <v>25</v>
      </c>
      <c r="AB38" s="44">
        <v>25</v>
      </c>
      <c r="AC38" s="44">
        <v>25</v>
      </c>
      <c r="AD38" s="44">
        <v>25</v>
      </c>
      <c r="AE38" s="44">
        <v>25</v>
      </c>
      <c r="AF38" s="44">
        <v>22.8</v>
      </c>
      <c r="AG38" s="59">
        <v>25</v>
      </c>
      <c r="AH38" s="45">
        <f t="shared" si="2"/>
        <v>25</v>
      </c>
      <c r="AI38" s="46">
        <f t="shared" si="3"/>
        <v>18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21</v>
      </c>
      <c r="C39" s="44">
        <v>17.8</v>
      </c>
      <c r="D39" s="44">
        <v>17.8</v>
      </c>
      <c r="E39" s="44">
        <v>17.8</v>
      </c>
      <c r="F39" s="44">
        <v>17.8</v>
      </c>
      <c r="G39" s="44">
        <v>17.8</v>
      </c>
      <c r="H39" s="44">
        <v>17.8</v>
      </c>
      <c r="I39" s="44">
        <v>17.8</v>
      </c>
      <c r="J39" s="44">
        <v>19</v>
      </c>
      <c r="K39" s="44">
        <v>20.3</v>
      </c>
      <c r="L39" s="44">
        <v>22.9</v>
      </c>
      <c r="M39" s="44">
        <v>22.9</v>
      </c>
      <c r="N39" s="44">
        <v>22.9</v>
      </c>
      <c r="O39" s="44">
        <v>25</v>
      </c>
      <c r="P39" s="44">
        <v>25</v>
      </c>
      <c r="Q39" s="44">
        <v>25</v>
      </c>
      <c r="R39" s="44">
        <v>20</v>
      </c>
      <c r="S39" s="44">
        <v>20</v>
      </c>
      <c r="T39" s="44">
        <v>22</v>
      </c>
      <c r="U39" s="44">
        <v>23</v>
      </c>
      <c r="V39" s="44">
        <v>23</v>
      </c>
      <c r="W39" s="44">
        <v>23</v>
      </c>
      <c r="X39" s="44">
        <v>23</v>
      </c>
      <c r="Y39" s="44">
        <v>23</v>
      </c>
      <c r="Z39" s="44">
        <v>23</v>
      </c>
      <c r="AA39" s="44">
        <v>24.9</v>
      </c>
      <c r="AB39" s="44">
        <v>24.9</v>
      </c>
      <c r="AC39" s="44">
        <v>24.9</v>
      </c>
      <c r="AD39" s="44">
        <v>24.9</v>
      </c>
      <c r="AE39" s="44">
        <v>24.9</v>
      </c>
      <c r="AF39" s="44">
        <v>20.5</v>
      </c>
      <c r="AG39" s="59">
        <v>25</v>
      </c>
      <c r="AH39" s="45">
        <f t="shared" si="2"/>
        <v>25</v>
      </c>
      <c r="AI39" s="46">
        <f t="shared" si="3"/>
        <v>17.8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25</v>
      </c>
      <c r="E40" s="44">
        <v>25</v>
      </c>
      <c r="F40" s="44">
        <v>25</v>
      </c>
      <c r="G40" s="44">
        <v>25</v>
      </c>
      <c r="H40" s="44">
        <v>25</v>
      </c>
      <c r="I40" s="44">
        <v>25</v>
      </c>
      <c r="J40" s="44">
        <v>25</v>
      </c>
      <c r="K40" s="44">
        <v>25</v>
      </c>
      <c r="L40" s="44">
        <v>25</v>
      </c>
      <c r="M40" s="44">
        <v>25</v>
      </c>
      <c r="N40" s="44">
        <v>25</v>
      </c>
      <c r="O40" s="44">
        <v>25</v>
      </c>
      <c r="P40" s="44">
        <v>25</v>
      </c>
      <c r="Q40" s="44">
        <v>25</v>
      </c>
      <c r="R40" s="44">
        <v>22</v>
      </c>
      <c r="S40" s="44">
        <v>22</v>
      </c>
      <c r="T40" s="44">
        <v>22</v>
      </c>
      <c r="U40" s="44">
        <v>22</v>
      </c>
      <c r="V40" s="44">
        <v>22</v>
      </c>
      <c r="W40" s="44">
        <v>22</v>
      </c>
      <c r="X40" s="44">
        <v>22</v>
      </c>
      <c r="Y40" s="44">
        <v>22</v>
      </c>
      <c r="Z40" s="44">
        <v>22</v>
      </c>
      <c r="AA40" s="44">
        <v>25</v>
      </c>
      <c r="AB40" s="44">
        <v>25</v>
      </c>
      <c r="AC40" s="44">
        <f>25*0.9</f>
        <v>22.5</v>
      </c>
      <c r="AD40" s="44">
        <f>25*0.9</f>
        <v>22.5</v>
      </c>
      <c r="AE40" s="44">
        <f>25*0.9</f>
        <v>22.5</v>
      </c>
      <c r="AF40" s="44">
        <v>21</v>
      </c>
      <c r="AG40" s="59">
        <v>25</v>
      </c>
      <c r="AH40" s="45">
        <f t="shared" si="2"/>
        <v>25</v>
      </c>
      <c r="AI40" s="46">
        <f t="shared" si="3"/>
        <v>21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24.5</v>
      </c>
      <c r="C41" s="44">
        <v>24.2</v>
      </c>
      <c r="D41" s="44">
        <v>24.2</v>
      </c>
      <c r="E41" s="44">
        <v>20</v>
      </c>
      <c r="F41" s="44">
        <v>20</v>
      </c>
      <c r="G41" s="44">
        <v>20</v>
      </c>
      <c r="H41" s="44">
        <v>24.5</v>
      </c>
      <c r="I41" s="44">
        <v>24.5</v>
      </c>
      <c r="J41" s="44">
        <v>24.5</v>
      </c>
      <c r="K41" s="44">
        <v>24.5</v>
      </c>
      <c r="L41" s="44">
        <v>24.5</v>
      </c>
      <c r="M41" s="44">
        <v>24.5</v>
      </c>
      <c r="N41" s="44">
        <v>24.5</v>
      </c>
      <c r="O41" s="44">
        <v>24.5</v>
      </c>
      <c r="P41" s="44">
        <v>24.5</v>
      </c>
      <c r="Q41" s="44">
        <v>24.5</v>
      </c>
      <c r="R41" s="44">
        <v>22.2</v>
      </c>
      <c r="S41" s="44">
        <v>22.2</v>
      </c>
      <c r="T41" s="44">
        <v>24.5</v>
      </c>
      <c r="U41" s="44">
        <v>24.5</v>
      </c>
      <c r="V41" s="44">
        <v>24.5</v>
      </c>
      <c r="W41" s="44">
        <v>24.5</v>
      </c>
      <c r="X41" s="44">
        <v>24.5</v>
      </c>
      <c r="Y41" s="44">
        <v>24.5</v>
      </c>
      <c r="Z41" s="44">
        <v>24.5</v>
      </c>
      <c r="AA41" s="44">
        <v>24.8</v>
      </c>
      <c r="AB41" s="44">
        <v>24.8</v>
      </c>
      <c r="AC41" s="44">
        <v>22.2</v>
      </c>
      <c r="AD41" s="44">
        <v>22.2</v>
      </c>
      <c r="AE41" s="44">
        <v>22.2</v>
      </c>
      <c r="AF41" s="44">
        <v>20.7</v>
      </c>
      <c r="AG41" s="59">
        <v>24</v>
      </c>
      <c r="AH41" s="45">
        <f t="shared" si="2"/>
        <v>24.8</v>
      </c>
      <c r="AI41" s="46">
        <f t="shared" si="3"/>
        <v>20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24.5</v>
      </c>
      <c r="C42" s="44">
        <v>25.1</v>
      </c>
      <c r="D42" s="44">
        <v>25.1</v>
      </c>
      <c r="E42" s="44">
        <v>25.1</v>
      </c>
      <c r="F42" s="44">
        <v>25.1</v>
      </c>
      <c r="G42" s="44">
        <v>25.1</v>
      </c>
      <c r="H42" s="44">
        <v>25.1</v>
      </c>
      <c r="I42" s="44">
        <v>25.1</v>
      </c>
      <c r="J42" s="44">
        <v>25.1</v>
      </c>
      <c r="K42" s="44">
        <v>25.1</v>
      </c>
      <c r="L42" s="44">
        <v>25.1</v>
      </c>
      <c r="M42" s="44">
        <v>25.1</v>
      </c>
      <c r="N42" s="44">
        <v>25.1</v>
      </c>
      <c r="O42" s="44">
        <v>25.1</v>
      </c>
      <c r="P42" s="44">
        <v>25.1</v>
      </c>
      <c r="Q42" s="44">
        <v>25.1</v>
      </c>
      <c r="R42" s="44">
        <v>25.1</v>
      </c>
      <c r="S42" s="44">
        <v>25.1</v>
      </c>
      <c r="T42" s="44">
        <v>25</v>
      </c>
      <c r="U42" s="44">
        <v>25</v>
      </c>
      <c r="V42" s="44">
        <v>25</v>
      </c>
      <c r="W42" s="44">
        <v>25</v>
      </c>
      <c r="X42" s="44">
        <v>25</v>
      </c>
      <c r="Y42" s="44">
        <v>25</v>
      </c>
      <c r="Z42" s="44">
        <v>25</v>
      </c>
      <c r="AA42" s="44">
        <v>25.2</v>
      </c>
      <c r="AB42" s="44">
        <v>25.2</v>
      </c>
      <c r="AC42" s="44">
        <v>25.2</v>
      </c>
      <c r="AD42" s="44">
        <v>25.2</v>
      </c>
      <c r="AE42" s="44">
        <v>25.2</v>
      </c>
      <c r="AF42" s="44">
        <v>25</v>
      </c>
      <c r="AG42" s="59">
        <v>23.5</v>
      </c>
      <c r="AH42" s="45">
        <f t="shared" si="2"/>
        <v>25.2</v>
      </c>
      <c r="AI42" s="46">
        <f t="shared" si="3"/>
        <v>24.5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5.8</v>
      </c>
      <c r="C43" s="44">
        <v>5.8</v>
      </c>
      <c r="D43" s="44">
        <v>5.8</v>
      </c>
      <c r="E43" s="44">
        <v>5.8</v>
      </c>
      <c r="F43" s="44">
        <v>5.8</v>
      </c>
      <c r="G43" s="44">
        <v>5.8</v>
      </c>
      <c r="H43" s="44">
        <v>5.8</v>
      </c>
      <c r="I43" s="44">
        <v>5.8</v>
      </c>
      <c r="J43" s="44">
        <v>5.8</v>
      </c>
      <c r="K43" s="44">
        <v>5.8</v>
      </c>
      <c r="L43" s="44">
        <v>5.8</v>
      </c>
      <c r="M43" s="44">
        <v>5.8</v>
      </c>
      <c r="N43" s="44">
        <v>5.8</v>
      </c>
      <c r="O43" s="44">
        <v>5.8</v>
      </c>
      <c r="P43" s="44">
        <v>5.8</v>
      </c>
      <c r="Q43" s="44">
        <v>5.8</v>
      </c>
      <c r="R43" s="44">
        <v>11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10.3</v>
      </c>
      <c r="AA43" s="44">
        <v>11.3</v>
      </c>
      <c r="AB43" s="44">
        <v>6.9</v>
      </c>
      <c r="AC43" s="44">
        <v>6.9</v>
      </c>
      <c r="AD43" s="44">
        <v>6.9</v>
      </c>
      <c r="AE43" s="44">
        <v>6.9</v>
      </c>
      <c r="AF43" s="44">
        <v>6.9</v>
      </c>
      <c r="AG43" s="59">
        <v>22.5</v>
      </c>
      <c r="AH43" s="45">
        <f t="shared" si="2"/>
        <v>11.3</v>
      </c>
      <c r="AI43" s="46">
        <f t="shared" si="3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  <c r="T45" s="44">
        <v>0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22.1</v>
      </c>
      <c r="AB45" s="44">
        <v>22.1</v>
      </c>
      <c r="AC45" s="44">
        <v>22.1</v>
      </c>
      <c r="AD45" s="44">
        <v>22.1</v>
      </c>
      <c r="AE45" s="44">
        <v>22.1</v>
      </c>
      <c r="AF45" s="44">
        <v>22.1</v>
      </c>
      <c r="AG45" s="59">
        <v>22.1</v>
      </c>
      <c r="AH45" s="45">
        <f t="shared" si="2"/>
        <v>22.1</v>
      </c>
      <c r="AI45" s="46">
        <f t="shared" si="3"/>
        <v>0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22</v>
      </c>
      <c r="C46" s="44">
        <v>22</v>
      </c>
      <c r="D46" s="44">
        <v>22</v>
      </c>
      <c r="E46" s="44">
        <v>22</v>
      </c>
      <c r="F46" s="44">
        <v>16</v>
      </c>
      <c r="G46" s="44">
        <v>16</v>
      </c>
      <c r="H46" s="44">
        <v>16</v>
      </c>
      <c r="I46" s="44">
        <v>16</v>
      </c>
      <c r="J46" s="44">
        <v>22</v>
      </c>
      <c r="K46" s="44">
        <v>22</v>
      </c>
      <c r="L46" s="44">
        <v>22</v>
      </c>
      <c r="M46" s="44">
        <v>22</v>
      </c>
      <c r="N46" s="44">
        <v>22</v>
      </c>
      <c r="O46" s="44">
        <v>22</v>
      </c>
      <c r="P46" s="44">
        <v>22</v>
      </c>
      <c r="Q46" s="44">
        <v>22</v>
      </c>
      <c r="R46" s="44">
        <v>22</v>
      </c>
      <c r="S46" s="44">
        <v>22</v>
      </c>
      <c r="T46" s="44">
        <v>22</v>
      </c>
      <c r="U46" s="44">
        <v>22</v>
      </c>
      <c r="V46" s="44">
        <v>22</v>
      </c>
      <c r="W46" s="44">
        <v>22</v>
      </c>
      <c r="X46" s="44">
        <v>22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20</v>
      </c>
      <c r="AG46" s="59">
        <v>22</v>
      </c>
      <c r="AH46" s="45">
        <f t="shared" si="2"/>
        <v>22</v>
      </c>
      <c r="AI46" s="46">
        <f t="shared" si="3"/>
        <v>16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18</v>
      </c>
      <c r="C47" s="44">
        <v>18</v>
      </c>
      <c r="D47" s="44">
        <v>18</v>
      </c>
      <c r="E47" s="44">
        <v>18</v>
      </c>
      <c r="F47" s="44">
        <v>18</v>
      </c>
      <c r="G47" s="44">
        <v>18</v>
      </c>
      <c r="H47" s="44">
        <v>18</v>
      </c>
      <c r="I47" s="44">
        <v>18</v>
      </c>
      <c r="J47" s="44">
        <v>18</v>
      </c>
      <c r="K47" s="44">
        <v>18</v>
      </c>
      <c r="L47" s="44">
        <v>18</v>
      </c>
      <c r="M47" s="44">
        <v>18</v>
      </c>
      <c r="N47" s="44">
        <v>18</v>
      </c>
      <c r="O47" s="44">
        <v>18</v>
      </c>
      <c r="P47" s="44">
        <v>18</v>
      </c>
      <c r="Q47" s="44">
        <v>18</v>
      </c>
      <c r="R47" s="44">
        <v>18</v>
      </c>
      <c r="S47" s="44">
        <v>18</v>
      </c>
      <c r="T47" s="44">
        <v>18</v>
      </c>
      <c r="U47" s="44">
        <v>18</v>
      </c>
      <c r="V47" s="44">
        <v>18</v>
      </c>
      <c r="W47" s="44">
        <v>18</v>
      </c>
      <c r="X47" s="44">
        <v>18</v>
      </c>
      <c r="Y47" s="44">
        <v>18</v>
      </c>
      <c r="Z47" s="44">
        <v>18</v>
      </c>
      <c r="AA47" s="44">
        <v>22</v>
      </c>
      <c r="AB47" s="44">
        <v>22</v>
      </c>
      <c r="AC47" s="44">
        <v>22</v>
      </c>
      <c r="AD47" s="44">
        <v>22</v>
      </c>
      <c r="AE47" s="44">
        <v>22</v>
      </c>
      <c r="AF47" s="44">
        <v>22</v>
      </c>
      <c r="AG47" s="59">
        <v>22</v>
      </c>
      <c r="AH47" s="45">
        <f t="shared" si="2"/>
        <v>22</v>
      </c>
      <c r="AI47" s="46">
        <f t="shared" si="3"/>
        <v>18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22</v>
      </c>
      <c r="C48" s="44">
        <v>18.100000000000001</v>
      </c>
      <c r="D48" s="44">
        <v>18.100000000000001</v>
      </c>
      <c r="E48" s="44">
        <v>18.100000000000001</v>
      </c>
      <c r="F48" s="44">
        <v>18.100000000000001</v>
      </c>
      <c r="G48" s="44">
        <v>18.100000000000001</v>
      </c>
      <c r="H48" s="44">
        <v>18.100000000000001</v>
      </c>
      <c r="I48" s="44">
        <v>18.100000000000001</v>
      </c>
      <c r="J48" s="44">
        <v>18.100000000000001</v>
      </c>
      <c r="K48" s="44">
        <v>18.100000000000001</v>
      </c>
      <c r="L48" s="44">
        <v>18.100000000000001</v>
      </c>
      <c r="M48" s="44">
        <v>18.100000000000001</v>
      </c>
      <c r="N48" s="44">
        <v>18.100000000000001</v>
      </c>
      <c r="O48" s="44">
        <v>18.100000000000001</v>
      </c>
      <c r="P48" s="44">
        <v>18.100000000000001</v>
      </c>
      <c r="Q48" s="44">
        <v>18.100000000000001</v>
      </c>
      <c r="R48" s="44">
        <v>17</v>
      </c>
      <c r="S48" s="44">
        <v>17</v>
      </c>
      <c r="T48" s="44">
        <v>11.8</v>
      </c>
      <c r="U48" s="44">
        <v>12</v>
      </c>
      <c r="V48" s="44">
        <v>17.3</v>
      </c>
      <c r="W48" s="44">
        <v>17.3</v>
      </c>
      <c r="X48" s="44">
        <v>17.3</v>
      </c>
      <c r="Y48" s="44">
        <v>17.3</v>
      </c>
      <c r="Z48" s="44">
        <v>17.3</v>
      </c>
      <c r="AA48" s="44">
        <v>17.3</v>
      </c>
      <c r="AB48" s="44">
        <v>17.3</v>
      </c>
      <c r="AC48" s="44">
        <v>17.3</v>
      </c>
      <c r="AD48" s="44">
        <v>17.3</v>
      </c>
      <c r="AE48" s="44">
        <v>11</v>
      </c>
      <c r="AF48" s="44">
        <v>9.1999999999999993</v>
      </c>
      <c r="AG48" s="59">
        <v>22</v>
      </c>
      <c r="AH48" s="45">
        <f t="shared" si="2"/>
        <v>22</v>
      </c>
      <c r="AI48" s="46">
        <f t="shared" si="3"/>
        <v>9.1999999999999993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23.7</v>
      </c>
      <c r="C49" s="44">
        <v>23.7</v>
      </c>
      <c r="D49" s="44">
        <v>23.7</v>
      </c>
      <c r="E49" s="44">
        <v>23.7</v>
      </c>
      <c r="F49" s="44">
        <v>23.7</v>
      </c>
      <c r="G49" s="44">
        <v>23.7</v>
      </c>
      <c r="H49" s="44">
        <v>23.7</v>
      </c>
      <c r="I49" s="44">
        <v>23.7</v>
      </c>
      <c r="J49" s="44">
        <v>23.7</v>
      </c>
      <c r="K49" s="44">
        <v>23.7</v>
      </c>
      <c r="L49" s="44">
        <v>23.7</v>
      </c>
      <c r="M49" s="44">
        <v>23.7</v>
      </c>
      <c r="N49" s="44">
        <v>23.7</v>
      </c>
      <c r="O49" s="44">
        <v>23.7</v>
      </c>
      <c r="P49" s="44">
        <v>23.7</v>
      </c>
      <c r="Q49" s="44">
        <v>23.7</v>
      </c>
      <c r="R49" s="44">
        <v>23.7</v>
      </c>
      <c r="S49" s="44">
        <v>23.7</v>
      </c>
      <c r="T49" s="44">
        <v>23.7</v>
      </c>
      <c r="U49" s="44">
        <v>23.7</v>
      </c>
      <c r="V49" s="44">
        <v>23.7</v>
      </c>
      <c r="W49" s="44">
        <v>23.7</v>
      </c>
      <c r="X49" s="44">
        <v>23.7</v>
      </c>
      <c r="Y49" s="44">
        <v>23.7</v>
      </c>
      <c r="Z49" s="44">
        <v>23.7</v>
      </c>
      <c r="AA49" s="44">
        <v>23.8</v>
      </c>
      <c r="AB49" s="44">
        <v>23.8</v>
      </c>
      <c r="AC49" s="44">
        <v>23.8</v>
      </c>
      <c r="AD49" s="44">
        <v>23.8</v>
      </c>
      <c r="AE49" s="44">
        <v>23.8</v>
      </c>
      <c r="AF49" s="44">
        <v>23.8</v>
      </c>
      <c r="AG49" s="59">
        <v>21.93</v>
      </c>
      <c r="AH49" s="45">
        <f t="shared" si="2"/>
        <v>23.8</v>
      </c>
      <c r="AI49" s="46">
        <f t="shared" si="3"/>
        <v>23.7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5.6</v>
      </c>
      <c r="C50" s="44">
        <v>5.6</v>
      </c>
      <c r="D50" s="44">
        <v>5.6</v>
      </c>
      <c r="E50" s="44">
        <v>5.6</v>
      </c>
      <c r="F50" s="44">
        <v>5.6</v>
      </c>
      <c r="G50" s="44">
        <v>5.6</v>
      </c>
      <c r="H50" s="44">
        <v>5.6</v>
      </c>
      <c r="I50" s="44">
        <v>5.6</v>
      </c>
      <c r="J50" s="44">
        <v>5.6</v>
      </c>
      <c r="K50" s="44">
        <v>5.6</v>
      </c>
      <c r="L50" s="44">
        <v>5.6</v>
      </c>
      <c r="M50" s="44">
        <v>5.6</v>
      </c>
      <c r="N50" s="44">
        <v>5.6</v>
      </c>
      <c r="O50" s="44">
        <v>5.6</v>
      </c>
      <c r="P50" s="44">
        <v>5.6</v>
      </c>
      <c r="Q50" s="44">
        <v>5.6</v>
      </c>
      <c r="R50" s="44">
        <v>10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10.8</v>
      </c>
      <c r="AA50" s="44">
        <v>10.9</v>
      </c>
      <c r="AB50" s="44">
        <v>6.5</v>
      </c>
      <c r="AC50" s="44">
        <v>6.5</v>
      </c>
      <c r="AD50" s="44">
        <v>6.5</v>
      </c>
      <c r="AE50" s="44">
        <v>6.5</v>
      </c>
      <c r="AF50" s="44">
        <v>6.5</v>
      </c>
      <c r="AG50" s="59">
        <v>21.3</v>
      </c>
      <c r="AH50" s="45">
        <f t="shared" si="2"/>
        <v>10.9</v>
      </c>
      <c r="AI50" s="46">
        <f t="shared" si="3"/>
        <v>0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10</v>
      </c>
      <c r="C51" s="44">
        <v>11.5</v>
      </c>
      <c r="D51" s="44">
        <v>11.5</v>
      </c>
      <c r="E51" s="44">
        <v>11.5</v>
      </c>
      <c r="F51" s="44">
        <v>11.5</v>
      </c>
      <c r="G51" s="44">
        <v>11.5</v>
      </c>
      <c r="H51" s="44">
        <v>11.5</v>
      </c>
      <c r="I51" s="44">
        <v>11.5</v>
      </c>
      <c r="J51" s="44">
        <v>11.5</v>
      </c>
      <c r="K51" s="44">
        <v>11.5</v>
      </c>
      <c r="L51" s="44">
        <v>11.5</v>
      </c>
      <c r="M51" s="44">
        <v>11.5</v>
      </c>
      <c r="N51" s="44">
        <v>11.5</v>
      </c>
      <c r="O51" s="44">
        <v>11.5</v>
      </c>
      <c r="P51" s="44">
        <v>11.5</v>
      </c>
      <c r="Q51" s="44">
        <v>11.5</v>
      </c>
      <c r="R51" s="44">
        <v>11.5</v>
      </c>
      <c r="S51" s="44">
        <v>11.5</v>
      </c>
      <c r="T51" s="44">
        <v>11.4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11.4</v>
      </c>
      <c r="AB51" s="44">
        <v>11.4</v>
      </c>
      <c r="AC51" s="44">
        <v>11.4</v>
      </c>
      <c r="AD51" s="44">
        <v>11.4</v>
      </c>
      <c r="AE51" s="44">
        <v>11.4</v>
      </c>
      <c r="AF51" s="44">
        <v>11.4</v>
      </c>
      <c r="AG51" s="59">
        <v>20</v>
      </c>
      <c r="AH51" s="45">
        <f t="shared" si="2"/>
        <v>11.5</v>
      </c>
      <c r="AI51" s="46">
        <f t="shared" si="3"/>
        <v>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20</v>
      </c>
      <c r="C52" s="44">
        <v>18</v>
      </c>
      <c r="D52" s="44">
        <v>16</v>
      </c>
      <c r="E52" s="44">
        <v>14</v>
      </c>
      <c r="F52" s="44">
        <v>14</v>
      </c>
      <c r="G52" s="44">
        <v>14</v>
      </c>
      <c r="H52" s="44">
        <v>14</v>
      </c>
      <c r="I52" s="44">
        <v>14</v>
      </c>
      <c r="J52" s="44">
        <v>18</v>
      </c>
      <c r="K52" s="44">
        <v>18</v>
      </c>
      <c r="L52" s="44">
        <v>20</v>
      </c>
      <c r="M52" s="44">
        <v>20</v>
      </c>
      <c r="N52" s="44">
        <v>20</v>
      </c>
      <c r="O52" s="44">
        <v>20</v>
      </c>
      <c r="P52" s="44">
        <v>20</v>
      </c>
      <c r="Q52" s="44">
        <v>20</v>
      </c>
      <c r="R52" s="44">
        <v>20</v>
      </c>
      <c r="S52" s="44">
        <v>20</v>
      </c>
      <c r="T52" s="44">
        <v>19.8</v>
      </c>
      <c r="U52" s="44">
        <v>19.8</v>
      </c>
      <c r="V52" s="44">
        <v>19.8</v>
      </c>
      <c r="W52" s="44">
        <v>19.8</v>
      </c>
      <c r="X52" s="44">
        <v>19.8</v>
      </c>
      <c r="Y52" s="44">
        <v>19.8</v>
      </c>
      <c r="Z52" s="44">
        <v>19.8</v>
      </c>
      <c r="AA52" s="44">
        <v>20</v>
      </c>
      <c r="AB52" s="44">
        <v>20</v>
      </c>
      <c r="AC52" s="44">
        <v>20</v>
      </c>
      <c r="AD52" s="44">
        <v>20</v>
      </c>
      <c r="AE52" s="44">
        <v>20</v>
      </c>
      <c r="AF52" s="44">
        <v>18</v>
      </c>
      <c r="AG52" s="59">
        <v>20</v>
      </c>
      <c r="AH52" s="45">
        <f t="shared" si="2"/>
        <v>20</v>
      </c>
      <c r="AI52" s="46">
        <f t="shared" si="3"/>
        <v>14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>
        <v>20.2</v>
      </c>
      <c r="O53" s="44">
        <v>20.2</v>
      </c>
      <c r="P53" s="44">
        <v>20.2</v>
      </c>
      <c r="Q53" s="44">
        <v>20.2</v>
      </c>
      <c r="R53" s="44">
        <v>20.2</v>
      </c>
      <c r="S53" s="44">
        <v>20.2</v>
      </c>
      <c r="T53" s="44">
        <v>20.2</v>
      </c>
      <c r="U53" s="44">
        <v>20.2</v>
      </c>
      <c r="V53" s="44">
        <v>13.4</v>
      </c>
      <c r="W53" s="44">
        <v>13.4</v>
      </c>
      <c r="X53" s="44">
        <v>13.4</v>
      </c>
      <c r="Y53" s="44">
        <v>13.4</v>
      </c>
      <c r="Z53" s="44">
        <v>13.4</v>
      </c>
      <c r="AA53" s="44">
        <v>20.3</v>
      </c>
      <c r="AB53" s="44">
        <v>20.3</v>
      </c>
      <c r="AC53" s="44">
        <v>20.3</v>
      </c>
      <c r="AD53" s="44">
        <v>20.3</v>
      </c>
      <c r="AE53" s="44">
        <v>20.3</v>
      </c>
      <c r="AF53" s="44">
        <v>20.3</v>
      </c>
      <c r="AG53" s="59">
        <v>19.8</v>
      </c>
      <c r="AH53" s="45">
        <f t="shared" si="2"/>
        <v>20.3</v>
      </c>
      <c r="AI53" s="46">
        <f t="shared" si="3"/>
        <v>13.4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5.3</v>
      </c>
      <c r="H54" s="44">
        <v>8.6</v>
      </c>
      <c r="I54" s="44">
        <v>8.6</v>
      </c>
      <c r="J54" s="44">
        <v>8.6</v>
      </c>
      <c r="K54" s="44">
        <v>8.6</v>
      </c>
      <c r="L54" s="44">
        <v>8.6</v>
      </c>
      <c r="M54" s="44">
        <v>8.6</v>
      </c>
      <c r="N54" s="44">
        <v>8.6</v>
      </c>
      <c r="O54" s="44">
        <v>8.6</v>
      </c>
      <c r="P54" s="44">
        <v>8.6</v>
      </c>
      <c r="Q54" s="44">
        <v>8.6</v>
      </c>
      <c r="R54" s="44">
        <v>8.6</v>
      </c>
      <c r="S54" s="44">
        <v>8.6</v>
      </c>
      <c r="T54" s="44">
        <v>8.6999999999999993</v>
      </c>
      <c r="U54" s="44">
        <v>9.1999999999999993</v>
      </c>
      <c r="V54" s="44">
        <v>8.6999999999999993</v>
      </c>
      <c r="W54" s="44">
        <v>8.6999999999999993</v>
      </c>
      <c r="X54" s="44">
        <v>8.6999999999999993</v>
      </c>
      <c r="Y54" s="44">
        <v>8.6999999999999993</v>
      </c>
      <c r="Z54" s="44">
        <v>8.6999999999999993</v>
      </c>
      <c r="AA54" s="44">
        <v>8.6999999999999993</v>
      </c>
      <c r="AB54" s="44">
        <v>8.6999999999999993</v>
      </c>
      <c r="AC54" s="44">
        <v>8.6999999999999993</v>
      </c>
      <c r="AD54" s="44">
        <v>8.6999999999999993</v>
      </c>
      <c r="AE54" s="44">
        <v>8.6999999999999993</v>
      </c>
      <c r="AF54" s="44">
        <v>8.6999999999999993</v>
      </c>
      <c r="AG54" s="59">
        <v>18</v>
      </c>
      <c r="AH54" s="45">
        <f t="shared" si="2"/>
        <v>9.1999999999999993</v>
      </c>
      <c r="AI54" s="46">
        <f t="shared" si="3"/>
        <v>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14</v>
      </c>
      <c r="C55" s="44">
        <v>14</v>
      </c>
      <c r="D55" s="44">
        <v>14</v>
      </c>
      <c r="E55" s="44">
        <v>14</v>
      </c>
      <c r="F55" s="44">
        <v>14</v>
      </c>
      <c r="G55" s="44">
        <v>14</v>
      </c>
      <c r="H55" s="44">
        <v>14</v>
      </c>
      <c r="I55" s="44">
        <v>14</v>
      </c>
      <c r="J55" s="44">
        <v>14</v>
      </c>
      <c r="K55" s="44">
        <v>14</v>
      </c>
      <c r="L55" s="44">
        <v>15.6</v>
      </c>
      <c r="M55" s="44">
        <v>15.6</v>
      </c>
      <c r="N55" s="44">
        <v>15.6</v>
      </c>
      <c r="O55" s="44">
        <v>15.6</v>
      </c>
      <c r="P55" s="44">
        <v>15.6</v>
      </c>
      <c r="Q55" s="44">
        <v>15.6</v>
      </c>
      <c r="R55" s="44">
        <v>15.6</v>
      </c>
      <c r="S55" s="44">
        <v>15.6</v>
      </c>
      <c r="T55" s="44">
        <v>15.6</v>
      </c>
      <c r="U55" s="44">
        <v>15.6</v>
      </c>
      <c r="V55" s="44">
        <v>15.6</v>
      </c>
      <c r="W55" s="44">
        <v>15.6</v>
      </c>
      <c r="X55" s="44">
        <v>15.6</v>
      </c>
      <c r="Y55" s="44">
        <v>15.6</v>
      </c>
      <c r="Z55" s="44">
        <v>15.6</v>
      </c>
      <c r="AA55" s="44">
        <v>15.6</v>
      </c>
      <c r="AB55" s="44">
        <v>15.6</v>
      </c>
      <c r="AC55" s="44">
        <v>15.6</v>
      </c>
      <c r="AD55" s="44">
        <v>15.6</v>
      </c>
      <c r="AE55" s="44">
        <v>15.6</v>
      </c>
      <c r="AF55" s="44">
        <v>15.6</v>
      </c>
      <c r="AG55" s="59">
        <v>15.33</v>
      </c>
      <c r="AH55" s="45">
        <f t="shared" si="2"/>
        <v>15.6</v>
      </c>
      <c r="AI55" s="46">
        <f t="shared" si="3"/>
        <v>14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0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14</v>
      </c>
      <c r="C57" s="44">
        <v>14</v>
      </c>
      <c r="D57" s="44">
        <v>14</v>
      </c>
      <c r="E57" s="44">
        <v>14</v>
      </c>
      <c r="F57" s="44">
        <v>14</v>
      </c>
      <c r="G57" s="44">
        <v>14</v>
      </c>
      <c r="H57" s="44">
        <v>14</v>
      </c>
      <c r="I57" s="44">
        <v>14</v>
      </c>
      <c r="J57" s="44">
        <v>14</v>
      </c>
      <c r="K57" s="44">
        <v>14</v>
      </c>
      <c r="L57" s="44">
        <v>14</v>
      </c>
      <c r="M57" s="44">
        <v>14</v>
      </c>
      <c r="N57" s="44">
        <v>14</v>
      </c>
      <c r="O57" s="44">
        <v>14</v>
      </c>
      <c r="P57" s="44">
        <v>14</v>
      </c>
      <c r="Q57" s="44">
        <v>14</v>
      </c>
      <c r="R57" s="44">
        <v>14</v>
      </c>
      <c r="S57" s="44">
        <v>14</v>
      </c>
      <c r="T57" s="44">
        <v>14</v>
      </c>
      <c r="U57" s="44">
        <v>14</v>
      </c>
      <c r="V57" s="44">
        <v>14</v>
      </c>
      <c r="W57" s="44">
        <v>14</v>
      </c>
      <c r="X57" s="44">
        <v>14</v>
      </c>
      <c r="Y57" s="44">
        <v>14</v>
      </c>
      <c r="Z57" s="44">
        <v>14</v>
      </c>
      <c r="AA57" s="44">
        <v>15.5</v>
      </c>
      <c r="AB57" s="44">
        <v>15.5</v>
      </c>
      <c r="AC57" s="44">
        <v>15.5</v>
      </c>
      <c r="AD57" s="44">
        <v>15.5</v>
      </c>
      <c r="AE57" s="44">
        <v>15.5</v>
      </c>
      <c r="AF57" s="44">
        <v>15.5</v>
      </c>
      <c r="AG57" s="59">
        <v>14.9</v>
      </c>
      <c r="AH57" s="45">
        <f t="shared" si="2"/>
        <v>15.5</v>
      </c>
      <c r="AI57" s="46">
        <f t="shared" si="3"/>
        <v>14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14.9</v>
      </c>
      <c r="C58" s="44">
        <v>12.8</v>
      </c>
      <c r="D58" s="44">
        <v>12.8</v>
      </c>
      <c r="E58" s="44">
        <v>12.8</v>
      </c>
      <c r="F58" s="44">
        <v>12.8</v>
      </c>
      <c r="G58" s="44">
        <v>14.7</v>
      </c>
      <c r="H58" s="44">
        <v>14.7</v>
      </c>
      <c r="I58" s="44">
        <v>14.7</v>
      </c>
      <c r="J58" s="44">
        <v>14.7</v>
      </c>
      <c r="K58" s="44">
        <v>14.7</v>
      </c>
      <c r="L58" s="44">
        <v>14.7</v>
      </c>
      <c r="M58" s="44">
        <v>14.7</v>
      </c>
      <c r="N58" s="44">
        <v>14.7</v>
      </c>
      <c r="O58" s="44">
        <v>14.7</v>
      </c>
      <c r="P58" s="44">
        <v>14.7</v>
      </c>
      <c r="Q58" s="44">
        <v>14.7</v>
      </c>
      <c r="R58" s="44">
        <v>14.7</v>
      </c>
      <c r="S58" s="44">
        <v>14.7</v>
      </c>
      <c r="T58" s="44">
        <v>14.8</v>
      </c>
      <c r="U58" s="44">
        <v>14.8</v>
      </c>
      <c r="V58" s="44">
        <v>14.8</v>
      </c>
      <c r="W58" s="44">
        <v>14.8</v>
      </c>
      <c r="X58" s="44">
        <v>14.8</v>
      </c>
      <c r="Y58" s="44">
        <v>14.8</v>
      </c>
      <c r="Z58" s="44">
        <v>14.8</v>
      </c>
      <c r="AA58" s="44">
        <v>14.8</v>
      </c>
      <c r="AB58" s="44">
        <v>14.8</v>
      </c>
      <c r="AC58" s="44">
        <v>14.8</v>
      </c>
      <c r="AD58" s="44">
        <v>14.8</v>
      </c>
      <c r="AE58" s="44">
        <v>14.8</v>
      </c>
      <c r="AF58" s="44">
        <v>14.8</v>
      </c>
      <c r="AG58" s="59">
        <v>14.3</v>
      </c>
      <c r="AH58" s="45">
        <f t="shared" si="2"/>
        <v>14.9</v>
      </c>
      <c r="AI58" s="46">
        <f t="shared" si="3"/>
        <v>12.8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13.5</v>
      </c>
      <c r="C61" s="44">
        <v>13.5</v>
      </c>
      <c r="D61" s="44">
        <v>13.5</v>
      </c>
      <c r="E61" s="44">
        <v>13.5</v>
      </c>
      <c r="F61" s="44">
        <v>13.5</v>
      </c>
      <c r="G61" s="44">
        <v>13.5</v>
      </c>
      <c r="H61" s="44">
        <v>13.5</v>
      </c>
      <c r="I61" s="44">
        <v>13.5</v>
      </c>
      <c r="J61" s="44">
        <v>13.5</v>
      </c>
      <c r="K61" s="44">
        <v>13.5</v>
      </c>
      <c r="L61" s="44">
        <v>13.5</v>
      </c>
      <c r="M61" s="44">
        <v>13.5</v>
      </c>
      <c r="N61" s="44">
        <v>13.5</v>
      </c>
      <c r="O61" s="44">
        <v>13.5</v>
      </c>
      <c r="P61" s="44">
        <v>13.5</v>
      </c>
      <c r="Q61" s="44">
        <v>13.5</v>
      </c>
      <c r="R61" s="44">
        <v>13.5</v>
      </c>
      <c r="S61" s="44">
        <v>13.5</v>
      </c>
      <c r="T61" s="44">
        <v>13.5</v>
      </c>
      <c r="U61" s="44">
        <v>13.5</v>
      </c>
      <c r="V61" s="44">
        <v>13.5</v>
      </c>
      <c r="W61" s="44">
        <v>13.5</v>
      </c>
      <c r="X61" s="44">
        <v>13.5</v>
      </c>
      <c r="Y61" s="44">
        <v>13.5</v>
      </c>
      <c r="Z61" s="44">
        <v>13.5</v>
      </c>
      <c r="AA61" s="44">
        <v>15</v>
      </c>
      <c r="AB61" s="44">
        <v>15</v>
      </c>
      <c r="AC61" s="44">
        <v>15</v>
      </c>
      <c r="AD61" s="44">
        <v>15</v>
      </c>
      <c r="AE61" s="44">
        <v>15</v>
      </c>
      <c r="AF61" s="44">
        <v>15</v>
      </c>
      <c r="AG61" s="59">
        <v>13.5</v>
      </c>
      <c r="AH61" s="45">
        <f t="shared" si="2"/>
        <v>15</v>
      </c>
      <c r="AI61" s="46">
        <f t="shared" si="3"/>
        <v>13.5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13</v>
      </c>
      <c r="C63" s="44">
        <v>13</v>
      </c>
      <c r="D63" s="44">
        <v>13</v>
      </c>
      <c r="E63" s="44">
        <v>13</v>
      </c>
      <c r="F63" s="44">
        <v>13</v>
      </c>
      <c r="G63" s="44">
        <v>13</v>
      </c>
      <c r="H63" s="44">
        <v>13</v>
      </c>
      <c r="I63" s="44">
        <v>13</v>
      </c>
      <c r="J63" s="44">
        <v>13</v>
      </c>
      <c r="K63" s="44">
        <v>13</v>
      </c>
      <c r="L63" s="44">
        <v>13</v>
      </c>
      <c r="M63" s="44">
        <v>13</v>
      </c>
      <c r="N63" s="44">
        <v>13</v>
      </c>
      <c r="O63" s="44">
        <v>13</v>
      </c>
      <c r="P63" s="44">
        <v>13</v>
      </c>
      <c r="Q63" s="44">
        <v>13</v>
      </c>
      <c r="R63" s="44">
        <v>13</v>
      </c>
      <c r="S63" s="44">
        <v>13</v>
      </c>
      <c r="T63" s="44">
        <v>13</v>
      </c>
      <c r="U63" s="44">
        <v>13</v>
      </c>
      <c r="V63" s="44">
        <v>13</v>
      </c>
      <c r="W63" s="44">
        <v>13</v>
      </c>
      <c r="X63" s="44">
        <v>13</v>
      </c>
      <c r="Y63" s="44">
        <v>13</v>
      </c>
      <c r="Z63" s="44">
        <v>13</v>
      </c>
      <c r="AA63" s="44">
        <v>12</v>
      </c>
      <c r="AB63" s="44">
        <v>12</v>
      </c>
      <c r="AC63" s="44">
        <v>12</v>
      </c>
      <c r="AD63" s="44">
        <v>12</v>
      </c>
      <c r="AE63" s="44">
        <v>12</v>
      </c>
      <c r="AF63" s="44">
        <v>11</v>
      </c>
      <c r="AG63" s="59">
        <v>13</v>
      </c>
      <c r="AH63" s="45">
        <f t="shared" si="2"/>
        <v>13</v>
      </c>
      <c r="AI63" s="46">
        <f t="shared" si="3"/>
        <v>11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7</v>
      </c>
      <c r="C64" s="44">
        <v>7.4</v>
      </c>
      <c r="D64" s="44">
        <v>7.4</v>
      </c>
      <c r="E64" s="44">
        <v>7.4</v>
      </c>
      <c r="F64" s="44">
        <v>7.4</v>
      </c>
      <c r="G64" s="44">
        <v>7.4</v>
      </c>
      <c r="H64" s="44">
        <v>7.4</v>
      </c>
      <c r="I64" s="44">
        <v>7.4</v>
      </c>
      <c r="J64" s="44">
        <v>7.4</v>
      </c>
      <c r="K64" s="44">
        <v>7.4</v>
      </c>
      <c r="L64" s="44">
        <v>7.4</v>
      </c>
      <c r="M64" s="44">
        <v>7.4</v>
      </c>
      <c r="N64" s="44">
        <v>7.4</v>
      </c>
      <c r="O64" s="44">
        <v>7.4</v>
      </c>
      <c r="P64" s="44">
        <v>7.4</v>
      </c>
      <c r="Q64" s="44">
        <v>7.4</v>
      </c>
      <c r="R64" s="44">
        <v>7.4</v>
      </c>
      <c r="S64" s="44">
        <v>7.4</v>
      </c>
      <c r="T64" s="44">
        <v>7.4</v>
      </c>
      <c r="U64" s="44">
        <v>7.4</v>
      </c>
      <c r="V64" s="44">
        <v>7.4</v>
      </c>
      <c r="W64" s="44">
        <v>7.4</v>
      </c>
      <c r="X64" s="44">
        <v>7.4</v>
      </c>
      <c r="Y64" s="44">
        <v>7.4</v>
      </c>
      <c r="Z64" s="44">
        <v>7.4</v>
      </c>
      <c r="AA64" s="44">
        <v>6.8</v>
      </c>
      <c r="AB64" s="44">
        <v>6.8</v>
      </c>
      <c r="AC64" s="44">
        <v>6.8</v>
      </c>
      <c r="AD64" s="44">
        <v>6.8</v>
      </c>
      <c r="AE64" s="44">
        <v>6.8</v>
      </c>
      <c r="AF64" s="44">
        <v>6.9</v>
      </c>
      <c r="AG64" s="59">
        <v>12</v>
      </c>
      <c r="AH64" s="45">
        <f t="shared" si="2"/>
        <v>7.4</v>
      </c>
      <c r="AI64" s="46">
        <f t="shared" si="3"/>
        <v>6.8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0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12</v>
      </c>
      <c r="AB66" s="44">
        <v>12</v>
      </c>
      <c r="AC66" s="44">
        <v>12</v>
      </c>
      <c r="AD66" s="44">
        <v>12</v>
      </c>
      <c r="AE66" s="44">
        <v>12</v>
      </c>
      <c r="AF66" s="44">
        <v>12</v>
      </c>
      <c r="AG66" s="59">
        <v>12</v>
      </c>
      <c r="AH66" s="45">
        <f t="shared" si="2"/>
        <v>12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13.5</v>
      </c>
      <c r="C67" s="44">
        <v>13.5</v>
      </c>
      <c r="D67" s="44">
        <v>13.5</v>
      </c>
      <c r="E67" s="44">
        <v>13.5</v>
      </c>
      <c r="F67" s="44">
        <v>13.5</v>
      </c>
      <c r="G67" s="44">
        <v>13.5</v>
      </c>
      <c r="H67" s="44">
        <v>13.5</v>
      </c>
      <c r="I67" s="44">
        <v>13.5</v>
      </c>
      <c r="J67" s="44">
        <v>13.5</v>
      </c>
      <c r="K67" s="44">
        <v>13.5</v>
      </c>
      <c r="L67" s="44">
        <v>13.5</v>
      </c>
      <c r="M67" s="44">
        <v>13.5</v>
      </c>
      <c r="N67" s="44">
        <v>13.5</v>
      </c>
      <c r="O67" s="44">
        <v>13.5</v>
      </c>
      <c r="P67" s="44">
        <v>13.5</v>
      </c>
      <c r="Q67" s="44">
        <v>13.5</v>
      </c>
      <c r="R67" s="44">
        <v>13.5</v>
      </c>
      <c r="S67" s="44">
        <v>13.5</v>
      </c>
      <c r="T67" s="44">
        <v>13.5</v>
      </c>
      <c r="U67" s="44">
        <v>13.5</v>
      </c>
      <c r="V67" s="44">
        <v>13.5</v>
      </c>
      <c r="W67" s="44">
        <v>13.5</v>
      </c>
      <c r="X67" s="44">
        <v>13.5</v>
      </c>
      <c r="Y67" s="44">
        <v>13.5</v>
      </c>
      <c r="Z67" s="44">
        <v>13.5</v>
      </c>
      <c r="AA67" s="44">
        <v>13.3</v>
      </c>
      <c r="AB67" s="44">
        <v>13.3</v>
      </c>
      <c r="AC67" s="44">
        <v>13.3</v>
      </c>
      <c r="AD67" s="44">
        <v>13.3</v>
      </c>
      <c r="AE67" s="44">
        <v>13.3</v>
      </c>
      <c r="AF67" s="44">
        <v>13.3</v>
      </c>
      <c r="AG67" s="59">
        <v>12</v>
      </c>
      <c r="AH67" s="45">
        <f t="shared" si="2"/>
        <v>13.5</v>
      </c>
      <c r="AI67" s="46">
        <f t="shared" si="3"/>
        <v>13.3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8.9</v>
      </c>
      <c r="C68" s="44">
        <v>8.9</v>
      </c>
      <c r="D68" s="44">
        <v>8.9</v>
      </c>
      <c r="E68" s="44">
        <v>8.9</v>
      </c>
      <c r="F68" s="44">
        <v>8.9</v>
      </c>
      <c r="G68" s="44">
        <v>12.5</v>
      </c>
      <c r="H68" s="44">
        <v>12.5</v>
      </c>
      <c r="I68" s="44">
        <v>12.5</v>
      </c>
      <c r="J68" s="44">
        <v>12.5</v>
      </c>
      <c r="K68" s="44">
        <v>12.5</v>
      </c>
      <c r="L68" s="44">
        <v>12.5</v>
      </c>
      <c r="M68" s="44">
        <v>12.5</v>
      </c>
      <c r="N68" s="44">
        <v>12.5</v>
      </c>
      <c r="O68" s="44">
        <v>12.5</v>
      </c>
      <c r="P68" s="44">
        <v>12.5</v>
      </c>
      <c r="Q68" s="44">
        <v>12.5</v>
      </c>
      <c r="R68" s="44">
        <v>12.5</v>
      </c>
      <c r="S68" s="44">
        <v>12.5</v>
      </c>
      <c r="T68" s="44">
        <v>12.5</v>
      </c>
      <c r="U68" s="44">
        <v>12.5</v>
      </c>
      <c r="V68" s="44">
        <v>12.5</v>
      </c>
      <c r="W68" s="44">
        <v>12.5</v>
      </c>
      <c r="X68" s="44">
        <v>12.5</v>
      </c>
      <c r="Y68" s="44">
        <v>12.5</v>
      </c>
      <c r="Z68" s="44">
        <v>12.5</v>
      </c>
      <c r="AA68" s="44">
        <v>12.5</v>
      </c>
      <c r="AB68" s="44">
        <v>12.5</v>
      </c>
      <c r="AC68" s="44">
        <v>12.5</v>
      </c>
      <c r="AD68" s="44">
        <v>12.5</v>
      </c>
      <c r="AE68" s="44">
        <v>11.1</v>
      </c>
      <c r="AF68" s="44">
        <v>11.1</v>
      </c>
      <c r="AG68" s="59">
        <v>12</v>
      </c>
      <c r="AH68" s="45">
        <f t="shared" si="2"/>
        <v>12.5</v>
      </c>
      <c r="AI68" s="46">
        <f t="shared" si="3"/>
        <v>8.9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10</v>
      </c>
      <c r="D69" s="44">
        <v>10</v>
      </c>
      <c r="E69" s="44">
        <v>10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v>10</v>
      </c>
      <c r="S69" s="44">
        <v>10</v>
      </c>
      <c r="T69" s="44">
        <v>10</v>
      </c>
      <c r="U69" s="44">
        <v>10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11.5</v>
      </c>
      <c r="AB69" s="44">
        <v>9.5</v>
      </c>
      <c r="AC69" s="44">
        <v>9.5</v>
      </c>
      <c r="AD69" s="44">
        <v>9.5</v>
      </c>
      <c r="AE69" s="44">
        <v>9.5</v>
      </c>
      <c r="AF69" s="44">
        <v>9.5</v>
      </c>
      <c r="AG69" s="59">
        <v>11.88</v>
      </c>
      <c r="AH69" s="45">
        <f t="shared" si="2"/>
        <v>11.5</v>
      </c>
      <c r="AI69" s="46">
        <f t="shared" si="3"/>
        <v>9.5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11.1</v>
      </c>
      <c r="C70" s="44">
        <v>11.1</v>
      </c>
      <c r="D70" s="44">
        <v>11.1</v>
      </c>
      <c r="E70" s="44">
        <v>11.1</v>
      </c>
      <c r="F70" s="44">
        <v>11.1</v>
      </c>
      <c r="G70" s="44">
        <v>11.1</v>
      </c>
      <c r="H70" s="44">
        <v>11.1</v>
      </c>
      <c r="I70" s="44">
        <v>11.1</v>
      </c>
      <c r="J70" s="44">
        <v>11.1</v>
      </c>
      <c r="K70" s="44">
        <v>11.1</v>
      </c>
      <c r="L70" s="44">
        <v>11.1</v>
      </c>
      <c r="M70" s="44">
        <v>11.1</v>
      </c>
      <c r="N70" s="44">
        <v>11.1</v>
      </c>
      <c r="O70" s="44">
        <v>11.1</v>
      </c>
      <c r="P70" s="44">
        <v>11.1</v>
      </c>
      <c r="Q70" s="44">
        <v>11.1</v>
      </c>
      <c r="R70" s="44">
        <v>11.1</v>
      </c>
      <c r="S70" s="44">
        <v>11.1</v>
      </c>
      <c r="T70" s="44">
        <v>11.1</v>
      </c>
      <c r="U70" s="44">
        <v>11.1</v>
      </c>
      <c r="V70" s="44">
        <v>11.1</v>
      </c>
      <c r="W70" s="44">
        <v>11.1</v>
      </c>
      <c r="X70" s="44">
        <v>11.1</v>
      </c>
      <c r="Y70" s="44">
        <v>11.1</v>
      </c>
      <c r="Z70" s="44">
        <v>11.1</v>
      </c>
      <c r="AA70" s="44">
        <v>10.199999999999999</v>
      </c>
      <c r="AB70" s="44">
        <v>10.199999999999999</v>
      </c>
      <c r="AC70" s="44">
        <v>10.199999999999999</v>
      </c>
      <c r="AD70" s="44">
        <v>10.199999999999999</v>
      </c>
      <c r="AE70" s="44">
        <v>10.199999999999999</v>
      </c>
      <c r="AF70" s="44">
        <v>10.199999999999999</v>
      </c>
      <c r="AG70" s="59">
        <v>11</v>
      </c>
      <c r="AH70" s="45">
        <f t="shared" si="2"/>
        <v>11.1</v>
      </c>
      <c r="AI70" s="46">
        <f t="shared" si="3"/>
        <v>10.199999999999999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9.4</v>
      </c>
      <c r="AB71" s="44">
        <v>9.4</v>
      </c>
      <c r="AC71" s="44">
        <v>9.4</v>
      </c>
      <c r="AD71" s="44">
        <v>9.4</v>
      </c>
      <c r="AE71" s="44">
        <v>9.4</v>
      </c>
      <c r="AF71" s="44">
        <v>9.4</v>
      </c>
      <c r="AG71" s="59">
        <v>11</v>
      </c>
      <c r="AH71" s="45">
        <f t="shared" si="2"/>
        <v>9.4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9.6999999999999993</v>
      </c>
      <c r="C72" s="44">
        <v>11.7</v>
      </c>
      <c r="D72" s="44">
        <v>11.7</v>
      </c>
      <c r="E72" s="44">
        <v>11.7</v>
      </c>
      <c r="F72" s="44">
        <v>11.7</v>
      </c>
      <c r="G72" s="44">
        <v>11.7</v>
      </c>
      <c r="H72" s="44">
        <v>11.7</v>
      </c>
      <c r="I72" s="44">
        <v>11.7</v>
      </c>
      <c r="J72" s="44">
        <v>9.6</v>
      </c>
      <c r="K72" s="44">
        <v>9.6</v>
      </c>
      <c r="L72" s="44">
        <v>11.1</v>
      </c>
      <c r="M72" s="44">
        <v>11.1</v>
      </c>
      <c r="N72" s="44">
        <v>11.1</v>
      </c>
      <c r="O72" s="44">
        <v>11.1</v>
      </c>
      <c r="P72" s="44">
        <v>11.1</v>
      </c>
      <c r="Q72" s="44">
        <v>11.1</v>
      </c>
      <c r="R72" s="44">
        <v>11.1</v>
      </c>
      <c r="S72" s="44">
        <v>11.1</v>
      </c>
      <c r="T72" s="44">
        <v>11.1</v>
      </c>
      <c r="U72" s="44">
        <v>11.1</v>
      </c>
      <c r="V72" s="44">
        <v>0</v>
      </c>
      <c r="W72" s="44">
        <v>0</v>
      </c>
      <c r="X72" s="44">
        <v>0</v>
      </c>
      <c r="Y72" s="44">
        <v>0</v>
      </c>
      <c r="Z72" s="44">
        <v>0</v>
      </c>
      <c r="AA72" s="44">
        <v>11.6</v>
      </c>
      <c r="AB72" s="44">
        <v>11.6</v>
      </c>
      <c r="AC72" s="44">
        <v>11.6</v>
      </c>
      <c r="AD72" s="44">
        <v>11.6</v>
      </c>
      <c r="AE72" s="44">
        <v>11.6</v>
      </c>
      <c r="AF72" s="44">
        <v>11.6</v>
      </c>
      <c r="AG72" s="59">
        <v>10.7</v>
      </c>
      <c r="AH72" s="45">
        <f t="shared" si="2"/>
        <v>11.7</v>
      </c>
      <c r="AI72" s="46">
        <f t="shared" si="3"/>
        <v>0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3.9</v>
      </c>
      <c r="C73" s="44">
        <v>10.5</v>
      </c>
      <c r="D73" s="44">
        <v>10.5</v>
      </c>
      <c r="E73" s="44">
        <v>10.5</v>
      </c>
      <c r="F73" s="44">
        <v>10.5</v>
      </c>
      <c r="G73" s="44">
        <v>10.5</v>
      </c>
      <c r="H73" s="44">
        <v>10.5</v>
      </c>
      <c r="I73" s="44">
        <v>10.5</v>
      </c>
      <c r="J73" s="44">
        <v>10.5</v>
      </c>
      <c r="K73" s="44">
        <v>10.5</v>
      </c>
      <c r="L73" s="44">
        <v>10.5</v>
      </c>
      <c r="M73" s="44">
        <v>10.5</v>
      </c>
      <c r="N73" s="44">
        <v>10.5</v>
      </c>
      <c r="O73" s="44">
        <v>10.5</v>
      </c>
      <c r="P73" s="44">
        <v>10.5</v>
      </c>
      <c r="Q73" s="44">
        <v>10.5</v>
      </c>
      <c r="R73" s="44">
        <v>10.5</v>
      </c>
      <c r="S73" s="44">
        <v>10.5</v>
      </c>
      <c r="T73" s="44">
        <v>5.4</v>
      </c>
      <c r="U73" s="44">
        <v>5.4</v>
      </c>
      <c r="V73" s="44">
        <v>5.6</v>
      </c>
      <c r="W73" s="44">
        <v>5.6</v>
      </c>
      <c r="X73" s="44">
        <v>5.6</v>
      </c>
      <c r="Y73" s="44">
        <v>5.6</v>
      </c>
      <c r="Z73" s="44">
        <v>5.6</v>
      </c>
      <c r="AA73" s="44">
        <v>4.4000000000000004</v>
      </c>
      <c r="AB73" s="44">
        <v>4.4000000000000004</v>
      </c>
      <c r="AC73" s="44">
        <v>4.4000000000000004</v>
      </c>
      <c r="AD73" s="44">
        <v>4.4000000000000004</v>
      </c>
      <c r="AE73" s="44">
        <v>4.4000000000000004</v>
      </c>
      <c r="AF73" s="44">
        <v>4.4000000000000004</v>
      </c>
      <c r="AG73" s="59">
        <v>10.3</v>
      </c>
      <c r="AH73" s="45">
        <f>MAX(B73:AF73)</f>
        <v>10.5</v>
      </c>
      <c r="AI73" s="46">
        <f>MIN(B73:AF73)</f>
        <v>3.9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10</v>
      </c>
      <c r="E74" s="44">
        <v>10</v>
      </c>
      <c r="F74" s="44">
        <v>7</v>
      </c>
      <c r="G74" s="44">
        <v>7</v>
      </c>
      <c r="H74" s="44">
        <v>7</v>
      </c>
      <c r="I74" s="44">
        <v>7</v>
      </c>
      <c r="J74" s="44">
        <v>7</v>
      </c>
      <c r="K74" s="44">
        <v>7</v>
      </c>
      <c r="L74" s="44">
        <v>7</v>
      </c>
      <c r="M74" s="44">
        <v>7</v>
      </c>
      <c r="N74" s="44">
        <v>7</v>
      </c>
      <c r="O74" s="44">
        <v>7</v>
      </c>
      <c r="P74" s="44">
        <v>7</v>
      </c>
      <c r="Q74" s="44">
        <v>7</v>
      </c>
      <c r="R74" s="44">
        <v>7</v>
      </c>
      <c r="S74" s="44">
        <v>7</v>
      </c>
      <c r="T74" s="44">
        <v>7</v>
      </c>
      <c r="U74" s="44">
        <v>7</v>
      </c>
      <c r="V74" s="44">
        <v>7</v>
      </c>
      <c r="W74" s="44">
        <v>7</v>
      </c>
      <c r="X74" s="44">
        <v>7</v>
      </c>
      <c r="Y74" s="44">
        <v>7</v>
      </c>
      <c r="Z74" s="44">
        <v>7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7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8.4</v>
      </c>
      <c r="C76" s="44">
        <v>8.4</v>
      </c>
      <c r="D76" s="44">
        <v>8.4</v>
      </c>
      <c r="E76" s="44">
        <v>8.4</v>
      </c>
      <c r="F76" s="44">
        <v>8.4</v>
      </c>
      <c r="G76" s="44">
        <v>8.8000000000000007</v>
      </c>
      <c r="H76" s="44">
        <v>8.8000000000000007</v>
      </c>
      <c r="I76" s="44">
        <v>8.8000000000000007</v>
      </c>
      <c r="J76" s="44">
        <v>8.8000000000000007</v>
      </c>
      <c r="K76" s="44">
        <v>8.8000000000000007</v>
      </c>
      <c r="L76" s="44">
        <v>8.8000000000000007</v>
      </c>
      <c r="M76" s="44">
        <v>8.8000000000000007</v>
      </c>
      <c r="N76" s="44">
        <v>8.8000000000000007</v>
      </c>
      <c r="O76" s="44">
        <v>8.8000000000000007</v>
      </c>
      <c r="P76" s="44">
        <v>8.8000000000000007</v>
      </c>
      <c r="Q76" s="44">
        <v>8.8000000000000007</v>
      </c>
      <c r="R76" s="44">
        <v>8.8000000000000007</v>
      </c>
      <c r="S76" s="44">
        <v>8.8000000000000007</v>
      </c>
      <c r="T76" s="44">
        <v>7.8</v>
      </c>
      <c r="U76" s="44">
        <v>8.3000000000000007</v>
      </c>
      <c r="V76" s="44">
        <v>8.3000000000000007</v>
      </c>
      <c r="W76" s="44">
        <v>8.3000000000000007</v>
      </c>
      <c r="X76" s="44">
        <v>8.3000000000000007</v>
      </c>
      <c r="Y76" s="44">
        <v>8.3000000000000007</v>
      </c>
      <c r="Z76" s="44">
        <v>8.3000000000000007</v>
      </c>
      <c r="AA76" s="44">
        <v>8.4</v>
      </c>
      <c r="AB76" s="44">
        <v>8.4</v>
      </c>
      <c r="AC76" s="44">
        <v>8.4</v>
      </c>
      <c r="AD76" s="44">
        <v>8.4</v>
      </c>
      <c r="AE76" s="44">
        <v>8.4</v>
      </c>
      <c r="AF76" s="44">
        <v>8.4</v>
      </c>
      <c r="AG76" s="59">
        <v>10</v>
      </c>
      <c r="AH76" s="45">
        <f t="shared" si="2"/>
        <v>8.8000000000000007</v>
      </c>
      <c r="AI76" s="46">
        <f t="shared" si="3"/>
        <v>7.8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257</v>
      </c>
      <c r="C78" s="63">
        <v>257</v>
      </c>
      <c r="D78" s="63">
        <v>257</v>
      </c>
      <c r="E78" s="63">
        <v>257</v>
      </c>
      <c r="F78" s="63">
        <v>257</v>
      </c>
      <c r="G78" s="63">
        <v>257</v>
      </c>
      <c r="H78" s="63">
        <v>257</v>
      </c>
      <c r="I78" s="63">
        <v>257</v>
      </c>
      <c r="J78" s="63">
        <v>257</v>
      </c>
      <c r="K78" s="63">
        <v>257</v>
      </c>
      <c r="L78" s="63">
        <v>257</v>
      </c>
      <c r="M78" s="63">
        <v>257</v>
      </c>
      <c r="N78" s="63">
        <v>257</v>
      </c>
      <c r="O78" s="63">
        <v>257</v>
      </c>
      <c r="P78" s="63">
        <v>257</v>
      </c>
      <c r="Q78" s="63">
        <v>257</v>
      </c>
      <c r="R78" s="63">
        <v>257</v>
      </c>
      <c r="S78" s="63">
        <v>257</v>
      </c>
      <c r="T78" s="63">
        <v>257</v>
      </c>
      <c r="U78" s="63">
        <v>257</v>
      </c>
      <c r="V78" s="63">
        <v>257</v>
      </c>
      <c r="W78" s="63">
        <v>257</v>
      </c>
      <c r="X78" s="63">
        <v>257</v>
      </c>
      <c r="Y78" s="63">
        <v>257</v>
      </c>
      <c r="Z78" s="63">
        <v>257</v>
      </c>
      <c r="AA78" s="63">
        <v>257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257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215">
        <v>115</v>
      </c>
      <c r="C79" s="215">
        <v>152.6</v>
      </c>
      <c r="D79" s="215">
        <v>163.4</v>
      </c>
      <c r="E79" s="215">
        <v>161.19999999999999</v>
      </c>
      <c r="F79" s="215">
        <v>164.9</v>
      </c>
      <c r="G79" s="215">
        <f t="shared" ref="G79:L79" si="20">82.9+85.5</f>
        <v>168.4</v>
      </c>
      <c r="H79" s="215">
        <f t="shared" si="20"/>
        <v>168.4</v>
      </c>
      <c r="I79" s="215">
        <f t="shared" si="20"/>
        <v>168.4</v>
      </c>
      <c r="J79" s="215">
        <f t="shared" si="20"/>
        <v>168.4</v>
      </c>
      <c r="K79" s="215">
        <f t="shared" si="20"/>
        <v>168.4</v>
      </c>
      <c r="L79" s="215">
        <f t="shared" si="20"/>
        <v>168.4</v>
      </c>
      <c r="M79" s="215">
        <f>78.1+89.3</f>
        <v>167.39999999999998</v>
      </c>
      <c r="N79" s="215">
        <v>151</v>
      </c>
      <c r="O79" s="215">
        <v>178</v>
      </c>
      <c r="P79" s="215">
        <v>182</v>
      </c>
      <c r="Q79" s="215">
        <v>182</v>
      </c>
      <c r="R79" s="215">
        <v>175</v>
      </c>
      <c r="S79" s="215">
        <v>175</v>
      </c>
      <c r="T79" s="215">
        <f>74.9+101.9</f>
        <v>176.8</v>
      </c>
      <c r="U79" s="215">
        <f t="shared" ref="U79:Z79" si="21">78.1+98.2</f>
        <v>176.3</v>
      </c>
      <c r="V79" s="215">
        <f t="shared" si="21"/>
        <v>176.3</v>
      </c>
      <c r="W79" s="215">
        <f t="shared" si="21"/>
        <v>176.3</v>
      </c>
      <c r="X79" s="215">
        <f t="shared" si="21"/>
        <v>176.3</v>
      </c>
      <c r="Y79" s="215">
        <f t="shared" si="21"/>
        <v>176.3</v>
      </c>
      <c r="Z79" s="215">
        <f t="shared" si="21"/>
        <v>176.3</v>
      </c>
      <c r="AA79" s="63">
        <f>76.3+88</f>
        <v>164.3</v>
      </c>
      <c r="AB79" s="63">
        <f>76.6+86.8</f>
        <v>163.39999999999998</v>
      </c>
      <c r="AC79" s="63">
        <f>77+95.5</f>
        <v>172.5</v>
      </c>
      <c r="AD79" s="63">
        <f>77.3+99.1</f>
        <v>176.39999999999998</v>
      </c>
      <c r="AE79" s="63">
        <f>77.3+99.1</f>
        <v>176.39999999999998</v>
      </c>
      <c r="AF79" s="63">
        <f>77.3+99.1</f>
        <v>176.39999999999998</v>
      </c>
      <c r="AG79" s="59">
        <v>240</v>
      </c>
      <c r="AH79" s="45">
        <f t="shared" si="2"/>
        <v>182</v>
      </c>
      <c r="AI79" s="46">
        <f t="shared" si="3"/>
        <v>115</v>
      </c>
      <c r="AK79" s="47"/>
    </row>
    <row r="80" spans="1:88" ht="15.75" thickBot="1" x14ac:dyDescent="0.3">
      <c r="A80" s="65" t="s">
        <v>32</v>
      </c>
      <c r="B80" s="66">
        <f t="shared" ref="B80:AG80" si="22">SUM(B11:B78)</f>
        <v>1727.4000000000003</v>
      </c>
      <c r="C80" s="66">
        <f t="shared" si="22"/>
        <v>1608.4</v>
      </c>
      <c r="D80" s="66">
        <f t="shared" si="22"/>
        <v>1626.8</v>
      </c>
      <c r="E80" s="66">
        <f t="shared" si="22"/>
        <v>1609</v>
      </c>
      <c r="F80" s="66">
        <f t="shared" si="22"/>
        <v>1597</v>
      </c>
      <c r="G80" s="66">
        <f t="shared" ref="G80:H80" si="23">SUM(G11:G78)</f>
        <v>1574.5</v>
      </c>
      <c r="H80" s="66">
        <f t="shared" si="23"/>
        <v>1592.9099999999999</v>
      </c>
      <c r="I80" s="66">
        <f t="shared" ref="I80:J80" si="24">SUM(I11:I78)</f>
        <v>1608</v>
      </c>
      <c r="J80" s="66">
        <f t="shared" si="24"/>
        <v>1692.7199999999998</v>
      </c>
      <c r="K80" s="66">
        <f t="shared" ref="K80:L80" si="25">SUM(K11:K78)</f>
        <v>1748.3999999999996</v>
      </c>
      <c r="L80" s="66">
        <f t="shared" si="25"/>
        <v>1796.7999999999997</v>
      </c>
      <c r="M80" s="66">
        <f t="shared" si="22"/>
        <v>1809.1999999999996</v>
      </c>
      <c r="N80" s="66">
        <f t="shared" ref="N80:O80" si="26">SUM(N11:N78)</f>
        <v>1804.1999999999996</v>
      </c>
      <c r="O80" s="66">
        <f t="shared" si="26"/>
        <v>1828.4999999999995</v>
      </c>
      <c r="P80" s="66">
        <f t="shared" ref="P80:Q80" si="27">SUM(P11:P78)</f>
        <v>1819.4999999999995</v>
      </c>
      <c r="Q80" s="66">
        <f t="shared" si="27"/>
        <v>1830.4999999999995</v>
      </c>
      <c r="R80" s="66">
        <f t="shared" ref="R80:S80" si="28">SUM(R11:R78)</f>
        <v>1769.4999999999998</v>
      </c>
      <c r="S80" s="66">
        <f t="shared" si="28"/>
        <v>1716.4999999999998</v>
      </c>
      <c r="T80" s="66">
        <f t="shared" ref="T80:U80" si="29">SUM(T11:T78)</f>
        <v>1724.1</v>
      </c>
      <c r="U80" s="66">
        <f t="shared" si="29"/>
        <v>1734.1999999999998</v>
      </c>
      <c r="V80" s="66">
        <f t="shared" ref="V80:W80" si="30">SUM(V11:V78)</f>
        <v>1721.2999999999997</v>
      </c>
      <c r="W80" s="66">
        <f t="shared" si="30"/>
        <v>1726.1999999999998</v>
      </c>
      <c r="X80" s="66">
        <f t="shared" ref="X80:Y80" si="31">SUM(X11:X78)</f>
        <v>1734.4</v>
      </c>
      <c r="Y80" s="66">
        <f t="shared" si="31"/>
        <v>1734.4</v>
      </c>
      <c r="Z80" s="66">
        <f t="shared" ref="Z80" si="32">SUM(Z11:Z78)</f>
        <v>1840.9999999999998</v>
      </c>
      <c r="AA80" s="66">
        <f t="shared" ref="AA80" si="33">SUM(AA11:AA78)</f>
        <v>1952.6</v>
      </c>
      <c r="AB80" s="66">
        <f t="shared" si="22"/>
        <v>1848.1000000000004</v>
      </c>
      <c r="AC80" s="66">
        <f t="shared" si="22"/>
        <v>1875.4000000000003</v>
      </c>
      <c r="AD80" s="66">
        <f t="shared" si="22"/>
        <v>1869.2000000000003</v>
      </c>
      <c r="AE80" s="66">
        <f t="shared" si="22"/>
        <v>1833.5000000000002</v>
      </c>
      <c r="AF80" s="66">
        <f t="shared" ref="AF80" si="34">SUM(AF11:AF78)</f>
        <v>1747.1000000000004</v>
      </c>
      <c r="AG80" s="66">
        <f t="shared" si="22"/>
        <v>2672.3274000000001</v>
      </c>
      <c r="AH80" s="45">
        <f t="shared" si="2"/>
        <v>1952.6</v>
      </c>
      <c r="AI80" s="46">
        <f t="shared" si="3"/>
        <v>1574.5</v>
      </c>
      <c r="AK80" s="47"/>
    </row>
    <row r="81" spans="1:75" x14ac:dyDescent="0.25">
      <c r="A81" s="67" t="s">
        <v>366</v>
      </c>
      <c r="B81" s="44">
        <v>457</v>
      </c>
      <c r="C81" s="44">
        <v>457</v>
      </c>
      <c r="D81" s="44">
        <v>457.1</v>
      </c>
      <c r="E81" s="44">
        <v>457.1</v>
      </c>
      <c r="F81" s="44">
        <v>457.1</v>
      </c>
      <c r="G81" s="44">
        <v>457.1</v>
      </c>
      <c r="H81" s="44">
        <v>457.1</v>
      </c>
      <c r="I81" s="44">
        <v>457.1</v>
      </c>
      <c r="J81" s="44">
        <v>457.1</v>
      </c>
      <c r="K81" s="44">
        <v>457.1</v>
      </c>
      <c r="L81" s="44">
        <v>457.1</v>
      </c>
      <c r="M81" s="44">
        <v>456.8</v>
      </c>
      <c r="N81" s="44">
        <v>384</v>
      </c>
      <c r="O81" s="44">
        <v>384</v>
      </c>
      <c r="P81" s="44">
        <v>457</v>
      </c>
      <c r="Q81" s="44">
        <v>457</v>
      </c>
      <c r="R81" s="44">
        <v>457</v>
      </c>
      <c r="S81" s="44">
        <v>457</v>
      </c>
      <c r="T81" s="44">
        <v>457</v>
      </c>
      <c r="U81" s="44">
        <v>457</v>
      </c>
      <c r="V81" s="44">
        <v>457</v>
      </c>
      <c r="W81" s="44">
        <v>457</v>
      </c>
      <c r="X81" s="44">
        <v>457</v>
      </c>
      <c r="Y81" s="44">
        <v>457</v>
      </c>
      <c r="Z81" s="44">
        <v>457</v>
      </c>
      <c r="AA81" s="44">
        <v>457.1</v>
      </c>
      <c r="AB81" s="44">
        <v>456.8</v>
      </c>
      <c r="AC81" s="44">
        <v>456.8</v>
      </c>
      <c r="AD81" s="44">
        <v>456.8</v>
      </c>
      <c r="AE81" s="44">
        <v>456.8</v>
      </c>
      <c r="AF81" s="44">
        <v>456.8</v>
      </c>
      <c r="AG81" s="59">
        <v>456</v>
      </c>
      <c r="AH81" s="45">
        <f t="shared" si="2"/>
        <v>457.1</v>
      </c>
      <c r="AI81" s="46">
        <f t="shared" si="3"/>
        <v>384</v>
      </c>
      <c r="AK81" s="47"/>
    </row>
    <row r="82" spans="1:75" x14ac:dyDescent="0.25">
      <c r="A82" s="68" t="s">
        <v>367</v>
      </c>
      <c r="B82" s="43">
        <v>100.3</v>
      </c>
      <c r="C82" s="43">
        <v>74</v>
      </c>
      <c r="D82" s="43">
        <v>66.599999999999994</v>
      </c>
      <c r="E82" s="43">
        <v>66.599999999999994</v>
      </c>
      <c r="F82" s="43">
        <v>66.599999999999994</v>
      </c>
      <c r="G82" s="43">
        <v>66.599999999999994</v>
      </c>
      <c r="H82" s="43">
        <v>74.099999999999994</v>
      </c>
      <c r="I82" s="43">
        <v>74.099999999999994</v>
      </c>
      <c r="J82" s="43">
        <v>74.099999999999994</v>
      </c>
      <c r="K82" s="43">
        <v>74.099999999999994</v>
      </c>
      <c r="L82" s="43">
        <v>74.099999999999994</v>
      </c>
      <c r="M82" s="43">
        <v>74.099999999999994</v>
      </c>
      <c r="N82" s="43">
        <v>90</v>
      </c>
      <c r="O82" s="43">
        <v>74.3</v>
      </c>
      <c r="P82" s="43">
        <v>0</v>
      </c>
      <c r="Q82" s="43">
        <v>0</v>
      </c>
      <c r="R82" s="43">
        <v>50</v>
      </c>
      <c r="S82" s="43">
        <v>90.2</v>
      </c>
      <c r="T82" s="43">
        <v>100.1</v>
      </c>
      <c r="U82" s="43">
        <v>100.1</v>
      </c>
      <c r="V82" s="43">
        <v>100.1</v>
      </c>
      <c r="W82" s="43">
        <v>100.1</v>
      </c>
      <c r="X82" s="43">
        <v>100.1</v>
      </c>
      <c r="Y82" s="43">
        <v>100.1</v>
      </c>
      <c r="Z82" s="43">
        <v>100.1</v>
      </c>
      <c r="AA82" s="43">
        <v>100.1</v>
      </c>
      <c r="AB82" s="43">
        <v>100.1</v>
      </c>
      <c r="AC82" s="43">
        <v>100.1</v>
      </c>
      <c r="AD82" s="43">
        <v>100.1</v>
      </c>
      <c r="AE82" s="43">
        <v>100.1</v>
      </c>
      <c r="AF82" s="43">
        <v>90</v>
      </c>
      <c r="AG82" s="61">
        <v>111</v>
      </c>
      <c r="AH82" s="45">
        <f t="shared" ref="AH82:AH145" si="35">MAX(B82:AF82)</f>
        <v>100.3</v>
      </c>
      <c r="AI82" s="46">
        <f t="shared" ref="AI82:AI145" si="36">MIN(B82:AF82)</f>
        <v>0</v>
      </c>
      <c r="AK82" s="47"/>
    </row>
    <row r="83" spans="1:75" x14ac:dyDescent="0.25">
      <c r="A83" s="68" t="s">
        <v>368</v>
      </c>
      <c r="B83" s="43">
        <v>102</v>
      </c>
      <c r="C83" s="43">
        <v>101.8</v>
      </c>
      <c r="D83" s="43">
        <v>102</v>
      </c>
      <c r="E83" s="43">
        <v>102</v>
      </c>
      <c r="F83" s="43">
        <v>102</v>
      </c>
      <c r="G83" s="43">
        <v>102</v>
      </c>
      <c r="H83" s="43">
        <v>102</v>
      </c>
      <c r="I83" s="43">
        <v>102</v>
      </c>
      <c r="J83" s="43">
        <v>102</v>
      </c>
      <c r="K83" s="43">
        <v>102</v>
      </c>
      <c r="L83" s="43">
        <v>102</v>
      </c>
      <c r="M83" s="43">
        <v>101.9</v>
      </c>
      <c r="N83" s="43">
        <v>101.9</v>
      </c>
      <c r="O83" s="43">
        <v>34</v>
      </c>
      <c r="P83" s="43">
        <v>67.900000000000006</v>
      </c>
      <c r="Q83" s="43">
        <v>67.900000000000006</v>
      </c>
      <c r="R83" s="43">
        <v>101</v>
      </c>
      <c r="S83" s="43">
        <v>101</v>
      </c>
      <c r="T83" s="43">
        <v>101</v>
      </c>
      <c r="U83" s="43">
        <v>101</v>
      </c>
      <c r="V83" s="43">
        <v>101</v>
      </c>
      <c r="W83" s="43">
        <v>101</v>
      </c>
      <c r="X83" s="43">
        <v>101</v>
      </c>
      <c r="Y83" s="43">
        <v>101</v>
      </c>
      <c r="Z83" s="43">
        <v>101</v>
      </c>
      <c r="AA83" s="43">
        <v>102</v>
      </c>
      <c r="AB83" s="43">
        <v>102</v>
      </c>
      <c r="AC83" s="43">
        <v>102</v>
      </c>
      <c r="AD83" s="43">
        <v>68.099999999999994</v>
      </c>
      <c r="AE83" s="43">
        <v>67.900000000000006</v>
      </c>
      <c r="AF83" s="43">
        <v>0</v>
      </c>
      <c r="AG83" s="61">
        <v>102</v>
      </c>
      <c r="AH83" s="45">
        <f t="shared" si="35"/>
        <v>102</v>
      </c>
      <c r="AI83" s="46">
        <f t="shared" si="36"/>
        <v>0</v>
      </c>
      <c r="AK83" s="47"/>
    </row>
    <row r="84" spans="1:75" x14ac:dyDescent="0.25">
      <c r="A84" s="42" t="s">
        <v>181</v>
      </c>
      <c r="B84" s="44">
        <v>43.5</v>
      </c>
      <c r="C84" s="44">
        <v>55.3</v>
      </c>
      <c r="D84" s="44">
        <v>48.1</v>
      </c>
      <c r="E84" s="44">
        <v>44.2</v>
      </c>
      <c r="F84" s="44">
        <v>42.6</v>
      </c>
      <c r="G84" s="44">
        <v>42.6</v>
      </c>
      <c r="H84" s="44">
        <v>46.8</v>
      </c>
      <c r="I84" s="44">
        <v>46.8</v>
      </c>
      <c r="J84" s="44">
        <v>46.8</v>
      </c>
      <c r="K84" s="44">
        <v>46.8</v>
      </c>
      <c r="L84" s="44">
        <v>46.8</v>
      </c>
      <c r="M84" s="44">
        <v>53.3</v>
      </c>
      <c r="N84" s="44">
        <v>53.3</v>
      </c>
      <c r="O84" s="44">
        <v>53.3</v>
      </c>
      <c r="P84" s="44">
        <v>57.6</v>
      </c>
      <c r="Q84" s="44">
        <v>57.6</v>
      </c>
      <c r="R84" s="44">
        <v>57.6</v>
      </c>
      <c r="S84" s="44">
        <v>57.6</v>
      </c>
      <c r="T84" s="44">
        <v>60.6</v>
      </c>
      <c r="U84" s="44">
        <v>60.6</v>
      </c>
      <c r="V84" s="44">
        <v>60.6</v>
      </c>
      <c r="W84" s="44">
        <v>60.6</v>
      </c>
      <c r="X84" s="44">
        <v>60.6</v>
      </c>
      <c r="Y84" s="44">
        <v>60.6</v>
      </c>
      <c r="Z84" s="44">
        <v>60.6</v>
      </c>
      <c r="AA84" s="44">
        <v>61</v>
      </c>
      <c r="AB84" s="44">
        <v>60</v>
      </c>
      <c r="AC84" s="44">
        <v>60</v>
      </c>
      <c r="AD84" s="44">
        <v>54.4</v>
      </c>
      <c r="AE84" s="44">
        <v>54.4</v>
      </c>
      <c r="AF84" s="44">
        <v>54.4</v>
      </c>
      <c r="AG84" s="59">
        <v>60</v>
      </c>
      <c r="AH84" s="45">
        <f>MAX(B84:AF84)</f>
        <v>61</v>
      </c>
      <c r="AI84" s="46">
        <f>MIN(B84:AF84)</f>
        <v>42.6</v>
      </c>
      <c r="AK84" s="47"/>
    </row>
    <row r="85" spans="1:75" x14ac:dyDescent="0.25">
      <c r="A85" s="69" t="s">
        <v>369</v>
      </c>
      <c r="B85" s="43">
        <v>43.2</v>
      </c>
      <c r="C85" s="43">
        <v>31.4</v>
      </c>
      <c r="D85" s="43">
        <v>31.4</v>
      </c>
      <c r="E85" s="43">
        <v>31.4</v>
      </c>
      <c r="F85" s="43">
        <v>31.4</v>
      </c>
      <c r="G85" s="43">
        <v>40.1</v>
      </c>
      <c r="H85" s="43">
        <v>43.1</v>
      </c>
      <c r="I85" s="43">
        <v>43.1</v>
      </c>
      <c r="J85" s="43">
        <v>43.1</v>
      </c>
      <c r="K85" s="43">
        <v>43.1</v>
      </c>
      <c r="L85" s="43">
        <v>43.1</v>
      </c>
      <c r="M85" s="43">
        <v>43.1</v>
      </c>
      <c r="N85" s="43">
        <v>43.1</v>
      </c>
      <c r="O85" s="43">
        <v>43.1</v>
      </c>
      <c r="P85" s="43">
        <v>43.1</v>
      </c>
      <c r="Q85" s="43">
        <v>43.1</v>
      </c>
      <c r="R85" s="43">
        <v>43.1</v>
      </c>
      <c r="S85" s="43">
        <v>43.1</v>
      </c>
      <c r="T85" s="43">
        <v>43.1</v>
      </c>
      <c r="U85" s="43">
        <v>43.1</v>
      </c>
      <c r="V85" s="43">
        <v>43.1</v>
      </c>
      <c r="W85" s="43">
        <v>43.1</v>
      </c>
      <c r="X85" s="43">
        <v>43.1</v>
      </c>
      <c r="Y85" s="43">
        <v>43.1</v>
      </c>
      <c r="Z85" s="43">
        <v>43.1</v>
      </c>
      <c r="AA85" s="43">
        <v>43.2</v>
      </c>
      <c r="AB85" s="43">
        <v>43.2</v>
      </c>
      <c r="AC85" s="43">
        <v>43.2</v>
      </c>
      <c r="AD85" s="43">
        <v>43.2</v>
      </c>
      <c r="AE85" s="43">
        <v>43.2</v>
      </c>
      <c r="AF85" s="43">
        <v>40.4</v>
      </c>
      <c r="AG85" s="70">
        <v>42.5</v>
      </c>
      <c r="AH85" s="45">
        <f t="shared" si="35"/>
        <v>43.2</v>
      </c>
      <c r="AI85" s="46">
        <f t="shared" si="36"/>
        <v>31.4</v>
      </c>
      <c r="AK85" s="47"/>
    </row>
    <row r="86" spans="1:75" x14ac:dyDescent="0.25">
      <c r="A86" s="69" t="s">
        <v>370</v>
      </c>
      <c r="B86" s="43">
        <v>22.1</v>
      </c>
      <c r="C86" s="43">
        <v>22.1</v>
      </c>
      <c r="D86" s="43">
        <v>22.1</v>
      </c>
      <c r="E86" s="43">
        <v>22.1</v>
      </c>
      <c r="F86" s="43">
        <v>22.1</v>
      </c>
      <c r="G86" s="43">
        <v>22.1</v>
      </c>
      <c r="H86" s="43">
        <v>22.1</v>
      </c>
      <c r="I86" s="43">
        <v>22.1</v>
      </c>
      <c r="J86" s="43">
        <v>22.1</v>
      </c>
      <c r="K86" s="43">
        <v>22.1</v>
      </c>
      <c r="L86" s="43">
        <v>22.1</v>
      </c>
      <c r="M86" s="43">
        <v>22.1</v>
      </c>
      <c r="N86" s="43">
        <v>22.1</v>
      </c>
      <c r="O86" s="43">
        <v>22.1</v>
      </c>
      <c r="P86" s="43">
        <v>22.1</v>
      </c>
      <c r="Q86" s="43">
        <v>22.1</v>
      </c>
      <c r="R86" s="43">
        <v>22.1</v>
      </c>
      <c r="S86" s="43">
        <v>22.1</v>
      </c>
      <c r="T86" s="43">
        <v>22.1</v>
      </c>
      <c r="U86" s="43">
        <v>22.1</v>
      </c>
      <c r="V86" s="43">
        <v>22.1</v>
      </c>
      <c r="W86" s="43">
        <v>22.1</v>
      </c>
      <c r="X86" s="43">
        <v>22.1</v>
      </c>
      <c r="Y86" s="43">
        <v>22.1</v>
      </c>
      <c r="Z86" s="43">
        <v>22.1</v>
      </c>
      <c r="AA86" s="43">
        <v>22.1</v>
      </c>
      <c r="AB86" s="43">
        <v>22.1</v>
      </c>
      <c r="AC86" s="43">
        <v>22.1</v>
      </c>
      <c r="AD86" s="43">
        <v>22.1</v>
      </c>
      <c r="AE86" s="43">
        <v>22.1</v>
      </c>
      <c r="AF86" s="43">
        <v>20</v>
      </c>
      <c r="AG86" s="70">
        <v>22.1</v>
      </c>
      <c r="AH86" s="45">
        <f t="shared" si="35"/>
        <v>22.1</v>
      </c>
      <c r="AI86" s="46">
        <f t="shared" si="36"/>
        <v>20</v>
      </c>
      <c r="AK86" s="47"/>
    </row>
    <row r="87" spans="1:75" ht="15.75" thickBot="1" x14ac:dyDescent="0.3">
      <c r="A87" s="71" t="s">
        <v>33</v>
      </c>
      <c r="B87" s="292">
        <v>14.2</v>
      </c>
      <c r="C87" s="292">
        <v>10</v>
      </c>
      <c r="D87" s="292">
        <v>10</v>
      </c>
      <c r="E87" s="292">
        <v>10</v>
      </c>
      <c r="F87" s="292">
        <v>10</v>
      </c>
      <c r="G87" s="292">
        <v>14.3</v>
      </c>
      <c r="H87" s="292">
        <v>15.1</v>
      </c>
      <c r="I87" s="292">
        <v>15.1</v>
      </c>
      <c r="J87" s="292">
        <v>15.1</v>
      </c>
      <c r="K87" s="292">
        <v>15.1</v>
      </c>
      <c r="L87" s="292">
        <v>15.1</v>
      </c>
      <c r="M87" s="292">
        <v>15.1</v>
      </c>
      <c r="N87" s="292">
        <v>15.1</v>
      </c>
      <c r="O87" s="292">
        <v>15.1</v>
      </c>
      <c r="P87" s="292">
        <v>15.1</v>
      </c>
      <c r="Q87" s="292">
        <v>15.1</v>
      </c>
      <c r="R87" s="292">
        <v>15.1</v>
      </c>
      <c r="S87" s="292">
        <v>15.1</v>
      </c>
      <c r="T87" s="292">
        <v>15.1</v>
      </c>
      <c r="U87" s="292">
        <v>15.1</v>
      </c>
      <c r="V87" s="292">
        <v>15.1</v>
      </c>
      <c r="W87" s="292">
        <v>15.1</v>
      </c>
      <c r="X87" s="292">
        <v>15.1</v>
      </c>
      <c r="Y87" s="292">
        <v>15.1</v>
      </c>
      <c r="Z87" s="292">
        <v>15.1</v>
      </c>
      <c r="AA87" s="292">
        <v>15.1</v>
      </c>
      <c r="AB87" s="292">
        <v>15.1</v>
      </c>
      <c r="AC87" s="292">
        <v>15.1</v>
      </c>
      <c r="AD87" s="292">
        <v>15.1</v>
      </c>
      <c r="AE87" s="292">
        <v>15.1</v>
      </c>
      <c r="AF87" s="292">
        <v>14.1</v>
      </c>
      <c r="AG87" s="73">
        <v>14.8</v>
      </c>
      <c r="AH87" s="45">
        <f t="shared" si="35"/>
        <v>15.1</v>
      </c>
      <c r="AI87" s="46">
        <f t="shared" si="36"/>
        <v>10</v>
      </c>
      <c r="AK87" s="47"/>
    </row>
    <row r="88" spans="1:75" ht="15.75" thickBot="1" x14ac:dyDescent="0.3">
      <c r="A88" s="74" t="s">
        <v>34</v>
      </c>
      <c r="B88" s="66">
        <f t="shared" ref="B88:AG88" si="37">SUM(B81:B87)</f>
        <v>782.30000000000007</v>
      </c>
      <c r="C88" s="66">
        <f t="shared" si="37"/>
        <v>751.59999999999991</v>
      </c>
      <c r="D88" s="66">
        <f t="shared" si="37"/>
        <v>737.30000000000007</v>
      </c>
      <c r="E88" s="66">
        <f t="shared" si="37"/>
        <v>733.40000000000009</v>
      </c>
      <c r="F88" s="66">
        <f t="shared" si="37"/>
        <v>731.80000000000007</v>
      </c>
      <c r="G88" s="66">
        <f t="shared" ref="G88:H88" si="38">SUM(G81:G87)</f>
        <v>744.80000000000007</v>
      </c>
      <c r="H88" s="66">
        <f t="shared" si="38"/>
        <v>760.30000000000007</v>
      </c>
      <c r="I88" s="66">
        <f t="shared" ref="I88:J88" si="39">SUM(I81:I87)</f>
        <v>760.30000000000007</v>
      </c>
      <c r="J88" s="66">
        <f t="shared" si="39"/>
        <v>760.30000000000007</v>
      </c>
      <c r="K88" s="66">
        <f t="shared" ref="K88" si="40">SUM(K81:K87)</f>
        <v>760.30000000000007</v>
      </c>
      <c r="L88" s="66">
        <f t="shared" si="37"/>
        <v>760.30000000000007</v>
      </c>
      <c r="M88" s="66">
        <f t="shared" si="37"/>
        <v>766.4</v>
      </c>
      <c r="N88" s="66">
        <f t="shared" ref="N88:O88" si="41">SUM(N81:N87)</f>
        <v>709.5</v>
      </c>
      <c r="O88" s="66">
        <f t="shared" si="41"/>
        <v>625.90000000000009</v>
      </c>
      <c r="P88" s="66">
        <f t="shared" ref="P88:Q88" si="42">SUM(P81:P87)</f>
        <v>662.80000000000007</v>
      </c>
      <c r="Q88" s="66">
        <f t="shared" si="42"/>
        <v>662.80000000000007</v>
      </c>
      <c r="R88" s="66">
        <f t="shared" ref="R88:S88" si="43">SUM(R81:R87)</f>
        <v>745.90000000000009</v>
      </c>
      <c r="S88" s="66">
        <f t="shared" si="43"/>
        <v>786.10000000000014</v>
      </c>
      <c r="T88" s="66">
        <f t="shared" ref="T88:U88" si="44">SUM(T81:T87)</f>
        <v>799.00000000000011</v>
      </c>
      <c r="U88" s="66">
        <f t="shared" si="44"/>
        <v>799.00000000000011</v>
      </c>
      <c r="V88" s="66">
        <f t="shared" ref="V88:W88" si="45">SUM(V81:V87)</f>
        <v>799.00000000000011</v>
      </c>
      <c r="W88" s="66">
        <f t="shared" si="45"/>
        <v>799.00000000000011</v>
      </c>
      <c r="X88" s="66">
        <f t="shared" ref="X88:Y88" si="46">SUM(X81:X87)</f>
        <v>799.00000000000011</v>
      </c>
      <c r="Y88" s="66">
        <f t="shared" si="46"/>
        <v>799.00000000000011</v>
      </c>
      <c r="Z88" s="66">
        <f t="shared" ref="Z88" si="47">SUM(Z81:Z87)</f>
        <v>799.00000000000011</v>
      </c>
      <c r="AA88" s="66">
        <f t="shared" ref="AA88" si="48">SUM(AA81:AA87)</f>
        <v>800.60000000000014</v>
      </c>
      <c r="AB88" s="66">
        <f t="shared" si="37"/>
        <v>799.30000000000007</v>
      </c>
      <c r="AC88" s="66">
        <f t="shared" si="37"/>
        <v>799.30000000000007</v>
      </c>
      <c r="AD88" s="66">
        <f t="shared" si="37"/>
        <v>759.80000000000007</v>
      </c>
      <c r="AE88" s="66">
        <f t="shared" si="37"/>
        <v>759.6</v>
      </c>
      <c r="AF88" s="66">
        <f t="shared" ref="AF88" si="49">SUM(AF81:AF87)</f>
        <v>675.69999999999993</v>
      </c>
      <c r="AG88" s="75">
        <f t="shared" si="37"/>
        <v>808.4</v>
      </c>
      <c r="AH88" s="45">
        <f t="shared" si="35"/>
        <v>800.60000000000014</v>
      </c>
      <c r="AI88" s="46">
        <f t="shared" si="36"/>
        <v>625.90000000000009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136.30000000000001</v>
      </c>
      <c r="C89" s="44">
        <v>136.30000000000001</v>
      </c>
      <c r="D89" s="44">
        <v>136.30000000000001</v>
      </c>
      <c r="E89" s="44">
        <v>136.30000000000001</v>
      </c>
      <c r="F89" s="44">
        <v>136.30000000000001</v>
      </c>
      <c r="G89" s="44">
        <v>136.30000000000001</v>
      </c>
      <c r="H89" s="44">
        <v>136.30000000000001</v>
      </c>
      <c r="I89" s="44">
        <v>136.30000000000001</v>
      </c>
      <c r="J89" s="44">
        <v>136.30000000000001</v>
      </c>
      <c r="K89" s="44">
        <v>136.30000000000001</v>
      </c>
      <c r="L89" s="44">
        <v>136.30000000000001</v>
      </c>
      <c r="M89" s="44">
        <v>135.19999999999999</v>
      </c>
      <c r="N89" s="44">
        <v>135.19999999999999</v>
      </c>
      <c r="O89" s="44">
        <v>135.19999999999999</v>
      </c>
      <c r="P89" s="44">
        <v>135.19999999999999</v>
      </c>
      <c r="Q89" s="44">
        <v>135.19999999999999</v>
      </c>
      <c r="R89" s="44">
        <v>135.19999999999999</v>
      </c>
      <c r="S89" s="44">
        <v>136.30000000000001</v>
      </c>
      <c r="T89" s="44">
        <v>136.30000000000001</v>
      </c>
      <c r="U89" s="44">
        <v>136.30000000000001</v>
      </c>
      <c r="V89" s="44">
        <v>136.30000000000001</v>
      </c>
      <c r="W89" s="44">
        <v>136.30000000000001</v>
      </c>
      <c r="X89" s="44">
        <v>136.30000000000001</v>
      </c>
      <c r="Y89" s="44">
        <v>136.30000000000001</v>
      </c>
      <c r="Z89" s="44">
        <v>136.30000000000001</v>
      </c>
      <c r="AA89" s="44">
        <v>137.1</v>
      </c>
      <c r="AB89" s="44">
        <v>136.9</v>
      </c>
      <c r="AC89" s="44">
        <v>136.9</v>
      </c>
      <c r="AD89" s="44">
        <v>136.9</v>
      </c>
      <c r="AE89" s="44">
        <v>136.9</v>
      </c>
      <c r="AF89" s="44">
        <v>136.9</v>
      </c>
      <c r="AG89" s="59">
        <v>144</v>
      </c>
      <c r="AH89" s="45">
        <f t="shared" si="35"/>
        <v>137.1</v>
      </c>
      <c r="AI89" s="46">
        <f t="shared" si="36"/>
        <v>135.19999999999999</v>
      </c>
      <c r="AK89" s="47"/>
      <c r="AY89" s="1" t="s">
        <v>36</v>
      </c>
      <c r="AZ89" s="77">
        <f>ROUND(C107,0)</f>
        <v>-595</v>
      </c>
      <c r="BA89" s="76">
        <f t="shared" ref="BA89:BD93" si="50">D107</f>
        <v>-655.9</v>
      </c>
      <c r="BB89" s="76">
        <f t="shared" si="50"/>
        <v>-637.5</v>
      </c>
      <c r="BC89" s="76">
        <f t="shared" si="50"/>
        <v>-639.20000000000005</v>
      </c>
      <c r="BD89" s="76">
        <f t="shared" si="50"/>
        <v>-678.1</v>
      </c>
      <c r="BE89" s="77">
        <f>I107</f>
        <v>-721.5</v>
      </c>
      <c r="BF89" s="77">
        <f>K107</f>
        <v>-682.2</v>
      </c>
      <c r="BG89" s="77">
        <f t="shared" ref="BG89:BP93" si="51">M107</f>
        <v>-684.6</v>
      </c>
      <c r="BH89" s="77">
        <f t="shared" si="51"/>
        <v>-549</v>
      </c>
      <c r="BI89" s="77">
        <f t="shared" si="51"/>
        <v>-500</v>
      </c>
      <c r="BJ89" s="77">
        <f t="shared" si="51"/>
        <v>-558</v>
      </c>
      <c r="BK89" s="77">
        <f t="shared" si="51"/>
        <v>-607</v>
      </c>
      <c r="BL89" s="77">
        <f t="shared" si="51"/>
        <v>-657</v>
      </c>
      <c r="BM89" s="77">
        <f t="shared" si="51"/>
        <v>-656.9</v>
      </c>
      <c r="BN89" s="77">
        <f t="shared" si="51"/>
        <v>-592.5</v>
      </c>
      <c r="BO89" s="77">
        <f t="shared" si="51"/>
        <v>-661.7</v>
      </c>
      <c r="BP89" s="77">
        <f t="shared" si="51"/>
        <v>-645.1</v>
      </c>
      <c r="BQ89" s="77">
        <f>X107</f>
        <v>-678.6</v>
      </c>
      <c r="BR89" s="77">
        <f>Z107</f>
        <v>-543.20000000000005</v>
      </c>
      <c r="BS89" s="76">
        <f>AB107</f>
        <v>-492.8</v>
      </c>
      <c r="BT89" s="76">
        <f t="shared" ref="BT89:BV93" si="52">AD107</f>
        <v>-580.4</v>
      </c>
      <c r="BU89" s="76">
        <f t="shared" si="52"/>
        <v>-601.1</v>
      </c>
      <c r="BV89" s="76">
        <f t="shared" si="52"/>
        <v>-510</v>
      </c>
      <c r="BW89" s="76">
        <f>B107</f>
        <v>-570</v>
      </c>
    </row>
    <row r="90" spans="1:75" x14ac:dyDescent="0.25">
      <c r="A90" s="60" t="s">
        <v>37</v>
      </c>
      <c r="B90" s="43">
        <v>70</v>
      </c>
      <c r="C90" s="43">
        <v>54.3</v>
      </c>
      <c r="D90" s="43">
        <v>59.7</v>
      </c>
      <c r="E90" s="43">
        <v>59.7</v>
      </c>
      <c r="F90" s="43">
        <v>59.7</v>
      </c>
      <c r="G90" s="43">
        <v>69</v>
      </c>
      <c r="H90" s="43">
        <v>69</v>
      </c>
      <c r="I90" s="43">
        <v>69</v>
      </c>
      <c r="J90" s="43">
        <v>69</v>
      </c>
      <c r="K90" s="43">
        <v>69</v>
      </c>
      <c r="L90" s="43">
        <v>69</v>
      </c>
      <c r="M90" s="43">
        <v>69</v>
      </c>
      <c r="N90" s="43">
        <v>69</v>
      </c>
      <c r="O90" s="43">
        <v>69</v>
      </c>
      <c r="P90" s="43">
        <v>69</v>
      </c>
      <c r="Q90" s="43">
        <v>69</v>
      </c>
      <c r="R90" s="43">
        <v>69</v>
      </c>
      <c r="S90" s="43">
        <v>59.5</v>
      </c>
      <c r="T90" s="43">
        <v>70</v>
      </c>
      <c r="U90" s="43">
        <v>70</v>
      </c>
      <c r="V90" s="43">
        <v>70</v>
      </c>
      <c r="W90" s="43">
        <v>70</v>
      </c>
      <c r="X90" s="43">
        <v>70</v>
      </c>
      <c r="Y90" s="43">
        <v>70</v>
      </c>
      <c r="Z90" s="43">
        <v>70</v>
      </c>
      <c r="AA90" s="43">
        <v>69.599999999999994</v>
      </c>
      <c r="AB90" s="43">
        <v>69.599999999999994</v>
      </c>
      <c r="AC90" s="43">
        <v>69.599999999999994</v>
      </c>
      <c r="AD90" s="43">
        <v>69.599999999999994</v>
      </c>
      <c r="AE90" s="43">
        <v>69.599999999999994</v>
      </c>
      <c r="AF90" s="43">
        <v>69.599999999999994</v>
      </c>
      <c r="AG90" s="61">
        <v>70</v>
      </c>
      <c r="AH90" s="45">
        <f t="shared" si="35"/>
        <v>70</v>
      </c>
      <c r="AI90" s="46">
        <f t="shared" si="36"/>
        <v>54.3</v>
      </c>
      <c r="AK90" s="47"/>
      <c r="AY90" s="1" t="s">
        <v>38</v>
      </c>
      <c r="AZ90" s="77">
        <f>ROUND(C108,0)</f>
        <v>-190</v>
      </c>
      <c r="BA90" s="76">
        <f t="shared" si="50"/>
        <v>-194.6</v>
      </c>
      <c r="BB90" s="76">
        <f t="shared" si="50"/>
        <v>-181.7</v>
      </c>
      <c r="BC90" s="76">
        <f t="shared" si="50"/>
        <v>-197.6</v>
      </c>
      <c r="BD90" s="76">
        <f t="shared" si="50"/>
        <v>-189</v>
      </c>
      <c r="BE90" s="77">
        <f>I108</f>
        <v>-208.8</v>
      </c>
      <c r="BF90" s="77">
        <f>K108</f>
        <v>-198</v>
      </c>
      <c r="BG90" s="77">
        <f t="shared" si="51"/>
        <v>-208.8</v>
      </c>
      <c r="BH90" s="77">
        <f t="shared" si="51"/>
        <v>-201</v>
      </c>
      <c r="BI90" s="77">
        <f t="shared" si="51"/>
        <v>-204</v>
      </c>
      <c r="BJ90" s="77">
        <f t="shared" si="51"/>
        <v>-193</v>
      </c>
      <c r="BK90" s="77">
        <f t="shared" si="51"/>
        <v>-198</v>
      </c>
      <c r="BL90" s="77">
        <f t="shared" si="51"/>
        <v>-204</v>
      </c>
      <c r="BM90" s="77">
        <f t="shared" si="51"/>
        <v>-198.6</v>
      </c>
      <c r="BN90" s="77">
        <f t="shared" si="51"/>
        <v>-178</v>
      </c>
      <c r="BO90" s="77">
        <f t="shared" si="51"/>
        <v>-176.6</v>
      </c>
      <c r="BP90" s="77">
        <f t="shared" si="51"/>
        <v>-203.7</v>
      </c>
      <c r="BQ90" s="77">
        <f>X108</f>
        <v>-187.1</v>
      </c>
      <c r="BR90" s="77">
        <f>Z108</f>
        <v>-204.77</v>
      </c>
      <c r="BS90" s="76">
        <f>AB108</f>
        <v>-193.5</v>
      </c>
      <c r="BT90" s="76">
        <f t="shared" si="52"/>
        <v>-182.6</v>
      </c>
      <c r="BU90" s="76">
        <f t="shared" si="52"/>
        <v>-191.9</v>
      </c>
      <c r="BV90" s="76">
        <f t="shared" si="52"/>
        <v>-170</v>
      </c>
      <c r="BW90" s="76">
        <f>B108</f>
        <v>-181</v>
      </c>
    </row>
    <row r="91" spans="1:75" x14ac:dyDescent="0.25">
      <c r="A91" s="60" t="s">
        <v>39</v>
      </c>
      <c r="B91" s="43">
        <v>66.2</v>
      </c>
      <c r="C91" s="43">
        <v>60.1</v>
      </c>
      <c r="D91" s="43">
        <v>64.099999999999994</v>
      </c>
      <c r="E91" s="43">
        <v>64.099999999999994</v>
      </c>
      <c r="F91" s="43">
        <v>63.5</v>
      </c>
      <c r="G91" s="43">
        <v>63.5</v>
      </c>
      <c r="H91" s="43">
        <v>63.5</v>
      </c>
      <c r="I91" s="43">
        <v>63.5</v>
      </c>
      <c r="J91" s="43">
        <v>63.5</v>
      </c>
      <c r="K91" s="43">
        <v>63.5</v>
      </c>
      <c r="L91" s="43">
        <v>63.5</v>
      </c>
      <c r="M91" s="43">
        <v>64.400000000000006</v>
      </c>
      <c r="N91" s="43">
        <v>64.400000000000006</v>
      </c>
      <c r="O91" s="43">
        <v>64.400000000000006</v>
      </c>
      <c r="P91" s="43">
        <v>64.400000000000006</v>
      </c>
      <c r="Q91" s="43">
        <v>64.400000000000006</v>
      </c>
      <c r="R91" s="43">
        <v>64.400000000000006</v>
      </c>
      <c r="S91" s="43">
        <v>64.3</v>
      </c>
      <c r="T91" s="43">
        <v>64.3</v>
      </c>
      <c r="U91" s="43">
        <v>64.3</v>
      </c>
      <c r="V91" s="43">
        <v>64.3</v>
      </c>
      <c r="W91" s="43">
        <v>64.3</v>
      </c>
      <c r="X91" s="43">
        <v>64.3</v>
      </c>
      <c r="Y91" s="43">
        <v>64.3</v>
      </c>
      <c r="Z91" s="43">
        <v>64.3</v>
      </c>
      <c r="AA91" s="43">
        <v>64.3</v>
      </c>
      <c r="AB91" s="43">
        <v>63.9</v>
      </c>
      <c r="AC91" s="43">
        <v>63.9</v>
      </c>
      <c r="AD91" s="43">
        <v>63.9</v>
      </c>
      <c r="AE91" s="43">
        <v>64.8</v>
      </c>
      <c r="AF91" s="43">
        <v>64.8</v>
      </c>
      <c r="AG91" s="61">
        <v>69</v>
      </c>
      <c r="AH91" s="45">
        <f t="shared" si="35"/>
        <v>66.2</v>
      </c>
      <c r="AI91" s="46">
        <f t="shared" si="36"/>
        <v>60.1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50"/>
        <v>0</v>
      </c>
      <c r="BB91" s="76">
        <f t="shared" si="50"/>
        <v>0</v>
      </c>
      <c r="BC91" s="76">
        <f t="shared" si="50"/>
        <v>0</v>
      </c>
      <c r="BD91" s="76">
        <f t="shared" si="50"/>
        <v>0</v>
      </c>
      <c r="BE91" s="77">
        <f>I109</f>
        <v>0</v>
      </c>
      <c r="BF91" s="77">
        <f>K109</f>
        <v>0</v>
      </c>
      <c r="BG91" s="77">
        <f t="shared" si="51"/>
        <v>0</v>
      </c>
      <c r="BH91" s="77">
        <f t="shared" si="51"/>
        <v>0</v>
      </c>
      <c r="BI91" s="77">
        <f t="shared" si="51"/>
        <v>0</v>
      </c>
      <c r="BJ91" s="77">
        <f t="shared" si="51"/>
        <v>0</v>
      </c>
      <c r="BK91" s="77">
        <f t="shared" si="51"/>
        <v>0</v>
      </c>
      <c r="BL91" s="77">
        <f t="shared" si="51"/>
        <v>0</v>
      </c>
      <c r="BM91" s="77">
        <f t="shared" si="51"/>
        <v>0</v>
      </c>
      <c r="BN91" s="77">
        <f t="shared" si="51"/>
        <v>0</v>
      </c>
      <c r="BO91" s="77">
        <f t="shared" si="51"/>
        <v>0</v>
      </c>
      <c r="BP91" s="77">
        <f t="shared" si="51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52"/>
        <v>0</v>
      </c>
      <c r="BU91" s="76">
        <f t="shared" si="52"/>
        <v>0</v>
      </c>
      <c r="BV91" s="76">
        <f t="shared" si="52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30</v>
      </c>
      <c r="C92" s="43">
        <v>30</v>
      </c>
      <c r="D92" s="43">
        <v>30</v>
      </c>
      <c r="E92" s="43">
        <v>30</v>
      </c>
      <c r="F92" s="43">
        <v>30</v>
      </c>
      <c r="G92" s="43">
        <v>30</v>
      </c>
      <c r="H92" s="43">
        <v>30</v>
      </c>
      <c r="I92" s="43">
        <v>30</v>
      </c>
      <c r="J92" s="43">
        <v>30</v>
      </c>
      <c r="K92" s="43">
        <v>30</v>
      </c>
      <c r="L92" s="43">
        <v>30</v>
      </c>
      <c r="M92" s="43">
        <v>30</v>
      </c>
      <c r="N92" s="43">
        <v>30</v>
      </c>
      <c r="O92" s="43">
        <v>30</v>
      </c>
      <c r="P92" s="43">
        <v>0</v>
      </c>
      <c r="Q92" s="43">
        <v>0</v>
      </c>
      <c r="R92" s="43">
        <v>0</v>
      </c>
      <c r="S92" s="43">
        <v>30.2</v>
      </c>
      <c r="T92" s="43">
        <v>30.2</v>
      </c>
      <c r="U92" s="43">
        <v>30.2</v>
      </c>
      <c r="V92" s="43">
        <v>30.2</v>
      </c>
      <c r="W92" s="43">
        <v>30.2</v>
      </c>
      <c r="X92" s="43">
        <v>30.2</v>
      </c>
      <c r="Y92" s="43">
        <v>30.2</v>
      </c>
      <c r="Z92" s="43">
        <v>30.2</v>
      </c>
      <c r="AA92" s="43">
        <v>30.1</v>
      </c>
      <c r="AB92" s="43">
        <v>30.1</v>
      </c>
      <c r="AC92" s="43">
        <v>30.1</v>
      </c>
      <c r="AD92" s="43">
        <v>30.1</v>
      </c>
      <c r="AE92" s="43">
        <v>30.1</v>
      </c>
      <c r="AF92" s="43">
        <v>30.1</v>
      </c>
      <c r="AG92" s="61">
        <v>60</v>
      </c>
      <c r="AH92" s="45">
        <f t="shared" si="35"/>
        <v>30.2</v>
      </c>
      <c r="AI92" s="46">
        <f t="shared" si="36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50"/>
        <v>0</v>
      </c>
      <c r="BB92" s="76">
        <f t="shared" si="50"/>
        <v>0</v>
      </c>
      <c r="BC92" s="76">
        <f t="shared" si="50"/>
        <v>0</v>
      </c>
      <c r="BD92" s="76">
        <f t="shared" si="50"/>
        <v>0</v>
      </c>
      <c r="BE92" s="77">
        <f>I110</f>
        <v>0</v>
      </c>
      <c r="BF92" s="77">
        <f>K110</f>
        <v>0</v>
      </c>
      <c r="BG92" s="77">
        <f t="shared" si="51"/>
        <v>0</v>
      </c>
      <c r="BH92" s="77">
        <f t="shared" si="51"/>
        <v>0</v>
      </c>
      <c r="BI92" s="77">
        <f t="shared" si="51"/>
        <v>0</v>
      </c>
      <c r="BJ92" s="77">
        <f t="shared" si="51"/>
        <v>0</v>
      </c>
      <c r="BK92" s="77">
        <f t="shared" si="51"/>
        <v>0</v>
      </c>
      <c r="BL92" s="77">
        <f t="shared" si="51"/>
        <v>0</v>
      </c>
      <c r="BM92" s="77">
        <f t="shared" si="51"/>
        <v>0</v>
      </c>
      <c r="BN92" s="77">
        <f t="shared" si="51"/>
        <v>0</v>
      </c>
      <c r="BO92" s="77">
        <f t="shared" si="51"/>
        <v>0</v>
      </c>
      <c r="BP92" s="77">
        <f t="shared" si="51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52"/>
        <v>0</v>
      </c>
      <c r="BU92" s="76">
        <f t="shared" si="52"/>
        <v>0</v>
      </c>
      <c r="BV92" s="76">
        <f t="shared" si="52"/>
        <v>0</v>
      </c>
      <c r="BW92" s="76">
        <f>B110</f>
        <v>0</v>
      </c>
    </row>
    <row r="93" spans="1:75" x14ac:dyDescent="0.25">
      <c r="A93" s="60" t="s">
        <v>43</v>
      </c>
      <c r="B93" s="43">
        <v>14.8</v>
      </c>
      <c r="C93" s="43">
        <v>14.8</v>
      </c>
      <c r="D93" s="43">
        <v>14.8</v>
      </c>
      <c r="E93" s="43">
        <v>14.8</v>
      </c>
      <c r="F93" s="43">
        <v>14.8</v>
      </c>
      <c r="G93" s="43">
        <v>14.8</v>
      </c>
      <c r="H93" s="43">
        <v>14.8</v>
      </c>
      <c r="I93" s="43">
        <v>14.8</v>
      </c>
      <c r="J93" s="43">
        <v>14.8</v>
      </c>
      <c r="K93" s="43">
        <v>14.8</v>
      </c>
      <c r="L93" s="43">
        <v>14.8</v>
      </c>
      <c r="M93" s="43">
        <v>14.8</v>
      </c>
      <c r="N93" s="43">
        <v>14.8</v>
      </c>
      <c r="O93" s="43">
        <v>14.8</v>
      </c>
      <c r="P93" s="43">
        <v>14.8</v>
      </c>
      <c r="Q93" s="43">
        <v>14.8</v>
      </c>
      <c r="R93" s="43">
        <v>14.8</v>
      </c>
      <c r="S93" s="43">
        <v>14.8</v>
      </c>
      <c r="T93" s="43">
        <v>14.8</v>
      </c>
      <c r="U93" s="43">
        <v>14.8</v>
      </c>
      <c r="V93" s="43">
        <v>14.8</v>
      </c>
      <c r="W93" s="43">
        <v>14.8</v>
      </c>
      <c r="X93" s="43">
        <v>14.8</v>
      </c>
      <c r="Y93" s="43">
        <v>14.8</v>
      </c>
      <c r="Z93" s="43">
        <v>14.8</v>
      </c>
      <c r="AA93" s="43">
        <v>15</v>
      </c>
      <c r="AB93" s="43">
        <v>15</v>
      </c>
      <c r="AC93" s="43">
        <v>15</v>
      </c>
      <c r="AD93" s="43">
        <v>15</v>
      </c>
      <c r="AE93" s="43">
        <v>14.8</v>
      </c>
      <c r="AF93" s="43">
        <v>14.8</v>
      </c>
      <c r="AG93" s="61">
        <v>30</v>
      </c>
      <c r="AH93" s="45">
        <f t="shared" si="35"/>
        <v>15</v>
      </c>
      <c r="AI93" s="46">
        <f t="shared" si="36"/>
        <v>14.8</v>
      </c>
      <c r="AK93" s="47"/>
      <c r="AY93" s="1" t="s">
        <v>44</v>
      </c>
      <c r="AZ93" s="77">
        <f>ROUND(C111,0)</f>
        <v>0</v>
      </c>
      <c r="BA93" s="76">
        <f t="shared" si="50"/>
        <v>0</v>
      </c>
      <c r="BB93" s="76">
        <f t="shared" si="50"/>
        <v>0</v>
      </c>
      <c r="BC93" s="76">
        <f t="shared" si="50"/>
        <v>0</v>
      </c>
      <c r="BD93" s="76">
        <f t="shared" si="50"/>
        <v>0</v>
      </c>
      <c r="BE93" s="77">
        <f>I111</f>
        <v>0</v>
      </c>
      <c r="BF93" s="77">
        <f>K111</f>
        <v>0</v>
      </c>
      <c r="BG93" s="77">
        <f t="shared" si="51"/>
        <v>0</v>
      </c>
      <c r="BH93" s="77">
        <f t="shared" si="51"/>
        <v>0</v>
      </c>
      <c r="BI93" s="77">
        <f t="shared" si="51"/>
        <v>0</v>
      </c>
      <c r="BJ93" s="77">
        <f t="shared" si="51"/>
        <v>0</v>
      </c>
      <c r="BK93" s="77">
        <f t="shared" si="51"/>
        <v>0</v>
      </c>
      <c r="BL93" s="77">
        <f t="shared" si="51"/>
        <v>0</v>
      </c>
      <c r="BM93" s="77">
        <f t="shared" si="51"/>
        <v>0</v>
      </c>
      <c r="BN93" s="77">
        <f t="shared" si="51"/>
        <v>0</v>
      </c>
      <c r="BO93" s="77">
        <f t="shared" si="51"/>
        <v>0</v>
      </c>
      <c r="BP93" s="77">
        <f t="shared" si="51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52"/>
        <v>0</v>
      </c>
      <c r="BU93" s="76">
        <f t="shared" si="52"/>
        <v>0</v>
      </c>
      <c r="BV93" s="76">
        <f t="shared" si="52"/>
        <v>0</v>
      </c>
      <c r="BW93" s="76">
        <f>B111</f>
        <v>0</v>
      </c>
    </row>
    <row r="94" spans="1:75" x14ac:dyDescent="0.25">
      <c r="A94" s="60" t="s">
        <v>45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0.3</v>
      </c>
      <c r="J94" s="43">
        <v>1.7</v>
      </c>
      <c r="K94" s="43">
        <v>1.7</v>
      </c>
      <c r="L94" s="43">
        <v>2.6</v>
      </c>
      <c r="M94" s="43">
        <v>9.6</v>
      </c>
      <c r="N94" s="43">
        <v>12.6</v>
      </c>
      <c r="O94" s="43">
        <v>16</v>
      </c>
      <c r="P94" s="43">
        <v>15.2</v>
      </c>
      <c r="Q94" s="43">
        <v>15.2</v>
      </c>
      <c r="R94" s="43">
        <v>18.5</v>
      </c>
      <c r="S94" s="43">
        <v>13.7</v>
      </c>
      <c r="T94" s="43">
        <v>11</v>
      </c>
      <c r="U94" s="43">
        <v>11</v>
      </c>
      <c r="V94" s="43">
        <v>11</v>
      </c>
      <c r="W94" s="43">
        <v>11</v>
      </c>
      <c r="X94" s="43">
        <v>11</v>
      </c>
      <c r="Y94" s="43">
        <v>11</v>
      </c>
      <c r="Z94" s="43">
        <v>11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1">
        <v>25</v>
      </c>
      <c r="AH94" s="45">
        <f t="shared" si="35"/>
        <v>18.5</v>
      </c>
      <c r="AI94" s="46">
        <f t="shared" si="36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53">M117</f>
        <v>0</v>
      </c>
      <c r="BH94" s="77">
        <f t="shared" si="53"/>
        <v>0</v>
      </c>
      <c r="BI94" s="77">
        <f t="shared" si="53"/>
        <v>0</v>
      </c>
      <c r="BJ94" s="77">
        <f t="shared" si="53"/>
        <v>0</v>
      </c>
      <c r="BK94" s="77">
        <f t="shared" si="53"/>
        <v>0</v>
      </c>
      <c r="BL94" s="77">
        <f t="shared" si="53"/>
        <v>0</v>
      </c>
      <c r="BM94" s="77">
        <f t="shared" si="53"/>
        <v>0</v>
      </c>
      <c r="BN94" s="77">
        <f t="shared" si="53"/>
        <v>0</v>
      </c>
      <c r="BO94" s="77">
        <f t="shared" si="53"/>
        <v>0</v>
      </c>
      <c r="BP94" s="77">
        <f t="shared" si="53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13</v>
      </c>
      <c r="C95" s="43">
        <v>13</v>
      </c>
      <c r="D95" s="43">
        <v>13</v>
      </c>
      <c r="E95" s="43">
        <v>13</v>
      </c>
      <c r="F95" s="43">
        <v>13</v>
      </c>
      <c r="G95" s="43">
        <v>13</v>
      </c>
      <c r="H95" s="43">
        <v>13</v>
      </c>
      <c r="I95" s="43">
        <v>13</v>
      </c>
      <c r="J95" s="43">
        <v>13</v>
      </c>
      <c r="K95" s="43">
        <v>13</v>
      </c>
      <c r="L95" s="43">
        <v>13</v>
      </c>
      <c r="M95" s="43">
        <v>13</v>
      </c>
      <c r="N95" s="43">
        <v>13</v>
      </c>
      <c r="O95" s="43">
        <v>13</v>
      </c>
      <c r="P95" s="43">
        <v>13</v>
      </c>
      <c r="Q95" s="43">
        <v>13</v>
      </c>
      <c r="R95" s="43">
        <v>13</v>
      </c>
      <c r="S95" s="43">
        <v>13</v>
      </c>
      <c r="T95" s="43">
        <v>13</v>
      </c>
      <c r="U95" s="43">
        <v>13</v>
      </c>
      <c r="V95" s="43">
        <v>13</v>
      </c>
      <c r="W95" s="43">
        <v>13</v>
      </c>
      <c r="X95" s="43">
        <v>13</v>
      </c>
      <c r="Y95" s="43">
        <v>13</v>
      </c>
      <c r="Z95" s="43">
        <v>13</v>
      </c>
      <c r="AA95" s="43">
        <v>13</v>
      </c>
      <c r="AB95" s="43">
        <v>13</v>
      </c>
      <c r="AC95" s="43">
        <v>13</v>
      </c>
      <c r="AD95" s="43">
        <v>13</v>
      </c>
      <c r="AE95" s="43">
        <v>13</v>
      </c>
      <c r="AF95" s="43">
        <v>13</v>
      </c>
      <c r="AG95" s="61">
        <v>24</v>
      </c>
      <c r="AH95" s="45">
        <f t="shared" si="35"/>
        <v>13</v>
      </c>
      <c r="AI95" s="46">
        <f t="shared" si="36"/>
        <v>13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3</v>
      </c>
      <c r="C96" s="43">
        <v>3</v>
      </c>
      <c r="D96" s="43">
        <v>3</v>
      </c>
      <c r="E96" s="43">
        <v>3</v>
      </c>
      <c r="F96" s="43">
        <v>3</v>
      </c>
      <c r="G96" s="43">
        <v>3</v>
      </c>
      <c r="H96" s="43">
        <v>3</v>
      </c>
      <c r="I96" s="43">
        <v>3</v>
      </c>
      <c r="J96" s="43">
        <v>3</v>
      </c>
      <c r="K96" s="43">
        <v>3</v>
      </c>
      <c r="L96" s="43">
        <v>3</v>
      </c>
      <c r="M96" s="43">
        <v>3</v>
      </c>
      <c r="N96" s="43">
        <v>3</v>
      </c>
      <c r="O96" s="43">
        <v>3</v>
      </c>
      <c r="P96" s="43">
        <v>3</v>
      </c>
      <c r="Q96" s="43">
        <v>3</v>
      </c>
      <c r="R96" s="43">
        <v>3</v>
      </c>
      <c r="S96" s="43">
        <v>3</v>
      </c>
      <c r="T96" s="43">
        <v>3</v>
      </c>
      <c r="U96" s="43">
        <v>3</v>
      </c>
      <c r="V96" s="43">
        <v>3</v>
      </c>
      <c r="W96" s="43">
        <v>3</v>
      </c>
      <c r="X96" s="43">
        <v>3</v>
      </c>
      <c r="Y96" s="43">
        <v>3</v>
      </c>
      <c r="Z96" s="43">
        <v>3</v>
      </c>
      <c r="AA96" s="43">
        <v>4.8</v>
      </c>
      <c r="AB96" s="43">
        <v>4.8</v>
      </c>
      <c r="AC96" s="43">
        <v>4.8</v>
      </c>
      <c r="AD96" s="43">
        <v>4.8</v>
      </c>
      <c r="AE96" s="43">
        <v>4.8</v>
      </c>
      <c r="AF96" s="43">
        <v>4.8</v>
      </c>
      <c r="AG96" s="61">
        <v>15</v>
      </c>
      <c r="AH96" s="45">
        <f t="shared" si="35"/>
        <v>4.8</v>
      </c>
      <c r="AI96" s="46">
        <f t="shared" si="36"/>
        <v>3</v>
      </c>
      <c r="AK96" s="47"/>
      <c r="AZ96" s="77">
        <f t="shared" ref="AZ96:BW101" si="54">VALUE(AZ89)</f>
        <v>-595</v>
      </c>
      <c r="BA96" s="77">
        <f t="shared" si="54"/>
        <v>-655.9</v>
      </c>
      <c r="BB96" s="77">
        <f t="shared" si="54"/>
        <v>-637.5</v>
      </c>
      <c r="BC96" s="77">
        <f t="shared" si="54"/>
        <v>-639.20000000000005</v>
      </c>
      <c r="BD96" s="77">
        <f t="shared" si="54"/>
        <v>-678.1</v>
      </c>
      <c r="BE96" s="77">
        <f t="shared" si="54"/>
        <v>-721.5</v>
      </c>
      <c r="BF96" s="77">
        <f t="shared" si="54"/>
        <v>-682.2</v>
      </c>
      <c r="BG96" s="77">
        <f t="shared" si="54"/>
        <v>-684.6</v>
      </c>
      <c r="BH96" s="77">
        <f t="shared" si="54"/>
        <v>-549</v>
      </c>
      <c r="BI96" s="77">
        <f t="shared" si="54"/>
        <v>-500</v>
      </c>
      <c r="BJ96" s="77">
        <f t="shared" si="54"/>
        <v>-558</v>
      </c>
      <c r="BK96" s="77">
        <f t="shared" si="54"/>
        <v>-607</v>
      </c>
      <c r="BL96" s="77">
        <f t="shared" si="54"/>
        <v>-657</v>
      </c>
      <c r="BM96" s="77">
        <f t="shared" si="54"/>
        <v>-656.9</v>
      </c>
      <c r="BN96" s="77">
        <f t="shared" si="54"/>
        <v>-592.5</v>
      </c>
      <c r="BO96" s="77">
        <f t="shared" si="54"/>
        <v>-661.7</v>
      </c>
      <c r="BP96" s="77">
        <f t="shared" si="54"/>
        <v>-645.1</v>
      </c>
      <c r="BQ96" s="77">
        <f t="shared" si="54"/>
        <v>-678.6</v>
      </c>
      <c r="BR96" s="77">
        <f t="shared" si="54"/>
        <v>-543.20000000000005</v>
      </c>
      <c r="BS96" s="77">
        <f t="shared" si="54"/>
        <v>-492.8</v>
      </c>
      <c r="BT96" s="77">
        <f t="shared" si="54"/>
        <v>-580.4</v>
      </c>
      <c r="BU96" s="77">
        <f t="shared" si="54"/>
        <v>-601.1</v>
      </c>
      <c r="BV96" s="77">
        <f t="shared" si="54"/>
        <v>-510</v>
      </c>
      <c r="BW96" s="77">
        <f t="shared" si="54"/>
        <v>-570</v>
      </c>
    </row>
    <row r="97" spans="1:75" x14ac:dyDescent="0.25">
      <c r="A97" s="60" t="s">
        <v>49</v>
      </c>
      <c r="B97" s="43">
        <v>4.3</v>
      </c>
      <c r="C97" s="43">
        <v>4.3</v>
      </c>
      <c r="D97" s="43">
        <v>4.3</v>
      </c>
      <c r="E97" s="43">
        <v>4.3</v>
      </c>
      <c r="F97" s="43">
        <v>4.3</v>
      </c>
      <c r="G97" s="43">
        <v>4.3</v>
      </c>
      <c r="H97" s="43">
        <v>4.3</v>
      </c>
      <c r="I97" s="43">
        <v>4.3</v>
      </c>
      <c r="J97" s="43">
        <v>4.3</v>
      </c>
      <c r="K97" s="43">
        <v>4.3</v>
      </c>
      <c r="L97" s="43">
        <v>4.3</v>
      </c>
      <c r="M97" s="43">
        <v>4.3</v>
      </c>
      <c r="N97" s="43">
        <v>4.3</v>
      </c>
      <c r="O97" s="43">
        <v>4.3</v>
      </c>
      <c r="P97" s="43">
        <v>4.3</v>
      </c>
      <c r="Q97" s="43">
        <v>4.3</v>
      </c>
      <c r="R97" s="43">
        <v>4.3</v>
      </c>
      <c r="S97" s="43">
        <v>8.6999999999999993</v>
      </c>
      <c r="T97" s="43">
        <v>8.4</v>
      </c>
      <c r="U97" s="43">
        <v>8.4</v>
      </c>
      <c r="V97" s="43">
        <v>8.4</v>
      </c>
      <c r="W97" s="43">
        <v>8.4</v>
      </c>
      <c r="X97" s="43">
        <v>8.4</v>
      </c>
      <c r="Y97" s="43">
        <v>8.4</v>
      </c>
      <c r="Z97" s="43">
        <v>8.4</v>
      </c>
      <c r="AA97" s="43">
        <v>4.7</v>
      </c>
      <c r="AB97" s="43">
        <v>8.6</v>
      </c>
      <c r="AC97" s="43">
        <v>8.6</v>
      </c>
      <c r="AD97" s="43">
        <v>8.6</v>
      </c>
      <c r="AE97" s="43">
        <v>8.6</v>
      </c>
      <c r="AF97" s="43">
        <v>8.6</v>
      </c>
      <c r="AG97" s="61">
        <v>14.1</v>
      </c>
      <c r="AH97" s="45">
        <f t="shared" si="35"/>
        <v>8.6999999999999993</v>
      </c>
      <c r="AI97" s="46">
        <f t="shared" si="36"/>
        <v>4.3</v>
      </c>
      <c r="AK97" s="47"/>
      <c r="AZ97" s="77">
        <f t="shared" si="54"/>
        <v>-190</v>
      </c>
      <c r="BA97" s="77">
        <f t="shared" si="54"/>
        <v>-194.6</v>
      </c>
      <c r="BB97" s="77">
        <f t="shared" si="54"/>
        <v>-181.7</v>
      </c>
      <c r="BC97" s="77">
        <f t="shared" si="54"/>
        <v>-197.6</v>
      </c>
      <c r="BD97" s="77">
        <f t="shared" si="54"/>
        <v>-189</v>
      </c>
      <c r="BE97" s="77">
        <f t="shared" si="54"/>
        <v>-208.8</v>
      </c>
      <c r="BF97" s="77">
        <f t="shared" si="54"/>
        <v>-198</v>
      </c>
      <c r="BG97" s="77">
        <f t="shared" si="54"/>
        <v>-208.8</v>
      </c>
      <c r="BH97" s="77">
        <f t="shared" si="54"/>
        <v>-201</v>
      </c>
      <c r="BI97" s="77">
        <f t="shared" si="54"/>
        <v>-204</v>
      </c>
      <c r="BJ97" s="77">
        <f t="shared" si="54"/>
        <v>-193</v>
      </c>
      <c r="BK97" s="77">
        <f t="shared" si="54"/>
        <v>-198</v>
      </c>
      <c r="BL97" s="77">
        <f t="shared" si="54"/>
        <v>-204</v>
      </c>
      <c r="BM97" s="77">
        <f t="shared" si="54"/>
        <v>-198.6</v>
      </c>
      <c r="BN97" s="77">
        <f t="shared" si="54"/>
        <v>-178</v>
      </c>
      <c r="BO97" s="77">
        <f t="shared" si="54"/>
        <v>-176.6</v>
      </c>
      <c r="BP97" s="77">
        <f t="shared" si="54"/>
        <v>-203.7</v>
      </c>
      <c r="BQ97" s="77">
        <f t="shared" si="54"/>
        <v>-187.1</v>
      </c>
      <c r="BR97" s="77">
        <f t="shared" si="54"/>
        <v>-204.77</v>
      </c>
      <c r="BS97" s="77">
        <f t="shared" si="54"/>
        <v>-193.5</v>
      </c>
      <c r="BT97" s="77">
        <f t="shared" si="54"/>
        <v>-182.6</v>
      </c>
      <c r="BU97" s="77">
        <f t="shared" si="54"/>
        <v>-191.9</v>
      </c>
      <c r="BV97" s="77">
        <f t="shared" si="54"/>
        <v>-170</v>
      </c>
      <c r="BW97" s="77">
        <f t="shared" si="54"/>
        <v>-181</v>
      </c>
    </row>
    <row r="98" spans="1:75" x14ac:dyDescent="0.25">
      <c r="A98" s="79" t="s">
        <v>50</v>
      </c>
      <c r="B98" s="43">
        <v>10</v>
      </c>
      <c r="C98" s="43">
        <v>12.1</v>
      </c>
      <c r="D98" s="43">
        <v>10.3</v>
      </c>
      <c r="E98" s="43">
        <v>3.4</v>
      </c>
      <c r="F98" s="43">
        <v>10.3</v>
      </c>
      <c r="G98" s="43">
        <v>10.3</v>
      </c>
      <c r="H98" s="43">
        <v>10.3</v>
      </c>
      <c r="I98" s="43">
        <v>10.3</v>
      </c>
      <c r="J98" s="43">
        <v>10.3</v>
      </c>
      <c r="K98" s="43">
        <v>10.3</v>
      </c>
      <c r="L98" s="43">
        <v>10.3</v>
      </c>
      <c r="M98" s="43">
        <v>10.3</v>
      </c>
      <c r="N98" s="43">
        <v>10.3</v>
      </c>
      <c r="O98" s="43">
        <v>10.3</v>
      </c>
      <c r="P98" s="43">
        <v>10.3</v>
      </c>
      <c r="Q98" s="43">
        <v>10.3</v>
      </c>
      <c r="R98" s="43">
        <v>10.3</v>
      </c>
      <c r="S98" s="43">
        <v>14</v>
      </c>
      <c r="T98" s="43">
        <v>14</v>
      </c>
      <c r="U98" s="43">
        <v>14</v>
      </c>
      <c r="V98" s="43">
        <v>14</v>
      </c>
      <c r="W98" s="43">
        <v>14</v>
      </c>
      <c r="X98" s="43">
        <v>14</v>
      </c>
      <c r="Y98" s="43">
        <v>14</v>
      </c>
      <c r="Z98" s="43">
        <v>14</v>
      </c>
      <c r="AA98" s="43">
        <v>14</v>
      </c>
      <c r="AB98" s="43">
        <v>9.5</v>
      </c>
      <c r="AC98" s="43">
        <v>9.5</v>
      </c>
      <c r="AD98" s="43">
        <v>9.5</v>
      </c>
      <c r="AE98" s="43">
        <v>9.5</v>
      </c>
      <c r="AF98" s="43">
        <v>9.5</v>
      </c>
      <c r="AG98" s="61">
        <v>14</v>
      </c>
      <c r="AH98" s="45">
        <f t="shared" si="35"/>
        <v>14</v>
      </c>
      <c r="AI98" s="46">
        <f t="shared" si="36"/>
        <v>3.4</v>
      </c>
      <c r="AK98" s="47"/>
      <c r="AZ98" s="77">
        <f t="shared" si="54"/>
        <v>0</v>
      </c>
      <c r="BA98" s="77">
        <f t="shared" si="54"/>
        <v>0</v>
      </c>
      <c r="BB98" s="77">
        <f t="shared" si="54"/>
        <v>0</v>
      </c>
      <c r="BC98" s="77">
        <f t="shared" si="54"/>
        <v>0</v>
      </c>
      <c r="BD98" s="77">
        <f t="shared" si="54"/>
        <v>0</v>
      </c>
      <c r="BE98" s="77">
        <f t="shared" si="54"/>
        <v>0</v>
      </c>
      <c r="BF98" s="77">
        <f t="shared" si="54"/>
        <v>0</v>
      </c>
      <c r="BG98" s="77">
        <f t="shared" si="54"/>
        <v>0</v>
      </c>
      <c r="BH98" s="77">
        <f t="shared" si="54"/>
        <v>0</v>
      </c>
      <c r="BI98" s="77">
        <f t="shared" si="54"/>
        <v>0</v>
      </c>
      <c r="BJ98" s="77">
        <f t="shared" si="54"/>
        <v>0</v>
      </c>
      <c r="BK98" s="77">
        <f t="shared" si="54"/>
        <v>0</v>
      </c>
      <c r="BL98" s="77">
        <f t="shared" si="54"/>
        <v>0</v>
      </c>
      <c r="BM98" s="77">
        <f t="shared" si="54"/>
        <v>0</v>
      </c>
      <c r="BN98" s="77">
        <f t="shared" si="54"/>
        <v>0</v>
      </c>
      <c r="BO98" s="77">
        <f t="shared" si="54"/>
        <v>0</v>
      </c>
      <c r="BP98" s="77">
        <f t="shared" si="54"/>
        <v>0</v>
      </c>
      <c r="BQ98" s="77">
        <f t="shared" si="54"/>
        <v>0</v>
      </c>
      <c r="BR98" s="77">
        <f t="shared" si="54"/>
        <v>0</v>
      </c>
      <c r="BS98" s="77">
        <f t="shared" si="54"/>
        <v>0</v>
      </c>
      <c r="BT98" s="77">
        <f t="shared" si="54"/>
        <v>0</v>
      </c>
      <c r="BU98" s="77">
        <f t="shared" si="54"/>
        <v>0</v>
      </c>
      <c r="BV98" s="77">
        <f t="shared" si="54"/>
        <v>0</v>
      </c>
      <c r="BW98" s="77">
        <f t="shared" si="54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5"/>
        <v>8.9</v>
      </c>
      <c r="AI99" s="46">
        <f t="shared" si="36"/>
        <v>8.9</v>
      </c>
      <c r="AK99" s="47"/>
      <c r="AZ99" s="77">
        <f t="shared" si="54"/>
        <v>0</v>
      </c>
      <c r="BA99" s="77">
        <f t="shared" si="54"/>
        <v>0</v>
      </c>
      <c r="BB99" s="77">
        <f t="shared" si="54"/>
        <v>0</v>
      </c>
      <c r="BC99" s="77">
        <f t="shared" si="54"/>
        <v>0</v>
      </c>
      <c r="BD99" s="77">
        <f t="shared" si="54"/>
        <v>0</v>
      </c>
      <c r="BE99" s="77">
        <f t="shared" si="54"/>
        <v>0</v>
      </c>
      <c r="BF99" s="77">
        <f t="shared" si="54"/>
        <v>0</v>
      </c>
      <c r="BG99" s="77">
        <f t="shared" si="54"/>
        <v>0</v>
      </c>
      <c r="BH99" s="77">
        <f t="shared" si="54"/>
        <v>0</v>
      </c>
      <c r="BI99" s="77">
        <f t="shared" si="54"/>
        <v>0</v>
      </c>
      <c r="BJ99" s="77">
        <f t="shared" si="54"/>
        <v>0</v>
      </c>
      <c r="BK99" s="77">
        <f t="shared" si="54"/>
        <v>0</v>
      </c>
      <c r="BL99" s="77">
        <f t="shared" si="54"/>
        <v>0</v>
      </c>
      <c r="BM99" s="77">
        <f t="shared" si="54"/>
        <v>0</v>
      </c>
      <c r="BN99" s="77">
        <f t="shared" si="54"/>
        <v>0</v>
      </c>
      <c r="BO99" s="77">
        <f t="shared" si="54"/>
        <v>0</v>
      </c>
      <c r="BP99" s="77">
        <f t="shared" si="54"/>
        <v>0</v>
      </c>
      <c r="BQ99" s="77">
        <f t="shared" si="54"/>
        <v>0</v>
      </c>
      <c r="BR99" s="77">
        <f t="shared" si="54"/>
        <v>0</v>
      </c>
      <c r="BS99" s="77">
        <f t="shared" si="54"/>
        <v>0</v>
      </c>
      <c r="BT99" s="77">
        <f t="shared" si="54"/>
        <v>0</v>
      </c>
      <c r="BU99" s="77">
        <f t="shared" si="54"/>
        <v>0</v>
      </c>
      <c r="BV99" s="77">
        <f t="shared" si="54"/>
        <v>0</v>
      </c>
      <c r="BW99" s="77">
        <f t="shared" si="54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5"/>
        <v>6.2</v>
      </c>
      <c r="AI100" s="46">
        <f t="shared" si="36"/>
        <v>6.2</v>
      </c>
      <c r="AK100" s="47"/>
      <c r="AZ100" s="77">
        <f t="shared" si="54"/>
        <v>0</v>
      </c>
      <c r="BA100" s="77">
        <f t="shared" si="54"/>
        <v>0</v>
      </c>
      <c r="BB100" s="77">
        <f t="shared" si="54"/>
        <v>0</v>
      </c>
      <c r="BC100" s="77">
        <f t="shared" si="54"/>
        <v>0</v>
      </c>
      <c r="BD100" s="77">
        <f t="shared" si="54"/>
        <v>0</v>
      </c>
      <c r="BE100" s="77">
        <f t="shared" si="54"/>
        <v>0</v>
      </c>
      <c r="BF100" s="77">
        <f t="shared" si="54"/>
        <v>0</v>
      </c>
      <c r="BG100" s="77">
        <f t="shared" si="54"/>
        <v>0</v>
      </c>
      <c r="BH100" s="77">
        <f t="shared" si="54"/>
        <v>0</v>
      </c>
      <c r="BI100" s="77">
        <f t="shared" si="54"/>
        <v>0</v>
      </c>
      <c r="BJ100" s="77">
        <f t="shared" si="54"/>
        <v>0</v>
      </c>
      <c r="BK100" s="77">
        <f t="shared" si="54"/>
        <v>0</v>
      </c>
      <c r="BL100" s="77">
        <f t="shared" si="54"/>
        <v>0</v>
      </c>
      <c r="BM100" s="77">
        <f t="shared" si="54"/>
        <v>0</v>
      </c>
      <c r="BN100" s="77">
        <f t="shared" si="54"/>
        <v>0</v>
      </c>
      <c r="BO100" s="77">
        <f t="shared" si="54"/>
        <v>0</v>
      </c>
      <c r="BP100" s="77">
        <f t="shared" si="54"/>
        <v>0</v>
      </c>
      <c r="BQ100" s="77">
        <f t="shared" si="54"/>
        <v>0</v>
      </c>
      <c r="BR100" s="77">
        <f t="shared" si="54"/>
        <v>0</v>
      </c>
      <c r="BS100" s="77">
        <f t="shared" si="54"/>
        <v>0</v>
      </c>
      <c r="BT100" s="77">
        <f t="shared" si="54"/>
        <v>0</v>
      </c>
      <c r="BU100" s="77">
        <f t="shared" si="54"/>
        <v>0</v>
      </c>
      <c r="BV100" s="77">
        <f t="shared" si="54"/>
        <v>0</v>
      </c>
      <c r="BW100" s="77">
        <f t="shared" si="54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5"/>
        <v>2</v>
      </c>
      <c r="AI101" s="46">
        <f t="shared" si="36"/>
        <v>2</v>
      </c>
      <c r="AK101" s="47"/>
      <c r="AZ101" s="77">
        <f t="shared" si="54"/>
        <v>0</v>
      </c>
      <c r="BA101" s="77">
        <f t="shared" si="54"/>
        <v>0</v>
      </c>
      <c r="BB101" s="77">
        <f t="shared" si="54"/>
        <v>0</v>
      </c>
      <c r="BC101" s="77">
        <f t="shared" si="54"/>
        <v>0</v>
      </c>
      <c r="BD101" s="77">
        <f t="shared" si="54"/>
        <v>0</v>
      </c>
      <c r="BE101" s="77">
        <f t="shared" si="54"/>
        <v>0</v>
      </c>
      <c r="BF101" s="77">
        <f t="shared" si="54"/>
        <v>0</v>
      </c>
      <c r="BG101" s="77">
        <f t="shared" si="54"/>
        <v>0</v>
      </c>
      <c r="BH101" s="77">
        <f t="shared" si="54"/>
        <v>0</v>
      </c>
      <c r="BI101" s="77">
        <f t="shared" si="54"/>
        <v>0</v>
      </c>
      <c r="BJ101" s="77">
        <f t="shared" si="54"/>
        <v>0</v>
      </c>
      <c r="BK101" s="77">
        <f t="shared" si="54"/>
        <v>0</v>
      </c>
      <c r="BL101" s="77">
        <f t="shared" si="54"/>
        <v>0</v>
      </c>
      <c r="BM101" s="77">
        <f t="shared" si="54"/>
        <v>0</v>
      </c>
      <c r="BN101" s="77">
        <f t="shared" si="54"/>
        <v>0</v>
      </c>
      <c r="BO101" s="77">
        <f t="shared" si="54"/>
        <v>0</v>
      </c>
      <c r="BP101" s="77">
        <f t="shared" si="54"/>
        <v>0</v>
      </c>
      <c r="BQ101" s="77">
        <f t="shared" si="54"/>
        <v>0</v>
      </c>
      <c r="BR101" s="77">
        <f t="shared" si="54"/>
        <v>0</v>
      </c>
      <c r="BS101" s="77">
        <f t="shared" si="54"/>
        <v>0</v>
      </c>
      <c r="BT101" s="77">
        <f t="shared" si="54"/>
        <v>0</v>
      </c>
      <c r="BU101" s="77">
        <f t="shared" si="54"/>
        <v>0</v>
      </c>
      <c r="BV101" s="77">
        <f t="shared" si="54"/>
        <v>0</v>
      </c>
      <c r="BW101" s="77">
        <f t="shared" si="54"/>
        <v>0</v>
      </c>
    </row>
    <row r="102" spans="1:75" ht="15.75" thickBot="1" x14ac:dyDescent="0.3">
      <c r="A102" s="82" t="s">
        <v>54</v>
      </c>
      <c r="B102" s="66">
        <f t="shared" ref="B102:AG102" si="55">SUM(B89:B101)</f>
        <v>364.7</v>
      </c>
      <c r="C102" s="66">
        <f t="shared" si="55"/>
        <v>345.00000000000006</v>
      </c>
      <c r="D102" s="66">
        <f t="shared" si="55"/>
        <v>352.6</v>
      </c>
      <c r="E102" s="66">
        <f t="shared" si="55"/>
        <v>345.7</v>
      </c>
      <c r="F102" s="66">
        <f t="shared" si="55"/>
        <v>352</v>
      </c>
      <c r="G102" s="66">
        <f t="shared" ref="G102:H102" si="56">SUM(G89:G101)</f>
        <v>361.3</v>
      </c>
      <c r="H102" s="66">
        <f t="shared" si="56"/>
        <v>361.3</v>
      </c>
      <c r="I102" s="66">
        <f t="shared" ref="I102:J102" si="57">SUM(I89:I101)</f>
        <v>361.6</v>
      </c>
      <c r="J102" s="66">
        <f t="shared" si="57"/>
        <v>363</v>
      </c>
      <c r="K102" s="66">
        <f t="shared" ref="K102:L102" si="58">SUM(K89:K101)</f>
        <v>363</v>
      </c>
      <c r="L102" s="66">
        <f t="shared" si="58"/>
        <v>363.90000000000003</v>
      </c>
      <c r="M102" s="66">
        <f t="shared" si="55"/>
        <v>370.70000000000005</v>
      </c>
      <c r="N102" s="66">
        <f t="shared" ref="N102:O102" si="59">SUM(N89:N101)</f>
        <v>373.70000000000005</v>
      </c>
      <c r="O102" s="66">
        <f t="shared" si="59"/>
        <v>377.1</v>
      </c>
      <c r="P102" s="66">
        <f t="shared" ref="P102:Q102" si="60">SUM(P89:P101)</f>
        <v>346.3</v>
      </c>
      <c r="Q102" s="66">
        <f t="shared" si="60"/>
        <v>346.3</v>
      </c>
      <c r="R102" s="66">
        <f t="shared" ref="R102:S102" si="61">SUM(R89:R101)</f>
        <v>349.6</v>
      </c>
      <c r="S102" s="66">
        <f t="shared" si="61"/>
        <v>374.59999999999997</v>
      </c>
      <c r="T102" s="66">
        <f t="shared" ref="T102:U102" si="62">SUM(T89:T101)</f>
        <v>382.09999999999997</v>
      </c>
      <c r="U102" s="66">
        <f t="shared" si="62"/>
        <v>382.09999999999997</v>
      </c>
      <c r="V102" s="66">
        <f t="shared" ref="V102:W102" si="63">SUM(V89:V101)</f>
        <v>382.09999999999997</v>
      </c>
      <c r="W102" s="66">
        <f t="shared" si="63"/>
        <v>382.09999999999997</v>
      </c>
      <c r="X102" s="66">
        <f t="shared" ref="X102:Y102" si="64">SUM(X89:X101)</f>
        <v>382.09999999999997</v>
      </c>
      <c r="Y102" s="66">
        <f t="shared" si="64"/>
        <v>382.09999999999997</v>
      </c>
      <c r="Z102" s="66">
        <f t="shared" ref="Z102" si="65">SUM(Z89:Z101)</f>
        <v>382.09999999999997</v>
      </c>
      <c r="AA102" s="66">
        <f t="shared" ref="AA102" si="66">SUM(AA89:AA101)</f>
        <v>369.7</v>
      </c>
      <c r="AB102" s="66">
        <f t="shared" si="55"/>
        <v>368.5</v>
      </c>
      <c r="AC102" s="66">
        <f t="shared" si="55"/>
        <v>368.5</v>
      </c>
      <c r="AD102" s="66">
        <f t="shared" si="55"/>
        <v>368.5</v>
      </c>
      <c r="AE102" s="66">
        <f t="shared" si="55"/>
        <v>369.20000000000005</v>
      </c>
      <c r="AF102" s="66">
        <f t="shared" ref="AF102" si="67">SUM(AF89:AF101)</f>
        <v>369.20000000000005</v>
      </c>
      <c r="AG102" s="75">
        <f t="shared" si="55"/>
        <v>489.91</v>
      </c>
      <c r="AH102" s="45">
        <f t="shared" si="35"/>
        <v>382.09999999999997</v>
      </c>
      <c r="AI102" s="46">
        <f t="shared" si="36"/>
        <v>345.00000000000006</v>
      </c>
      <c r="AK102" s="47"/>
      <c r="AY102" s="77"/>
    </row>
    <row r="103" spans="1:75" x14ac:dyDescent="0.25">
      <c r="A103" s="42" t="s">
        <v>55</v>
      </c>
      <c r="B103" s="44">
        <v>14</v>
      </c>
      <c r="C103" s="44">
        <v>14</v>
      </c>
      <c r="D103" s="44">
        <v>14</v>
      </c>
      <c r="E103" s="44">
        <v>14</v>
      </c>
      <c r="F103" s="44">
        <v>14</v>
      </c>
      <c r="G103" s="44">
        <v>14</v>
      </c>
      <c r="H103" s="44">
        <v>14</v>
      </c>
      <c r="I103" s="44">
        <v>14</v>
      </c>
      <c r="J103" s="44">
        <v>14</v>
      </c>
      <c r="K103" s="44">
        <v>14</v>
      </c>
      <c r="L103" s="44">
        <v>14</v>
      </c>
      <c r="M103" s="44">
        <v>14</v>
      </c>
      <c r="N103" s="44">
        <v>15</v>
      </c>
      <c r="O103" s="44">
        <v>15</v>
      </c>
      <c r="P103" s="44">
        <v>15</v>
      </c>
      <c r="Q103" s="44">
        <v>10</v>
      </c>
      <c r="R103" s="44">
        <v>10</v>
      </c>
      <c r="S103" s="44">
        <v>15</v>
      </c>
      <c r="T103" s="44">
        <v>29</v>
      </c>
      <c r="U103" s="44">
        <v>29</v>
      </c>
      <c r="V103" s="44">
        <v>29</v>
      </c>
      <c r="W103" s="44">
        <v>29</v>
      </c>
      <c r="X103" s="44">
        <v>21.4</v>
      </c>
      <c r="Y103" s="44">
        <v>21.4</v>
      </c>
      <c r="Z103" s="44">
        <v>21.4</v>
      </c>
      <c r="AA103" s="44">
        <v>20.5</v>
      </c>
      <c r="AB103" s="44">
        <v>14.3</v>
      </c>
      <c r="AC103" s="44">
        <v>14.3</v>
      </c>
      <c r="AD103" s="44">
        <v>14.3</v>
      </c>
      <c r="AE103" s="44">
        <v>14.1</v>
      </c>
      <c r="AF103" s="44">
        <v>14.1</v>
      </c>
      <c r="AG103" s="59">
        <v>60</v>
      </c>
      <c r="AH103" s="45">
        <f t="shared" si="35"/>
        <v>29</v>
      </c>
      <c r="AI103" s="46">
        <f t="shared" si="36"/>
        <v>10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7.3</v>
      </c>
      <c r="C104" s="43">
        <v>7.3</v>
      </c>
      <c r="D104" s="43">
        <v>7.3</v>
      </c>
      <c r="E104" s="43">
        <v>7.3</v>
      </c>
      <c r="F104" s="43">
        <v>7.3</v>
      </c>
      <c r="G104" s="43">
        <v>7.3</v>
      </c>
      <c r="H104" s="43">
        <v>7.3</v>
      </c>
      <c r="I104" s="43">
        <v>7.3</v>
      </c>
      <c r="J104" s="43">
        <v>7.3</v>
      </c>
      <c r="K104" s="43">
        <v>7.3</v>
      </c>
      <c r="L104" s="43">
        <v>7.3</v>
      </c>
      <c r="M104" s="43">
        <v>7.3</v>
      </c>
      <c r="N104" s="43">
        <v>7.3</v>
      </c>
      <c r="O104" s="43">
        <v>7.3</v>
      </c>
      <c r="P104" s="43">
        <v>7.3</v>
      </c>
      <c r="Q104" s="43">
        <v>5</v>
      </c>
      <c r="R104" s="43">
        <v>5</v>
      </c>
      <c r="S104" s="43">
        <v>5</v>
      </c>
      <c r="T104" s="43">
        <v>12</v>
      </c>
      <c r="U104" s="43">
        <v>12</v>
      </c>
      <c r="V104" s="43">
        <v>12</v>
      </c>
      <c r="W104" s="43">
        <v>12</v>
      </c>
      <c r="X104" s="43">
        <v>12</v>
      </c>
      <c r="Y104" s="43">
        <v>12</v>
      </c>
      <c r="Z104" s="43">
        <v>12</v>
      </c>
      <c r="AA104" s="43">
        <v>14</v>
      </c>
      <c r="AB104" s="43">
        <v>8</v>
      </c>
      <c r="AC104" s="43">
        <v>8</v>
      </c>
      <c r="AD104" s="43">
        <v>8</v>
      </c>
      <c r="AE104" s="43">
        <v>8</v>
      </c>
      <c r="AF104" s="43">
        <v>8</v>
      </c>
      <c r="AG104" s="61">
        <v>32</v>
      </c>
      <c r="AH104" s="45">
        <f t="shared" si="35"/>
        <v>14</v>
      </c>
      <c r="AI104" s="46">
        <f t="shared" si="36"/>
        <v>5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3</v>
      </c>
      <c r="C105" s="292">
        <v>3</v>
      </c>
      <c r="D105" s="292">
        <v>3</v>
      </c>
      <c r="E105" s="292">
        <v>3</v>
      </c>
      <c r="F105" s="292">
        <v>3</v>
      </c>
      <c r="G105" s="292">
        <v>3</v>
      </c>
      <c r="H105" s="292">
        <v>3</v>
      </c>
      <c r="I105" s="292">
        <v>3</v>
      </c>
      <c r="J105" s="292">
        <v>3</v>
      </c>
      <c r="K105" s="292">
        <v>3</v>
      </c>
      <c r="L105" s="292">
        <v>3</v>
      </c>
      <c r="M105" s="292">
        <v>3</v>
      </c>
      <c r="N105" s="292">
        <v>3</v>
      </c>
      <c r="O105" s="292">
        <v>3</v>
      </c>
      <c r="P105" s="292">
        <v>3</v>
      </c>
      <c r="Q105" s="292">
        <v>3</v>
      </c>
      <c r="R105" s="292">
        <v>3</v>
      </c>
      <c r="S105" s="292">
        <v>3</v>
      </c>
      <c r="T105" s="292">
        <v>5</v>
      </c>
      <c r="U105" s="292">
        <v>5</v>
      </c>
      <c r="V105" s="292">
        <v>5</v>
      </c>
      <c r="W105" s="292">
        <v>5</v>
      </c>
      <c r="X105" s="292">
        <v>5</v>
      </c>
      <c r="Y105" s="292">
        <v>5</v>
      </c>
      <c r="Z105" s="292">
        <v>5</v>
      </c>
      <c r="AA105" s="292">
        <v>6.5</v>
      </c>
      <c r="AB105" s="292">
        <v>4</v>
      </c>
      <c r="AC105" s="292">
        <v>4</v>
      </c>
      <c r="AD105" s="292">
        <v>4</v>
      </c>
      <c r="AE105" s="292">
        <v>4</v>
      </c>
      <c r="AF105" s="292">
        <v>4</v>
      </c>
      <c r="AG105" s="73">
        <v>14</v>
      </c>
      <c r="AH105" s="45">
        <f t="shared" si="35"/>
        <v>6.5</v>
      </c>
      <c r="AI105" s="46">
        <f t="shared" si="36"/>
        <v>3</v>
      </c>
      <c r="AK105" s="47"/>
      <c r="AY105" s="77"/>
      <c r="BF105" s="76"/>
      <c r="BG105" s="77">
        <f t="array" ref="BG105:BL128">TRANSPOSE(AZ89:BW94)</f>
        <v>-595</v>
      </c>
      <c r="BH105" s="77">
        <v>-190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AE106" si="68">B103+B104+B105</f>
        <v>24.3</v>
      </c>
      <c r="C106" s="66">
        <f t="shared" si="68"/>
        <v>24.3</v>
      </c>
      <c r="D106" s="66">
        <f t="shared" si="68"/>
        <v>24.3</v>
      </c>
      <c r="E106" s="66">
        <f t="shared" si="68"/>
        <v>24.3</v>
      </c>
      <c r="F106" s="66">
        <f t="shared" si="68"/>
        <v>24.3</v>
      </c>
      <c r="G106" s="66">
        <f t="shared" si="68"/>
        <v>24.3</v>
      </c>
      <c r="H106" s="66">
        <f t="shared" ref="H106" si="69">H103+H104+H105</f>
        <v>24.3</v>
      </c>
      <c r="I106" s="66">
        <f t="shared" si="68"/>
        <v>24.3</v>
      </c>
      <c r="J106" s="66">
        <f t="shared" si="68"/>
        <v>24.3</v>
      </c>
      <c r="K106" s="66">
        <f t="shared" si="68"/>
        <v>24.3</v>
      </c>
      <c r="L106" s="66">
        <f t="shared" si="68"/>
        <v>24.3</v>
      </c>
      <c r="M106" s="66">
        <f t="shared" si="68"/>
        <v>24.3</v>
      </c>
      <c r="N106" s="66">
        <f t="shared" ref="N106:O106" si="70">N103+N104+N105</f>
        <v>25.3</v>
      </c>
      <c r="O106" s="66">
        <f t="shared" si="70"/>
        <v>25.3</v>
      </c>
      <c r="P106" s="66">
        <f t="shared" ref="P106:Q106" si="71">P103+P104+P105</f>
        <v>25.3</v>
      </c>
      <c r="Q106" s="66">
        <f t="shared" si="71"/>
        <v>18</v>
      </c>
      <c r="R106" s="66">
        <f t="shared" ref="R106:S106" si="72">R103+R104+R105</f>
        <v>18</v>
      </c>
      <c r="S106" s="66">
        <f t="shared" si="72"/>
        <v>23</v>
      </c>
      <c r="T106" s="66">
        <f t="shared" ref="T106:U106" si="73">T103+T104+T105</f>
        <v>46</v>
      </c>
      <c r="U106" s="66">
        <f t="shared" si="73"/>
        <v>46</v>
      </c>
      <c r="V106" s="66">
        <f t="shared" ref="V106:W106" si="74">V103+V104+V105</f>
        <v>46</v>
      </c>
      <c r="W106" s="66">
        <f t="shared" si="74"/>
        <v>46</v>
      </c>
      <c r="X106" s="66">
        <f t="shared" ref="X106:Y106" si="75">X103+X104+X105</f>
        <v>38.4</v>
      </c>
      <c r="Y106" s="66">
        <f t="shared" si="75"/>
        <v>38.4</v>
      </c>
      <c r="Z106" s="66">
        <f t="shared" ref="Z106:AA106" si="76">Z103+Z104+Z105</f>
        <v>38.4</v>
      </c>
      <c r="AA106" s="66">
        <f t="shared" si="76"/>
        <v>41</v>
      </c>
      <c r="AB106" s="66">
        <f t="shared" si="68"/>
        <v>26.3</v>
      </c>
      <c r="AC106" s="66">
        <f t="shared" si="68"/>
        <v>26.3</v>
      </c>
      <c r="AD106" s="66">
        <f t="shared" si="68"/>
        <v>26.3</v>
      </c>
      <c r="AE106" s="66">
        <f t="shared" si="68"/>
        <v>26.1</v>
      </c>
      <c r="AF106" s="66">
        <f t="shared" ref="AF106" si="77">AF103+AF104+AF105</f>
        <v>26.1</v>
      </c>
      <c r="AG106" s="75">
        <f>SUM(AG103:AG105)</f>
        <v>106</v>
      </c>
      <c r="AH106" s="45">
        <f t="shared" si="35"/>
        <v>46</v>
      </c>
      <c r="AI106" s="46">
        <f t="shared" si="36"/>
        <v>18</v>
      </c>
      <c r="AK106" s="47"/>
      <c r="AY106" s="77"/>
      <c r="BF106" s="76"/>
      <c r="BG106" s="77">
        <v>-655.9</v>
      </c>
      <c r="BH106" s="77">
        <v>-194.6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-570</v>
      </c>
      <c r="C107" s="44">
        <v>-594.6</v>
      </c>
      <c r="D107" s="44">
        <v>-655.9</v>
      </c>
      <c r="E107" s="44">
        <v>-637.5</v>
      </c>
      <c r="F107" s="44">
        <v>-639.20000000000005</v>
      </c>
      <c r="G107" s="44">
        <v>-678.1</v>
      </c>
      <c r="H107" s="44">
        <v>-692.8</v>
      </c>
      <c r="I107" s="44">
        <v>-721.5</v>
      </c>
      <c r="J107" s="44">
        <v>-690.9</v>
      </c>
      <c r="K107" s="44">
        <v>-682.2</v>
      </c>
      <c r="L107" s="44">
        <v>-691.2</v>
      </c>
      <c r="M107" s="44">
        <v>-684.6</v>
      </c>
      <c r="N107" s="44">
        <v>-549</v>
      </c>
      <c r="O107" s="44">
        <v>-500</v>
      </c>
      <c r="P107" s="44">
        <v>-558</v>
      </c>
      <c r="Q107" s="44">
        <v>-607</v>
      </c>
      <c r="R107" s="44">
        <v>-657</v>
      </c>
      <c r="S107" s="44">
        <v>-656.9</v>
      </c>
      <c r="T107" s="44">
        <v>-592.5</v>
      </c>
      <c r="U107" s="44">
        <v>-661.7</v>
      </c>
      <c r="V107" s="44">
        <v>-645.1</v>
      </c>
      <c r="W107" s="44">
        <v>-695.4</v>
      </c>
      <c r="X107" s="44">
        <v>-678.6</v>
      </c>
      <c r="Y107" s="44">
        <v>-678.6</v>
      </c>
      <c r="Z107" s="44">
        <v>-543.20000000000005</v>
      </c>
      <c r="AA107" s="44">
        <v>-568.5</v>
      </c>
      <c r="AB107" s="44">
        <v>-492.8</v>
      </c>
      <c r="AC107" s="44">
        <v>-592</v>
      </c>
      <c r="AD107" s="44">
        <v>-580.4</v>
      </c>
      <c r="AE107" s="44">
        <v>-601.1</v>
      </c>
      <c r="AF107" s="44">
        <v>-510</v>
      </c>
      <c r="AG107" s="59"/>
      <c r="AH107" s="45">
        <f t="shared" si="35"/>
        <v>-492.8</v>
      </c>
      <c r="AI107" s="46">
        <f t="shared" si="36"/>
        <v>-721.5</v>
      </c>
      <c r="AK107" s="47"/>
      <c r="AY107" s="77"/>
      <c r="BF107" s="76"/>
      <c r="BG107" s="77">
        <v>-637.5</v>
      </c>
      <c r="BH107" s="77">
        <v>-181.7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-181</v>
      </c>
      <c r="C108" s="43">
        <v>-189.6</v>
      </c>
      <c r="D108" s="43">
        <v>-194.6</v>
      </c>
      <c r="E108" s="43">
        <v>-181.7</v>
      </c>
      <c r="F108" s="43">
        <v>-197.6</v>
      </c>
      <c r="G108" s="43">
        <v>-189</v>
      </c>
      <c r="H108" s="43">
        <v>-175.8</v>
      </c>
      <c r="I108" s="43">
        <v>-208.8</v>
      </c>
      <c r="J108" s="43">
        <v>-201.5</v>
      </c>
      <c r="K108" s="43">
        <v>-198</v>
      </c>
      <c r="L108" s="43">
        <v>-203.1</v>
      </c>
      <c r="M108" s="43">
        <v>-208.8</v>
      </c>
      <c r="N108" s="43">
        <v>-201</v>
      </c>
      <c r="O108" s="43">
        <v>-204</v>
      </c>
      <c r="P108" s="43">
        <v>-193</v>
      </c>
      <c r="Q108" s="43">
        <v>-198</v>
      </c>
      <c r="R108" s="43">
        <v>-204</v>
      </c>
      <c r="S108" s="43">
        <v>-198.6</v>
      </c>
      <c r="T108" s="43">
        <v>-178</v>
      </c>
      <c r="U108" s="43">
        <v>-176.6</v>
      </c>
      <c r="V108" s="43">
        <v>-203.7</v>
      </c>
      <c r="W108" s="43">
        <v>-197.2</v>
      </c>
      <c r="X108" s="43">
        <v>-187.1</v>
      </c>
      <c r="Y108" s="43">
        <v>-187.1</v>
      </c>
      <c r="Z108" s="43">
        <v>-204.77</v>
      </c>
      <c r="AA108" s="43">
        <v>-206.3</v>
      </c>
      <c r="AB108" s="43">
        <v>-193.5</v>
      </c>
      <c r="AC108" s="43">
        <v>-184.1</v>
      </c>
      <c r="AD108" s="43">
        <v>-182.6</v>
      </c>
      <c r="AE108" s="43">
        <v>-191.9</v>
      </c>
      <c r="AF108" s="43">
        <v>-170</v>
      </c>
      <c r="AG108" s="61"/>
      <c r="AH108" s="45">
        <f t="shared" si="35"/>
        <v>-170</v>
      </c>
      <c r="AI108" s="46">
        <f t="shared" si="36"/>
        <v>-208.8</v>
      </c>
      <c r="AK108" s="47"/>
      <c r="AL108" s="83" t="s">
        <v>61</v>
      </c>
      <c r="AM108" s="83"/>
      <c r="AY108" s="77"/>
      <c r="BF108" s="77"/>
      <c r="BG108" s="77">
        <v>-639.20000000000005</v>
      </c>
      <c r="BH108" s="77">
        <v>-197.6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5"/>
        <v>0</v>
      </c>
      <c r="AI109" s="46">
        <f t="shared" si="36"/>
        <v>0</v>
      </c>
      <c r="AK109" s="85"/>
      <c r="AL109" s="86"/>
      <c r="AM109" s="86"/>
      <c r="AN109" s="87"/>
      <c r="AY109" s="77"/>
      <c r="BF109" s="77"/>
      <c r="BG109" s="77">
        <v>-678.1</v>
      </c>
      <c r="BH109" s="77">
        <v>-189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43"/>
      <c r="F110" s="43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5"/>
        <v>0</v>
      </c>
      <c r="AI110" s="46">
        <f t="shared" si="36"/>
        <v>0</v>
      </c>
      <c r="AK110" s="89" t="s">
        <v>64</v>
      </c>
      <c r="AL110" s="43"/>
      <c r="AM110" s="88"/>
      <c r="AN110" s="90"/>
      <c r="AY110" s="77"/>
      <c r="BF110" s="77"/>
      <c r="BG110" s="77">
        <v>-721.5</v>
      </c>
      <c r="BH110" s="77">
        <v>-208.8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5"/>
        <v>0</v>
      </c>
      <c r="AI111" s="46">
        <f t="shared" si="36"/>
        <v>0</v>
      </c>
      <c r="AK111" s="89" t="s">
        <v>66</v>
      </c>
      <c r="AL111" s="88"/>
      <c r="AM111" s="88"/>
      <c r="AN111" s="90"/>
      <c r="AY111" s="77"/>
      <c r="BF111" s="77"/>
      <c r="BG111" s="77">
        <v>-682.2</v>
      </c>
      <c r="BH111" s="77">
        <v>-198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11</v>
      </c>
      <c r="C112" s="92">
        <v>17.41</v>
      </c>
      <c r="D112" s="92">
        <v>13.9</v>
      </c>
      <c r="E112" s="92">
        <v>3.6</v>
      </c>
      <c r="F112" s="92">
        <v>-1.1000000000000001</v>
      </c>
      <c r="G112" s="92">
        <v>1.7</v>
      </c>
      <c r="H112" s="92">
        <v>0.8</v>
      </c>
      <c r="I112" s="92">
        <v>-9.8000000000000007</v>
      </c>
      <c r="J112" s="92">
        <v>-14.5</v>
      </c>
      <c r="K112" s="92">
        <v>-8.5</v>
      </c>
      <c r="L112" s="92">
        <v>-18.399999999999999</v>
      </c>
      <c r="M112" s="92">
        <v>-16.2</v>
      </c>
      <c r="N112" s="92">
        <v>-7.7</v>
      </c>
      <c r="O112" s="92">
        <v>-11.5</v>
      </c>
      <c r="P112" s="92">
        <v>-40</v>
      </c>
      <c r="Q112" s="92">
        <v>-39</v>
      </c>
      <c r="R112" s="92">
        <v>-37</v>
      </c>
      <c r="S112" s="92">
        <v>-34.700000000000003</v>
      </c>
      <c r="T112" s="92">
        <v>-41.2</v>
      </c>
      <c r="U112" s="92">
        <v>-45.3</v>
      </c>
      <c r="V112" s="92">
        <v>-31.7</v>
      </c>
      <c r="W112" s="92">
        <v>-33.799999999999997</v>
      </c>
      <c r="X112" s="92">
        <v>-38</v>
      </c>
      <c r="Y112" s="92">
        <v>-38</v>
      </c>
      <c r="Z112" s="92">
        <v>-39.9</v>
      </c>
      <c r="AA112" s="92">
        <v>13.1</v>
      </c>
      <c r="AB112" s="92">
        <v>17</v>
      </c>
      <c r="AC112" s="92">
        <v>17.899999999999999</v>
      </c>
      <c r="AD112" s="92">
        <v>18.600000000000001</v>
      </c>
      <c r="AE112" s="92">
        <v>18.8</v>
      </c>
      <c r="AF112" s="92">
        <v>14.5</v>
      </c>
      <c r="AG112" s="84"/>
      <c r="AH112" s="45">
        <f t="shared" si="35"/>
        <v>18.8</v>
      </c>
      <c r="AI112" s="46">
        <f t="shared" si="36"/>
        <v>-45.3</v>
      </c>
      <c r="AK112" s="89"/>
      <c r="AL112" s="44"/>
      <c r="AM112" s="44"/>
      <c r="AN112" s="93"/>
      <c r="AY112" s="77"/>
      <c r="BF112" s="77"/>
      <c r="BG112" s="77">
        <v>-684.6</v>
      </c>
      <c r="BH112" s="77">
        <v>-208.8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5"/>
        <v>0</v>
      </c>
      <c r="AI113" s="46">
        <f t="shared" si="36"/>
        <v>0</v>
      </c>
      <c r="AK113" s="89"/>
      <c r="AL113" s="92"/>
      <c r="AM113" s="94"/>
      <c r="AN113" s="360"/>
      <c r="AY113" s="77"/>
      <c r="BF113" s="77"/>
      <c r="BG113" s="77">
        <v>-549</v>
      </c>
      <c r="BH113" s="77">
        <v>-201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5"/>
        <v>0</v>
      </c>
      <c r="AI114" s="46">
        <f t="shared" si="36"/>
        <v>0</v>
      </c>
      <c r="AK114" s="89"/>
      <c r="AL114" s="92"/>
      <c r="AM114" s="92"/>
      <c r="AN114" s="361"/>
      <c r="BF114" s="77"/>
      <c r="BG114" s="77">
        <v>-500</v>
      </c>
      <c r="BH114" s="77">
        <v>-204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5"/>
        <v>0</v>
      </c>
      <c r="AI115" s="46">
        <f t="shared" si="36"/>
        <v>0</v>
      </c>
      <c r="AK115" s="95"/>
      <c r="AL115" s="96"/>
      <c r="AM115" s="96"/>
      <c r="AN115" s="97"/>
      <c r="BF115" s="77"/>
      <c r="BG115" s="77">
        <v>-558</v>
      </c>
      <c r="BH115" s="77">
        <v>-193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5"/>
        <v>0</v>
      </c>
      <c r="AI116" s="46">
        <f t="shared" si="36"/>
        <v>0</v>
      </c>
      <c r="BF116" s="77"/>
      <c r="BG116" s="77">
        <v>-607</v>
      </c>
      <c r="BH116" s="77">
        <v>-198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5"/>
        <v>0</v>
      </c>
      <c r="AI117" s="46">
        <f t="shared" si="36"/>
        <v>0</v>
      </c>
      <c r="BF117" s="77"/>
      <c r="BG117" s="77">
        <v>-657</v>
      </c>
      <c r="BH117" s="77">
        <v>-204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AE118" si="78">SUMIF(B107:B117,"&gt;0")</f>
        <v>11</v>
      </c>
      <c r="C118" s="66">
        <f t="shared" si="78"/>
        <v>17.41</v>
      </c>
      <c r="D118" s="66">
        <f t="shared" si="78"/>
        <v>13.9</v>
      </c>
      <c r="E118" s="66">
        <f t="shared" si="78"/>
        <v>3.6</v>
      </c>
      <c r="F118" s="66">
        <f t="shared" si="78"/>
        <v>0</v>
      </c>
      <c r="G118" s="66">
        <f t="shared" si="78"/>
        <v>1.7</v>
      </c>
      <c r="H118" s="66">
        <f t="shared" si="78"/>
        <v>0.8</v>
      </c>
      <c r="I118" s="66">
        <f t="shared" si="78"/>
        <v>0</v>
      </c>
      <c r="J118" s="66">
        <f t="shared" si="78"/>
        <v>0</v>
      </c>
      <c r="K118" s="66">
        <f t="shared" si="78"/>
        <v>0</v>
      </c>
      <c r="L118" s="66">
        <f t="shared" si="78"/>
        <v>0</v>
      </c>
      <c r="M118" s="66">
        <f t="shared" si="78"/>
        <v>0</v>
      </c>
      <c r="N118" s="66">
        <f t="shared" ref="N118:O118" si="79">SUMIF(N107:N117,"&gt;0")</f>
        <v>0</v>
      </c>
      <c r="O118" s="66">
        <f t="shared" si="79"/>
        <v>0</v>
      </c>
      <c r="P118" s="66">
        <f t="shared" ref="P118:Q118" si="80">SUMIF(P107:P117,"&gt;0")</f>
        <v>0</v>
      </c>
      <c r="Q118" s="66">
        <f t="shared" si="80"/>
        <v>0</v>
      </c>
      <c r="R118" s="66">
        <f t="shared" ref="R118:S118" si="81">SUMIF(R107:R117,"&gt;0")</f>
        <v>0</v>
      </c>
      <c r="S118" s="66">
        <f t="shared" si="81"/>
        <v>0</v>
      </c>
      <c r="T118" s="66">
        <f t="shared" ref="T118:U118" si="82">SUMIF(T107:T117,"&gt;0")</f>
        <v>0</v>
      </c>
      <c r="U118" s="66">
        <f t="shared" si="82"/>
        <v>0</v>
      </c>
      <c r="V118" s="66">
        <f t="shared" ref="V118:W118" si="83">SUMIF(V107:V117,"&gt;0")</f>
        <v>0</v>
      </c>
      <c r="W118" s="66">
        <f t="shared" si="83"/>
        <v>0</v>
      </c>
      <c r="X118" s="66">
        <f t="shared" ref="X118:Y118" si="84">SUMIF(X107:X117,"&gt;0")</f>
        <v>0</v>
      </c>
      <c r="Y118" s="66">
        <f t="shared" si="84"/>
        <v>0</v>
      </c>
      <c r="Z118" s="66">
        <f t="shared" ref="Z118:AA118" si="85">SUMIF(Z107:Z117,"&gt;0")</f>
        <v>0</v>
      </c>
      <c r="AA118" s="66">
        <f t="shared" si="85"/>
        <v>13.1</v>
      </c>
      <c r="AB118" s="66">
        <f t="shared" si="78"/>
        <v>17</v>
      </c>
      <c r="AC118" s="66">
        <f t="shared" si="78"/>
        <v>17.899999999999999</v>
      </c>
      <c r="AD118" s="66">
        <f t="shared" si="78"/>
        <v>18.600000000000001</v>
      </c>
      <c r="AE118" s="66">
        <f t="shared" si="78"/>
        <v>18.8</v>
      </c>
      <c r="AF118" s="66">
        <f t="shared" ref="AF118" si="86">SUMIF(AF107:AF117,"&gt;0")</f>
        <v>14.5</v>
      </c>
      <c r="AG118" s="99">
        <f>SUM(AG107:AG117)</f>
        <v>0</v>
      </c>
      <c r="AH118" s="45">
        <f t="shared" si="35"/>
        <v>18.8</v>
      </c>
      <c r="AI118" s="46">
        <f t="shared" si="36"/>
        <v>0</v>
      </c>
      <c r="AJ118" s="100">
        <f t="array" ref="AJ118">MIN(IF(B118:AF118&lt;&gt;0,B118:AF118))</f>
        <v>0.8</v>
      </c>
      <c r="BF118" s="77"/>
      <c r="BG118" s="77">
        <v>-656.9</v>
      </c>
      <c r="BH118" s="77">
        <v>-198.6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5"/>
        <v>0</v>
      </c>
      <c r="AI119" s="46">
        <f t="shared" si="36"/>
        <v>0</v>
      </c>
      <c r="BF119" s="77"/>
      <c r="BG119" s="77">
        <v>-592.5</v>
      </c>
      <c r="BH119" s="77">
        <v>-178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5"/>
        <v>0</v>
      </c>
      <c r="AI120" s="46">
        <f t="shared" si="36"/>
        <v>0</v>
      </c>
      <c r="BF120" s="77"/>
      <c r="BG120" s="77">
        <v>-661.7</v>
      </c>
      <c r="BH120" s="77">
        <v>-176.6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5"/>
        <v>0</v>
      </c>
      <c r="AI121" s="46">
        <f t="shared" si="36"/>
        <v>0</v>
      </c>
      <c r="BF121" s="77"/>
      <c r="BG121" s="77">
        <v>-645.1</v>
      </c>
      <c r="BH121" s="77">
        <v>-203.7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5"/>
        <v>0</v>
      </c>
      <c r="AI122" s="46">
        <f t="shared" si="36"/>
        <v>0</v>
      </c>
      <c r="BF122" s="76"/>
      <c r="BG122" s="77">
        <v>-678.6</v>
      </c>
      <c r="BH122" s="77">
        <v>-187.1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AG123" si="87">B80+B88+B106+B102+B118+B122</f>
        <v>2909.7000000000003</v>
      </c>
      <c r="C123" s="102">
        <f t="shared" si="87"/>
        <v>2746.71</v>
      </c>
      <c r="D123" s="102">
        <f t="shared" si="87"/>
        <v>2754.9</v>
      </c>
      <c r="E123" s="102">
        <f t="shared" si="87"/>
        <v>2716</v>
      </c>
      <c r="F123" s="102">
        <f t="shared" si="87"/>
        <v>2705.1000000000004</v>
      </c>
      <c r="G123" s="102">
        <f t="shared" si="87"/>
        <v>2706.6000000000004</v>
      </c>
      <c r="H123" s="102">
        <f t="shared" si="87"/>
        <v>2739.6100000000006</v>
      </c>
      <c r="I123" s="102">
        <f t="shared" si="87"/>
        <v>2754.2000000000003</v>
      </c>
      <c r="J123" s="102">
        <f t="shared" si="87"/>
        <v>2840.32</v>
      </c>
      <c r="K123" s="102">
        <f t="shared" si="87"/>
        <v>2896</v>
      </c>
      <c r="L123" s="102">
        <f t="shared" si="87"/>
        <v>2945.3</v>
      </c>
      <c r="M123" s="102">
        <f t="shared" si="87"/>
        <v>2970.5999999999995</v>
      </c>
      <c r="N123" s="102">
        <f t="shared" ref="N123:O123" si="88">N80+N88+N106+N102+N118+N122</f>
        <v>2912.7</v>
      </c>
      <c r="O123" s="102">
        <f t="shared" si="88"/>
        <v>2856.7999999999997</v>
      </c>
      <c r="P123" s="102">
        <f t="shared" ref="P123:Q123" si="89">P80+P88+P106+P102+P118+P122</f>
        <v>2853.9</v>
      </c>
      <c r="Q123" s="102">
        <f t="shared" si="89"/>
        <v>2857.6</v>
      </c>
      <c r="R123" s="102">
        <f t="shared" ref="R123:S123" si="90">R80+R88+R106+R102+R118+R122</f>
        <v>2882.9999999999995</v>
      </c>
      <c r="S123" s="102">
        <f t="shared" si="90"/>
        <v>2900.2</v>
      </c>
      <c r="T123" s="102">
        <f t="shared" ref="T123:U123" si="91">T80+T88+T106+T102+T118+T122</f>
        <v>2951.2</v>
      </c>
      <c r="U123" s="102">
        <f t="shared" si="91"/>
        <v>2961.2999999999997</v>
      </c>
      <c r="V123" s="102">
        <f t="shared" ref="V123:W123" si="92">V80+V88+V106+V102+V118+V122</f>
        <v>2948.3999999999996</v>
      </c>
      <c r="W123" s="102">
        <f t="shared" si="92"/>
        <v>2953.2999999999997</v>
      </c>
      <c r="X123" s="102">
        <f t="shared" ref="X123:Y123" si="93">X80+X88+X106+X102+X118+X122</f>
        <v>2953.9</v>
      </c>
      <c r="Y123" s="102">
        <f t="shared" si="93"/>
        <v>2953.9</v>
      </c>
      <c r="Z123" s="102">
        <f t="shared" ref="Z123:AA123" si="94">Z80+Z88+Z106+Z102+Z118+Z122</f>
        <v>3060.5</v>
      </c>
      <c r="AA123" s="102">
        <f t="shared" si="94"/>
        <v>3176.9999999999995</v>
      </c>
      <c r="AB123" s="102">
        <f t="shared" si="87"/>
        <v>3059.2000000000007</v>
      </c>
      <c r="AC123" s="102">
        <f t="shared" si="87"/>
        <v>3087.4000000000005</v>
      </c>
      <c r="AD123" s="102">
        <f t="shared" si="87"/>
        <v>3042.4000000000005</v>
      </c>
      <c r="AE123" s="102">
        <f t="shared" si="87"/>
        <v>3007.2000000000007</v>
      </c>
      <c r="AF123" s="102">
        <f t="shared" ref="AF123" si="95">AF80+AF88+AF106+AF102+AF118+AF122</f>
        <v>2832.6000000000004</v>
      </c>
      <c r="AG123" s="75">
        <f t="shared" si="87"/>
        <v>4132.0374000000002</v>
      </c>
      <c r="AH123" s="45">
        <f t="shared" si="35"/>
        <v>3176.9999999999995</v>
      </c>
      <c r="AI123" s="46">
        <f t="shared" si="36"/>
        <v>2705.1000000000004</v>
      </c>
      <c r="BF123" s="76"/>
      <c r="BG123" s="77">
        <v>-543.20000000000005</v>
      </c>
      <c r="BH123" s="77">
        <v>-204.77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5"/>
        <v>0</v>
      </c>
      <c r="AI124" s="46">
        <f t="shared" si="36"/>
        <v>0</v>
      </c>
      <c r="BF124" s="76"/>
      <c r="BG124" s="77">
        <v>-492.8</v>
      </c>
      <c r="BH124" s="77">
        <v>-193.5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>B123+B124</f>
        <v>2909.7000000000003</v>
      </c>
      <c r="C125" s="102">
        <f t="shared" ref="C125:AE125" si="96">C123+C124</f>
        <v>2746.71</v>
      </c>
      <c r="D125" s="102">
        <f t="shared" si="96"/>
        <v>2754.9</v>
      </c>
      <c r="E125" s="102">
        <f t="shared" si="96"/>
        <v>2716</v>
      </c>
      <c r="F125" s="102">
        <f t="shared" si="96"/>
        <v>2705.1000000000004</v>
      </c>
      <c r="G125" s="102">
        <f t="shared" si="96"/>
        <v>2706.6000000000004</v>
      </c>
      <c r="H125" s="102">
        <f t="shared" si="96"/>
        <v>2739.6100000000006</v>
      </c>
      <c r="I125" s="102">
        <f t="shared" si="96"/>
        <v>2754.2000000000003</v>
      </c>
      <c r="J125" s="102">
        <f t="shared" si="96"/>
        <v>2840.32</v>
      </c>
      <c r="K125" s="102">
        <f t="shared" si="96"/>
        <v>2896</v>
      </c>
      <c r="L125" s="102">
        <f t="shared" si="96"/>
        <v>2945.3</v>
      </c>
      <c r="M125" s="102">
        <f t="shared" si="96"/>
        <v>2970.5999999999995</v>
      </c>
      <c r="N125" s="102">
        <f t="shared" ref="N125:O125" si="97">N123+N124</f>
        <v>2912.7</v>
      </c>
      <c r="O125" s="102">
        <f t="shared" si="97"/>
        <v>2856.7999999999997</v>
      </c>
      <c r="P125" s="102">
        <f t="shared" ref="P125:Q125" si="98">P123+P124</f>
        <v>2853.9</v>
      </c>
      <c r="Q125" s="102">
        <f t="shared" si="98"/>
        <v>2857.6</v>
      </c>
      <c r="R125" s="102">
        <f t="shared" ref="R125:S125" si="99">R123+R124</f>
        <v>2882.9999999999995</v>
      </c>
      <c r="S125" s="102">
        <f t="shared" si="99"/>
        <v>2900.2</v>
      </c>
      <c r="T125" s="102">
        <f t="shared" ref="T125:U125" si="100">T123+T124</f>
        <v>2951.2</v>
      </c>
      <c r="U125" s="102">
        <f t="shared" si="100"/>
        <v>2961.2999999999997</v>
      </c>
      <c r="V125" s="102">
        <f t="shared" ref="V125:W125" si="101">V123+V124</f>
        <v>2948.3999999999996</v>
      </c>
      <c r="W125" s="102">
        <f t="shared" si="101"/>
        <v>2953.2999999999997</v>
      </c>
      <c r="X125" s="102">
        <f t="shared" ref="X125:Y125" si="102">X123+X124</f>
        <v>2953.9</v>
      </c>
      <c r="Y125" s="102">
        <f t="shared" si="102"/>
        <v>2953.9</v>
      </c>
      <c r="Z125" s="102">
        <f t="shared" ref="Z125:AA125" si="103">Z123+Z124</f>
        <v>3060.5</v>
      </c>
      <c r="AA125" s="102">
        <f t="shared" si="103"/>
        <v>3176.9999999999995</v>
      </c>
      <c r="AB125" s="102">
        <f t="shared" si="96"/>
        <v>3059.2000000000007</v>
      </c>
      <c r="AC125" s="102">
        <f t="shared" si="96"/>
        <v>3087.4000000000005</v>
      </c>
      <c r="AD125" s="102">
        <f t="shared" si="96"/>
        <v>3042.4000000000005</v>
      </c>
      <c r="AE125" s="102">
        <f t="shared" si="96"/>
        <v>3007.2000000000007</v>
      </c>
      <c r="AF125" s="102">
        <f t="shared" ref="AF125" si="104">AF123+AF124</f>
        <v>2832.6000000000004</v>
      </c>
      <c r="AG125" s="99">
        <f>AG122+AG118+AG106+AG102+AG80+AG124</f>
        <v>3323.6374000000001</v>
      </c>
      <c r="AH125" s="45">
        <f t="shared" si="35"/>
        <v>3176.9999999999995</v>
      </c>
      <c r="AI125" s="46">
        <f t="shared" si="36"/>
        <v>2705.1000000000004</v>
      </c>
      <c r="BF125" s="76"/>
      <c r="BG125" s="77">
        <v>-580.4</v>
      </c>
      <c r="BH125" s="77">
        <v>-182.6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>B125-(B133)</f>
        <v>2158.7000000000003</v>
      </c>
      <c r="C126" s="102">
        <f t="shared" ref="C126:AE126" si="105">C125-(C133)</f>
        <v>1962.51</v>
      </c>
      <c r="D126" s="102">
        <f t="shared" si="105"/>
        <v>1904.4</v>
      </c>
      <c r="E126" s="102">
        <f t="shared" si="105"/>
        <v>1896.8</v>
      </c>
      <c r="F126" s="102">
        <f t="shared" si="105"/>
        <v>1867.2000000000003</v>
      </c>
      <c r="G126" s="102">
        <f t="shared" si="105"/>
        <v>1839.5000000000005</v>
      </c>
      <c r="H126" s="102">
        <f t="shared" si="105"/>
        <v>1871.0100000000007</v>
      </c>
      <c r="I126" s="102">
        <f t="shared" si="105"/>
        <v>1814.1000000000004</v>
      </c>
      <c r="J126" s="102">
        <f t="shared" si="105"/>
        <v>1933.42</v>
      </c>
      <c r="K126" s="102">
        <f t="shared" si="105"/>
        <v>2007.3</v>
      </c>
      <c r="L126" s="102">
        <f t="shared" si="105"/>
        <v>2032.6000000000001</v>
      </c>
      <c r="M126" s="102">
        <f t="shared" si="105"/>
        <v>2060.9999999999991</v>
      </c>
      <c r="N126" s="102">
        <f t="shared" ref="N126:O126" si="106">N125-(N133)</f>
        <v>2155</v>
      </c>
      <c r="O126" s="102">
        <f t="shared" si="106"/>
        <v>2141.2999999999997</v>
      </c>
      <c r="P126" s="102">
        <f t="shared" ref="P126:Q126" si="107">P125-(P133)</f>
        <v>2062.9</v>
      </c>
      <c r="Q126" s="102">
        <f t="shared" si="107"/>
        <v>2013.6</v>
      </c>
      <c r="R126" s="102">
        <f t="shared" ref="R126:S126" si="108">R125-(R133)</f>
        <v>1984.9999999999995</v>
      </c>
      <c r="S126" s="102">
        <f t="shared" si="108"/>
        <v>2009.9999999999998</v>
      </c>
      <c r="T126" s="102">
        <f t="shared" ref="T126:U126" si="109">T125-(T133)</f>
        <v>2139.5</v>
      </c>
      <c r="U126" s="102">
        <f t="shared" si="109"/>
        <v>2077.6999999999998</v>
      </c>
      <c r="V126" s="102">
        <f t="shared" ref="V126:W126" si="110">V125-(V133)</f>
        <v>2067.8999999999996</v>
      </c>
      <c r="W126" s="102">
        <f t="shared" si="110"/>
        <v>2026.8999999999999</v>
      </c>
      <c r="X126" s="102">
        <f t="shared" ref="X126:Y126" si="111">X125-(X133)</f>
        <v>2050.1999999999998</v>
      </c>
      <c r="Y126" s="102">
        <f t="shared" si="111"/>
        <v>2050.1999999999998</v>
      </c>
      <c r="Z126" s="102">
        <f t="shared" ref="Z126:AA126" si="112">Z125-(Z133)</f>
        <v>2272.63</v>
      </c>
      <c r="AA126" s="102">
        <f t="shared" si="112"/>
        <v>2402.1999999999998</v>
      </c>
      <c r="AB126" s="102">
        <f t="shared" si="105"/>
        <v>2372.9000000000005</v>
      </c>
      <c r="AC126" s="102">
        <f t="shared" si="105"/>
        <v>2311.3000000000006</v>
      </c>
      <c r="AD126" s="102">
        <f t="shared" si="105"/>
        <v>2279.4000000000005</v>
      </c>
      <c r="AE126" s="102">
        <f t="shared" si="105"/>
        <v>2214.2000000000007</v>
      </c>
      <c r="AF126" s="102">
        <f t="shared" ref="AF126" si="113">AF125-(AF133)</f>
        <v>2152.6000000000004</v>
      </c>
      <c r="AG126" s="99"/>
      <c r="AH126" s="45">
        <f t="shared" si="35"/>
        <v>2402.1999999999998</v>
      </c>
      <c r="AI126" s="46">
        <f t="shared" si="36"/>
        <v>1814.1000000000004</v>
      </c>
      <c r="BF126" s="76"/>
      <c r="BG126" s="77">
        <v>-601.1</v>
      </c>
      <c r="BH126" s="77">
        <v>-191.9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AE132" si="114">IF(B107&lt;0,B107*-1,0)</f>
        <v>570</v>
      </c>
      <c r="C127" s="88">
        <f t="shared" si="114"/>
        <v>594.6</v>
      </c>
      <c r="D127" s="88">
        <f t="shared" si="114"/>
        <v>655.9</v>
      </c>
      <c r="E127" s="88">
        <f t="shared" si="114"/>
        <v>637.5</v>
      </c>
      <c r="F127" s="88">
        <f t="shared" si="114"/>
        <v>639.20000000000005</v>
      </c>
      <c r="G127" s="88">
        <f t="shared" si="114"/>
        <v>678.1</v>
      </c>
      <c r="H127" s="88">
        <f t="shared" si="114"/>
        <v>692.8</v>
      </c>
      <c r="I127" s="88">
        <f t="shared" si="114"/>
        <v>721.5</v>
      </c>
      <c r="J127" s="88">
        <f t="shared" si="114"/>
        <v>690.9</v>
      </c>
      <c r="K127" s="88">
        <f t="shared" si="114"/>
        <v>682.2</v>
      </c>
      <c r="L127" s="88">
        <f t="shared" si="114"/>
        <v>691.2</v>
      </c>
      <c r="M127" s="88">
        <f t="shared" si="114"/>
        <v>684.6</v>
      </c>
      <c r="N127" s="88">
        <f t="shared" ref="N127:O127" si="115">IF(N107&lt;0,N107*-1,0)</f>
        <v>549</v>
      </c>
      <c r="O127" s="88">
        <f t="shared" si="115"/>
        <v>500</v>
      </c>
      <c r="P127" s="88">
        <f t="shared" ref="P127:Q127" si="116">IF(P107&lt;0,P107*-1,0)</f>
        <v>558</v>
      </c>
      <c r="Q127" s="88">
        <f t="shared" si="116"/>
        <v>607</v>
      </c>
      <c r="R127" s="88">
        <f t="shared" ref="R127:S127" si="117">IF(R107&lt;0,R107*-1,0)</f>
        <v>657</v>
      </c>
      <c r="S127" s="88">
        <f t="shared" si="117"/>
        <v>656.9</v>
      </c>
      <c r="T127" s="88">
        <f t="shared" ref="T127:U127" si="118">IF(T107&lt;0,T107*-1,0)</f>
        <v>592.5</v>
      </c>
      <c r="U127" s="88">
        <f t="shared" si="118"/>
        <v>661.7</v>
      </c>
      <c r="V127" s="88">
        <f t="shared" ref="V127:W127" si="119">IF(V107&lt;0,V107*-1,0)</f>
        <v>645.1</v>
      </c>
      <c r="W127" s="88">
        <f t="shared" si="119"/>
        <v>695.4</v>
      </c>
      <c r="X127" s="88">
        <f t="shared" ref="X127:Y127" si="120">IF(X107&lt;0,X107*-1,0)</f>
        <v>678.6</v>
      </c>
      <c r="Y127" s="88">
        <f t="shared" si="120"/>
        <v>678.6</v>
      </c>
      <c r="Z127" s="88">
        <f t="shared" ref="Z127:AA132" si="121">IF(Z107&lt;0,Z107*-1,0)</f>
        <v>543.20000000000005</v>
      </c>
      <c r="AA127" s="88">
        <f t="shared" si="121"/>
        <v>568.5</v>
      </c>
      <c r="AB127" s="88">
        <f t="shared" si="114"/>
        <v>492.8</v>
      </c>
      <c r="AC127" s="88">
        <f t="shared" si="114"/>
        <v>592</v>
      </c>
      <c r="AD127" s="88">
        <f t="shared" si="114"/>
        <v>580.4</v>
      </c>
      <c r="AE127" s="88">
        <f t="shared" si="114"/>
        <v>601.1</v>
      </c>
      <c r="AF127" s="88">
        <f t="shared" ref="AF127" si="122">IF(AF107&lt;0,AF107*-1,0)</f>
        <v>510</v>
      </c>
      <c r="AG127" s="59"/>
      <c r="AH127" s="45">
        <f t="shared" si="35"/>
        <v>721.5</v>
      </c>
      <c r="AI127" s="46">
        <f t="shared" si="36"/>
        <v>492.8</v>
      </c>
      <c r="BG127" s="77">
        <v>-510</v>
      </c>
      <c r="BH127" s="77">
        <v>-170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114"/>
        <v>181</v>
      </c>
      <c r="C128" s="88">
        <f t="shared" si="114"/>
        <v>189.6</v>
      </c>
      <c r="D128" s="88">
        <f t="shared" si="114"/>
        <v>194.6</v>
      </c>
      <c r="E128" s="88">
        <f t="shared" si="114"/>
        <v>181.7</v>
      </c>
      <c r="F128" s="88">
        <f t="shared" si="114"/>
        <v>197.6</v>
      </c>
      <c r="G128" s="88">
        <f t="shared" si="114"/>
        <v>189</v>
      </c>
      <c r="H128" s="88">
        <f t="shared" si="114"/>
        <v>175.8</v>
      </c>
      <c r="I128" s="88">
        <f t="shared" si="114"/>
        <v>208.8</v>
      </c>
      <c r="J128" s="88">
        <f t="shared" si="114"/>
        <v>201.5</v>
      </c>
      <c r="K128" s="88">
        <f t="shared" si="114"/>
        <v>198</v>
      </c>
      <c r="L128" s="88">
        <f t="shared" si="114"/>
        <v>203.1</v>
      </c>
      <c r="M128" s="88">
        <f t="shared" si="114"/>
        <v>208.8</v>
      </c>
      <c r="N128" s="88">
        <f t="shared" ref="N128:O128" si="123">IF(N108&lt;0,N108*-1,0)</f>
        <v>201</v>
      </c>
      <c r="O128" s="88">
        <f t="shared" si="123"/>
        <v>204</v>
      </c>
      <c r="P128" s="88">
        <f t="shared" ref="P128:Q128" si="124">IF(P108&lt;0,P108*-1,0)</f>
        <v>193</v>
      </c>
      <c r="Q128" s="88">
        <f t="shared" si="124"/>
        <v>198</v>
      </c>
      <c r="R128" s="88">
        <f t="shared" ref="R128:S128" si="125">IF(R108&lt;0,R108*-1,0)</f>
        <v>204</v>
      </c>
      <c r="S128" s="88">
        <f t="shared" si="125"/>
        <v>198.6</v>
      </c>
      <c r="T128" s="88">
        <f t="shared" ref="T128:U128" si="126">IF(T108&lt;0,T108*-1,0)</f>
        <v>178</v>
      </c>
      <c r="U128" s="88">
        <f t="shared" si="126"/>
        <v>176.6</v>
      </c>
      <c r="V128" s="88">
        <f t="shared" ref="V128:W128" si="127">IF(V108&lt;0,V108*-1,0)</f>
        <v>203.7</v>
      </c>
      <c r="W128" s="88">
        <f t="shared" si="127"/>
        <v>197.2</v>
      </c>
      <c r="X128" s="88">
        <f t="shared" ref="X128:Y128" si="128">IF(X108&lt;0,X108*-1,0)</f>
        <v>187.1</v>
      </c>
      <c r="Y128" s="88">
        <f t="shared" si="128"/>
        <v>187.1</v>
      </c>
      <c r="Z128" s="88">
        <f t="shared" ref="Z128" si="129">IF(Z108&lt;0,Z108*-1,0)</f>
        <v>204.77</v>
      </c>
      <c r="AA128" s="88">
        <f t="shared" si="121"/>
        <v>206.3</v>
      </c>
      <c r="AB128" s="88">
        <f t="shared" si="114"/>
        <v>193.5</v>
      </c>
      <c r="AC128" s="88">
        <f t="shared" si="114"/>
        <v>184.1</v>
      </c>
      <c r="AD128" s="88">
        <f t="shared" si="114"/>
        <v>182.6</v>
      </c>
      <c r="AE128" s="88">
        <f t="shared" si="114"/>
        <v>191.9</v>
      </c>
      <c r="AF128" s="88">
        <f t="shared" ref="AF128" si="130">IF(AF108&lt;0,AF108*-1,0)</f>
        <v>170</v>
      </c>
      <c r="AG128" s="61"/>
      <c r="AH128" s="45">
        <f t="shared" si="35"/>
        <v>208.8</v>
      </c>
      <c r="AI128" s="46">
        <f t="shared" si="36"/>
        <v>170</v>
      </c>
      <c r="AK128" s="47"/>
      <c r="BG128" s="77">
        <v>-570</v>
      </c>
      <c r="BH128" s="77">
        <v>-181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114"/>
        <v>0</v>
      </c>
      <c r="C129" s="88">
        <f t="shared" si="114"/>
        <v>0</v>
      </c>
      <c r="D129" s="88">
        <f t="shared" si="114"/>
        <v>0</v>
      </c>
      <c r="E129" s="88">
        <f t="shared" si="114"/>
        <v>0</v>
      </c>
      <c r="F129" s="88">
        <f t="shared" si="114"/>
        <v>0</v>
      </c>
      <c r="G129" s="88">
        <f t="shared" si="114"/>
        <v>0</v>
      </c>
      <c r="H129" s="88">
        <f t="shared" si="114"/>
        <v>0</v>
      </c>
      <c r="I129" s="88">
        <f t="shared" si="114"/>
        <v>0</v>
      </c>
      <c r="J129" s="88">
        <f t="shared" si="114"/>
        <v>0</v>
      </c>
      <c r="K129" s="88">
        <f t="shared" si="114"/>
        <v>0</v>
      </c>
      <c r="L129" s="88">
        <f t="shared" si="114"/>
        <v>0</v>
      </c>
      <c r="M129" s="88">
        <f t="shared" si="114"/>
        <v>0</v>
      </c>
      <c r="N129" s="88">
        <f t="shared" ref="N129:O129" si="131">IF(N109&lt;0,N109*-1,0)</f>
        <v>0</v>
      </c>
      <c r="O129" s="88">
        <f t="shared" si="131"/>
        <v>0</v>
      </c>
      <c r="P129" s="88">
        <f t="shared" ref="P129:Q129" si="132">IF(P109&lt;0,P109*-1,0)</f>
        <v>0</v>
      </c>
      <c r="Q129" s="88">
        <f t="shared" si="132"/>
        <v>0</v>
      </c>
      <c r="R129" s="88">
        <f t="shared" ref="R129:S129" si="133">IF(R109&lt;0,R109*-1,0)</f>
        <v>0</v>
      </c>
      <c r="S129" s="88">
        <f t="shared" si="133"/>
        <v>0</v>
      </c>
      <c r="T129" s="88">
        <f t="shared" ref="T129:U129" si="134">IF(T109&lt;0,T109*-1,0)</f>
        <v>0</v>
      </c>
      <c r="U129" s="88">
        <f t="shared" si="134"/>
        <v>0</v>
      </c>
      <c r="V129" s="88">
        <f t="shared" ref="V129:W129" si="135">IF(V109&lt;0,V109*-1,0)</f>
        <v>0</v>
      </c>
      <c r="W129" s="88">
        <f t="shared" si="135"/>
        <v>0</v>
      </c>
      <c r="X129" s="88">
        <f t="shared" ref="X129:Y129" si="136">IF(X109&lt;0,X109*-1,0)</f>
        <v>0</v>
      </c>
      <c r="Y129" s="88">
        <f t="shared" si="136"/>
        <v>0</v>
      </c>
      <c r="Z129" s="88">
        <f t="shared" ref="Z129" si="137">IF(Z109&lt;0,Z109*-1,0)</f>
        <v>0</v>
      </c>
      <c r="AA129" s="88">
        <f t="shared" si="121"/>
        <v>0</v>
      </c>
      <c r="AB129" s="88">
        <f t="shared" si="114"/>
        <v>0</v>
      </c>
      <c r="AC129" s="88">
        <f t="shared" si="114"/>
        <v>0</v>
      </c>
      <c r="AD129" s="88">
        <f t="shared" si="114"/>
        <v>0</v>
      </c>
      <c r="AE129" s="88">
        <f t="shared" si="114"/>
        <v>0</v>
      </c>
      <c r="AF129" s="88">
        <f t="shared" ref="AF129" si="138">IF(AF109&lt;0,AF109*-1,0)</f>
        <v>0</v>
      </c>
      <c r="AG129" s="105"/>
      <c r="AH129" s="45">
        <f t="shared" si="35"/>
        <v>0</v>
      </c>
      <c r="AI129" s="46">
        <f t="shared" si="36"/>
        <v>0</v>
      </c>
    </row>
    <row r="130" spans="1:41" x14ac:dyDescent="0.25">
      <c r="A130" s="91" t="s">
        <v>63</v>
      </c>
      <c r="B130" s="88">
        <f t="shared" si="114"/>
        <v>0</v>
      </c>
      <c r="C130" s="88">
        <f t="shared" si="114"/>
        <v>0</v>
      </c>
      <c r="D130" s="88">
        <f t="shared" si="114"/>
        <v>0</v>
      </c>
      <c r="E130" s="88">
        <f t="shared" si="114"/>
        <v>0</v>
      </c>
      <c r="F130" s="88">
        <f t="shared" si="114"/>
        <v>0</v>
      </c>
      <c r="G130" s="88">
        <f t="shared" si="114"/>
        <v>0</v>
      </c>
      <c r="H130" s="88">
        <f t="shared" si="114"/>
        <v>0</v>
      </c>
      <c r="I130" s="88">
        <f t="shared" si="114"/>
        <v>0</v>
      </c>
      <c r="J130" s="88">
        <f t="shared" si="114"/>
        <v>0</v>
      </c>
      <c r="K130" s="88">
        <f t="shared" si="114"/>
        <v>0</v>
      </c>
      <c r="L130" s="88">
        <f t="shared" si="114"/>
        <v>0</v>
      </c>
      <c r="M130" s="88">
        <f t="shared" si="114"/>
        <v>0</v>
      </c>
      <c r="N130" s="88">
        <f t="shared" ref="N130:O130" si="139">IF(N110&lt;0,N110*-1,0)</f>
        <v>0</v>
      </c>
      <c r="O130" s="88">
        <f t="shared" si="139"/>
        <v>0</v>
      </c>
      <c r="P130" s="88">
        <f t="shared" ref="P130:Q130" si="140">IF(P110&lt;0,P110*-1,0)</f>
        <v>0</v>
      </c>
      <c r="Q130" s="88">
        <f t="shared" si="140"/>
        <v>0</v>
      </c>
      <c r="R130" s="88">
        <f t="shared" ref="R130:S130" si="141">IF(R110&lt;0,R110*-1,0)</f>
        <v>0</v>
      </c>
      <c r="S130" s="88">
        <f t="shared" si="141"/>
        <v>0</v>
      </c>
      <c r="T130" s="88">
        <f t="shared" ref="T130:U130" si="142">IF(T110&lt;0,T110*-1,0)</f>
        <v>0</v>
      </c>
      <c r="U130" s="88">
        <f t="shared" si="142"/>
        <v>0</v>
      </c>
      <c r="V130" s="88">
        <f t="shared" ref="V130:W130" si="143">IF(V110&lt;0,V110*-1,0)</f>
        <v>0</v>
      </c>
      <c r="W130" s="88">
        <f t="shared" si="143"/>
        <v>0</v>
      </c>
      <c r="X130" s="88">
        <f t="shared" ref="X130:Y130" si="144">IF(X110&lt;0,X110*-1,0)</f>
        <v>0</v>
      </c>
      <c r="Y130" s="88">
        <f t="shared" si="144"/>
        <v>0</v>
      </c>
      <c r="Z130" s="88">
        <f t="shared" ref="Z130" si="145">IF(Z110&lt;0,Z110*-1,0)</f>
        <v>0</v>
      </c>
      <c r="AA130" s="88">
        <f t="shared" si="121"/>
        <v>0</v>
      </c>
      <c r="AB130" s="88">
        <f t="shared" si="114"/>
        <v>0</v>
      </c>
      <c r="AC130" s="88">
        <f t="shared" si="114"/>
        <v>0</v>
      </c>
      <c r="AD130" s="88">
        <f t="shared" si="114"/>
        <v>0</v>
      </c>
      <c r="AE130" s="88">
        <f t="shared" si="114"/>
        <v>0</v>
      </c>
      <c r="AF130" s="88">
        <f t="shared" ref="AF130" si="146">IF(AF110&lt;0,AF110*-1,0)</f>
        <v>0</v>
      </c>
      <c r="AG130" s="105"/>
      <c r="AH130" s="45">
        <f t="shared" si="35"/>
        <v>0</v>
      </c>
      <c r="AI130" s="46">
        <f t="shared" si="36"/>
        <v>0</v>
      </c>
    </row>
    <row r="131" spans="1:41" x14ac:dyDescent="0.25">
      <c r="A131" s="91" t="s">
        <v>65</v>
      </c>
      <c r="B131" s="88">
        <f t="shared" si="114"/>
        <v>0</v>
      </c>
      <c r="C131" s="88">
        <f t="shared" si="114"/>
        <v>0</v>
      </c>
      <c r="D131" s="88">
        <f t="shared" si="114"/>
        <v>0</v>
      </c>
      <c r="E131" s="88">
        <f t="shared" si="114"/>
        <v>0</v>
      </c>
      <c r="F131" s="88">
        <f t="shared" si="114"/>
        <v>0</v>
      </c>
      <c r="G131" s="88">
        <f t="shared" si="114"/>
        <v>0</v>
      </c>
      <c r="H131" s="88">
        <f t="shared" si="114"/>
        <v>0</v>
      </c>
      <c r="I131" s="88">
        <f t="shared" si="114"/>
        <v>0</v>
      </c>
      <c r="J131" s="88">
        <f t="shared" si="114"/>
        <v>0</v>
      </c>
      <c r="K131" s="88">
        <f t="shared" si="114"/>
        <v>0</v>
      </c>
      <c r="L131" s="88">
        <f t="shared" si="114"/>
        <v>0</v>
      </c>
      <c r="M131" s="88">
        <f t="shared" si="114"/>
        <v>0</v>
      </c>
      <c r="N131" s="88">
        <f t="shared" ref="N131:O131" si="147">IF(N111&lt;0,N111*-1,0)</f>
        <v>0</v>
      </c>
      <c r="O131" s="88">
        <f t="shared" si="147"/>
        <v>0</v>
      </c>
      <c r="P131" s="88">
        <f t="shared" ref="P131:Q131" si="148">IF(P111&lt;0,P111*-1,0)</f>
        <v>0</v>
      </c>
      <c r="Q131" s="88">
        <f t="shared" si="148"/>
        <v>0</v>
      </c>
      <c r="R131" s="88">
        <f t="shared" ref="R131:S131" si="149">IF(R111&lt;0,R111*-1,0)</f>
        <v>0</v>
      </c>
      <c r="S131" s="88">
        <f t="shared" si="149"/>
        <v>0</v>
      </c>
      <c r="T131" s="88">
        <f t="shared" ref="T131:U131" si="150">IF(T111&lt;0,T111*-1,0)</f>
        <v>0</v>
      </c>
      <c r="U131" s="88">
        <f t="shared" si="150"/>
        <v>0</v>
      </c>
      <c r="V131" s="88">
        <f t="shared" ref="V131:W131" si="151">IF(V111&lt;0,V111*-1,0)</f>
        <v>0</v>
      </c>
      <c r="W131" s="88">
        <f t="shared" si="151"/>
        <v>0</v>
      </c>
      <c r="X131" s="88">
        <f t="shared" ref="X131:Y131" si="152">IF(X111&lt;0,X111*-1,0)</f>
        <v>0</v>
      </c>
      <c r="Y131" s="88">
        <f t="shared" si="152"/>
        <v>0</v>
      </c>
      <c r="Z131" s="88">
        <f t="shared" ref="Z131" si="153">IF(Z111&lt;0,Z111*-1,0)</f>
        <v>0</v>
      </c>
      <c r="AA131" s="88">
        <f t="shared" si="121"/>
        <v>0</v>
      </c>
      <c r="AB131" s="88">
        <f t="shared" si="114"/>
        <v>0</v>
      </c>
      <c r="AC131" s="88">
        <f t="shared" si="114"/>
        <v>0</v>
      </c>
      <c r="AD131" s="88">
        <f t="shared" si="114"/>
        <v>0</v>
      </c>
      <c r="AE131" s="88">
        <f t="shared" si="114"/>
        <v>0</v>
      </c>
      <c r="AF131" s="88">
        <f t="shared" ref="AF131" si="154">IF(AF111&lt;0,AF111*-1,0)</f>
        <v>0</v>
      </c>
      <c r="AG131" s="105"/>
      <c r="AH131" s="45">
        <f t="shared" si="35"/>
        <v>0</v>
      </c>
      <c r="AI131" s="46">
        <f t="shared" si="36"/>
        <v>0</v>
      </c>
    </row>
    <row r="132" spans="1:41" ht="15.75" thickBot="1" x14ac:dyDescent="0.3">
      <c r="A132" s="91" t="s">
        <v>67</v>
      </c>
      <c r="B132" s="88">
        <f t="shared" si="114"/>
        <v>0</v>
      </c>
      <c r="C132" s="88">
        <f t="shared" si="114"/>
        <v>0</v>
      </c>
      <c r="D132" s="88">
        <f t="shared" si="114"/>
        <v>0</v>
      </c>
      <c r="E132" s="88">
        <f t="shared" si="114"/>
        <v>0</v>
      </c>
      <c r="F132" s="88">
        <f t="shared" si="114"/>
        <v>1.1000000000000001</v>
      </c>
      <c r="G132" s="88">
        <f t="shared" si="114"/>
        <v>0</v>
      </c>
      <c r="H132" s="88">
        <f t="shared" si="114"/>
        <v>0</v>
      </c>
      <c r="I132" s="88">
        <f t="shared" si="114"/>
        <v>9.8000000000000007</v>
      </c>
      <c r="J132" s="88">
        <f t="shared" si="114"/>
        <v>14.5</v>
      </c>
      <c r="K132" s="88">
        <f t="shared" si="114"/>
        <v>8.5</v>
      </c>
      <c r="L132" s="88">
        <f t="shared" si="114"/>
        <v>18.399999999999999</v>
      </c>
      <c r="M132" s="88">
        <f t="shared" si="114"/>
        <v>16.2</v>
      </c>
      <c r="N132" s="88">
        <f t="shared" ref="N132:O132" si="155">IF(N112&lt;0,N112*-1,0)</f>
        <v>7.7</v>
      </c>
      <c r="O132" s="88">
        <f t="shared" si="155"/>
        <v>11.5</v>
      </c>
      <c r="P132" s="88">
        <f t="shared" ref="P132:Q132" si="156">IF(P112&lt;0,P112*-1,0)</f>
        <v>40</v>
      </c>
      <c r="Q132" s="88">
        <f t="shared" si="156"/>
        <v>39</v>
      </c>
      <c r="R132" s="88">
        <f t="shared" ref="R132:S132" si="157">IF(R112&lt;0,R112*-1,0)</f>
        <v>37</v>
      </c>
      <c r="S132" s="88">
        <f t="shared" si="157"/>
        <v>34.700000000000003</v>
      </c>
      <c r="T132" s="88">
        <f t="shared" ref="T132:U132" si="158">IF(T112&lt;0,T112*-1,0)</f>
        <v>41.2</v>
      </c>
      <c r="U132" s="88">
        <f t="shared" si="158"/>
        <v>45.3</v>
      </c>
      <c r="V132" s="88">
        <f t="shared" ref="V132:W132" si="159">IF(V112&lt;0,V112*-1,0)</f>
        <v>31.7</v>
      </c>
      <c r="W132" s="88">
        <f t="shared" si="159"/>
        <v>33.799999999999997</v>
      </c>
      <c r="X132" s="88">
        <f t="shared" ref="X132:Y132" si="160">IF(X112&lt;0,X112*-1,0)</f>
        <v>38</v>
      </c>
      <c r="Y132" s="88">
        <f t="shared" si="160"/>
        <v>38</v>
      </c>
      <c r="Z132" s="88">
        <f t="shared" ref="Z132" si="161">IF(Z112&lt;0,Z112*-1,0)</f>
        <v>39.9</v>
      </c>
      <c r="AA132" s="88">
        <f t="shared" si="121"/>
        <v>0</v>
      </c>
      <c r="AB132" s="88">
        <f t="shared" si="114"/>
        <v>0</v>
      </c>
      <c r="AC132" s="88">
        <f t="shared" si="114"/>
        <v>0</v>
      </c>
      <c r="AD132" s="88">
        <f t="shared" si="114"/>
        <v>0</v>
      </c>
      <c r="AE132" s="88">
        <f t="shared" si="114"/>
        <v>0</v>
      </c>
      <c r="AF132" s="88">
        <f t="shared" ref="AF132" si="162">IF(AF112&lt;0,AF112*-1,0)</f>
        <v>0</v>
      </c>
      <c r="AG132" s="98"/>
      <c r="AH132" s="45">
        <f t="shared" si="35"/>
        <v>45.3</v>
      </c>
      <c r="AI132" s="46">
        <f t="shared" si="36"/>
        <v>0</v>
      </c>
    </row>
    <row r="133" spans="1:41" ht="15.75" thickBot="1" x14ac:dyDescent="0.3">
      <c r="A133" s="106" t="s">
        <v>82</v>
      </c>
      <c r="B133" s="66">
        <f t="shared" ref="B133:AE133" si="163">SUM(B127:B132)</f>
        <v>751</v>
      </c>
      <c r="C133" s="66">
        <f t="shared" si="163"/>
        <v>784.2</v>
      </c>
      <c r="D133" s="66">
        <f t="shared" si="163"/>
        <v>850.5</v>
      </c>
      <c r="E133" s="66">
        <f t="shared" si="163"/>
        <v>819.2</v>
      </c>
      <c r="F133" s="66">
        <f t="shared" si="163"/>
        <v>837.90000000000009</v>
      </c>
      <c r="G133" s="66">
        <f t="shared" si="163"/>
        <v>867.1</v>
      </c>
      <c r="H133" s="66">
        <f t="shared" si="163"/>
        <v>868.59999999999991</v>
      </c>
      <c r="I133" s="66">
        <f t="shared" si="163"/>
        <v>940.09999999999991</v>
      </c>
      <c r="J133" s="66">
        <f t="shared" si="163"/>
        <v>906.9</v>
      </c>
      <c r="K133" s="66">
        <f t="shared" si="163"/>
        <v>888.7</v>
      </c>
      <c r="L133" s="66">
        <f t="shared" si="163"/>
        <v>912.7</v>
      </c>
      <c r="M133" s="66">
        <f t="shared" si="163"/>
        <v>909.60000000000014</v>
      </c>
      <c r="N133" s="66">
        <f t="shared" ref="N133:O133" si="164">SUM(N127:N132)</f>
        <v>757.7</v>
      </c>
      <c r="O133" s="66">
        <f t="shared" si="164"/>
        <v>715.5</v>
      </c>
      <c r="P133" s="66">
        <f t="shared" ref="P133:Q133" si="165">SUM(P127:P132)</f>
        <v>791</v>
      </c>
      <c r="Q133" s="66">
        <f t="shared" si="165"/>
        <v>844</v>
      </c>
      <c r="R133" s="66">
        <f t="shared" ref="R133:S133" si="166">SUM(R127:R132)</f>
        <v>898</v>
      </c>
      <c r="S133" s="66">
        <f t="shared" si="166"/>
        <v>890.2</v>
      </c>
      <c r="T133" s="66">
        <f t="shared" ref="T133:U133" si="167">SUM(T127:T132)</f>
        <v>811.7</v>
      </c>
      <c r="U133" s="66">
        <f t="shared" si="167"/>
        <v>883.6</v>
      </c>
      <c r="V133" s="66">
        <f t="shared" ref="V133:W133" si="168">SUM(V127:V132)</f>
        <v>880.5</v>
      </c>
      <c r="W133" s="66">
        <f t="shared" si="168"/>
        <v>926.39999999999986</v>
      </c>
      <c r="X133" s="66">
        <f t="shared" ref="X133:Y133" si="169">SUM(X127:X132)</f>
        <v>903.7</v>
      </c>
      <c r="Y133" s="66">
        <f t="shared" si="169"/>
        <v>903.7</v>
      </c>
      <c r="Z133" s="66">
        <f t="shared" ref="Z133:AA133" si="170">SUM(Z127:Z132)</f>
        <v>787.87</v>
      </c>
      <c r="AA133" s="66">
        <f t="shared" si="170"/>
        <v>774.8</v>
      </c>
      <c r="AB133" s="66">
        <f t="shared" si="163"/>
        <v>686.3</v>
      </c>
      <c r="AC133" s="66">
        <f t="shared" si="163"/>
        <v>776.1</v>
      </c>
      <c r="AD133" s="66">
        <f t="shared" si="163"/>
        <v>763</v>
      </c>
      <c r="AE133" s="66">
        <f t="shared" si="163"/>
        <v>793</v>
      </c>
      <c r="AF133" s="66">
        <f t="shared" ref="AF133" si="171">SUM(AF127:AF132)</f>
        <v>680</v>
      </c>
      <c r="AG133" s="99"/>
      <c r="AH133" s="45">
        <f t="shared" si="35"/>
        <v>940.09999999999991</v>
      </c>
      <c r="AI133" s="46">
        <f t="shared" si="36"/>
        <v>680</v>
      </c>
      <c r="AJ133" s="100">
        <f t="array" ref="AJ133">MIN(IF(B133:AF133&lt;&gt;0,B133:AF133))</f>
        <v>680</v>
      </c>
    </row>
    <row r="134" spans="1:41" ht="15.75" thickBot="1" x14ac:dyDescent="0.3">
      <c r="A134" s="82" t="s">
        <v>83</v>
      </c>
      <c r="B134" s="66">
        <f t="shared" ref="B134:AE134" si="172">B118-B133</f>
        <v>-740</v>
      </c>
      <c r="C134" s="66">
        <f t="shared" si="172"/>
        <v>-766.79000000000008</v>
      </c>
      <c r="D134" s="66">
        <f t="shared" si="172"/>
        <v>-836.6</v>
      </c>
      <c r="E134" s="66">
        <f t="shared" si="172"/>
        <v>-815.6</v>
      </c>
      <c r="F134" s="66">
        <f t="shared" si="172"/>
        <v>-837.90000000000009</v>
      </c>
      <c r="G134" s="66">
        <f t="shared" si="172"/>
        <v>-865.4</v>
      </c>
      <c r="H134" s="66">
        <f t="shared" si="172"/>
        <v>-867.8</v>
      </c>
      <c r="I134" s="66">
        <f t="shared" si="172"/>
        <v>-940.09999999999991</v>
      </c>
      <c r="J134" s="66">
        <f t="shared" si="172"/>
        <v>-906.9</v>
      </c>
      <c r="K134" s="66">
        <f t="shared" si="172"/>
        <v>-888.7</v>
      </c>
      <c r="L134" s="66">
        <f t="shared" si="172"/>
        <v>-912.7</v>
      </c>
      <c r="M134" s="66">
        <f t="shared" si="172"/>
        <v>-909.60000000000014</v>
      </c>
      <c r="N134" s="66">
        <f t="shared" ref="N134:O134" si="173">N118-N133</f>
        <v>-757.7</v>
      </c>
      <c r="O134" s="66">
        <f t="shared" si="173"/>
        <v>-715.5</v>
      </c>
      <c r="P134" s="66">
        <f t="shared" ref="P134:Q134" si="174">P118-P133</f>
        <v>-791</v>
      </c>
      <c r="Q134" s="66">
        <f t="shared" si="174"/>
        <v>-844</v>
      </c>
      <c r="R134" s="66">
        <f t="shared" ref="R134:S134" si="175">R118-R133</f>
        <v>-898</v>
      </c>
      <c r="S134" s="66">
        <f t="shared" si="175"/>
        <v>-890.2</v>
      </c>
      <c r="T134" s="66">
        <f t="shared" ref="T134:U134" si="176">T118-T133</f>
        <v>-811.7</v>
      </c>
      <c r="U134" s="66">
        <f t="shared" si="176"/>
        <v>-883.6</v>
      </c>
      <c r="V134" s="66">
        <f t="shared" ref="V134:W134" si="177">V118-V133</f>
        <v>-880.5</v>
      </c>
      <c r="W134" s="66">
        <f t="shared" si="177"/>
        <v>-926.39999999999986</v>
      </c>
      <c r="X134" s="66">
        <f t="shared" ref="X134:Y134" si="178">X118-X133</f>
        <v>-903.7</v>
      </c>
      <c r="Y134" s="66">
        <f t="shared" si="178"/>
        <v>-903.7</v>
      </c>
      <c r="Z134" s="66">
        <f t="shared" ref="Z134:AA134" si="179">Z118-Z133</f>
        <v>-787.87</v>
      </c>
      <c r="AA134" s="66">
        <f t="shared" si="179"/>
        <v>-761.69999999999993</v>
      </c>
      <c r="AB134" s="66">
        <f t="shared" si="172"/>
        <v>-669.3</v>
      </c>
      <c r="AC134" s="66">
        <f t="shared" si="172"/>
        <v>-758.2</v>
      </c>
      <c r="AD134" s="66">
        <f t="shared" si="172"/>
        <v>-744.4</v>
      </c>
      <c r="AE134" s="66">
        <f t="shared" si="172"/>
        <v>-774.2</v>
      </c>
      <c r="AF134" s="66">
        <f t="shared" ref="AF134" si="180">AF118-AF133</f>
        <v>-665.5</v>
      </c>
      <c r="AG134" s="99"/>
      <c r="AH134" s="45">
        <f t="shared" si="35"/>
        <v>-665.5</v>
      </c>
      <c r="AI134" s="46">
        <f t="shared" si="36"/>
        <v>-940.09999999999991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5"/>
        <v>0</v>
      </c>
      <c r="AI135" s="46">
        <f t="shared" si="36"/>
        <v>0</v>
      </c>
    </row>
    <row r="136" spans="1:41" x14ac:dyDescent="0.25">
      <c r="A136" s="110" t="s">
        <v>85</v>
      </c>
      <c r="B136" s="111">
        <v>49.93</v>
      </c>
      <c r="C136" s="111">
        <v>50.046999999999997</v>
      </c>
      <c r="D136" s="111">
        <v>49.996000000000002</v>
      </c>
      <c r="E136" s="111">
        <v>49.752000000000002</v>
      </c>
      <c r="F136" s="111">
        <v>50.052999999999997</v>
      </c>
      <c r="G136" s="111">
        <v>50.05</v>
      </c>
      <c r="H136" s="111">
        <v>49.91</v>
      </c>
      <c r="I136" s="111">
        <v>49.923000000000002</v>
      </c>
      <c r="J136" s="111">
        <v>49.677999999999997</v>
      </c>
      <c r="K136" s="111">
        <v>49.712000000000003</v>
      </c>
      <c r="L136" s="111">
        <v>49.712000000000003</v>
      </c>
      <c r="M136" s="111">
        <v>50.067</v>
      </c>
      <c r="N136" s="111">
        <v>50.064999999999998</v>
      </c>
      <c r="O136" s="111">
        <v>50.031999999999996</v>
      </c>
      <c r="P136" s="111">
        <v>49.911999999999999</v>
      </c>
      <c r="Q136" s="111">
        <v>49.99</v>
      </c>
      <c r="R136" s="111">
        <v>49.91</v>
      </c>
      <c r="S136" s="111">
        <v>50.033999999999999</v>
      </c>
      <c r="T136" s="111">
        <v>50.113</v>
      </c>
      <c r="U136" s="111">
        <v>50.032299999999999</v>
      </c>
      <c r="V136" s="111">
        <v>49.917000000000002</v>
      </c>
      <c r="W136" s="111">
        <v>49.951999999999998</v>
      </c>
      <c r="X136" s="111">
        <v>49.856999999999999</v>
      </c>
      <c r="Y136" s="111">
        <v>49.856999999999999</v>
      </c>
      <c r="Z136" s="111">
        <v>50.018999999999998</v>
      </c>
      <c r="AA136" s="111">
        <v>49.686</v>
      </c>
      <c r="AB136" s="111">
        <v>50.055999999999997</v>
      </c>
      <c r="AC136" s="111">
        <v>50.046999999999997</v>
      </c>
      <c r="AD136" s="111">
        <v>50.039000000000001</v>
      </c>
      <c r="AE136" s="111">
        <v>50.064</v>
      </c>
      <c r="AF136" s="111">
        <v>50.078000000000003</v>
      </c>
      <c r="AG136" s="112"/>
      <c r="AH136" s="45">
        <f t="shared" si="35"/>
        <v>50.113</v>
      </c>
      <c r="AI136" s="46">
        <f t="shared" si="36"/>
        <v>49.677999999999997</v>
      </c>
    </row>
    <row r="137" spans="1:41" x14ac:dyDescent="0.25">
      <c r="A137" s="113" t="s">
        <v>86</v>
      </c>
      <c r="B137" s="43">
        <v>128.80000000000001</v>
      </c>
      <c r="C137" s="43">
        <v>133.5</v>
      </c>
      <c r="D137" s="43">
        <v>134.6</v>
      </c>
      <c r="E137" s="43">
        <v>131.5</v>
      </c>
      <c r="F137" s="43">
        <v>132</v>
      </c>
      <c r="G137" s="43">
        <v>132</v>
      </c>
      <c r="H137" s="43">
        <v>132</v>
      </c>
      <c r="I137" s="43">
        <v>130</v>
      </c>
      <c r="J137" s="43">
        <v>130.6</v>
      </c>
      <c r="K137" s="43">
        <v>126</v>
      </c>
      <c r="L137" s="43">
        <v>126</v>
      </c>
      <c r="M137" s="43">
        <v>127.5</v>
      </c>
      <c r="N137" s="43">
        <v>127.5</v>
      </c>
      <c r="O137" s="43">
        <v>129.19999999999999</v>
      </c>
      <c r="P137" s="43">
        <v>129.19999999999999</v>
      </c>
      <c r="Q137" s="43">
        <v>129.19999999999999</v>
      </c>
      <c r="R137" s="43">
        <v>130.30000000000001</v>
      </c>
      <c r="S137" s="43">
        <v>130.30000000000001</v>
      </c>
      <c r="T137" s="43">
        <v>130.30000000000001</v>
      </c>
      <c r="U137" s="43">
        <v>130.30000000000001</v>
      </c>
      <c r="V137" s="43">
        <v>130.30000000000001</v>
      </c>
      <c r="W137" s="43">
        <v>130.30000000000001</v>
      </c>
      <c r="X137" s="43">
        <v>130.30000000000001</v>
      </c>
      <c r="Y137" s="43">
        <v>130.30000000000001</v>
      </c>
      <c r="Z137" s="43">
        <v>130.30000000000001</v>
      </c>
      <c r="AA137" s="43">
        <v>129.1</v>
      </c>
      <c r="AB137" s="43">
        <v>132</v>
      </c>
      <c r="AC137" s="43">
        <v>130.69999999999999</v>
      </c>
      <c r="AD137" s="43">
        <v>131.1</v>
      </c>
      <c r="AE137" s="43">
        <v>130.5</v>
      </c>
      <c r="AF137" s="43">
        <v>132.30000000000001</v>
      </c>
      <c r="AG137" s="114"/>
      <c r="AH137" s="45">
        <f t="shared" si="35"/>
        <v>134.6</v>
      </c>
      <c r="AI137" s="46">
        <f t="shared" si="36"/>
        <v>126</v>
      </c>
    </row>
    <row r="138" spans="1:41" x14ac:dyDescent="0.25">
      <c r="A138" s="113" t="s">
        <v>87</v>
      </c>
      <c r="B138" s="43">
        <v>128.19999999999999</v>
      </c>
      <c r="C138" s="43">
        <v>131.30000000000001</v>
      </c>
      <c r="D138" s="43">
        <v>131.4</v>
      </c>
      <c r="E138" s="43">
        <v>131.5</v>
      </c>
      <c r="F138" s="43">
        <v>131.69999999999999</v>
      </c>
      <c r="G138" s="43">
        <v>131.19999999999999</v>
      </c>
      <c r="H138" s="43">
        <v>131.19999999999999</v>
      </c>
      <c r="I138" s="43">
        <v>128.1</v>
      </c>
      <c r="J138" s="43">
        <v>129</v>
      </c>
      <c r="K138" s="43">
        <v>126.1</v>
      </c>
      <c r="L138" s="43">
        <v>126.1</v>
      </c>
      <c r="M138" s="43">
        <v>125.4</v>
      </c>
      <c r="N138" s="43">
        <v>125.4</v>
      </c>
      <c r="O138" s="43">
        <v>127</v>
      </c>
      <c r="P138" s="43">
        <v>127</v>
      </c>
      <c r="Q138" s="43">
        <v>127</v>
      </c>
      <c r="R138" s="43">
        <v>126.6</v>
      </c>
      <c r="S138" s="43">
        <v>126.6</v>
      </c>
      <c r="T138" s="43">
        <v>126.6</v>
      </c>
      <c r="U138" s="43">
        <v>126.6</v>
      </c>
      <c r="V138" s="43">
        <v>126.6</v>
      </c>
      <c r="W138" s="43">
        <v>126.6</v>
      </c>
      <c r="X138" s="43">
        <v>126.6</v>
      </c>
      <c r="Y138" s="43">
        <v>126.6</v>
      </c>
      <c r="Z138" s="43">
        <v>126.6</v>
      </c>
      <c r="AA138" s="43">
        <v>128.69999999999999</v>
      </c>
      <c r="AB138" s="43">
        <v>130.69999999999999</v>
      </c>
      <c r="AC138" s="43">
        <v>128.80000000000001</v>
      </c>
      <c r="AD138" s="43">
        <v>129.22</v>
      </c>
      <c r="AE138" s="43">
        <v>128.80000000000001</v>
      </c>
      <c r="AF138" s="43">
        <v>129.80000000000001</v>
      </c>
      <c r="AG138" s="114"/>
      <c r="AH138" s="45">
        <f t="shared" si="35"/>
        <v>131.69999999999999</v>
      </c>
      <c r="AI138" s="46">
        <f t="shared" si="36"/>
        <v>125.4</v>
      </c>
    </row>
    <row r="139" spans="1:41" x14ac:dyDescent="0.25">
      <c r="A139" s="113" t="s">
        <v>88</v>
      </c>
      <c r="B139" s="43">
        <v>130</v>
      </c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5"/>
        <v>130</v>
      </c>
      <c r="AI139" s="46">
        <f t="shared" si="36"/>
        <v>130</v>
      </c>
    </row>
    <row r="140" spans="1:41" x14ac:dyDescent="0.25">
      <c r="A140" s="113" t="s">
        <v>89</v>
      </c>
      <c r="B140" s="43"/>
      <c r="C140" s="43">
        <v>135.30000000000001</v>
      </c>
      <c r="D140" s="43">
        <v>135.4</v>
      </c>
      <c r="E140" s="43">
        <v>134.5</v>
      </c>
      <c r="F140" s="43">
        <v>135.80000000000001</v>
      </c>
      <c r="G140" s="43">
        <v>134.6</v>
      </c>
      <c r="H140" s="43">
        <v>134.6</v>
      </c>
      <c r="I140" s="43">
        <v>134</v>
      </c>
      <c r="J140" s="43">
        <v>132.19999999999999</v>
      </c>
      <c r="K140" s="43">
        <v>131.1</v>
      </c>
      <c r="L140" s="43">
        <v>131.1</v>
      </c>
      <c r="M140" s="43">
        <v>129.6</v>
      </c>
      <c r="N140" s="43">
        <v>129.6</v>
      </c>
      <c r="O140" s="43">
        <v>130.1</v>
      </c>
      <c r="P140" s="43">
        <v>130.1</v>
      </c>
      <c r="Q140" s="43">
        <v>130.1</v>
      </c>
      <c r="R140" s="43">
        <v>132.4</v>
      </c>
      <c r="S140" s="43">
        <v>132.4</v>
      </c>
      <c r="T140" s="43">
        <v>132.4</v>
      </c>
      <c r="U140" s="43">
        <v>132.4</v>
      </c>
      <c r="V140" s="43">
        <v>132.4</v>
      </c>
      <c r="W140" s="43">
        <v>132.4</v>
      </c>
      <c r="X140" s="43">
        <v>132.4</v>
      </c>
      <c r="Y140" s="43">
        <v>132.4</v>
      </c>
      <c r="Z140" s="43">
        <v>132.4</v>
      </c>
      <c r="AA140" s="43">
        <v>131.9</v>
      </c>
      <c r="AB140" s="43">
        <v>132.30000000000001</v>
      </c>
      <c r="AC140" s="43">
        <v>132.4</v>
      </c>
      <c r="AD140" s="43">
        <v>132.30000000000001</v>
      </c>
      <c r="AE140" s="43">
        <v>134.5</v>
      </c>
      <c r="AF140" s="43">
        <v>135.19999999999999</v>
      </c>
      <c r="AG140" s="114"/>
      <c r="AH140" s="45">
        <f t="shared" si="35"/>
        <v>135.80000000000001</v>
      </c>
      <c r="AI140" s="46">
        <f t="shared" si="36"/>
        <v>129.6</v>
      </c>
    </row>
    <row r="141" spans="1:41" x14ac:dyDescent="0.25">
      <c r="A141" s="115" t="s">
        <v>90</v>
      </c>
      <c r="B141" s="116">
        <v>132.9</v>
      </c>
      <c r="C141" s="116">
        <v>133.4</v>
      </c>
      <c r="D141" s="116">
        <v>135</v>
      </c>
      <c r="E141" s="116">
        <v>132.80000000000001</v>
      </c>
      <c r="F141" s="116">
        <v>135.19999999999999</v>
      </c>
      <c r="G141" s="116">
        <v>133.6</v>
      </c>
      <c r="H141" s="116">
        <v>133.6</v>
      </c>
      <c r="I141" s="116">
        <v>132.80000000000001</v>
      </c>
      <c r="J141" s="116">
        <v>132</v>
      </c>
      <c r="K141" s="116">
        <v>133.9</v>
      </c>
      <c r="L141" s="116">
        <v>133.9</v>
      </c>
      <c r="M141" s="116">
        <v>132.19999999999999</v>
      </c>
      <c r="N141" s="116">
        <v>132.19999999999999</v>
      </c>
      <c r="O141" s="116">
        <v>133.5</v>
      </c>
      <c r="P141" s="116">
        <v>133.5</v>
      </c>
      <c r="Q141" s="116">
        <v>133.5</v>
      </c>
      <c r="R141" s="116">
        <v>134</v>
      </c>
      <c r="S141" s="116">
        <v>134</v>
      </c>
      <c r="T141" s="116">
        <v>134</v>
      </c>
      <c r="U141" s="116">
        <v>134</v>
      </c>
      <c r="V141" s="116">
        <v>134</v>
      </c>
      <c r="W141" s="116">
        <v>134</v>
      </c>
      <c r="X141" s="116">
        <v>134</v>
      </c>
      <c r="Y141" s="116">
        <v>134</v>
      </c>
      <c r="Z141" s="116">
        <v>134</v>
      </c>
      <c r="AA141" s="116">
        <v>133.5</v>
      </c>
      <c r="AB141" s="116">
        <v>132.9</v>
      </c>
      <c r="AC141" s="116">
        <v>134</v>
      </c>
      <c r="AD141" s="116">
        <v>132.5</v>
      </c>
      <c r="AE141" s="116">
        <v>135.69999999999999</v>
      </c>
      <c r="AF141" s="116">
        <v>134.80000000000001</v>
      </c>
      <c r="AG141" s="117"/>
      <c r="AH141" s="45">
        <f t="shared" si="35"/>
        <v>135.69999999999999</v>
      </c>
      <c r="AI141" s="46">
        <f t="shared" si="36"/>
        <v>132</v>
      </c>
    </row>
    <row r="142" spans="1:41" x14ac:dyDescent="0.25">
      <c r="A142" s="113" t="s">
        <v>91</v>
      </c>
      <c r="B142" s="43">
        <v>127.6</v>
      </c>
      <c r="C142" s="43">
        <v>128.69999999999999</v>
      </c>
      <c r="D142" s="43">
        <v>132.1</v>
      </c>
      <c r="E142" s="43">
        <v>129</v>
      </c>
      <c r="F142" s="43">
        <v>133.5</v>
      </c>
      <c r="G142" s="43">
        <v>126.85</v>
      </c>
      <c r="H142" s="43">
        <v>126.85</v>
      </c>
      <c r="I142" s="43">
        <v>127.6</v>
      </c>
      <c r="J142" s="43">
        <v>130.30000000000001</v>
      </c>
      <c r="K142" s="43">
        <v>131.69999999999999</v>
      </c>
      <c r="L142" s="43">
        <v>131.69999999999999</v>
      </c>
      <c r="M142" s="43">
        <v>129.80000000000001</v>
      </c>
      <c r="N142" s="43">
        <v>129.80000000000001</v>
      </c>
      <c r="O142" s="43">
        <v>135</v>
      </c>
      <c r="P142" s="43">
        <v>135</v>
      </c>
      <c r="Q142" s="43">
        <v>135</v>
      </c>
      <c r="R142" s="43">
        <v>130.5</v>
      </c>
      <c r="S142" s="43">
        <v>130.5</v>
      </c>
      <c r="T142" s="43">
        <v>130.5</v>
      </c>
      <c r="U142" s="43">
        <v>130.5</v>
      </c>
      <c r="V142" s="43">
        <v>130.5</v>
      </c>
      <c r="W142" s="43">
        <v>130.5</v>
      </c>
      <c r="X142" s="43">
        <v>130.5</v>
      </c>
      <c r="Y142" s="43">
        <v>130.5</v>
      </c>
      <c r="Z142" s="43">
        <v>130.5</v>
      </c>
      <c r="AA142" s="43">
        <v>126.5</v>
      </c>
      <c r="AB142" s="43">
        <v>125.6</v>
      </c>
      <c r="AC142" s="43">
        <v>126.1</v>
      </c>
      <c r="AD142" s="43">
        <v>122.8</v>
      </c>
      <c r="AE142" s="43">
        <v>132.5</v>
      </c>
      <c r="AF142" s="43">
        <v>130.4</v>
      </c>
      <c r="AG142" s="114"/>
      <c r="AH142" s="45">
        <f t="shared" si="35"/>
        <v>135</v>
      </c>
      <c r="AI142" s="46">
        <f t="shared" si="36"/>
        <v>122.8</v>
      </c>
    </row>
    <row r="143" spans="1:41" ht="15.75" thickBot="1" x14ac:dyDescent="0.3">
      <c r="A143" s="113" t="s">
        <v>92</v>
      </c>
      <c r="B143" s="96">
        <v>65.599999999999994</v>
      </c>
      <c r="C143" s="96">
        <v>67.5</v>
      </c>
      <c r="D143" s="96">
        <v>67.599999999999994</v>
      </c>
      <c r="E143" s="96">
        <v>67.3</v>
      </c>
      <c r="F143" s="96">
        <v>67.7</v>
      </c>
      <c r="G143" s="96">
        <v>67.2</v>
      </c>
      <c r="H143" s="96">
        <v>67.2</v>
      </c>
      <c r="I143" s="96">
        <v>67.2</v>
      </c>
      <c r="J143" s="96">
        <v>65.599999999999994</v>
      </c>
      <c r="K143" s="96">
        <v>65.599999999999994</v>
      </c>
      <c r="L143" s="96">
        <v>65.599999999999994</v>
      </c>
      <c r="M143" s="96">
        <v>65.599999999999994</v>
      </c>
      <c r="N143" s="96">
        <v>65.599999999999994</v>
      </c>
      <c r="O143" s="96">
        <v>65.599999999999994</v>
      </c>
      <c r="P143" s="96">
        <v>65.599999999999994</v>
      </c>
      <c r="Q143" s="96">
        <v>65.599999999999994</v>
      </c>
      <c r="R143" s="96">
        <v>66.3</v>
      </c>
      <c r="S143" s="96">
        <v>66.3</v>
      </c>
      <c r="T143" s="96">
        <v>66.3</v>
      </c>
      <c r="U143" s="96">
        <v>66.3</v>
      </c>
      <c r="V143" s="96">
        <v>66.3</v>
      </c>
      <c r="W143" s="96">
        <v>66.3</v>
      </c>
      <c r="X143" s="96">
        <v>66.3</v>
      </c>
      <c r="Y143" s="96">
        <v>66.3</v>
      </c>
      <c r="Z143" s="96">
        <v>66.3</v>
      </c>
      <c r="AA143" s="96">
        <v>65.3</v>
      </c>
      <c r="AB143" s="96">
        <v>65.3</v>
      </c>
      <c r="AC143" s="96">
        <v>65.3</v>
      </c>
      <c r="AD143" s="96">
        <v>65.3</v>
      </c>
      <c r="AE143" s="96">
        <v>67</v>
      </c>
      <c r="AF143" s="96">
        <v>67</v>
      </c>
      <c r="AG143" s="118"/>
      <c r="AH143" s="45">
        <f t="shared" si="35"/>
        <v>67.7</v>
      </c>
      <c r="AI143" s="46">
        <f t="shared" si="36"/>
        <v>65.3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 t="str">
        <f t="shared" ref="AA144" si="181">IF(AA126=MAX($B$127:$L$127),"NPEAK","")</f>
        <v/>
      </c>
      <c r="AB144" s="96"/>
      <c r="AC144" s="96"/>
      <c r="AD144" s="96"/>
      <c r="AE144" s="96"/>
      <c r="AF144" s="96"/>
      <c r="AG144" s="118"/>
      <c r="AH144" s="45">
        <f t="shared" si="35"/>
        <v>0</v>
      </c>
      <c r="AI144" s="46">
        <f t="shared" si="36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O145" si="182">SUM(B25,B31,B54:B55,B92,B94:B95,B97,B99,B147:B152,B188,B194,B226,B235,B237,B249,B256,B259:B260,B267,B269,B271,B275:B277,B279:B281,B286,B292:B293,B295:B297,B172,B177)</f>
        <v>52.239999999999981</v>
      </c>
      <c r="C145" s="108">
        <f t="shared" si="182"/>
        <v>37.239999999999995</v>
      </c>
      <c r="D145" s="108">
        <f t="shared" si="182"/>
        <v>24.839999999999993</v>
      </c>
      <c r="E145" s="108">
        <f t="shared" si="182"/>
        <v>29.44</v>
      </c>
      <c r="F145" s="108">
        <f t="shared" si="182"/>
        <v>19.039999999999996</v>
      </c>
      <c r="G145" s="108">
        <f t="shared" si="182"/>
        <v>44.939999999999991</v>
      </c>
      <c r="H145" s="108">
        <f t="shared" si="182"/>
        <v>48.24</v>
      </c>
      <c r="I145" s="108">
        <f t="shared" si="182"/>
        <v>70.039999999999992</v>
      </c>
      <c r="J145" s="108">
        <f t="shared" si="182"/>
        <v>125.94000000000003</v>
      </c>
      <c r="K145" s="108">
        <f t="shared" si="182"/>
        <v>143.24</v>
      </c>
      <c r="L145" s="108">
        <f>SUM(L25,L31,L54:L55,L92,L94:L95,L97,L99,L147:L152,L188,L194,L226,L235,L237,L249,L256,L259:L260,L267,L269,L271,L275:L277,L279:L281,L286,L292:L293,L295:L297,L172,L177)</f>
        <v>146.24</v>
      </c>
      <c r="M145" s="108">
        <f t="shared" si="182"/>
        <v>153.84000000000003</v>
      </c>
      <c r="N145" s="108">
        <f t="shared" ref="N145" si="183">SUM(N25,N31,N54:N55,N92,N94:N95,N97,N99,N147:N152,N188,N194,N226,N235,N237,N249,N256,N259:N260,N267,N269,N271,N275:N277,N279:N281,N286,N292:N293,N295:N297,N172,N177)</f>
        <v>156.84000000000003</v>
      </c>
      <c r="O145" s="108">
        <f t="shared" si="182"/>
        <v>164.24</v>
      </c>
      <c r="P145" s="108">
        <f t="shared" ref="P145:Q145" si="184">SUM(P25,P31,P54:P55,P92,P94:P95,P97,P99,P147:P152,P188,P194,P226,P235,P237,P249,P256,P259:P260,P267,P269,P271,P275:P277,P279:P281,P286,P292:P293,P295:P297,P172,P177)</f>
        <v>187.73999999999998</v>
      </c>
      <c r="Q145" s="108">
        <f t="shared" si="184"/>
        <v>187.73999999999998</v>
      </c>
      <c r="R145" s="108">
        <f t="shared" ref="R145:S145" si="185">SUM(R25,R31,R54:R55,R92,R94:R95,R97,R99,R147:R152,R188,R194,R226,R235,R237,R249,R256,R259:R260,R267,R269,R271,R275:R277,R279:R281,R286,R292:R293,R295:R297,R172,R177)</f>
        <v>153.63999999999999</v>
      </c>
      <c r="S145" s="108">
        <f t="shared" si="185"/>
        <v>153.44</v>
      </c>
      <c r="T145" s="108">
        <f t="shared" ref="T145:U145" si="186">SUM(T25,T31,T54:T55,T92,T94:T95,T97,T99,T147:T152,T188,T194,T226,T235,T237,T249,T256,T259:T260,T267,T269,T271,T275:T277,T279:T281,T286,T292:T293,T295:T297,T172,T177)</f>
        <v>160.54</v>
      </c>
      <c r="U145" s="108">
        <f t="shared" si="186"/>
        <v>159.44</v>
      </c>
      <c r="V145" s="108">
        <f t="shared" ref="V145:W145" si="187">SUM(V25,V31,V54:V55,V92,V94:V95,V97,V99,V147:V152,V188,V194,V226,V235,V237,V249,V256,V259:V260,V267,V269,V271,V275:V277,V279:V281,V286,V292:V293,V295:V297,V172,V177)</f>
        <v>162.44</v>
      </c>
      <c r="W145" s="108">
        <f t="shared" si="187"/>
        <v>167.33999999999997</v>
      </c>
      <c r="X145" s="108">
        <f t="shared" ref="X145:Y145" si="188">SUM(X25,X31,X54:X55,X92,X94:X95,X97,X99,X147:X152,X188,X194,X226,X235,X237,X249,X256,X259:X260,X267,X269,X271,X275:X277,X279:X281,X286,X292:X293,X295:X297,X172,X177)</f>
        <v>183.64</v>
      </c>
      <c r="Y145" s="108">
        <f t="shared" si="188"/>
        <v>183.64</v>
      </c>
      <c r="Z145" s="108">
        <f t="shared" ref="Z145" si="189">SUM(Z25,Z31,Z54:Z55,Z92,Z94:Z95,Z97,Z99,Z147:Z152,Z188,Z194,Z226,Z235,Z237,Z249,Z256,Z259:Z260,Z267,Z269,Z271,Z275:Z277,Z279:Z281,Z286,Z292:Z293,Z295:Z297,Z172,Z177)</f>
        <v>313.64000000000004</v>
      </c>
      <c r="AA145" s="108">
        <v>4779.2</v>
      </c>
      <c r="AB145" s="108">
        <f t="shared" ref="AB145:AE145" si="190">SUM(AB25,AB31,AB54:AB55,AB92,AB94:AB95,AB97,AB99,AB147:AB152,AB188,AB194,AB226,AB235,AB237,AB249,AB256,AB259:AB260,AB267,AB269,AB271,AB275:AB277,AB279:AB281,AB286,AB292:AB293,AB295:AB297,AB172,AB177)</f>
        <v>246.03999999999996</v>
      </c>
      <c r="AC145" s="108">
        <f t="shared" si="190"/>
        <v>168.33999999999997</v>
      </c>
      <c r="AD145" s="108">
        <f t="shared" si="190"/>
        <v>143.23999999999998</v>
      </c>
      <c r="AE145" s="108">
        <f t="shared" si="190"/>
        <v>128.74</v>
      </c>
      <c r="AF145" s="108">
        <f t="shared" ref="AF145" si="191">SUM(AF25,AF31,AF54:AF55,AF92,AF94:AF95,AF97,AF99,AF147:AF152,AF188,AF194,AF226,AF235,AF237,AF249,AF256,AF259:AF260,AF267,AF269,AF271,AF275:AF277,AF279:AF281,AF286,AF292:AF293,AF295:AF297,AF172,AF177)</f>
        <v>128.74</v>
      </c>
      <c r="AG145" s="125"/>
      <c r="AH145" s="45">
        <f t="shared" si="35"/>
        <v>4779.2</v>
      </c>
      <c r="AI145" s="46">
        <f t="shared" si="36"/>
        <v>19.039999999999996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92">MAX(B146:AF146)</f>
        <v>0</v>
      </c>
      <c r="AI146" s="46">
        <f t="shared" ref="AI146:AI148" si="193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51</v>
      </c>
      <c r="C147" s="138">
        <v>42.5</v>
      </c>
      <c r="D147" s="138">
        <v>45.8</v>
      </c>
      <c r="E147" s="138">
        <v>56</v>
      </c>
      <c r="F147" s="138">
        <v>46.1</v>
      </c>
      <c r="G147" s="139">
        <v>47.2</v>
      </c>
      <c r="H147" s="139">
        <v>47.2</v>
      </c>
      <c r="I147" s="139">
        <v>51.1</v>
      </c>
      <c r="J147" s="139">
        <v>60.5</v>
      </c>
      <c r="K147" s="139">
        <v>64.3</v>
      </c>
      <c r="L147" s="139">
        <v>64.3</v>
      </c>
      <c r="M147" s="139">
        <v>67.099999999999994</v>
      </c>
      <c r="N147" s="139">
        <v>67.099999999999994</v>
      </c>
      <c r="O147" s="139">
        <v>67.099999999999994</v>
      </c>
      <c r="P147" s="139">
        <v>64.900000000000006</v>
      </c>
      <c r="Q147" s="139">
        <v>64.900000000000006</v>
      </c>
      <c r="R147" s="139">
        <v>55</v>
      </c>
      <c r="S147" s="139">
        <v>48.5</v>
      </c>
      <c r="T147" s="139">
        <v>58.4</v>
      </c>
      <c r="U147" s="139">
        <v>60.7</v>
      </c>
      <c r="V147" s="139">
        <v>62.6</v>
      </c>
      <c r="W147" s="139">
        <v>62.6</v>
      </c>
      <c r="X147" s="139">
        <v>63</v>
      </c>
      <c r="Y147" s="139">
        <v>63</v>
      </c>
      <c r="Z147" s="139">
        <v>66.8</v>
      </c>
      <c r="AA147" s="139">
        <v>67.2</v>
      </c>
      <c r="AB147" s="139">
        <v>63.6</v>
      </c>
      <c r="AC147" s="139">
        <v>64.3</v>
      </c>
      <c r="AD147" s="139">
        <v>63.8</v>
      </c>
      <c r="AE147" s="139">
        <v>56.1</v>
      </c>
      <c r="AF147" s="139">
        <v>56.1</v>
      </c>
      <c r="AG147" s="140">
        <v>75</v>
      </c>
      <c r="AH147" s="45">
        <f t="shared" si="192"/>
        <v>67.2</v>
      </c>
      <c r="AI147" s="46">
        <f t="shared" si="193"/>
        <v>42.5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-25</v>
      </c>
      <c r="C148" s="138">
        <v>-16.3</v>
      </c>
      <c r="D148" s="138">
        <v>-8.9</v>
      </c>
      <c r="E148" s="138">
        <v>-10.1</v>
      </c>
      <c r="F148" s="138">
        <v>-8.8000000000000007</v>
      </c>
      <c r="G148" s="142">
        <v>-14</v>
      </c>
      <c r="H148" s="142">
        <v>-14</v>
      </c>
      <c r="I148" s="142">
        <v>-10.4</v>
      </c>
      <c r="J148" s="142">
        <v>-4.5</v>
      </c>
      <c r="K148" s="142">
        <v>-2.2000000000000002</v>
      </c>
      <c r="L148" s="142">
        <v>-2.2000000000000002</v>
      </c>
      <c r="M148" s="142">
        <v>1.3</v>
      </c>
      <c r="N148" s="142">
        <v>1.3</v>
      </c>
      <c r="O148" s="142">
        <v>1.3</v>
      </c>
      <c r="P148" s="142">
        <v>26.6</v>
      </c>
      <c r="Q148" s="142">
        <v>26.6</v>
      </c>
      <c r="R148" s="142">
        <v>6.7</v>
      </c>
      <c r="S148" s="142">
        <v>-18.399999999999999</v>
      </c>
      <c r="T148" s="142">
        <v>-12.9</v>
      </c>
      <c r="U148" s="142">
        <v>-12.5</v>
      </c>
      <c r="V148" s="142">
        <v>-13.2</v>
      </c>
      <c r="W148" s="142">
        <v>-13.2</v>
      </c>
      <c r="X148" s="142">
        <v>-13.6</v>
      </c>
      <c r="Y148" s="142">
        <v>-13.6</v>
      </c>
      <c r="Z148" s="142">
        <v>-6.5</v>
      </c>
      <c r="AA148" s="142">
        <v>-5.9</v>
      </c>
      <c r="AB148" s="142">
        <v>-12.3</v>
      </c>
      <c r="AC148" s="142">
        <v>-11</v>
      </c>
      <c r="AD148" s="142">
        <v>-12</v>
      </c>
      <c r="AE148" s="142">
        <v>-19.2</v>
      </c>
      <c r="AF148" s="142">
        <v>-19.2</v>
      </c>
      <c r="AG148" s="140">
        <v>240</v>
      </c>
      <c r="AH148" s="45">
        <f t="shared" si="192"/>
        <v>26.6</v>
      </c>
      <c r="AI148" s="46">
        <f t="shared" si="193"/>
        <v>-25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-65</v>
      </c>
      <c r="C149" s="138">
        <v>-62.5</v>
      </c>
      <c r="D149" s="138">
        <v>-64.8</v>
      </c>
      <c r="E149" s="138">
        <v>-66.400000000000006</v>
      </c>
      <c r="F149" s="138">
        <v>-66.7</v>
      </c>
      <c r="G149" s="142">
        <v>-62.6</v>
      </c>
      <c r="H149" s="142">
        <v>-62.6</v>
      </c>
      <c r="I149" s="142">
        <v>-60.6</v>
      </c>
      <c r="J149" s="142">
        <v>-58</v>
      </c>
      <c r="K149" s="142">
        <v>-53.8</v>
      </c>
      <c r="L149" s="142">
        <v>-53.8</v>
      </c>
      <c r="M149" s="142">
        <v>-56.6</v>
      </c>
      <c r="N149" s="142">
        <v>-56.6</v>
      </c>
      <c r="O149" s="142">
        <v>-56.6</v>
      </c>
      <c r="P149" s="142">
        <v>-38.700000000000003</v>
      </c>
      <c r="Q149" s="142">
        <v>-38.700000000000003</v>
      </c>
      <c r="R149" s="142">
        <v>-66</v>
      </c>
      <c r="S149" s="142">
        <v>-49.7</v>
      </c>
      <c r="T149" s="142">
        <v>-39.1</v>
      </c>
      <c r="U149" s="142">
        <v>-39.1</v>
      </c>
      <c r="V149" s="142">
        <v>-51.1</v>
      </c>
      <c r="W149" s="142">
        <v>-51.1</v>
      </c>
      <c r="X149" s="142">
        <v>-49.7</v>
      </c>
      <c r="Y149" s="142">
        <v>-49.7</v>
      </c>
      <c r="Z149" s="142">
        <v>-47.1</v>
      </c>
      <c r="AA149" s="142">
        <v>-51.3</v>
      </c>
      <c r="AB149" s="142">
        <v>-62.8</v>
      </c>
      <c r="AC149" s="142">
        <v>-53.1</v>
      </c>
      <c r="AD149" s="142">
        <v>-57.8</v>
      </c>
      <c r="AE149" s="142">
        <v>-70.7</v>
      </c>
      <c r="AF149" s="142">
        <v>-70.7</v>
      </c>
      <c r="AG149" s="140">
        <v>240</v>
      </c>
      <c r="AH149" s="45">
        <f t="shared" ref="AH149:AH155" si="194">MAX(B149:AF149)</f>
        <v>-38.700000000000003</v>
      </c>
      <c r="AI149" s="46">
        <f t="shared" ref="AI149:AI155" si="195">MIN(B149:AF149)</f>
        <v>-70.7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41</v>
      </c>
      <c r="C150" s="138">
        <v>39.700000000000003</v>
      </c>
      <c r="D150" s="138">
        <v>40.9</v>
      </c>
      <c r="E150" s="138">
        <v>42.2</v>
      </c>
      <c r="F150" s="138">
        <v>41.8</v>
      </c>
      <c r="G150" s="146">
        <v>40</v>
      </c>
      <c r="H150" s="146">
        <v>40</v>
      </c>
      <c r="I150" s="146">
        <v>38.1</v>
      </c>
      <c r="J150" s="146">
        <v>36.200000000000003</v>
      </c>
      <c r="K150" s="146">
        <v>35</v>
      </c>
      <c r="L150" s="146">
        <v>35</v>
      </c>
      <c r="M150" s="146">
        <v>36</v>
      </c>
      <c r="N150" s="146">
        <v>36</v>
      </c>
      <c r="O150" s="146">
        <v>36</v>
      </c>
      <c r="P150" s="146">
        <v>26</v>
      </c>
      <c r="Q150" s="146">
        <v>26</v>
      </c>
      <c r="R150" s="146">
        <v>38</v>
      </c>
      <c r="S150" s="146">
        <v>32</v>
      </c>
      <c r="T150" s="146">
        <v>32.1</v>
      </c>
      <c r="U150" s="146">
        <v>32.1</v>
      </c>
      <c r="V150" s="146">
        <v>38.9</v>
      </c>
      <c r="W150" s="146">
        <v>38.9</v>
      </c>
      <c r="X150" s="146">
        <v>35</v>
      </c>
      <c r="Y150" s="146">
        <v>35</v>
      </c>
      <c r="Z150" s="146">
        <v>33.9</v>
      </c>
      <c r="AA150" s="146">
        <v>38.6</v>
      </c>
      <c r="AB150" s="146">
        <v>39.299999999999997</v>
      </c>
      <c r="AC150" s="146">
        <v>34.1</v>
      </c>
      <c r="AD150" s="146">
        <v>37</v>
      </c>
      <c r="AE150" s="146">
        <v>65.2</v>
      </c>
      <c r="AF150" s="146">
        <v>65.2</v>
      </c>
      <c r="AG150" s="140"/>
      <c r="AH150" s="45">
        <f t="shared" si="194"/>
        <v>65.2</v>
      </c>
      <c r="AI150" s="46">
        <f t="shared" si="195"/>
        <v>26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2.1</v>
      </c>
      <c r="C151" s="138">
        <v>3.7</v>
      </c>
      <c r="D151" s="138">
        <v>1.7</v>
      </c>
      <c r="E151" s="138">
        <v>-1.3</v>
      </c>
      <c r="F151" s="138">
        <v>-1.9</v>
      </c>
      <c r="G151" s="142">
        <v>-1</v>
      </c>
      <c r="H151" s="142">
        <v>-1</v>
      </c>
      <c r="I151" s="142">
        <v>1.8</v>
      </c>
      <c r="J151" s="142">
        <v>10.3</v>
      </c>
      <c r="K151" s="142">
        <v>13.6</v>
      </c>
      <c r="L151" s="142">
        <v>13.6</v>
      </c>
      <c r="M151" s="142">
        <v>11.9</v>
      </c>
      <c r="N151" s="142">
        <v>11.9</v>
      </c>
      <c r="O151" s="142">
        <v>11.9</v>
      </c>
      <c r="P151" s="142">
        <v>17.8</v>
      </c>
      <c r="Q151" s="142">
        <v>17.8</v>
      </c>
      <c r="R151" s="142">
        <v>43.5</v>
      </c>
      <c r="S151" s="142">
        <v>47.2</v>
      </c>
      <c r="T151" s="142">
        <v>27.7</v>
      </c>
      <c r="U151" s="142">
        <v>26.4</v>
      </c>
      <c r="V151" s="142">
        <v>24.7</v>
      </c>
      <c r="W151" s="142">
        <v>24.7</v>
      </c>
      <c r="X151" s="142">
        <v>22.5</v>
      </c>
      <c r="Y151" s="142">
        <v>22.5</v>
      </c>
      <c r="Z151" s="142">
        <v>3.4</v>
      </c>
      <c r="AA151" s="142">
        <v>30.2</v>
      </c>
      <c r="AB151" s="142">
        <v>44.5</v>
      </c>
      <c r="AC151" s="142">
        <v>15</v>
      </c>
      <c r="AD151" s="142">
        <v>11.8</v>
      </c>
      <c r="AE151" s="142">
        <v>3.3</v>
      </c>
      <c r="AF151" s="142">
        <v>3.3</v>
      </c>
      <c r="AG151" s="140">
        <v>60</v>
      </c>
      <c r="AH151" s="45">
        <f t="shared" si="194"/>
        <v>47.2</v>
      </c>
      <c r="AI151" s="46">
        <f t="shared" si="195"/>
        <v>-1.9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-57</v>
      </c>
      <c r="C152" s="138">
        <v>-71</v>
      </c>
      <c r="D152" s="138">
        <v>-91</v>
      </c>
      <c r="E152" s="138">
        <v>-84.1</v>
      </c>
      <c r="F152" s="138">
        <v>-84.6</v>
      </c>
      <c r="G152" s="146">
        <v>-63.1</v>
      </c>
      <c r="H152" s="146">
        <v>-63.1</v>
      </c>
      <c r="I152" s="146">
        <v>-59</v>
      </c>
      <c r="J152" s="146">
        <v>-33.6</v>
      </c>
      <c r="K152" s="146">
        <v>-32.6</v>
      </c>
      <c r="L152" s="146">
        <v>-32.6</v>
      </c>
      <c r="M152" s="146">
        <v>-34.799999999999997</v>
      </c>
      <c r="N152" s="146">
        <v>-34.799999999999997</v>
      </c>
      <c r="O152" s="146">
        <v>-34.799999999999997</v>
      </c>
      <c r="P152" s="146">
        <v>-17.399999999999999</v>
      </c>
      <c r="Q152" s="146">
        <v>-17.399999999999999</v>
      </c>
      <c r="R152" s="146">
        <v>-28.4</v>
      </c>
      <c r="S152" s="146">
        <v>-40.799999999999997</v>
      </c>
      <c r="T152" s="146">
        <v>-44.4</v>
      </c>
      <c r="U152" s="146">
        <v>-47.4</v>
      </c>
      <c r="V152" s="146">
        <v>-38.200000000000003</v>
      </c>
      <c r="W152" s="146">
        <v>-38.200000000000003</v>
      </c>
      <c r="X152" s="146">
        <v>-35.5</v>
      </c>
      <c r="Y152" s="146">
        <v>-35.5</v>
      </c>
      <c r="Z152" s="146">
        <v>101.2</v>
      </c>
      <c r="AA152" s="146">
        <v>-9.5</v>
      </c>
      <c r="AB152" s="146">
        <v>38.700000000000003</v>
      </c>
      <c r="AC152" s="146">
        <v>-16</v>
      </c>
      <c r="AD152" s="146">
        <v>-34.6</v>
      </c>
      <c r="AE152" s="146">
        <v>-13</v>
      </c>
      <c r="AF152" s="146">
        <v>-13</v>
      </c>
      <c r="AG152" s="151">
        <v>120</v>
      </c>
      <c r="AH152" s="45">
        <f t="shared" si="194"/>
        <v>101.2</v>
      </c>
      <c r="AI152" s="46">
        <f t="shared" si="195"/>
        <v>-91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41</v>
      </c>
      <c r="C153" s="138">
        <v>32.6</v>
      </c>
      <c r="D153" s="138">
        <v>30.9</v>
      </c>
      <c r="E153" s="138">
        <v>28.7</v>
      </c>
      <c r="F153" s="138">
        <v>28.3</v>
      </c>
      <c r="G153" s="146">
        <v>39.1</v>
      </c>
      <c r="H153" s="146">
        <v>39.1</v>
      </c>
      <c r="I153" s="146">
        <v>48.3</v>
      </c>
      <c r="J153" s="146">
        <v>69.2</v>
      </c>
      <c r="K153" s="146">
        <v>79.099999999999994</v>
      </c>
      <c r="L153" s="146">
        <v>79.099999999999994</v>
      </c>
      <c r="M153" s="146">
        <v>77.5</v>
      </c>
      <c r="N153" s="146">
        <v>77.5</v>
      </c>
      <c r="O153" s="146">
        <v>77.5</v>
      </c>
      <c r="P153" s="146">
        <v>86.8</v>
      </c>
      <c r="Q153" s="146">
        <v>86.8</v>
      </c>
      <c r="R153" s="146">
        <v>81</v>
      </c>
      <c r="S153" s="146">
        <v>69.900000000000006</v>
      </c>
      <c r="T153" s="146">
        <v>71.3</v>
      </c>
      <c r="U153" s="146">
        <v>72.400000000000006</v>
      </c>
      <c r="V153" s="146">
        <v>76.2</v>
      </c>
      <c r="W153" s="146">
        <v>76.2</v>
      </c>
      <c r="X153" s="146">
        <v>81.099999999999994</v>
      </c>
      <c r="Y153" s="146">
        <v>81.099999999999994</v>
      </c>
      <c r="Z153" s="146">
        <v>62.8</v>
      </c>
      <c r="AA153" s="146">
        <v>94.6</v>
      </c>
      <c r="AB153" s="146">
        <v>83.7</v>
      </c>
      <c r="AC153" s="146">
        <v>79.7</v>
      </c>
      <c r="AD153" s="146">
        <v>73.099999999999994</v>
      </c>
      <c r="AE153" s="146">
        <v>64.5</v>
      </c>
      <c r="AF153" s="146">
        <v>64.5</v>
      </c>
      <c r="AG153" s="151"/>
      <c r="AH153" s="45">
        <f t="shared" si="194"/>
        <v>94.6</v>
      </c>
      <c r="AI153" s="46">
        <f t="shared" si="195"/>
        <v>28.3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-31</v>
      </c>
      <c r="C154" s="138">
        <v>-25</v>
      </c>
      <c r="D154" s="138">
        <v>-24.2</v>
      </c>
      <c r="E154" s="138">
        <v>-22.6</v>
      </c>
      <c r="F154" s="138">
        <v>-22.6</v>
      </c>
      <c r="G154" s="146">
        <v>-28.6</v>
      </c>
      <c r="H154" s="146">
        <v>-28.6</v>
      </c>
      <c r="I154" s="146">
        <v>-34.4</v>
      </c>
      <c r="J154" s="146">
        <v>-48.3</v>
      </c>
      <c r="K154" s="146">
        <v>-55</v>
      </c>
      <c r="L154" s="146">
        <v>-55</v>
      </c>
      <c r="M154" s="146">
        <v>-54.2</v>
      </c>
      <c r="N154" s="146">
        <v>-54.2</v>
      </c>
      <c r="O154" s="146">
        <v>-54.2</v>
      </c>
      <c r="P154" s="146">
        <v>-45.9</v>
      </c>
      <c r="Q154" s="146">
        <v>-45.9</v>
      </c>
      <c r="R154" s="146">
        <v>-44</v>
      </c>
      <c r="S154" s="146">
        <v>-46</v>
      </c>
      <c r="T154" s="146">
        <v>-49.8</v>
      </c>
      <c r="U154" s="146">
        <v>-50.6</v>
      </c>
      <c r="V154" s="146">
        <v>-51.2</v>
      </c>
      <c r="W154" s="146">
        <v>-51.2</v>
      </c>
      <c r="X154" s="146">
        <v>-52</v>
      </c>
      <c r="Y154" s="146">
        <v>-52</v>
      </c>
      <c r="Z154" s="146">
        <v>-62.8</v>
      </c>
      <c r="AA154" s="146">
        <v>-61.3</v>
      </c>
      <c r="AB154" s="146">
        <v>-53</v>
      </c>
      <c r="AC154" s="146">
        <v>-55.5</v>
      </c>
      <c r="AD154" s="146">
        <v>-52.3</v>
      </c>
      <c r="AE154" s="146">
        <v>-23</v>
      </c>
      <c r="AF154" s="146">
        <v>-23</v>
      </c>
      <c r="AG154" s="151"/>
      <c r="AH154" s="45">
        <f t="shared" si="194"/>
        <v>-22.6</v>
      </c>
      <c r="AI154" s="46">
        <f t="shared" si="195"/>
        <v>-62.8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32</v>
      </c>
      <c r="C155" s="138">
        <v>31.2</v>
      </c>
      <c r="D155" s="138">
        <v>48.6</v>
      </c>
      <c r="E155" s="138">
        <v>32.700000000000003</v>
      </c>
      <c r="F155" s="138">
        <v>28.2</v>
      </c>
      <c r="G155" s="146">
        <v>29.5</v>
      </c>
      <c r="H155" s="146">
        <v>29.5</v>
      </c>
      <c r="I155" s="146">
        <v>35.6</v>
      </c>
      <c r="J155" s="146">
        <v>47.1</v>
      </c>
      <c r="K155" s="146">
        <v>38.4</v>
      </c>
      <c r="L155" s="146">
        <v>38.4</v>
      </c>
      <c r="M155" s="146">
        <v>54.6</v>
      </c>
      <c r="N155" s="146">
        <v>54.6</v>
      </c>
      <c r="O155" s="146">
        <v>54.6</v>
      </c>
      <c r="P155" s="146">
        <v>0</v>
      </c>
      <c r="Q155" s="146">
        <v>0</v>
      </c>
      <c r="R155" s="146">
        <v>34</v>
      </c>
      <c r="S155" s="146">
        <v>-3.77</v>
      </c>
      <c r="T155" s="146">
        <v>25.2</v>
      </c>
      <c r="U155" s="146">
        <v>32.9</v>
      </c>
      <c r="V155" s="146">
        <v>32</v>
      </c>
      <c r="W155" s="146">
        <v>32</v>
      </c>
      <c r="X155" s="146">
        <v>25.6</v>
      </c>
      <c r="Y155" s="146">
        <v>25.6</v>
      </c>
      <c r="Z155" s="146">
        <v>7.9</v>
      </c>
      <c r="AA155" s="146">
        <v>14.4</v>
      </c>
      <c r="AB155" s="146">
        <v>11.9</v>
      </c>
      <c r="AC155" s="146">
        <v>5.2</v>
      </c>
      <c r="AD155" s="146">
        <v>9.9</v>
      </c>
      <c r="AE155" s="146">
        <v>40.1</v>
      </c>
      <c r="AF155" s="146">
        <v>40.1</v>
      </c>
      <c r="AG155" s="151"/>
      <c r="AH155" s="45">
        <f t="shared" si="194"/>
        <v>54.6</v>
      </c>
      <c r="AI155" s="46">
        <f t="shared" si="195"/>
        <v>-3.77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-408</v>
      </c>
      <c r="C156" s="138">
        <v>-412.8</v>
      </c>
      <c r="D156" s="138">
        <v>-425.3</v>
      </c>
      <c r="E156" s="138">
        <v>-422.7</v>
      </c>
      <c r="F156" s="138">
        <v>-423.2</v>
      </c>
      <c r="G156" s="146">
        <v>-423.2</v>
      </c>
      <c r="H156" s="146">
        <v>-423.2</v>
      </c>
      <c r="I156" s="146">
        <v>-422</v>
      </c>
      <c r="J156" s="146">
        <v>-422.8</v>
      </c>
      <c r="K156" s="146">
        <v>-426.6</v>
      </c>
      <c r="L156" s="146">
        <v>-426.6</v>
      </c>
      <c r="M156" s="146">
        <v>-423.3</v>
      </c>
      <c r="N156" s="146">
        <v>-423.3</v>
      </c>
      <c r="O156" s="146">
        <v>-423.3</v>
      </c>
      <c r="P156" s="146">
        <v>-402</v>
      </c>
      <c r="Q156" s="146">
        <v>-402</v>
      </c>
      <c r="R156" s="146">
        <v>-420</v>
      </c>
      <c r="S156" s="146">
        <v>-415.6</v>
      </c>
      <c r="T156" s="146">
        <v>-421.7</v>
      </c>
      <c r="U156" s="146">
        <v>-422.9</v>
      </c>
      <c r="V156" s="146">
        <v>-418.3</v>
      </c>
      <c r="W156" s="146">
        <v>-418.3</v>
      </c>
      <c r="X156" s="146">
        <v>-418.4</v>
      </c>
      <c r="Y156" s="146">
        <v>-418.4</v>
      </c>
      <c r="Z156" s="146">
        <v>-415.8</v>
      </c>
      <c r="AA156" s="146">
        <v>-422.3</v>
      </c>
      <c r="AB156" s="146">
        <v>-392.8</v>
      </c>
      <c r="AC156" s="146">
        <v>-417.2</v>
      </c>
      <c r="AD156" s="146">
        <v>-419.9</v>
      </c>
      <c r="AE156" s="146">
        <v>-393</v>
      </c>
      <c r="AF156" s="146">
        <v>-393</v>
      </c>
      <c r="AG156" s="151"/>
      <c r="AH156" s="45">
        <f t="shared" ref="AH156:AH168" si="196">MAX(B156:AF156)</f>
        <v>-392.8</v>
      </c>
      <c r="AI156" s="46">
        <f t="shared" ref="AI156:AI168" si="197">MIN(B156:AF156)</f>
        <v>-426.6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57</v>
      </c>
      <c r="C157" s="138">
        <v>52</v>
      </c>
      <c r="D157" s="138">
        <v>66.900000000000006</v>
      </c>
      <c r="E157" s="138">
        <v>67.099999999999994</v>
      </c>
      <c r="F157" s="138">
        <v>74.7</v>
      </c>
      <c r="G157" s="146">
        <v>74.099999999999994</v>
      </c>
      <c r="H157" s="146">
        <v>74.099999999999994</v>
      </c>
      <c r="I157" s="146">
        <v>82.8</v>
      </c>
      <c r="J157" s="146">
        <v>70.2</v>
      </c>
      <c r="K157" s="146">
        <v>62.2</v>
      </c>
      <c r="L157" s="146">
        <v>62.2</v>
      </c>
      <c r="M157" s="146">
        <v>64</v>
      </c>
      <c r="N157" s="146">
        <v>64</v>
      </c>
      <c r="O157" s="146">
        <v>64</v>
      </c>
      <c r="P157" s="146">
        <v>89.5</v>
      </c>
      <c r="Q157" s="146">
        <v>89.5</v>
      </c>
      <c r="R157" s="146">
        <v>79.599999999999994</v>
      </c>
      <c r="S157" s="146">
        <v>80.599999999999994</v>
      </c>
      <c r="T157" s="146">
        <v>79.8</v>
      </c>
      <c r="U157" s="146">
        <v>79.099999999999994</v>
      </c>
      <c r="V157" s="146">
        <v>44.7</v>
      </c>
      <c r="W157" s="146">
        <v>44.7</v>
      </c>
      <c r="X157" s="146">
        <v>69.3</v>
      </c>
      <c r="Y157" s="146">
        <v>69.3</v>
      </c>
      <c r="Z157" s="146">
        <v>41.7</v>
      </c>
      <c r="AA157" s="146">
        <v>47.5</v>
      </c>
      <c r="AB157" s="146">
        <v>57.3</v>
      </c>
      <c r="AC157" s="146">
        <v>59.9</v>
      </c>
      <c r="AD157" s="146">
        <v>67.099999999999994</v>
      </c>
      <c r="AE157" s="146">
        <v>70</v>
      </c>
      <c r="AF157" s="146">
        <v>70</v>
      </c>
      <c r="AG157" s="151"/>
      <c r="AH157" s="45">
        <f t="shared" si="196"/>
        <v>89.5</v>
      </c>
      <c r="AI157" s="46">
        <f t="shared" si="197"/>
        <v>41.7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-8</v>
      </c>
      <c r="C158" s="138">
        <v>-10.78</v>
      </c>
      <c r="D158" s="138">
        <v>-8.9</v>
      </c>
      <c r="E158" s="138">
        <v>-13.7</v>
      </c>
      <c r="F158" s="138">
        <v>-16.8</v>
      </c>
      <c r="G158" s="146">
        <v>-22.8</v>
      </c>
      <c r="H158" s="146">
        <v>-22.8</v>
      </c>
      <c r="I158" s="146">
        <v>-33.5</v>
      </c>
      <c r="J158" s="146">
        <v>-38</v>
      </c>
      <c r="K158" s="146">
        <v>-35.6</v>
      </c>
      <c r="L158" s="146">
        <v>-35.6</v>
      </c>
      <c r="M158" s="146">
        <v>-30.9</v>
      </c>
      <c r="N158" s="146">
        <v>-30.9</v>
      </c>
      <c r="O158" s="146">
        <v>-30.9</v>
      </c>
      <c r="P158" s="146">
        <v>-26.5</v>
      </c>
      <c r="Q158" s="146">
        <v>-26.5</v>
      </c>
      <c r="R158" s="146">
        <v>-17.100000000000001</v>
      </c>
      <c r="S158" s="146">
        <v>-22.3</v>
      </c>
      <c r="T158" s="146">
        <v>-177.5</v>
      </c>
      <c r="U158" s="146">
        <v>-17.100000000000001</v>
      </c>
      <c r="V158" s="146">
        <v>-22.9</v>
      </c>
      <c r="W158" s="146">
        <v>-22.9</v>
      </c>
      <c r="X158" s="146">
        <v>-29.8</v>
      </c>
      <c r="Y158" s="146">
        <v>-29.8</v>
      </c>
      <c r="Z158" s="146">
        <v>-22.4</v>
      </c>
      <c r="AA158" s="146">
        <v>-21.8</v>
      </c>
      <c r="AB158" s="146">
        <v>-26.7</v>
      </c>
      <c r="AC158" s="146">
        <v>-9.6999999999999993</v>
      </c>
      <c r="AD158" s="146">
        <v>-9</v>
      </c>
      <c r="AE158" s="146">
        <v>-2.6</v>
      </c>
      <c r="AF158" s="146">
        <v>-2.6</v>
      </c>
      <c r="AG158" s="140"/>
      <c r="AH158" s="45">
        <f t="shared" si="196"/>
        <v>-2.6</v>
      </c>
      <c r="AI158" s="46">
        <f t="shared" si="197"/>
        <v>-177.5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113</v>
      </c>
      <c r="C159" s="138">
        <v>217.5</v>
      </c>
      <c r="D159" s="138">
        <v>194.5</v>
      </c>
      <c r="E159" s="138">
        <v>184.8</v>
      </c>
      <c r="F159" s="138">
        <v>195.2</v>
      </c>
      <c r="G159" s="116">
        <v>109.8</v>
      </c>
      <c r="H159" s="116">
        <v>109.8</v>
      </c>
      <c r="I159" s="116">
        <v>109.8</v>
      </c>
      <c r="J159" s="116">
        <v>118.3</v>
      </c>
      <c r="K159" s="116">
        <v>121.3</v>
      </c>
      <c r="L159" s="116">
        <v>121.3</v>
      </c>
      <c r="M159" s="116">
        <v>121.3</v>
      </c>
      <c r="N159" s="116">
        <v>121.3</v>
      </c>
      <c r="O159" s="116">
        <v>121.3</v>
      </c>
      <c r="P159" s="116">
        <v>73.3</v>
      </c>
      <c r="Q159" s="116">
        <v>73.3</v>
      </c>
      <c r="R159" s="116">
        <v>91.5</v>
      </c>
      <c r="S159" s="116">
        <v>128.30000000000001</v>
      </c>
      <c r="T159" s="116">
        <v>133.80000000000001</v>
      </c>
      <c r="U159" s="116">
        <v>134.6</v>
      </c>
      <c r="V159" s="116">
        <v>135.5</v>
      </c>
      <c r="W159" s="116">
        <v>135.5</v>
      </c>
      <c r="X159" s="116">
        <v>135.5</v>
      </c>
      <c r="Y159" s="116">
        <v>135.5</v>
      </c>
      <c r="Z159" s="116">
        <v>135.4</v>
      </c>
      <c r="AA159" s="116">
        <v>135.4</v>
      </c>
      <c r="AB159" s="116">
        <v>135.30000000000001</v>
      </c>
      <c r="AC159" s="116">
        <v>135.19999999999999</v>
      </c>
      <c r="AD159" s="116">
        <v>135.19999999999999</v>
      </c>
      <c r="AE159" s="116">
        <v>130</v>
      </c>
      <c r="AF159" s="116">
        <v>130</v>
      </c>
      <c r="AG159" s="140"/>
      <c r="AH159" s="45">
        <f t="shared" si="196"/>
        <v>217.5</v>
      </c>
      <c r="AI159" s="46">
        <f t="shared" si="197"/>
        <v>73.3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33</v>
      </c>
      <c r="C160" s="138">
        <v>34</v>
      </c>
      <c r="D160" s="138">
        <v>34</v>
      </c>
      <c r="E160" s="138">
        <v>34</v>
      </c>
      <c r="F160" s="138">
        <v>34</v>
      </c>
      <c r="G160" s="116">
        <v>17</v>
      </c>
      <c r="H160" s="116">
        <v>17</v>
      </c>
      <c r="I160" s="116">
        <v>16.899999999999999</v>
      </c>
      <c r="J160" s="116">
        <v>16.600000000000001</v>
      </c>
      <c r="K160" s="116">
        <v>16.3</v>
      </c>
      <c r="L160" s="116">
        <v>16.3</v>
      </c>
      <c r="M160" s="116">
        <v>16.2</v>
      </c>
      <c r="N160" s="116">
        <v>16.2</v>
      </c>
      <c r="O160" s="116">
        <v>16.2</v>
      </c>
      <c r="P160" s="116">
        <v>16.100000000000001</v>
      </c>
      <c r="Q160" s="116">
        <v>16.100000000000001</v>
      </c>
      <c r="R160" s="116">
        <v>15.8</v>
      </c>
      <c r="S160" s="116">
        <v>15.6</v>
      </c>
      <c r="T160" s="116">
        <v>15.5</v>
      </c>
      <c r="U160" s="116">
        <v>16.2</v>
      </c>
      <c r="V160" s="116">
        <v>14.4</v>
      </c>
      <c r="W160" s="116">
        <v>14.4</v>
      </c>
      <c r="X160" s="116">
        <v>15.2</v>
      </c>
      <c r="Y160" s="116">
        <v>15.2</v>
      </c>
      <c r="Z160" s="116">
        <v>14.6</v>
      </c>
      <c r="AA160" s="116">
        <v>14.7</v>
      </c>
      <c r="AB160" s="116">
        <v>15</v>
      </c>
      <c r="AC160" s="116">
        <v>15.1</v>
      </c>
      <c r="AD160" s="116">
        <v>15.2</v>
      </c>
      <c r="AE160" s="116">
        <v>16.2</v>
      </c>
      <c r="AF160" s="116">
        <v>16.2</v>
      </c>
      <c r="AG160" s="140"/>
      <c r="AH160" s="45">
        <f t="shared" si="196"/>
        <v>34</v>
      </c>
      <c r="AI160" s="46">
        <f t="shared" si="197"/>
        <v>14.4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11.4</v>
      </c>
      <c r="C161" s="138">
        <v>11.7</v>
      </c>
      <c r="D161" s="138">
        <v>12.1</v>
      </c>
      <c r="E161" s="138">
        <v>12.9</v>
      </c>
      <c r="F161" s="138">
        <v>13</v>
      </c>
      <c r="G161" s="116">
        <v>12.8</v>
      </c>
      <c r="H161" s="116">
        <v>12.8</v>
      </c>
      <c r="I161" s="116">
        <v>12.1</v>
      </c>
      <c r="J161" s="116">
        <v>12.6</v>
      </c>
      <c r="K161" s="116">
        <v>12.3</v>
      </c>
      <c r="L161" s="116">
        <v>12.3</v>
      </c>
      <c r="M161" s="116">
        <v>18.399999999999999</v>
      </c>
      <c r="N161" s="116">
        <v>18.399999999999999</v>
      </c>
      <c r="O161" s="116">
        <v>18.399999999999999</v>
      </c>
      <c r="P161" s="116">
        <v>25</v>
      </c>
      <c r="Q161" s="116">
        <v>25</v>
      </c>
      <c r="R161" s="116">
        <v>26.9</v>
      </c>
      <c r="S161" s="116">
        <v>23</v>
      </c>
      <c r="T161" s="116">
        <v>20.7</v>
      </c>
      <c r="U161" s="116">
        <v>17.100000000000001</v>
      </c>
      <c r="V161" s="116">
        <v>7.1</v>
      </c>
      <c r="W161" s="116">
        <v>7.1</v>
      </c>
      <c r="X161" s="116">
        <v>7</v>
      </c>
      <c r="Y161" s="116">
        <v>7</v>
      </c>
      <c r="Z161" s="116">
        <v>0.6</v>
      </c>
      <c r="AA161" s="116">
        <v>5</v>
      </c>
      <c r="AB161" s="116">
        <v>4.3</v>
      </c>
      <c r="AC161" s="116">
        <v>5</v>
      </c>
      <c r="AD161" s="116">
        <v>7.5</v>
      </c>
      <c r="AE161" s="116">
        <v>10.9</v>
      </c>
      <c r="AF161" s="116">
        <v>10.9</v>
      </c>
      <c r="AG161" s="140"/>
      <c r="AH161" s="45">
        <f t="shared" si="196"/>
        <v>26.9</v>
      </c>
      <c r="AI161" s="46">
        <f t="shared" si="197"/>
        <v>0.6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196"/>
        <v>0</v>
      </c>
      <c r="AI162" s="46">
        <f t="shared" si="197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96"/>
        <v>0</v>
      </c>
      <c r="AI163" s="46">
        <f t="shared" si="197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96"/>
        <v>0</v>
      </c>
      <c r="AI164" s="46">
        <f t="shared" si="197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96"/>
        <v>0</v>
      </c>
      <c r="AI165" s="46">
        <f t="shared" si="197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96"/>
        <v>0</v>
      </c>
      <c r="AI166" s="46">
        <f t="shared" si="197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96"/>
        <v>0</v>
      </c>
      <c r="AI167" s="46">
        <f t="shared" si="197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96"/>
        <v>0</v>
      </c>
      <c r="AI168" s="46">
        <f t="shared" si="197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F169" si="198">(SUMPRODUCT((B11:B77&lt;&gt;0)*(B11:B77&lt;$AG$11:$AG$77)*($AG$11:$AG$77-B11:B77)))*0.8</f>
        <v>237.964</v>
      </c>
      <c r="C169" s="171">
        <f t="shared" si="198"/>
        <v>264.31200000000001</v>
      </c>
      <c r="D169" s="171">
        <f t="shared" si="198"/>
        <v>320.36400000000003</v>
      </c>
      <c r="E169" s="171">
        <f t="shared" si="198"/>
        <v>334.44400000000007</v>
      </c>
      <c r="F169" s="171">
        <f t="shared" si="198"/>
        <v>344.0440000000001</v>
      </c>
      <c r="G169" s="171">
        <f t="shared" si="198"/>
        <v>341.96399999999994</v>
      </c>
      <c r="H169" s="171">
        <f t="shared" si="198"/>
        <v>327.63599999999991</v>
      </c>
      <c r="I169" s="171">
        <f t="shared" si="198"/>
        <v>315.56399999999991</v>
      </c>
      <c r="J169" s="171">
        <f t="shared" si="198"/>
        <v>280.39599999999996</v>
      </c>
      <c r="K169" s="171">
        <f t="shared" si="198"/>
        <v>237.05199999999996</v>
      </c>
      <c r="L169" s="171">
        <f t="shared" si="198"/>
        <v>200.17999999999995</v>
      </c>
      <c r="M169" s="171">
        <f t="shared" si="198"/>
        <v>190.25999999999996</v>
      </c>
      <c r="N169" s="171">
        <f t="shared" ref="N169" si="199">(SUMPRODUCT((N11:N77&lt;&gt;0)*(N11:N77&lt;$AG$11:$AG$77)*($AG$11:$AG$77-N11:N77)))*0.8</f>
        <v>194.25999999999996</v>
      </c>
      <c r="O169" s="171">
        <f t="shared" si="198"/>
        <v>177.29999999999995</v>
      </c>
      <c r="P169" s="171">
        <f t="shared" si="198"/>
        <v>184.49999999999997</v>
      </c>
      <c r="Q169" s="171">
        <f t="shared" ref="Q169:R169" si="200">(SUMPRODUCT((Q11:Q77&lt;&gt;0)*(Q11:Q77&lt;$AG$11:$AG$77)*($AG$11:$AG$77-Q11:Q77)))*0.8</f>
        <v>175.69999999999996</v>
      </c>
      <c r="R169" s="171">
        <f t="shared" si="200"/>
        <v>212.34000000000003</v>
      </c>
      <c r="S169" s="171">
        <f t="shared" ref="S169:T169" si="201">(SUMPRODUCT((S11:S77&lt;&gt;0)*(S11:S77&lt;$AG$11:$AG$77)*($AG$11:$AG$77-S11:S77)))*0.8</f>
        <v>152.49999999999997</v>
      </c>
      <c r="T169" s="171">
        <f t="shared" si="201"/>
        <v>150.33999999999997</v>
      </c>
      <c r="U169" s="171">
        <f t="shared" ref="U169:V169" si="202">(SUMPRODUCT((U11:U77&lt;&gt;0)*(U11:U77&lt;$AG$11:$AG$77)*($AG$11:$AG$77-U11:U77)))*0.8</f>
        <v>127.69999999999996</v>
      </c>
      <c r="V169" s="171">
        <f t="shared" si="202"/>
        <v>128.81999999999996</v>
      </c>
      <c r="W169" s="171">
        <f t="shared" ref="W169:X169" si="203">(SUMPRODUCT((W11:W77&lt;&gt;0)*(W11:W77&lt;$AG$11:$AG$77)*($AG$11:$AG$77-W11:W77)))*0.8</f>
        <v>150.49999999999994</v>
      </c>
      <c r="X169" s="171">
        <f t="shared" si="203"/>
        <v>143.93999999999994</v>
      </c>
      <c r="Y169" s="171">
        <f t="shared" ref="Y169:Z169" si="204">(SUMPRODUCT((Y11:Y77&lt;&gt;0)*(Y11:Y77&lt;$AG$11:$AG$77)*($AG$11:$AG$77-Y11:Y77)))*0.8</f>
        <v>143.93999999999994</v>
      </c>
      <c r="Z169" s="171">
        <f t="shared" si="204"/>
        <v>170.25599999999994</v>
      </c>
      <c r="AA169" s="171">
        <f t="shared" si="198"/>
        <v>155.53599999999997</v>
      </c>
      <c r="AB169" s="171">
        <f t="shared" si="198"/>
        <v>197.98799999999997</v>
      </c>
      <c r="AC169" s="171">
        <f t="shared" si="198"/>
        <v>204.22799999999998</v>
      </c>
      <c r="AD169" s="171">
        <f t="shared" si="198"/>
        <v>205.77999999999997</v>
      </c>
      <c r="AE169" s="171">
        <f t="shared" si="198"/>
        <v>200.34</v>
      </c>
      <c r="AF169" s="171">
        <f t="shared" si="198"/>
        <v>237.8600000000001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205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718.20500000000004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889.30500000000018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877.70500000000015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906.10500000000013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913.4050000000002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914.50500000000022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881.995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866.60500000000002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777.24500000000012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723.06500000000005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676.07500000000005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650.47500000000002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707.57499999999993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766.57499999999993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770.47499999999991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766.77499999999986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726.17500000000007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708.97500000000014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663.47500000000002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655.17499999999995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667.27499999999998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662.375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661.77499999999998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661.77499999999998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566.86999999999989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466.57000000000005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571.53500000000008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543.33500000000015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584.77500000000009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619.67500000000007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785.47500000000002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205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205"/>
        <v>0</v>
      </c>
    </row>
    <row r="172" spans="1:41" x14ac:dyDescent="0.25">
      <c r="A172" s="110" t="s">
        <v>139</v>
      </c>
      <c r="B172" s="181">
        <v>0.3</v>
      </c>
      <c r="C172" s="181">
        <f t="shared" ref="C172:Z177" si="206">B172</f>
        <v>0.3</v>
      </c>
      <c r="D172" s="181">
        <f t="shared" si="206"/>
        <v>0.3</v>
      </c>
      <c r="E172" s="181">
        <f t="shared" si="206"/>
        <v>0.3</v>
      </c>
      <c r="F172" s="181">
        <f t="shared" si="206"/>
        <v>0.3</v>
      </c>
      <c r="G172" s="181">
        <f t="shared" si="206"/>
        <v>0.3</v>
      </c>
      <c r="H172" s="181">
        <f t="shared" si="206"/>
        <v>0.3</v>
      </c>
      <c r="I172" s="181">
        <f t="shared" si="206"/>
        <v>0.3</v>
      </c>
      <c r="J172" s="181">
        <f t="shared" si="206"/>
        <v>0.3</v>
      </c>
      <c r="K172" s="181">
        <f t="shared" si="206"/>
        <v>0.3</v>
      </c>
      <c r="L172" s="181">
        <f t="shared" si="206"/>
        <v>0.3</v>
      </c>
      <c r="M172" s="181">
        <f t="shared" si="206"/>
        <v>0.3</v>
      </c>
      <c r="N172" s="181">
        <f t="shared" si="206"/>
        <v>0.3</v>
      </c>
      <c r="O172" s="181">
        <f t="shared" si="206"/>
        <v>0.3</v>
      </c>
      <c r="P172" s="181">
        <f t="shared" si="206"/>
        <v>0.3</v>
      </c>
      <c r="Q172" s="181">
        <f t="shared" si="206"/>
        <v>0.3</v>
      </c>
      <c r="R172" s="181">
        <f t="shared" si="206"/>
        <v>0.3</v>
      </c>
      <c r="S172" s="181">
        <f t="shared" si="206"/>
        <v>0.3</v>
      </c>
      <c r="T172" s="181">
        <f t="shared" si="206"/>
        <v>0.3</v>
      </c>
      <c r="U172" s="181">
        <f t="shared" si="206"/>
        <v>0.3</v>
      </c>
      <c r="V172" s="181">
        <f t="shared" si="206"/>
        <v>0.3</v>
      </c>
      <c r="W172" s="181">
        <f t="shared" si="206"/>
        <v>0.3</v>
      </c>
      <c r="X172" s="181">
        <f t="shared" si="206"/>
        <v>0.3</v>
      </c>
      <c r="Y172" s="181">
        <f t="shared" si="206"/>
        <v>0.3</v>
      </c>
      <c r="Z172" s="181">
        <f t="shared" si="206"/>
        <v>0.3</v>
      </c>
      <c r="AA172" s="181">
        <f t="shared" ref="AA172:AF177" si="207">Z172</f>
        <v>0.3</v>
      </c>
      <c r="AB172" s="181">
        <f t="shared" si="207"/>
        <v>0.3</v>
      </c>
      <c r="AC172" s="181">
        <f t="shared" si="207"/>
        <v>0.3</v>
      </c>
      <c r="AD172" s="181">
        <f t="shared" si="207"/>
        <v>0.3</v>
      </c>
      <c r="AE172" s="181">
        <f t="shared" si="207"/>
        <v>0.3</v>
      </c>
      <c r="AF172" s="181">
        <f t="shared" si="207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208">AN$168*AM172</f>
        <v>28</v>
      </c>
      <c r="AO172" s="134">
        <f t="shared" si="205"/>
        <v>0</v>
      </c>
    </row>
    <row r="173" spans="1:41" x14ac:dyDescent="0.25">
      <c r="A173" s="113" t="s">
        <v>141</v>
      </c>
      <c r="B173" s="183">
        <v>0.4</v>
      </c>
      <c r="C173" s="183">
        <f t="shared" si="206"/>
        <v>0.4</v>
      </c>
      <c r="D173" s="183">
        <f t="shared" si="206"/>
        <v>0.4</v>
      </c>
      <c r="E173" s="183">
        <f t="shared" si="206"/>
        <v>0.4</v>
      </c>
      <c r="F173" s="183">
        <f t="shared" si="206"/>
        <v>0.4</v>
      </c>
      <c r="G173" s="183">
        <f t="shared" si="206"/>
        <v>0.4</v>
      </c>
      <c r="H173" s="183">
        <f t="shared" si="206"/>
        <v>0.4</v>
      </c>
      <c r="I173" s="183">
        <f t="shared" si="206"/>
        <v>0.4</v>
      </c>
      <c r="J173" s="183">
        <f t="shared" si="206"/>
        <v>0.4</v>
      </c>
      <c r="K173" s="183">
        <f t="shared" si="206"/>
        <v>0.4</v>
      </c>
      <c r="L173" s="183">
        <f t="shared" si="206"/>
        <v>0.4</v>
      </c>
      <c r="M173" s="183">
        <f t="shared" si="206"/>
        <v>0.4</v>
      </c>
      <c r="N173" s="183">
        <f t="shared" si="206"/>
        <v>0.4</v>
      </c>
      <c r="O173" s="183">
        <f t="shared" si="206"/>
        <v>0.4</v>
      </c>
      <c r="P173" s="183">
        <f t="shared" si="206"/>
        <v>0.4</v>
      </c>
      <c r="Q173" s="183">
        <f t="shared" si="206"/>
        <v>0.4</v>
      </c>
      <c r="R173" s="183">
        <f t="shared" si="206"/>
        <v>0.4</v>
      </c>
      <c r="S173" s="183">
        <f t="shared" si="206"/>
        <v>0.4</v>
      </c>
      <c r="T173" s="183">
        <f t="shared" si="206"/>
        <v>0.4</v>
      </c>
      <c r="U173" s="183">
        <f t="shared" si="206"/>
        <v>0.4</v>
      </c>
      <c r="V173" s="183">
        <f t="shared" si="206"/>
        <v>0.4</v>
      </c>
      <c r="W173" s="183">
        <f t="shared" si="206"/>
        <v>0.4</v>
      </c>
      <c r="X173" s="183">
        <f t="shared" si="206"/>
        <v>0.4</v>
      </c>
      <c r="Y173" s="183">
        <f t="shared" si="206"/>
        <v>0.4</v>
      </c>
      <c r="Z173" s="183">
        <f t="shared" si="206"/>
        <v>0.4</v>
      </c>
      <c r="AA173" s="183">
        <f t="shared" si="207"/>
        <v>0.4</v>
      </c>
      <c r="AB173" s="183">
        <f t="shared" si="207"/>
        <v>0.4</v>
      </c>
      <c r="AC173" s="183">
        <f t="shared" si="207"/>
        <v>0.4</v>
      </c>
      <c r="AD173" s="183">
        <f t="shared" si="207"/>
        <v>0.4</v>
      </c>
      <c r="AE173" s="183">
        <f t="shared" si="207"/>
        <v>0.4</v>
      </c>
      <c r="AF173" s="183">
        <f t="shared" si="207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208"/>
        <v>60</v>
      </c>
      <c r="AO173" s="136">
        <f t="shared" si="205"/>
        <v>0</v>
      </c>
    </row>
    <row r="174" spans="1:41" x14ac:dyDescent="0.25">
      <c r="A174" s="113" t="s">
        <v>143</v>
      </c>
      <c r="B174" s="183">
        <v>1.5</v>
      </c>
      <c r="C174" s="183">
        <f t="shared" si="206"/>
        <v>1.5</v>
      </c>
      <c r="D174" s="183">
        <f t="shared" si="206"/>
        <v>1.5</v>
      </c>
      <c r="E174" s="183">
        <f t="shared" si="206"/>
        <v>1.5</v>
      </c>
      <c r="F174" s="183">
        <f t="shared" si="206"/>
        <v>1.5</v>
      </c>
      <c r="G174" s="183">
        <f t="shared" si="206"/>
        <v>1.5</v>
      </c>
      <c r="H174" s="183">
        <f t="shared" si="206"/>
        <v>1.5</v>
      </c>
      <c r="I174" s="183">
        <f t="shared" si="206"/>
        <v>1.5</v>
      </c>
      <c r="J174" s="183">
        <f t="shared" si="206"/>
        <v>1.5</v>
      </c>
      <c r="K174" s="183">
        <f t="shared" si="206"/>
        <v>1.5</v>
      </c>
      <c r="L174" s="183">
        <f t="shared" si="206"/>
        <v>1.5</v>
      </c>
      <c r="M174" s="183">
        <f t="shared" si="206"/>
        <v>1.5</v>
      </c>
      <c r="N174" s="183">
        <f t="shared" si="206"/>
        <v>1.5</v>
      </c>
      <c r="O174" s="183">
        <f t="shared" si="206"/>
        <v>1.5</v>
      </c>
      <c r="P174" s="183">
        <f t="shared" si="206"/>
        <v>1.5</v>
      </c>
      <c r="Q174" s="183">
        <f t="shared" si="206"/>
        <v>1.5</v>
      </c>
      <c r="R174" s="183">
        <f t="shared" si="206"/>
        <v>1.5</v>
      </c>
      <c r="S174" s="183">
        <f t="shared" si="206"/>
        <v>1.5</v>
      </c>
      <c r="T174" s="183">
        <f t="shared" si="206"/>
        <v>1.5</v>
      </c>
      <c r="U174" s="183">
        <f t="shared" si="206"/>
        <v>1.5</v>
      </c>
      <c r="V174" s="183">
        <f t="shared" si="206"/>
        <v>1.5</v>
      </c>
      <c r="W174" s="183">
        <f t="shared" si="206"/>
        <v>1.5</v>
      </c>
      <c r="X174" s="183">
        <f t="shared" si="206"/>
        <v>1.5</v>
      </c>
      <c r="Y174" s="183">
        <f t="shared" si="206"/>
        <v>1.5</v>
      </c>
      <c r="Z174" s="183">
        <f t="shared" si="206"/>
        <v>1.5</v>
      </c>
      <c r="AA174" s="183">
        <f t="shared" si="207"/>
        <v>1.5</v>
      </c>
      <c r="AB174" s="183">
        <f t="shared" si="207"/>
        <v>1.5</v>
      </c>
      <c r="AC174" s="183">
        <f t="shared" si="207"/>
        <v>1.5</v>
      </c>
      <c r="AD174" s="183">
        <f t="shared" si="207"/>
        <v>1.5</v>
      </c>
      <c r="AE174" s="183">
        <f t="shared" si="207"/>
        <v>1.5</v>
      </c>
      <c r="AF174" s="183">
        <f t="shared" si="207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208"/>
        <v>12</v>
      </c>
      <c r="AO174" s="136">
        <f t="shared" si="205"/>
        <v>0</v>
      </c>
    </row>
    <row r="175" spans="1:41" x14ac:dyDescent="0.25">
      <c r="A175" s="113" t="s">
        <v>145</v>
      </c>
      <c r="B175" s="183">
        <v>0.3</v>
      </c>
      <c r="C175" s="183">
        <f t="shared" si="206"/>
        <v>0.3</v>
      </c>
      <c r="D175" s="183">
        <f t="shared" si="206"/>
        <v>0.3</v>
      </c>
      <c r="E175" s="183">
        <f t="shared" si="206"/>
        <v>0.3</v>
      </c>
      <c r="F175" s="183">
        <f t="shared" si="206"/>
        <v>0.3</v>
      </c>
      <c r="G175" s="183">
        <f t="shared" si="206"/>
        <v>0.3</v>
      </c>
      <c r="H175" s="183">
        <f t="shared" si="206"/>
        <v>0.3</v>
      </c>
      <c r="I175" s="183">
        <f t="shared" si="206"/>
        <v>0.3</v>
      </c>
      <c r="J175" s="183">
        <f t="shared" si="206"/>
        <v>0.3</v>
      </c>
      <c r="K175" s="183">
        <f t="shared" si="206"/>
        <v>0.3</v>
      </c>
      <c r="L175" s="183">
        <f t="shared" si="206"/>
        <v>0.3</v>
      </c>
      <c r="M175" s="183">
        <f t="shared" si="206"/>
        <v>0.3</v>
      </c>
      <c r="N175" s="183">
        <f t="shared" si="206"/>
        <v>0.3</v>
      </c>
      <c r="O175" s="183">
        <f t="shared" si="206"/>
        <v>0.3</v>
      </c>
      <c r="P175" s="183">
        <f t="shared" si="206"/>
        <v>0.3</v>
      </c>
      <c r="Q175" s="183">
        <f t="shared" si="206"/>
        <v>0.3</v>
      </c>
      <c r="R175" s="183">
        <f t="shared" si="206"/>
        <v>0.3</v>
      </c>
      <c r="S175" s="183">
        <f t="shared" si="206"/>
        <v>0.3</v>
      </c>
      <c r="T175" s="183">
        <f t="shared" si="206"/>
        <v>0.3</v>
      </c>
      <c r="U175" s="183">
        <f t="shared" si="206"/>
        <v>0.3</v>
      </c>
      <c r="V175" s="183">
        <f t="shared" si="206"/>
        <v>0.3</v>
      </c>
      <c r="W175" s="183">
        <f t="shared" si="206"/>
        <v>0.3</v>
      </c>
      <c r="X175" s="183">
        <f t="shared" si="206"/>
        <v>0.3</v>
      </c>
      <c r="Y175" s="183">
        <f t="shared" si="206"/>
        <v>0.3</v>
      </c>
      <c r="Z175" s="183">
        <f t="shared" si="206"/>
        <v>0.3</v>
      </c>
      <c r="AA175" s="183">
        <f t="shared" si="207"/>
        <v>0.3</v>
      </c>
      <c r="AB175" s="183">
        <f t="shared" si="207"/>
        <v>0.3</v>
      </c>
      <c r="AC175" s="183">
        <f t="shared" si="207"/>
        <v>0.3</v>
      </c>
      <c r="AD175" s="183">
        <f t="shared" si="207"/>
        <v>0.3</v>
      </c>
      <c r="AE175" s="183">
        <f t="shared" si="207"/>
        <v>0.3</v>
      </c>
      <c r="AF175" s="183">
        <f t="shared" si="207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208"/>
        <v>11</v>
      </c>
      <c r="AO175" s="136">
        <f t="shared" si="205"/>
        <v>0</v>
      </c>
    </row>
    <row r="176" spans="1:41" x14ac:dyDescent="0.25">
      <c r="A176" s="113" t="s">
        <v>147</v>
      </c>
      <c r="B176" s="183">
        <v>0.4</v>
      </c>
      <c r="C176" s="183">
        <f t="shared" si="206"/>
        <v>0.4</v>
      </c>
      <c r="D176" s="183">
        <f t="shared" si="206"/>
        <v>0.4</v>
      </c>
      <c r="E176" s="183">
        <f t="shared" si="206"/>
        <v>0.4</v>
      </c>
      <c r="F176" s="183">
        <f t="shared" si="206"/>
        <v>0.4</v>
      </c>
      <c r="G176" s="183">
        <f t="shared" si="206"/>
        <v>0.4</v>
      </c>
      <c r="H176" s="183">
        <f t="shared" si="206"/>
        <v>0.4</v>
      </c>
      <c r="I176" s="183">
        <f t="shared" si="206"/>
        <v>0.4</v>
      </c>
      <c r="J176" s="183">
        <f t="shared" si="206"/>
        <v>0.4</v>
      </c>
      <c r="K176" s="183">
        <f t="shared" si="206"/>
        <v>0.4</v>
      </c>
      <c r="L176" s="183">
        <f t="shared" si="206"/>
        <v>0.4</v>
      </c>
      <c r="M176" s="183">
        <f t="shared" si="206"/>
        <v>0.4</v>
      </c>
      <c r="N176" s="183">
        <f t="shared" si="206"/>
        <v>0.4</v>
      </c>
      <c r="O176" s="183">
        <f t="shared" si="206"/>
        <v>0.4</v>
      </c>
      <c r="P176" s="183">
        <f t="shared" si="206"/>
        <v>0.4</v>
      </c>
      <c r="Q176" s="183">
        <f t="shared" si="206"/>
        <v>0.4</v>
      </c>
      <c r="R176" s="183">
        <f t="shared" si="206"/>
        <v>0.4</v>
      </c>
      <c r="S176" s="183">
        <f t="shared" si="206"/>
        <v>0.4</v>
      </c>
      <c r="T176" s="183">
        <f t="shared" si="206"/>
        <v>0.4</v>
      </c>
      <c r="U176" s="183">
        <f t="shared" si="206"/>
        <v>0.4</v>
      </c>
      <c r="V176" s="183">
        <f t="shared" si="206"/>
        <v>0.4</v>
      </c>
      <c r="W176" s="183">
        <f t="shared" si="206"/>
        <v>0.4</v>
      </c>
      <c r="X176" s="183">
        <f t="shared" si="206"/>
        <v>0.4</v>
      </c>
      <c r="Y176" s="183">
        <f t="shared" si="206"/>
        <v>0.4</v>
      </c>
      <c r="Z176" s="183">
        <f t="shared" si="206"/>
        <v>0.4</v>
      </c>
      <c r="AA176" s="183">
        <f t="shared" si="207"/>
        <v>0.4</v>
      </c>
      <c r="AB176" s="183">
        <f t="shared" si="207"/>
        <v>0.4</v>
      </c>
      <c r="AC176" s="183">
        <f t="shared" si="207"/>
        <v>0.4</v>
      </c>
      <c r="AD176" s="183">
        <f t="shared" si="207"/>
        <v>0.4</v>
      </c>
      <c r="AE176" s="183">
        <f t="shared" si="207"/>
        <v>0.4</v>
      </c>
      <c r="AF176" s="183">
        <f t="shared" si="207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208"/>
        <v>36</v>
      </c>
      <c r="AO176" s="136">
        <f t="shared" si="205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206"/>
        <v>0.64</v>
      </c>
      <c r="D177" s="186">
        <f t="shared" si="206"/>
        <v>0.64</v>
      </c>
      <c r="E177" s="186">
        <f t="shared" si="206"/>
        <v>0.64</v>
      </c>
      <c r="F177" s="186">
        <f t="shared" si="206"/>
        <v>0.64</v>
      </c>
      <c r="G177" s="186">
        <f t="shared" si="206"/>
        <v>0.64</v>
      </c>
      <c r="H177" s="186">
        <f t="shared" si="206"/>
        <v>0.64</v>
      </c>
      <c r="I177" s="186">
        <f t="shared" si="206"/>
        <v>0.64</v>
      </c>
      <c r="J177" s="186">
        <f t="shared" si="206"/>
        <v>0.64</v>
      </c>
      <c r="K177" s="186">
        <f t="shared" si="206"/>
        <v>0.64</v>
      </c>
      <c r="L177" s="186">
        <f t="shared" si="206"/>
        <v>0.64</v>
      </c>
      <c r="M177" s="186">
        <f t="shared" si="206"/>
        <v>0.64</v>
      </c>
      <c r="N177" s="186">
        <f t="shared" si="206"/>
        <v>0.64</v>
      </c>
      <c r="O177" s="186">
        <f t="shared" si="206"/>
        <v>0.64</v>
      </c>
      <c r="P177" s="186">
        <f t="shared" si="206"/>
        <v>0.64</v>
      </c>
      <c r="Q177" s="186">
        <f t="shared" si="206"/>
        <v>0.64</v>
      </c>
      <c r="R177" s="186">
        <f t="shared" si="206"/>
        <v>0.64</v>
      </c>
      <c r="S177" s="186">
        <f t="shared" si="206"/>
        <v>0.64</v>
      </c>
      <c r="T177" s="186">
        <f t="shared" si="206"/>
        <v>0.64</v>
      </c>
      <c r="U177" s="186">
        <f t="shared" si="206"/>
        <v>0.64</v>
      </c>
      <c r="V177" s="186">
        <f t="shared" si="206"/>
        <v>0.64</v>
      </c>
      <c r="W177" s="186">
        <f t="shared" si="206"/>
        <v>0.64</v>
      </c>
      <c r="X177" s="186">
        <f t="shared" si="206"/>
        <v>0.64</v>
      </c>
      <c r="Y177" s="186">
        <f t="shared" si="206"/>
        <v>0.64</v>
      </c>
      <c r="Z177" s="186">
        <f t="shared" si="206"/>
        <v>0.64</v>
      </c>
      <c r="AA177" s="186">
        <f t="shared" si="207"/>
        <v>0.64</v>
      </c>
      <c r="AB177" s="186">
        <f t="shared" si="207"/>
        <v>0.64</v>
      </c>
      <c r="AC177" s="186">
        <f t="shared" si="207"/>
        <v>0.64</v>
      </c>
      <c r="AD177" s="186">
        <f t="shared" si="207"/>
        <v>0.64</v>
      </c>
      <c r="AE177" s="186">
        <f t="shared" si="207"/>
        <v>0.64</v>
      </c>
      <c r="AF177" s="186">
        <f t="shared" si="207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208"/>
        <v>45</v>
      </c>
      <c r="AO177" s="136">
        <f t="shared" si="205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209">SUM(C172:C177)</f>
        <v>3.54</v>
      </c>
      <c r="D178" s="189">
        <f t="shared" si="209"/>
        <v>3.54</v>
      </c>
      <c r="E178" s="189">
        <f t="shared" si="209"/>
        <v>3.54</v>
      </c>
      <c r="F178" s="189">
        <f t="shared" si="209"/>
        <v>3.54</v>
      </c>
      <c r="G178" s="189">
        <f t="shared" si="209"/>
        <v>3.54</v>
      </c>
      <c r="H178" s="189">
        <f t="shared" si="209"/>
        <v>3.54</v>
      </c>
      <c r="I178" s="189">
        <f t="shared" si="209"/>
        <v>3.54</v>
      </c>
      <c r="J178" s="189">
        <f t="shared" si="209"/>
        <v>3.54</v>
      </c>
      <c r="K178" s="189">
        <f t="shared" si="209"/>
        <v>3.54</v>
      </c>
      <c r="L178" s="189">
        <f t="shared" si="209"/>
        <v>3.54</v>
      </c>
      <c r="M178" s="189">
        <f t="shared" si="209"/>
        <v>3.54</v>
      </c>
      <c r="N178" s="189">
        <f t="shared" ref="N178" si="210">SUM(N172:N177)</f>
        <v>3.54</v>
      </c>
      <c r="O178" s="189">
        <f t="shared" si="209"/>
        <v>3.54</v>
      </c>
      <c r="P178" s="189">
        <f t="shared" si="209"/>
        <v>3.54</v>
      </c>
      <c r="Q178" s="189">
        <f t="shared" si="209"/>
        <v>3.54</v>
      </c>
      <c r="R178" s="189">
        <f t="shared" si="209"/>
        <v>3.54</v>
      </c>
      <c r="S178" s="189">
        <f t="shared" ref="S178:T178" si="211">SUM(S172:S177)</f>
        <v>3.54</v>
      </c>
      <c r="T178" s="189">
        <f t="shared" si="211"/>
        <v>3.54</v>
      </c>
      <c r="U178" s="189">
        <f t="shared" ref="U178:V178" si="212">SUM(U172:U177)</f>
        <v>3.54</v>
      </c>
      <c r="V178" s="189">
        <f t="shared" si="212"/>
        <v>3.54</v>
      </c>
      <c r="W178" s="189">
        <f t="shared" ref="W178:X178" si="213">SUM(W172:W177)</f>
        <v>3.54</v>
      </c>
      <c r="X178" s="189">
        <f t="shared" si="213"/>
        <v>3.54</v>
      </c>
      <c r="Y178" s="189">
        <f t="shared" ref="Y178:Z178" si="214">SUM(Y172:Y177)</f>
        <v>3.54</v>
      </c>
      <c r="Z178" s="189">
        <f t="shared" si="214"/>
        <v>3.54</v>
      </c>
      <c r="AA178" s="189">
        <f t="shared" si="209"/>
        <v>3.54</v>
      </c>
      <c r="AB178" s="189">
        <f t="shared" si="209"/>
        <v>3.54</v>
      </c>
      <c r="AC178" s="189">
        <f t="shared" si="209"/>
        <v>3.54</v>
      </c>
      <c r="AD178" s="189">
        <f t="shared" si="209"/>
        <v>3.54</v>
      </c>
      <c r="AE178" s="189">
        <f t="shared" si="209"/>
        <v>3.54</v>
      </c>
      <c r="AF178" s="189">
        <f t="shared" si="209"/>
        <v>3.54</v>
      </c>
      <c r="AG178" s="190">
        <f t="shared" si="209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215">B180</f>
        <v>0</v>
      </c>
      <c r="D180" s="181">
        <f t="shared" si="215"/>
        <v>0</v>
      </c>
      <c r="E180" s="181">
        <f t="shared" si="215"/>
        <v>0</v>
      </c>
      <c r="F180" s="181">
        <f t="shared" si="215"/>
        <v>0</v>
      </c>
      <c r="G180" s="181">
        <f t="shared" si="215"/>
        <v>0</v>
      </c>
      <c r="H180" s="181">
        <f t="shared" si="215"/>
        <v>0</v>
      </c>
      <c r="I180" s="181">
        <f t="shared" si="215"/>
        <v>0</v>
      </c>
      <c r="J180" s="181">
        <f t="shared" si="215"/>
        <v>0</v>
      </c>
      <c r="K180" s="181">
        <f t="shared" si="215"/>
        <v>0</v>
      </c>
      <c r="L180" s="181">
        <f t="shared" si="215"/>
        <v>0</v>
      </c>
      <c r="M180" s="181">
        <f t="shared" si="215"/>
        <v>0</v>
      </c>
      <c r="N180" s="181">
        <f t="shared" si="215"/>
        <v>0</v>
      </c>
      <c r="O180" s="181">
        <f t="shared" si="215"/>
        <v>0</v>
      </c>
      <c r="P180" s="181">
        <f t="shared" si="215"/>
        <v>0</v>
      </c>
      <c r="Q180" s="181">
        <f t="shared" si="215"/>
        <v>0</v>
      </c>
      <c r="R180" s="181">
        <f t="shared" si="215"/>
        <v>0</v>
      </c>
      <c r="S180" s="181">
        <f t="shared" ref="S180:Z210" si="216">R180</f>
        <v>0</v>
      </c>
      <c r="T180" s="181">
        <f t="shared" si="216"/>
        <v>0</v>
      </c>
      <c r="U180" s="181">
        <f t="shared" si="216"/>
        <v>0</v>
      </c>
      <c r="V180" s="181">
        <f t="shared" si="216"/>
        <v>0</v>
      </c>
      <c r="W180" s="181">
        <f t="shared" si="216"/>
        <v>0</v>
      </c>
      <c r="X180" s="181">
        <f t="shared" si="216"/>
        <v>0</v>
      </c>
      <c r="Y180" s="181">
        <f t="shared" si="216"/>
        <v>0</v>
      </c>
      <c r="Z180" s="181">
        <f t="shared" si="216"/>
        <v>0</v>
      </c>
      <c r="AA180" s="181">
        <f t="shared" ref="AA180:AF195" si="217">Z180</f>
        <v>0</v>
      </c>
      <c r="AB180" s="181">
        <f t="shared" si="217"/>
        <v>0</v>
      </c>
      <c r="AC180" s="181">
        <f t="shared" si="217"/>
        <v>0</v>
      </c>
      <c r="AD180" s="181">
        <f t="shared" si="217"/>
        <v>0</v>
      </c>
      <c r="AE180" s="181">
        <f t="shared" si="217"/>
        <v>0</v>
      </c>
      <c r="AF180" s="194">
        <f t="shared" si="217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215"/>
        <v>0</v>
      </c>
      <c r="D181" s="183">
        <f t="shared" si="215"/>
        <v>0</v>
      </c>
      <c r="E181" s="183">
        <f t="shared" si="215"/>
        <v>0</v>
      </c>
      <c r="F181" s="183">
        <f t="shared" si="215"/>
        <v>0</v>
      </c>
      <c r="G181" s="183">
        <f t="shared" si="215"/>
        <v>0</v>
      </c>
      <c r="H181" s="183">
        <f t="shared" si="215"/>
        <v>0</v>
      </c>
      <c r="I181" s="183">
        <f t="shared" si="215"/>
        <v>0</v>
      </c>
      <c r="J181" s="183">
        <f t="shared" si="215"/>
        <v>0</v>
      </c>
      <c r="K181" s="183">
        <f t="shared" si="215"/>
        <v>0</v>
      </c>
      <c r="L181" s="183">
        <f t="shared" si="215"/>
        <v>0</v>
      </c>
      <c r="M181" s="183">
        <f t="shared" si="215"/>
        <v>0</v>
      </c>
      <c r="N181" s="183">
        <f t="shared" si="215"/>
        <v>0</v>
      </c>
      <c r="O181" s="183">
        <f t="shared" si="215"/>
        <v>0</v>
      </c>
      <c r="P181" s="183">
        <f t="shared" si="215"/>
        <v>0</v>
      </c>
      <c r="Q181" s="183">
        <f t="shared" si="215"/>
        <v>0</v>
      </c>
      <c r="R181" s="183">
        <f t="shared" si="215"/>
        <v>0</v>
      </c>
      <c r="S181" s="183">
        <f t="shared" si="216"/>
        <v>0</v>
      </c>
      <c r="T181" s="183">
        <f t="shared" si="216"/>
        <v>0</v>
      </c>
      <c r="U181" s="183">
        <f t="shared" si="216"/>
        <v>0</v>
      </c>
      <c r="V181" s="183">
        <f t="shared" si="216"/>
        <v>0</v>
      </c>
      <c r="W181" s="183">
        <f t="shared" si="216"/>
        <v>0</v>
      </c>
      <c r="X181" s="183">
        <f t="shared" si="216"/>
        <v>0</v>
      </c>
      <c r="Y181" s="183">
        <f t="shared" si="216"/>
        <v>0</v>
      </c>
      <c r="Z181" s="183">
        <f t="shared" si="216"/>
        <v>0</v>
      </c>
      <c r="AA181" s="183">
        <f t="shared" si="217"/>
        <v>0</v>
      </c>
      <c r="AB181" s="183">
        <f t="shared" si="217"/>
        <v>0</v>
      </c>
      <c r="AC181" s="183">
        <f t="shared" si="217"/>
        <v>0</v>
      </c>
      <c r="AD181" s="183">
        <f t="shared" si="217"/>
        <v>0</v>
      </c>
      <c r="AE181" s="183">
        <f t="shared" si="217"/>
        <v>0</v>
      </c>
      <c r="AF181" s="196">
        <f t="shared" si="217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215"/>
        <v>0</v>
      </c>
      <c r="D182" s="183">
        <f t="shared" si="215"/>
        <v>0</v>
      </c>
      <c r="E182" s="183">
        <f t="shared" si="215"/>
        <v>0</v>
      </c>
      <c r="F182" s="183">
        <f t="shared" si="215"/>
        <v>0</v>
      </c>
      <c r="G182" s="183">
        <f t="shared" si="215"/>
        <v>0</v>
      </c>
      <c r="H182" s="183">
        <f t="shared" si="215"/>
        <v>0</v>
      </c>
      <c r="I182" s="183">
        <f t="shared" si="215"/>
        <v>0</v>
      </c>
      <c r="J182" s="183">
        <f t="shared" si="215"/>
        <v>0</v>
      </c>
      <c r="K182" s="183">
        <f t="shared" si="215"/>
        <v>0</v>
      </c>
      <c r="L182" s="183">
        <f t="shared" si="215"/>
        <v>0</v>
      </c>
      <c r="M182" s="183">
        <f t="shared" si="215"/>
        <v>0</v>
      </c>
      <c r="N182" s="183">
        <f t="shared" si="215"/>
        <v>0</v>
      </c>
      <c r="O182" s="183">
        <f t="shared" si="215"/>
        <v>0</v>
      </c>
      <c r="P182" s="183">
        <f t="shared" si="215"/>
        <v>0</v>
      </c>
      <c r="Q182" s="183">
        <f t="shared" si="215"/>
        <v>0</v>
      </c>
      <c r="R182" s="183">
        <f t="shared" si="215"/>
        <v>0</v>
      </c>
      <c r="S182" s="183">
        <f t="shared" si="216"/>
        <v>0</v>
      </c>
      <c r="T182" s="183">
        <f t="shared" si="216"/>
        <v>0</v>
      </c>
      <c r="U182" s="183">
        <f t="shared" si="216"/>
        <v>0</v>
      </c>
      <c r="V182" s="183">
        <f t="shared" si="216"/>
        <v>0</v>
      </c>
      <c r="W182" s="183">
        <f t="shared" si="216"/>
        <v>0</v>
      </c>
      <c r="X182" s="183">
        <f t="shared" si="216"/>
        <v>0</v>
      </c>
      <c r="Y182" s="183">
        <f t="shared" si="216"/>
        <v>0</v>
      </c>
      <c r="Z182" s="183">
        <f t="shared" si="216"/>
        <v>0</v>
      </c>
      <c r="AA182" s="183">
        <f t="shared" si="217"/>
        <v>0</v>
      </c>
      <c r="AB182" s="183">
        <f t="shared" si="217"/>
        <v>0</v>
      </c>
      <c r="AC182" s="183">
        <f t="shared" si="217"/>
        <v>0</v>
      </c>
      <c r="AD182" s="183">
        <f t="shared" si="217"/>
        <v>0</v>
      </c>
      <c r="AE182" s="183">
        <f t="shared" si="217"/>
        <v>0</v>
      </c>
      <c r="AF182" s="196">
        <f t="shared" si="217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215"/>
        <v>0</v>
      </c>
      <c r="D183" s="183">
        <f t="shared" si="215"/>
        <v>0</v>
      </c>
      <c r="E183" s="183">
        <f t="shared" si="215"/>
        <v>0</v>
      </c>
      <c r="F183" s="183">
        <f t="shared" si="215"/>
        <v>0</v>
      </c>
      <c r="G183" s="183">
        <f t="shared" si="215"/>
        <v>0</v>
      </c>
      <c r="H183" s="183">
        <f t="shared" si="215"/>
        <v>0</v>
      </c>
      <c r="I183" s="183">
        <f t="shared" si="215"/>
        <v>0</v>
      </c>
      <c r="J183" s="183">
        <f t="shared" si="215"/>
        <v>0</v>
      </c>
      <c r="K183" s="183">
        <f t="shared" si="215"/>
        <v>0</v>
      </c>
      <c r="L183" s="183">
        <f t="shared" si="215"/>
        <v>0</v>
      </c>
      <c r="M183" s="183">
        <f t="shared" si="215"/>
        <v>0</v>
      </c>
      <c r="N183" s="183">
        <f t="shared" si="215"/>
        <v>0</v>
      </c>
      <c r="O183" s="183">
        <f t="shared" si="215"/>
        <v>0</v>
      </c>
      <c r="P183" s="183">
        <f t="shared" si="215"/>
        <v>0</v>
      </c>
      <c r="Q183" s="183">
        <f t="shared" si="215"/>
        <v>0</v>
      </c>
      <c r="R183" s="183">
        <f t="shared" si="215"/>
        <v>0</v>
      </c>
      <c r="S183" s="183">
        <f t="shared" si="216"/>
        <v>0</v>
      </c>
      <c r="T183" s="183">
        <f t="shared" si="216"/>
        <v>0</v>
      </c>
      <c r="U183" s="183">
        <f t="shared" si="216"/>
        <v>0</v>
      </c>
      <c r="V183" s="183">
        <f t="shared" si="216"/>
        <v>0</v>
      </c>
      <c r="W183" s="183">
        <f t="shared" si="216"/>
        <v>0</v>
      </c>
      <c r="X183" s="183">
        <f t="shared" si="216"/>
        <v>0</v>
      </c>
      <c r="Y183" s="183">
        <f t="shared" si="216"/>
        <v>0</v>
      </c>
      <c r="Z183" s="183">
        <f t="shared" si="216"/>
        <v>0</v>
      </c>
      <c r="AA183" s="183">
        <f t="shared" si="217"/>
        <v>0</v>
      </c>
      <c r="AB183" s="183">
        <f t="shared" si="217"/>
        <v>0</v>
      </c>
      <c r="AC183" s="183">
        <f t="shared" si="217"/>
        <v>0</v>
      </c>
      <c r="AD183" s="183">
        <f t="shared" si="217"/>
        <v>0</v>
      </c>
      <c r="AE183" s="183">
        <f t="shared" si="217"/>
        <v>0</v>
      </c>
      <c r="AF183" s="196">
        <f t="shared" si="217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215"/>
        <v>0</v>
      </c>
      <c r="D184" s="183">
        <f t="shared" si="215"/>
        <v>0</v>
      </c>
      <c r="E184" s="183">
        <f t="shared" si="215"/>
        <v>0</v>
      </c>
      <c r="F184" s="183">
        <f t="shared" si="215"/>
        <v>0</v>
      </c>
      <c r="G184" s="183">
        <f t="shared" si="215"/>
        <v>0</v>
      </c>
      <c r="H184" s="183">
        <f t="shared" si="215"/>
        <v>0</v>
      </c>
      <c r="I184" s="183">
        <f t="shared" si="215"/>
        <v>0</v>
      </c>
      <c r="J184" s="183">
        <f t="shared" si="215"/>
        <v>0</v>
      </c>
      <c r="K184" s="183">
        <f t="shared" si="215"/>
        <v>0</v>
      </c>
      <c r="L184" s="183">
        <f t="shared" si="215"/>
        <v>0</v>
      </c>
      <c r="M184" s="183">
        <f t="shared" si="215"/>
        <v>0</v>
      </c>
      <c r="N184" s="183">
        <f t="shared" si="215"/>
        <v>0</v>
      </c>
      <c r="O184" s="183">
        <f t="shared" si="215"/>
        <v>0</v>
      </c>
      <c r="P184" s="183">
        <f t="shared" si="215"/>
        <v>0</v>
      </c>
      <c r="Q184" s="183">
        <f t="shared" si="215"/>
        <v>0</v>
      </c>
      <c r="R184" s="183">
        <f t="shared" si="215"/>
        <v>0</v>
      </c>
      <c r="S184" s="183">
        <f t="shared" si="216"/>
        <v>0</v>
      </c>
      <c r="T184" s="183">
        <f t="shared" si="216"/>
        <v>0</v>
      </c>
      <c r="U184" s="183">
        <f t="shared" si="216"/>
        <v>0</v>
      </c>
      <c r="V184" s="183">
        <f t="shared" si="216"/>
        <v>0</v>
      </c>
      <c r="W184" s="183">
        <f t="shared" si="216"/>
        <v>0</v>
      </c>
      <c r="X184" s="183">
        <f t="shared" si="216"/>
        <v>0</v>
      </c>
      <c r="Y184" s="183">
        <f t="shared" si="216"/>
        <v>0</v>
      </c>
      <c r="Z184" s="183">
        <f t="shared" si="216"/>
        <v>0</v>
      </c>
      <c r="AA184" s="183">
        <f t="shared" si="217"/>
        <v>0</v>
      </c>
      <c r="AB184" s="183">
        <f t="shared" si="217"/>
        <v>0</v>
      </c>
      <c r="AC184" s="183">
        <f t="shared" si="217"/>
        <v>0</v>
      </c>
      <c r="AD184" s="183">
        <f t="shared" si="217"/>
        <v>0</v>
      </c>
      <c r="AE184" s="183">
        <f t="shared" si="217"/>
        <v>0</v>
      </c>
      <c r="AF184" s="196">
        <f t="shared" si="217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215"/>
        <v>0</v>
      </c>
      <c r="D185" s="183">
        <f t="shared" si="215"/>
        <v>0</v>
      </c>
      <c r="E185" s="183">
        <f t="shared" si="215"/>
        <v>0</v>
      </c>
      <c r="F185" s="183">
        <f t="shared" si="215"/>
        <v>0</v>
      </c>
      <c r="G185" s="183">
        <f t="shared" si="215"/>
        <v>0</v>
      </c>
      <c r="H185" s="183">
        <f t="shared" si="215"/>
        <v>0</v>
      </c>
      <c r="I185" s="183">
        <f t="shared" si="215"/>
        <v>0</v>
      </c>
      <c r="J185" s="183">
        <f t="shared" si="215"/>
        <v>0</v>
      </c>
      <c r="K185" s="183">
        <f t="shared" si="215"/>
        <v>0</v>
      </c>
      <c r="L185" s="183">
        <f t="shared" si="215"/>
        <v>0</v>
      </c>
      <c r="M185" s="183">
        <f t="shared" si="215"/>
        <v>0</v>
      </c>
      <c r="N185" s="183">
        <f t="shared" si="215"/>
        <v>0</v>
      </c>
      <c r="O185" s="183">
        <f t="shared" si="215"/>
        <v>0</v>
      </c>
      <c r="P185" s="183">
        <f t="shared" si="215"/>
        <v>0</v>
      </c>
      <c r="Q185" s="183">
        <f t="shared" si="215"/>
        <v>0</v>
      </c>
      <c r="R185" s="183">
        <f t="shared" si="215"/>
        <v>0</v>
      </c>
      <c r="S185" s="183">
        <f t="shared" si="216"/>
        <v>0</v>
      </c>
      <c r="T185" s="183">
        <f t="shared" si="216"/>
        <v>0</v>
      </c>
      <c r="U185" s="183">
        <f t="shared" si="216"/>
        <v>0</v>
      </c>
      <c r="V185" s="183">
        <f t="shared" si="216"/>
        <v>0</v>
      </c>
      <c r="W185" s="183">
        <f t="shared" si="216"/>
        <v>0</v>
      </c>
      <c r="X185" s="183">
        <f t="shared" si="216"/>
        <v>0</v>
      </c>
      <c r="Y185" s="183">
        <f t="shared" si="216"/>
        <v>0</v>
      </c>
      <c r="Z185" s="183">
        <f t="shared" si="216"/>
        <v>0</v>
      </c>
      <c r="AA185" s="183">
        <f t="shared" si="217"/>
        <v>0</v>
      </c>
      <c r="AB185" s="183">
        <f t="shared" si="217"/>
        <v>0</v>
      </c>
      <c r="AC185" s="183">
        <f t="shared" si="217"/>
        <v>0</v>
      </c>
      <c r="AD185" s="183">
        <f t="shared" si="217"/>
        <v>0</v>
      </c>
      <c r="AE185" s="183">
        <f t="shared" si="217"/>
        <v>0</v>
      </c>
      <c r="AF185" s="196">
        <f t="shared" si="217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215"/>
        <v>0</v>
      </c>
      <c r="D186" s="183">
        <f t="shared" si="215"/>
        <v>0</v>
      </c>
      <c r="E186" s="183">
        <f t="shared" si="215"/>
        <v>0</v>
      </c>
      <c r="F186" s="183">
        <f t="shared" si="215"/>
        <v>0</v>
      </c>
      <c r="G186" s="183">
        <f t="shared" si="215"/>
        <v>0</v>
      </c>
      <c r="H186" s="183">
        <f t="shared" si="215"/>
        <v>0</v>
      </c>
      <c r="I186" s="183">
        <f t="shared" si="215"/>
        <v>0</v>
      </c>
      <c r="J186" s="183">
        <f t="shared" si="215"/>
        <v>0</v>
      </c>
      <c r="K186" s="183">
        <f t="shared" si="215"/>
        <v>0</v>
      </c>
      <c r="L186" s="183">
        <f t="shared" si="215"/>
        <v>0</v>
      </c>
      <c r="M186" s="183">
        <f t="shared" si="215"/>
        <v>0</v>
      </c>
      <c r="N186" s="183">
        <f t="shared" si="215"/>
        <v>0</v>
      </c>
      <c r="O186" s="183">
        <f t="shared" si="215"/>
        <v>0</v>
      </c>
      <c r="P186" s="183">
        <f t="shared" si="215"/>
        <v>0</v>
      </c>
      <c r="Q186" s="183">
        <f t="shared" si="215"/>
        <v>0</v>
      </c>
      <c r="R186" s="183">
        <f t="shared" si="215"/>
        <v>0</v>
      </c>
      <c r="S186" s="183">
        <f t="shared" si="216"/>
        <v>0</v>
      </c>
      <c r="T186" s="183">
        <f t="shared" si="216"/>
        <v>0</v>
      </c>
      <c r="U186" s="183">
        <f t="shared" si="216"/>
        <v>0</v>
      </c>
      <c r="V186" s="183">
        <f t="shared" si="216"/>
        <v>0</v>
      </c>
      <c r="W186" s="183">
        <f t="shared" si="216"/>
        <v>0</v>
      </c>
      <c r="X186" s="183">
        <f t="shared" si="216"/>
        <v>0</v>
      </c>
      <c r="Y186" s="183">
        <f t="shared" si="216"/>
        <v>0</v>
      </c>
      <c r="Z186" s="183">
        <f t="shared" si="216"/>
        <v>0</v>
      </c>
      <c r="AA186" s="183">
        <f t="shared" si="217"/>
        <v>0</v>
      </c>
      <c r="AB186" s="183">
        <f t="shared" si="217"/>
        <v>0</v>
      </c>
      <c r="AC186" s="183">
        <f t="shared" si="217"/>
        <v>0</v>
      </c>
      <c r="AD186" s="183">
        <f t="shared" si="217"/>
        <v>0</v>
      </c>
      <c r="AE186" s="183">
        <f t="shared" si="217"/>
        <v>0</v>
      </c>
      <c r="AF186" s="196">
        <f t="shared" si="217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215"/>
        <v>0</v>
      </c>
      <c r="D187" s="183">
        <f t="shared" si="215"/>
        <v>0</v>
      </c>
      <c r="E187" s="183">
        <f t="shared" si="215"/>
        <v>0</v>
      </c>
      <c r="F187" s="183">
        <f t="shared" si="215"/>
        <v>0</v>
      </c>
      <c r="G187" s="183">
        <f t="shared" si="215"/>
        <v>0</v>
      </c>
      <c r="H187" s="183">
        <f t="shared" si="215"/>
        <v>0</v>
      </c>
      <c r="I187" s="183">
        <f t="shared" si="215"/>
        <v>0</v>
      </c>
      <c r="J187" s="183">
        <f t="shared" si="215"/>
        <v>0</v>
      </c>
      <c r="K187" s="183">
        <f t="shared" si="215"/>
        <v>0</v>
      </c>
      <c r="L187" s="183">
        <f t="shared" si="215"/>
        <v>0</v>
      </c>
      <c r="M187" s="183">
        <f t="shared" si="215"/>
        <v>0</v>
      </c>
      <c r="N187" s="183">
        <f t="shared" si="215"/>
        <v>0</v>
      </c>
      <c r="O187" s="183">
        <f t="shared" si="215"/>
        <v>0</v>
      </c>
      <c r="P187" s="183">
        <f t="shared" si="215"/>
        <v>0</v>
      </c>
      <c r="Q187" s="183">
        <f t="shared" si="215"/>
        <v>0</v>
      </c>
      <c r="R187" s="183">
        <f t="shared" si="215"/>
        <v>0</v>
      </c>
      <c r="S187" s="183">
        <f t="shared" si="216"/>
        <v>0</v>
      </c>
      <c r="T187" s="183">
        <f t="shared" si="216"/>
        <v>0</v>
      </c>
      <c r="U187" s="183">
        <f t="shared" si="216"/>
        <v>0</v>
      </c>
      <c r="V187" s="183">
        <f t="shared" si="216"/>
        <v>0</v>
      </c>
      <c r="W187" s="183">
        <f t="shared" si="216"/>
        <v>0</v>
      </c>
      <c r="X187" s="183">
        <f t="shared" si="216"/>
        <v>0</v>
      </c>
      <c r="Y187" s="183">
        <f t="shared" si="216"/>
        <v>0</v>
      </c>
      <c r="Z187" s="183">
        <f t="shared" si="216"/>
        <v>0</v>
      </c>
      <c r="AA187" s="183">
        <f t="shared" si="217"/>
        <v>0</v>
      </c>
      <c r="AB187" s="183">
        <f t="shared" si="217"/>
        <v>0</v>
      </c>
      <c r="AC187" s="183">
        <f t="shared" si="217"/>
        <v>0</v>
      </c>
      <c r="AD187" s="183">
        <f t="shared" si="217"/>
        <v>0</v>
      </c>
      <c r="AE187" s="183">
        <f t="shared" si="217"/>
        <v>0</v>
      </c>
      <c r="AF187" s="196">
        <f t="shared" si="217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215"/>
        <v>0</v>
      </c>
      <c r="D188" s="183">
        <f t="shared" si="215"/>
        <v>0</v>
      </c>
      <c r="E188" s="183">
        <f t="shared" si="215"/>
        <v>0</v>
      </c>
      <c r="F188" s="183">
        <f t="shared" si="215"/>
        <v>0</v>
      </c>
      <c r="G188" s="183">
        <f t="shared" si="215"/>
        <v>0</v>
      </c>
      <c r="H188" s="183">
        <f t="shared" si="215"/>
        <v>0</v>
      </c>
      <c r="I188" s="183">
        <f t="shared" si="215"/>
        <v>0</v>
      </c>
      <c r="J188" s="183">
        <f t="shared" si="215"/>
        <v>0</v>
      </c>
      <c r="K188" s="183">
        <f t="shared" si="215"/>
        <v>0</v>
      </c>
      <c r="L188" s="183">
        <f t="shared" si="215"/>
        <v>0</v>
      </c>
      <c r="M188" s="183">
        <f t="shared" si="215"/>
        <v>0</v>
      </c>
      <c r="N188" s="183">
        <f t="shared" si="215"/>
        <v>0</v>
      </c>
      <c r="O188" s="183">
        <f t="shared" si="215"/>
        <v>0</v>
      </c>
      <c r="P188" s="183">
        <f t="shared" si="215"/>
        <v>0</v>
      </c>
      <c r="Q188" s="183">
        <f t="shared" si="215"/>
        <v>0</v>
      </c>
      <c r="R188" s="183">
        <f t="shared" si="215"/>
        <v>0</v>
      </c>
      <c r="S188" s="183">
        <f t="shared" si="216"/>
        <v>0</v>
      </c>
      <c r="T188" s="183">
        <f t="shared" si="216"/>
        <v>0</v>
      </c>
      <c r="U188" s="183">
        <f t="shared" si="216"/>
        <v>0</v>
      </c>
      <c r="V188" s="183">
        <f t="shared" si="216"/>
        <v>0</v>
      </c>
      <c r="W188" s="183">
        <f t="shared" si="216"/>
        <v>0</v>
      </c>
      <c r="X188" s="183">
        <f t="shared" si="216"/>
        <v>0</v>
      </c>
      <c r="Y188" s="183">
        <f t="shared" si="216"/>
        <v>0</v>
      </c>
      <c r="Z188" s="183">
        <f t="shared" si="216"/>
        <v>0</v>
      </c>
      <c r="AA188" s="183">
        <f t="shared" si="217"/>
        <v>0</v>
      </c>
      <c r="AB188" s="183">
        <f t="shared" si="217"/>
        <v>0</v>
      </c>
      <c r="AC188" s="183">
        <f t="shared" si="217"/>
        <v>0</v>
      </c>
      <c r="AD188" s="183">
        <f t="shared" si="217"/>
        <v>0</v>
      </c>
      <c r="AE188" s="183">
        <f t="shared" si="217"/>
        <v>0</v>
      </c>
      <c r="AF188" s="196">
        <f t="shared" si="217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215"/>
        <v>0</v>
      </c>
      <c r="D189" s="183">
        <f t="shared" si="215"/>
        <v>0</v>
      </c>
      <c r="E189" s="183">
        <f t="shared" si="215"/>
        <v>0</v>
      </c>
      <c r="F189" s="183">
        <f t="shared" si="215"/>
        <v>0</v>
      </c>
      <c r="G189" s="183">
        <f t="shared" si="215"/>
        <v>0</v>
      </c>
      <c r="H189" s="183">
        <f t="shared" si="215"/>
        <v>0</v>
      </c>
      <c r="I189" s="183">
        <f t="shared" si="215"/>
        <v>0</v>
      </c>
      <c r="J189" s="183">
        <f t="shared" si="215"/>
        <v>0</v>
      </c>
      <c r="K189" s="183">
        <f t="shared" si="215"/>
        <v>0</v>
      </c>
      <c r="L189" s="183">
        <f t="shared" si="215"/>
        <v>0</v>
      </c>
      <c r="M189" s="183">
        <f t="shared" si="215"/>
        <v>0</v>
      </c>
      <c r="N189" s="183">
        <f t="shared" si="215"/>
        <v>0</v>
      </c>
      <c r="O189" s="183">
        <f t="shared" si="215"/>
        <v>0</v>
      </c>
      <c r="P189" s="183">
        <f t="shared" si="215"/>
        <v>0</v>
      </c>
      <c r="Q189" s="183">
        <f t="shared" si="215"/>
        <v>0</v>
      </c>
      <c r="R189" s="183">
        <f t="shared" si="215"/>
        <v>0</v>
      </c>
      <c r="S189" s="183">
        <f t="shared" si="216"/>
        <v>0</v>
      </c>
      <c r="T189" s="183">
        <f t="shared" si="216"/>
        <v>0</v>
      </c>
      <c r="U189" s="183">
        <f t="shared" si="216"/>
        <v>0</v>
      </c>
      <c r="V189" s="183">
        <f t="shared" si="216"/>
        <v>0</v>
      </c>
      <c r="W189" s="183">
        <f t="shared" si="216"/>
        <v>0</v>
      </c>
      <c r="X189" s="183">
        <f t="shared" si="216"/>
        <v>0</v>
      </c>
      <c r="Y189" s="183">
        <f t="shared" si="216"/>
        <v>0</v>
      </c>
      <c r="Z189" s="183">
        <f t="shared" si="216"/>
        <v>0</v>
      </c>
      <c r="AA189" s="183">
        <f t="shared" si="217"/>
        <v>0</v>
      </c>
      <c r="AB189" s="183">
        <f t="shared" si="217"/>
        <v>0</v>
      </c>
      <c r="AC189" s="183">
        <f t="shared" si="217"/>
        <v>0</v>
      </c>
      <c r="AD189" s="183">
        <f t="shared" si="217"/>
        <v>0</v>
      </c>
      <c r="AE189" s="183">
        <f t="shared" si="217"/>
        <v>0</v>
      </c>
      <c r="AF189" s="196">
        <f t="shared" si="217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215"/>
        <v>0</v>
      </c>
      <c r="D190" s="183">
        <f t="shared" si="215"/>
        <v>0</v>
      </c>
      <c r="E190" s="183">
        <f t="shared" si="215"/>
        <v>0</v>
      </c>
      <c r="F190" s="183">
        <f t="shared" si="215"/>
        <v>0</v>
      </c>
      <c r="G190" s="183">
        <f t="shared" si="215"/>
        <v>0</v>
      </c>
      <c r="H190" s="183">
        <f t="shared" si="215"/>
        <v>0</v>
      </c>
      <c r="I190" s="183">
        <f t="shared" si="215"/>
        <v>0</v>
      </c>
      <c r="J190" s="183">
        <f t="shared" si="215"/>
        <v>0</v>
      </c>
      <c r="K190" s="183">
        <f t="shared" si="215"/>
        <v>0</v>
      </c>
      <c r="L190" s="183">
        <f t="shared" si="215"/>
        <v>0</v>
      </c>
      <c r="M190" s="183">
        <f t="shared" si="215"/>
        <v>0</v>
      </c>
      <c r="N190" s="183">
        <f t="shared" si="215"/>
        <v>0</v>
      </c>
      <c r="O190" s="183">
        <f t="shared" si="215"/>
        <v>0</v>
      </c>
      <c r="P190" s="183">
        <f t="shared" si="215"/>
        <v>0</v>
      </c>
      <c r="Q190" s="183">
        <f t="shared" si="215"/>
        <v>0</v>
      </c>
      <c r="R190" s="183">
        <f t="shared" si="215"/>
        <v>0</v>
      </c>
      <c r="S190" s="183">
        <f t="shared" si="216"/>
        <v>0</v>
      </c>
      <c r="T190" s="183">
        <f t="shared" si="216"/>
        <v>0</v>
      </c>
      <c r="U190" s="183">
        <f t="shared" si="216"/>
        <v>0</v>
      </c>
      <c r="V190" s="183">
        <f t="shared" si="216"/>
        <v>0</v>
      </c>
      <c r="W190" s="183">
        <f t="shared" si="216"/>
        <v>0</v>
      </c>
      <c r="X190" s="183">
        <f t="shared" si="216"/>
        <v>0</v>
      </c>
      <c r="Y190" s="183">
        <f t="shared" si="216"/>
        <v>0</v>
      </c>
      <c r="Z190" s="183">
        <f t="shared" si="216"/>
        <v>0</v>
      </c>
      <c r="AA190" s="183">
        <f t="shared" si="217"/>
        <v>0</v>
      </c>
      <c r="AB190" s="183">
        <f t="shared" si="217"/>
        <v>0</v>
      </c>
      <c r="AC190" s="183">
        <f t="shared" si="217"/>
        <v>0</v>
      </c>
      <c r="AD190" s="183">
        <f t="shared" si="217"/>
        <v>0</v>
      </c>
      <c r="AE190" s="183">
        <f t="shared" si="217"/>
        <v>0</v>
      </c>
      <c r="AF190" s="196">
        <f t="shared" si="217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215"/>
        <v>0</v>
      </c>
      <c r="D191" s="183">
        <f t="shared" si="215"/>
        <v>0</v>
      </c>
      <c r="E191" s="183">
        <f t="shared" si="215"/>
        <v>0</v>
      </c>
      <c r="F191" s="183">
        <f t="shared" si="215"/>
        <v>0</v>
      </c>
      <c r="G191" s="183">
        <f t="shared" si="215"/>
        <v>0</v>
      </c>
      <c r="H191" s="183">
        <f t="shared" si="215"/>
        <v>0</v>
      </c>
      <c r="I191" s="183">
        <f t="shared" si="215"/>
        <v>0</v>
      </c>
      <c r="J191" s="183">
        <f t="shared" si="215"/>
        <v>0</v>
      </c>
      <c r="K191" s="183">
        <f t="shared" si="215"/>
        <v>0</v>
      </c>
      <c r="L191" s="183">
        <f t="shared" si="215"/>
        <v>0</v>
      </c>
      <c r="M191" s="183">
        <f t="shared" si="215"/>
        <v>0</v>
      </c>
      <c r="N191" s="183">
        <f t="shared" si="215"/>
        <v>0</v>
      </c>
      <c r="O191" s="183">
        <f t="shared" si="215"/>
        <v>0</v>
      </c>
      <c r="P191" s="183">
        <f t="shared" si="215"/>
        <v>0</v>
      </c>
      <c r="Q191" s="183">
        <f t="shared" si="215"/>
        <v>0</v>
      </c>
      <c r="R191" s="183">
        <f t="shared" si="215"/>
        <v>0</v>
      </c>
      <c r="S191" s="183">
        <f t="shared" si="216"/>
        <v>0</v>
      </c>
      <c r="T191" s="183">
        <f t="shared" si="216"/>
        <v>0</v>
      </c>
      <c r="U191" s="183">
        <f t="shared" si="216"/>
        <v>0</v>
      </c>
      <c r="V191" s="183">
        <f t="shared" si="216"/>
        <v>0</v>
      </c>
      <c r="W191" s="183">
        <f t="shared" si="216"/>
        <v>0</v>
      </c>
      <c r="X191" s="183">
        <f t="shared" si="216"/>
        <v>0</v>
      </c>
      <c r="Y191" s="183">
        <f t="shared" si="216"/>
        <v>0</v>
      </c>
      <c r="Z191" s="183">
        <f t="shared" si="216"/>
        <v>0</v>
      </c>
      <c r="AA191" s="183">
        <f t="shared" si="217"/>
        <v>0</v>
      </c>
      <c r="AB191" s="183">
        <f t="shared" si="217"/>
        <v>0</v>
      </c>
      <c r="AC191" s="183">
        <f t="shared" si="217"/>
        <v>0</v>
      </c>
      <c r="AD191" s="183">
        <f t="shared" si="217"/>
        <v>0</v>
      </c>
      <c r="AE191" s="183">
        <f t="shared" si="217"/>
        <v>0</v>
      </c>
      <c r="AF191" s="196">
        <f t="shared" si="217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215"/>
        <v>0</v>
      </c>
      <c r="D192" s="183">
        <f t="shared" si="215"/>
        <v>0</v>
      </c>
      <c r="E192" s="183">
        <f t="shared" si="215"/>
        <v>0</v>
      </c>
      <c r="F192" s="183">
        <f t="shared" si="215"/>
        <v>0</v>
      </c>
      <c r="G192" s="183">
        <f t="shared" si="215"/>
        <v>0</v>
      </c>
      <c r="H192" s="183">
        <f t="shared" si="215"/>
        <v>0</v>
      </c>
      <c r="I192" s="183">
        <f t="shared" si="215"/>
        <v>0</v>
      </c>
      <c r="J192" s="183">
        <f t="shared" si="215"/>
        <v>0</v>
      </c>
      <c r="K192" s="183">
        <f t="shared" si="215"/>
        <v>0</v>
      </c>
      <c r="L192" s="183">
        <f t="shared" si="215"/>
        <v>0</v>
      </c>
      <c r="M192" s="183">
        <f t="shared" si="215"/>
        <v>0</v>
      </c>
      <c r="N192" s="183">
        <f t="shared" si="215"/>
        <v>0</v>
      </c>
      <c r="O192" s="183">
        <f t="shared" si="215"/>
        <v>0</v>
      </c>
      <c r="P192" s="183">
        <f t="shared" si="215"/>
        <v>0</v>
      </c>
      <c r="Q192" s="183">
        <f t="shared" si="215"/>
        <v>0</v>
      </c>
      <c r="R192" s="183">
        <f t="shared" si="215"/>
        <v>0</v>
      </c>
      <c r="S192" s="183">
        <f t="shared" si="216"/>
        <v>0</v>
      </c>
      <c r="T192" s="183">
        <f t="shared" si="216"/>
        <v>0</v>
      </c>
      <c r="U192" s="183">
        <f t="shared" si="216"/>
        <v>0</v>
      </c>
      <c r="V192" s="183">
        <f t="shared" si="216"/>
        <v>0</v>
      </c>
      <c r="W192" s="183">
        <f t="shared" si="216"/>
        <v>0</v>
      </c>
      <c r="X192" s="183">
        <f t="shared" si="216"/>
        <v>0</v>
      </c>
      <c r="Y192" s="183">
        <f t="shared" si="216"/>
        <v>0</v>
      </c>
      <c r="Z192" s="183">
        <f t="shared" si="216"/>
        <v>0</v>
      </c>
      <c r="AA192" s="183">
        <f t="shared" si="217"/>
        <v>0</v>
      </c>
      <c r="AB192" s="183">
        <f t="shared" si="217"/>
        <v>0</v>
      </c>
      <c r="AC192" s="183">
        <f t="shared" si="217"/>
        <v>0</v>
      </c>
      <c r="AD192" s="183">
        <f t="shared" si="217"/>
        <v>0</v>
      </c>
      <c r="AE192" s="183">
        <f t="shared" si="217"/>
        <v>0</v>
      </c>
      <c r="AF192" s="196">
        <f t="shared" si="217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215"/>
        <v>0</v>
      </c>
      <c r="D193" s="183">
        <f t="shared" si="215"/>
        <v>0</v>
      </c>
      <c r="E193" s="183">
        <f t="shared" si="215"/>
        <v>0</v>
      </c>
      <c r="F193" s="183">
        <f t="shared" si="215"/>
        <v>0</v>
      </c>
      <c r="G193" s="183">
        <f t="shared" si="215"/>
        <v>0</v>
      </c>
      <c r="H193" s="183">
        <f t="shared" si="215"/>
        <v>0</v>
      </c>
      <c r="I193" s="183">
        <f t="shared" si="215"/>
        <v>0</v>
      </c>
      <c r="J193" s="183">
        <f t="shared" si="215"/>
        <v>0</v>
      </c>
      <c r="K193" s="183">
        <f t="shared" si="215"/>
        <v>0</v>
      </c>
      <c r="L193" s="183">
        <f t="shared" si="215"/>
        <v>0</v>
      </c>
      <c r="M193" s="183">
        <f t="shared" si="215"/>
        <v>0</v>
      </c>
      <c r="N193" s="183">
        <f t="shared" si="215"/>
        <v>0</v>
      </c>
      <c r="O193" s="183">
        <f t="shared" si="215"/>
        <v>0</v>
      </c>
      <c r="P193" s="183">
        <f t="shared" si="215"/>
        <v>0</v>
      </c>
      <c r="Q193" s="183">
        <f t="shared" si="215"/>
        <v>0</v>
      </c>
      <c r="R193" s="183">
        <f t="shared" si="215"/>
        <v>0</v>
      </c>
      <c r="S193" s="183">
        <f t="shared" si="216"/>
        <v>0</v>
      </c>
      <c r="T193" s="183">
        <f t="shared" si="216"/>
        <v>0</v>
      </c>
      <c r="U193" s="183">
        <f t="shared" si="216"/>
        <v>0</v>
      </c>
      <c r="V193" s="183">
        <f t="shared" si="216"/>
        <v>0</v>
      </c>
      <c r="W193" s="183">
        <f t="shared" si="216"/>
        <v>0</v>
      </c>
      <c r="X193" s="183">
        <f t="shared" si="216"/>
        <v>0</v>
      </c>
      <c r="Y193" s="183">
        <f t="shared" si="216"/>
        <v>0</v>
      </c>
      <c r="Z193" s="183">
        <f t="shared" si="216"/>
        <v>0</v>
      </c>
      <c r="AA193" s="183">
        <f t="shared" si="217"/>
        <v>0</v>
      </c>
      <c r="AB193" s="183">
        <f t="shared" si="217"/>
        <v>0</v>
      </c>
      <c r="AC193" s="183">
        <f t="shared" si="217"/>
        <v>0</v>
      </c>
      <c r="AD193" s="183">
        <f t="shared" si="217"/>
        <v>0</v>
      </c>
      <c r="AE193" s="183">
        <f t="shared" si="217"/>
        <v>0</v>
      </c>
      <c r="AF193" s="196">
        <f t="shared" si="217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215"/>
        <v>0</v>
      </c>
      <c r="D194" s="183">
        <f t="shared" si="215"/>
        <v>0</v>
      </c>
      <c r="E194" s="183">
        <f t="shared" si="215"/>
        <v>0</v>
      </c>
      <c r="F194" s="183">
        <f t="shared" si="215"/>
        <v>0</v>
      </c>
      <c r="G194" s="183">
        <f t="shared" si="215"/>
        <v>0</v>
      </c>
      <c r="H194" s="183">
        <f t="shared" si="215"/>
        <v>0</v>
      </c>
      <c r="I194" s="183">
        <f t="shared" si="215"/>
        <v>0</v>
      </c>
      <c r="J194" s="183">
        <f t="shared" si="215"/>
        <v>0</v>
      </c>
      <c r="K194" s="183">
        <f t="shared" si="215"/>
        <v>0</v>
      </c>
      <c r="L194" s="183">
        <f t="shared" si="215"/>
        <v>0</v>
      </c>
      <c r="M194" s="183">
        <f t="shared" si="215"/>
        <v>0</v>
      </c>
      <c r="N194" s="183">
        <f t="shared" si="215"/>
        <v>0</v>
      </c>
      <c r="O194" s="183">
        <f t="shared" si="215"/>
        <v>0</v>
      </c>
      <c r="P194" s="183">
        <f t="shared" si="215"/>
        <v>0</v>
      </c>
      <c r="Q194" s="183">
        <f t="shared" si="215"/>
        <v>0</v>
      </c>
      <c r="R194" s="183">
        <f t="shared" si="215"/>
        <v>0</v>
      </c>
      <c r="S194" s="183">
        <f t="shared" si="216"/>
        <v>0</v>
      </c>
      <c r="T194" s="183">
        <f t="shared" si="216"/>
        <v>0</v>
      </c>
      <c r="U194" s="183">
        <f t="shared" si="216"/>
        <v>0</v>
      </c>
      <c r="V194" s="183">
        <f t="shared" si="216"/>
        <v>0</v>
      </c>
      <c r="W194" s="183">
        <f t="shared" si="216"/>
        <v>0</v>
      </c>
      <c r="X194" s="183">
        <f t="shared" si="216"/>
        <v>0</v>
      </c>
      <c r="Y194" s="183">
        <f t="shared" si="216"/>
        <v>0</v>
      </c>
      <c r="Z194" s="183">
        <f t="shared" si="216"/>
        <v>0</v>
      </c>
      <c r="AA194" s="183">
        <f t="shared" si="217"/>
        <v>0</v>
      </c>
      <c r="AB194" s="183">
        <f t="shared" si="217"/>
        <v>0</v>
      </c>
      <c r="AC194" s="183">
        <f t="shared" si="217"/>
        <v>0</v>
      </c>
      <c r="AD194" s="183">
        <f t="shared" si="217"/>
        <v>0</v>
      </c>
      <c r="AE194" s="183">
        <f t="shared" si="217"/>
        <v>0</v>
      </c>
      <c r="AF194" s="196">
        <f t="shared" si="217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215"/>
        <v>0</v>
      </c>
      <c r="D195" s="183">
        <f t="shared" si="215"/>
        <v>0</v>
      </c>
      <c r="E195" s="183">
        <f t="shared" si="215"/>
        <v>0</v>
      </c>
      <c r="F195" s="183">
        <f t="shared" si="215"/>
        <v>0</v>
      </c>
      <c r="G195" s="183">
        <f t="shared" si="215"/>
        <v>0</v>
      </c>
      <c r="H195" s="183">
        <f t="shared" si="215"/>
        <v>0</v>
      </c>
      <c r="I195" s="183">
        <f t="shared" si="215"/>
        <v>0</v>
      </c>
      <c r="J195" s="183">
        <f t="shared" si="215"/>
        <v>0</v>
      </c>
      <c r="K195" s="183">
        <f t="shared" si="215"/>
        <v>0</v>
      </c>
      <c r="L195" s="183">
        <f t="shared" si="215"/>
        <v>0</v>
      </c>
      <c r="M195" s="183">
        <f t="shared" si="215"/>
        <v>0</v>
      </c>
      <c r="N195" s="183">
        <f t="shared" si="215"/>
        <v>0</v>
      </c>
      <c r="O195" s="183">
        <f t="shared" si="215"/>
        <v>0</v>
      </c>
      <c r="P195" s="183">
        <f t="shared" si="215"/>
        <v>0</v>
      </c>
      <c r="Q195" s="183">
        <f t="shared" si="215"/>
        <v>0</v>
      </c>
      <c r="R195" s="183">
        <f t="shared" ref="R195:AF212" si="218">Q195</f>
        <v>0</v>
      </c>
      <c r="S195" s="183">
        <f t="shared" si="216"/>
        <v>0</v>
      </c>
      <c r="T195" s="183">
        <f t="shared" si="216"/>
        <v>0</v>
      </c>
      <c r="U195" s="183">
        <f t="shared" si="216"/>
        <v>0</v>
      </c>
      <c r="V195" s="183">
        <f t="shared" si="216"/>
        <v>0</v>
      </c>
      <c r="W195" s="183">
        <f t="shared" si="216"/>
        <v>0</v>
      </c>
      <c r="X195" s="183">
        <f t="shared" si="216"/>
        <v>0</v>
      </c>
      <c r="Y195" s="183">
        <f t="shared" si="216"/>
        <v>0</v>
      </c>
      <c r="Z195" s="183">
        <f t="shared" si="216"/>
        <v>0</v>
      </c>
      <c r="AA195" s="183">
        <f t="shared" si="218"/>
        <v>0</v>
      </c>
      <c r="AB195" s="183">
        <f t="shared" si="217"/>
        <v>0</v>
      </c>
      <c r="AC195" s="183">
        <f t="shared" si="217"/>
        <v>0</v>
      </c>
      <c r="AD195" s="183">
        <f t="shared" si="218"/>
        <v>0</v>
      </c>
      <c r="AE195" s="183">
        <f t="shared" si="218"/>
        <v>0</v>
      </c>
      <c r="AF195" s="196">
        <f t="shared" si="218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219">B196</f>
        <v>0</v>
      </c>
      <c r="D196" s="183">
        <f t="shared" si="219"/>
        <v>0</v>
      </c>
      <c r="E196" s="183">
        <f t="shared" si="219"/>
        <v>0</v>
      </c>
      <c r="F196" s="183">
        <f t="shared" si="219"/>
        <v>0</v>
      </c>
      <c r="G196" s="183">
        <f t="shared" si="219"/>
        <v>0</v>
      </c>
      <c r="H196" s="183">
        <f t="shared" si="219"/>
        <v>0</v>
      </c>
      <c r="I196" s="183">
        <f t="shared" si="219"/>
        <v>0</v>
      </c>
      <c r="J196" s="183">
        <f t="shared" si="219"/>
        <v>0</v>
      </c>
      <c r="K196" s="183">
        <f t="shared" si="219"/>
        <v>0</v>
      </c>
      <c r="L196" s="183">
        <f t="shared" si="219"/>
        <v>0</v>
      </c>
      <c r="M196" s="183">
        <f t="shared" si="219"/>
        <v>0</v>
      </c>
      <c r="N196" s="183">
        <f t="shared" si="219"/>
        <v>0</v>
      </c>
      <c r="O196" s="183">
        <f t="shared" si="219"/>
        <v>0</v>
      </c>
      <c r="P196" s="183">
        <f t="shared" si="219"/>
        <v>0</v>
      </c>
      <c r="Q196" s="183">
        <f t="shared" si="219"/>
        <v>0</v>
      </c>
      <c r="R196" s="183">
        <f t="shared" si="219"/>
        <v>0</v>
      </c>
      <c r="S196" s="183">
        <f t="shared" si="216"/>
        <v>0</v>
      </c>
      <c r="T196" s="183">
        <f t="shared" si="216"/>
        <v>0</v>
      </c>
      <c r="U196" s="183">
        <f t="shared" si="216"/>
        <v>0</v>
      </c>
      <c r="V196" s="183">
        <f t="shared" si="216"/>
        <v>0</v>
      </c>
      <c r="W196" s="183">
        <f t="shared" si="216"/>
        <v>0</v>
      </c>
      <c r="X196" s="183">
        <f t="shared" si="216"/>
        <v>0</v>
      </c>
      <c r="Y196" s="183">
        <f t="shared" si="216"/>
        <v>0</v>
      </c>
      <c r="Z196" s="183">
        <f t="shared" si="216"/>
        <v>0</v>
      </c>
      <c r="AA196" s="183">
        <f t="shared" si="218"/>
        <v>0</v>
      </c>
      <c r="AB196" s="183">
        <f t="shared" si="218"/>
        <v>0</v>
      </c>
      <c r="AC196" s="183">
        <f t="shared" si="218"/>
        <v>0</v>
      </c>
      <c r="AD196" s="183">
        <f t="shared" si="218"/>
        <v>0</v>
      </c>
      <c r="AE196" s="183">
        <f t="shared" si="218"/>
        <v>0</v>
      </c>
      <c r="AF196" s="196">
        <f t="shared" si="218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219"/>
        <v>0</v>
      </c>
      <c r="D197" s="183">
        <f t="shared" si="219"/>
        <v>0</v>
      </c>
      <c r="E197" s="183">
        <f t="shared" si="219"/>
        <v>0</v>
      </c>
      <c r="F197" s="183">
        <f t="shared" si="219"/>
        <v>0</v>
      </c>
      <c r="G197" s="183">
        <f t="shared" si="219"/>
        <v>0</v>
      </c>
      <c r="H197" s="183">
        <f t="shared" si="219"/>
        <v>0</v>
      </c>
      <c r="I197" s="183">
        <f t="shared" si="219"/>
        <v>0</v>
      </c>
      <c r="J197" s="183">
        <f t="shared" si="219"/>
        <v>0</v>
      </c>
      <c r="K197" s="183">
        <f t="shared" si="219"/>
        <v>0</v>
      </c>
      <c r="L197" s="183">
        <f t="shared" si="219"/>
        <v>0</v>
      </c>
      <c r="M197" s="183">
        <f t="shared" si="219"/>
        <v>0</v>
      </c>
      <c r="N197" s="183">
        <f t="shared" si="219"/>
        <v>0</v>
      </c>
      <c r="O197" s="183">
        <f t="shared" si="219"/>
        <v>0</v>
      </c>
      <c r="P197" s="183">
        <f t="shared" si="219"/>
        <v>0</v>
      </c>
      <c r="Q197" s="183">
        <f t="shared" si="219"/>
        <v>0</v>
      </c>
      <c r="R197" s="183">
        <f t="shared" si="219"/>
        <v>0</v>
      </c>
      <c r="S197" s="183">
        <f t="shared" si="216"/>
        <v>0</v>
      </c>
      <c r="T197" s="183">
        <f t="shared" si="216"/>
        <v>0</v>
      </c>
      <c r="U197" s="183">
        <f t="shared" si="216"/>
        <v>0</v>
      </c>
      <c r="V197" s="183">
        <f t="shared" si="216"/>
        <v>0</v>
      </c>
      <c r="W197" s="183">
        <f t="shared" si="216"/>
        <v>0</v>
      </c>
      <c r="X197" s="183">
        <f t="shared" si="216"/>
        <v>0</v>
      </c>
      <c r="Y197" s="183">
        <f t="shared" si="216"/>
        <v>0</v>
      </c>
      <c r="Z197" s="183">
        <f t="shared" si="216"/>
        <v>0</v>
      </c>
      <c r="AA197" s="183">
        <f t="shared" si="218"/>
        <v>0</v>
      </c>
      <c r="AB197" s="183">
        <f t="shared" si="218"/>
        <v>0</v>
      </c>
      <c r="AC197" s="183">
        <f t="shared" si="218"/>
        <v>0</v>
      </c>
      <c r="AD197" s="183">
        <f t="shared" si="218"/>
        <v>0</v>
      </c>
      <c r="AE197" s="183">
        <f t="shared" si="218"/>
        <v>0</v>
      </c>
      <c r="AF197" s="196">
        <f t="shared" si="218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219"/>
        <v>0</v>
      </c>
      <c r="D198" s="183">
        <f t="shared" si="219"/>
        <v>0</v>
      </c>
      <c r="E198" s="183">
        <f t="shared" si="219"/>
        <v>0</v>
      </c>
      <c r="F198" s="183">
        <f t="shared" si="219"/>
        <v>0</v>
      </c>
      <c r="G198" s="183">
        <f t="shared" si="219"/>
        <v>0</v>
      </c>
      <c r="H198" s="183">
        <f t="shared" si="219"/>
        <v>0</v>
      </c>
      <c r="I198" s="183">
        <f t="shared" si="219"/>
        <v>0</v>
      </c>
      <c r="J198" s="183">
        <f t="shared" si="219"/>
        <v>0</v>
      </c>
      <c r="K198" s="183">
        <f t="shared" si="219"/>
        <v>0</v>
      </c>
      <c r="L198" s="183">
        <f t="shared" si="219"/>
        <v>0</v>
      </c>
      <c r="M198" s="183">
        <f t="shared" si="219"/>
        <v>0</v>
      </c>
      <c r="N198" s="183">
        <f t="shared" si="219"/>
        <v>0</v>
      </c>
      <c r="O198" s="183">
        <f t="shared" si="219"/>
        <v>0</v>
      </c>
      <c r="P198" s="183">
        <f t="shared" si="219"/>
        <v>0</v>
      </c>
      <c r="Q198" s="183">
        <f t="shared" si="219"/>
        <v>0</v>
      </c>
      <c r="R198" s="183">
        <f t="shared" si="219"/>
        <v>0</v>
      </c>
      <c r="S198" s="183">
        <f t="shared" si="216"/>
        <v>0</v>
      </c>
      <c r="T198" s="183">
        <f t="shared" si="216"/>
        <v>0</v>
      </c>
      <c r="U198" s="183">
        <f t="shared" si="216"/>
        <v>0</v>
      </c>
      <c r="V198" s="183">
        <f t="shared" si="216"/>
        <v>0</v>
      </c>
      <c r="W198" s="183">
        <f t="shared" si="216"/>
        <v>0</v>
      </c>
      <c r="X198" s="183">
        <f t="shared" si="216"/>
        <v>0</v>
      </c>
      <c r="Y198" s="183">
        <f t="shared" si="216"/>
        <v>0</v>
      </c>
      <c r="Z198" s="183">
        <f t="shared" si="216"/>
        <v>0</v>
      </c>
      <c r="AA198" s="183">
        <f t="shared" si="218"/>
        <v>0</v>
      </c>
      <c r="AB198" s="183">
        <f t="shared" si="218"/>
        <v>0</v>
      </c>
      <c r="AC198" s="183">
        <f t="shared" si="218"/>
        <v>0</v>
      </c>
      <c r="AD198" s="183">
        <f t="shared" si="218"/>
        <v>0</v>
      </c>
      <c r="AE198" s="183">
        <f t="shared" si="218"/>
        <v>0</v>
      </c>
      <c r="AF198" s="196">
        <f t="shared" si="218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219"/>
        <v>0</v>
      </c>
      <c r="D199" s="183">
        <f t="shared" si="219"/>
        <v>0</v>
      </c>
      <c r="E199" s="183">
        <f t="shared" si="219"/>
        <v>0</v>
      </c>
      <c r="F199" s="183">
        <f t="shared" si="219"/>
        <v>0</v>
      </c>
      <c r="G199" s="183">
        <f t="shared" si="219"/>
        <v>0</v>
      </c>
      <c r="H199" s="183">
        <f t="shared" si="219"/>
        <v>0</v>
      </c>
      <c r="I199" s="183">
        <f t="shared" si="219"/>
        <v>0</v>
      </c>
      <c r="J199" s="183">
        <f t="shared" si="219"/>
        <v>0</v>
      </c>
      <c r="K199" s="183">
        <f t="shared" si="219"/>
        <v>0</v>
      </c>
      <c r="L199" s="183">
        <f t="shared" si="219"/>
        <v>0</v>
      </c>
      <c r="M199" s="183">
        <f t="shared" si="219"/>
        <v>0</v>
      </c>
      <c r="N199" s="183">
        <f t="shared" si="219"/>
        <v>0</v>
      </c>
      <c r="O199" s="183">
        <f t="shared" si="219"/>
        <v>0</v>
      </c>
      <c r="P199" s="183">
        <f t="shared" si="219"/>
        <v>0</v>
      </c>
      <c r="Q199" s="183">
        <f t="shared" si="219"/>
        <v>0</v>
      </c>
      <c r="R199" s="183">
        <f t="shared" si="219"/>
        <v>0</v>
      </c>
      <c r="S199" s="183">
        <f t="shared" si="216"/>
        <v>0</v>
      </c>
      <c r="T199" s="183">
        <f t="shared" si="216"/>
        <v>0</v>
      </c>
      <c r="U199" s="183">
        <f t="shared" si="216"/>
        <v>0</v>
      </c>
      <c r="V199" s="183">
        <f t="shared" si="216"/>
        <v>0</v>
      </c>
      <c r="W199" s="183">
        <f t="shared" si="216"/>
        <v>0</v>
      </c>
      <c r="X199" s="183">
        <f t="shared" si="216"/>
        <v>0</v>
      </c>
      <c r="Y199" s="183">
        <f t="shared" si="216"/>
        <v>0</v>
      </c>
      <c r="Z199" s="183">
        <f t="shared" si="216"/>
        <v>0</v>
      </c>
      <c r="AA199" s="183">
        <f t="shared" si="218"/>
        <v>0</v>
      </c>
      <c r="AB199" s="183">
        <f t="shared" si="218"/>
        <v>0</v>
      </c>
      <c r="AC199" s="183">
        <f t="shared" si="218"/>
        <v>0</v>
      </c>
      <c r="AD199" s="183">
        <f t="shared" si="218"/>
        <v>0</v>
      </c>
      <c r="AE199" s="183">
        <f t="shared" si="218"/>
        <v>0</v>
      </c>
      <c r="AF199" s="196">
        <f t="shared" si="218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219"/>
        <v>0</v>
      </c>
      <c r="D200" s="183">
        <f t="shared" si="219"/>
        <v>0</v>
      </c>
      <c r="E200" s="183">
        <f t="shared" si="219"/>
        <v>0</v>
      </c>
      <c r="F200" s="183">
        <f t="shared" si="219"/>
        <v>0</v>
      </c>
      <c r="G200" s="183">
        <f t="shared" si="219"/>
        <v>0</v>
      </c>
      <c r="H200" s="183">
        <f t="shared" si="219"/>
        <v>0</v>
      </c>
      <c r="I200" s="183">
        <f t="shared" si="219"/>
        <v>0</v>
      </c>
      <c r="J200" s="183">
        <f t="shared" si="219"/>
        <v>0</v>
      </c>
      <c r="K200" s="183">
        <f t="shared" si="219"/>
        <v>0</v>
      </c>
      <c r="L200" s="183">
        <f t="shared" si="219"/>
        <v>0</v>
      </c>
      <c r="M200" s="183">
        <f t="shared" si="219"/>
        <v>0</v>
      </c>
      <c r="N200" s="183">
        <f t="shared" si="219"/>
        <v>0</v>
      </c>
      <c r="O200" s="183">
        <f t="shared" si="219"/>
        <v>0</v>
      </c>
      <c r="P200" s="183">
        <f t="shared" si="219"/>
        <v>0</v>
      </c>
      <c r="Q200" s="183">
        <f t="shared" si="219"/>
        <v>0</v>
      </c>
      <c r="R200" s="183">
        <f t="shared" si="219"/>
        <v>0</v>
      </c>
      <c r="S200" s="183">
        <f t="shared" si="216"/>
        <v>0</v>
      </c>
      <c r="T200" s="183">
        <f t="shared" si="216"/>
        <v>0</v>
      </c>
      <c r="U200" s="183">
        <f t="shared" si="216"/>
        <v>0</v>
      </c>
      <c r="V200" s="183">
        <f t="shared" si="216"/>
        <v>0</v>
      </c>
      <c r="W200" s="183">
        <f t="shared" si="216"/>
        <v>0</v>
      </c>
      <c r="X200" s="183">
        <f t="shared" si="216"/>
        <v>0</v>
      </c>
      <c r="Y200" s="183">
        <f t="shared" si="216"/>
        <v>0</v>
      </c>
      <c r="Z200" s="183">
        <f t="shared" si="216"/>
        <v>0</v>
      </c>
      <c r="AA200" s="183">
        <f t="shared" si="218"/>
        <v>0</v>
      </c>
      <c r="AB200" s="183">
        <f t="shared" si="218"/>
        <v>0</v>
      </c>
      <c r="AC200" s="183">
        <f t="shared" si="218"/>
        <v>0</v>
      </c>
      <c r="AD200" s="183">
        <f t="shared" si="218"/>
        <v>0</v>
      </c>
      <c r="AE200" s="183">
        <f t="shared" si="218"/>
        <v>0</v>
      </c>
      <c r="AF200" s="196">
        <f t="shared" si="218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219"/>
        <v>0</v>
      </c>
      <c r="D201" s="183">
        <f t="shared" si="219"/>
        <v>0</v>
      </c>
      <c r="E201" s="183">
        <f t="shared" si="219"/>
        <v>0</v>
      </c>
      <c r="F201" s="183">
        <f t="shared" si="219"/>
        <v>0</v>
      </c>
      <c r="G201" s="183">
        <f t="shared" si="219"/>
        <v>0</v>
      </c>
      <c r="H201" s="183">
        <f t="shared" si="219"/>
        <v>0</v>
      </c>
      <c r="I201" s="183">
        <f t="shared" si="219"/>
        <v>0</v>
      </c>
      <c r="J201" s="183">
        <f t="shared" si="219"/>
        <v>0</v>
      </c>
      <c r="K201" s="183">
        <f t="shared" si="219"/>
        <v>0</v>
      </c>
      <c r="L201" s="183">
        <f t="shared" si="219"/>
        <v>0</v>
      </c>
      <c r="M201" s="183">
        <f t="shared" si="219"/>
        <v>0</v>
      </c>
      <c r="N201" s="183">
        <f t="shared" si="219"/>
        <v>0</v>
      </c>
      <c r="O201" s="183">
        <f t="shared" si="219"/>
        <v>0</v>
      </c>
      <c r="P201" s="183">
        <f t="shared" si="219"/>
        <v>0</v>
      </c>
      <c r="Q201" s="183">
        <f t="shared" si="219"/>
        <v>0</v>
      </c>
      <c r="R201" s="183">
        <f t="shared" si="219"/>
        <v>0</v>
      </c>
      <c r="S201" s="183">
        <f t="shared" si="216"/>
        <v>0</v>
      </c>
      <c r="T201" s="183">
        <f t="shared" si="216"/>
        <v>0</v>
      </c>
      <c r="U201" s="183">
        <f t="shared" si="216"/>
        <v>0</v>
      </c>
      <c r="V201" s="183">
        <f t="shared" si="216"/>
        <v>0</v>
      </c>
      <c r="W201" s="183">
        <f t="shared" si="216"/>
        <v>0</v>
      </c>
      <c r="X201" s="183">
        <f t="shared" si="216"/>
        <v>0</v>
      </c>
      <c r="Y201" s="183">
        <f t="shared" si="216"/>
        <v>0</v>
      </c>
      <c r="Z201" s="183">
        <f t="shared" si="216"/>
        <v>0</v>
      </c>
      <c r="AA201" s="183">
        <f t="shared" si="218"/>
        <v>0</v>
      </c>
      <c r="AB201" s="183">
        <f t="shared" si="218"/>
        <v>0</v>
      </c>
      <c r="AC201" s="183">
        <f t="shared" si="218"/>
        <v>0</v>
      </c>
      <c r="AD201" s="183">
        <f t="shared" si="218"/>
        <v>0</v>
      </c>
      <c r="AE201" s="183">
        <f t="shared" si="218"/>
        <v>0</v>
      </c>
      <c r="AF201" s="196">
        <f t="shared" si="218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219"/>
        <v>0</v>
      </c>
      <c r="D202" s="183">
        <f t="shared" si="219"/>
        <v>0</v>
      </c>
      <c r="E202" s="183">
        <f t="shared" si="219"/>
        <v>0</v>
      </c>
      <c r="F202" s="183">
        <f t="shared" si="219"/>
        <v>0</v>
      </c>
      <c r="G202" s="183">
        <f t="shared" si="219"/>
        <v>0</v>
      </c>
      <c r="H202" s="183">
        <f t="shared" si="219"/>
        <v>0</v>
      </c>
      <c r="I202" s="183">
        <f t="shared" si="219"/>
        <v>0</v>
      </c>
      <c r="J202" s="183">
        <f t="shared" si="219"/>
        <v>0</v>
      </c>
      <c r="K202" s="183">
        <f t="shared" si="219"/>
        <v>0</v>
      </c>
      <c r="L202" s="183">
        <f t="shared" si="219"/>
        <v>0</v>
      </c>
      <c r="M202" s="183">
        <f t="shared" si="219"/>
        <v>0</v>
      </c>
      <c r="N202" s="183">
        <f t="shared" si="219"/>
        <v>0</v>
      </c>
      <c r="O202" s="183">
        <f t="shared" si="219"/>
        <v>0</v>
      </c>
      <c r="P202" s="183">
        <f t="shared" si="219"/>
        <v>0</v>
      </c>
      <c r="Q202" s="183">
        <f t="shared" si="219"/>
        <v>0</v>
      </c>
      <c r="R202" s="183">
        <f t="shared" si="219"/>
        <v>0</v>
      </c>
      <c r="S202" s="183">
        <f t="shared" si="216"/>
        <v>0</v>
      </c>
      <c r="T202" s="183">
        <f t="shared" si="216"/>
        <v>0</v>
      </c>
      <c r="U202" s="183">
        <f t="shared" si="216"/>
        <v>0</v>
      </c>
      <c r="V202" s="183">
        <f t="shared" si="216"/>
        <v>0</v>
      </c>
      <c r="W202" s="183">
        <f t="shared" si="216"/>
        <v>0</v>
      </c>
      <c r="X202" s="183">
        <f t="shared" si="216"/>
        <v>0</v>
      </c>
      <c r="Y202" s="183">
        <f t="shared" si="216"/>
        <v>0</v>
      </c>
      <c r="Z202" s="183">
        <f t="shared" si="216"/>
        <v>0</v>
      </c>
      <c r="AA202" s="183">
        <f t="shared" si="218"/>
        <v>0</v>
      </c>
      <c r="AB202" s="183">
        <f t="shared" si="218"/>
        <v>0</v>
      </c>
      <c r="AC202" s="183">
        <f t="shared" si="218"/>
        <v>0</v>
      </c>
      <c r="AD202" s="183">
        <f t="shared" si="218"/>
        <v>0</v>
      </c>
      <c r="AE202" s="183">
        <f t="shared" si="218"/>
        <v>0</v>
      </c>
      <c r="AF202" s="196">
        <f t="shared" si="218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219"/>
        <v>0</v>
      </c>
      <c r="D203" s="183">
        <f t="shared" si="219"/>
        <v>0</v>
      </c>
      <c r="E203" s="183">
        <f t="shared" si="219"/>
        <v>0</v>
      </c>
      <c r="F203" s="183">
        <f t="shared" si="219"/>
        <v>0</v>
      </c>
      <c r="G203" s="183">
        <f t="shared" si="219"/>
        <v>0</v>
      </c>
      <c r="H203" s="183">
        <f t="shared" si="219"/>
        <v>0</v>
      </c>
      <c r="I203" s="183">
        <f t="shared" si="219"/>
        <v>0</v>
      </c>
      <c r="J203" s="183">
        <f t="shared" si="219"/>
        <v>0</v>
      </c>
      <c r="K203" s="183">
        <f t="shared" si="219"/>
        <v>0</v>
      </c>
      <c r="L203" s="183">
        <f t="shared" si="219"/>
        <v>0</v>
      </c>
      <c r="M203" s="183">
        <f t="shared" si="219"/>
        <v>0</v>
      </c>
      <c r="N203" s="183">
        <f t="shared" si="219"/>
        <v>0</v>
      </c>
      <c r="O203" s="183">
        <f t="shared" si="219"/>
        <v>0</v>
      </c>
      <c r="P203" s="183">
        <f t="shared" si="219"/>
        <v>0</v>
      </c>
      <c r="Q203" s="183">
        <f t="shared" si="219"/>
        <v>0</v>
      </c>
      <c r="R203" s="183">
        <f t="shared" si="219"/>
        <v>0</v>
      </c>
      <c r="S203" s="183">
        <f t="shared" si="216"/>
        <v>0</v>
      </c>
      <c r="T203" s="183">
        <f t="shared" si="216"/>
        <v>0</v>
      </c>
      <c r="U203" s="183">
        <f t="shared" si="216"/>
        <v>0</v>
      </c>
      <c r="V203" s="183">
        <f t="shared" si="216"/>
        <v>0</v>
      </c>
      <c r="W203" s="183">
        <f t="shared" si="216"/>
        <v>0</v>
      </c>
      <c r="X203" s="183">
        <f t="shared" si="216"/>
        <v>0</v>
      </c>
      <c r="Y203" s="183">
        <f t="shared" si="216"/>
        <v>0</v>
      </c>
      <c r="Z203" s="183">
        <f t="shared" si="216"/>
        <v>0</v>
      </c>
      <c r="AA203" s="183">
        <f t="shared" si="218"/>
        <v>0</v>
      </c>
      <c r="AB203" s="183">
        <f t="shared" si="218"/>
        <v>0</v>
      </c>
      <c r="AC203" s="183">
        <f t="shared" si="218"/>
        <v>0</v>
      </c>
      <c r="AD203" s="183">
        <f t="shared" si="218"/>
        <v>0</v>
      </c>
      <c r="AE203" s="183">
        <f t="shared" si="218"/>
        <v>0</v>
      </c>
      <c r="AF203" s="196">
        <f t="shared" si="218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219"/>
        <v>0</v>
      </c>
      <c r="D204" s="183">
        <f t="shared" si="219"/>
        <v>0</v>
      </c>
      <c r="E204" s="183">
        <f t="shared" si="219"/>
        <v>0</v>
      </c>
      <c r="F204" s="183">
        <f t="shared" si="219"/>
        <v>0</v>
      </c>
      <c r="G204" s="183">
        <f t="shared" si="219"/>
        <v>0</v>
      </c>
      <c r="H204" s="183">
        <f t="shared" si="219"/>
        <v>0</v>
      </c>
      <c r="I204" s="183">
        <f t="shared" si="219"/>
        <v>0</v>
      </c>
      <c r="J204" s="183">
        <f t="shared" si="219"/>
        <v>0</v>
      </c>
      <c r="K204" s="183">
        <f t="shared" si="219"/>
        <v>0</v>
      </c>
      <c r="L204" s="183">
        <f t="shared" si="219"/>
        <v>0</v>
      </c>
      <c r="M204" s="183">
        <f t="shared" si="219"/>
        <v>0</v>
      </c>
      <c r="N204" s="183">
        <f t="shared" si="219"/>
        <v>0</v>
      </c>
      <c r="O204" s="183">
        <f t="shared" si="219"/>
        <v>0</v>
      </c>
      <c r="P204" s="183">
        <f t="shared" si="219"/>
        <v>0</v>
      </c>
      <c r="Q204" s="183">
        <f t="shared" si="219"/>
        <v>0</v>
      </c>
      <c r="R204" s="183">
        <f t="shared" si="219"/>
        <v>0</v>
      </c>
      <c r="S204" s="183">
        <f t="shared" si="216"/>
        <v>0</v>
      </c>
      <c r="T204" s="183">
        <f t="shared" si="216"/>
        <v>0</v>
      </c>
      <c r="U204" s="183">
        <f t="shared" si="216"/>
        <v>0</v>
      </c>
      <c r="V204" s="183">
        <f t="shared" si="216"/>
        <v>0</v>
      </c>
      <c r="W204" s="183">
        <f t="shared" si="216"/>
        <v>0</v>
      </c>
      <c r="X204" s="183">
        <f t="shared" si="216"/>
        <v>0</v>
      </c>
      <c r="Y204" s="183">
        <f t="shared" si="216"/>
        <v>0</v>
      </c>
      <c r="Z204" s="183">
        <f t="shared" si="216"/>
        <v>0</v>
      </c>
      <c r="AA204" s="183">
        <f t="shared" si="218"/>
        <v>0</v>
      </c>
      <c r="AB204" s="183">
        <f t="shared" si="218"/>
        <v>0</v>
      </c>
      <c r="AC204" s="183">
        <f t="shared" si="218"/>
        <v>0</v>
      </c>
      <c r="AD204" s="183">
        <f t="shared" si="218"/>
        <v>0</v>
      </c>
      <c r="AE204" s="183">
        <f t="shared" si="218"/>
        <v>0</v>
      </c>
      <c r="AF204" s="196">
        <f t="shared" si="218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219"/>
        <v>0</v>
      </c>
      <c r="D205" s="183">
        <f t="shared" si="219"/>
        <v>0</v>
      </c>
      <c r="E205" s="183">
        <f t="shared" si="219"/>
        <v>0</v>
      </c>
      <c r="F205" s="183">
        <f t="shared" si="219"/>
        <v>0</v>
      </c>
      <c r="G205" s="183">
        <f t="shared" si="219"/>
        <v>0</v>
      </c>
      <c r="H205" s="183">
        <f t="shared" si="219"/>
        <v>0</v>
      </c>
      <c r="I205" s="183">
        <f t="shared" si="219"/>
        <v>0</v>
      </c>
      <c r="J205" s="183">
        <f t="shared" si="219"/>
        <v>0</v>
      </c>
      <c r="K205" s="183">
        <f t="shared" si="219"/>
        <v>0</v>
      </c>
      <c r="L205" s="183">
        <f t="shared" si="219"/>
        <v>0</v>
      </c>
      <c r="M205" s="183">
        <f t="shared" si="219"/>
        <v>0</v>
      </c>
      <c r="N205" s="183">
        <f t="shared" si="219"/>
        <v>0</v>
      </c>
      <c r="O205" s="183">
        <f t="shared" si="219"/>
        <v>0</v>
      </c>
      <c r="P205" s="183">
        <f t="shared" si="219"/>
        <v>0</v>
      </c>
      <c r="Q205" s="183">
        <f t="shared" si="219"/>
        <v>0</v>
      </c>
      <c r="R205" s="183">
        <f t="shared" si="219"/>
        <v>0</v>
      </c>
      <c r="S205" s="183">
        <f t="shared" si="216"/>
        <v>0</v>
      </c>
      <c r="T205" s="183">
        <f t="shared" si="216"/>
        <v>0</v>
      </c>
      <c r="U205" s="183">
        <f t="shared" si="216"/>
        <v>0</v>
      </c>
      <c r="V205" s="183">
        <f t="shared" si="216"/>
        <v>0</v>
      </c>
      <c r="W205" s="183">
        <f t="shared" si="216"/>
        <v>0</v>
      </c>
      <c r="X205" s="183">
        <f t="shared" si="216"/>
        <v>0</v>
      </c>
      <c r="Y205" s="183">
        <f t="shared" si="216"/>
        <v>0</v>
      </c>
      <c r="Z205" s="183">
        <f t="shared" si="216"/>
        <v>0</v>
      </c>
      <c r="AA205" s="183">
        <f t="shared" si="218"/>
        <v>0</v>
      </c>
      <c r="AB205" s="183">
        <f t="shared" si="218"/>
        <v>0</v>
      </c>
      <c r="AC205" s="183">
        <f t="shared" si="218"/>
        <v>0</v>
      </c>
      <c r="AD205" s="183">
        <f t="shared" si="218"/>
        <v>0</v>
      </c>
      <c r="AE205" s="183">
        <f t="shared" si="218"/>
        <v>0</v>
      </c>
      <c r="AF205" s="196">
        <f t="shared" si="218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219"/>
        <v>0</v>
      </c>
      <c r="D206" s="183">
        <f t="shared" si="219"/>
        <v>0</v>
      </c>
      <c r="E206" s="183">
        <f t="shared" si="219"/>
        <v>0</v>
      </c>
      <c r="F206" s="183">
        <f t="shared" si="219"/>
        <v>0</v>
      </c>
      <c r="G206" s="183">
        <f t="shared" si="219"/>
        <v>0</v>
      </c>
      <c r="H206" s="183">
        <f t="shared" si="219"/>
        <v>0</v>
      </c>
      <c r="I206" s="183">
        <f t="shared" si="219"/>
        <v>0</v>
      </c>
      <c r="J206" s="183">
        <f t="shared" si="219"/>
        <v>0</v>
      </c>
      <c r="K206" s="183">
        <f t="shared" si="219"/>
        <v>0</v>
      </c>
      <c r="L206" s="183">
        <f t="shared" si="219"/>
        <v>0</v>
      </c>
      <c r="M206" s="183">
        <f t="shared" si="219"/>
        <v>0</v>
      </c>
      <c r="N206" s="183">
        <f t="shared" si="219"/>
        <v>0</v>
      </c>
      <c r="O206" s="183">
        <f t="shared" si="219"/>
        <v>0</v>
      </c>
      <c r="P206" s="183">
        <f t="shared" si="219"/>
        <v>0</v>
      </c>
      <c r="Q206" s="183">
        <f t="shared" si="219"/>
        <v>0</v>
      </c>
      <c r="R206" s="183">
        <f t="shared" si="219"/>
        <v>0</v>
      </c>
      <c r="S206" s="183">
        <f t="shared" si="216"/>
        <v>0</v>
      </c>
      <c r="T206" s="183">
        <f t="shared" si="216"/>
        <v>0</v>
      </c>
      <c r="U206" s="183">
        <f t="shared" si="216"/>
        <v>0</v>
      </c>
      <c r="V206" s="183">
        <f t="shared" si="216"/>
        <v>0</v>
      </c>
      <c r="W206" s="183">
        <f t="shared" si="216"/>
        <v>0</v>
      </c>
      <c r="X206" s="183">
        <f t="shared" si="216"/>
        <v>0</v>
      </c>
      <c r="Y206" s="183">
        <f t="shared" si="216"/>
        <v>0</v>
      </c>
      <c r="Z206" s="183">
        <f t="shared" si="216"/>
        <v>0</v>
      </c>
      <c r="AA206" s="183">
        <f t="shared" si="218"/>
        <v>0</v>
      </c>
      <c r="AB206" s="183">
        <f t="shared" si="218"/>
        <v>0</v>
      </c>
      <c r="AC206" s="183">
        <f t="shared" si="218"/>
        <v>0</v>
      </c>
      <c r="AD206" s="183">
        <f t="shared" si="218"/>
        <v>0</v>
      </c>
      <c r="AE206" s="183">
        <f t="shared" si="218"/>
        <v>0</v>
      </c>
      <c r="AF206" s="196">
        <f t="shared" si="218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219"/>
        <v>0</v>
      </c>
      <c r="D207" s="183">
        <f t="shared" si="219"/>
        <v>0</v>
      </c>
      <c r="E207" s="183">
        <f t="shared" si="219"/>
        <v>0</v>
      </c>
      <c r="F207" s="183">
        <f t="shared" si="219"/>
        <v>0</v>
      </c>
      <c r="G207" s="183">
        <f t="shared" si="219"/>
        <v>0</v>
      </c>
      <c r="H207" s="183">
        <f t="shared" si="219"/>
        <v>0</v>
      </c>
      <c r="I207" s="183">
        <f t="shared" si="219"/>
        <v>0</v>
      </c>
      <c r="J207" s="183">
        <f t="shared" si="219"/>
        <v>0</v>
      </c>
      <c r="K207" s="183">
        <f t="shared" si="219"/>
        <v>0</v>
      </c>
      <c r="L207" s="183">
        <f t="shared" si="219"/>
        <v>0</v>
      </c>
      <c r="M207" s="183">
        <f t="shared" si="219"/>
        <v>0</v>
      </c>
      <c r="N207" s="183">
        <f t="shared" si="219"/>
        <v>0</v>
      </c>
      <c r="O207" s="183">
        <f t="shared" si="219"/>
        <v>0</v>
      </c>
      <c r="P207" s="183">
        <f t="shared" si="219"/>
        <v>0</v>
      </c>
      <c r="Q207" s="183">
        <f t="shared" si="219"/>
        <v>0</v>
      </c>
      <c r="R207" s="183">
        <f t="shared" si="219"/>
        <v>0</v>
      </c>
      <c r="S207" s="183">
        <f t="shared" si="216"/>
        <v>0</v>
      </c>
      <c r="T207" s="183">
        <f t="shared" si="216"/>
        <v>0</v>
      </c>
      <c r="U207" s="183">
        <f t="shared" si="216"/>
        <v>0</v>
      </c>
      <c r="V207" s="183">
        <f t="shared" si="216"/>
        <v>0</v>
      </c>
      <c r="W207" s="183">
        <f t="shared" si="216"/>
        <v>0</v>
      </c>
      <c r="X207" s="183">
        <f t="shared" si="216"/>
        <v>0</v>
      </c>
      <c r="Y207" s="183">
        <f t="shared" si="216"/>
        <v>0</v>
      </c>
      <c r="Z207" s="183">
        <f t="shared" si="216"/>
        <v>0</v>
      </c>
      <c r="AA207" s="183">
        <f t="shared" si="218"/>
        <v>0</v>
      </c>
      <c r="AB207" s="183">
        <f t="shared" si="218"/>
        <v>0</v>
      </c>
      <c r="AC207" s="183">
        <f t="shared" si="218"/>
        <v>0</v>
      </c>
      <c r="AD207" s="183">
        <f t="shared" si="218"/>
        <v>0</v>
      </c>
      <c r="AE207" s="183">
        <f t="shared" si="218"/>
        <v>0</v>
      </c>
      <c r="AF207" s="196">
        <f t="shared" si="218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219"/>
        <v>0</v>
      </c>
      <c r="D208" s="183">
        <f t="shared" si="219"/>
        <v>0</v>
      </c>
      <c r="E208" s="183">
        <f t="shared" si="219"/>
        <v>0</v>
      </c>
      <c r="F208" s="183">
        <f t="shared" si="219"/>
        <v>0</v>
      </c>
      <c r="G208" s="183">
        <f t="shared" si="219"/>
        <v>0</v>
      </c>
      <c r="H208" s="183">
        <f t="shared" si="219"/>
        <v>0</v>
      </c>
      <c r="I208" s="183">
        <f t="shared" si="219"/>
        <v>0</v>
      </c>
      <c r="J208" s="183">
        <f t="shared" si="219"/>
        <v>0</v>
      </c>
      <c r="K208" s="183">
        <f t="shared" si="219"/>
        <v>0</v>
      </c>
      <c r="L208" s="183">
        <f t="shared" si="219"/>
        <v>0</v>
      </c>
      <c r="M208" s="183">
        <f t="shared" si="219"/>
        <v>0</v>
      </c>
      <c r="N208" s="183">
        <f t="shared" si="219"/>
        <v>0</v>
      </c>
      <c r="O208" s="183">
        <f t="shared" si="219"/>
        <v>0</v>
      </c>
      <c r="P208" s="183">
        <f t="shared" si="219"/>
        <v>0</v>
      </c>
      <c r="Q208" s="183">
        <f t="shared" si="219"/>
        <v>0</v>
      </c>
      <c r="R208" s="183">
        <f t="shared" si="219"/>
        <v>0</v>
      </c>
      <c r="S208" s="183">
        <f t="shared" si="216"/>
        <v>0</v>
      </c>
      <c r="T208" s="183">
        <f t="shared" si="216"/>
        <v>0</v>
      </c>
      <c r="U208" s="183">
        <f t="shared" si="216"/>
        <v>0</v>
      </c>
      <c r="V208" s="183">
        <f t="shared" si="216"/>
        <v>0</v>
      </c>
      <c r="W208" s="183">
        <f t="shared" si="216"/>
        <v>0</v>
      </c>
      <c r="X208" s="183">
        <f t="shared" si="216"/>
        <v>0</v>
      </c>
      <c r="Y208" s="183">
        <f t="shared" si="216"/>
        <v>0</v>
      </c>
      <c r="Z208" s="183">
        <f t="shared" si="216"/>
        <v>0</v>
      </c>
      <c r="AA208" s="183">
        <f t="shared" si="218"/>
        <v>0</v>
      </c>
      <c r="AB208" s="183">
        <f t="shared" si="218"/>
        <v>0</v>
      </c>
      <c r="AC208" s="183">
        <f t="shared" si="218"/>
        <v>0</v>
      </c>
      <c r="AD208" s="183">
        <f t="shared" si="218"/>
        <v>0</v>
      </c>
      <c r="AE208" s="183">
        <f t="shared" si="218"/>
        <v>0</v>
      </c>
      <c r="AF208" s="196">
        <f t="shared" si="218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219"/>
        <v>0</v>
      </c>
      <c r="D209" s="183">
        <f t="shared" si="219"/>
        <v>0</v>
      </c>
      <c r="E209" s="183">
        <f t="shared" si="219"/>
        <v>0</v>
      </c>
      <c r="F209" s="183">
        <f t="shared" si="219"/>
        <v>0</v>
      </c>
      <c r="G209" s="183">
        <f t="shared" si="219"/>
        <v>0</v>
      </c>
      <c r="H209" s="183">
        <f t="shared" si="219"/>
        <v>0</v>
      </c>
      <c r="I209" s="183">
        <f t="shared" si="219"/>
        <v>0</v>
      </c>
      <c r="J209" s="183">
        <f t="shared" si="219"/>
        <v>0</v>
      </c>
      <c r="K209" s="183">
        <f t="shared" si="219"/>
        <v>0</v>
      </c>
      <c r="L209" s="183">
        <f t="shared" si="219"/>
        <v>0</v>
      </c>
      <c r="M209" s="183">
        <f t="shared" si="219"/>
        <v>0</v>
      </c>
      <c r="N209" s="183">
        <f t="shared" si="219"/>
        <v>0</v>
      </c>
      <c r="O209" s="183">
        <f t="shared" si="219"/>
        <v>0</v>
      </c>
      <c r="P209" s="183">
        <f t="shared" si="219"/>
        <v>0</v>
      </c>
      <c r="Q209" s="183">
        <f t="shared" si="219"/>
        <v>0</v>
      </c>
      <c r="R209" s="183">
        <f t="shared" si="219"/>
        <v>0</v>
      </c>
      <c r="S209" s="183">
        <f t="shared" si="216"/>
        <v>0</v>
      </c>
      <c r="T209" s="183">
        <f t="shared" si="216"/>
        <v>0</v>
      </c>
      <c r="U209" s="183">
        <f t="shared" si="216"/>
        <v>0</v>
      </c>
      <c r="V209" s="183">
        <f t="shared" si="216"/>
        <v>0</v>
      </c>
      <c r="W209" s="183">
        <f t="shared" si="216"/>
        <v>0</v>
      </c>
      <c r="X209" s="183">
        <f t="shared" si="216"/>
        <v>0</v>
      </c>
      <c r="Y209" s="183">
        <f t="shared" si="216"/>
        <v>0</v>
      </c>
      <c r="Z209" s="183">
        <f t="shared" si="216"/>
        <v>0</v>
      </c>
      <c r="AA209" s="183">
        <f t="shared" si="218"/>
        <v>0</v>
      </c>
      <c r="AB209" s="183">
        <f t="shared" si="218"/>
        <v>0</v>
      </c>
      <c r="AC209" s="183">
        <f t="shared" si="218"/>
        <v>0</v>
      </c>
      <c r="AD209" s="183">
        <f t="shared" si="218"/>
        <v>0</v>
      </c>
      <c r="AE209" s="183">
        <f t="shared" si="218"/>
        <v>0</v>
      </c>
      <c r="AF209" s="196">
        <f t="shared" si="218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219"/>
        <v>0</v>
      </c>
      <c r="D210" s="183">
        <f t="shared" si="219"/>
        <v>0</v>
      </c>
      <c r="E210" s="183">
        <f t="shared" si="219"/>
        <v>0</v>
      </c>
      <c r="F210" s="183">
        <f t="shared" si="219"/>
        <v>0</v>
      </c>
      <c r="G210" s="183">
        <f t="shared" si="219"/>
        <v>0</v>
      </c>
      <c r="H210" s="183">
        <f t="shared" si="219"/>
        <v>0</v>
      </c>
      <c r="I210" s="183">
        <f t="shared" si="219"/>
        <v>0</v>
      </c>
      <c r="J210" s="183">
        <f t="shared" si="219"/>
        <v>0</v>
      </c>
      <c r="K210" s="183">
        <f t="shared" si="219"/>
        <v>0</v>
      </c>
      <c r="L210" s="183">
        <f t="shared" si="219"/>
        <v>0</v>
      </c>
      <c r="M210" s="183">
        <f t="shared" si="219"/>
        <v>0</v>
      </c>
      <c r="N210" s="183">
        <f t="shared" si="219"/>
        <v>0</v>
      </c>
      <c r="O210" s="183">
        <f t="shared" si="219"/>
        <v>0</v>
      </c>
      <c r="P210" s="183">
        <f t="shared" si="219"/>
        <v>0</v>
      </c>
      <c r="Q210" s="183">
        <f t="shared" si="219"/>
        <v>0</v>
      </c>
      <c r="R210" s="183">
        <f t="shared" si="219"/>
        <v>0</v>
      </c>
      <c r="S210" s="183">
        <f t="shared" si="216"/>
        <v>0</v>
      </c>
      <c r="T210" s="183">
        <f t="shared" si="216"/>
        <v>0</v>
      </c>
      <c r="U210" s="183">
        <f t="shared" si="216"/>
        <v>0</v>
      </c>
      <c r="V210" s="183">
        <f t="shared" si="216"/>
        <v>0</v>
      </c>
      <c r="W210" s="183">
        <f t="shared" si="216"/>
        <v>0</v>
      </c>
      <c r="X210" s="183">
        <f t="shared" si="216"/>
        <v>0</v>
      </c>
      <c r="Y210" s="183">
        <f t="shared" si="216"/>
        <v>0</v>
      </c>
      <c r="Z210" s="183">
        <f t="shared" si="216"/>
        <v>0</v>
      </c>
      <c r="AA210" s="183">
        <f t="shared" si="218"/>
        <v>0</v>
      </c>
      <c r="AB210" s="183">
        <f t="shared" si="218"/>
        <v>0</v>
      </c>
      <c r="AC210" s="183">
        <f t="shared" si="218"/>
        <v>0</v>
      </c>
      <c r="AD210" s="183">
        <f t="shared" si="218"/>
        <v>0</v>
      </c>
      <c r="AE210" s="183">
        <f t="shared" si="218"/>
        <v>0</v>
      </c>
      <c r="AF210" s="196">
        <f t="shared" si="218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219"/>
        <v>0</v>
      </c>
      <c r="D211" s="183">
        <f t="shared" si="219"/>
        <v>0</v>
      </c>
      <c r="E211" s="183">
        <f t="shared" si="219"/>
        <v>0</v>
      </c>
      <c r="F211" s="183">
        <f t="shared" si="219"/>
        <v>0</v>
      </c>
      <c r="G211" s="183">
        <f t="shared" si="219"/>
        <v>0</v>
      </c>
      <c r="H211" s="183">
        <f t="shared" si="219"/>
        <v>0</v>
      </c>
      <c r="I211" s="183">
        <f t="shared" si="219"/>
        <v>0</v>
      </c>
      <c r="J211" s="183">
        <f t="shared" si="219"/>
        <v>0</v>
      </c>
      <c r="K211" s="183">
        <f t="shared" si="219"/>
        <v>0</v>
      </c>
      <c r="L211" s="183">
        <f t="shared" si="219"/>
        <v>0</v>
      </c>
      <c r="M211" s="183">
        <f t="shared" si="219"/>
        <v>0</v>
      </c>
      <c r="N211" s="183">
        <f t="shared" si="219"/>
        <v>0</v>
      </c>
      <c r="O211" s="183">
        <f t="shared" si="219"/>
        <v>0</v>
      </c>
      <c r="P211" s="183">
        <f t="shared" si="219"/>
        <v>0</v>
      </c>
      <c r="Q211" s="183">
        <f t="shared" si="219"/>
        <v>0</v>
      </c>
      <c r="R211" s="183">
        <f t="shared" ref="C211:S226" si="220">Q211</f>
        <v>0</v>
      </c>
      <c r="S211" s="183">
        <f t="shared" si="220"/>
        <v>0</v>
      </c>
      <c r="T211" s="183">
        <f t="shared" ref="T211:Z224" si="221">S211</f>
        <v>0</v>
      </c>
      <c r="U211" s="183">
        <f t="shared" si="221"/>
        <v>0</v>
      </c>
      <c r="V211" s="183">
        <f t="shared" si="221"/>
        <v>0</v>
      </c>
      <c r="W211" s="183">
        <f t="shared" si="221"/>
        <v>0</v>
      </c>
      <c r="X211" s="183">
        <f t="shared" si="221"/>
        <v>0</v>
      </c>
      <c r="Y211" s="183">
        <f t="shared" si="221"/>
        <v>0</v>
      </c>
      <c r="Z211" s="183">
        <f t="shared" si="221"/>
        <v>0</v>
      </c>
      <c r="AA211" s="183">
        <f t="shared" si="218"/>
        <v>0</v>
      </c>
      <c r="AB211" s="183">
        <f t="shared" si="218"/>
        <v>0</v>
      </c>
      <c r="AC211" s="183">
        <f t="shared" si="218"/>
        <v>0</v>
      </c>
      <c r="AD211" s="183">
        <f t="shared" si="218"/>
        <v>0</v>
      </c>
      <c r="AE211" s="183">
        <f t="shared" si="218"/>
        <v>0</v>
      </c>
      <c r="AF211" s="196">
        <f t="shared" si="218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220"/>
        <v>0</v>
      </c>
      <c r="D212" s="183">
        <f t="shared" si="220"/>
        <v>0</v>
      </c>
      <c r="E212" s="183">
        <f t="shared" si="220"/>
        <v>0</v>
      </c>
      <c r="F212" s="183">
        <f t="shared" si="220"/>
        <v>0</v>
      </c>
      <c r="G212" s="183">
        <f t="shared" si="220"/>
        <v>0</v>
      </c>
      <c r="H212" s="183">
        <f t="shared" si="220"/>
        <v>0</v>
      </c>
      <c r="I212" s="183">
        <f t="shared" si="220"/>
        <v>0</v>
      </c>
      <c r="J212" s="183">
        <f t="shared" si="220"/>
        <v>0</v>
      </c>
      <c r="K212" s="183">
        <f t="shared" si="220"/>
        <v>0</v>
      </c>
      <c r="L212" s="183">
        <f t="shared" si="220"/>
        <v>0</v>
      </c>
      <c r="M212" s="183">
        <f t="shared" si="220"/>
        <v>0</v>
      </c>
      <c r="N212" s="183">
        <f t="shared" si="220"/>
        <v>0</v>
      </c>
      <c r="O212" s="183">
        <f t="shared" si="220"/>
        <v>0</v>
      </c>
      <c r="P212" s="183">
        <f t="shared" si="220"/>
        <v>0</v>
      </c>
      <c r="Q212" s="183">
        <f t="shared" si="220"/>
        <v>0</v>
      </c>
      <c r="R212" s="183">
        <f t="shared" si="220"/>
        <v>0</v>
      </c>
      <c r="S212" s="183">
        <f t="shared" si="220"/>
        <v>0</v>
      </c>
      <c r="T212" s="183">
        <f t="shared" si="221"/>
        <v>0</v>
      </c>
      <c r="U212" s="183">
        <f t="shared" si="221"/>
        <v>0</v>
      </c>
      <c r="V212" s="183">
        <f t="shared" si="221"/>
        <v>0</v>
      </c>
      <c r="W212" s="183">
        <f t="shared" si="221"/>
        <v>0</v>
      </c>
      <c r="X212" s="183">
        <f t="shared" si="221"/>
        <v>0</v>
      </c>
      <c r="Y212" s="183">
        <f t="shared" si="221"/>
        <v>0</v>
      </c>
      <c r="Z212" s="183">
        <f t="shared" si="221"/>
        <v>0</v>
      </c>
      <c r="AA212" s="183">
        <f t="shared" si="218"/>
        <v>0</v>
      </c>
      <c r="AB212" s="183">
        <f t="shared" si="218"/>
        <v>0</v>
      </c>
      <c r="AC212" s="183">
        <f t="shared" si="218"/>
        <v>0</v>
      </c>
      <c r="AD212" s="183">
        <f t="shared" si="218"/>
        <v>0</v>
      </c>
      <c r="AE212" s="183">
        <f t="shared" si="218"/>
        <v>0</v>
      </c>
      <c r="AF212" s="196">
        <f t="shared" si="218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220"/>
        <v>0</v>
      </c>
      <c r="D213" s="183">
        <f t="shared" si="220"/>
        <v>0</v>
      </c>
      <c r="E213" s="183">
        <f t="shared" si="220"/>
        <v>0</v>
      </c>
      <c r="F213" s="183">
        <f t="shared" si="220"/>
        <v>0</v>
      </c>
      <c r="G213" s="183">
        <f t="shared" si="220"/>
        <v>0</v>
      </c>
      <c r="H213" s="183">
        <f t="shared" si="220"/>
        <v>0</v>
      </c>
      <c r="I213" s="183">
        <f t="shared" si="220"/>
        <v>0</v>
      </c>
      <c r="J213" s="183">
        <f t="shared" si="220"/>
        <v>0</v>
      </c>
      <c r="K213" s="183">
        <f t="shared" si="220"/>
        <v>0</v>
      </c>
      <c r="L213" s="183">
        <f t="shared" si="220"/>
        <v>0</v>
      </c>
      <c r="M213" s="183">
        <f t="shared" si="220"/>
        <v>0</v>
      </c>
      <c r="N213" s="183">
        <f t="shared" si="220"/>
        <v>0</v>
      </c>
      <c r="O213" s="183">
        <f t="shared" si="220"/>
        <v>0</v>
      </c>
      <c r="P213" s="183">
        <f t="shared" si="220"/>
        <v>0</v>
      </c>
      <c r="Q213" s="183">
        <f t="shared" si="220"/>
        <v>0</v>
      </c>
      <c r="R213" s="183">
        <f t="shared" si="220"/>
        <v>0</v>
      </c>
      <c r="S213" s="183">
        <f t="shared" si="220"/>
        <v>0</v>
      </c>
      <c r="T213" s="183">
        <f t="shared" si="221"/>
        <v>0</v>
      </c>
      <c r="U213" s="183">
        <f t="shared" si="221"/>
        <v>0</v>
      </c>
      <c r="V213" s="183">
        <f t="shared" si="221"/>
        <v>0</v>
      </c>
      <c r="W213" s="183">
        <f t="shared" si="221"/>
        <v>0</v>
      </c>
      <c r="X213" s="183">
        <f t="shared" si="221"/>
        <v>0</v>
      </c>
      <c r="Y213" s="183">
        <f t="shared" si="221"/>
        <v>0</v>
      </c>
      <c r="Z213" s="183">
        <f t="shared" si="221"/>
        <v>0</v>
      </c>
      <c r="AA213" s="183">
        <f t="shared" ref="AA213:AF225" si="222">Z213</f>
        <v>0</v>
      </c>
      <c r="AB213" s="183">
        <f t="shared" si="222"/>
        <v>0</v>
      </c>
      <c r="AC213" s="183">
        <f t="shared" si="222"/>
        <v>0</v>
      </c>
      <c r="AD213" s="183">
        <f t="shared" si="222"/>
        <v>0</v>
      </c>
      <c r="AE213" s="183">
        <f t="shared" si="222"/>
        <v>0</v>
      </c>
      <c r="AF213" s="196">
        <f t="shared" si="222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220"/>
        <v>0</v>
      </c>
      <c r="D214" s="183">
        <f t="shared" si="220"/>
        <v>0</v>
      </c>
      <c r="E214" s="183">
        <f t="shared" si="220"/>
        <v>0</v>
      </c>
      <c r="F214" s="183">
        <f t="shared" si="220"/>
        <v>0</v>
      </c>
      <c r="G214" s="183">
        <f t="shared" si="220"/>
        <v>0</v>
      </c>
      <c r="H214" s="183">
        <f t="shared" si="220"/>
        <v>0</v>
      </c>
      <c r="I214" s="183">
        <f t="shared" si="220"/>
        <v>0</v>
      </c>
      <c r="J214" s="183">
        <f t="shared" si="220"/>
        <v>0</v>
      </c>
      <c r="K214" s="183">
        <f t="shared" si="220"/>
        <v>0</v>
      </c>
      <c r="L214" s="183">
        <f t="shared" si="220"/>
        <v>0</v>
      </c>
      <c r="M214" s="183">
        <f t="shared" si="220"/>
        <v>0</v>
      </c>
      <c r="N214" s="183">
        <f t="shared" si="220"/>
        <v>0</v>
      </c>
      <c r="O214" s="183">
        <f t="shared" si="220"/>
        <v>0</v>
      </c>
      <c r="P214" s="183">
        <f t="shared" si="220"/>
        <v>0</v>
      </c>
      <c r="Q214" s="183">
        <f t="shared" si="220"/>
        <v>0</v>
      </c>
      <c r="R214" s="183">
        <f t="shared" si="220"/>
        <v>0</v>
      </c>
      <c r="S214" s="183">
        <f t="shared" si="220"/>
        <v>0</v>
      </c>
      <c r="T214" s="183">
        <f t="shared" si="221"/>
        <v>0</v>
      </c>
      <c r="U214" s="183">
        <f t="shared" si="221"/>
        <v>0</v>
      </c>
      <c r="V214" s="183">
        <f t="shared" si="221"/>
        <v>0</v>
      </c>
      <c r="W214" s="183">
        <f t="shared" si="221"/>
        <v>0</v>
      </c>
      <c r="X214" s="183">
        <f t="shared" si="221"/>
        <v>0</v>
      </c>
      <c r="Y214" s="183">
        <f t="shared" si="221"/>
        <v>0</v>
      </c>
      <c r="Z214" s="183">
        <f t="shared" si="221"/>
        <v>0</v>
      </c>
      <c r="AA214" s="183">
        <f t="shared" si="222"/>
        <v>0</v>
      </c>
      <c r="AB214" s="183">
        <f t="shared" si="222"/>
        <v>0</v>
      </c>
      <c r="AC214" s="183">
        <f t="shared" si="222"/>
        <v>0</v>
      </c>
      <c r="AD214" s="183">
        <f t="shared" si="222"/>
        <v>0</v>
      </c>
      <c r="AE214" s="183">
        <f t="shared" si="222"/>
        <v>0</v>
      </c>
      <c r="AF214" s="196">
        <f t="shared" si="222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220"/>
        <v>0</v>
      </c>
      <c r="D215" s="183">
        <f t="shared" si="220"/>
        <v>0</v>
      </c>
      <c r="E215" s="183">
        <f t="shared" si="220"/>
        <v>0</v>
      </c>
      <c r="F215" s="183">
        <f t="shared" si="220"/>
        <v>0</v>
      </c>
      <c r="G215" s="183">
        <f t="shared" si="220"/>
        <v>0</v>
      </c>
      <c r="H215" s="183">
        <f t="shared" si="220"/>
        <v>0</v>
      </c>
      <c r="I215" s="183">
        <f t="shared" si="220"/>
        <v>0</v>
      </c>
      <c r="J215" s="183">
        <f t="shared" si="220"/>
        <v>0</v>
      </c>
      <c r="K215" s="183">
        <f t="shared" si="220"/>
        <v>0</v>
      </c>
      <c r="L215" s="183">
        <f t="shared" si="220"/>
        <v>0</v>
      </c>
      <c r="M215" s="183">
        <f t="shared" si="220"/>
        <v>0</v>
      </c>
      <c r="N215" s="183">
        <f t="shared" si="220"/>
        <v>0</v>
      </c>
      <c r="O215" s="183">
        <f t="shared" si="220"/>
        <v>0</v>
      </c>
      <c r="P215" s="183">
        <f t="shared" si="220"/>
        <v>0</v>
      </c>
      <c r="Q215" s="183">
        <f t="shared" si="220"/>
        <v>0</v>
      </c>
      <c r="R215" s="183">
        <f t="shared" si="220"/>
        <v>0</v>
      </c>
      <c r="S215" s="183">
        <f t="shared" si="220"/>
        <v>0</v>
      </c>
      <c r="T215" s="183">
        <f t="shared" si="221"/>
        <v>0</v>
      </c>
      <c r="U215" s="183">
        <f t="shared" si="221"/>
        <v>0</v>
      </c>
      <c r="V215" s="183">
        <f t="shared" si="221"/>
        <v>0</v>
      </c>
      <c r="W215" s="183">
        <f t="shared" si="221"/>
        <v>0</v>
      </c>
      <c r="X215" s="183">
        <f t="shared" si="221"/>
        <v>0</v>
      </c>
      <c r="Y215" s="183">
        <f t="shared" si="221"/>
        <v>0</v>
      </c>
      <c r="Z215" s="183">
        <f t="shared" si="221"/>
        <v>0</v>
      </c>
      <c r="AA215" s="183">
        <f t="shared" si="222"/>
        <v>0</v>
      </c>
      <c r="AB215" s="183">
        <f t="shared" si="222"/>
        <v>0</v>
      </c>
      <c r="AC215" s="183">
        <f t="shared" si="222"/>
        <v>0</v>
      </c>
      <c r="AD215" s="183">
        <f t="shared" si="222"/>
        <v>0</v>
      </c>
      <c r="AE215" s="183">
        <f t="shared" si="222"/>
        <v>0</v>
      </c>
      <c r="AF215" s="196">
        <f t="shared" si="222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220"/>
        <v>0</v>
      </c>
      <c r="D216" s="183">
        <f t="shared" si="220"/>
        <v>0</v>
      </c>
      <c r="E216" s="183">
        <f t="shared" si="220"/>
        <v>0</v>
      </c>
      <c r="F216" s="183">
        <f t="shared" si="220"/>
        <v>0</v>
      </c>
      <c r="G216" s="183">
        <f t="shared" si="220"/>
        <v>0</v>
      </c>
      <c r="H216" s="183">
        <f t="shared" si="220"/>
        <v>0</v>
      </c>
      <c r="I216" s="183">
        <f t="shared" si="220"/>
        <v>0</v>
      </c>
      <c r="J216" s="183">
        <f t="shared" si="220"/>
        <v>0</v>
      </c>
      <c r="K216" s="183">
        <f t="shared" si="220"/>
        <v>0</v>
      </c>
      <c r="L216" s="183">
        <f t="shared" si="220"/>
        <v>0</v>
      </c>
      <c r="M216" s="183">
        <f t="shared" si="220"/>
        <v>0</v>
      </c>
      <c r="N216" s="183">
        <f t="shared" si="220"/>
        <v>0</v>
      </c>
      <c r="O216" s="183">
        <f t="shared" si="220"/>
        <v>0</v>
      </c>
      <c r="P216" s="183">
        <f t="shared" si="220"/>
        <v>0</v>
      </c>
      <c r="Q216" s="183">
        <f t="shared" si="220"/>
        <v>0</v>
      </c>
      <c r="R216" s="183">
        <f t="shared" si="220"/>
        <v>0</v>
      </c>
      <c r="S216" s="183">
        <f t="shared" si="220"/>
        <v>0</v>
      </c>
      <c r="T216" s="183">
        <f t="shared" si="221"/>
        <v>0</v>
      </c>
      <c r="U216" s="183">
        <f t="shared" si="221"/>
        <v>0</v>
      </c>
      <c r="V216" s="183">
        <f t="shared" si="221"/>
        <v>0</v>
      </c>
      <c r="W216" s="183">
        <f t="shared" si="221"/>
        <v>0</v>
      </c>
      <c r="X216" s="183">
        <f t="shared" si="221"/>
        <v>0</v>
      </c>
      <c r="Y216" s="183">
        <f t="shared" si="221"/>
        <v>0</v>
      </c>
      <c r="Z216" s="183">
        <f t="shared" si="221"/>
        <v>0</v>
      </c>
      <c r="AA216" s="183">
        <f t="shared" si="222"/>
        <v>0</v>
      </c>
      <c r="AB216" s="183">
        <f t="shared" si="222"/>
        <v>0</v>
      </c>
      <c r="AC216" s="183">
        <f t="shared" si="222"/>
        <v>0</v>
      </c>
      <c r="AD216" s="183">
        <f t="shared" si="222"/>
        <v>0</v>
      </c>
      <c r="AE216" s="183">
        <f t="shared" si="222"/>
        <v>0</v>
      </c>
      <c r="AF216" s="196">
        <f t="shared" si="222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220"/>
        <v>0</v>
      </c>
      <c r="D217" s="183">
        <f t="shared" si="220"/>
        <v>0</v>
      </c>
      <c r="E217" s="183">
        <f t="shared" si="220"/>
        <v>0</v>
      </c>
      <c r="F217" s="183">
        <f t="shared" si="220"/>
        <v>0</v>
      </c>
      <c r="G217" s="183">
        <f t="shared" si="220"/>
        <v>0</v>
      </c>
      <c r="H217" s="183">
        <f t="shared" si="220"/>
        <v>0</v>
      </c>
      <c r="I217" s="183">
        <f t="shared" si="220"/>
        <v>0</v>
      </c>
      <c r="J217" s="183">
        <f t="shared" si="220"/>
        <v>0</v>
      </c>
      <c r="K217" s="183">
        <f t="shared" si="220"/>
        <v>0</v>
      </c>
      <c r="L217" s="183">
        <f t="shared" si="220"/>
        <v>0</v>
      </c>
      <c r="M217" s="183">
        <f t="shared" si="220"/>
        <v>0</v>
      </c>
      <c r="N217" s="183">
        <f t="shared" si="220"/>
        <v>0</v>
      </c>
      <c r="O217" s="183">
        <f t="shared" si="220"/>
        <v>0</v>
      </c>
      <c r="P217" s="183">
        <f t="shared" si="220"/>
        <v>0</v>
      </c>
      <c r="Q217" s="183">
        <f t="shared" si="220"/>
        <v>0</v>
      </c>
      <c r="R217" s="183">
        <f t="shared" si="220"/>
        <v>0</v>
      </c>
      <c r="S217" s="183">
        <f t="shared" si="220"/>
        <v>0</v>
      </c>
      <c r="T217" s="183">
        <f t="shared" si="221"/>
        <v>0</v>
      </c>
      <c r="U217" s="183">
        <f t="shared" si="221"/>
        <v>0</v>
      </c>
      <c r="V217" s="183">
        <f t="shared" si="221"/>
        <v>0</v>
      </c>
      <c r="W217" s="183">
        <f t="shared" si="221"/>
        <v>0</v>
      </c>
      <c r="X217" s="183">
        <f t="shared" si="221"/>
        <v>0</v>
      </c>
      <c r="Y217" s="183">
        <f t="shared" si="221"/>
        <v>0</v>
      </c>
      <c r="Z217" s="183">
        <f t="shared" si="221"/>
        <v>0</v>
      </c>
      <c r="AA217" s="183">
        <f t="shared" si="222"/>
        <v>0</v>
      </c>
      <c r="AB217" s="183">
        <f t="shared" si="222"/>
        <v>0</v>
      </c>
      <c r="AC217" s="183">
        <f t="shared" si="222"/>
        <v>0</v>
      </c>
      <c r="AD217" s="183">
        <f t="shared" si="222"/>
        <v>0</v>
      </c>
      <c r="AE217" s="183">
        <f t="shared" si="222"/>
        <v>0</v>
      </c>
      <c r="AF217" s="196">
        <f t="shared" si="222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220"/>
        <v>0</v>
      </c>
      <c r="D218" s="183">
        <f t="shared" si="220"/>
        <v>0</v>
      </c>
      <c r="E218" s="183">
        <f t="shared" si="220"/>
        <v>0</v>
      </c>
      <c r="F218" s="183">
        <f t="shared" si="220"/>
        <v>0</v>
      </c>
      <c r="G218" s="183">
        <f t="shared" si="220"/>
        <v>0</v>
      </c>
      <c r="H218" s="183">
        <f t="shared" si="220"/>
        <v>0</v>
      </c>
      <c r="I218" s="183">
        <f t="shared" si="220"/>
        <v>0</v>
      </c>
      <c r="J218" s="183">
        <f t="shared" si="220"/>
        <v>0</v>
      </c>
      <c r="K218" s="183">
        <f t="shared" si="220"/>
        <v>0</v>
      </c>
      <c r="L218" s="183">
        <f t="shared" si="220"/>
        <v>0</v>
      </c>
      <c r="M218" s="183">
        <f t="shared" si="220"/>
        <v>0</v>
      </c>
      <c r="N218" s="183">
        <f t="shared" si="220"/>
        <v>0</v>
      </c>
      <c r="O218" s="183">
        <f t="shared" si="220"/>
        <v>0</v>
      </c>
      <c r="P218" s="183">
        <f t="shared" si="220"/>
        <v>0</v>
      </c>
      <c r="Q218" s="183">
        <f t="shared" si="220"/>
        <v>0</v>
      </c>
      <c r="R218" s="183">
        <f t="shared" si="220"/>
        <v>0</v>
      </c>
      <c r="S218" s="183">
        <f t="shared" si="220"/>
        <v>0</v>
      </c>
      <c r="T218" s="183">
        <f t="shared" si="221"/>
        <v>0</v>
      </c>
      <c r="U218" s="183">
        <f t="shared" si="221"/>
        <v>0</v>
      </c>
      <c r="V218" s="183">
        <f t="shared" si="221"/>
        <v>0</v>
      </c>
      <c r="W218" s="183">
        <f t="shared" si="221"/>
        <v>0</v>
      </c>
      <c r="X218" s="183">
        <f t="shared" si="221"/>
        <v>0</v>
      </c>
      <c r="Y218" s="183">
        <f t="shared" si="221"/>
        <v>0</v>
      </c>
      <c r="Z218" s="183">
        <f t="shared" si="221"/>
        <v>0</v>
      </c>
      <c r="AA218" s="183">
        <f t="shared" si="222"/>
        <v>0</v>
      </c>
      <c r="AB218" s="183">
        <f t="shared" si="222"/>
        <v>0</v>
      </c>
      <c r="AC218" s="183">
        <f t="shared" si="222"/>
        <v>0</v>
      </c>
      <c r="AD218" s="183">
        <f t="shared" si="222"/>
        <v>0</v>
      </c>
      <c r="AE218" s="183">
        <f t="shared" si="222"/>
        <v>0</v>
      </c>
      <c r="AF218" s="196">
        <f t="shared" si="222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220"/>
        <v>0</v>
      </c>
      <c r="D219" s="183">
        <f t="shared" si="220"/>
        <v>0</v>
      </c>
      <c r="E219" s="183">
        <f t="shared" si="220"/>
        <v>0</v>
      </c>
      <c r="F219" s="183">
        <f t="shared" si="220"/>
        <v>0</v>
      </c>
      <c r="G219" s="183">
        <f t="shared" si="220"/>
        <v>0</v>
      </c>
      <c r="H219" s="183">
        <f t="shared" si="220"/>
        <v>0</v>
      </c>
      <c r="I219" s="183">
        <f t="shared" si="220"/>
        <v>0</v>
      </c>
      <c r="J219" s="183">
        <f t="shared" si="220"/>
        <v>0</v>
      </c>
      <c r="K219" s="183">
        <f t="shared" si="220"/>
        <v>0</v>
      </c>
      <c r="L219" s="183">
        <f t="shared" si="220"/>
        <v>0</v>
      </c>
      <c r="M219" s="183">
        <f t="shared" si="220"/>
        <v>0</v>
      </c>
      <c r="N219" s="183">
        <f t="shared" si="220"/>
        <v>0</v>
      </c>
      <c r="O219" s="183">
        <f t="shared" si="220"/>
        <v>0</v>
      </c>
      <c r="P219" s="183">
        <f t="shared" si="220"/>
        <v>0</v>
      </c>
      <c r="Q219" s="183">
        <f t="shared" si="220"/>
        <v>0</v>
      </c>
      <c r="R219" s="183">
        <f t="shared" si="220"/>
        <v>0</v>
      </c>
      <c r="S219" s="183">
        <f t="shared" si="220"/>
        <v>0</v>
      </c>
      <c r="T219" s="183">
        <f t="shared" si="221"/>
        <v>0</v>
      </c>
      <c r="U219" s="183">
        <f t="shared" si="221"/>
        <v>0</v>
      </c>
      <c r="V219" s="183">
        <f t="shared" si="221"/>
        <v>0</v>
      </c>
      <c r="W219" s="183">
        <f t="shared" si="221"/>
        <v>0</v>
      </c>
      <c r="X219" s="183">
        <f t="shared" si="221"/>
        <v>0</v>
      </c>
      <c r="Y219" s="183">
        <f t="shared" si="221"/>
        <v>0</v>
      </c>
      <c r="Z219" s="183">
        <f t="shared" si="221"/>
        <v>0</v>
      </c>
      <c r="AA219" s="183">
        <f t="shared" si="222"/>
        <v>0</v>
      </c>
      <c r="AB219" s="183">
        <f t="shared" si="222"/>
        <v>0</v>
      </c>
      <c r="AC219" s="183">
        <f t="shared" si="222"/>
        <v>0</v>
      </c>
      <c r="AD219" s="183">
        <f t="shared" si="222"/>
        <v>0</v>
      </c>
      <c r="AE219" s="183">
        <f t="shared" si="222"/>
        <v>0</v>
      </c>
      <c r="AF219" s="196">
        <f t="shared" si="222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220"/>
        <v>0</v>
      </c>
      <c r="D220" s="183">
        <f t="shared" si="220"/>
        <v>0</v>
      </c>
      <c r="E220" s="183">
        <f t="shared" si="220"/>
        <v>0</v>
      </c>
      <c r="F220" s="183">
        <f t="shared" si="220"/>
        <v>0</v>
      </c>
      <c r="G220" s="183">
        <f t="shared" si="220"/>
        <v>0</v>
      </c>
      <c r="H220" s="183">
        <f t="shared" si="220"/>
        <v>0</v>
      </c>
      <c r="I220" s="183">
        <f t="shared" si="220"/>
        <v>0</v>
      </c>
      <c r="J220" s="183">
        <f t="shared" si="220"/>
        <v>0</v>
      </c>
      <c r="K220" s="183">
        <f t="shared" si="220"/>
        <v>0</v>
      </c>
      <c r="L220" s="183">
        <f t="shared" si="220"/>
        <v>0</v>
      </c>
      <c r="M220" s="183">
        <f t="shared" si="220"/>
        <v>0</v>
      </c>
      <c r="N220" s="183">
        <f t="shared" si="220"/>
        <v>0</v>
      </c>
      <c r="O220" s="183">
        <f t="shared" si="220"/>
        <v>0</v>
      </c>
      <c r="P220" s="183">
        <f t="shared" si="220"/>
        <v>0</v>
      </c>
      <c r="Q220" s="183">
        <f t="shared" si="220"/>
        <v>0</v>
      </c>
      <c r="R220" s="183">
        <f t="shared" si="220"/>
        <v>0</v>
      </c>
      <c r="S220" s="183">
        <f t="shared" si="220"/>
        <v>0</v>
      </c>
      <c r="T220" s="183">
        <f t="shared" si="221"/>
        <v>0</v>
      </c>
      <c r="U220" s="183">
        <f t="shared" si="221"/>
        <v>0</v>
      </c>
      <c r="V220" s="183">
        <f t="shared" si="221"/>
        <v>0</v>
      </c>
      <c r="W220" s="183">
        <f t="shared" si="221"/>
        <v>0</v>
      </c>
      <c r="X220" s="183">
        <f t="shared" si="221"/>
        <v>0</v>
      </c>
      <c r="Y220" s="183">
        <f t="shared" si="221"/>
        <v>0</v>
      </c>
      <c r="Z220" s="183">
        <f t="shared" si="221"/>
        <v>0</v>
      </c>
      <c r="AA220" s="183">
        <f t="shared" si="222"/>
        <v>0</v>
      </c>
      <c r="AB220" s="183">
        <f t="shared" si="222"/>
        <v>0</v>
      </c>
      <c r="AC220" s="183">
        <f t="shared" si="222"/>
        <v>0</v>
      </c>
      <c r="AD220" s="183">
        <f t="shared" si="222"/>
        <v>0</v>
      </c>
      <c r="AE220" s="183">
        <f t="shared" si="222"/>
        <v>0</v>
      </c>
      <c r="AF220" s="196">
        <f t="shared" si="222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220"/>
        <v>0</v>
      </c>
      <c r="D221" s="183">
        <f t="shared" si="220"/>
        <v>0</v>
      </c>
      <c r="E221" s="183">
        <f t="shared" si="220"/>
        <v>0</v>
      </c>
      <c r="F221" s="183">
        <f t="shared" si="220"/>
        <v>0</v>
      </c>
      <c r="G221" s="183">
        <f t="shared" si="220"/>
        <v>0</v>
      </c>
      <c r="H221" s="183">
        <f t="shared" si="220"/>
        <v>0</v>
      </c>
      <c r="I221" s="183">
        <f t="shared" si="220"/>
        <v>0</v>
      </c>
      <c r="J221" s="183">
        <f t="shared" si="220"/>
        <v>0</v>
      </c>
      <c r="K221" s="183">
        <f t="shared" si="220"/>
        <v>0</v>
      </c>
      <c r="L221" s="183">
        <f t="shared" si="220"/>
        <v>0</v>
      </c>
      <c r="M221" s="183">
        <f t="shared" si="220"/>
        <v>0</v>
      </c>
      <c r="N221" s="183">
        <f t="shared" si="220"/>
        <v>0</v>
      </c>
      <c r="O221" s="183">
        <f t="shared" si="220"/>
        <v>0</v>
      </c>
      <c r="P221" s="183">
        <f t="shared" si="220"/>
        <v>0</v>
      </c>
      <c r="Q221" s="183">
        <f t="shared" si="220"/>
        <v>0</v>
      </c>
      <c r="R221" s="183">
        <f t="shared" si="220"/>
        <v>0</v>
      </c>
      <c r="S221" s="183">
        <f t="shared" si="220"/>
        <v>0</v>
      </c>
      <c r="T221" s="183">
        <f t="shared" si="221"/>
        <v>0</v>
      </c>
      <c r="U221" s="183">
        <f t="shared" si="221"/>
        <v>0</v>
      </c>
      <c r="V221" s="183">
        <f t="shared" si="221"/>
        <v>0</v>
      </c>
      <c r="W221" s="183">
        <f t="shared" si="221"/>
        <v>0</v>
      </c>
      <c r="X221" s="183">
        <f t="shared" si="221"/>
        <v>0</v>
      </c>
      <c r="Y221" s="183">
        <f t="shared" si="221"/>
        <v>0</v>
      </c>
      <c r="Z221" s="183">
        <f t="shared" si="221"/>
        <v>0</v>
      </c>
      <c r="AA221" s="183">
        <f t="shared" si="222"/>
        <v>0</v>
      </c>
      <c r="AB221" s="183">
        <f t="shared" si="222"/>
        <v>0</v>
      </c>
      <c r="AC221" s="183">
        <f t="shared" si="222"/>
        <v>0</v>
      </c>
      <c r="AD221" s="183">
        <f t="shared" si="222"/>
        <v>0</v>
      </c>
      <c r="AE221" s="183">
        <f t="shared" si="222"/>
        <v>0</v>
      </c>
      <c r="AF221" s="196">
        <f t="shared" si="222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220"/>
        <v>0</v>
      </c>
      <c r="D222" s="183">
        <f t="shared" si="220"/>
        <v>0</v>
      </c>
      <c r="E222" s="183">
        <f t="shared" si="220"/>
        <v>0</v>
      </c>
      <c r="F222" s="183">
        <f t="shared" si="220"/>
        <v>0</v>
      </c>
      <c r="G222" s="183">
        <f t="shared" si="220"/>
        <v>0</v>
      </c>
      <c r="H222" s="183">
        <f t="shared" si="220"/>
        <v>0</v>
      </c>
      <c r="I222" s="183">
        <f t="shared" si="220"/>
        <v>0</v>
      </c>
      <c r="J222" s="183">
        <f t="shared" si="220"/>
        <v>0</v>
      </c>
      <c r="K222" s="183">
        <f t="shared" si="220"/>
        <v>0</v>
      </c>
      <c r="L222" s="183">
        <f t="shared" si="220"/>
        <v>0</v>
      </c>
      <c r="M222" s="183">
        <f t="shared" si="220"/>
        <v>0</v>
      </c>
      <c r="N222" s="183">
        <f t="shared" si="220"/>
        <v>0</v>
      </c>
      <c r="O222" s="183">
        <f t="shared" si="220"/>
        <v>0</v>
      </c>
      <c r="P222" s="183">
        <f t="shared" si="220"/>
        <v>0</v>
      </c>
      <c r="Q222" s="183">
        <f t="shared" si="220"/>
        <v>0</v>
      </c>
      <c r="R222" s="183">
        <f t="shared" si="220"/>
        <v>0</v>
      </c>
      <c r="S222" s="183">
        <f t="shared" si="220"/>
        <v>0</v>
      </c>
      <c r="T222" s="183">
        <f t="shared" si="221"/>
        <v>0</v>
      </c>
      <c r="U222" s="183">
        <f t="shared" si="221"/>
        <v>0</v>
      </c>
      <c r="V222" s="183">
        <f t="shared" si="221"/>
        <v>0</v>
      </c>
      <c r="W222" s="183">
        <f t="shared" si="221"/>
        <v>0</v>
      </c>
      <c r="X222" s="183">
        <f t="shared" si="221"/>
        <v>0</v>
      </c>
      <c r="Y222" s="183">
        <f t="shared" si="221"/>
        <v>0</v>
      </c>
      <c r="Z222" s="183">
        <f t="shared" si="221"/>
        <v>0</v>
      </c>
      <c r="AA222" s="183">
        <f t="shared" si="222"/>
        <v>0</v>
      </c>
      <c r="AB222" s="183">
        <f t="shared" si="222"/>
        <v>0</v>
      </c>
      <c r="AC222" s="183">
        <f t="shared" si="222"/>
        <v>0</v>
      </c>
      <c r="AD222" s="183">
        <f t="shared" si="222"/>
        <v>0</v>
      </c>
      <c r="AE222" s="183">
        <f t="shared" si="222"/>
        <v>0</v>
      </c>
      <c r="AF222" s="196">
        <f t="shared" si="222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220"/>
        <v>0</v>
      </c>
      <c r="D223" s="183">
        <f t="shared" si="220"/>
        <v>0</v>
      </c>
      <c r="E223" s="183">
        <f t="shared" si="220"/>
        <v>0</v>
      </c>
      <c r="F223" s="183">
        <f t="shared" si="220"/>
        <v>0</v>
      </c>
      <c r="G223" s="183">
        <f t="shared" si="220"/>
        <v>0</v>
      </c>
      <c r="H223" s="183">
        <f t="shared" si="220"/>
        <v>0</v>
      </c>
      <c r="I223" s="183">
        <f t="shared" si="220"/>
        <v>0</v>
      </c>
      <c r="J223" s="183">
        <f t="shared" si="220"/>
        <v>0</v>
      </c>
      <c r="K223" s="183">
        <f t="shared" si="220"/>
        <v>0</v>
      </c>
      <c r="L223" s="183">
        <f t="shared" si="220"/>
        <v>0</v>
      </c>
      <c r="M223" s="183">
        <f t="shared" si="220"/>
        <v>0</v>
      </c>
      <c r="N223" s="183">
        <f t="shared" si="220"/>
        <v>0</v>
      </c>
      <c r="O223" s="183">
        <f t="shared" si="220"/>
        <v>0</v>
      </c>
      <c r="P223" s="183">
        <f t="shared" si="220"/>
        <v>0</v>
      </c>
      <c r="Q223" s="183">
        <f t="shared" si="220"/>
        <v>0</v>
      </c>
      <c r="R223" s="183">
        <f t="shared" si="220"/>
        <v>0</v>
      </c>
      <c r="S223" s="183">
        <f t="shared" si="220"/>
        <v>0</v>
      </c>
      <c r="T223" s="183">
        <f t="shared" si="221"/>
        <v>0</v>
      </c>
      <c r="U223" s="183">
        <f t="shared" si="221"/>
        <v>0</v>
      </c>
      <c r="V223" s="183">
        <f t="shared" si="221"/>
        <v>0</v>
      </c>
      <c r="W223" s="183">
        <f t="shared" si="221"/>
        <v>0</v>
      </c>
      <c r="X223" s="183">
        <f t="shared" si="221"/>
        <v>0</v>
      </c>
      <c r="Y223" s="183">
        <f t="shared" si="221"/>
        <v>0</v>
      </c>
      <c r="Z223" s="183">
        <f t="shared" si="221"/>
        <v>0</v>
      </c>
      <c r="AA223" s="183">
        <f t="shared" si="222"/>
        <v>0</v>
      </c>
      <c r="AB223" s="183">
        <f t="shared" si="222"/>
        <v>0</v>
      </c>
      <c r="AC223" s="183">
        <f t="shared" si="222"/>
        <v>0</v>
      </c>
      <c r="AD223" s="183">
        <f t="shared" si="222"/>
        <v>0</v>
      </c>
      <c r="AE223" s="183">
        <f t="shared" si="222"/>
        <v>0</v>
      </c>
      <c r="AF223" s="196">
        <f t="shared" si="222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220"/>
        <v>0</v>
      </c>
      <c r="D224" s="183">
        <f t="shared" si="220"/>
        <v>0</v>
      </c>
      <c r="E224" s="183">
        <f t="shared" si="220"/>
        <v>0</v>
      </c>
      <c r="F224" s="183">
        <f t="shared" si="220"/>
        <v>0</v>
      </c>
      <c r="G224" s="183">
        <f t="shared" si="220"/>
        <v>0</v>
      </c>
      <c r="H224" s="183">
        <f t="shared" si="220"/>
        <v>0</v>
      </c>
      <c r="I224" s="183">
        <f t="shared" si="220"/>
        <v>0</v>
      </c>
      <c r="J224" s="183">
        <f t="shared" si="220"/>
        <v>0</v>
      </c>
      <c r="K224" s="183">
        <f t="shared" si="220"/>
        <v>0</v>
      </c>
      <c r="L224" s="183">
        <f t="shared" si="220"/>
        <v>0</v>
      </c>
      <c r="M224" s="183">
        <f t="shared" si="220"/>
        <v>0</v>
      </c>
      <c r="N224" s="183">
        <f t="shared" si="220"/>
        <v>0</v>
      </c>
      <c r="O224" s="183">
        <f t="shared" si="220"/>
        <v>0</v>
      </c>
      <c r="P224" s="183">
        <f t="shared" si="220"/>
        <v>0</v>
      </c>
      <c r="Q224" s="183">
        <f t="shared" si="220"/>
        <v>0</v>
      </c>
      <c r="R224" s="183">
        <f t="shared" si="220"/>
        <v>0</v>
      </c>
      <c r="S224" s="183">
        <f t="shared" si="220"/>
        <v>0</v>
      </c>
      <c r="T224" s="183">
        <f t="shared" si="221"/>
        <v>0</v>
      </c>
      <c r="U224" s="183">
        <f t="shared" si="221"/>
        <v>0</v>
      </c>
      <c r="V224" s="183">
        <f t="shared" si="221"/>
        <v>0</v>
      </c>
      <c r="W224" s="183">
        <f t="shared" si="221"/>
        <v>0</v>
      </c>
      <c r="X224" s="183">
        <f t="shared" si="221"/>
        <v>0</v>
      </c>
      <c r="Y224" s="183">
        <f t="shared" si="221"/>
        <v>0</v>
      </c>
      <c r="Z224" s="183">
        <f t="shared" si="221"/>
        <v>0</v>
      </c>
      <c r="AA224" s="183">
        <f t="shared" si="222"/>
        <v>0</v>
      </c>
      <c r="AB224" s="183">
        <f t="shared" si="222"/>
        <v>0</v>
      </c>
      <c r="AC224" s="183">
        <f t="shared" si="222"/>
        <v>0</v>
      </c>
      <c r="AD224" s="183">
        <f t="shared" si="222"/>
        <v>0</v>
      </c>
      <c r="AE224" s="183">
        <f t="shared" si="222"/>
        <v>0</v>
      </c>
      <c r="AF224" s="196">
        <f t="shared" si="222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220"/>
        <v>0</v>
      </c>
      <c r="D225" s="183">
        <f t="shared" si="220"/>
        <v>0</v>
      </c>
      <c r="E225" s="183">
        <f t="shared" si="220"/>
        <v>0</v>
      </c>
      <c r="F225" s="183">
        <f t="shared" si="220"/>
        <v>0</v>
      </c>
      <c r="G225" s="183">
        <f t="shared" si="220"/>
        <v>0</v>
      </c>
      <c r="H225" s="183">
        <f t="shared" si="220"/>
        <v>0</v>
      </c>
      <c r="I225" s="183">
        <f t="shared" si="220"/>
        <v>0</v>
      </c>
      <c r="J225" s="183">
        <f t="shared" si="220"/>
        <v>0</v>
      </c>
      <c r="K225" s="183">
        <f t="shared" si="220"/>
        <v>0</v>
      </c>
      <c r="L225" s="183">
        <f t="shared" si="220"/>
        <v>0</v>
      </c>
      <c r="M225" s="183">
        <f t="shared" si="220"/>
        <v>0</v>
      </c>
      <c r="N225" s="183">
        <f t="shared" si="220"/>
        <v>0</v>
      </c>
      <c r="O225" s="183">
        <f t="shared" si="220"/>
        <v>0</v>
      </c>
      <c r="P225" s="183">
        <f t="shared" si="220"/>
        <v>0</v>
      </c>
      <c r="Q225" s="183">
        <f t="shared" si="220"/>
        <v>0</v>
      </c>
      <c r="R225" s="183">
        <f t="shared" si="220"/>
        <v>0</v>
      </c>
      <c r="S225" s="183">
        <f t="shared" ref="S225:Z241" si="223">R225</f>
        <v>0</v>
      </c>
      <c r="T225" s="183">
        <f t="shared" si="223"/>
        <v>0</v>
      </c>
      <c r="U225" s="183">
        <f t="shared" si="223"/>
        <v>0</v>
      </c>
      <c r="V225" s="183">
        <f t="shared" si="223"/>
        <v>0</v>
      </c>
      <c r="W225" s="183">
        <f t="shared" si="223"/>
        <v>0</v>
      </c>
      <c r="X225" s="183">
        <f t="shared" si="223"/>
        <v>0</v>
      </c>
      <c r="Y225" s="183">
        <f t="shared" si="223"/>
        <v>0</v>
      </c>
      <c r="Z225" s="183">
        <f t="shared" si="223"/>
        <v>0</v>
      </c>
      <c r="AA225" s="183">
        <f t="shared" si="222"/>
        <v>0</v>
      </c>
      <c r="AB225" s="183">
        <f t="shared" si="222"/>
        <v>0</v>
      </c>
      <c r="AC225" s="183">
        <f t="shared" si="222"/>
        <v>0</v>
      </c>
      <c r="AD225" s="183">
        <f t="shared" si="222"/>
        <v>0</v>
      </c>
      <c r="AE225" s="183">
        <f t="shared" si="222"/>
        <v>0</v>
      </c>
      <c r="AF225" s="196">
        <f t="shared" si="222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220"/>
        <v>0</v>
      </c>
      <c r="D226" s="183">
        <f t="shared" si="220"/>
        <v>0</v>
      </c>
      <c r="E226" s="183">
        <f t="shared" si="220"/>
        <v>0</v>
      </c>
      <c r="F226" s="183">
        <f t="shared" si="220"/>
        <v>0</v>
      </c>
      <c r="G226" s="183">
        <f t="shared" si="220"/>
        <v>0</v>
      </c>
      <c r="H226" s="183">
        <f t="shared" si="220"/>
        <v>0</v>
      </c>
      <c r="I226" s="183">
        <f t="shared" si="220"/>
        <v>0</v>
      </c>
      <c r="J226" s="183">
        <f t="shared" si="220"/>
        <v>0</v>
      </c>
      <c r="K226" s="183">
        <f t="shared" si="220"/>
        <v>0</v>
      </c>
      <c r="L226" s="183">
        <f t="shared" si="220"/>
        <v>0</v>
      </c>
      <c r="M226" s="183">
        <f t="shared" si="220"/>
        <v>0</v>
      </c>
      <c r="N226" s="183">
        <f t="shared" si="220"/>
        <v>0</v>
      </c>
      <c r="O226" s="183">
        <f t="shared" si="220"/>
        <v>0</v>
      </c>
      <c r="P226" s="183">
        <f t="shared" si="220"/>
        <v>0</v>
      </c>
      <c r="Q226" s="183">
        <f t="shared" si="220"/>
        <v>0</v>
      </c>
      <c r="R226" s="183">
        <f t="shared" si="220"/>
        <v>0</v>
      </c>
      <c r="S226" s="183">
        <f t="shared" si="223"/>
        <v>0</v>
      </c>
      <c r="T226" s="183">
        <f t="shared" si="223"/>
        <v>0</v>
      </c>
      <c r="U226" s="183">
        <f t="shared" si="223"/>
        <v>0</v>
      </c>
      <c r="V226" s="183">
        <f t="shared" si="223"/>
        <v>0</v>
      </c>
      <c r="W226" s="183">
        <f t="shared" si="223"/>
        <v>0</v>
      </c>
      <c r="X226" s="183">
        <f t="shared" si="223"/>
        <v>0</v>
      </c>
      <c r="Y226" s="183">
        <f t="shared" si="223"/>
        <v>0</v>
      </c>
      <c r="Z226" s="183">
        <f t="shared" si="223"/>
        <v>0</v>
      </c>
      <c r="AA226" s="183">
        <f t="shared" ref="AA226:AF239" si="224">Z226</f>
        <v>0</v>
      </c>
      <c r="AB226" s="183">
        <f t="shared" si="224"/>
        <v>0</v>
      </c>
      <c r="AC226" s="183">
        <f t="shared" si="224"/>
        <v>0</v>
      </c>
      <c r="AD226" s="183">
        <f t="shared" si="224"/>
        <v>0</v>
      </c>
      <c r="AE226" s="183">
        <f t="shared" si="224"/>
        <v>0</v>
      </c>
      <c r="AF226" s="196">
        <f t="shared" si="224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225">B227</f>
        <v>0</v>
      </c>
      <c r="D227" s="183">
        <f t="shared" si="225"/>
        <v>0</v>
      </c>
      <c r="E227" s="183">
        <f t="shared" si="225"/>
        <v>0</v>
      </c>
      <c r="F227" s="183">
        <f t="shared" si="225"/>
        <v>0</v>
      </c>
      <c r="G227" s="183">
        <f t="shared" si="225"/>
        <v>0</v>
      </c>
      <c r="H227" s="183">
        <f t="shared" si="225"/>
        <v>0</v>
      </c>
      <c r="I227" s="183">
        <f t="shared" si="225"/>
        <v>0</v>
      </c>
      <c r="J227" s="183">
        <f t="shared" si="225"/>
        <v>0</v>
      </c>
      <c r="K227" s="183">
        <f t="shared" si="225"/>
        <v>0</v>
      </c>
      <c r="L227" s="183">
        <f t="shared" si="225"/>
        <v>0</v>
      </c>
      <c r="M227" s="183">
        <f t="shared" si="225"/>
        <v>0</v>
      </c>
      <c r="N227" s="183">
        <f t="shared" si="225"/>
        <v>0</v>
      </c>
      <c r="O227" s="183">
        <f t="shared" si="225"/>
        <v>0</v>
      </c>
      <c r="P227" s="183">
        <f t="shared" si="225"/>
        <v>0</v>
      </c>
      <c r="Q227" s="183">
        <f t="shared" si="225"/>
        <v>0</v>
      </c>
      <c r="R227" s="183">
        <f t="shared" si="225"/>
        <v>0</v>
      </c>
      <c r="S227" s="183">
        <f t="shared" si="223"/>
        <v>0</v>
      </c>
      <c r="T227" s="183">
        <f t="shared" si="223"/>
        <v>0</v>
      </c>
      <c r="U227" s="183">
        <f t="shared" si="223"/>
        <v>0</v>
      </c>
      <c r="V227" s="183">
        <f t="shared" si="223"/>
        <v>0</v>
      </c>
      <c r="W227" s="183">
        <f t="shared" si="223"/>
        <v>0</v>
      </c>
      <c r="X227" s="183">
        <f t="shared" si="223"/>
        <v>0</v>
      </c>
      <c r="Y227" s="183">
        <f t="shared" si="223"/>
        <v>0</v>
      </c>
      <c r="Z227" s="183">
        <f t="shared" si="223"/>
        <v>0</v>
      </c>
      <c r="AA227" s="183">
        <f t="shared" si="224"/>
        <v>0</v>
      </c>
      <c r="AB227" s="183">
        <f t="shared" si="224"/>
        <v>0</v>
      </c>
      <c r="AC227" s="183">
        <f t="shared" si="224"/>
        <v>0</v>
      </c>
      <c r="AD227" s="183">
        <f t="shared" si="224"/>
        <v>0</v>
      </c>
      <c r="AE227" s="183">
        <f t="shared" si="224"/>
        <v>0</v>
      </c>
      <c r="AF227" s="196">
        <f t="shared" si="224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225"/>
        <v>0</v>
      </c>
      <c r="D228" s="183">
        <f t="shared" si="225"/>
        <v>0</v>
      </c>
      <c r="E228" s="183">
        <f t="shared" si="225"/>
        <v>0</v>
      </c>
      <c r="F228" s="183">
        <f t="shared" si="225"/>
        <v>0</v>
      </c>
      <c r="G228" s="183">
        <f t="shared" si="225"/>
        <v>0</v>
      </c>
      <c r="H228" s="183">
        <f t="shared" si="225"/>
        <v>0</v>
      </c>
      <c r="I228" s="183">
        <f t="shared" si="225"/>
        <v>0</v>
      </c>
      <c r="J228" s="183">
        <f t="shared" si="225"/>
        <v>0</v>
      </c>
      <c r="K228" s="183">
        <f t="shared" si="225"/>
        <v>0</v>
      </c>
      <c r="L228" s="183">
        <f t="shared" si="225"/>
        <v>0</v>
      </c>
      <c r="M228" s="183">
        <f t="shared" si="225"/>
        <v>0</v>
      </c>
      <c r="N228" s="183">
        <f t="shared" si="225"/>
        <v>0</v>
      </c>
      <c r="O228" s="183">
        <f t="shared" si="225"/>
        <v>0</v>
      </c>
      <c r="P228" s="183">
        <f t="shared" si="225"/>
        <v>0</v>
      </c>
      <c r="Q228" s="183">
        <f t="shared" si="225"/>
        <v>0</v>
      </c>
      <c r="R228" s="183">
        <f t="shared" si="225"/>
        <v>0</v>
      </c>
      <c r="S228" s="183">
        <f t="shared" si="223"/>
        <v>0</v>
      </c>
      <c r="T228" s="183">
        <f t="shared" si="223"/>
        <v>0</v>
      </c>
      <c r="U228" s="183">
        <f t="shared" si="223"/>
        <v>0</v>
      </c>
      <c r="V228" s="183">
        <f t="shared" si="223"/>
        <v>0</v>
      </c>
      <c r="W228" s="183">
        <f t="shared" si="223"/>
        <v>0</v>
      </c>
      <c r="X228" s="183">
        <f t="shared" si="223"/>
        <v>0</v>
      </c>
      <c r="Y228" s="183">
        <f t="shared" si="223"/>
        <v>0</v>
      </c>
      <c r="Z228" s="183">
        <f t="shared" si="223"/>
        <v>0</v>
      </c>
      <c r="AA228" s="183">
        <f t="shared" si="224"/>
        <v>0</v>
      </c>
      <c r="AB228" s="183">
        <f t="shared" si="224"/>
        <v>0</v>
      </c>
      <c r="AC228" s="183">
        <f t="shared" si="224"/>
        <v>0</v>
      </c>
      <c r="AD228" s="183">
        <f t="shared" si="224"/>
        <v>0</v>
      </c>
      <c r="AE228" s="183">
        <f t="shared" si="224"/>
        <v>0</v>
      </c>
      <c r="AF228" s="196">
        <f t="shared" si="224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225"/>
        <v>0</v>
      </c>
      <c r="D229" s="183">
        <f t="shared" si="225"/>
        <v>0</v>
      </c>
      <c r="E229" s="183">
        <f t="shared" si="225"/>
        <v>0</v>
      </c>
      <c r="F229" s="183">
        <f t="shared" si="225"/>
        <v>0</v>
      </c>
      <c r="G229" s="183">
        <f t="shared" si="225"/>
        <v>0</v>
      </c>
      <c r="H229" s="183">
        <f t="shared" si="225"/>
        <v>0</v>
      </c>
      <c r="I229" s="183">
        <f t="shared" si="225"/>
        <v>0</v>
      </c>
      <c r="J229" s="183">
        <f t="shared" si="225"/>
        <v>0</v>
      </c>
      <c r="K229" s="183">
        <f t="shared" si="225"/>
        <v>0</v>
      </c>
      <c r="L229" s="183">
        <f t="shared" si="225"/>
        <v>0</v>
      </c>
      <c r="M229" s="183">
        <f t="shared" si="225"/>
        <v>0</v>
      </c>
      <c r="N229" s="183">
        <f t="shared" si="225"/>
        <v>0</v>
      </c>
      <c r="O229" s="183">
        <f t="shared" si="225"/>
        <v>0</v>
      </c>
      <c r="P229" s="183">
        <f t="shared" si="225"/>
        <v>0</v>
      </c>
      <c r="Q229" s="183">
        <f t="shared" si="225"/>
        <v>0</v>
      </c>
      <c r="R229" s="183">
        <f t="shared" si="225"/>
        <v>0</v>
      </c>
      <c r="S229" s="183">
        <f t="shared" si="223"/>
        <v>0</v>
      </c>
      <c r="T229" s="183">
        <f t="shared" si="223"/>
        <v>0</v>
      </c>
      <c r="U229" s="183">
        <f t="shared" si="223"/>
        <v>0</v>
      </c>
      <c r="V229" s="183">
        <f t="shared" si="223"/>
        <v>0</v>
      </c>
      <c r="W229" s="183">
        <f t="shared" si="223"/>
        <v>0</v>
      </c>
      <c r="X229" s="183">
        <f t="shared" si="223"/>
        <v>0</v>
      </c>
      <c r="Y229" s="183">
        <f t="shared" si="223"/>
        <v>0</v>
      </c>
      <c r="Z229" s="183">
        <f t="shared" si="223"/>
        <v>0</v>
      </c>
      <c r="AA229" s="183">
        <f t="shared" si="224"/>
        <v>0</v>
      </c>
      <c r="AB229" s="183">
        <f t="shared" si="224"/>
        <v>0</v>
      </c>
      <c r="AC229" s="183">
        <f t="shared" si="224"/>
        <v>0</v>
      </c>
      <c r="AD229" s="183">
        <f t="shared" si="224"/>
        <v>0</v>
      </c>
      <c r="AE229" s="183">
        <f t="shared" si="224"/>
        <v>0</v>
      </c>
      <c r="AF229" s="196">
        <f t="shared" si="224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225"/>
        <v>0</v>
      </c>
      <c r="D230" s="183">
        <f t="shared" si="225"/>
        <v>0</v>
      </c>
      <c r="E230" s="183">
        <f t="shared" si="225"/>
        <v>0</v>
      </c>
      <c r="F230" s="183">
        <f t="shared" si="225"/>
        <v>0</v>
      </c>
      <c r="G230" s="183">
        <f t="shared" si="225"/>
        <v>0</v>
      </c>
      <c r="H230" s="183">
        <f t="shared" si="225"/>
        <v>0</v>
      </c>
      <c r="I230" s="183">
        <f t="shared" si="225"/>
        <v>0</v>
      </c>
      <c r="J230" s="183">
        <f t="shared" si="225"/>
        <v>0</v>
      </c>
      <c r="K230" s="183">
        <f t="shared" si="225"/>
        <v>0</v>
      </c>
      <c r="L230" s="183">
        <f t="shared" si="225"/>
        <v>0</v>
      </c>
      <c r="M230" s="183">
        <f t="shared" si="225"/>
        <v>0</v>
      </c>
      <c r="N230" s="183">
        <f t="shared" si="225"/>
        <v>0</v>
      </c>
      <c r="O230" s="183">
        <f t="shared" si="225"/>
        <v>0</v>
      </c>
      <c r="P230" s="183">
        <f t="shared" si="225"/>
        <v>0</v>
      </c>
      <c r="Q230" s="183">
        <f t="shared" si="225"/>
        <v>0</v>
      </c>
      <c r="R230" s="183">
        <f t="shared" si="225"/>
        <v>0</v>
      </c>
      <c r="S230" s="183">
        <f t="shared" si="223"/>
        <v>0</v>
      </c>
      <c r="T230" s="183">
        <f t="shared" si="223"/>
        <v>0</v>
      </c>
      <c r="U230" s="183">
        <f t="shared" si="223"/>
        <v>0</v>
      </c>
      <c r="V230" s="183">
        <f t="shared" si="223"/>
        <v>0</v>
      </c>
      <c r="W230" s="183">
        <f t="shared" si="223"/>
        <v>0</v>
      </c>
      <c r="X230" s="183">
        <f t="shared" si="223"/>
        <v>0</v>
      </c>
      <c r="Y230" s="183">
        <f t="shared" si="223"/>
        <v>0</v>
      </c>
      <c r="Z230" s="183">
        <f t="shared" si="223"/>
        <v>0</v>
      </c>
      <c r="AA230" s="183">
        <f t="shared" si="224"/>
        <v>0</v>
      </c>
      <c r="AB230" s="183">
        <f t="shared" si="224"/>
        <v>0</v>
      </c>
      <c r="AC230" s="183">
        <f t="shared" si="224"/>
        <v>0</v>
      </c>
      <c r="AD230" s="183">
        <f t="shared" si="224"/>
        <v>0</v>
      </c>
      <c r="AE230" s="183">
        <f t="shared" si="224"/>
        <v>0</v>
      </c>
      <c r="AF230" s="196">
        <f t="shared" si="224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225"/>
        <v>0</v>
      </c>
      <c r="D231" s="183">
        <f t="shared" si="225"/>
        <v>0</v>
      </c>
      <c r="E231" s="183">
        <f t="shared" si="225"/>
        <v>0</v>
      </c>
      <c r="F231" s="183">
        <f t="shared" si="225"/>
        <v>0</v>
      </c>
      <c r="G231" s="183">
        <f t="shared" si="225"/>
        <v>0</v>
      </c>
      <c r="H231" s="183">
        <f t="shared" si="225"/>
        <v>0</v>
      </c>
      <c r="I231" s="183">
        <f t="shared" si="225"/>
        <v>0</v>
      </c>
      <c r="J231" s="183">
        <f t="shared" si="225"/>
        <v>0</v>
      </c>
      <c r="K231" s="183">
        <f t="shared" si="225"/>
        <v>0</v>
      </c>
      <c r="L231" s="183">
        <f t="shared" si="225"/>
        <v>0</v>
      </c>
      <c r="M231" s="183">
        <f t="shared" si="225"/>
        <v>0</v>
      </c>
      <c r="N231" s="183">
        <f t="shared" si="225"/>
        <v>0</v>
      </c>
      <c r="O231" s="183">
        <f t="shared" si="225"/>
        <v>0</v>
      </c>
      <c r="P231" s="183">
        <f t="shared" si="225"/>
        <v>0</v>
      </c>
      <c r="Q231" s="183">
        <f t="shared" si="225"/>
        <v>0</v>
      </c>
      <c r="R231" s="183">
        <f t="shared" si="225"/>
        <v>0</v>
      </c>
      <c r="S231" s="183">
        <f t="shared" si="223"/>
        <v>0</v>
      </c>
      <c r="T231" s="183">
        <f t="shared" si="223"/>
        <v>0</v>
      </c>
      <c r="U231" s="183">
        <f t="shared" si="223"/>
        <v>0</v>
      </c>
      <c r="V231" s="183">
        <f t="shared" si="223"/>
        <v>0</v>
      </c>
      <c r="W231" s="183">
        <f t="shared" si="223"/>
        <v>0</v>
      </c>
      <c r="X231" s="183">
        <f t="shared" si="223"/>
        <v>0</v>
      </c>
      <c r="Y231" s="183">
        <f t="shared" si="223"/>
        <v>0</v>
      </c>
      <c r="Z231" s="183">
        <f t="shared" si="223"/>
        <v>0</v>
      </c>
      <c r="AA231" s="183">
        <f t="shared" si="224"/>
        <v>0</v>
      </c>
      <c r="AB231" s="183">
        <f t="shared" si="224"/>
        <v>0</v>
      </c>
      <c r="AC231" s="183">
        <f t="shared" si="224"/>
        <v>0</v>
      </c>
      <c r="AD231" s="183">
        <f t="shared" si="224"/>
        <v>0</v>
      </c>
      <c r="AE231" s="183">
        <f t="shared" si="224"/>
        <v>0</v>
      </c>
      <c r="AF231" s="196">
        <f t="shared" si="224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225"/>
        <v>0</v>
      </c>
      <c r="D232" s="183">
        <f t="shared" si="225"/>
        <v>0</v>
      </c>
      <c r="E232" s="183">
        <f t="shared" si="225"/>
        <v>0</v>
      </c>
      <c r="F232" s="183">
        <f t="shared" si="225"/>
        <v>0</v>
      </c>
      <c r="G232" s="183">
        <f t="shared" si="225"/>
        <v>0</v>
      </c>
      <c r="H232" s="183">
        <f t="shared" si="225"/>
        <v>0</v>
      </c>
      <c r="I232" s="183">
        <f t="shared" si="225"/>
        <v>0</v>
      </c>
      <c r="J232" s="183">
        <f t="shared" si="225"/>
        <v>0</v>
      </c>
      <c r="K232" s="183">
        <f t="shared" si="225"/>
        <v>0</v>
      </c>
      <c r="L232" s="183">
        <f t="shared" si="225"/>
        <v>0</v>
      </c>
      <c r="M232" s="183">
        <f t="shared" si="225"/>
        <v>0</v>
      </c>
      <c r="N232" s="183">
        <f t="shared" si="225"/>
        <v>0</v>
      </c>
      <c r="O232" s="183">
        <f t="shared" si="225"/>
        <v>0</v>
      </c>
      <c r="P232" s="183">
        <f t="shared" si="225"/>
        <v>0</v>
      </c>
      <c r="Q232" s="183">
        <f t="shared" si="225"/>
        <v>0</v>
      </c>
      <c r="R232" s="183">
        <f t="shared" si="225"/>
        <v>0</v>
      </c>
      <c r="S232" s="183">
        <f t="shared" si="223"/>
        <v>0</v>
      </c>
      <c r="T232" s="183">
        <f t="shared" si="223"/>
        <v>0</v>
      </c>
      <c r="U232" s="183">
        <f t="shared" si="223"/>
        <v>0</v>
      </c>
      <c r="V232" s="183">
        <f t="shared" si="223"/>
        <v>0</v>
      </c>
      <c r="W232" s="183">
        <f t="shared" si="223"/>
        <v>0</v>
      </c>
      <c r="X232" s="183">
        <f t="shared" si="223"/>
        <v>0</v>
      </c>
      <c r="Y232" s="183">
        <f t="shared" si="223"/>
        <v>0</v>
      </c>
      <c r="Z232" s="183">
        <f t="shared" si="223"/>
        <v>0</v>
      </c>
      <c r="AA232" s="183">
        <f t="shared" si="224"/>
        <v>0</v>
      </c>
      <c r="AB232" s="183">
        <f t="shared" si="224"/>
        <v>0</v>
      </c>
      <c r="AC232" s="183">
        <f t="shared" si="224"/>
        <v>0</v>
      </c>
      <c r="AD232" s="183">
        <f t="shared" si="224"/>
        <v>0</v>
      </c>
      <c r="AE232" s="183">
        <f t="shared" si="224"/>
        <v>0</v>
      </c>
      <c r="AF232" s="196">
        <f t="shared" si="224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225"/>
        <v>0</v>
      </c>
      <c r="D233" s="183">
        <f t="shared" si="225"/>
        <v>0</v>
      </c>
      <c r="E233" s="183">
        <f t="shared" si="225"/>
        <v>0</v>
      </c>
      <c r="F233" s="183">
        <f t="shared" si="225"/>
        <v>0</v>
      </c>
      <c r="G233" s="183">
        <f t="shared" si="225"/>
        <v>0</v>
      </c>
      <c r="H233" s="183">
        <f t="shared" si="225"/>
        <v>0</v>
      </c>
      <c r="I233" s="183">
        <f t="shared" si="225"/>
        <v>0</v>
      </c>
      <c r="J233" s="183">
        <f t="shared" si="225"/>
        <v>0</v>
      </c>
      <c r="K233" s="183">
        <f t="shared" si="225"/>
        <v>0</v>
      </c>
      <c r="L233" s="183">
        <f t="shared" si="225"/>
        <v>0</v>
      </c>
      <c r="M233" s="183">
        <f t="shared" si="225"/>
        <v>0</v>
      </c>
      <c r="N233" s="183">
        <f t="shared" si="225"/>
        <v>0</v>
      </c>
      <c r="O233" s="183">
        <f t="shared" si="225"/>
        <v>0</v>
      </c>
      <c r="P233" s="183">
        <f t="shared" si="225"/>
        <v>0</v>
      </c>
      <c r="Q233" s="183">
        <f t="shared" si="225"/>
        <v>0</v>
      </c>
      <c r="R233" s="183">
        <f t="shared" si="225"/>
        <v>0</v>
      </c>
      <c r="S233" s="183">
        <f t="shared" si="223"/>
        <v>0</v>
      </c>
      <c r="T233" s="183">
        <f t="shared" si="223"/>
        <v>0</v>
      </c>
      <c r="U233" s="183">
        <f t="shared" si="223"/>
        <v>0</v>
      </c>
      <c r="V233" s="183">
        <f t="shared" si="223"/>
        <v>0</v>
      </c>
      <c r="W233" s="183">
        <f t="shared" si="223"/>
        <v>0</v>
      </c>
      <c r="X233" s="183">
        <f t="shared" si="223"/>
        <v>0</v>
      </c>
      <c r="Y233" s="183">
        <f t="shared" si="223"/>
        <v>0</v>
      </c>
      <c r="Z233" s="183">
        <f t="shared" si="223"/>
        <v>0</v>
      </c>
      <c r="AA233" s="183">
        <f t="shared" si="224"/>
        <v>0</v>
      </c>
      <c r="AB233" s="183">
        <f t="shared" si="224"/>
        <v>0</v>
      </c>
      <c r="AC233" s="183">
        <f t="shared" si="224"/>
        <v>0</v>
      </c>
      <c r="AD233" s="183">
        <f t="shared" si="224"/>
        <v>0</v>
      </c>
      <c r="AE233" s="183">
        <f t="shared" si="224"/>
        <v>0</v>
      </c>
      <c r="AF233" s="196">
        <f t="shared" si="224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225"/>
        <v>0</v>
      </c>
      <c r="D234" s="183">
        <f t="shared" si="225"/>
        <v>0</v>
      </c>
      <c r="E234" s="183">
        <f t="shared" si="225"/>
        <v>0</v>
      </c>
      <c r="F234" s="183">
        <f t="shared" si="225"/>
        <v>0</v>
      </c>
      <c r="G234" s="183">
        <f t="shared" si="225"/>
        <v>0</v>
      </c>
      <c r="H234" s="183">
        <f t="shared" si="225"/>
        <v>0</v>
      </c>
      <c r="I234" s="183">
        <f t="shared" si="225"/>
        <v>0</v>
      </c>
      <c r="J234" s="183">
        <f t="shared" si="225"/>
        <v>0</v>
      </c>
      <c r="K234" s="183">
        <f t="shared" si="225"/>
        <v>0</v>
      </c>
      <c r="L234" s="183">
        <f t="shared" si="225"/>
        <v>0</v>
      </c>
      <c r="M234" s="183">
        <f t="shared" si="225"/>
        <v>0</v>
      </c>
      <c r="N234" s="183">
        <f t="shared" si="225"/>
        <v>0</v>
      </c>
      <c r="O234" s="183">
        <f t="shared" si="225"/>
        <v>0</v>
      </c>
      <c r="P234" s="183">
        <f t="shared" si="225"/>
        <v>0</v>
      </c>
      <c r="Q234" s="183">
        <f t="shared" si="225"/>
        <v>0</v>
      </c>
      <c r="R234" s="183">
        <f t="shared" si="225"/>
        <v>0</v>
      </c>
      <c r="S234" s="183">
        <f t="shared" si="223"/>
        <v>0</v>
      </c>
      <c r="T234" s="183">
        <f t="shared" si="223"/>
        <v>0</v>
      </c>
      <c r="U234" s="183">
        <f t="shared" si="223"/>
        <v>0</v>
      </c>
      <c r="V234" s="183">
        <f t="shared" si="223"/>
        <v>0</v>
      </c>
      <c r="W234" s="183">
        <f t="shared" si="223"/>
        <v>0</v>
      </c>
      <c r="X234" s="183">
        <f t="shared" si="223"/>
        <v>0</v>
      </c>
      <c r="Y234" s="183">
        <f t="shared" si="223"/>
        <v>0</v>
      </c>
      <c r="Z234" s="183">
        <f t="shared" si="223"/>
        <v>0</v>
      </c>
      <c r="AA234" s="183">
        <f t="shared" si="224"/>
        <v>0</v>
      </c>
      <c r="AB234" s="183">
        <f t="shared" si="224"/>
        <v>0</v>
      </c>
      <c r="AC234" s="183">
        <f t="shared" si="224"/>
        <v>0</v>
      </c>
      <c r="AD234" s="183">
        <f t="shared" si="224"/>
        <v>0</v>
      </c>
      <c r="AE234" s="183">
        <f t="shared" si="224"/>
        <v>0</v>
      </c>
      <c r="AF234" s="196">
        <f t="shared" si="224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225"/>
        <v>0</v>
      </c>
      <c r="D235" s="183">
        <f t="shared" si="225"/>
        <v>0</v>
      </c>
      <c r="E235" s="183">
        <f t="shared" si="225"/>
        <v>0</v>
      </c>
      <c r="F235" s="183">
        <f t="shared" si="225"/>
        <v>0</v>
      </c>
      <c r="G235" s="183">
        <f t="shared" si="225"/>
        <v>0</v>
      </c>
      <c r="H235" s="183">
        <f t="shared" si="225"/>
        <v>0</v>
      </c>
      <c r="I235" s="183">
        <f t="shared" si="225"/>
        <v>0</v>
      </c>
      <c r="J235" s="183">
        <f t="shared" si="225"/>
        <v>0</v>
      </c>
      <c r="K235" s="183">
        <f t="shared" si="225"/>
        <v>0</v>
      </c>
      <c r="L235" s="183">
        <f t="shared" si="225"/>
        <v>0</v>
      </c>
      <c r="M235" s="183">
        <f t="shared" si="225"/>
        <v>0</v>
      </c>
      <c r="N235" s="183">
        <f t="shared" si="225"/>
        <v>0</v>
      </c>
      <c r="O235" s="183">
        <f t="shared" si="225"/>
        <v>0</v>
      </c>
      <c r="P235" s="183">
        <f t="shared" si="225"/>
        <v>0</v>
      </c>
      <c r="Q235" s="183">
        <f t="shared" si="225"/>
        <v>0</v>
      </c>
      <c r="R235" s="183">
        <f t="shared" si="225"/>
        <v>0</v>
      </c>
      <c r="S235" s="183">
        <f t="shared" si="223"/>
        <v>0</v>
      </c>
      <c r="T235" s="183">
        <f t="shared" si="223"/>
        <v>0</v>
      </c>
      <c r="U235" s="183">
        <f t="shared" si="223"/>
        <v>0</v>
      </c>
      <c r="V235" s="183">
        <f t="shared" si="223"/>
        <v>0</v>
      </c>
      <c r="W235" s="183">
        <f t="shared" si="223"/>
        <v>0</v>
      </c>
      <c r="X235" s="183">
        <f t="shared" si="223"/>
        <v>0</v>
      </c>
      <c r="Y235" s="183">
        <f t="shared" si="223"/>
        <v>0</v>
      </c>
      <c r="Z235" s="183">
        <f t="shared" si="223"/>
        <v>0</v>
      </c>
      <c r="AA235" s="183">
        <f t="shared" si="224"/>
        <v>0</v>
      </c>
      <c r="AB235" s="183">
        <f t="shared" si="224"/>
        <v>0</v>
      </c>
      <c r="AC235" s="183">
        <f t="shared" si="224"/>
        <v>0</v>
      </c>
      <c r="AD235" s="183">
        <f t="shared" si="224"/>
        <v>0</v>
      </c>
      <c r="AE235" s="183">
        <f t="shared" si="224"/>
        <v>0</v>
      </c>
      <c r="AF235" s="196">
        <f t="shared" si="224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225"/>
        <v>0</v>
      </c>
      <c r="D236" s="183">
        <f t="shared" si="225"/>
        <v>0</v>
      </c>
      <c r="E236" s="183">
        <f t="shared" si="225"/>
        <v>0</v>
      </c>
      <c r="F236" s="183">
        <f t="shared" si="225"/>
        <v>0</v>
      </c>
      <c r="G236" s="183">
        <f t="shared" si="225"/>
        <v>0</v>
      </c>
      <c r="H236" s="183">
        <f t="shared" si="225"/>
        <v>0</v>
      </c>
      <c r="I236" s="183">
        <f t="shared" si="225"/>
        <v>0</v>
      </c>
      <c r="J236" s="183">
        <f t="shared" si="225"/>
        <v>0</v>
      </c>
      <c r="K236" s="183">
        <f t="shared" si="225"/>
        <v>0</v>
      </c>
      <c r="L236" s="183">
        <f t="shared" si="225"/>
        <v>0</v>
      </c>
      <c r="M236" s="183">
        <f t="shared" si="225"/>
        <v>0</v>
      </c>
      <c r="N236" s="183">
        <f t="shared" si="225"/>
        <v>0</v>
      </c>
      <c r="O236" s="183">
        <f t="shared" si="225"/>
        <v>0</v>
      </c>
      <c r="P236" s="183">
        <f t="shared" si="225"/>
        <v>0</v>
      </c>
      <c r="Q236" s="183">
        <f t="shared" si="225"/>
        <v>0</v>
      </c>
      <c r="R236" s="183">
        <f t="shared" si="225"/>
        <v>0</v>
      </c>
      <c r="S236" s="183">
        <f t="shared" si="223"/>
        <v>0</v>
      </c>
      <c r="T236" s="183">
        <f t="shared" si="223"/>
        <v>0</v>
      </c>
      <c r="U236" s="183">
        <f t="shared" si="223"/>
        <v>0</v>
      </c>
      <c r="V236" s="183">
        <f t="shared" si="223"/>
        <v>0</v>
      </c>
      <c r="W236" s="183">
        <f t="shared" si="223"/>
        <v>0</v>
      </c>
      <c r="X236" s="183">
        <f t="shared" si="223"/>
        <v>0</v>
      </c>
      <c r="Y236" s="183">
        <f t="shared" si="223"/>
        <v>0</v>
      </c>
      <c r="Z236" s="183">
        <f t="shared" si="223"/>
        <v>0</v>
      </c>
      <c r="AA236" s="183">
        <f t="shared" si="224"/>
        <v>0</v>
      </c>
      <c r="AB236" s="183">
        <f t="shared" si="224"/>
        <v>0</v>
      </c>
      <c r="AC236" s="183">
        <f t="shared" si="224"/>
        <v>0</v>
      </c>
      <c r="AD236" s="183">
        <f t="shared" si="224"/>
        <v>0</v>
      </c>
      <c r="AE236" s="183">
        <f t="shared" si="224"/>
        <v>0</v>
      </c>
      <c r="AF236" s="196">
        <f t="shared" si="224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225"/>
        <v>0</v>
      </c>
      <c r="D237" s="183">
        <f t="shared" si="225"/>
        <v>0</v>
      </c>
      <c r="E237" s="183">
        <f t="shared" si="225"/>
        <v>0</v>
      </c>
      <c r="F237" s="183">
        <f t="shared" si="225"/>
        <v>0</v>
      </c>
      <c r="G237" s="183">
        <f t="shared" si="225"/>
        <v>0</v>
      </c>
      <c r="H237" s="183">
        <f t="shared" si="225"/>
        <v>0</v>
      </c>
      <c r="I237" s="183">
        <f t="shared" si="225"/>
        <v>0</v>
      </c>
      <c r="J237" s="183">
        <f t="shared" si="225"/>
        <v>0</v>
      </c>
      <c r="K237" s="183">
        <f t="shared" si="225"/>
        <v>0</v>
      </c>
      <c r="L237" s="183">
        <f t="shared" si="225"/>
        <v>0</v>
      </c>
      <c r="M237" s="183">
        <f t="shared" si="225"/>
        <v>0</v>
      </c>
      <c r="N237" s="183">
        <f t="shared" si="225"/>
        <v>0</v>
      </c>
      <c r="O237" s="183">
        <f t="shared" si="225"/>
        <v>0</v>
      </c>
      <c r="P237" s="183">
        <f t="shared" si="225"/>
        <v>0</v>
      </c>
      <c r="Q237" s="183">
        <f t="shared" si="225"/>
        <v>0</v>
      </c>
      <c r="R237" s="183">
        <f t="shared" si="225"/>
        <v>0</v>
      </c>
      <c r="S237" s="183">
        <f t="shared" si="223"/>
        <v>0</v>
      </c>
      <c r="T237" s="183">
        <f t="shared" si="223"/>
        <v>0</v>
      </c>
      <c r="U237" s="183">
        <f t="shared" si="223"/>
        <v>0</v>
      </c>
      <c r="V237" s="183">
        <f t="shared" si="223"/>
        <v>0</v>
      </c>
      <c r="W237" s="183">
        <f t="shared" si="223"/>
        <v>0</v>
      </c>
      <c r="X237" s="183">
        <f t="shared" si="223"/>
        <v>0</v>
      </c>
      <c r="Y237" s="183">
        <f t="shared" si="223"/>
        <v>0</v>
      </c>
      <c r="Z237" s="183">
        <f t="shared" si="223"/>
        <v>0</v>
      </c>
      <c r="AA237" s="183">
        <f t="shared" si="224"/>
        <v>0</v>
      </c>
      <c r="AB237" s="183">
        <f t="shared" si="224"/>
        <v>0</v>
      </c>
      <c r="AC237" s="183">
        <f t="shared" si="224"/>
        <v>0</v>
      </c>
      <c r="AD237" s="183">
        <f t="shared" si="224"/>
        <v>0</v>
      </c>
      <c r="AE237" s="183">
        <f t="shared" si="224"/>
        <v>0</v>
      </c>
      <c r="AF237" s="196">
        <f t="shared" si="224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225"/>
        <v>0</v>
      </c>
      <c r="D238" s="183">
        <f t="shared" si="225"/>
        <v>0</v>
      </c>
      <c r="E238" s="183">
        <f t="shared" si="225"/>
        <v>0</v>
      </c>
      <c r="F238" s="183">
        <f t="shared" si="225"/>
        <v>0</v>
      </c>
      <c r="G238" s="183">
        <f t="shared" si="225"/>
        <v>0</v>
      </c>
      <c r="H238" s="183">
        <f t="shared" si="225"/>
        <v>0</v>
      </c>
      <c r="I238" s="183">
        <f t="shared" si="225"/>
        <v>0</v>
      </c>
      <c r="J238" s="183">
        <f t="shared" si="225"/>
        <v>0</v>
      </c>
      <c r="K238" s="183">
        <f t="shared" si="225"/>
        <v>0</v>
      </c>
      <c r="L238" s="183">
        <f t="shared" si="225"/>
        <v>0</v>
      </c>
      <c r="M238" s="183">
        <f t="shared" si="225"/>
        <v>0</v>
      </c>
      <c r="N238" s="183">
        <f t="shared" si="225"/>
        <v>0</v>
      </c>
      <c r="O238" s="183">
        <f t="shared" si="225"/>
        <v>0</v>
      </c>
      <c r="P238" s="183">
        <f t="shared" si="225"/>
        <v>0</v>
      </c>
      <c r="Q238" s="183">
        <f t="shared" si="225"/>
        <v>0</v>
      </c>
      <c r="R238" s="183">
        <f t="shared" si="225"/>
        <v>0</v>
      </c>
      <c r="S238" s="183">
        <f t="shared" si="223"/>
        <v>0</v>
      </c>
      <c r="T238" s="183">
        <f t="shared" si="223"/>
        <v>0</v>
      </c>
      <c r="U238" s="183">
        <f t="shared" si="223"/>
        <v>0</v>
      </c>
      <c r="V238" s="183">
        <f t="shared" si="223"/>
        <v>0</v>
      </c>
      <c r="W238" s="183">
        <f t="shared" si="223"/>
        <v>0</v>
      </c>
      <c r="X238" s="183">
        <f t="shared" si="223"/>
        <v>0</v>
      </c>
      <c r="Y238" s="183">
        <f t="shared" si="223"/>
        <v>0</v>
      </c>
      <c r="Z238" s="183">
        <f t="shared" si="223"/>
        <v>0</v>
      </c>
      <c r="AA238" s="183">
        <f t="shared" si="224"/>
        <v>0</v>
      </c>
      <c r="AB238" s="183">
        <f t="shared" si="224"/>
        <v>0</v>
      </c>
      <c r="AC238" s="183">
        <f t="shared" si="224"/>
        <v>0</v>
      </c>
      <c r="AD238" s="183">
        <f t="shared" si="224"/>
        <v>0</v>
      </c>
      <c r="AE238" s="183">
        <f t="shared" si="224"/>
        <v>0</v>
      </c>
      <c r="AF238" s="196">
        <f t="shared" si="224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225"/>
        <v>0</v>
      </c>
      <c r="D239" s="183">
        <f t="shared" si="225"/>
        <v>0</v>
      </c>
      <c r="E239" s="183">
        <f t="shared" si="225"/>
        <v>0</v>
      </c>
      <c r="F239" s="183">
        <f t="shared" si="225"/>
        <v>0</v>
      </c>
      <c r="G239" s="183">
        <f t="shared" si="225"/>
        <v>0</v>
      </c>
      <c r="H239" s="183">
        <f t="shared" si="225"/>
        <v>0</v>
      </c>
      <c r="I239" s="183">
        <f t="shared" si="225"/>
        <v>0</v>
      </c>
      <c r="J239" s="183">
        <f t="shared" si="225"/>
        <v>0</v>
      </c>
      <c r="K239" s="183">
        <f t="shared" si="225"/>
        <v>0</v>
      </c>
      <c r="L239" s="183">
        <f t="shared" si="225"/>
        <v>0</v>
      </c>
      <c r="M239" s="183">
        <f t="shared" si="225"/>
        <v>0</v>
      </c>
      <c r="N239" s="183">
        <f t="shared" si="225"/>
        <v>0</v>
      </c>
      <c r="O239" s="183">
        <f t="shared" si="225"/>
        <v>0</v>
      </c>
      <c r="P239" s="183">
        <f t="shared" si="225"/>
        <v>0</v>
      </c>
      <c r="Q239" s="183">
        <f t="shared" si="225"/>
        <v>0</v>
      </c>
      <c r="R239" s="183">
        <f t="shared" si="225"/>
        <v>0</v>
      </c>
      <c r="S239" s="183">
        <f t="shared" si="223"/>
        <v>0</v>
      </c>
      <c r="T239" s="183">
        <f t="shared" si="223"/>
        <v>0</v>
      </c>
      <c r="U239" s="183">
        <f t="shared" si="223"/>
        <v>0</v>
      </c>
      <c r="V239" s="183">
        <f t="shared" si="223"/>
        <v>0</v>
      </c>
      <c r="W239" s="183">
        <f t="shared" si="223"/>
        <v>0</v>
      </c>
      <c r="X239" s="183">
        <f t="shared" si="223"/>
        <v>0</v>
      </c>
      <c r="Y239" s="183">
        <f t="shared" si="223"/>
        <v>0</v>
      </c>
      <c r="Z239" s="183">
        <f t="shared" si="223"/>
        <v>0</v>
      </c>
      <c r="AA239" s="183">
        <f t="shared" si="224"/>
        <v>0</v>
      </c>
      <c r="AB239" s="183">
        <f t="shared" si="224"/>
        <v>0</v>
      </c>
      <c r="AC239" s="183">
        <f t="shared" si="224"/>
        <v>0</v>
      </c>
      <c r="AD239" s="183">
        <f t="shared" si="224"/>
        <v>0</v>
      </c>
      <c r="AE239" s="183">
        <f t="shared" si="224"/>
        <v>0</v>
      </c>
      <c r="AF239" s="196">
        <f t="shared" si="224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225"/>
        <v>0</v>
      </c>
      <c r="D240" s="183">
        <f t="shared" si="225"/>
        <v>0</v>
      </c>
      <c r="E240" s="183">
        <f t="shared" si="225"/>
        <v>0</v>
      </c>
      <c r="F240" s="183">
        <f t="shared" si="225"/>
        <v>0</v>
      </c>
      <c r="G240" s="183">
        <f t="shared" si="225"/>
        <v>0</v>
      </c>
      <c r="H240" s="183">
        <f t="shared" si="225"/>
        <v>0</v>
      </c>
      <c r="I240" s="183">
        <f t="shared" si="225"/>
        <v>0</v>
      </c>
      <c r="J240" s="183">
        <f t="shared" si="225"/>
        <v>0</v>
      </c>
      <c r="K240" s="183">
        <f t="shared" si="225"/>
        <v>0</v>
      </c>
      <c r="L240" s="183">
        <f t="shared" si="225"/>
        <v>0</v>
      </c>
      <c r="M240" s="183">
        <f t="shared" si="225"/>
        <v>0</v>
      </c>
      <c r="N240" s="183">
        <f t="shared" si="225"/>
        <v>0</v>
      </c>
      <c r="O240" s="183">
        <f t="shared" si="225"/>
        <v>0</v>
      </c>
      <c r="P240" s="183">
        <f t="shared" si="225"/>
        <v>0</v>
      </c>
      <c r="Q240" s="183">
        <f t="shared" si="225"/>
        <v>0</v>
      </c>
      <c r="R240" s="183">
        <f t="shared" si="225"/>
        <v>0</v>
      </c>
      <c r="S240" s="183">
        <f t="shared" si="223"/>
        <v>0</v>
      </c>
      <c r="T240" s="183">
        <f t="shared" si="223"/>
        <v>0</v>
      </c>
      <c r="U240" s="183">
        <f t="shared" si="223"/>
        <v>0</v>
      </c>
      <c r="V240" s="183">
        <f t="shared" si="223"/>
        <v>0</v>
      </c>
      <c r="W240" s="183">
        <f t="shared" si="223"/>
        <v>0</v>
      </c>
      <c r="X240" s="183">
        <f t="shared" si="223"/>
        <v>0</v>
      </c>
      <c r="Y240" s="183">
        <f t="shared" si="223"/>
        <v>0</v>
      </c>
      <c r="Z240" s="183">
        <f t="shared" si="223"/>
        <v>0</v>
      </c>
      <c r="AA240" s="183">
        <f t="shared" ref="AA240:AF255" si="226">Z240</f>
        <v>0</v>
      </c>
      <c r="AB240" s="183">
        <f t="shared" si="226"/>
        <v>0</v>
      </c>
      <c r="AC240" s="183">
        <f t="shared" si="226"/>
        <v>0</v>
      </c>
      <c r="AD240" s="183">
        <f t="shared" si="226"/>
        <v>0</v>
      </c>
      <c r="AE240" s="183">
        <f t="shared" si="226"/>
        <v>0</v>
      </c>
      <c r="AF240" s="196">
        <f t="shared" si="226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225"/>
        <v>0</v>
      </c>
      <c r="D241" s="183">
        <f t="shared" si="225"/>
        <v>0</v>
      </c>
      <c r="E241" s="183">
        <f t="shared" si="225"/>
        <v>0</v>
      </c>
      <c r="F241" s="183">
        <f t="shared" si="225"/>
        <v>0</v>
      </c>
      <c r="G241" s="183">
        <f t="shared" si="225"/>
        <v>0</v>
      </c>
      <c r="H241" s="183">
        <f t="shared" si="225"/>
        <v>0</v>
      </c>
      <c r="I241" s="183">
        <f t="shared" si="225"/>
        <v>0</v>
      </c>
      <c r="J241" s="183">
        <f t="shared" si="225"/>
        <v>0</v>
      </c>
      <c r="K241" s="183">
        <f t="shared" si="225"/>
        <v>0</v>
      </c>
      <c r="L241" s="183">
        <f t="shared" si="225"/>
        <v>0</v>
      </c>
      <c r="M241" s="183">
        <f t="shared" si="225"/>
        <v>0</v>
      </c>
      <c r="N241" s="183">
        <f t="shared" si="225"/>
        <v>0</v>
      </c>
      <c r="O241" s="183">
        <f t="shared" si="225"/>
        <v>0</v>
      </c>
      <c r="P241" s="183">
        <f t="shared" si="225"/>
        <v>0</v>
      </c>
      <c r="Q241" s="183">
        <f t="shared" si="225"/>
        <v>0</v>
      </c>
      <c r="R241" s="183">
        <f t="shared" si="225"/>
        <v>0</v>
      </c>
      <c r="S241" s="183">
        <f t="shared" si="223"/>
        <v>0</v>
      </c>
      <c r="T241" s="183">
        <f t="shared" si="223"/>
        <v>0</v>
      </c>
      <c r="U241" s="183">
        <f t="shared" si="223"/>
        <v>0</v>
      </c>
      <c r="V241" s="183">
        <f t="shared" si="223"/>
        <v>0</v>
      </c>
      <c r="W241" s="183">
        <f t="shared" si="223"/>
        <v>0</v>
      </c>
      <c r="X241" s="183">
        <f t="shared" si="223"/>
        <v>0</v>
      </c>
      <c r="Y241" s="183">
        <f t="shared" si="223"/>
        <v>0</v>
      </c>
      <c r="Z241" s="183">
        <f t="shared" si="223"/>
        <v>0</v>
      </c>
      <c r="AA241" s="183">
        <f t="shared" si="226"/>
        <v>0</v>
      </c>
      <c r="AB241" s="183">
        <f t="shared" si="226"/>
        <v>0</v>
      </c>
      <c r="AC241" s="183">
        <f t="shared" si="226"/>
        <v>0</v>
      </c>
      <c r="AD241" s="183">
        <f t="shared" si="226"/>
        <v>0</v>
      </c>
      <c r="AE241" s="183">
        <f t="shared" si="226"/>
        <v>0</v>
      </c>
      <c r="AF241" s="196">
        <f t="shared" si="226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225"/>
        <v>0</v>
      </c>
      <c r="D242" s="183">
        <f t="shared" si="225"/>
        <v>0</v>
      </c>
      <c r="E242" s="183">
        <f t="shared" si="225"/>
        <v>0</v>
      </c>
      <c r="F242" s="183">
        <f t="shared" si="225"/>
        <v>0</v>
      </c>
      <c r="G242" s="183">
        <f t="shared" si="225"/>
        <v>0</v>
      </c>
      <c r="H242" s="183">
        <f t="shared" si="225"/>
        <v>0</v>
      </c>
      <c r="I242" s="183">
        <f t="shared" si="225"/>
        <v>0</v>
      </c>
      <c r="J242" s="183">
        <f t="shared" si="225"/>
        <v>0</v>
      </c>
      <c r="K242" s="183">
        <f t="shared" si="225"/>
        <v>0</v>
      </c>
      <c r="L242" s="183">
        <f t="shared" si="225"/>
        <v>0</v>
      </c>
      <c r="M242" s="183">
        <f t="shared" si="225"/>
        <v>0</v>
      </c>
      <c r="N242" s="183">
        <f t="shared" si="225"/>
        <v>0</v>
      </c>
      <c r="O242" s="183">
        <f t="shared" si="225"/>
        <v>0</v>
      </c>
      <c r="P242" s="183">
        <f t="shared" si="225"/>
        <v>0</v>
      </c>
      <c r="Q242" s="183">
        <f t="shared" si="225"/>
        <v>0</v>
      </c>
      <c r="R242" s="183">
        <f t="shared" ref="C242:S257" si="227">Q242</f>
        <v>0</v>
      </c>
      <c r="S242" s="183">
        <f t="shared" si="227"/>
        <v>0</v>
      </c>
      <c r="T242" s="183">
        <f t="shared" ref="T242:Z255" si="228">S242</f>
        <v>0</v>
      </c>
      <c r="U242" s="183">
        <f t="shared" si="228"/>
        <v>0</v>
      </c>
      <c r="V242" s="183">
        <f t="shared" si="228"/>
        <v>0</v>
      </c>
      <c r="W242" s="183">
        <f t="shared" si="228"/>
        <v>0</v>
      </c>
      <c r="X242" s="183">
        <f t="shared" si="228"/>
        <v>0</v>
      </c>
      <c r="Y242" s="183">
        <f t="shared" si="228"/>
        <v>0</v>
      </c>
      <c r="Z242" s="183">
        <f t="shared" si="228"/>
        <v>0</v>
      </c>
      <c r="AA242" s="183">
        <f t="shared" si="226"/>
        <v>0</v>
      </c>
      <c r="AB242" s="183">
        <f t="shared" si="226"/>
        <v>0</v>
      </c>
      <c r="AC242" s="183">
        <f t="shared" si="226"/>
        <v>0</v>
      </c>
      <c r="AD242" s="183">
        <f t="shared" si="226"/>
        <v>0</v>
      </c>
      <c r="AE242" s="183">
        <f t="shared" si="226"/>
        <v>0</v>
      </c>
      <c r="AF242" s="196">
        <f t="shared" si="226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227"/>
        <v>0</v>
      </c>
      <c r="D243" s="183">
        <f t="shared" si="227"/>
        <v>0</v>
      </c>
      <c r="E243" s="183">
        <f t="shared" si="227"/>
        <v>0</v>
      </c>
      <c r="F243" s="183">
        <f t="shared" si="227"/>
        <v>0</v>
      </c>
      <c r="G243" s="183">
        <f t="shared" si="227"/>
        <v>0</v>
      </c>
      <c r="H243" s="183">
        <f t="shared" si="227"/>
        <v>0</v>
      </c>
      <c r="I243" s="183">
        <f t="shared" si="227"/>
        <v>0</v>
      </c>
      <c r="J243" s="183">
        <f t="shared" si="227"/>
        <v>0</v>
      </c>
      <c r="K243" s="183">
        <f t="shared" si="227"/>
        <v>0</v>
      </c>
      <c r="L243" s="183">
        <f t="shared" si="227"/>
        <v>0</v>
      </c>
      <c r="M243" s="183">
        <f t="shared" si="227"/>
        <v>0</v>
      </c>
      <c r="N243" s="183">
        <f t="shared" si="227"/>
        <v>0</v>
      </c>
      <c r="O243" s="183">
        <f t="shared" si="227"/>
        <v>0</v>
      </c>
      <c r="P243" s="183">
        <f t="shared" si="227"/>
        <v>0</v>
      </c>
      <c r="Q243" s="183">
        <f t="shared" si="227"/>
        <v>0</v>
      </c>
      <c r="R243" s="183">
        <f t="shared" si="227"/>
        <v>0</v>
      </c>
      <c r="S243" s="183">
        <f t="shared" si="227"/>
        <v>0</v>
      </c>
      <c r="T243" s="183">
        <f t="shared" si="228"/>
        <v>0</v>
      </c>
      <c r="U243" s="183">
        <f t="shared" si="228"/>
        <v>0</v>
      </c>
      <c r="V243" s="183">
        <f t="shared" si="228"/>
        <v>0</v>
      </c>
      <c r="W243" s="183">
        <f t="shared" si="228"/>
        <v>0</v>
      </c>
      <c r="X243" s="183">
        <f t="shared" si="228"/>
        <v>0</v>
      </c>
      <c r="Y243" s="183">
        <f t="shared" si="228"/>
        <v>0</v>
      </c>
      <c r="Z243" s="183">
        <f t="shared" si="228"/>
        <v>0</v>
      </c>
      <c r="AA243" s="183">
        <f t="shared" si="226"/>
        <v>0</v>
      </c>
      <c r="AB243" s="183">
        <f t="shared" si="226"/>
        <v>0</v>
      </c>
      <c r="AC243" s="183">
        <f t="shared" si="226"/>
        <v>0</v>
      </c>
      <c r="AD243" s="183">
        <f t="shared" si="226"/>
        <v>0</v>
      </c>
      <c r="AE243" s="183">
        <f t="shared" si="226"/>
        <v>0</v>
      </c>
      <c r="AF243" s="196">
        <f t="shared" si="226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227"/>
        <v>0</v>
      </c>
      <c r="D244" s="183">
        <f t="shared" si="227"/>
        <v>0</v>
      </c>
      <c r="E244" s="183">
        <f t="shared" si="227"/>
        <v>0</v>
      </c>
      <c r="F244" s="183">
        <f t="shared" si="227"/>
        <v>0</v>
      </c>
      <c r="G244" s="183">
        <f t="shared" si="227"/>
        <v>0</v>
      </c>
      <c r="H244" s="183">
        <f t="shared" si="227"/>
        <v>0</v>
      </c>
      <c r="I244" s="183">
        <f t="shared" si="227"/>
        <v>0</v>
      </c>
      <c r="J244" s="183">
        <f t="shared" si="227"/>
        <v>0</v>
      </c>
      <c r="K244" s="183">
        <f t="shared" si="227"/>
        <v>0</v>
      </c>
      <c r="L244" s="183">
        <f t="shared" si="227"/>
        <v>0</v>
      </c>
      <c r="M244" s="183">
        <f t="shared" si="227"/>
        <v>0</v>
      </c>
      <c r="N244" s="183">
        <f t="shared" si="227"/>
        <v>0</v>
      </c>
      <c r="O244" s="183">
        <f t="shared" si="227"/>
        <v>0</v>
      </c>
      <c r="P244" s="183">
        <f t="shared" si="227"/>
        <v>0</v>
      </c>
      <c r="Q244" s="183">
        <f t="shared" si="227"/>
        <v>0</v>
      </c>
      <c r="R244" s="183">
        <f t="shared" si="227"/>
        <v>0</v>
      </c>
      <c r="S244" s="183">
        <f t="shared" si="227"/>
        <v>0</v>
      </c>
      <c r="T244" s="183">
        <f t="shared" si="228"/>
        <v>0</v>
      </c>
      <c r="U244" s="183">
        <f t="shared" si="228"/>
        <v>0</v>
      </c>
      <c r="V244" s="183">
        <f t="shared" si="228"/>
        <v>0</v>
      </c>
      <c r="W244" s="183">
        <f t="shared" si="228"/>
        <v>0</v>
      </c>
      <c r="X244" s="183">
        <f t="shared" si="228"/>
        <v>0</v>
      </c>
      <c r="Y244" s="183">
        <f t="shared" si="228"/>
        <v>0</v>
      </c>
      <c r="Z244" s="183">
        <f t="shared" si="228"/>
        <v>0</v>
      </c>
      <c r="AA244" s="183">
        <f t="shared" si="226"/>
        <v>0</v>
      </c>
      <c r="AB244" s="183">
        <f t="shared" si="226"/>
        <v>0</v>
      </c>
      <c r="AC244" s="183">
        <f t="shared" si="226"/>
        <v>0</v>
      </c>
      <c r="AD244" s="183">
        <f t="shared" si="226"/>
        <v>0</v>
      </c>
      <c r="AE244" s="183">
        <f t="shared" si="226"/>
        <v>0</v>
      </c>
      <c r="AF244" s="196">
        <f t="shared" si="226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227"/>
        <v>0</v>
      </c>
      <c r="D245" s="183">
        <f t="shared" si="227"/>
        <v>0</v>
      </c>
      <c r="E245" s="183">
        <f t="shared" si="227"/>
        <v>0</v>
      </c>
      <c r="F245" s="183">
        <f t="shared" si="227"/>
        <v>0</v>
      </c>
      <c r="G245" s="183">
        <f t="shared" si="227"/>
        <v>0</v>
      </c>
      <c r="H245" s="183">
        <f t="shared" si="227"/>
        <v>0</v>
      </c>
      <c r="I245" s="183">
        <f t="shared" si="227"/>
        <v>0</v>
      </c>
      <c r="J245" s="183">
        <f t="shared" si="227"/>
        <v>0</v>
      </c>
      <c r="K245" s="183">
        <f t="shared" si="227"/>
        <v>0</v>
      </c>
      <c r="L245" s="183">
        <f t="shared" si="227"/>
        <v>0</v>
      </c>
      <c r="M245" s="183">
        <f t="shared" si="227"/>
        <v>0</v>
      </c>
      <c r="N245" s="183">
        <f t="shared" si="227"/>
        <v>0</v>
      </c>
      <c r="O245" s="183">
        <f t="shared" si="227"/>
        <v>0</v>
      </c>
      <c r="P245" s="183">
        <f t="shared" si="227"/>
        <v>0</v>
      </c>
      <c r="Q245" s="183">
        <f t="shared" si="227"/>
        <v>0</v>
      </c>
      <c r="R245" s="183">
        <f t="shared" si="227"/>
        <v>0</v>
      </c>
      <c r="S245" s="183">
        <f t="shared" si="227"/>
        <v>0</v>
      </c>
      <c r="T245" s="183">
        <f t="shared" si="228"/>
        <v>0</v>
      </c>
      <c r="U245" s="183">
        <f t="shared" si="228"/>
        <v>0</v>
      </c>
      <c r="V245" s="183">
        <f t="shared" si="228"/>
        <v>0</v>
      </c>
      <c r="W245" s="183">
        <f t="shared" si="228"/>
        <v>0</v>
      </c>
      <c r="X245" s="183">
        <f t="shared" si="228"/>
        <v>0</v>
      </c>
      <c r="Y245" s="183">
        <f t="shared" si="228"/>
        <v>0</v>
      </c>
      <c r="Z245" s="183">
        <f t="shared" si="228"/>
        <v>0</v>
      </c>
      <c r="AA245" s="183">
        <f t="shared" si="226"/>
        <v>0</v>
      </c>
      <c r="AB245" s="183">
        <f t="shared" si="226"/>
        <v>0</v>
      </c>
      <c r="AC245" s="183">
        <f t="shared" si="226"/>
        <v>0</v>
      </c>
      <c r="AD245" s="183">
        <f t="shared" si="226"/>
        <v>0</v>
      </c>
      <c r="AE245" s="183">
        <f t="shared" si="226"/>
        <v>0</v>
      </c>
      <c r="AF245" s="196">
        <f t="shared" si="226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227"/>
        <v>0</v>
      </c>
      <c r="D246" s="183">
        <f t="shared" si="227"/>
        <v>0</v>
      </c>
      <c r="E246" s="183">
        <f t="shared" si="227"/>
        <v>0</v>
      </c>
      <c r="F246" s="183">
        <f t="shared" si="227"/>
        <v>0</v>
      </c>
      <c r="G246" s="183">
        <f t="shared" si="227"/>
        <v>0</v>
      </c>
      <c r="H246" s="183">
        <f t="shared" si="227"/>
        <v>0</v>
      </c>
      <c r="I246" s="183">
        <f t="shared" si="227"/>
        <v>0</v>
      </c>
      <c r="J246" s="183">
        <f t="shared" si="227"/>
        <v>0</v>
      </c>
      <c r="K246" s="183">
        <f t="shared" si="227"/>
        <v>0</v>
      </c>
      <c r="L246" s="183">
        <f t="shared" si="227"/>
        <v>0</v>
      </c>
      <c r="M246" s="183">
        <f t="shared" si="227"/>
        <v>0</v>
      </c>
      <c r="N246" s="183">
        <f t="shared" si="227"/>
        <v>0</v>
      </c>
      <c r="O246" s="183">
        <f t="shared" si="227"/>
        <v>0</v>
      </c>
      <c r="P246" s="183">
        <f t="shared" si="227"/>
        <v>0</v>
      </c>
      <c r="Q246" s="183">
        <f t="shared" si="227"/>
        <v>0</v>
      </c>
      <c r="R246" s="183">
        <f t="shared" si="227"/>
        <v>0</v>
      </c>
      <c r="S246" s="183">
        <f t="shared" si="227"/>
        <v>0</v>
      </c>
      <c r="T246" s="183">
        <f t="shared" si="228"/>
        <v>0</v>
      </c>
      <c r="U246" s="183">
        <f t="shared" si="228"/>
        <v>0</v>
      </c>
      <c r="V246" s="183">
        <f t="shared" si="228"/>
        <v>0</v>
      </c>
      <c r="W246" s="183">
        <f t="shared" si="228"/>
        <v>0</v>
      </c>
      <c r="X246" s="183">
        <f t="shared" si="228"/>
        <v>0</v>
      </c>
      <c r="Y246" s="183">
        <f t="shared" si="228"/>
        <v>0</v>
      </c>
      <c r="Z246" s="183">
        <f t="shared" si="228"/>
        <v>0</v>
      </c>
      <c r="AA246" s="183">
        <f t="shared" si="226"/>
        <v>0</v>
      </c>
      <c r="AB246" s="183">
        <f t="shared" si="226"/>
        <v>0</v>
      </c>
      <c r="AC246" s="183">
        <f t="shared" si="226"/>
        <v>0</v>
      </c>
      <c r="AD246" s="183">
        <f t="shared" si="226"/>
        <v>0</v>
      </c>
      <c r="AE246" s="183">
        <f t="shared" si="226"/>
        <v>0</v>
      </c>
      <c r="AF246" s="196">
        <f t="shared" si="226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227"/>
        <v>0</v>
      </c>
      <c r="D247" s="183">
        <f t="shared" si="227"/>
        <v>0</v>
      </c>
      <c r="E247" s="183">
        <f t="shared" si="227"/>
        <v>0</v>
      </c>
      <c r="F247" s="183">
        <f t="shared" si="227"/>
        <v>0</v>
      </c>
      <c r="G247" s="183">
        <f t="shared" si="227"/>
        <v>0</v>
      </c>
      <c r="H247" s="183">
        <f t="shared" si="227"/>
        <v>0</v>
      </c>
      <c r="I247" s="183">
        <f t="shared" si="227"/>
        <v>0</v>
      </c>
      <c r="J247" s="183">
        <f t="shared" si="227"/>
        <v>0</v>
      </c>
      <c r="K247" s="183">
        <f t="shared" si="227"/>
        <v>0</v>
      </c>
      <c r="L247" s="183">
        <f t="shared" si="227"/>
        <v>0</v>
      </c>
      <c r="M247" s="183">
        <f t="shared" si="227"/>
        <v>0</v>
      </c>
      <c r="N247" s="183">
        <f t="shared" si="227"/>
        <v>0</v>
      </c>
      <c r="O247" s="183">
        <f t="shared" si="227"/>
        <v>0</v>
      </c>
      <c r="P247" s="183">
        <f t="shared" si="227"/>
        <v>0</v>
      </c>
      <c r="Q247" s="183">
        <f t="shared" si="227"/>
        <v>0</v>
      </c>
      <c r="R247" s="183">
        <f t="shared" si="227"/>
        <v>0</v>
      </c>
      <c r="S247" s="183">
        <f t="shared" si="227"/>
        <v>0</v>
      </c>
      <c r="T247" s="183">
        <f t="shared" si="228"/>
        <v>0</v>
      </c>
      <c r="U247" s="183">
        <f t="shared" si="228"/>
        <v>0</v>
      </c>
      <c r="V247" s="183">
        <f t="shared" si="228"/>
        <v>0</v>
      </c>
      <c r="W247" s="183">
        <f t="shared" si="228"/>
        <v>0</v>
      </c>
      <c r="X247" s="183">
        <f t="shared" si="228"/>
        <v>0</v>
      </c>
      <c r="Y247" s="183">
        <f t="shared" si="228"/>
        <v>0</v>
      </c>
      <c r="Z247" s="183">
        <f t="shared" si="228"/>
        <v>0</v>
      </c>
      <c r="AA247" s="183">
        <f t="shared" si="226"/>
        <v>0</v>
      </c>
      <c r="AB247" s="183">
        <f t="shared" si="226"/>
        <v>0</v>
      </c>
      <c r="AC247" s="183">
        <f t="shared" si="226"/>
        <v>0</v>
      </c>
      <c r="AD247" s="183">
        <f t="shared" si="226"/>
        <v>0</v>
      </c>
      <c r="AE247" s="183">
        <f t="shared" si="226"/>
        <v>0</v>
      </c>
      <c r="AF247" s="196">
        <f t="shared" si="226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227"/>
        <v>0</v>
      </c>
      <c r="D248" s="183">
        <f t="shared" si="227"/>
        <v>0</v>
      </c>
      <c r="E248" s="183">
        <f t="shared" si="227"/>
        <v>0</v>
      </c>
      <c r="F248" s="183">
        <f t="shared" si="227"/>
        <v>0</v>
      </c>
      <c r="G248" s="183">
        <f t="shared" si="227"/>
        <v>0</v>
      </c>
      <c r="H248" s="183">
        <f t="shared" si="227"/>
        <v>0</v>
      </c>
      <c r="I248" s="183">
        <f t="shared" si="227"/>
        <v>0</v>
      </c>
      <c r="J248" s="183">
        <f t="shared" si="227"/>
        <v>0</v>
      </c>
      <c r="K248" s="183">
        <f t="shared" si="227"/>
        <v>0</v>
      </c>
      <c r="L248" s="183">
        <f t="shared" si="227"/>
        <v>0</v>
      </c>
      <c r="M248" s="183">
        <f t="shared" si="227"/>
        <v>0</v>
      </c>
      <c r="N248" s="183">
        <f t="shared" si="227"/>
        <v>0</v>
      </c>
      <c r="O248" s="183">
        <f t="shared" si="227"/>
        <v>0</v>
      </c>
      <c r="P248" s="183">
        <f t="shared" si="227"/>
        <v>0</v>
      </c>
      <c r="Q248" s="183">
        <f t="shared" si="227"/>
        <v>0</v>
      </c>
      <c r="R248" s="183">
        <f t="shared" si="227"/>
        <v>0</v>
      </c>
      <c r="S248" s="183">
        <f t="shared" si="227"/>
        <v>0</v>
      </c>
      <c r="T248" s="183">
        <f t="shared" si="228"/>
        <v>0</v>
      </c>
      <c r="U248" s="183">
        <f t="shared" si="228"/>
        <v>0</v>
      </c>
      <c r="V248" s="183">
        <f t="shared" si="228"/>
        <v>0</v>
      </c>
      <c r="W248" s="183">
        <f t="shared" si="228"/>
        <v>0</v>
      </c>
      <c r="X248" s="183">
        <f t="shared" si="228"/>
        <v>0</v>
      </c>
      <c r="Y248" s="183">
        <f t="shared" si="228"/>
        <v>0</v>
      </c>
      <c r="Z248" s="183">
        <f t="shared" si="228"/>
        <v>0</v>
      </c>
      <c r="AA248" s="183">
        <f t="shared" si="226"/>
        <v>0</v>
      </c>
      <c r="AB248" s="183">
        <f t="shared" si="226"/>
        <v>0</v>
      </c>
      <c r="AC248" s="183">
        <f t="shared" si="226"/>
        <v>0</v>
      </c>
      <c r="AD248" s="183">
        <f t="shared" si="226"/>
        <v>0</v>
      </c>
      <c r="AE248" s="183">
        <f t="shared" si="226"/>
        <v>0</v>
      </c>
      <c r="AF248" s="196">
        <f t="shared" si="226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227"/>
        <v>0</v>
      </c>
      <c r="D249" s="183">
        <f t="shared" si="227"/>
        <v>0</v>
      </c>
      <c r="E249" s="183">
        <f t="shared" si="227"/>
        <v>0</v>
      </c>
      <c r="F249" s="183">
        <f t="shared" si="227"/>
        <v>0</v>
      </c>
      <c r="G249" s="183">
        <f t="shared" si="227"/>
        <v>0</v>
      </c>
      <c r="H249" s="183">
        <f t="shared" si="227"/>
        <v>0</v>
      </c>
      <c r="I249" s="183">
        <f t="shared" si="227"/>
        <v>0</v>
      </c>
      <c r="J249" s="183">
        <f t="shared" si="227"/>
        <v>0</v>
      </c>
      <c r="K249" s="183">
        <f t="shared" si="227"/>
        <v>0</v>
      </c>
      <c r="L249" s="183">
        <f t="shared" si="227"/>
        <v>0</v>
      </c>
      <c r="M249" s="183">
        <f t="shared" si="227"/>
        <v>0</v>
      </c>
      <c r="N249" s="183">
        <f t="shared" si="227"/>
        <v>0</v>
      </c>
      <c r="O249" s="183">
        <f t="shared" si="227"/>
        <v>0</v>
      </c>
      <c r="P249" s="183">
        <f t="shared" si="227"/>
        <v>0</v>
      </c>
      <c r="Q249" s="183">
        <f t="shared" si="227"/>
        <v>0</v>
      </c>
      <c r="R249" s="183">
        <f t="shared" si="227"/>
        <v>0</v>
      </c>
      <c r="S249" s="183">
        <f t="shared" si="227"/>
        <v>0</v>
      </c>
      <c r="T249" s="183">
        <f t="shared" si="228"/>
        <v>0</v>
      </c>
      <c r="U249" s="183">
        <f t="shared" si="228"/>
        <v>0</v>
      </c>
      <c r="V249" s="183">
        <f t="shared" si="228"/>
        <v>0</v>
      </c>
      <c r="W249" s="183">
        <f t="shared" si="228"/>
        <v>0</v>
      </c>
      <c r="X249" s="183">
        <f t="shared" si="228"/>
        <v>0</v>
      </c>
      <c r="Y249" s="183">
        <f t="shared" si="228"/>
        <v>0</v>
      </c>
      <c r="Z249" s="183">
        <f t="shared" si="228"/>
        <v>0</v>
      </c>
      <c r="AA249" s="183">
        <f t="shared" si="226"/>
        <v>0</v>
      </c>
      <c r="AB249" s="183">
        <f t="shared" si="226"/>
        <v>0</v>
      </c>
      <c r="AC249" s="183">
        <f t="shared" si="226"/>
        <v>0</v>
      </c>
      <c r="AD249" s="183">
        <f t="shared" si="226"/>
        <v>0</v>
      </c>
      <c r="AE249" s="183">
        <f t="shared" si="226"/>
        <v>0</v>
      </c>
      <c r="AF249" s="196">
        <f t="shared" si="226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227"/>
        <v>0</v>
      </c>
      <c r="D250" s="183">
        <f t="shared" si="227"/>
        <v>0</v>
      </c>
      <c r="E250" s="183">
        <f t="shared" si="227"/>
        <v>0</v>
      </c>
      <c r="F250" s="183">
        <f t="shared" si="227"/>
        <v>0</v>
      </c>
      <c r="G250" s="183">
        <f t="shared" si="227"/>
        <v>0</v>
      </c>
      <c r="H250" s="183">
        <f t="shared" si="227"/>
        <v>0</v>
      </c>
      <c r="I250" s="183">
        <f t="shared" si="227"/>
        <v>0</v>
      </c>
      <c r="J250" s="183">
        <f t="shared" si="227"/>
        <v>0</v>
      </c>
      <c r="K250" s="183">
        <f t="shared" si="227"/>
        <v>0</v>
      </c>
      <c r="L250" s="183">
        <f t="shared" si="227"/>
        <v>0</v>
      </c>
      <c r="M250" s="183">
        <f t="shared" si="227"/>
        <v>0</v>
      </c>
      <c r="N250" s="183">
        <f t="shared" si="227"/>
        <v>0</v>
      </c>
      <c r="O250" s="183">
        <f t="shared" si="227"/>
        <v>0</v>
      </c>
      <c r="P250" s="183">
        <f t="shared" si="227"/>
        <v>0</v>
      </c>
      <c r="Q250" s="183">
        <f t="shared" si="227"/>
        <v>0</v>
      </c>
      <c r="R250" s="183">
        <f t="shared" si="227"/>
        <v>0</v>
      </c>
      <c r="S250" s="183">
        <f t="shared" si="227"/>
        <v>0</v>
      </c>
      <c r="T250" s="183">
        <f t="shared" si="228"/>
        <v>0</v>
      </c>
      <c r="U250" s="183">
        <f t="shared" si="228"/>
        <v>0</v>
      </c>
      <c r="V250" s="183">
        <f t="shared" si="228"/>
        <v>0</v>
      </c>
      <c r="W250" s="183">
        <f t="shared" si="228"/>
        <v>0</v>
      </c>
      <c r="X250" s="183">
        <f t="shared" si="228"/>
        <v>0</v>
      </c>
      <c r="Y250" s="183">
        <f t="shared" si="228"/>
        <v>0</v>
      </c>
      <c r="Z250" s="183">
        <f t="shared" si="228"/>
        <v>0</v>
      </c>
      <c r="AA250" s="183">
        <f t="shared" si="226"/>
        <v>0</v>
      </c>
      <c r="AB250" s="183">
        <f t="shared" si="226"/>
        <v>0</v>
      </c>
      <c r="AC250" s="183">
        <f t="shared" si="226"/>
        <v>0</v>
      </c>
      <c r="AD250" s="183">
        <f t="shared" si="226"/>
        <v>0</v>
      </c>
      <c r="AE250" s="183">
        <f t="shared" si="226"/>
        <v>0</v>
      </c>
      <c r="AF250" s="196">
        <f t="shared" si="226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227"/>
        <v>0</v>
      </c>
      <c r="D251" s="183">
        <f t="shared" si="227"/>
        <v>0</v>
      </c>
      <c r="E251" s="183">
        <f t="shared" si="227"/>
        <v>0</v>
      </c>
      <c r="F251" s="183">
        <f t="shared" si="227"/>
        <v>0</v>
      </c>
      <c r="G251" s="183">
        <f t="shared" si="227"/>
        <v>0</v>
      </c>
      <c r="H251" s="183">
        <f t="shared" si="227"/>
        <v>0</v>
      </c>
      <c r="I251" s="183">
        <f t="shared" si="227"/>
        <v>0</v>
      </c>
      <c r="J251" s="183">
        <f t="shared" si="227"/>
        <v>0</v>
      </c>
      <c r="K251" s="183">
        <f t="shared" si="227"/>
        <v>0</v>
      </c>
      <c r="L251" s="183">
        <f t="shared" si="227"/>
        <v>0</v>
      </c>
      <c r="M251" s="183">
        <f t="shared" si="227"/>
        <v>0</v>
      </c>
      <c r="N251" s="183">
        <f t="shared" si="227"/>
        <v>0</v>
      </c>
      <c r="O251" s="183">
        <f t="shared" si="227"/>
        <v>0</v>
      </c>
      <c r="P251" s="183">
        <f t="shared" si="227"/>
        <v>0</v>
      </c>
      <c r="Q251" s="183">
        <f t="shared" si="227"/>
        <v>0</v>
      </c>
      <c r="R251" s="183">
        <f t="shared" si="227"/>
        <v>0</v>
      </c>
      <c r="S251" s="183">
        <f t="shared" si="227"/>
        <v>0</v>
      </c>
      <c r="T251" s="183">
        <f t="shared" si="228"/>
        <v>0</v>
      </c>
      <c r="U251" s="183">
        <f t="shared" si="228"/>
        <v>0</v>
      </c>
      <c r="V251" s="183">
        <f t="shared" si="228"/>
        <v>0</v>
      </c>
      <c r="W251" s="183">
        <f t="shared" si="228"/>
        <v>0</v>
      </c>
      <c r="X251" s="183">
        <f t="shared" si="228"/>
        <v>0</v>
      </c>
      <c r="Y251" s="183">
        <f t="shared" si="228"/>
        <v>0</v>
      </c>
      <c r="Z251" s="183">
        <f t="shared" si="228"/>
        <v>0</v>
      </c>
      <c r="AA251" s="183">
        <f t="shared" si="226"/>
        <v>0</v>
      </c>
      <c r="AB251" s="183">
        <f t="shared" si="226"/>
        <v>0</v>
      </c>
      <c r="AC251" s="183">
        <f t="shared" si="226"/>
        <v>0</v>
      </c>
      <c r="AD251" s="183">
        <f t="shared" si="226"/>
        <v>0</v>
      </c>
      <c r="AE251" s="183">
        <f t="shared" si="226"/>
        <v>0</v>
      </c>
      <c r="AF251" s="196">
        <f t="shared" si="226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227"/>
        <v>0</v>
      </c>
      <c r="D252" s="183">
        <f t="shared" si="227"/>
        <v>0</v>
      </c>
      <c r="E252" s="183">
        <f t="shared" si="227"/>
        <v>0</v>
      </c>
      <c r="F252" s="183">
        <f t="shared" si="227"/>
        <v>0</v>
      </c>
      <c r="G252" s="183">
        <f t="shared" si="227"/>
        <v>0</v>
      </c>
      <c r="H252" s="183">
        <f t="shared" si="227"/>
        <v>0</v>
      </c>
      <c r="I252" s="183">
        <f t="shared" si="227"/>
        <v>0</v>
      </c>
      <c r="J252" s="183">
        <f t="shared" si="227"/>
        <v>0</v>
      </c>
      <c r="K252" s="183">
        <f t="shared" si="227"/>
        <v>0</v>
      </c>
      <c r="L252" s="183">
        <f t="shared" si="227"/>
        <v>0</v>
      </c>
      <c r="M252" s="183">
        <f t="shared" si="227"/>
        <v>0</v>
      </c>
      <c r="N252" s="183">
        <f t="shared" si="227"/>
        <v>0</v>
      </c>
      <c r="O252" s="183">
        <f t="shared" si="227"/>
        <v>0</v>
      </c>
      <c r="P252" s="183">
        <f t="shared" si="227"/>
        <v>0</v>
      </c>
      <c r="Q252" s="183">
        <f t="shared" si="227"/>
        <v>0</v>
      </c>
      <c r="R252" s="183">
        <f t="shared" si="227"/>
        <v>0</v>
      </c>
      <c r="S252" s="183">
        <f t="shared" si="227"/>
        <v>0</v>
      </c>
      <c r="T252" s="183">
        <f t="shared" si="228"/>
        <v>0</v>
      </c>
      <c r="U252" s="183">
        <f t="shared" si="228"/>
        <v>0</v>
      </c>
      <c r="V252" s="183">
        <f t="shared" si="228"/>
        <v>0</v>
      </c>
      <c r="W252" s="183">
        <f t="shared" si="228"/>
        <v>0</v>
      </c>
      <c r="X252" s="183">
        <f t="shared" si="228"/>
        <v>0</v>
      </c>
      <c r="Y252" s="183">
        <f t="shared" si="228"/>
        <v>0</v>
      </c>
      <c r="Z252" s="183">
        <f t="shared" si="228"/>
        <v>0</v>
      </c>
      <c r="AA252" s="183">
        <f t="shared" si="226"/>
        <v>0</v>
      </c>
      <c r="AB252" s="183">
        <f t="shared" si="226"/>
        <v>0</v>
      </c>
      <c r="AC252" s="183">
        <f t="shared" si="226"/>
        <v>0</v>
      </c>
      <c r="AD252" s="183">
        <f t="shared" si="226"/>
        <v>0</v>
      </c>
      <c r="AE252" s="183">
        <f t="shared" si="226"/>
        <v>0</v>
      </c>
      <c r="AF252" s="196">
        <f t="shared" si="226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227"/>
        <v>0</v>
      </c>
      <c r="D253" s="183">
        <f t="shared" si="227"/>
        <v>0</v>
      </c>
      <c r="E253" s="183">
        <f t="shared" si="227"/>
        <v>0</v>
      </c>
      <c r="F253" s="183">
        <f t="shared" si="227"/>
        <v>0</v>
      </c>
      <c r="G253" s="183">
        <f t="shared" si="227"/>
        <v>0</v>
      </c>
      <c r="H253" s="183">
        <f t="shared" si="227"/>
        <v>0</v>
      </c>
      <c r="I253" s="183">
        <f t="shared" si="227"/>
        <v>0</v>
      </c>
      <c r="J253" s="183">
        <f t="shared" si="227"/>
        <v>0</v>
      </c>
      <c r="K253" s="183">
        <f t="shared" si="227"/>
        <v>0</v>
      </c>
      <c r="L253" s="183">
        <f t="shared" si="227"/>
        <v>0</v>
      </c>
      <c r="M253" s="183">
        <f t="shared" si="227"/>
        <v>0</v>
      </c>
      <c r="N253" s="183">
        <f t="shared" si="227"/>
        <v>0</v>
      </c>
      <c r="O253" s="183">
        <f t="shared" si="227"/>
        <v>0</v>
      </c>
      <c r="P253" s="183">
        <f t="shared" si="227"/>
        <v>0</v>
      </c>
      <c r="Q253" s="183">
        <f t="shared" si="227"/>
        <v>0</v>
      </c>
      <c r="R253" s="183">
        <f t="shared" si="227"/>
        <v>0</v>
      </c>
      <c r="S253" s="183">
        <f t="shared" si="227"/>
        <v>0</v>
      </c>
      <c r="T253" s="183">
        <f t="shared" si="228"/>
        <v>0</v>
      </c>
      <c r="U253" s="183">
        <f t="shared" si="228"/>
        <v>0</v>
      </c>
      <c r="V253" s="183">
        <f t="shared" si="228"/>
        <v>0</v>
      </c>
      <c r="W253" s="183">
        <f t="shared" si="228"/>
        <v>0</v>
      </c>
      <c r="X253" s="183">
        <f t="shared" si="228"/>
        <v>0</v>
      </c>
      <c r="Y253" s="183">
        <f t="shared" si="228"/>
        <v>0</v>
      </c>
      <c r="Z253" s="183">
        <f t="shared" si="228"/>
        <v>0</v>
      </c>
      <c r="AA253" s="183">
        <f t="shared" si="226"/>
        <v>0</v>
      </c>
      <c r="AB253" s="183">
        <f t="shared" si="226"/>
        <v>0</v>
      </c>
      <c r="AC253" s="183">
        <f t="shared" si="226"/>
        <v>0</v>
      </c>
      <c r="AD253" s="183">
        <f t="shared" si="226"/>
        <v>0</v>
      </c>
      <c r="AE253" s="183">
        <f t="shared" si="226"/>
        <v>0</v>
      </c>
      <c r="AF253" s="196">
        <f t="shared" si="226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227"/>
        <v>0</v>
      </c>
      <c r="D254" s="183">
        <f t="shared" si="227"/>
        <v>0</v>
      </c>
      <c r="E254" s="183">
        <f t="shared" si="227"/>
        <v>0</v>
      </c>
      <c r="F254" s="183">
        <f t="shared" si="227"/>
        <v>0</v>
      </c>
      <c r="G254" s="183">
        <f t="shared" si="227"/>
        <v>0</v>
      </c>
      <c r="H254" s="183">
        <f t="shared" si="227"/>
        <v>0</v>
      </c>
      <c r="I254" s="183">
        <f t="shared" si="227"/>
        <v>0</v>
      </c>
      <c r="J254" s="183">
        <f t="shared" si="227"/>
        <v>0</v>
      </c>
      <c r="K254" s="183">
        <f t="shared" si="227"/>
        <v>0</v>
      </c>
      <c r="L254" s="183">
        <f t="shared" si="227"/>
        <v>0</v>
      </c>
      <c r="M254" s="183">
        <f t="shared" si="227"/>
        <v>0</v>
      </c>
      <c r="N254" s="183">
        <f t="shared" si="227"/>
        <v>0</v>
      </c>
      <c r="O254" s="183">
        <f t="shared" si="227"/>
        <v>0</v>
      </c>
      <c r="P254" s="183">
        <f t="shared" si="227"/>
        <v>0</v>
      </c>
      <c r="Q254" s="183">
        <f t="shared" si="227"/>
        <v>0</v>
      </c>
      <c r="R254" s="183">
        <f t="shared" si="227"/>
        <v>0</v>
      </c>
      <c r="S254" s="183">
        <f t="shared" si="227"/>
        <v>0</v>
      </c>
      <c r="T254" s="183">
        <f t="shared" si="228"/>
        <v>0</v>
      </c>
      <c r="U254" s="183">
        <f t="shared" si="228"/>
        <v>0</v>
      </c>
      <c r="V254" s="183">
        <f t="shared" si="228"/>
        <v>0</v>
      </c>
      <c r="W254" s="183">
        <f t="shared" si="228"/>
        <v>0</v>
      </c>
      <c r="X254" s="183">
        <f t="shared" si="228"/>
        <v>0</v>
      </c>
      <c r="Y254" s="183">
        <f t="shared" si="228"/>
        <v>0</v>
      </c>
      <c r="Z254" s="183">
        <f t="shared" si="228"/>
        <v>0</v>
      </c>
      <c r="AA254" s="183">
        <f t="shared" si="226"/>
        <v>0</v>
      </c>
      <c r="AB254" s="183">
        <f t="shared" si="226"/>
        <v>0</v>
      </c>
      <c r="AC254" s="183">
        <f t="shared" si="226"/>
        <v>0</v>
      </c>
      <c r="AD254" s="183">
        <f t="shared" si="226"/>
        <v>0</v>
      </c>
      <c r="AE254" s="183">
        <f t="shared" si="226"/>
        <v>0</v>
      </c>
      <c r="AF254" s="196">
        <f t="shared" si="226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227"/>
        <v>0</v>
      </c>
      <c r="D255" s="183">
        <f t="shared" si="227"/>
        <v>0</v>
      </c>
      <c r="E255" s="183">
        <f t="shared" si="227"/>
        <v>0</v>
      </c>
      <c r="F255" s="183">
        <f t="shared" si="227"/>
        <v>0</v>
      </c>
      <c r="G255" s="183">
        <f t="shared" si="227"/>
        <v>0</v>
      </c>
      <c r="H255" s="183">
        <f t="shared" si="227"/>
        <v>0</v>
      </c>
      <c r="I255" s="183">
        <f t="shared" si="227"/>
        <v>0</v>
      </c>
      <c r="J255" s="183">
        <f t="shared" si="227"/>
        <v>0</v>
      </c>
      <c r="K255" s="183">
        <f t="shared" si="227"/>
        <v>0</v>
      </c>
      <c r="L255" s="183">
        <f t="shared" si="227"/>
        <v>0</v>
      </c>
      <c r="M255" s="183">
        <f t="shared" si="227"/>
        <v>0</v>
      </c>
      <c r="N255" s="183">
        <f t="shared" si="227"/>
        <v>0</v>
      </c>
      <c r="O255" s="183">
        <f t="shared" si="227"/>
        <v>0</v>
      </c>
      <c r="P255" s="183">
        <f t="shared" si="227"/>
        <v>0</v>
      </c>
      <c r="Q255" s="183">
        <f t="shared" si="227"/>
        <v>0</v>
      </c>
      <c r="R255" s="183">
        <f t="shared" si="227"/>
        <v>0</v>
      </c>
      <c r="S255" s="183">
        <f t="shared" si="227"/>
        <v>0</v>
      </c>
      <c r="T255" s="183">
        <f t="shared" si="228"/>
        <v>0</v>
      </c>
      <c r="U255" s="183">
        <f t="shared" si="228"/>
        <v>0</v>
      </c>
      <c r="V255" s="183">
        <f t="shared" si="228"/>
        <v>0</v>
      </c>
      <c r="W255" s="183">
        <f t="shared" si="228"/>
        <v>0</v>
      </c>
      <c r="X255" s="183">
        <f t="shared" si="228"/>
        <v>0</v>
      </c>
      <c r="Y255" s="183">
        <f t="shared" si="228"/>
        <v>0</v>
      </c>
      <c r="Z255" s="183">
        <f t="shared" si="228"/>
        <v>0</v>
      </c>
      <c r="AA255" s="183">
        <f t="shared" si="226"/>
        <v>0</v>
      </c>
      <c r="AB255" s="183">
        <f t="shared" si="226"/>
        <v>0</v>
      </c>
      <c r="AC255" s="183">
        <f t="shared" si="226"/>
        <v>0</v>
      </c>
      <c r="AD255" s="183">
        <f t="shared" si="226"/>
        <v>0</v>
      </c>
      <c r="AE255" s="183">
        <f t="shared" si="226"/>
        <v>0</v>
      </c>
      <c r="AF255" s="196">
        <f t="shared" si="226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227"/>
        <v>0</v>
      </c>
      <c r="D256" s="183">
        <f t="shared" si="227"/>
        <v>0</v>
      </c>
      <c r="E256" s="183">
        <f t="shared" si="227"/>
        <v>0</v>
      </c>
      <c r="F256" s="183">
        <f t="shared" si="227"/>
        <v>0</v>
      </c>
      <c r="G256" s="183">
        <f t="shared" si="227"/>
        <v>0</v>
      </c>
      <c r="H256" s="183">
        <f t="shared" si="227"/>
        <v>0</v>
      </c>
      <c r="I256" s="183">
        <f t="shared" si="227"/>
        <v>0</v>
      </c>
      <c r="J256" s="183">
        <f t="shared" si="227"/>
        <v>0</v>
      </c>
      <c r="K256" s="183">
        <f t="shared" si="227"/>
        <v>0</v>
      </c>
      <c r="L256" s="183">
        <f t="shared" si="227"/>
        <v>0</v>
      </c>
      <c r="M256" s="183">
        <f t="shared" si="227"/>
        <v>0</v>
      </c>
      <c r="N256" s="183">
        <f t="shared" si="227"/>
        <v>0</v>
      </c>
      <c r="O256" s="183">
        <f t="shared" si="227"/>
        <v>0</v>
      </c>
      <c r="P256" s="183">
        <f t="shared" si="227"/>
        <v>0</v>
      </c>
      <c r="Q256" s="183">
        <f t="shared" si="227"/>
        <v>0</v>
      </c>
      <c r="R256" s="183">
        <f t="shared" si="227"/>
        <v>0</v>
      </c>
      <c r="S256" s="183">
        <f t="shared" ref="S256:Z272" si="229">R256</f>
        <v>0</v>
      </c>
      <c r="T256" s="183">
        <f t="shared" si="229"/>
        <v>0</v>
      </c>
      <c r="U256" s="183">
        <f t="shared" si="229"/>
        <v>0</v>
      </c>
      <c r="V256" s="183">
        <f t="shared" si="229"/>
        <v>0</v>
      </c>
      <c r="W256" s="183">
        <f t="shared" si="229"/>
        <v>0</v>
      </c>
      <c r="X256" s="183">
        <f t="shared" si="229"/>
        <v>0</v>
      </c>
      <c r="Y256" s="183">
        <f t="shared" si="229"/>
        <v>0</v>
      </c>
      <c r="Z256" s="183">
        <f t="shared" si="229"/>
        <v>0</v>
      </c>
      <c r="AA256" s="183">
        <f t="shared" ref="AA256:AF271" si="230">Z256</f>
        <v>0</v>
      </c>
      <c r="AB256" s="183">
        <f t="shared" si="230"/>
        <v>0</v>
      </c>
      <c r="AC256" s="183">
        <f t="shared" si="230"/>
        <v>0</v>
      </c>
      <c r="AD256" s="183">
        <f t="shared" si="230"/>
        <v>0</v>
      </c>
      <c r="AE256" s="183">
        <f t="shared" si="230"/>
        <v>0</v>
      </c>
      <c r="AF256" s="196">
        <f t="shared" si="230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227"/>
        <v>0</v>
      </c>
      <c r="D257" s="183">
        <f t="shared" si="227"/>
        <v>0</v>
      </c>
      <c r="E257" s="183">
        <f t="shared" si="227"/>
        <v>0</v>
      </c>
      <c r="F257" s="183">
        <f t="shared" si="227"/>
        <v>0</v>
      </c>
      <c r="G257" s="183">
        <f t="shared" si="227"/>
        <v>0</v>
      </c>
      <c r="H257" s="183">
        <f t="shared" si="227"/>
        <v>0</v>
      </c>
      <c r="I257" s="183">
        <f t="shared" si="227"/>
        <v>0</v>
      </c>
      <c r="J257" s="183">
        <f t="shared" si="227"/>
        <v>0</v>
      </c>
      <c r="K257" s="183">
        <f t="shared" si="227"/>
        <v>0</v>
      </c>
      <c r="L257" s="183">
        <f t="shared" si="227"/>
        <v>0</v>
      </c>
      <c r="M257" s="183">
        <f t="shared" si="227"/>
        <v>0</v>
      </c>
      <c r="N257" s="183">
        <f t="shared" si="227"/>
        <v>0</v>
      </c>
      <c r="O257" s="183">
        <f t="shared" si="227"/>
        <v>0</v>
      </c>
      <c r="P257" s="183">
        <f t="shared" si="227"/>
        <v>0</v>
      </c>
      <c r="Q257" s="183">
        <f t="shared" si="227"/>
        <v>0</v>
      </c>
      <c r="R257" s="183">
        <f t="shared" si="227"/>
        <v>0</v>
      </c>
      <c r="S257" s="183">
        <f t="shared" si="229"/>
        <v>0</v>
      </c>
      <c r="T257" s="183">
        <f t="shared" si="229"/>
        <v>0</v>
      </c>
      <c r="U257" s="183">
        <f t="shared" si="229"/>
        <v>0</v>
      </c>
      <c r="V257" s="183">
        <f t="shared" si="229"/>
        <v>0</v>
      </c>
      <c r="W257" s="183">
        <f t="shared" si="229"/>
        <v>0</v>
      </c>
      <c r="X257" s="183">
        <f t="shared" si="229"/>
        <v>0</v>
      </c>
      <c r="Y257" s="183">
        <f t="shared" si="229"/>
        <v>0</v>
      </c>
      <c r="Z257" s="183">
        <f t="shared" si="229"/>
        <v>0</v>
      </c>
      <c r="AA257" s="183">
        <f t="shared" si="230"/>
        <v>0</v>
      </c>
      <c r="AB257" s="183">
        <f t="shared" si="230"/>
        <v>0</v>
      </c>
      <c r="AC257" s="183">
        <f t="shared" si="230"/>
        <v>0</v>
      </c>
      <c r="AD257" s="183">
        <f t="shared" si="230"/>
        <v>0</v>
      </c>
      <c r="AE257" s="183">
        <f t="shared" si="230"/>
        <v>0</v>
      </c>
      <c r="AF257" s="196">
        <f t="shared" si="230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231">B258</f>
        <v>0</v>
      </c>
      <c r="D258" s="183">
        <f t="shared" si="231"/>
        <v>0</v>
      </c>
      <c r="E258" s="183">
        <f t="shared" si="231"/>
        <v>0</v>
      </c>
      <c r="F258" s="183">
        <f t="shared" si="231"/>
        <v>0</v>
      </c>
      <c r="G258" s="183">
        <f t="shared" si="231"/>
        <v>0</v>
      </c>
      <c r="H258" s="183">
        <f t="shared" si="231"/>
        <v>0</v>
      </c>
      <c r="I258" s="183">
        <f t="shared" si="231"/>
        <v>0</v>
      </c>
      <c r="J258" s="183">
        <f t="shared" si="231"/>
        <v>0</v>
      </c>
      <c r="K258" s="183">
        <f t="shared" si="231"/>
        <v>0</v>
      </c>
      <c r="L258" s="183">
        <f t="shared" si="231"/>
        <v>0</v>
      </c>
      <c r="M258" s="183">
        <f t="shared" si="231"/>
        <v>0</v>
      </c>
      <c r="N258" s="183">
        <f t="shared" si="231"/>
        <v>0</v>
      </c>
      <c r="O258" s="183">
        <f t="shared" si="231"/>
        <v>0</v>
      </c>
      <c r="P258" s="183">
        <f t="shared" si="231"/>
        <v>0</v>
      </c>
      <c r="Q258" s="183">
        <f t="shared" si="231"/>
        <v>0</v>
      </c>
      <c r="R258" s="183">
        <f t="shared" si="231"/>
        <v>0</v>
      </c>
      <c r="S258" s="183">
        <f t="shared" si="229"/>
        <v>0</v>
      </c>
      <c r="T258" s="183">
        <f t="shared" si="229"/>
        <v>0</v>
      </c>
      <c r="U258" s="183">
        <f t="shared" si="229"/>
        <v>0</v>
      </c>
      <c r="V258" s="183">
        <f t="shared" si="229"/>
        <v>0</v>
      </c>
      <c r="W258" s="183">
        <f t="shared" si="229"/>
        <v>0</v>
      </c>
      <c r="X258" s="183">
        <f t="shared" si="229"/>
        <v>0</v>
      </c>
      <c r="Y258" s="183">
        <f t="shared" si="229"/>
        <v>0</v>
      </c>
      <c r="Z258" s="183">
        <f t="shared" si="229"/>
        <v>0</v>
      </c>
      <c r="AA258" s="183">
        <f t="shared" si="230"/>
        <v>0</v>
      </c>
      <c r="AB258" s="183">
        <f t="shared" si="230"/>
        <v>0</v>
      </c>
      <c r="AC258" s="183">
        <f t="shared" si="230"/>
        <v>0</v>
      </c>
      <c r="AD258" s="183">
        <f t="shared" si="230"/>
        <v>0</v>
      </c>
      <c r="AE258" s="183">
        <f t="shared" si="230"/>
        <v>0</v>
      </c>
      <c r="AF258" s="196">
        <f t="shared" si="230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231"/>
        <v>0</v>
      </c>
      <c r="D259" s="183">
        <f t="shared" si="231"/>
        <v>0</v>
      </c>
      <c r="E259" s="183">
        <f t="shared" si="231"/>
        <v>0</v>
      </c>
      <c r="F259" s="183">
        <f t="shared" si="231"/>
        <v>0</v>
      </c>
      <c r="G259" s="183">
        <f t="shared" si="231"/>
        <v>0</v>
      </c>
      <c r="H259" s="183">
        <f t="shared" si="231"/>
        <v>0</v>
      </c>
      <c r="I259" s="183">
        <f t="shared" si="231"/>
        <v>0</v>
      </c>
      <c r="J259" s="183">
        <f t="shared" si="231"/>
        <v>0</v>
      </c>
      <c r="K259" s="183">
        <f t="shared" si="231"/>
        <v>0</v>
      </c>
      <c r="L259" s="183">
        <f t="shared" si="231"/>
        <v>0</v>
      </c>
      <c r="M259" s="183">
        <f t="shared" si="231"/>
        <v>0</v>
      </c>
      <c r="N259" s="183">
        <f t="shared" si="231"/>
        <v>0</v>
      </c>
      <c r="O259" s="183">
        <f t="shared" si="231"/>
        <v>0</v>
      </c>
      <c r="P259" s="183">
        <f t="shared" si="231"/>
        <v>0</v>
      </c>
      <c r="Q259" s="183">
        <f t="shared" si="231"/>
        <v>0</v>
      </c>
      <c r="R259" s="183">
        <f t="shared" si="231"/>
        <v>0</v>
      </c>
      <c r="S259" s="183">
        <f t="shared" si="229"/>
        <v>0</v>
      </c>
      <c r="T259" s="183">
        <f t="shared" si="229"/>
        <v>0</v>
      </c>
      <c r="U259" s="183">
        <f t="shared" si="229"/>
        <v>0</v>
      </c>
      <c r="V259" s="183">
        <f t="shared" si="229"/>
        <v>0</v>
      </c>
      <c r="W259" s="183">
        <f t="shared" si="229"/>
        <v>0</v>
      </c>
      <c r="X259" s="183">
        <f t="shared" si="229"/>
        <v>0</v>
      </c>
      <c r="Y259" s="183">
        <f t="shared" si="229"/>
        <v>0</v>
      </c>
      <c r="Z259" s="183">
        <f t="shared" si="229"/>
        <v>0</v>
      </c>
      <c r="AA259" s="183">
        <f t="shared" si="230"/>
        <v>0</v>
      </c>
      <c r="AB259" s="183">
        <f t="shared" si="230"/>
        <v>0</v>
      </c>
      <c r="AC259" s="183">
        <f t="shared" si="230"/>
        <v>0</v>
      </c>
      <c r="AD259" s="183">
        <f t="shared" si="230"/>
        <v>0</v>
      </c>
      <c r="AE259" s="183">
        <f t="shared" si="230"/>
        <v>0</v>
      </c>
      <c r="AF259" s="196">
        <f t="shared" si="230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231"/>
        <v>0</v>
      </c>
      <c r="D260" s="183">
        <f t="shared" si="231"/>
        <v>0</v>
      </c>
      <c r="E260" s="183">
        <f t="shared" si="231"/>
        <v>0</v>
      </c>
      <c r="F260" s="183">
        <f t="shared" si="231"/>
        <v>0</v>
      </c>
      <c r="G260" s="183">
        <f t="shared" si="231"/>
        <v>0</v>
      </c>
      <c r="H260" s="183">
        <f t="shared" si="231"/>
        <v>0</v>
      </c>
      <c r="I260" s="183">
        <f t="shared" si="231"/>
        <v>0</v>
      </c>
      <c r="J260" s="183">
        <f t="shared" si="231"/>
        <v>0</v>
      </c>
      <c r="K260" s="183">
        <f t="shared" si="231"/>
        <v>0</v>
      </c>
      <c r="L260" s="183">
        <f t="shared" si="231"/>
        <v>0</v>
      </c>
      <c r="M260" s="183">
        <f t="shared" si="231"/>
        <v>0</v>
      </c>
      <c r="N260" s="183">
        <f t="shared" si="231"/>
        <v>0</v>
      </c>
      <c r="O260" s="183">
        <f t="shared" si="231"/>
        <v>0</v>
      </c>
      <c r="P260" s="183">
        <f t="shared" si="231"/>
        <v>0</v>
      </c>
      <c r="Q260" s="183">
        <f t="shared" si="231"/>
        <v>0</v>
      </c>
      <c r="R260" s="183">
        <f t="shared" si="231"/>
        <v>0</v>
      </c>
      <c r="S260" s="183">
        <f t="shared" si="229"/>
        <v>0</v>
      </c>
      <c r="T260" s="183">
        <f t="shared" si="229"/>
        <v>0</v>
      </c>
      <c r="U260" s="183">
        <f t="shared" si="229"/>
        <v>0</v>
      </c>
      <c r="V260" s="183">
        <f t="shared" si="229"/>
        <v>0</v>
      </c>
      <c r="W260" s="183">
        <f t="shared" si="229"/>
        <v>0</v>
      </c>
      <c r="X260" s="183">
        <f t="shared" si="229"/>
        <v>0</v>
      </c>
      <c r="Y260" s="183">
        <f t="shared" si="229"/>
        <v>0</v>
      </c>
      <c r="Z260" s="183">
        <f t="shared" si="229"/>
        <v>0</v>
      </c>
      <c r="AA260" s="183">
        <f t="shared" si="230"/>
        <v>0</v>
      </c>
      <c r="AB260" s="183">
        <f t="shared" si="230"/>
        <v>0</v>
      </c>
      <c r="AC260" s="183">
        <f t="shared" si="230"/>
        <v>0</v>
      </c>
      <c r="AD260" s="183">
        <f t="shared" si="230"/>
        <v>0</v>
      </c>
      <c r="AE260" s="183">
        <f t="shared" si="230"/>
        <v>0</v>
      </c>
      <c r="AF260" s="196">
        <f t="shared" si="230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231"/>
        <v>0</v>
      </c>
      <c r="D261" s="183">
        <f t="shared" si="231"/>
        <v>0</v>
      </c>
      <c r="E261" s="183">
        <f t="shared" si="231"/>
        <v>0</v>
      </c>
      <c r="F261" s="183">
        <f t="shared" si="231"/>
        <v>0</v>
      </c>
      <c r="G261" s="183">
        <f t="shared" si="231"/>
        <v>0</v>
      </c>
      <c r="H261" s="183">
        <f t="shared" si="231"/>
        <v>0</v>
      </c>
      <c r="I261" s="183">
        <f t="shared" si="231"/>
        <v>0</v>
      </c>
      <c r="J261" s="183">
        <f t="shared" si="231"/>
        <v>0</v>
      </c>
      <c r="K261" s="183">
        <f t="shared" si="231"/>
        <v>0</v>
      </c>
      <c r="L261" s="183">
        <f t="shared" si="231"/>
        <v>0</v>
      </c>
      <c r="M261" s="183">
        <f t="shared" si="231"/>
        <v>0</v>
      </c>
      <c r="N261" s="183">
        <f t="shared" si="231"/>
        <v>0</v>
      </c>
      <c r="O261" s="183">
        <f t="shared" si="231"/>
        <v>0</v>
      </c>
      <c r="P261" s="183">
        <f t="shared" si="231"/>
        <v>0</v>
      </c>
      <c r="Q261" s="183">
        <f t="shared" si="231"/>
        <v>0</v>
      </c>
      <c r="R261" s="183">
        <f t="shared" si="231"/>
        <v>0</v>
      </c>
      <c r="S261" s="183">
        <f t="shared" si="229"/>
        <v>0</v>
      </c>
      <c r="T261" s="183">
        <f t="shared" si="229"/>
        <v>0</v>
      </c>
      <c r="U261" s="183">
        <f t="shared" si="229"/>
        <v>0</v>
      </c>
      <c r="V261" s="183">
        <f t="shared" si="229"/>
        <v>0</v>
      </c>
      <c r="W261" s="183">
        <f t="shared" si="229"/>
        <v>0</v>
      </c>
      <c r="X261" s="183">
        <f t="shared" si="229"/>
        <v>0</v>
      </c>
      <c r="Y261" s="183">
        <f t="shared" si="229"/>
        <v>0</v>
      </c>
      <c r="Z261" s="183">
        <f t="shared" si="229"/>
        <v>0</v>
      </c>
      <c r="AA261" s="183">
        <f t="shared" si="230"/>
        <v>0</v>
      </c>
      <c r="AB261" s="183">
        <f t="shared" si="230"/>
        <v>0</v>
      </c>
      <c r="AC261" s="183">
        <f t="shared" si="230"/>
        <v>0</v>
      </c>
      <c r="AD261" s="183">
        <f t="shared" si="230"/>
        <v>0</v>
      </c>
      <c r="AE261" s="183">
        <f t="shared" si="230"/>
        <v>0</v>
      </c>
      <c r="AF261" s="196">
        <f t="shared" si="230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231"/>
        <v>0</v>
      </c>
      <c r="D262" s="183">
        <f t="shared" si="231"/>
        <v>0</v>
      </c>
      <c r="E262" s="183">
        <f t="shared" si="231"/>
        <v>0</v>
      </c>
      <c r="F262" s="183">
        <f t="shared" si="231"/>
        <v>0</v>
      </c>
      <c r="G262" s="183">
        <f t="shared" si="231"/>
        <v>0</v>
      </c>
      <c r="H262" s="183">
        <f t="shared" si="231"/>
        <v>0</v>
      </c>
      <c r="I262" s="183">
        <f t="shared" si="231"/>
        <v>0</v>
      </c>
      <c r="J262" s="183">
        <f t="shared" si="231"/>
        <v>0</v>
      </c>
      <c r="K262" s="183">
        <f t="shared" si="231"/>
        <v>0</v>
      </c>
      <c r="L262" s="183">
        <f t="shared" si="231"/>
        <v>0</v>
      </c>
      <c r="M262" s="183">
        <f t="shared" si="231"/>
        <v>0</v>
      </c>
      <c r="N262" s="183">
        <f t="shared" si="231"/>
        <v>0</v>
      </c>
      <c r="O262" s="183">
        <f t="shared" si="231"/>
        <v>0</v>
      </c>
      <c r="P262" s="183">
        <f t="shared" si="231"/>
        <v>0</v>
      </c>
      <c r="Q262" s="183">
        <f t="shared" si="231"/>
        <v>0</v>
      </c>
      <c r="R262" s="183">
        <f t="shared" si="231"/>
        <v>0</v>
      </c>
      <c r="S262" s="183">
        <f t="shared" si="229"/>
        <v>0</v>
      </c>
      <c r="T262" s="183">
        <f t="shared" si="229"/>
        <v>0</v>
      </c>
      <c r="U262" s="183">
        <f t="shared" si="229"/>
        <v>0</v>
      </c>
      <c r="V262" s="183">
        <f t="shared" si="229"/>
        <v>0</v>
      </c>
      <c r="W262" s="183">
        <f t="shared" si="229"/>
        <v>0</v>
      </c>
      <c r="X262" s="183">
        <f t="shared" si="229"/>
        <v>0</v>
      </c>
      <c r="Y262" s="183">
        <f t="shared" si="229"/>
        <v>0</v>
      </c>
      <c r="Z262" s="183">
        <f t="shared" si="229"/>
        <v>0</v>
      </c>
      <c r="AA262" s="183">
        <f t="shared" si="230"/>
        <v>0</v>
      </c>
      <c r="AB262" s="183">
        <f t="shared" si="230"/>
        <v>0</v>
      </c>
      <c r="AC262" s="183">
        <f t="shared" si="230"/>
        <v>0</v>
      </c>
      <c r="AD262" s="183">
        <f t="shared" si="230"/>
        <v>0</v>
      </c>
      <c r="AE262" s="183">
        <f t="shared" si="230"/>
        <v>0</v>
      </c>
      <c r="AF262" s="196">
        <f t="shared" si="230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231"/>
        <v>0</v>
      </c>
      <c r="D263" s="183">
        <f t="shared" si="231"/>
        <v>0</v>
      </c>
      <c r="E263" s="183">
        <f t="shared" si="231"/>
        <v>0</v>
      </c>
      <c r="F263" s="183">
        <f t="shared" si="231"/>
        <v>0</v>
      </c>
      <c r="G263" s="183">
        <f t="shared" si="231"/>
        <v>0</v>
      </c>
      <c r="H263" s="183">
        <f t="shared" si="231"/>
        <v>0</v>
      </c>
      <c r="I263" s="183">
        <f t="shared" si="231"/>
        <v>0</v>
      </c>
      <c r="J263" s="183">
        <f t="shared" si="231"/>
        <v>0</v>
      </c>
      <c r="K263" s="183">
        <f t="shared" si="231"/>
        <v>0</v>
      </c>
      <c r="L263" s="183">
        <f t="shared" si="231"/>
        <v>0</v>
      </c>
      <c r="M263" s="183">
        <f t="shared" si="231"/>
        <v>0</v>
      </c>
      <c r="N263" s="183">
        <f t="shared" si="231"/>
        <v>0</v>
      </c>
      <c r="O263" s="183">
        <f t="shared" si="231"/>
        <v>0</v>
      </c>
      <c r="P263" s="183">
        <f t="shared" si="231"/>
        <v>0</v>
      </c>
      <c r="Q263" s="183">
        <f t="shared" si="231"/>
        <v>0</v>
      </c>
      <c r="R263" s="183">
        <f t="shared" si="231"/>
        <v>0</v>
      </c>
      <c r="S263" s="183">
        <f t="shared" si="229"/>
        <v>0</v>
      </c>
      <c r="T263" s="183">
        <f t="shared" si="229"/>
        <v>0</v>
      </c>
      <c r="U263" s="183">
        <f t="shared" si="229"/>
        <v>0</v>
      </c>
      <c r="V263" s="183">
        <f t="shared" si="229"/>
        <v>0</v>
      </c>
      <c r="W263" s="183">
        <f t="shared" si="229"/>
        <v>0</v>
      </c>
      <c r="X263" s="183">
        <f t="shared" si="229"/>
        <v>0</v>
      </c>
      <c r="Y263" s="183">
        <f t="shared" si="229"/>
        <v>0</v>
      </c>
      <c r="Z263" s="183">
        <f t="shared" si="229"/>
        <v>0</v>
      </c>
      <c r="AA263" s="183">
        <f t="shared" si="230"/>
        <v>0</v>
      </c>
      <c r="AB263" s="183">
        <f t="shared" si="230"/>
        <v>0</v>
      </c>
      <c r="AC263" s="183">
        <f t="shared" si="230"/>
        <v>0</v>
      </c>
      <c r="AD263" s="183">
        <f t="shared" si="230"/>
        <v>0</v>
      </c>
      <c r="AE263" s="183">
        <f t="shared" si="230"/>
        <v>0</v>
      </c>
      <c r="AF263" s="196">
        <f t="shared" si="230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231"/>
        <v>0</v>
      </c>
      <c r="D264" s="183">
        <f t="shared" si="231"/>
        <v>0</v>
      </c>
      <c r="E264" s="183">
        <f t="shared" si="231"/>
        <v>0</v>
      </c>
      <c r="F264" s="183">
        <f t="shared" si="231"/>
        <v>0</v>
      </c>
      <c r="G264" s="183">
        <f t="shared" si="231"/>
        <v>0</v>
      </c>
      <c r="H264" s="183">
        <f t="shared" si="231"/>
        <v>0</v>
      </c>
      <c r="I264" s="183">
        <f t="shared" si="231"/>
        <v>0</v>
      </c>
      <c r="J264" s="183">
        <f t="shared" si="231"/>
        <v>0</v>
      </c>
      <c r="K264" s="183">
        <f t="shared" si="231"/>
        <v>0</v>
      </c>
      <c r="L264" s="183">
        <f t="shared" si="231"/>
        <v>0</v>
      </c>
      <c r="M264" s="183">
        <f t="shared" si="231"/>
        <v>0</v>
      </c>
      <c r="N264" s="183">
        <f t="shared" si="231"/>
        <v>0</v>
      </c>
      <c r="O264" s="183">
        <f t="shared" si="231"/>
        <v>0</v>
      </c>
      <c r="P264" s="183">
        <f t="shared" si="231"/>
        <v>0</v>
      </c>
      <c r="Q264" s="183">
        <f t="shared" si="231"/>
        <v>0</v>
      </c>
      <c r="R264" s="183">
        <f t="shared" si="231"/>
        <v>0</v>
      </c>
      <c r="S264" s="183">
        <f t="shared" si="229"/>
        <v>0</v>
      </c>
      <c r="T264" s="183">
        <f t="shared" si="229"/>
        <v>0</v>
      </c>
      <c r="U264" s="183">
        <f t="shared" si="229"/>
        <v>0</v>
      </c>
      <c r="V264" s="183">
        <f t="shared" si="229"/>
        <v>0</v>
      </c>
      <c r="W264" s="183">
        <f t="shared" si="229"/>
        <v>0</v>
      </c>
      <c r="X264" s="183">
        <f t="shared" si="229"/>
        <v>0</v>
      </c>
      <c r="Y264" s="183">
        <f t="shared" si="229"/>
        <v>0</v>
      </c>
      <c r="Z264" s="183">
        <f t="shared" si="229"/>
        <v>0</v>
      </c>
      <c r="AA264" s="183">
        <f t="shared" si="230"/>
        <v>0</v>
      </c>
      <c r="AB264" s="183">
        <f t="shared" si="230"/>
        <v>0</v>
      </c>
      <c r="AC264" s="183">
        <f t="shared" si="230"/>
        <v>0</v>
      </c>
      <c r="AD264" s="183">
        <f t="shared" si="230"/>
        <v>0</v>
      </c>
      <c r="AE264" s="183">
        <f t="shared" si="230"/>
        <v>0</v>
      </c>
      <c r="AF264" s="196">
        <f t="shared" si="230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231"/>
        <v>0</v>
      </c>
      <c r="D265" s="183">
        <f t="shared" si="231"/>
        <v>0</v>
      </c>
      <c r="E265" s="183">
        <f t="shared" si="231"/>
        <v>0</v>
      </c>
      <c r="F265" s="183">
        <f t="shared" si="231"/>
        <v>0</v>
      </c>
      <c r="G265" s="183">
        <f t="shared" si="231"/>
        <v>0</v>
      </c>
      <c r="H265" s="183">
        <f t="shared" si="231"/>
        <v>0</v>
      </c>
      <c r="I265" s="183">
        <f t="shared" si="231"/>
        <v>0</v>
      </c>
      <c r="J265" s="183">
        <f t="shared" si="231"/>
        <v>0</v>
      </c>
      <c r="K265" s="183">
        <f t="shared" si="231"/>
        <v>0</v>
      </c>
      <c r="L265" s="183">
        <f t="shared" si="231"/>
        <v>0</v>
      </c>
      <c r="M265" s="183">
        <f t="shared" si="231"/>
        <v>0</v>
      </c>
      <c r="N265" s="183">
        <f t="shared" si="231"/>
        <v>0</v>
      </c>
      <c r="O265" s="183">
        <f t="shared" si="231"/>
        <v>0</v>
      </c>
      <c r="P265" s="183">
        <f t="shared" si="231"/>
        <v>0</v>
      </c>
      <c r="Q265" s="183">
        <f t="shared" si="231"/>
        <v>0</v>
      </c>
      <c r="R265" s="183">
        <f t="shared" si="231"/>
        <v>0</v>
      </c>
      <c r="S265" s="183">
        <f t="shared" si="229"/>
        <v>0</v>
      </c>
      <c r="T265" s="183">
        <f t="shared" si="229"/>
        <v>0</v>
      </c>
      <c r="U265" s="183">
        <f t="shared" si="229"/>
        <v>0</v>
      </c>
      <c r="V265" s="183">
        <f t="shared" si="229"/>
        <v>0</v>
      </c>
      <c r="W265" s="183">
        <f t="shared" si="229"/>
        <v>0</v>
      </c>
      <c r="X265" s="183">
        <f t="shared" si="229"/>
        <v>0</v>
      </c>
      <c r="Y265" s="183">
        <f t="shared" si="229"/>
        <v>0</v>
      </c>
      <c r="Z265" s="183">
        <f t="shared" si="229"/>
        <v>0</v>
      </c>
      <c r="AA265" s="183">
        <f t="shared" si="230"/>
        <v>0</v>
      </c>
      <c r="AB265" s="183">
        <f t="shared" si="230"/>
        <v>0</v>
      </c>
      <c r="AC265" s="183">
        <f t="shared" si="230"/>
        <v>0</v>
      </c>
      <c r="AD265" s="183">
        <f t="shared" si="230"/>
        <v>0</v>
      </c>
      <c r="AE265" s="183">
        <f t="shared" si="230"/>
        <v>0</v>
      </c>
      <c r="AF265" s="196">
        <f t="shared" si="230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231"/>
        <v>0</v>
      </c>
      <c r="D266" s="183">
        <f t="shared" si="231"/>
        <v>0</v>
      </c>
      <c r="E266" s="183">
        <f t="shared" si="231"/>
        <v>0</v>
      </c>
      <c r="F266" s="183">
        <f t="shared" si="231"/>
        <v>0</v>
      </c>
      <c r="G266" s="183">
        <f t="shared" si="231"/>
        <v>0</v>
      </c>
      <c r="H266" s="183">
        <f t="shared" si="231"/>
        <v>0</v>
      </c>
      <c r="I266" s="183">
        <f t="shared" si="231"/>
        <v>0</v>
      </c>
      <c r="J266" s="183">
        <f t="shared" si="231"/>
        <v>0</v>
      </c>
      <c r="K266" s="183">
        <f t="shared" si="231"/>
        <v>0</v>
      </c>
      <c r="L266" s="183">
        <f t="shared" si="231"/>
        <v>0</v>
      </c>
      <c r="M266" s="183">
        <f t="shared" si="231"/>
        <v>0</v>
      </c>
      <c r="N266" s="183">
        <f t="shared" si="231"/>
        <v>0</v>
      </c>
      <c r="O266" s="183">
        <f t="shared" si="231"/>
        <v>0</v>
      </c>
      <c r="P266" s="183">
        <f t="shared" si="231"/>
        <v>0</v>
      </c>
      <c r="Q266" s="183">
        <f t="shared" si="231"/>
        <v>0</v>
      </c>
      <c r="R266" s="183">
        <f t="shared" si="231"/>
        <v>0</v>
      </c>
      <c r="S266" s="183">
        <f t="shared" si="229"/>
        <v>0</v>
      </c>
      <c r="T266" s="183">
        <f t="shared" si="229"/>
        <v>0</v>
      </c>
      <c r="U266" s="183">
        <f t="shared" si="229"/>
        <v>0</v>
      </c>
      <c r="V266" s="183">
        <f t="shared" si="229"/>
        <v>0</v>
      </c>
      <c r="W266" s="183">
        <f t="shared" si="229"/>
        <v>0</v>
      </c>
      <c r="X266" s="183">
        <f t="shared" si="229"/>
        <v>0</v>
      </c>
      <c r="Y266" s="183">
        <f t="shared" si="229"/>
        <v>0</v>
      </c>
      <c r="Z266" s="183">
        <f t="shared" si="229"/>
        <v>0</v>
      </c>
      <c r="AA266" s="183">
        <f t="shared" si="230"/>
        <v>0</v>
      </c>
      <c r="AB266" s="183">
        <f t="shared" si="230"/>
        <v>0</v>
      </c>
      <c r="AC266" s="183">
        <f t="shared" si="230"/>
        <v>0</v>
      </c>
      <c r="AD266" s="183">
        <f t="shared" si="230"/>
        <v>0</v>
      </c>
      <c r="AE266" s="183">
        <f t="shared" si="230"/>
        <v>0</v>
      </c>
      <c r="AF266" s="196">
        <f t="shared" si="230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231"/>
        <v>0</v>
      </c>
      <c r="D267" s="183">
        <f t="shared" si="231"/>
        <v>0</v>
      </c>
      <c r="E267" s="183">
        <f t="shared" si="231"/>
        <v>0</v>
      </c>
      <c r="F267" s="183">
        <f t="shared" si="231"/>
        <v>0</v>
      </c>
      <c r="G267" s="183">
        <f t="shared" si="231"/>
        <v>0</v>
      </c>
      <c r="H267" s="183">
        <f t="shared" si="231"/>
        <v>0</v>
      </c>
      <c r="I267" s="183">
        <f t="shared" si="231"/>
        <v>0</v>
      </c>
      <c r="J267" s="183">
        <f t="shared" si="231"/>
        <v>0</v>
      </c>
      <c r="K267" s="183">
        <f t="shared" si="231"/>
        <v>0</v>
      </c>
      <c r="L267" s="183">
        <f t="shared" si="231"/>
        <v>0</v>
      </c>
      <c r="M267" s="183">
        <f t="shared" si="231"/>
        <v>0</v>
      </c>
      <c r="N267" s="183">
        <f t="shared" si="231"/>
        <v>0</v>
      </c>
      <c r="O267" s="183">
        <f t="shared" si="231"/>
        <v>0</v>
      </c>
      <c r="P267" s="183">
        <f t="shared" si="231"/>
        <v>0</v>
      </c>
      <c r="Q267" s="183">
        <f t="shared" si="231"/>
        <v>0</v>
      </c>
      <c r="R267" s="183">
        <f t="shared" si="231"/>
        <v>0</v>
      </c>
      <c r="S267" s="183">
        <f t="shared" si="229"/>
        <v>0</v>
      </c>
      <c r="T267" s="183">
        <f t="shared" si="229"/>
        <v>0</v>
      </c>
      <c r="U267" s="183">
        <f t="shared" si="229"/>
        <v>0</v>
      </c>
      <c r="V267" s="183">
        <f t="shared" si="229"/>
        <v>0</v>
      </c>
      <c r="W267" s="183">
        <f t="shared" si="229"/>
        <v>0</v>
      </c>
      <c r="X267" s="183">
        <f t="shared" si="229"/>
        <v>0</v>
      </c>
      <c r="Y267" s="183">
        <f t="shared" si="229"/>
        <v>0</v>
      </c>
      <c r="Z267" s="183">
        <f t="shared" si="229"/>
        <v>0</v>
      </c>
      <c r="AA267" s="183">
        <f t="shared" si="230"/>
        <v>0</v>
      </c>
      <c r="AB267" s="183">
        <f t="shared" si="230"/>
        <v>0</v>
      </c>
      <c r="AC267" s="183">
        <f t="shared" si="230"/>
        <v>0</v>
      </c>
      <c r="AD267" s="183">
        <f t="shared" si="230"/>
        <v>0</v>
      </c>
      <c r="AE267" s="183">
        <f t="shared" si="230"/>
        <v>0</v>
      </c>
      <c r="AF267" s="196">
        <f t="shared" si="230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231"/>
        <v>0</v>
      </c>
      <c r="D268" s="183">
        <f t="shared" si="231"/>
        <v>0</v>
      </c>
      <c r="E268" s="183">
        <f t="shared" si="231"/>
        <v>0</v>
      </c>
      <c r="F268" s="183">
        <f t="shared" si="231"/>
        <v>0</v>
      </c>
      <c r="G268" s="183">
        <f t="shared" si="231"/>
        <v>0</v>
      </c>
      <c r="H268" s="183">
        <f t="shared" si="231"/>
        <v>0</v>
      </c>
      <c r="I268" s="183">
        <f t="shared" si="231"/>
        <v>0</v>
      </c>
      <c r="J268" s="183">
        <f t="shared" si="231"/>
        <v>0</v>
      </c>
      <c r="K268" s="183">
        <f t="shared" si="231"/>
        <v>0</v>
      </c>
      <c r="L268" s="183">
        <f t="shared" si="231"/>
        <v>0</v>
      </c>
      <c r="M268" s="183">
        <f t="shared" si="231"/>
        <v>0</v>
      </c>
      <c r="N268" s="183">
        <f t="shared" si="231"/>
        <v>0</v>
      </c>
      <c r="O268" s="183">
        <f t="shared" si="231"/>
        <v>0</v>
      </c>
      <c r="P268" s="183">
        <f t="shared" si="231"/>
        <v>0</v>
      </c>
      <c r="Q268" s="183">
        <f t="shared" si="231"/>
        <v>0</v>
      </c>
      <c r="R268" s="183">
        <f t="shared" si="231"/>
        <v>0</v>
      </c>
      <c r="S268" s="183">
        <f t="shared" si="229"/>
        <v>0</v>
      </c>
      <c r="T268" s="183">
        <f t="shared" si="229"/>
        <v>0</v>
      </c>
      <c r="U268" s="183">
        <f t="shared" si="229"/>
        <v>0</v>
      </c>
      <c r="V268" s="183">
        <f t="shared" si="229"/>
        <v>0</v>
      </c>
      <c r="W268" s="183">
        <f t="shared" si="229"/>
        <v>0</v>
      </c>
      <c r="X268" s="183">
        <f t="shared" si="229"/>
        <v>0</v>
      </c>
      <c r="Y268" s="183">
        <f t="shared" si="229"/>
        <v>0</v>
      </c>
      <c r="Z268" s="183">
        <f t="shared" si="229"/>
        <v>0</v>
      </c>
      <c r="AA268" s="183">
        <f t="shared" si="230"/>
        <v>0</v>
      </c>
      <c r="AB268" s="183">
        <f t="shared" si="230"/>
        <v>0</v>
      </c>
      <c r="AC268" s="183">
        <f t="shared" si="230"/>
        <v>0</v>
      </c>
      <c r="AD268" s="183">
        <f t="shared" si="230"/>
        <v>0</v>
      </c>
      <c r="AE268" s="183">
        <f t="shared" si="230"/>
        <v>0</v>
      </c>
      <c r="AF268" s="196">
        <f t="shared" si="230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231"/>
        <v>0</v>
      </c>
      <c r="D269" s="183">
        <f t="shared" si="231"/>
        <v>0</v>
      </c>
      <c r="E269" s="183">
        <f t="shared" si="231"/>
        <v>0</v>
      </c>
      <c r="F269" s="183">
        <f t="shared" si="231"/>
        <v>0</v>
      </c>
      <c r="G269" s="183">
        <f t="shared" si="231"/>
        <v>0</v>
      </c>
      <c r="H269" s="183">
        <f t="shared" si="231"/>
        <v>0</v>
      </c>
      <c r="I269" s="183">
        <f t="shared" si="231"/>
        <v>0</v>
      </c>
      <c r="J269" s="183">
        <f t="shared" si="231"/>
        <v>0</v>
      </c>
      <c r="K269" s="183">
        <f t="shared" si="231"/>
        <v>0</v>
      </c>
      <c r="L269" s="183">
        <f t="shared" si="231"/>
        <v>0</v>
      </c>
      <c r="M269" s="183">
        <f t="shared" si="231"/>
        <v>0</v>
      </c>
      <c r="N269" s="183">
        <f t="shared" si="231"/>
        <v>0</v>
      </c>
      <c r="O269" s="183">
        <f t="shared" si="231"/>
        <v>0</v>
      </c>
      <c r="P269" s="183">
        <f t="shared" si="231"/>
        <v>0</v>
      </c>
      <c r="Q269" s="183">
        <f t="shared" si="231"/>
        <v>0</v>
      </c>
      <c r="R269" s="183">
        <f t="shared" si="231"/>
        <v>0</v>
      </c>
      <c r="S269" s="183">
        <f t="shared" si="229"/>
        <v>0</v>
      </c>
      <c r="T269" s="183">
        <f t="shared" si="229"/>
        <v>0</v>
      </c>
      <c r="U269" s="183">
        <f t="shared" si="229"/>
        <v>0</v>
      </c>
      <c r="V269" s="183">
        <f t="shared" si="229"/>
        <v>0</v>
      </c>
      <c r="W269" s="183">
        <f t="shared" si="229"/>
        <v>0</v>
      </c>
      <c r="X269" s="183">
        <f t="shared" si="229"/>
        <v>0</v>
      </c>
      <c r="Y269" s="183">
        <f t="shared" si="229"/>
        <v>0</v>
      </c>
      <c r="Z269" s="183">
        <f t="shared" si="229"/>
        <v>0</v>
      </c>
      <c r="AA269" s="183">
        <f t="shared" si="230"/>
        <v>0</v>
      </c>
      <c r="AB269" s="183">
        <f t="shared" si="230"/>
        <v>0</v>
      </c>
      <c r="AC269" s="183">
        <f t="shared" si="230"/>
        <v>0</v>
      </c>
      <c r="AD269" s="183">
        <f t="shared" si="230"/>
        <v>0</v>
      </c>
      <c r="AE269" s="183">
        <f t="shared" si="230"/>
        <v>0</v>
      </c>
      <c r="AF269" s="196">
        <f t="shared" si="230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231"/>
        <v>0</v>
      </c>
      <c r="D270" s="183">
        <f t="shared" si="231"/>
        <v>0</v>
      </c>
      <c r="E270" s="183">
        <f t="shared" si="231"/>
        <v>0</v>
      </c>
      <c r="F270" s="183">
        <f t="shared" si="231"/>
        <v>0</v>
      </c>
      <c r="G270" s="183">
        <f t="shared" si="231"/>
        <v>0</v>
      </c>
      <c r="H270" s="183">
        <f t="shared" si="231"/>
        <v>0</v>
      </c>
      <c r="I270" s="183">
        <f t="shared" si="231"/>
        <v>0</v>
      </c>
      <c r="J270" s="183">
        <f t="shared" si="231"/>
        <v>0</v>
      </c>
      <c r="K270" s="183">
        <f t="shared" si="231"/>
        <v>0</v>
      </c>
      <c r="L270" s="183">
        <f t="shared" si="231"/>
        <v>0</v>
      </c>
      <c r="M270" s="183">
        <f t="shared" si="231"/>
        <v>0</v>
      </c>
      <c r="N270" s="183">
        <f t="shared" si="231"/>
        <v>0</v>
      </c>
      <c r="O270" s="183">
        <f t="shared" si="231"/>
        <v>0</v>
      </c>
      <c r="P270" s="183">
        <f t="shared" si="231"/>
        <v>0</v>
      </c>
      <c r="Q270" s="183">
        <f t="shared" si="231"/>
        <v>0</v>
      </c>
      <c r="R270" s="183">
        <f t="shared" si="231"/>
        <v>0</v>
      </c>
      <c r="S270" s="183">
        <f t="shared" si="229"/>
        <v>0</v>
      </c>
      <c r="T270" s="183">
        <f t="shared" si="229"/>
        <v>0</v>
      </c>
      <c r="U270" s="183">
        <f t="shared" si="229"/>
        <v>0</v>
      </c>
      <c r="V270" s="183">
        <f t="shared" si="229"/>
        <v>0</v>
      </c>
      <c r="W270" s="183">
        <f t="shared" si="229"/>
        <v>0</v>
      </c>
      <c r="X270" s="183">
        <f t="shared" si="229"/>
        <v>0</v>
      </c>
      <c r="Y270" s="183">
        <f t="shared" si="229"/>
        <v>0</v>
      </c>
      <c r="Z270" s="183">
        <f t="shared" si="229"/>
        <v>0</v>
      </c>
      <c r="AA270" s="183">
        <f t="shared" si="230"/>
        <v>0</v>
      </c>
      <c r="AB270" s="183">
        <f t="shared" si="230"/>
        <v>0</v>
      </c>
      <c r="AC270" s="183">
        <f t="shared" si="230"/>
        <v>0</v>
      </c>
      <c r="AD270" s="183">
        <f t="shared" si="230"/>
        <v>0</v>
      </c>
      <c r="AE270" s="183">
        <f t="shared" si="230"/>
        <v>0</v>
      </c>
      <c r="AF270" s="196">
        <f t="shared" si="230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231"/>
        <v>0</v>
      </c>
      <c r="D271" s="183">
        <f t="shared" si="231"/>
        <v>0</v>
      </c>
      <c r="E271" s="183">
        <f t="shared" si="231"/>
        <v>0</v>
      </c>
      <c r="F271" s="183">
        <f t="shared" si="231"/>
        <v>0</v>
      </c>
      <c r="G271" s="183">
        <f t="shared" si="231"/>
        <v>0</v>
      </c>
      <c r="H271" s="183">
        <f t="shared" si="231"/>
        <v>0</v>
      </c>
      <c r="I271" s="183">
        <f t="shared" si="231"/>
        <v>0</v>
      </c>
      <c r="J271" s="183">
        <f t="shared" si="231"/>
        <v>0</v>
      </c>
      <c r="K271" s="183">
        <f t="shared" si="231"/>
        <v>0</v>
      </c>
      <c r="L271" s="183">
        <f t="shared" si="231"/>
        <v>0</v>
      </c>
      <c r="M271" s="183">
        <f t="shared" si="231"/>
        <v>0</v>
      </c>
      <c r="N271" s="183">
        <f t="shared" si="231"/>
        <v>0</v>
      </c>
      <c r="O271" s="183">
        <f t="shared" si="231"/>
        <v>0</v>
      </c>
      <c r="P271" s="183">
        <f t="shared" si="231"/>
        <v>0</v>
      </c>
      <c r="Q271" s="183">
        <f t="shared" si="231"/>
        <v>0</v>
      </c>
      <c r="R271" s="183">
        <f t="shared" si="231"/>
        <v>0</v>
      </c>
      <c r="S271" s="183">
        <f t="shared" si="229"/>
        <v>0</v>
      </c>
      <c r="T271" s="183">
        <f t="shared" si="229"/>
        <v>0</v>
      </c>
      <c r="U271" s="183">
        <f t="shared" si="229"/>
        <v>0</v>
      </c>
      <c r="V271" s="183">
        <f t="shared" si="229"/>
        <v>0</v>
      </c>
      <c r="W271" s="183">
        <f t="shared" si="229"/>
        <v>0</v>
      </c>
      <c r="X271" s="183">
        <f t="shared" si="229"/>
        <v>0</v>
      </c>
      <c r="Y271" s="183">
        <f t="shared" si="229"/>
        <v>0</v>
      </c>
      <c r="Z271" s="183">
        <f t="shared" si="229"/>
        <v>0</v>
      </c>
      <c r="AA271" s="183">
        <f t="shared" si="230"/>
        <v>0</v>
      </c>
      <c r="AB271" s="183">
        <f t="shared" si="230"/>
        <v>0</v>
      </c>
      <c r="AC271" s="183">
        <f t="shared" si="230"/>
        <v>0</v>
      </c>
      <c r="AD271" s="183">
        <f t="shared" si="230"/>
        <v>0</v>
      </c>
      <c r="AE271" s="183">
        <f t="shared" si="230"/>
        <v>0</v>
      </c>
      <c r="AF271" s="196">
        <f t="shared" si="230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231"/>
        <v>0</v>
      </c>
      <c r="D272" s="183">
        <f t="shared" si="231"/>
        <v>0</v>
      </c>
      <c r="E272" s="183">
        <f t="shared" si="231"/>
        <v>0</v>
      </c>
      <c r="F272" s="183">
        <f t="shared" si="231"/>
        <v>0</v>
      </c>
      <c r="G272" s="183">
        <f t="shared" si="231"/>
        <v>0</v>
      </c>
      <c r="H272" s="183">
        <f t="shared" si="231"/>
        <v>0</v>
      </c>
      <c r="I272" s="183">
        <f t="shared" si="231"/>
        <v>0</v>
      </c>
      <c r="J272" s="183">
        <f t="shared" si="231"/>
        <v>0</v>
      </c>
      <c r="K272" s="183">
        <f t="shared" si="231"/>
        <v>0</v>
      </c>
      <c r="L272" s="183">
        <f t="shared" si="231"/>
        <v>0</v>
      </c>
      <c r="M272" s="183">
        <f t="shared" si="231"/>
        <v>0</v>
      </c>
      <c r="N272" s="183">
        <f t="shared" si="231"/>
        <v>0</v>
      </c>
      <c r="O272" s="183">
        <f t="shared" si="231"/>
        <v>0</v>
      </c>
      <c r="P272" s="183">
        <f t="shared" si="231"/>
        <v>0</v>
      </c>
      <c r="Q272" s="183">
        <f t="shared" si="231"/>
        <v>0</v>
      </c>
      <c r="R272" s="183">
        <f t="shared" si="231"/>
        <v>0</v>
      </c>
      <c r="S272" s="183">
        <f t="shared" si="229"/>
        <v>0</v>
      </c>
      <c r="T272" s="183">
        <f t="shared" si="229"/>
        <v>0</v>
      </c>
      <c r="U272" s="183">
        <f t="shared" si="229"/>
        <v>0</v>
      </c>
      <c r="V272" s="183">
        <f t="shared" si="229"/>
        <v>0</v>
      </c>
      <c r="W272" s="183">
        <f t="shared" si="229"/>
        <v>0</v>
      </c>
      <c r="X272" s="183">
        <f t="shared" si="229"/>
        <v>0</v>
      </c>
      <c r="Y272" s="183">
        <f t="shared" si="229"/>
        <v>0</v>
      </c>
      <c r="Z272" s="183">
        <f t="shared" si="229"/>
        <v>0</v>
      </c>
      <c r="AA272" s="183">
        <f t="shared" ref="R272:AF287" si="232">Z272</f>
        <v>0</v>
      </c>
      <c r="AB272" s="183">
        <f t="shared" si="232"/>
        <v>0</v>
      </c>
      <c r="AC272" s="183">
        <f t="shared" si="232"/>
        <v>0</v>
      </c>
      <c r="AD272" s="183">
        <f t="shared" si="232"/>
        <v>0</v>
      </c>
      <c r="AE272" s="183">
        <f t="shared" si="232"/>
        <v>0</v>
      </c>
      <c r="AF272" s="196">
        <f t="shared" si="232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231"/>
        <v>0</v>
      </c>
      <c r="D273" s="183">
        <f t="shared" si="231"/>
        <v>0</v>
      </c>
      <c r="E273" s="183">
        <f t="shared" si="231"/>
        <v>0</v>
      </c>
      <c r="F273" s="183">
        <f t="shared" si="231"/>
        <v>0</v>
      </c>
      <c r="G273" s="183">
        <f t="shared" si="231"/>
        <v>0</v>
      </c>
      <c r="H273" s="183">
        <f t="shared" si="231"/>
        <v>0</v>
      </c>
      <c r="I273" s="183">
        <f t="shared" si="231"/>
        <v>0</v>
      </c>
      <c r="J273" s="183">
        <f t="shared" si="231"/>
        <v>0</v>
      </c>
      <c r="K273" s="183">
        <f t="shared" si="231"/>
        <v>0</v>
      </c>
      <c r="L273" s="183">
        <f t="shared" si="231"/>
        <v>0</v>
      </c>
      <c r="M273" s="183">
        <f t="shared" si="231"/>
        <v>0</v>
      </c>
      <c r="N273" s="183">
        <f t="shared" si="231"/>
        <v>0</v>
      </c>
      <c r="O273" s="183">
        <f t="shared" si="231"/>
        <v>0</v>
      </c>
      <c r="P273" s="183">
        <f t="shared" si="231"/>
        <v>0</v>
      </c>
      <c r="Q273" s="183">
        <f t="shared" si="231"/>
        <v>0</v>
      </c>
      <c r="R273" s="183">
        <f t="shared" ref="C273:S288" si="233">Q273</f>
        <v>0</v>
      </c>
      <c r="S273" s="183">
        <f t="shared" si="233"/>
        <v>0</v>
      </c>
      <c r="T273" s="183">
        <f t="shared" ref="T273:Z288" si="234">S273</f>
        <v>0</v>
      </c>
      <c r="U273" s="183">
        <f t="shared" si="234"/>
        <v>0</v>
      </c>
      <c r="V273" s="183">
        <f t="shared" si="234"/>
        <v>0</v>
      </c>
      <c r="W273" s="183">
        <f t="shared" si="234"/>
        <v>0</v>
      </c>
      <c r="X273" s="183">
        <f t="shared" si="234"/>
        <v>0</v>
      </c>
      <c r="Y273" s="183">
        <f t="shared" si="234"/>
        <v>0</v>
      </c>
      <c r="Z273" s="183">
        <f t="shared" si="234"/>
        <v>0</v>
      </c>
      <c r="AA273" s="183">
        <f t="shared" si="232"/>
        <v>0</v>
      </c>
      <c r="AB273" s="183">
        <f t="shared" si="232"/>
        <v>0</v>
      </c>
      <c r="AC273" s="183">
        <f t="shared" si="232"/>
        <v>0</v>
      </c>
      <c r="AD273" s="183">
        <f t="shared" si="232"/>
        <v>0</v>
      </c>
      <c r="AE273" s="183">
        <f t="shared" si="232"/>
        <v>0</v>
      </c>
      <c r="AF273" s="196">
        <f t="shared" si="232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233"/>
        <v>0</v>
      </c>
      <c r="D274" s="183">
        <f t="shared" si="233"/>
        <v>0</v>
      </c>
      <c r="E274" s="183">
        <f t="shared" si="233"/>
        <v>0</v>
      </c>
      <c r="F274" s="183">
        <f t="shared" si="233"/>
        <v>0</v>
      </c>
      <c r="G274" s="183">
        <f t="shared" si="233"/>
        <v>0</v>
      </c>
      <c r="H274" s="183">
        <f t="shared" si="233"/>
        <v>0</v>
      </c>
      <c r="I274" s="183">
        <f t="shared" si="233"/>
        <v>0</v>
      </c>
      <c r="J274" s="183">
        <f t="shared" si="233"/>
        <v>0</v>
      </c>
      <c r="K274" s="183">
        <f t="shared" si="233"/>
        <v>0</v>
      </c>
      <c r="L274" s="183">
        <f t="shared" si="233"/>
        <v>0</v>
      </c>
      <c r="M274" s="183">
        <f t="shared" si="233"/>
        <v>0</v>
      </c>
      <c r="N274" s="183">
        <f t="shared" si="233"/>
        <v>0</v>
      </c>
      <c r="O274" s="183">
        <f t="shared" si="233"/>
        <v>0</v>
      </c>
      <c r="P274" s="183">
        <f t="shared" si="233"/>
        <v>0</v>
      </c>
      <c r="Q274" s="183">
        <f t="shared" si="233"/>
        <v>0</v>
      </c>
      <c r="R274" s="183">
        <f t="shared" si="233"/>
        <v>0</v>
      </c>
      <c r="S274" s="183">
        <f t="shared" si="233"/>
        <v>0</v>
      </c>
      <c r="T274" s="183">
        <f t="shared" si="234"/>
        <v>0</v>
      </c>
      <c r="U274" s="183">
        <f t="shared" si="234"/>
        <v>0</v>
      </c>
      <c r="V274" s="183">
        <f t="shared" si="234"/>
        <v>0</v>
      </c>
      <c r="W274" s="183">
        <f t="shared" si="234"/>
        <v>0</v>
      </c>
      <c r="X274" s="183">
        <f t="shared" si="234"/>
        <v>0</v>
      </c>
      <c r="Y274" s="183">
        <f t="shared" si="234"/>
        <v>0</v>
      </c>
      <c r="Z274" s="183">
        <f t="shared" si="234"/>
        <v>0</v>
      </c>
      <c r="AA274" s="183">
        <f t="shared" si="232"/>
        <v>0</v>
      </c>
      <c r="AB274" s="183">
        <f t="shared" si="232"/>
        <v>0</v>
      </c>
      <c r="AC274" s="183">
        <f t="shared" si="232"/>
        <v>0</v>
      </c>
      <c r="AD274" s="183">
        <f t="shared" si="232"/>
        <v>0</v>
      </c>
      <c r="AE274" s="183">
        <f t="shared" si="232"/>
        <v>0</v>
      </c>
      <c r="AF274" s="196">
        <f t="shared" si="232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233"/>
        <v>0</v>
      </c>
      <c r="D275" s="183">
        <f t="shared" si="233"/>
        <v>0</v>
      </c>
      <c r="E275" s="183">
        <f t="shared" si="233"/>
        <v>0</v>
      </c>
      <c r="F275" s="183">
        <f t="shared" si="233"/>
        <v>0</v>
      </c>
      <c r="G275" s="183">
        <f t="shared" si="233"/>
        <v>0</v>
      </c>
      <c r="H275" s="183">
        <f t="shared" si="233"/>
        <v>0</v>
      </c>
      <c r="I275" s="183">
        <f t="shared" si="233"/>
        <v>0</v>
      </c>
      <c r="J275" s="183">
        <f t="shared" si="233"/>
        <v>0</v>
      </c>
      <c r="K275" s="183">
        <f t="shared" si="233"/>
        <v>0</v>
      </c>
      <c r="L275" s="183">
        <f t="shared" si="233"/>
        <v>0</v>
      </c>
      <c r="M275" s="183">
        <f t="shared" si="233"/>
        <v>0</v>
      </c>
      <c r="N275" s="183">
        <f t="shared" si="233"/>
        <v>0</v>
      </c>
      <c r="O275" s="183">
        <f t="shared" si="233"/>
        <v>0</v>
      </c>
      <c r="P275" s="183">
        <f t="shared" si="233"/>
        <v>0</v>
      </c>
      <c r="Q275" s="183">
        <f t="shared" si="233"/>
        <v>0</v>
      </c>
      <c r="R275" s="183">
        <f t="shared" si="233"/>
        <v>0</v>
      </c>
      <c r="S275" s="183">
        <f t="shared" si="233"/>
        <v>0</v>
      </c>
      <c r="T275" s="183">
        <f t="shared" si="234"/>
        <v>0</v>
      </c>
      <c r="U275" s="183">
        <f t="shared" si="234"/>
        <v>0</v>
      </c>
      <c r="V275" s="183">
        <f t="shared" si="234"/>
        <v>0</v>
      </c>
      <c r="W275" s="183">
        <f t="shared" si="234"/>
        <v>0</v>
      </c>
      <c r="X275" s="183">
        <f t="shared" si="234"/>
        <v>0</v>
      </c>
      <c r="Y275" s="183">
        <f t="shared" si="234"/>
        <v>0</v>
      </c>
      <c r="Z275" s="183">
        <f t="shared" si="234"/>
        <v>0</v>
      </c>
      <c r="AA275" s="183">
        <f t="shared" si="232"/>
        <v>0</v>
      </c>
      <c r="AB275" s="183">
        <f t="shared" si="232"/>
        <v>0</v>
      </c>
      <c r="AC275" s="183">
        <f t="shared" si="232"/>
        <v>0</v>
      </c>
      <c r="AD275" s="183">
        <f t="shared" si="232"/>
        <v>0</v>
      </c>
      <c r="AE275" s="183">
        <f t="shared" si="232"/>
        <v>0</v>
      </c>
      <c r="AF275" s="196">
        <f t="shared" si="232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233"/>
        <v>0</v>
      </c>
      <c r="D276" s="183">
        <f t="shared" si="233"/>
        <v>0</v>
      </c>
      <c r="E276" s="183">
        <f t="shared" si="233"/>
        <v>0</v>
      </c>
      <c r="F276" s="183">
        <f t="shared" si="233"/>
        <v>0</v>
      </c>
      <c r="G276" s="183">
        <f t="shared" si="233"/>
        <v>0</v>
      </c>
      <c r="H276" s="183">
        <f t="shared" si="233"/>
        <v>0</v>
      </c>
      <c r="I276" s="183">
        <f t="shared" si="233"/>
        <v>0</v>
      </c>
      <c r="J276" s="183">
        <f t="shared" si="233"/>
        <v>0</v>
      </c>
      <c r="K276" s="183">
        <f t="shared" si="233"/>
        <v>0</v>
      </c>
      <c r="L276" s="183">
        <f t="shared" si="233"/>
        <v>0</v>
      </c>
      <c r="M276" s="183">
        <f t="shared" si="233"/>
        <v>0</v>
      </c>
      <c r="N276" s="183">
        <f t="shared" si="233"/>
        <v>0</v>
      </c>
      <c r="O276" s="183">
        <f t="shared" si="233"/>
        <v>0</v>
      </c>
      <c r="P276" s="183">
        <f t="shared" si="233"/>
        <v>0</v>
      </c>
      <c r="Q276" s="183">
        <f t="shared" si="233"/>
        <v>0</v>
      </c>
      <c r="R276" s="183">
        <f t="shared" si="233"/>
        <v>0</v>
      </c>
      <c r="S276" s="183">
        <f t="shared" si="233"/>
        <v>0</v>
      </c>
      <c r="T276" s="183">
        <f t="shared" si="234"/>
        <v>0</v>
      </c>
      <c r="U276" s="183">
        <f t="shared" si="234"/>
        <v>0</v>
      </c>
      <c r="V276" s="183">
        <f t="shared" si="234"/>
        <v>0</v>
      </c>
      <c r="W276" s="183">
        <f t="shared" si="234"/>
        <v>0</v>
      </c>
      <c r="X276" s="183">
        <f t="shared" si="234"/>
        <v>0</v>
      </c>
      <c r="Y276" s="183">
        <f t="shared" si="234"/>
        <v>0</v>
      </c>
      <c r="Z276" s="183">
        <f t="shared" si="234"/>
        <v>0</v>
      </c>
      <c r="AA276" s="183">
        <f t="shared" si="232"/>
        <v>0</v>
      </c>
      <c r="AB276" s="183">
        <f t="shared" si="232"/>
        <v>0</v>
      </c>
      <c r="AC276" s="183">
        <f t="shared" si="232"/>
        <v>0</v>
      </c>
      <c r="AD276" s="183">
        <f t="shared" si="232"/>
        <v>0</v>
      </c>
      <c r="AE276" s="183">
        <f t="shared" si="232"/>
        <v>0</v>
      </c>
      <c r="AF276" s="196">
        <f t="shared" si="232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233"/>
        <v>0</v>
      </c>
      <c r="D277" s="183">
        <f t="shared" si="233"/>
        <v>0</v>
      </c>
      <c r="E277" s="183">
        <f t="shared" si="233"/>
        <v>0</v>
      </c>
      <c r="F277" s="183">
        <f t="shared" si="233"/>
        <v>0</v>
      </c>
      <c r="G277" s="183">
        <f t="shared" si="233"/>
        <v>0</v>
      </c>
      <c r="H277" s="183">
        <f t="shared" si="233"/>
        <v>0</v>
      </c>
      <c r="I277" s="183">
        <f t="shared" si="233"/>
        <v>0</v>
      </c>
      <c r="J277" s="183">
        <f t="shared" si="233"/>
        <v>0</v>
      </c>
      <c r="K277" s="183">
        <f t="shared" si="233"/>
        <v>0</v>
      </c>
      <c r="L277" s="183">
        <f t="shared" si="233"/>
        <v>0</v>
      </c>
      <c r="M277" s="183">
        <f t="shared" si="233"/>
        <v>0</v>
      </c>
      <c r="N277" s="183">
        <f t="shared" si="233"/>
        <v>0</v>
      </c>
      <c r="O277" s="183">
        <f t="shared" si="233"/>
        <v>0</v>
      </c>
      <c r="P277" s="183">
        <f t="shared" si="233"/>
        <v>0</v>
      </c>
      <c r="Q277" s="183">
        <f t="shared" si="233"/>
        <v>0</v>
      </c>
      <c r="R277" s="183">
        <f t="shared" si="233"/>
        <v>0</v>
      </c>
      <c r="S277" s="183">
        <f t="shared" si="233"/>
        <v>0</v>
      </c>
      <c r="T277" s="183">
        <f t="shared" si="234"/>
        <v>0</v>
      </c>
      <c r="U277" s="183">
        <f t="shared" si="234"/>
        <v>0</v>
      </c>
      <c r="V277" s="183">
        <f t="shared" si="234"/>
        <v>0</v>
      </c>
      <c r="W277" s="183">
        <f t="shared" si="234"/>
        <v>0</v>
      </c>
      <c r="X277" s="183">
        <f t="shared" si="234"/>
        <v>0</v>
      </c>
      <c r="Y277" s="183">
        <f t="shared" si="234"/>
        <v>0</v>
      </c>
      <c r="Z277" s="183">
        <f t="shared" si="234"/>
        <v>0</v>
      </c>
      <c r="AA277" s="183">
        <f t="shared" si="232"/>
        <v>0</v>
      </c>
      <c r="AB277" s="183">
        <f t="shared" si="232"/>
        <v>0</v>
      </c>
      <c r="AC277" s="183">
        <f t="shared" si="232"/>
        <v>0</v>
      </c>
      <c r="AD277" s="183">
        <f t="shared" si="232"/>
        <v>0</v>
      </c>
      <c r="AE277" s="183">
        <f t="shared" si="232"/>
        <v>0</v>
      </c>
      <c r="AF277" s="196">
        <f t="shared" si="232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233"/>
        <v>0</v>
      </c>
      <c r="D278" s="183">
        <f t="shared" si="233"/>
        <v>0</v>
      </c>
      <c r="E278" s="183">
        <f t="shared" si="233"/>
        <v>0</v>
      </c>
      <c r="F278" s="183">
        <f t="shared" si="233"/>
        <v>0</v>
      </c>
      <c r="G278" s="183">
        <f t="shared" si="233"/>
        <v>0</v>
      </c>
      <c r="H278" s="183">
        <f t="shared" si="233"/>
        <v>0</v>
      </c>
      <c r="I278" s="183">
        <f t="shared" si="233"/>
        <v>0</v>
      </c>
      <c r="J278" s="183">
        <f t="shared" si="233"/>
        <v>0</v>
      </c>
      <c r="K278" s="183">
        <f t="shared" si="233"/>
        <v>0</v>
      </c>
      <c r="L278" s="183">
        <f t="shared" si="233"/>
        <v>0</v>
      </c>
      <c r="M278" s="183">
        <f t="shared" si="233"/>
        <v>0</v>
      </c>
      <c r="N278" s="183">
        <f t="shared" si="233"/>
        <v>0</v>
      </c>
      <c r="O278" s="183">
        <f t="shared" si="233"/>
        <v>0</v>
      </c>
      <c r="P278" s="183">
        <f t="shared" si="233"/>
        <v>0</v>
      </c>
      <c r="Q278" s="183">
        <f t="shared" si="233"/>
        <v>0</v>
      </c>
      <c r="R278" s="183">
        <f t="shared" si="233"/>
        <v>0</v>
      </c>
      <c r="S278" s="183">
        <f t="shared" si="233"/>
        <v>0</v>
      </c>
      <c r="T278" s="183">
        <f t="shared" si="234"/>
        <v>0</v>
      </c>
      <c r="U278" s="183">
        <f t="shared" si="234"/>
        <v>0</v>
      </c>
      <c r="V278" s="183">
        <f t="shared" si="234"/>
        <v>0</v>
      </c>
      <c r="W278" s="183">
        <f t="shared" si="234"/>
        <v>0</v>
      </c>
      <c r="X278" s="183">
        <f t="shared" si="234"/>
        <v>0</v>
      </c>
      <c r="Y278" s="183">
        <f t="shared" si="234"/>
        <v>0</v>
      </c>
      <c r="Z278" s="183">
        <f t="shared" si="234"/>
        <v>0</v>
      </c>
      <c r="AA278" s="183">
        <f t="shared" si="232"/>
        <v>0</v>
      </c>
      <c r="AB278" s="183">
        <f t="shared" si="232"/>
        <v>0</v>
      </c>
      <c r="AC278" s="183">
        <f t="shared" si="232"/>
        <v>0</v>
      </c>
      <c r="AD278" s="183">
        <f t="shared" si="232"/>
        <v>0</v>
      </c>
      <c r="AE278" s="183">
        <f t="shared" si="232"/>
        <v>0</v>
      </c>
      <c r="AF278" s="196">
        <f t="shared" si="232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233"/>
        <v>0</v>
      </c>
      <c r="D279" s="183">
        <f t="shared" si="233"/>
        <v>0</v>
      </c>
      <c r="E279" s="183">
        <f t="shared" si="233"/>
        <v>0</v>
      </c>
      <c r="F279" s="183">
        <f t="shared" si="233"/>
        <v>0</v>
      </c>
      <c r="G279" s="183">
        <f t="shared" si="233"/>
        <v>0</v>
      </c>
      <c r="H279" s="183">
        <f t="shared" si="233"/>
        <v>0</v>
      </c>
      <c r="I279" s="183">
        <f t="shared" si="233"/>
        <v>0</v>
      </c>
      <c r="J279" s="183">
        <f t="shared" si="233"/>
        <v>0</v>
      </c>
      <c r="K279" s="183">
        <f t="shared" si="233"/>
        <v>0</v>
      </c>
      <c r="L279" s="183">
        <f t="shared" si="233"/>
        <v>0</v>
      </c>
      <c r="M279" s="183">
        <f t="shared" si="233"/>
        <v>0</v>
      </c>
      <c r="N279" s="183">
        <f t="shared" si="233"/>
        <v>0</v>
      </c>
      <c r="O279" s="183">
        <f t="shared" si="233"/>
        <v>0</v>
      </c>
      <c r="P279" s="183">
        <f t="shared" si="233"/>
        <v>0</v>
      </c>
      <c r="Q279" s="183">
        <f t="shared" si="233"/>
        <v>0</v>
      </c>
      <c r="R279" s="183">
        <f t="shared" si="233"/>
        <v>0</v>
      </c>
      <c r="S279" s="183">
        <f t="shared" si="233"/>
        <v>0</v>
      </c>
      <c r="T279" s="183">
        <f t="shared" si="234"/>
        <v>0</v>
      </c>
      <c r="U279" s="183">
        <f t="shared" si="234"/>
        <v>0</v>
      </c>
      <c r="V279" s="183">
        <f t="shared" si="234"/>
        <v>0</v>
      </c>
      <c r="W279" s="183">
        <f t="shared" si="234"/>
        <v>0</v>
      </c>
      <c r="X279" s="183">
        <f t="shared" si="234"/>
        <v>0</v>
      </c>
      <c r="Y279" s="183">
        <f t="shared" si="234"/>
        <v>0</v>
      </c>
      <c r="Z279" s="183">
        <f t="shared" si="234"/>
        <v>0</v>
      </c>
      <c r="AA279" s="183">
        <f t="shared" si="232"/>
        <v>0</v>
      </c>
      <c r="AB279" s="183">
        <f t="shared" si="232"/>
        <v>0</v>
      </c>
      <c r="AC279" s="183">
        <f t="shared" si="232"/>
        <v>0</v>
      </c>
      <c r="AD279" s="183">
        <f t="shared" si="232"/>
        <v>0</v>
      </c>
      <c r="AE279" s="183">
        <f t="shared" si="232"/>
        <v>0</v>
      </c>
      <c r="AF279" s="196">
        <f t="shared" si="232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233"/>
        <v>0</v>
      </c>
      <c r="D280" s="183">
        <f t="shared" si="233"/>
        <v>0</v>
      </c>
      <c r="E280" s="183">
        <f t="shared" si="233"/>
        <v>0</v>
      </c>
      <c r="F280" s="183">
        <f t="shared" si="233"/>
        <v>0</v>
      </c>
      <c r="G280" s="183">
        <f t="shared" si="233"/>
        <v>0</v>
      </c>
      <c r="H280" s="183">
        <f t="shared" si="233"/>
        <v>0</v>
      </c>
      <c r="I280" s="183">
        <f t="shared" si="233"/>
        <v>0</v>
      </c>
      <c r="J280" s="183">
        <f t="shared" si="233"/>
        <v>0</v>
      </c>
      <c r="K280" s="183">
        <f t="shared" si="233"/>
        <v>0</v>
      </c>
      <c r="L280" s="183">
        <f t="shared" si="233"/>
        <v>0</v>
      </c>
      <c r="M280" s="183">
        <f t="shared" si="233"/>
        <v>0</v>
      </c>
      <c r="N280" s="183">
        <f t="shared" si="233"/>
        <v>0</v>
      </c>
      <c r="O280" s="183">
        <f t="shared" si="233"/>
        <v>0</v>
      </c>
      <c r="P280" s="183">
        <f t="shared" si="233"/>
        <v>0</v>
      </c>
      <c r="Q280" s="183">
        <f t="shared" si="233"/>
        <v>0</v>
      </c>
      <c r="R280" s="183">
        <f t="shared" si="233"/>
        <v>0</v>
      </c>
      <c r="S280" s="183">
        <f t="shared" si="233"/>
        <v>0</v>
      </c>
      <c r="T280" s="183">
        <f t="shared" si="234"/>
        <v>0</v>
      </c>
      <c r="U280" s="183">
        <f t="shared" si="234"/>
        <v>0</v>
      </c>
      <c r="V280" s="183">
        <f t="shared" si="234"/>
        <v>0</v>
      </c>
      <c r="W280" s="183">
        <f t="shared" si="234"/>
        <v>0</v>
      </c>
      <c r="X280" s="183">
        <f t="shared" si="234"/>
        <v>0</v>
      </c>
      <c r="Y280" s="183">
        <f t="shared" si="234"/>
        <v>0</v>
      </c>
      <c r="Z280" s="183">
        <f t="shared" si="234"/>
        <v>0</v>
      </c>
      <c r="AA280" s="183">
        <f t="shared" si="232"/>
        <v>0</v>
      </c>
      <c r="AB280" s="183">
        <f t="shared" si="232"/>
        <v>0</v>
      </c>
      <c r="AC280" s="183">
        <f t="shared" si="232"/>
        <v>0</v>
      </c>
      <c r="AD280" s="183">
        <f t="shared" si="232"/>
        <v>0</v>
      </c>
      <c r="AE280" s="183">
        <f t="shared" si="232"/>
        <v>0</v>
      </c>
      <c r="AF280" s="196">
        <f t="shared" si="232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233"/>
        <v>0</v>
      </c>
      <c r="D281" s="183">
        <f t="shared" si="233"/>
        <v>0</v>
      </c>
      <c r="E281" s="183">
        <f t="shared" si="233"/>
        <v>0</v>
      </c>
      <c r="F281" s="183">
        <f t="shared" si="233"/>
        <v>0</v>
      </c>
      <c r="G281" s="183">
        <f t="shared" si="233"/>
        <v>0</v>
      </c>
      <c r="H281" s="183">
        <f t="shared" si="233"/>
        <v>0</v>
      </c>
      <c r="I281" s="183">
        <f t="shared" si="233"/>
        <v>0</v>
      </c>
      <c r="J281" s="183">
        <f t="shared" si="233"/>
        <v>0</v>
      </c>
      <c r="K281" s="183">
        <f t="shared" si="233"/>
        <v>0</v>
      </c>
      <c r="L281" s="183">
        <f t="shared" si="233"/>
        <v>0</v>
      </c>
      <c r="M281" s="183">
        <f t="shared" si="233"/>
        <v>0</v>
      </c>
      <c r="N281" s="183">
        <f t="shared" si="233"/>
        <v>0</v>
      </c>
      <c r="O281" s="183">
        <f t="shared" si="233"/>
        <v>0</v>
      </c>
      <c r="P281" s="183">
        <f t="shared" si="233"/>
        <v>0</v>
      </c>
      <c r="Q281" s="183">
        <f t="shared" si="233"/>
        <v>0</v>
      </c>
      <c r="R281" s="183">
        <f t="shared" si="233"/>
        <v>0</v>
      </c>
      <c r="S281" s="183">
        <f t="shared" si="233"/>
        <v>0</v>
      </c>
      <c r="T281" s="183">
        <f t="shared" si="234"/>
        <v>0</v>
      </c>
      <c r="U281" s="183">
        <f t="shared" si="234"/>
        <v>0</v>
      </c>
      <c r="V281" s="183">
        <f t="shared" si="234"/>
        <v>0</v>
      </c>
      <c r="W281" s="183">
        <f t="shared" si="234"/>
        <v>0</v>
      </c>
      <c r="X281" s="183">
        <f t="shared" si="234"/>
        <v>0</v>
      </c>
      <c r="Y281" s="183">
        <f t="shared" si="234"/>
        <v>0</v>
      </c>
      <c r="Z281" s="183">
        <f t="shared" si="234"/>
        <v>0</v>
      </c>
      <c r="AA281" s="183">
        <f t="shared" si="232"/>
        <v>0</v>
      </c>
      <c r="AB281" s="183">
        <f t="shared" si="232"/>
        <v>0</v>
      </c>
      <c r="AC281" s="183">
        <f t="shared" si="232"/>
        <v>0</v>
      </c>
      <c r="AD281" s="183">
        <f t="shared" si="232"/>
        <v>0</v>
      </c>
      <c r="AE281" s="183">
        <f t="shared" si="232"/>
        <v>0</v>
      </c>
      <c r="AF281" s="196">
        <f t="shared" si="232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233"/>
        <v>0</v>
      </c>
      <c r="D282" s="183">
        <f t="shared" si="233"/>
        <v>0</v>
      </c>
      <c r="E282" s="183">
        <f t="shared" si="233"/>
        <v>0</v>
      </c>
      <c r="F282" s="183">
        <f t="shared" si="233"/>
        <v>0</v>
      </c>
      <c r="G282" s="183">
        <f t="shared" si="233"/>
        <v>0</v>
      </c>
      <c r="H282" s="183">
        <f t="shared" si="233"/>
        <v>0</v>
      </c>
      <c r="I282" s="183">
        <f t="shared" si="233"/>
        <v>0</v>
      </c>
      <c r="J282" s="183">
        <f t="shared" si="233"/>
        <v>0</v>
      </c>
      <c r="K282" s="183">
        <f t="shared" si="233"/>
        <v>0</v>
      </c>
      <c r="L282" s="183">
        <f t="shared" si="233"/>
        <v>0</v>
      </c>
      <c r="M282" s="183">
        <f t="shared" si="233"/>
        <v>0</v>
      </c>
      <c r="N282" s="183">
        <f t="shared" si="233"/>
        <v>0</v>
      </c>
      <c r="O282" s="183">
        <f t="shared" si="233"/>
        <v>0</v>
      </c>
      <c r="P282" s="183">
        <f t="shared" si="233"/>
        <v>0</v>
      </c>
      <c r="Q282" s="183">
        <f t="shared" si="233"/>
        <v>0</v>
      </c>
      <c r="R282" s="183">
        <f t="shared" si="233"/>
        <v>0</v>
      </c>
      <c r="S282" s="183">
        <f t="shared" si="233"/>
        <v>0</v>
      </c>
      <c r="T282" s="183">
        <f t="shared" si="234"/>
        <v>0</v>
      </c>
      <c r="U282" s="183">
        <f t="shared" si="234"/>
        <v>0</v>
      </c>
      <c r="V282" s="183">
        <f t="shared" si="234"/>
        <v>0</v>
      </c>
      <c r="W282" s="183">
        <f t="shared" si="234"/>
        <v>0</v>
      </c>
      <c r="X282" s="183">
        <f t="shared" si="234"/>
        <v>0</v>
      </c>
      <c r="Y282" s="183">
        <f t="shared" si="234"/>
        <v>0</v>
      </c>
      <c r="Z282" s="183">
        <f t="shared" si="234"/>
        <v>0</v>
      </c>
      <c r="AA282" s="183">
        <f t="shared" si="232"/>
        <v>0</v>
      </c>
      <c r="AB282" s="183">
        <f t="shared" si="232"/>
        <v>0</v>
      </c>
      <c r="AC282" s="183">
        <f t="shared" si="232"/>
        <v>0</v>
      </c>
      <c r="AD282" s="183">
        <f t="shared" si="232"/>
        <v>0</v>
      </c>
      <c r="AE282" s="183">
        <f t="shared" si="232"/>
        <v>0</v>
      </c>
      <c r="AF282" s="196">
        <f t="shared" si="232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233"/>
        <v>0</v>
      </c>
      <c r="D283" s="183">
        <f t="shared" si="233"/>
        <v>0</v>
      </c>
      <c r="E283" s="183">
        <f t="shared" si="233"/>
        <v>0</v>
      </c>
      <c r="F283" s="183">
        <f t="shared" si="233"/>
        <v>0</v>
      </c>
      <c r="G283" s="183">
        <f t="shared" si="233"/>
        <v>0</v>
      </c>
      <c r="H283" s="183">
        <f t="shared" si="233"/>
        <v>0</v>
      </c>
      <c r="I283" s="183">
        <f t="shared" si="233"/>
        <v>0</v>
      </c>
      <c r="J283" s="183">
        <f t="shared" si="233"/>
        <v>0</v>
      </c>
      <c r="K283" s="183">
        <f t="shared" si="233"/>
        <v>0</v>
      </c>
      <c r="L283" s="183">
        <f t="shared" si="233"/>
        <v>0</v>
      </c>
      <c r="M283" s="183">
        <f t="shared" si="233"/>
        <v>0</v>
      </c>
      <c r="N283" s="183">
        <f t="shared" si="233"/>
        <v>0</v>
      </c>
      <c r="O283" s="183">
        <f t="shared" si="233"/>
        <v>0</v>
      </c>
      <c r="P283" s="183">
        <f t="shared" si="233"/>
        <v>0</v>
      </c>
      <c r="Q283" s="183">
        <f t="shared" si="233"/>
        <v>0</v>
      </c>
      <c r="R283" s="183">
        <f t="shared" si="233"/>
        <v>0</v>
      </c>
      <c r="S283" s="183">
        <f t="shared" si="233"/>
        <v>0</v>
      </c>
      <c r="T283" s="183">
        <f t="shared" si="234"/>
        <v>0</v>
      </c>
      <c r="U283" s="183">
        <f t="shared" si="234"/>
        <v>0</v>
      </c>
      <c r="V283" s="183">
        <f t="shared" si="234"/>
        <v>0</v>
      </c>
      <c r="W283" s="183">
        <f t="shared" si="234"/>
        <v>0</v>
      </c>
      <c r="X283" s="183">
        <f t="shared" si="234"/>
        <v>0</v>
      </c>
      <c r="Y283" s="183">
        <f t="shared" si="234"/>
        <v>0</v>
      </c>
      <c r="Z283" s="183">
        <f t="shared" si="234"/>
        <v>0</v>
      </c>
      <c r="AA283" s="183">
        <f t="shared" si="232"/>
        <v>0</v>
      </c>
      <c r="AB283" s="183">
        <f t="shared" si="232"/>
        <v>0</v>
      </c>
      <c r="AC283" s="183">
        <f t="shared" si="232"/>
        <v>0</v>
      </c>
      <c r="AD283" s="183">
        <f t="shared" si="232"/>
        <v>0</v>
      </c>
      <c r="AE283" s="183">
        <f t="shared" si="232"/>
        <v>0</v>
      </c>
      <c r="AF283" s="196">
        <f t="shared" si="232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233"/>
        <v>0</v>
      </c>
      <c r="D284" s="183">
        <f t="shared" si="233"/>
        <v>0</v>
      </c>
      <c r="E284" s="183">
        <f t="shared" si="233"/>
        <v>0</v>
      </c>
      <c r="F284" s="183">
        <f t="shared" si="233"/>
        <v>0</v>
      </c>
      <c r="G284" s="183">
        <f t="shared" si="233"/>
        <v>0</v>
      </c>
      <c r="H284" s="183">
        <f t="shared" si="233"/>
        <v>0</v>
      </c>
      <c r="I284" s="183">
        <f t="shared" si="233"/>
        <v>0</v>
      </c>
      <c r="J284" s="183">
        <f t="shared" si="233"/>
        <v>0</v>
      </c>
      <c r="K284" s="183">
        <f t="shared" si="233"/>
        <v>0</v>
      </c>
      <c r="L284" s="183">
        <f t="shared" si="233"/>
        <v>0</v>
      </c>
      <c r="M284" s="183">
        <f t="shared" si="233"/>
        <v>0</v>
      </c>
      <c r="N284" s="183">
        <f t="shared" si="233"/>
        <v>0</v>
      </c>
      <c r="O284" s="183">
        <f t="shared" si="233"/>
        <v>0</v>
      </c>
      <c r="P284" s="183">
        <f t="shared" si="233"/>
        <v>0</v>
      </c>
      <c r="Q284" s="183">
        <f t="shared" si="233"/>
        <v>0</v>
      </c>
      <c r="R284" s="183">
        <f t="shared" si="233"/>
        <v>0</v>
      </c>
      <c r="S284" s="183">
        <f t="shared" si="233"/>
        <v>0</v>
      </c>
      <c r="T284" s="183">
        <f t="shared" si="234"/>
        <v>0</v>
      </c>
      <c r="U284" s="183">
        <f t="shared" si="234"/>
        <v>0</v>
      </c>
      <c r="V284" s="183">
        <f t="shared" si="234"/>
        <v>0</v>
      </c>
      <c r="W284" s="183">
        <f t="shared" si="234"/>
        <v>0</v>
      </c>
      <c r="X284" s="183">
        <f t="shared" si="234"/>
        <v>0</v>
      </c>
      <c r="Y284" s="183">
        <f t="shared" si="234"/>
        <v>0</v>
      </c>
      <c r="Z284" s="183">
        <f t="shared" si="234"/>
        <v>0</v>
      </c>
      <c r="AA284" s="183">
        <f t="shared" si="232"/>
        <v>0</v>
      </c>
      <c r="AB284" s="183">
        <f t="shared" si="232"/>
        <v>0</v>
      </c>
      <c r="AC284" s="183">
        <f t="shared" si="232"/>
        <v>0</v>
      </c>
      <c r="AD284" s="183">
        <f t="shared" si="232"/>
        <v>0</v>
      </c>
      <c r="AE284" s="183">
        <f t="shared" si="232"/>
        <v>0</v>
      </c>
      <c r="AF284" s="196">
        <f t="shared" si="232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233"/>
        <v>0</v>
      </c>
      <c r="D285" s="183">
        <f t="shared" si="233"/>
        <v>0</v>
      </c>
      <c r="E285" s="183">
        <f t="shared" si="233"/>
        <v>0</v>
      </c>
      <c r="F285" s="183">
        <f t="shared" si="233"/>
        <v>0</v>
      </c>
      <c r="G285" s="183">
        <f t="shared" si="233"/>
        <v>0</v>
      </c>
      <c r="H285" s="183">
        <f t="shared" si="233"/>
        <v>0</v>
      </c>
      <c r="I285" s="183">
        <f t="shared" si="233"/>
        <v>0</v>
      </c>
      <c r="J285" s="183">
        <f t="shared" si="233"/>
        <v>0</v>
      </c>
      <c r="K285" s="183">
        <f t="shared" si="233"/>
        <v>0</v>
      </c>
      <c r="L285" s="183">
        <f t="shared" si="233"/>
        <v>0</v>
      </c>
      <c r="M285" s="183">
        <f t="shared" si="233"/>
        <v>0</v>
      </c>
      <c r="N285" s="183">
        <f t="shared" si="233"/>
        <v>0</v>
      </c>
      <c r="O285" s="183">
        <f t="shared" si="233"/>
        <v>0</v>
      </c>
      <c r="P285" s="183">
        <f t="shared" si="233"/>
        <v>0</v>
      </c>
      <c r="Q285" s="183">
        <f t="shared" si="233"/>
        <v>0</v>
      </c>
      <c r="R285" s="183">
        <f t="shared" si="233"/>
        <v>0</v>
      </c>
      <c r="S285" s="183">
        <f t="shared" si="233"/>
        <v>0</v>
      </c>
      <c r="T285" s="183">
        <f t="shared" si="234"/>
        <v>0</v>
      </c>
      <c r="U285" s="183">
        <f t="shared" si="234"/>
        <v>0</v>
      </c>
      <c r="V285" s="183">
        <f t="shared" si="234"/>
        <v>0</v>
      </c>
      <c r="W285" s="183">
        <f t="shared" si="234"/>
        <v>0</v>
      </c>
      <c r="X285" s="183">
        <f t="shared" si="234"/>
        <v>0</v>
      </c>
      <c r="Y285" s="183">
        <f t="shared" si="234"/>
        <v>0</v>
      </c>
      <c r="Z285" s="183">
        <f t="shared" si="234"/>
        <v>0</v>
      </c>
      <c r="AA285" s="183">
        <f t="shared" si="232"/>
        <v>0</v>
      </c>
      <c r="AB285" s="183">
        <f t="shared" si="232"/>
        <v>0</v>
      </c>
      <c r="AC285" s="183">
        <f t="shared" si="232"/>
        <v>0</v>
      </c>
      <c r="AD285" s="183">
        <f t="shared" si="232"/>
        <v>0</v>
      </c>
      <c r="AE285" s="183">
        <f t="shared" si="232"/>
        <v>0</v>
      </c>
      <c r="AF285" s="196">
        <f t="shared" si="232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233"/>
        <v>0</v>
      </c>
      <c r="D286" s="183">
        <f t="shared" si="233"/>
        <v>0</v>
      </c>
      <c r="E286" s="183">
        <f t="shared" si="233"/>
        <v>0</v>
      </c>
      <c r="F286" s="183">
        <f t="shared" si="233"/>
        <v>0</v>
      </c>
      <c r="G286" s="183">
        <f t="shared" si="233"/>
        <v>0</v>
      </c>
      <c r="H286" s="183">
        <f t="shared" si="233"/>
        <v>0</v>
      </c>
      <c r="I286" s="183">
        <f t="shared" si="233"/>
        <v>0</v>
      </c>
      <c r="J286" s="183">
        <f t="shared" si="233"/>
        <v>0</v>
      </c>
      <c r="K286" s="183">
        <f t="shared" si="233"/>
        <v>0</v>
      </c>
      <c r="L286" s="183">
        <f t="shared" si="233"/>
        <v>0</v>
      </c>
      <c r="M286" s="183">
        <f t="shared" si="233"/>
        <v>0</v>
      </c>
      <c r="N286" s="183">
        <f t="shared" si="233"/>
        <v>0</v>
      </c>
      <c r="O286" s="183">
        <f t="shared" si="233"/>
        <v>0</v>
      </c>
      <c r="P286" s="183">
        <f t="shared" si="233"/>
        <v>0</v>
      </c>
      <c r="Q286" s="183">
        <f t="shared" si="233"/>
        <v>0</v>
      </c>
      <c r="R286" s="183">
        <f t="shared" si="232"/>
        <v>0</v>
      </c>
      <c r="S286" s="183">
        <f t="shared" si="232"/>
        <v>0</v>
      </c>
      <c r="T286" s="183">
        <f t="shared" si="232"/>
        <v>0</v>
      </c>
      <c r="U286" s="183">
        <f t="shared" si="232"/>
        <v>0</v>
      </c>
      <c r="V286" s="183">
        <f t="shared" si="232"/>
        <v>0</v>
      </c>
      <c r="W286" s="183">
        <f t="shared" si="232"/>
        <v>0</v>
      </c>
      <c r="X286" s="183">
        <f t="shared" si="232"/>
        <v>0</v>
      </c>
      <c r="Y286" s="183">
        <f t="shared" si="232"/>
        <v>0</v>
      </c>
      <c r="Z286" s="183">
        <f t="shared" si="232"/>
        <v>0</v>
      </c>
      <c r="AA286" s="183">
        <f t="shared" si="232"/>
        <v>0</v>
      </c>
      <c r="AB286" s="183">
        <f t="shared" si="232"/>
        <v>0</v>
      </c>
      <c r="AC286" s="183">
        <f t="shared" si="232"/>
        <v>0</v>
      </c>
      <c r="AD286" s="183">
        <f t="shared" si="232"/>
        <v>0</v>
      </c>
      <c r="AE286" s="183">
        <f t="shared" si="232"/>
        <v>0</v>
      </c>
      <c r="AF286" s="196">
        <f t="shared" si="232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233"/>
        <v>0</v>
      </c>
      <c r="D287" s="183">
        <f t="shared" si="233"/>
        <v>0</v>
      </c>
      <c r="E287" s="183">
        <f t="shared" si="233"/>
        <v>0</v>
      </c>
      <c r="F287" s="183">
        <f t="shared" si="233"/>
        <v>0</v>
      </c>
      <c r="G287" s="183">
        <f t="shared" si="233"/>
        <v>0</v>
      </c>
      <c r="H287" s="183">
        <f t="shared" si="233"/>
        <v>0</v>
      </c>
      <c r="I287" s="183">
        <f t="shared" si="233"/>
        <v>0</v>
      </c>
      <c r="J287" s="183">
        <f t="shared" si="233"/>
        <v>0</v>
      </c>
      <c r="K287" s="183">
        <f t="shared" si="233"/>
        <v>0</v>
      </c>
      <c r="L287" s="183">
        <f t="shared" si="233"/>
        <v>0</v>
      </c>
      <c r="M287" s="183">
        <f t="shared" si="233"/>
        <v>0</v>
      </c>
      <c r="N287" s="183">
        <f t="shared" si="233"/>
        <v>0</v>
      </c>
      <c r="O287" s="183">
        <f t="shared" si="233"/>
        <v>0</v>
      </c>
      <c r="P287" s="183">
        <f t="shared" si="233"/>
        <v>0</v>
      </c>
      <c r="Q287" s="183">
        <f t="shared" si="233"/>
        <v>0</v>
      </c>
      <c r="R287" s="183">
        <f t="shared" si="233"/>
        <v>0</v>
      </c>
      <c r="S287" s="183">
        <f t="shared" si="233"/>
        <v>0</v>
      </c>
      <c r="T287" s="183">
        <f t="shared" si="234"/>
        <v>0</v>
      </c>
      <c r="U287" s="183">
        <f t="shared" si="234"/>
        <v>0</v>
      </c>
      <c r="V287" s="183">
        <f t="shared" si="234"/>
        <v>0</v>
      </c>
      <c r="W287" s="183">
        <f t="shared" si="234"/>
        <v>0</v>
      </c>
      <c r="X287" s="183">
        <f t="shared" si="234"/>
        <v>0</v>
      </c>
      <c r="Y287" s="183">
        <f t="shared" si="234"/>
        <v>0</v>
      </c>
      <c r="Z287" s="183">
        <f t="shared" si="234"/>
        <v>0</v>
      </c>
      <c r="AA287" s="183">
        <f t="shared" si="232"/>
        <v>0</v>
      </c>
      <c r="AB287" s="183">
        <f t="shared" si="232"/>
        <v>0</v>
      </c>
      <c r="AC287" s="183">
        <f t="shared" si="232"/>
        <v>0</v>
      </c>
      <c r="AD287" s="183">
        <f t="shared" si="232"/>
        <v>0</v>
      </c>
      <c r="AE287" s="183">
        <f t="shared" si="232"/>
        <v>0</v>
      </c>
      <c r="AF287" s="196">
        <f t="shared" si="232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233"/>
        <v>0</v>
      </c>
      <c r="D288" s="183">
        <f t="shared" si="233"/>
        <v>0</v>
      </c>
      <c r="E288" s="183">
        <f t="shared" si="233"/>
        <v>0</v>
      </c>
      <c r="F288" s="183">
        <f t="shared" si="233"/>
        <v>0</v>
      </c>
      <c r="G288" s="183">
        <f t="shared" si="233"/>
        <v>0</v>
      </c>
      <c r="H288" s="183">
        <f t="shared" si="233"/>
        <v>0</v>
      </c>
      <c r="I288" s="183">
        <f t="shared" si="233"/>
        <v>0</v>
      </c>
      <c r="J288" s="183">
        <f t="shared" si="233"/>
        <v>0</v>
      </c>
      <c r="K288" s="183">
        <f t="shared" si="233"/>
        <v>0</v>
      </c>
      <c r="L288" s="183">
        <f t="shared" si="233"/>
        <v>0</v>
      </c>
      <c r="M288" s="183">
        <f t="shared" si="233"/>
        <v>0</v>
      </c>
      <c r="N288" s="183">
        <f t="shared" si="233"/>
        <v>0</v>
      </c>
      <c r="O288" s="183">
        <f t="shared" si="233"/>
        <v>0</v>
      </c>
      <c r="P288" s="183">
        <f t="shared" si="233"/>
        <v>0</v>
      </c>
      <c r="Q288" s="183">
        <f t="shared" si="233"/>
        <v>0</v>
      </c>
      <c r="R288" s="183">
        <f t="shared" si="233"/>
        <v>0</v>
      </c>
      <c r="S288" s="183">
        <f t="shared" si="233"/>
        <v>0</v>
      </c>
      <c r="T288" s="183">
        <f t="shared" si="234"/>
        <v>0</v>
      </c>
      <c r="U288" s="183">
        <f t="shared" si="234"/>
        <v>0</v>
      </c>
      <c r="V288" s="183">
        <f t="shared" si="234"/>
        <v>0</v>
      </c>
      <c r="W288" s="183">
        <f t="shared" si="234"/>
        <v>0</v>
      </c>
      <c r="X288" s="183">
        <f t="shared" si="234"/>
        <v>0</v>
      </c>
      <c r="Y288" s="183">
        <f t="shared" si="234"/>
        <v>0</v>
      </c>
      <c r="Z288" s="183">
        <f t="shared" si="234"/>
        <v>0</v>
      </c>
      <c r="AA288" s="183">
        <f t="shared" ref="AA288:AF303" si="235">Z288</f>
        <v>0</v>
      </c>
      <c r="AB288" s="183">
        <f t="shared" si="235"/>
        <v>0</v>
      </c>
      <c r="AC288" s="183">
        <f t="shared" si="235"/>
        <v>0</v>
      </c>
      <c r="AD288" s="183">
        <f t="shared" si="235"/>
        <v>0</v>
      </c>
      <c r="AE288" s="183">
        <f t="shared" si="235"/>
        <v>0</v>
      </c>
      <c r="AF288" s="196">
        <f t="shared" si="235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236">B289</f>
        <v>0</v>
      </c>
      <c r="D289" s="183">
        <f t="shared" si="236"/>
        <v>0</v>
      </c>
      <c r="E289" s="183">
        <f t="shared" si="236"/>
        <v>0</v>
      </c>
      <c r="F289" s="183">
        <f t="shared" si="236"/>
        <v>0</v>
      </c>
      <c r="G289" s="183">
        <f t="shared" si="236"/>
        <v>0</v>
      </c>
      <c r="H289" s="183">
        <f t="shared" si="236"/>
        <v>0</v>
      </c>
      <c r="I289" s="183">
        <f t="shared" si="236"/>
        <v>0</v>
      </c>
      <c r="J289" s="183">
        <f t="shared" si="236"/>
        <v>0</v>
      </c>
      <c r="K289" s="183">
        <f t="shared" si="236"/>
        <v>0</v>
      </c>
      <c r="L289" s="183">
        <f t="shared" si="236"/>
        <v>0</v>
      </c>
      <c r="M289" s="183">
        <f t="shared" si="236"/>
        <v>0</v>
      </c>
      <c r="N289" s="183">
        <f t="shared" si="236"/>
        <v>0</v>
      </c>
      <c r="O289" s="183">
        <f t="shared" si="236"/>
        <v>0</v>
      </c>
      <c r="P289" s="183">
        <f t="shared" si="236"/>
        <v>0</v>
      </c>
      <c r="Q289" s="183">
        <f t="shared" si="236"/>
        <v>0</v>
      </c>
      <c r="R289" s="183">
        <f t="shared" si="236"/>
        <v>0</v>
      </c>
      <c r="S289" s="183">
        <f t="shared" ref="S289:Z303" si="237">R289</f>
        <v>0</v>
      </c>
      <c r="T289" s="183">
        <f t="shared" si="237"/>
        <v>0</v>
      </c>
      <c r="U289" s="183">
        <f t="shared" si="237"/>
        <v>0</v>
      </c>
      <c r="V289" s="183">
        <f t="shared" si="237"/>
        <v>0</v>
      </c>
      <c r="W289" s="183">
        <f t="shared" si="237"/>
        <v>0</v>
      </c>
      <c r="X289" s="183">
        <f t="shared" si="237"/>
        <v>0</v>
      </c>
      <c r="Y289" s="183">
        <f t="shared" si="237"/>
        <v>0</v>
      </c>
      <c r="Z289" s="183">
        <f t="shared" si="237"/>
        <v>0</v>
      </c>
      <c r="AA289" s="183">
        <f t="shared" si="235"/>
        <v>0</v>
      </c>
      <c r="AB289" s="183">
        <f t="shared" si="235"/>
        <v>0</v>
      </c>
      <c r="AC289" s="183">
        <f t="shared" si="235"/>
        <v>0</v>
      </c>
      <c r="AD289" s="183">
        <f t="shared" si="235"/>
        <v>0</v>
      </c>
      <c r="AE289" s="183">
        <f t="shared" si="235"/>
        <v>0</v>
      </c>
      <c r="AF289" s="196">
        <f t="shared" si="235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236"/>
        <v>0</v>
      </c>
      <c r="D290" s="183">
        <f t="shared" si="236"/>
        <v>0</v>
      </c>
      <c r="E290" s="183">
        <f t="shared" si="236"/>
        <v>0</v>
      </c>
      <c r="F290" s="183">
        <f t="shared" si="236"/>
        <v>0</v>
      </c>
      <c r="G290" s="183">
        <f t="shared" si="236"/>
        <v>0</v>
      </c>
      <c r="H290" s="183">
        <f t="shared" si="236"/>
        <v>0</v>
      </c>
      <c r="I290" s="183">
        <f t="shared" si="236"/>
        <v>0</v>
      </c>
      <c r="J290" s="183">
        <f t="shared" si="236"/>
        <v>0</v>
      </c>
      <c r="K290" s="183">
        <f t="shared" si="236"/>
        <v>0</v>
      </c>
      <c r="L290" s="183">
        <f t="shared" si="236"/>
        <v>0</v>
      </c>
      <c r="M290" s="183">
        <f t="shared" si="236"/>
        <v>0</v>
      </c>
      <c r="N290" s="183">
        <f t="shared" si="236"/>
        <v>0</v>
      </c>
      <c r="O290" s="183">
        <f t="shared" si="236"/>
        <v>0</v>
      </c>
      <c r="P290" s="183">
        <f t="shared" si="236"/>
        <v>0</v>
      </c>
      <c r="Q290" s="183">
        <f t="shared" si="236"/>
        <v>0</v>
      </c>
      <c r="R290" s="183">
        <f t="shared" si="236"/>
        <v>0</v>
      </c>
      <c r="S290" s="183">
        <f t="shared" si="237"/>
        <v>0</v>
      </c>
      <c r="T290" s="183">
        <f t="shared" si="237"/>
        <v>0</v>
      </c>
      <c r="U290" s="183">
        <f t="shared" si="237"/>
        <v>0</v>
      </c>
      <c r="V290" s="183">
        <f t="shared" si="237"/>
        <v>0</v>
      </c>
      <c r="W290" s="183">
        <f t="shared" si="237"/>
        <v>0</v>
      </c>
      <c r="X290" s="183">
        <f t="shared" si="237"/>
        <v>0</v>
      </c>
      <c r="Y290" s="183">
        <f t="shared" si="237"/>
        <v>0</v>
      </c>
      <c r="Z290" s="183">
        <f t="shared" si="237"/>
        <v>0</v>
      </c>
      <c r="AA290" s="183">
        <f t="shared" si="235"/>
        <v>0</v>
      </c>
      <c r="AB290" s="183">
        <f t="shared" si="235"/>
        <v>0</v>
      </c>
      <c r="AC290" s="183">
        <f t="shared" si="235"/>
        <v>0</v>
      </c>
      <c r="AD290" s="183">
        <f t="shared" si="235"/>
        <v>0</v>
      </c>
      <c r="AE290" s="183">
        <f t="shared" si="235"/>
        <v>0</v>
      </c>
      <c r="AF290" s="196">
        <f t="shared" si="235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236"/>
        <v>0</v>
      </c>
      <c r="D291" s="183">
        <f t="shared" si="236"/>
        <v>0</v>
      </c>
      <c r="E291" s="183">
        <f t="shared" si="236"/>
        <v>0</v>
      </c>
      <c r="F291" s="183">
        <f t="shared" si="236"/>
        <v>0</v>
      </c>
      <c r="G291" s="183">
        <f t="shared" si="236"/>
        <v>0</v>
      </c>
      <c r="H291" s="183">
        <f t="shared" si="236"/>
        <v>0</v>
      </c>
      <c r="I291" s="183">
        <f t="shared" si="236"/>
        <v>0</v>
      </c>
      <c r="J291" s="183">
        <f t="shared" si="236"/>
        <v>0</v>
      </c>
      <c r="K291" s="183">
        <f t="shared" si="236"/>
        <v>0</v>
      </c>
      <c r="L291" s="183">
        <f t="shared" si="236"/>
        <v>0</v>
      </c>
      <c r="M291" s="183">
        <f t="shared" si="236"/>
        <v>0</v>
      </c>
      <c r="N291" s="183">
        <f t="shared" si="236"/>
        <v>0</v>
      </c>
      <c r="O291" s="183">
        <f t="shared" si="236"/>
        <v>0</v>
      </c>
      <c r="P291" s="183">
        <f t="shared" si="236"/>
        <v>0</v>
      </c>
      <c r="Q291" s="183">
        <f t="shared" si="236"/>
        <v>0</v>
      </c>
      <c r="R291" s="183">
        <f t="shared" si="236"/>
        <v>0</v>
      </c>
      <c r="S291" s="183">
        <f t="shared" si="237"/>
        <v>0</v>
      </c>
      <c r="T291" s="183">
        <f t="shared" si="237"/>
        <v>0</v>
      </c>
      <c r="U291" s="183">
        <f t="shared" si="237"/>
        <v>0</v>
      </c>
      <c r="V291" s="183">
        <f t="shared" si="237"/>
        <v>0</v>
      </c>
      <c r="W291" s="183">
        <f t="shared" si="237"/>
        <v>0</v>
      </c>
      <c r="X291" s="183">
        <f t="shared" si="237"/>
        <v>0</v>
      </c>
      <c r="Y291" s="183">
        <f t="shared" si="237"/>
        <v>0</v>
      </c>
      <c r="Z291" s="183">
        <f t="shared" si="237"/>
        <v>0</v>
      </c>
      <c r="AA291" s="183">
        <f t="shared" si="235"/>
        <v>0</v>
      </c>
      <c r="AB291" s="183">
        <f t="shared" si="235"/>
        <v>0</v>
      </c>
      <c r="AC291" s="183">
        <f t="shared" si="235"/>
        <v>0</v>
      </c>
      <c r="AD291" s="183">
        <f t="shared" si="235"/>
        <v>0</v>
      </c>
      <c r="AE291" s="183">
        <f t="shared" si="235"/>
        <v>0</v>
      </c>
      <c r="AF291" s="196">
        <f t="shared" si="235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236"/>
        <v>0</v>
      </c>
      <c r="D292" s="183">
        <f t="shared" si="236"/>
        <v>0</v>
      </c>
      <c r="E292" s="183">
        <f t="shared" si="236"/>
        <v>0</v>
      </c>
      <c r="F292" s="183">
        <f t="shared" si="236"/>
        <v>0</v>
      </c>
      <c r="G292" s="183">
        <f t="shared" si="236"/>
        <v>0</v>
      </c>
      <c r="H292" s="183">
        <f t="shared" si="236"/>
        <v>0</v>
      </c>
      <c r="I292" s="183">
        <f t="shared" si="236"/>
        <v>0</v>
      </c>
      <c r="J292" s="183">
        <f t="shared" si="236"/>
        <v>0</v>
      </c>
      <c r="K292" s="183">
        <f t="shared" si="236"/>
        <v>0</v>
      </c>
      <c r="L292" s="183">
        <f t="shared" si="236"/>
        <v>0</v>
      </c>
      <c r="M292" s="183">
        <f t="shared" si="236"/>
        <v>0</v>
      </c>
      <c r="N292" s="183">
        <f t="shared" si="236"/>
        <v>0</v>
      </c>
      <c r="O292" s="183">
        <f t="shared" si="236"/>
        <v>0</v>
      </c>
      <c r="P292" s="183">
        <f t="shared" si="236"/>
        <v>0</v>
      </c>
      <c r="Q292" s="183">
        <f t="shared" si="236"/>
        <v>0</v>
      </c>
      <c r="R292" s="183">
        <f t="shared" si="236"/>
        <v>0</v>
      </c>
      <c r="S292" s="183">
        <f t="shared" si="237"/>
        <v>0</v>
      </c>
      <c r="T292" s="183">
        <f t="shared" si="237"/>
        <v>0</v>
      </c>
      <c r="U292" s="183">
        <f t="shared" si="237"/>
        <v>0</v>
      </c>
      <c r="V292" s="183">
        <f t="shared" si="237"/>
        <v>0</v>
      </c>
      <c r="W292" s="183">
        <f t="shared" si="237"/>
        <v>0</v>
      </c>
      <c r="X292" s="183">
        <f t="shared" si="237"/>
        <v>0</v>
      </c>
      <c r="Y292" s="183">
        <f t="shared" si="237"/>
        <v>0</v>
      </c>
      <c r="Z292" s="183">
        <f t="shared" si="237"/>
        <v>0</v>
      </c>
      <c r="AA292" s="183">
        <f t="shared" si="235"/>
        <v>0</v>
      </c>
      <c r="AB292" s="183">
        <f t="shared" si="235"/>
        <v>0</v>
      </c>
      <c r="AC292" s="183">
        <f t="shared" si="235"/>
        <v>0</v>
      </c>
      <c r="AD292" s="183">
        <f t="shared" si="235"/>
        <v>0</v>
      </c>
      <c r="AE292" s="183">
        <f t="shared" si="235"/>
        <v>0</v>
      </c>
      <c r="AF292" s="196">
        <f t="shared" si="235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236"/>
        <v>0</v>
      </c>
      <c r="D293" s="183">
        <f t="shared" si="236"/>
        <v>0</v>
      </c>
      <c r="E293" s="183">
        <f t="shared" si="236"/>
        <v>0</v>
      </c>
      <c r="F293" s="183">
        <f t="shared" si="236"/>
        <v>0</v>
      </c>
      <c r="G293" s="183">
        <f t="shared" si="236"/>
        <v>0</v>
      </c>
      <c r="H293" s="183">
        <f t="shared" si="236"/>
        <v>0</v>
      </c>
      <c r="I293" s="183">
        <f t="shared" si="236"/>
        <v>0</v>
      </c>
      <c r="J293" s="183">
        <f t="shared" si="236"/>
        <v>0</v>
      </c>
      <c r="K293" s="183">
        <f t="shared" si="236"/>
        <v>0</v>
      </c>
      <c r="L293" s="183">
        <f t="shared" si="236"/>
        <v>0</v>
      </c>
      <c r="M293" s="183">
        <f t="shared" si="236"/>
        <v>0</v>
      </c>
      <c r="N293" s="183">
        <f t="shared" si="236"/>
        <v>0</v>
      </c>
      <c r="O293" s="183">
        <f t="shared" si="236"/>
        <v>0</v>
      </c>
      <c r="P293" s="183">
        <f t="shared" si="236"/>
        <v>0</v>
      </c>
      <c r="Q293" s="183">
        <f t="shared" si="236"/>
        <v>0</v>
      </c>
      <c r="R293" s="183">
        <f t="shared" si="236"/>
        <v>0</v>
      </c>
      <c r="S293" s="183">
        <f t="shared" si="237"/>
        <v>0</v>
      </c>
      <c r="T293" s="183">
        <f t="shared" si="237"/>
        <v>0</v>
      </c>
      <c r="U293" s="183">
        <f t="shared" si="237"/>
        <v>0</v>
      </c>
      <c r="V293" s="183">
        <f t="shared" si="237"/>
        <v>0</v>
      </c>
      <c r="W293" s="183">
        <f t="shared" si="237"/>
        <v>0</v>
      </c>
      <c r="X293" s="183">
        <f t="shared" si="237"/>
        <v>0</v>
      </c>
      <c r="Y293" s="183">
        <f t="shared" si="237"/>
        <v>0</v>
      </c>
      <c r="Z293" s="183">
        <f t="shared" si="237"/>
        <v>0</v>
      </c>
      <c r="AA293" s="183">
        <f t="shared" si="235"/>
        <v>0</v>
      </c>
      <c r="AB293" s="183">
        <f t="shared" si="235"/>
        <v>0</v>
      </c>
      <c r="AC293" s="183">
        <f t="shared" si="235"/>
        <v>0</v>
      </c>
      <c r="AD293" s="183">
        <f t="shared" si="235"/>
        <v>0</v>
      </c>
      <c r="AE293" s="183">
        <f t="shared" si="235"/>
        <v>0</v>
      </c>
      <c r="AF293" s="196">
        <f t="shared" si="235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236"/>
        <v>0</v>
      </c>
      <c r="D294" s="183">
        <f t="shared" si="236"/>
        <v>0</v>
      </c>
      <c r="E294" s="183">
        <f t="shared" si="236"/>
        <v>0</v>
      </c>
      <c r="F294" s="183">
        <f t="shared" si="236"/>
        <v>0</v>
      </c>
      <c r="G294" s="183">
        <f t="shared" si="236"/>
        <v>0</v>
      </c>
      <c r="H294" s="183">
        <f t="shared" si="236"/>
        <v>0</v>
      </c>
      <c r="I294" s="183">
        <f t="shared" si="236"/>
        <v>0</v>
      </c>
      <c r="J294" s="183">
        <f t="shared" si="236"/>
        <v>0</v>
      </c>
      <c r="K294" s="183">
        <f t="shared" si="236"/>
        <v>0</v>
      </c>
      <c r="L294" s="183">
        <f t="shared" si="236"/>
        <v>0</v>
      </c>
      <c r="M294" s="183">
        <f t="shared" si="236"/>
        <v>0</v>
      </c>
      <c r="N294" s="183">
        <f t="shared" si="236"/>
        <v>0</v>
      </c>
      <c r="O294" s="183">
        <f t="shared" si="236"/>
        <v>0</v>
      </c>
      <c r="P294" s="183">
        <f t="shared" si="236"/>
        <v>0</v>
      </c>
      <c r="Q294" s="183">
        <f t="shared" si="236"/>
        <v>0</v>
      </c>
      <c r="R294" s="183">
        <f t="shared" si="236"/>
        <v>0</v>
      </c>
      <c r="S294" s="183">
        <f t="shared" si="237"/>
        <v>0</v>
      </c>
      <c r="T294" s="183">
        <f t="shared" si="237"/>
        <v>0</v>
      </c>
      <c r="U294" s="183">
        <f t="shared" si="237"/>
        <v>0</v>
      </c>
      <c r="V294" s="183">
        <f t="shared" si="237"/>
        <v>0</v>
      </c>
      <c r="W294" s="183">
        <f t="shared" si="237"/>
        <v>0</v>
      </c>
      <c r="X294" s="183">
        <f t="shared" si="237"/>
        <v>0</v>
      </c>
      <c r="Y294" s="183">
        <f t="shared" si="237"/>
        <v>0</v>
      </c>
      <c r="Z294" s="183">
        <f t="shared" si="237"/>
        <v>0</v>
      </c>
      <c r="AA294" s="183">
        <f t="shared" si="235"/>
        <v>0</v>
      </c>
      <c r="AB294" s="183">
        <f t="shared" si="235"/>
        <v>0</v>
      </c>
      <c r="AC294" s="183">
        <f t="shared" si="235"/>
        <v>0</v>
      </c>
      <c r="AD294" s="183">
        <f t="shared" si="235"/>
        <v>0</v>
      </c>
      <c r="AE294" s="183">
        <f t="shared" si="235"/>
        <v>0</v>
      </c>
      <c r="AF294" s="196">
        <f t="shared" si="235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236"/>
        <v>0</v>
      </c>
      <c r="D295" s="183">
        <f t="shared" si="236"/>
        <v>0</v>
      </c>
      <c r="E295" s="183">
        <f t="shared" si="236"/>
        <v>0</v>
      </c>
      <c r="F295" s="183">
        <f t="shared" si="236"/>
        <v>0</v>
      </c>
      <c r="G295" s="183">
        <f t="shared" si="236"/>
        <v>0</v>
      </c>
      <c r="H295" s="183">
        <f t="shared" si="236"/>
        <v>0</v>
      </c>
      <c r="I295" s="183">
        <f t="shared" si="236"/>
        <v>0</v>
      </c>
      <c r="J295" s="183">
        <f t="shared" si="236"/>
        <v>0</v>
      </c>
      <c r="K295" s="183">
        <f t="shared" si="236"/>
        <v>0</v>
      </c>
      <c r="L295" s="183">
        <f t="shared" si="236"/>
        <v>0</v>
      </c>
      <c r="M295" s="183">
        <f t="shared" si="236"/>
        <v>0</v>
      </c>
      <c r="N295" s="183">
        <f t="shared" si="236"/>
        <v>0</v>
      </c>
      <c r="O295" s="183">
        <f t="shared" si="236"/>
        <v>0</v>
      </c>
      <c r="P295" s="183">
        <f t="shared" si="236"/>
        <v>0</v>
      </c>
      <c r="Q295" s="183">
        <f t="shared" si="236"/>
        <v>0</v>
      </c>
      <c r="R295" s="183">
        <f t="shared" si="236"/>
        <v>0</v>
      </c>
      <c r="S295" s="183">
        <f t="shared" si="237"/>
        <v>0</v>
      </c>
      <c r="T295" s="183">
        <f t="shared" si="237"/>
        <v>0</v>
      </c>
      <c r="U295" s="183">
        <f t="shared" si="237"/>
        <v>0</v>
      </c>
      <c r="V295" s="183">
        <f t="shared" si="237"/>
        <v>0</v>
      </c>
      <c r="W295" s="183">
        <f t="shared" si="237"/>
        <v>0</v>
      </c>
      <c r="X295" s="183">
        <f t="shared" si="237"/>
        <v>0</v>
      </c>
      <c r="Y295" s="183">
        <f t="shared" si="237"/>
        <v>0</v>
      </c>
      <c r="Z295" s="183">
        <f t="shared" si="237"/>
        <v>0</v>
      </c>
      <c r="AA295" s="183">
        <f t="shared" si="235"/>
        <v>0</v>
      </c>
      <c r="AB295" s="183">
        <f t="shared" si="235"/>
        <v>0</v>
      </c>
      <c r="AC295" s="183">
        <f t="shared" si="235"/>
        <v>0</v>
      </c>
      <c r="AD295" s="183">
        <f t="shared" si="235"/>
        <v>0</v>
      </c>
      <c r="AE295" s="183">
        <f t="shared" si="235"/>
        <v>0</v>
      </c>
      <c r="AF295" s="196">
        <f t="shared" si="235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236"/>
        <v>0</v>
      </c>
      <c r="D296" s="183">
        <f t="shared" si="236"/>
        <v>0</v>
      </c>
      <c r="E296" s="183">
        <f t="shared" si="236"/>
        <v>0</v>
      </c>
      <c r="F296" s="183">
        <f t="shared" si="236"/>
        <v>0</v>
      </c>
      <c r="G296" s="183">
        <f t="shared" si="236"/>
        <v>0</v>
      </c>
      <c r="H296" s="183">
        <f t="shared" si="236"/>
        <v>0</v>
      </c>
      <c r="I296" s="183">
        <f t="shared" si="236"/>
        <v>0</v>
      </c>
      <c r="J296" s="183">
        <f t="shared" si="236"/>
        <v>0</v>
      </c>
      <c r="K296" s="183">
        <f t="shared" si="236"/>
        <v>0</v>
      </c>
      <c r="L296" s="183">
        <f t="shared" si="236"/>
        <v>0</v>
      </c>
      <c r="M296" s="183">
        <f t="shared" si="236"/>
        <v>0</v>
      </c>
      <c r="N296" s="183">
        <f t="shared" si="236"/>
        <v>0</v>
      </c>
      <c r="O296" s="183">
        <f t="shared" si="236"/>
        <v>0</v>
      </c>
      <c r="P296" s="183">
        <f t="shared" si="236"/>
        <v>0</v>
      </c>
      <c r="Q296" s="183">
        <f t="shared" si="236"/>
        <v>0</v>
      </c>
      <c r="R296" s="183">
        <f t="shared" si="236"/>
        <v>0</v>
      </c>
      <c r="S296" s="183">
        <f t="shared" si="237"/>
        <v>0</v>
      </c>
      <c r="T296" s="183">
        <f t="shared" si="237"/>
        <v>0</v>
      </c>
      <c r="U296" s="183">
        <f t="shared" si="237"/>
        <v>0</v>
      </c>
      <c r="V296" s="183">
        <f t="shared" si="237"/>
        <v>0</v>
      </c>
      <c r="W296" s="183">
        <f t="shared" si="237"/>
        <v>0</v>
      </c>
      <c r="X296" s="183">
        <f t="shared" si="237"/>
        <v>0</v>
      </c>
      <c r="Y296" s="183">
        <f t="shared" si="237"/>
        <v>0</v>
      </c>
      <c r="Z296" s="183">
        <f t="shared" si="237"/>
        <v>0</v>
      </c>
      <c r="AA296" s="183">
        <f t="shared" si="235"/>
        <v>0</v>
      </c>
      <c r="AB296" s="183">
        <f t="shared" si="235"/>
        <v>0</v>
      </c>
      <c r="AC296" s="183">
        <f t="shared" si="235"/>
        <v>0</v>
      </c>
      <c r="AD296" s="183">
        <f t="shared" si="235"/>
        <v>0</v>
      </c>
      <c r="AE296" s="183">
        <f t="shared" si="235"/>
        <v>0</v>
      </c>
      <c r="AF296" s="196">
        <f t="shared" si="235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236"/>
        <v>0</v>
      </c>
      <c r="D297" s="183">
        <f t="shared" si="236"/>
        <v>0</v>
      </c>
      <c r="E297" s="183">
        <f t="shared" si="236"/>
        <v>0</v>
      </c>
      <c r="F297" s="183">
        <f t="shared" si="236"/>
        <v>0</v>
      </c>
      <c r="G297" s="183">
        <f t="shared" si="236"/>
        <v>0</v>
      </c>
      <c r="H297" s="183">
        <f t="shared" si="236"/>
        <v>0</v>
      </c>
      <c r="I297" s="183">
        <f t="shared" si="236"/>
        <v>0</v>
      </c>
      <c r="J297" s="183">
        <f t="shared" si="236"/>
        <v>0</v>
      </c>
      <c r="K297" s="183">
        <f t="shared" si="236"/>
        <v>0</v>
      </c>
      <c r="L297" s="183">
        <f t="shared" si="236"/>
        <v>0</v>
      </c>
      <c r="M297" s="183">
        <f t="shared" si="236"/>
        <v>0</v>
      </c>
      <c r="N297" s="183">
        <f t="shared" si="236"/>
        <v>0</v>
      </c>
      <c r="O297" s="183">
        <f t="shared" si="236"/>
        <v>0</v>
      </c>
      <c r="P297" s="183">
        <f t="shared" si="236"/>
        <v>0</v>
      </c>
      <c r="Q297" s="183">
        <f t="shared" si="236"/>
        <v>0</v>
      </c>
      <c r="R297" s="183">
        <f t="shared" si="236"/>
        <v>0</v>
      </c>
      <c r="S297" s="183">
        <f t="shared" si="237"/>
        <v>0</v>
      </c>
      <c r="T297" s="183">
        <f t="shared" si="237"/>
        <v>0</v>
      </c>
      <c r="U297" s="183">
        <f t="shared" si="237"/>
        <v>0</v>
      </c>
      <c r="V297" s="183">
        <f t="shared" si="237"/>
        <v>0</v>
      </c>
      <c r="W297" s="183">
        <f t="shared" si="237"/>
        <v>0</v>
      </c>
      <c r="X297" s="183">
        <f t="shared" si="237"/>
        <v>0</v>
      </c>
      <c r="Y297" s="183">
        <f t="shared" si="237"/>
        <v>0</v>
      </c>
      <c r="Z297" s="183">
        <f t="shared" si="237"/>
        <v>0</v>
      </c>
      <c r="AA297" s="183">
        <f t="shared" si="235"/>
        <v>0</v>
      </c>
      <c r="AB297" s="183">
        <f t="shared" si="235"/>
        <v>0</v>
      </c>
      <c r="AC297" s="183">
        <f t="shared" si="235"/>
        <v>0</v>
      </c>
      <c r="AD297" s="183">
        <f t="shared" si="235"/>
        <v>0</v>
      </c>
      <c r="AE297" s="183">
        <f t="shared" si="235"/>
        <v>0</v>
      </c>
      <c r="AF297" s="196">
        <f t="shared" si="235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236"/>
        <v>0</v>
      </c>
      <c r="D298" s="183">
        <f t="shared" si="236"/>
        <v>0</v>
      </c>
      <c r="E298" s="183">
        <f t="shared" si="236"/>
        <v>0</v>
      </c>
      <c r="F298" s="183">
        <f t="shared" si="236"/>
        <v>0</v>
      </c>
      <c r="G298" s="183">
        <f t="shared" si="236"/>
        <v>0</v>
      </c>
      <c r="H298" s="183">
        <f t="shared" si="236"/>
        <v>0</v>
      </c>
      <c r="I298" s="183">
        <f t="shared" si="236"/>
        <v>0</v>
      </c>
      <c r="J298" s="183">
        <f t="shared" si="236"/>
        <v>0</v>
      </c>
      <c r="K298" s="183">
        <f t="shared" si="236"/>
        <v>0</v>
      </c>
      <c r="L298" s="183">
        <f t="shared" si="236"/>
        <v>0</v>
      </c>
      <c r="M298" s="183">
        <f t="shared" si="236"/>
        <v>0</v>
      </c>
      <c r="N298" s="183">
        <f t="shared" si="236"/>
        <v>0</v>
      </c>
      <c r="O298" s="183">
        <f t="shared" si="236"/>
        <v>0</v>
      </c>
      <c r="P298" s="183">
        <f t="shared" si="236"/>
        <v>0</v>
      </c>
      <c r="Q298" s="183">
        <f t="shared" si="236"/>
        <v>0</v>
      </c>
      <c r="R298" s="183">
        <f t="shared" si="236"/>
        <v>0</v>
      </c>
      <c r="S298" s="183">
        <f t="shared" si="237"/>
        <v>0</v>
      </c>
      <c r="T298" s="183">
        <f t="shared" si="237"/>
        <v>0</v>
      </c>
      <c r="U298" s="183">
        <f t="shared" si="237"/>
        <v>0</v>
      </c>
      <c r="V298" s="183">
        <f t="shared" si="237"/>
        <v>0</v>
      </c>
      <c r="W298" s="183">
        <f t="shared" si="237"/>
        <v>0</v>
      </c>
      <c r="X298" s="183">
        <f t="shared" si="237"/>
        <v>0</v>
      </c>
      <c r="Y298" s="183">
        <f t="shared" si="237"/>
        <v>0</v>
      </c>
      <c r="Z298" s="183">
        <f t="shared" si="237"/>
        <v>0</v>
      </c>
      <c r="AA298" s="183">
        <f t="shared" si="235"/>
        <v>0</v>
      </c>
      <c r="AB298" s="183">
        <f t="shared" si="235"/>
        <v>0</v>
      </c>
      <c r="AC298" s="183">
        <f t="shared" si="235"/>
        <v>0</v>
      </c>
      <c r="AD298" s="183">
        <f t="shared" si="235"/>
        <v>0</v>
      </c>
      <c r="AE298" s="183">
        <f t="shared" si="235"/>
        <v>0</v>
      </c>
      <c r="AF298" s="196">
        <f t="shared" si="235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236"/>
        <v>0</v>
      </c>
      <c r="D299" s="183">
        <f t="shared" si="236"/>
        <v>0</v>
      </c>
      <c r="E299" s="183">
        <f t="shared" si="236"/>
        <v>0</v>
      </c>
      <c r="F299" s="183">
        <f t="shared" si="236"/>
        <v>0</v>
      </c>
      <c r="G299" s="183">
        <f t="shared" si="236"/>
        <v>0</v>
      </c>
      <c r="H299" s="183">
        <f t="shared" si="236"/>
        <v>0</v>
      </c>
      <c r="I299" s="183">
        <f t="shared" si="236"/>
        <v>0</v>
      </c>
      <c r="J299" s="183">
        <f t="shared" si="236"/>
        <v>0</v>
      </c>
      <c r="K299" s="183">
        <f t="shared" si="236"/>
        <v>0</v>
      </c>
      <c r="L299" s="183">
        <f t="shared" si="236"/>
        <v>0</v>
      </c>
      <c r="M299" s="183">
        <f t="shared" si="236"/>
        <v>0</v>
      </c>
      <c r="N299" s="183">
        <f t="shared" si="236"/>
        <v>0</v>
      </c>
      <c r="O299" s="183">
        <f t="shared" si="236"/>
        <v>0</v>
      </c>
      <c r="P299" s="183">
        <f t="shared" si="236"/>
        <v>0</v>
      </c>
      <c r="Q299" s="183">
        <f t="shared" si="236"/>
        <v>0</v>
      </c>
      <c r="R299" s="183">
        <f t="shared" si="236"/>
        <v>0</v>
      </c>
      <c r="S299" s="183">
        <f t="shared" si="237"/>
        <v>0</v>
      </c>
      <c r="T299" s="183">
        <f t="shared" si="237"/>
        <v>0</v>
      </c>
      <c r="U299" s="183">
        <f t="shared" si="237"/>
        <v>0</v>
      </c>
      <c r="V299" s="183">
        <f t="shared" si="237"/>
        <v>0</v>
      </c>
      <c r="W299" s="183">
        <f t="shared" si="237"/>
        <v>0</v>
      </c>
      <c r="X299" s="183">
        <f t="shared" si="237"/>
        <v>0</v>
      </c>
      <c r="Y299" s="183">
        <f t="shared" si="237"/>
        <v>0</v>
      </c>
      <c r="Z299" s="183">
        <f t="shared" si="237"/>
        <v>0</v>
      </c>
      <c r="AA299" s="183">
        <f t="shared" si="235"/>
        <v>0</v>
      </c>
      <c r="AB299" s="183">
        <f t="shared" si="235"/>
        <v>0</v>
      </c>
      <c r="AC299" s="183">
        <f t="shared" si="235"/>
        <v>0</v>
      </c>
      <c r="AD299" s="183">
        <f t="shared" si="235"/>
        <v>0</v>
      </c>
      <c r="AE299" s="183">
        <f t="shared" si="235"/>
        <v>0</v>
      </c>
      <c r="AF299" s="196">
        <f t="shared" si="235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236"/>
        <v>0</v>
      </c>
      <c r="D300" s="183">
        <f t="shared" si="236"/>
        <v>0</v>
      </c>
      <c r="E300" s="183">
        <f t="shared" si="236"/>
        <v>0</v>
      </c>
      <c r="F300" s="183">
        <f t="shared" si="236"/>
        <v>0</v>
      </c>
      <c r="G300" s="183">
        <f t="shared" si="236"/>
        <v>0</v>
      </c>
      <c r="H300" s="183">
        <f t="shared" si="236"/>
        <v>0</v>
      </c>
      <c r="I300" s="183">
        <f t="shared" si="236"/>
        <v>0</v>
      </c>
      <c r="J300" s="183">
        <f t="shared" si="236"/>
        <v>0</v>
      </c>
      <c r="K300" s="183">
        <f t="shared" si="236"/>
        <v>0</v>
      </c>
      <c r="L300" s="183">
        <f t="shared" si="236"/>
        <v>0</v>
      </c>
      <c r="M300" s="183">
        <f t="shared" si="236"/>
        <v>0</v>
      </c>
      <c r="N300" s="183">
        <f t="shared" si="236"/>
        <v>0</v>
      </c>
      <c r="O300" s="183">
        <f t="shared" si="236"/>
        <v>0</v>
      </c>
      <c r="P300" s="183">
        <f t="shared" si="236"/>
        <v>0</v>
      </c>
      <c r="Q300" s="183">
        <f t="shared" si="236"/>
        <v>0</v>
      </c>
      <c r="R300" s="183">
        <f t="shared" si="236"/>
        <v>0</v>
      </c>
      <c r="S300" s="183">
        <f t="shared" si="237"/>
        <v>0</v>
      </c>
      <c r="T300" s="183">
        <f t="shared" si="237"/>
        <v>0</v>
      </c>
      <c r="U300" s="183">
        <f t="shared" si="237"/>
        <v>0</v>
      </c>
      <c r="V300" s="183">
        <f t="shared" si="237"/>
        <v>0</v>
      </c>
      <c r="W300" s="183">
        <f t="shared" si="237"/>
        <v>0</v>
      </c>
      <c r="X300" s="183">
        <f t="shared" si="237"/>
        <v>0</v>
      </c>
      <c r="Y300" s="183">
        <f t="shared" si="237"/>
        <v>0</v>
      </c>
      <c r="Z300" s="183">
        <f t="shared" si="237"/>
        <v>0</v>
      </c>
      <c r="AA300" s="183">
        <f t="shared" si="235"/>
        <v>0</v>
      </c>
      <c r="AB300" s="183">
        <f t="shared" si="235"/>
        <v>0</v>
      </c>
      <c r="AC300" s="183">
        <f t="shared" si="235"/>
        <v>0</v>
      </c>
      <c r="AD300" s="183">
        <f t="shared" si="235"/>
        <v>0</v>
      </c>
      <c r="AE300" s="183">
        <f t="shared" si="235"/>
        <v>0</v>
      </c>
      <c r="AF300" s="196">
        <f t="shared" si="235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236"/>
        <v>0</v>
      </c>
      <c r="D301" s="183">
        <f t="shared" si="236"/>
        <v>0</v>
      </c>
      <c r="E301" s="183">
        <f t="shared" si="236"/>
        <v>0</v>
      </c>
      <c r="F301" s="183">
        <f t="shared" si="236"/>
        <v>0</v>
      </c>
      <c r="G301" s="183">
        <f t="shared" si="236"/>
        <v>0</v>
      </c>
      <c r="H301" s="183">
        <f t="shared" si="236"/>
        <v>0</v>
      </c>
      <c r="I301" s="183">
        <f t="shared" si="236"/>
        <v>0</v>
      </c>
      <c r="J301" s="183">
        <f t="shared" si="236"/>
        <v>0</v>
      </c>
      <c r="K301" s="183">
        <f t="shared" si="236"/>
        <v>0</v>
      </c>
      <c r="L301" s="183">
        <f t="shared" si="236"/>
        <v>0</v>
      </c>
      <c r="M301" s="183">
        <f t="shared" si="236"/>
        <v>0</v>
      </c>
      <c r="N301" s="183">
        <f t="shared" si="236"/>
        <v>0</v>
      </c>
      <c r="O301" s="183">
        <f t="shared" si="236"/>
        <v>0</v>
      </c>
      <c r="P301" s="183">
        <f t="shared" si="236"/>
        <v>0</v>
      </c>
      <c r="Q301" s="183">
        <f t="shared" si="236"/>
        <v>0</v>
      </c>
      <c r="R301" s="183">
        <f t="shared" si="236"/>
        <v>0</v>
      </c>
      <c r="S301" s="183">
        <f t="shared" si="237"/>
        <v>0</v>
      </c>
      <c r="T301" s="183">
        <f t="shared" si="237"/>
        <v>0</v>
      </c>
      <c r="U301" s="183">
        <f t="shared" si="237"/>
        <v>0</v>
      </c>
      <c r="V301" s="183">
        <f t="shared" si="237"/>
        <v>0</v>
      </c>
      <c r="W301" s="183">
        <f t="shared" si="237"/>
        <v>0</v>
      </c>
      <c r="X301" s="183">
        <f t="shared" si="237"/>
        <v>0</v>
      </c>
      <c r="Y301" s="183">
        <f t="shared" si="237"/>
        <v>0</v>
      </c>
      <c r="Z301" s="183">
        <f t="shared" si="237"/>
        <v>0</v>
      </c>
      <c r="AA301" s="183">
        <f t="shared" si="235"/>
        <v>0</v>
      </c>
      <c r="AB301" s="183">
        <f t="shared" si="235"/>
        <v>0</v>
      </c>
      <c r="AC301" s="183">
        <f t="shared" si="235"/>
        <v>0</v>
      </c>
      <c r="AD301" s="183">
        <f t="shared" si="235"/>
        <v>0</v>
      </c>
      <c r="AE301" s="183">
        <f t="shared" si="235"/>
        <v>0</v>
      </c>
      <c r="AF301" s="196">
        <f t="shared" si="235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236"/>
        <v>0</v>
      </c>
      <c r="D302" s="183">
        <f t="shared" si="236"/>
        <v>0</v>
      </c>
      <c r="E302" s="183">
        <f t="shared" si="236"/>
        <v>0</v>
      </c>
      <c r="F302" s="183">
        <f t="shared" si="236"/>
        <v>0</v>
      </c>
      <c r="G302" s="183">
        <f t="shared" si="236"/>
        <v>0</v>
      </c>
      <c r="H302" s="183">
        <f t="shared" si="236"/>
        <v>0</v>
      </c>
      <c r="I302" s="183">
        <f t="shared" si="236"/>
        <v>0</v>
      </c>
      <c r="J302" s="183">
        <f t="shared" si="236"/>
        <v>0</v>
      </c>
      <c r="K302" s="183">
        <f t="shared" si="236"/>
        <v>0</v>
      </c>
      <c r="L302" s="183">
        <f t="shared" si="236"/>
        <v>0</v>
      </c>
      <c r="M302" s="183">
        <f t="shared" si="236"/>
        <v>0</v>
      </c>
      <c r="N302" s="183">
        <f t="shared" si="236"/>
        <v>0</v>
      </c>
      <c r="O302" s="183">
        <f t="shared" si="236"/>
        <v>0</v>
      </c>
      <c r="P302" s="183">
        <f t="shared" si="236"/>
        <v>0</v>
      </c>
      <c r="Q302" s="183">
        <f t="shared" si="236"/>
        <v>0</v>
      </c>
      <c r="R302" s="183">
        <f t="shared" si="236"/>
        <v>0</v>
      </c>
      <c r="S302" s="183">
        <f t="shared" si="237"/>
        <v>0</v>
      </c>
      <c r="T302" s="183">
        <f t="shared" si="237"/>
        <v>0</v>
      </c>
      <c r="U302" s="183">
        <f t="shared" si="237"/>
        <v>0</v>
      </c>
      <c r="V302" s="183">
        <f t="shared" si="237"/>
        <v>0</v>
      </c>
      <c r="W302" s="183">
        <f t="shared" si="237"/>
        <v>0</v>
      </c>
      <c r="X302" s="183">
        <f t="shared" si="237"/>
        <v>0</v>
      </c>
      <c r="Y302" s="183">
        <f t="shared" si="237"/>
        <v>0</v>
      </c>
      <c r="Z302" s="183">
        <f t="shared" si="237"/>
        <v>0</v>
      </c>
      <c r="AA302" s="183">
        <f t="shared" si="235"/>
        <v>0</v>
      </c>
      <c r="AB302" s="183">
        <f t="shared" si="235"/>
        <v>0</v>
      </c>
      <c r="AC302" s="183">
        <f t="shared" si="235"/>
        <v>0</v>
      </c>
      <c r="AD302" s="183">
        <f t="shared" si="235"/>
        <v>0</v>
      </c>
      <c r="AE302" s="183">
        <f t="shared" si="235"/>
        <v>0</v>
      </c>
      <c r="AF302" s="196">
        <f t="shared" si="235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236"/>
        <v>0</v>
      </c>
      <c r="D303" s="183">
        <f t="shared" si="236"/>
        <v>0</v>
      </c>
      <c r="E303" s="183">
        <f t="shared" si="236"/>
        <v>0</v>
      </c>
      <c r="F303" s="183">
        <f t="shared" si="236"/>
        <v>0</v>
      </c>
      <c r="G303" s="183">
        <f t="shared" si="236"/>
        <v>0</v>
      </c>
      <c r="H303" s="183">
        <f t="shared" si="236"/>
        <v>0</v>
      </c>
      <c r="I303" s="183">
        <f t="shared" si="236"/>
        <v>0</v>
      </c>
      <c r="J303" s="183">
        <f t="shared" si="236"/>
        <v>0</v>
      </c>
      <c r="K303" s="183">
        <f t="shared" si="236"/>
        <v>0</v>
      </c>
      <c r="L303" s="183">
        <f t="shared" si="236"/>
        <v>0</v>
      </c>
      <c r="M303" s="183">
        <f t="shared" si="236"/>
        <v>0</v>
      </c>
      <c r="N303" s="183">
        <f t="shared" si="236"/>
        <v>0</v>
      </c>
      <c r="O303" s="183">
        <f t="shared" si="236"/>
        <v>0</v>
      </c>
      <c r="P303" s="183">
        <f t="shared" si="236"/>
        <v>0</v>
      </c>
      <c r="Q303" s="183">
        <f t="shared" si="236"/>
        <v>0</v>
      </c>
      <c r="R303" s="183">
        <f t="shared" si="236"/>
        <v>0</v>
      </c>
      <c r="S303" s="183">
        <f t="shared" si="237"/>
        <v>0</v>
      </c>
      <c r="T303" s="183">
        <f t="shared" si="237"/>
        <v>0</v>
      </c>
      <c r="U303" s="183">
        <f t="shared" si="237"/>
        <v>0</v>
      </c>
      <c r="V303" s="183">
        <f t="shared" si="237"/>
        <v>0</v>
      </c>
      <c r="W303" s="183">
        <f t="shared" si="237"/>
        <v>0</v>
      </c>
      <c r="X303" s="183">
        <f t="shared" si="237"/>
        <v>0</v>
      </c>
      <c r="Y303" s="183">
        <f t="shared" si="237"/>
        <v>0</v>
      </c>
      <c r="Z303" s="183">
        <f t="shared" si="237"/>
        <v>0</v>
      </c>
      <c r="AA303" s="183">
        <f t="shared" si="235"/>
        <v>0</v>
      </c>
      <c r="AB303" s="183">
        <f t="shared" si="235"/>
        <v>0</v>
      </c>
      <c r="AC303" s="183">
        <f t="shared" si="235"/>
        <v>0</v>
      </c>
      <c r="AD303" s="183">
        <f t="shared" si="235"/>
        <v>0</v>
      </c>
      <c r="AE303" s="183">
        <f t="shared" si="235"/>
        <v>0</v>
      </c>
      <c r="AF303" s="196">
        <f t="shared" si="235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236"/>
        <v>0</v>
      </c>
      <c r="D304" s="183">
        <f t="shared" si="236"/>
        <v>0</v>
      </c>
      <c r="E304" s="183">
        <f t="shared" si="236"/>
        <v>0</v>
      </c>
      <c r="F304" s="183">
        <f t="shared" si="236"/>
        <v>0</v>
      </c>
      <c r="G304" s="183">
        <f t="shared" si="236"/>
        <v>0</v>
      </c>
      <c r="H304" s="183">
        <f t="shared" si="236"/>
        <v>0</v>
      </c>
      <c r="I304" s="183">
        <f t="shared" si="236"/>
        <v>0</v>
      </c>
      <c r="J304" s="183">
        <f t="shared" si="236"/>
        <v>0</v>
      </c>
      <c r="K304" s="183">
        <f t="shared" si="236"/>
        <v>0</v>
      </c>
      <c r="L304" s="183">
        <f t="shared" si="236"/>
        <v>0</v>
      </c>
      <c r="M304" s="183">
        <f t="shared" si="236"/>
        <v>0</v>
      </c>
      <c r="N304" s="183">
        <f t="shared" si="236"/>
        <v>0</v>
      </c>
      <c r="O304" s="183">
        <f t="shared" si="236"/>
        <v>0</v>
      </c>
      <c r="P304" s="183">
        <f t="shared" si="236"/>
        <v>0</v>
      </c>
      <c r="Q304" s="183">
        <f t="shared" si="236"/>
        <v>0</v>
      </c>
      <c r="R304" s="183">
        <f t="shared" ref="R304:AF310" si="238">Q304</f>
        <v>0</v>
      </c>
      <c r="S304" s="183">
        <f t="shared" si="238"/>
        <v>0</v>
      </c>
      <c r="T304" s="183">
        <f t="shared" si="238"/>
        <v>0</v>
      </c>
      <c r="U304" s="183">
        <f t="shared" si="238"/>
        <v>0</v>
      </c>
      <c r="V304" s="183">
        <f t="shared" si="238"/>
        <v>0</v>
      </c>
      <c r="W304" s="183">
        <f t="shared" si="238"/>
        <v>0</v>
      </c>
      <c r="X304" s="183">
        <f t="shared" si="238"/>
        <v>0</v>
      </c>
      <c r="Y304" s="183">
        <f t="shared" si="238"/>
        <v>0</v>
      </c>
      <c r="Z304" s="183">
        <f t="shared" si="238"/>
        <v>0</v>
      </c>
      <c r="AA304" s="183">
        <f t="shared" si="238"/>
        <v>0</v>
      </c>
      <c r="AB304" s="183">
        <f t="shared" si="238"/>
        <v>0</v>
      </c>
      <c r="AC304" s="183">
        <f t="shared" si="238"/>
        <v>0</v>
      </c>
      <c r="AD304" s="183">
        <f t="shared" si="238"/>
        <v>0</v>
      </c>
      <c r="AE304" s="183">
        <f t="shared" si="238"/>
        <v>0</v>
      </c>
      <c r="AF304" s="196">
        <f t="shared" si="238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Z310" si="239">B305</f>
        <v>0</v>
      </c>
      <c r="D305" s="183">
        <f t="shared" si="239"/>
        <v>0</v>
      </c>
      <c r="E305" s="183">
        <f t="shared" si="239"/>
        <v>0</v>
      </c>
      <c r="F305" s="183">
        <f t="shared" si="239"/>
        <v>0</v>
      </c>
      <c r="G305" s="183">
        <f t="shared" si="239"/>
        <v>0</v>
      </c>
      <c r="H305" s="183">
        <f t="shared" si="239"/>
        <v>0</v>
      </c>
      <c r="I305" s="183">
        <f t="shared" si="239"/>
        <v>0</v>
      </c>
      <c r="J305" s="183">
        <f t="shared" si="239"/>
        <v>0</v>
      </c>
      <c r="K305" s="183">
        <f t="shared" si="239"/>
        <v>0</v>
      </c>
      <c r="L305" s="183">
        <f t="shared" si="239"/>
        <v>0</v>
      </c>
      <c r="M305" s="183">
        <f t="shared" si="239"/>
        <v>0</v>
      </c>
      <c r="N305" s="183">
        <f t="shared" si="239"/>
        <v>0</v>
      </c>
      <c r="O305" s="183">
        <f t="shared" si="239"/>
        <v>0</v>
      </c>
      <c r="P305" s="183">
        <f t="shared" si="239"/>
        <v>0</v>
      </c>
      <c r="Q305" s="183">
        <f t="shared" si="239"/>
        <v>0</v>
      </c>
      <c r="R305" s="183">
        <f t="shared" si="239"/>
        <v>0</v>
      </c>
      <c r="S305" s="183">
        <f t="shared" si="239"/>
        <v>0</v>
      </c>
      <c r="T305" s="183">
        <f t="shared" si="239"/>
        <v>0</v>
      </c>
      <c r="U305" s="183">
        <f t="shared" si="239"/>
        <v>0</v>
      </c>
      <c r="V305" s="183">
        <f t="shared" si="239"/>
        <v>0</v>
      </c>
      <c r="W305" s="183">
        <f t="shared" si="239"/>
        <v>0</v>
      </c>
      <c r="X305" s="183">
        <f t="shared" si="239"/>
        <v>0</v>
      </c>
      <c r="Y305" s="183">
        <f t="shared" si="239"/>
        <v>0</v>
      </c>
      <c r="Z305" s="183">
        <f t="shared" si="239"/>
        <v>0</v>
      </c>
      <c r="AA305" s="183">
        <f t="shared" si="238"/>
        <v>0</v>
      </c>
      <c r="AB305" s="183">
        <f t="shared" si="238"/>
        <v>0</v>
      </c>
      <c r="AC305" s="183">
        <f t="shared" si="238"/>
        <v>0</v>
      </c>
      <c r="AD305" s="183">
        <f t="shared" si="238"/>
        <v>0</v>
      </c>
      <c r="AE305" s="183">
        <f t="shared" si="238"/>
        <v>0</v>
      </c>
      <c r="AF305" s="196">
        <f t="shared" si="238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239"/>
        <v>0</v>
      </c>
      <c r="D306" s="183">
        <f t="shared" si="239"/>
        <v>0</v>
      </c>
      <c r="E306" s="183">
        <f t="shared" si="239"/>
        <v>0</v>
      </c>
      <c r="F306" s="183">
        <f t="shared" si="239"/>
        <v>0</v>
      </c>
      <c r="G306" s="183">
        <f t="shared" si="239"/>
        <v>0</v>
      </c>
      <c r="H306" s="183">
        <f t="shared" si="239"/>
        <v>0</v>
      </c>
      <c r="I306" s="183">
        <f t="shared" si="239"/>
        <v>0</v>
      </c>
      <c r="J306" s="183">
        <f t="shared" si="239"/>
        <v>0</v>
      </c>
      <c r="K306" s="183">
        <f t="shared" si="239"/>
        <v>0</v>
      </c>
      <c r="L306" s="183">
        <f t="shared" si="239"/>
        <v>0</v>
      </c>
      <c r="M306" s="183">
        <f t="shared" si="239"/>
        <v>0</v>
      </c>
      <c r="N306" s="183">
        <f t="shared" si="239"/>
        <v>0</v>
      </c>
      <c r="O306" s="183">
        <f t="shared" si="239"/>
        <v>0</v>
      </c>
      <c r="P306" s="183">
        <f t="shared" si="239"/>
        <v>0</v>
      </c>
      <c r="Q306" s="183">
        <f t="shared" si="239"/>
        <v>0</v>
      </c>
      <c r="R306" s="183">
        <f t="shared" si="239"/>
        <v>0</v>
      </c>
      <c r="S306" s="183">
        <f t="shared" si="239"/>
        <v>0</v>
      </c>
      <c r="T306" s="183">
        <f t="shared" si="239"/>
        <v>0</v>
      </c>
      <c r="U306" s="183">
        <f t="shared" si="239"/>
        <v>0</v>
      </c>
      <c r="V306" s="183">
        <f t="shared" si="239"/>
        <v>0</v>
      </c>
      <c r="W306" s="183">
        <f t="shared" si="239"/>
        <v>0</v>
      </c>
      <c r="X306" s="183">
        <f t="shared" si="239"/>
        <v>0</v>
      </c>
      <c r="Y306" s="183">
        <f t="shared" si="239"/>
        <v>0</v>
      </c>
      <c r="Z306" s="183">
        <f t="shared" si="239"/>
        <v>0</v>
      </c>
      <c r="AA306" s="183">
        <f t="shared" si="238"/>
        <v>0</v>
      </c>
      <c r="AB306" s="183">
        <f t="shared" si="238"/>
        <v>0</v>
      </c>
      <c r="AC306" s="183">
        <f t="shared" si="238"/>
        <v>0</v>
      </c>
      <c r="AD306" s="183">
        <f t="shared" si="238"/>
        <v>0</v>
      </c>
      <c r="AE306" s="183">
        <f t="shared" si="238"/>
        <v>0</v>
      </c>
      <c r="AF306" s="196">
        <f t="shared" si="238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239"/>
        <v>0</v>
      </c>
      <c r="D307" s="183">
        <f t="shared" si="239"/>
        <v>0</v>
      </c>
      <c r="E307" s="183">
        <f t="shared" si="239"/>
        <v>0</v>
      </c>
      <c r="F307" s="183">
        <f t="shared" si="239"/>
        <v>0</v>
      </c>
      <c r="G307" s="183">
        <f t="shared" si="239"/>
        <v>0</v>
      </c>
      <c r="H307" s="183">
        <f t="shared" si="239"/>
        <v>0</v>
      </c>
      <c r="I307" s="183">
        <f t="shared" si="239"/>
        <v>0</v>
      </c>
      <c r="J307" s="183">
        <f t="shared" si="239"/>
        <v>0</v>
      </c>
      <c r="K307" s="183">
        <f t="shared" si="239"/>
        <v>0</v>
      </c>
      <c r="L307" s="183">
        <f t="shared" si="239"/>
        <v>0</v>
      </c>
      <c r="M307" s="183">
        <f t="shared" si="239"/>
        <v>0</v>
      </c>
      <c r="N307" s="183">
        <f t="shared" si="239"/>
        <v>0</v>
      </c>
      <c r="O307" s="183">
        <f t="shared" si="239"/>
        <v>0</v>
      </c>
      <c r="P307" s="183">
        <f t="shared" si="239"/>
        <v>0</v>
      </c>
      <c r="Q307" s="183">
        <f t="shared" si="239"/>
        <v>0</v>
      </c>
      <c r="R307" s="183">
        <f t="shared" si="239"/>
        <v>0</v>
      </c>
      <c r="S307" s="183">
        <f t="shared" si="239"/>
        <v>0</v>
      </c>
      <c r="T307" s="183">
        <f t="shared" si="239"/>
        <v>0</v>
      </c>
      <c r="U307" s="183">
        <f t="shared" si="239"/>
        <v>0</v>
      </c>
      <c r="V307" s="183">
        <f t="shared" si="239"/>
        <v>0</v>
      </c>
      <c r="W307" s="183">
        <f t="shared" si="239"/>
        <v>0</v>
      </c>
      <c r="X307" s="183">
        <f t="shared" si="239"/>
        <v>0</v>
      </c>
      <c r="Y307" s="183">
        <f t="shared" si="239"/>
        <v>0</v>
      </c>
      <c r="Z307" s="183">
        <f t="shared" si="239"/>
        <v>0</v>
      </c>
      <c r="AA307" s="183">
        <f t="shared" si="238"/>
        <v>0</v>
      </c>
      <c r="AB307" s="183">
        <f t="shared" si="238"/>
        <v>0</v>
      </c>
      <c r="AC307" s="183">
        <f t="shared" si="238"/>
        <v>0</v>
      </c>
      <c r="AD307" s="183">
        <f t="shared" si="238"/>
        <v>0</v>
      </c>
      <c r="AE307" s="183">
        <f t="shared" si="238"/>
        <v>0</v>
      </c>
      <c r="AF307" s="196">
        <f t="shared" si="238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239"/>
        <v>0</v>
      </c>
      <c r="D308" s="183">
        <f t="shared" si="239"/>
        <v>0</v>
      </c>
      <c r="E308" s="183">
        <f t="shared" si="239"/>
        <v>0</v>
      </c>
      <c r="F308" s="183">
        <f t="shared" si="239"/>
        <v>0</v>
      </c>
      <c r="G308" s="183">
        <f t="shared" si="239"/>
        <v>0</v>
      </c>
      <c r="H308" s="183">
        <f t="shared" si="239"/>
        <v>0</v>
      </c>
      <c r="I308" s="183">
        <f t="shared" si="239"/>
        <v>0</v>
      </c>
      <c r="J308" s="183">
        <f t="shared" si="239"/>
        <v>0</v>
      </c>
      <c r="K308" s="183">
        <f t="shared" si="239"/>
        <v>0</v>
      </c>
      <c r="L308" s="183">
        <f t="shared" si="239"/>
        <v>0</v>
      </c>
      <c r="M308" s="183">
        <f t="shared" si="239"/>
        <v>0</v>
      </c>
      <c r="N308" s="183">
        <f t="shared" si="239"/>
        <v>0</v>
      </c>
      <c r="O308" s="183">
        <f t="shared" si="239"/>
        <v>0</v>
      </c>
      <c r="P308" s="183">
        <f t="shared" si="239"/>
        <v>0</v>
      </c>
      <c r="Q308" s="183">
        <f t="shared" si="239"/>
        <v>0</v>
      </c>
      <c r="R308" s="183">
        <f t="shared" si="239"/>
        <v>0</v>
      </c>
      <c r="S308" s="183">
        <f t="shared" si="239"/>
        <v>0</v>
      </c>
      <c r="T308" s="183">
        <f t="shared" si="239"/>
        <v>0</v>
      </c>
      <c r="U308" s="183">
        <f t="shared" si="239"/>
        <v>0</v>
      </c>
      <c r="V308" s="183">
        <f t="shared" si="239"/>
        <v>0</v>
      </c>
      <c r="W308" s="183">
        <f t="shared" si="239"/>
        <v>0</v>
      </c>
      <c r="X308" s="183">
        <f t="shared" si="239"/>
        <v>0</v>
      </c>
      <c r="Y308" s="183">
        <f t="shared" si="239"/>
        <v>0</v>
      </c>
      <c r="Z308" s="183">
        <f t="shared" si="239"/>
        <v>0</v>
      </c>
      <c r="AA308" s="183">
        <f t="shared" si="238"/>
        <v>0</v>
      </c>
      <c r="AB308" s="183">
        <f t="shared" si="238"/>
        <v>0</v>
      </c>
      <c r="AC308" s="183">
        <f t="shared" si="238"/>
        <v>0</v>
      </c>
      <c r="AD308" s="183">
        <f t="shared" si="238"/>
        <v>0</v>
      </c>
      <c r="AE308" s="183">
        <f t="shared" si="238"/>
        <v>0</v>
      </c>
      <c r="AF308" s="196">
        <f t="shared" si="238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239"/>
        <v>0</v>
      </c>
      <c r="D309" s="183">
        <f t="shared" si="239"/>
        <v>0</v>
      </c>
      <c r="E309" s="183">
        <f t="shared" si="239"/>
        <v>0</v>
      </c>
      <c r="F309" s="183">
        <f t="shared" si="239"/>
        <v>0</v>
      </c>
      <c r="G309" s="183">
        <f t="shared" si="239"/>
        <v>0</v>
      </c>
      <c r="H309" s="183">
        <f t="shared" si="239"/>
        <v>0</v>
      </c>
      <c r="I309" s="183">
        <f t="shared" si="239"/>
        <v>0</v>
      </c>
      <c r="J309" s="183">
        <f t="shared" si="239"/>
        <v>0</v>
      </c>
      <c r="K309" s="183">
        <f t="shared" si="239"/>
        <v>0</v>
      </c>
      <c r="L309" s="183">
        <f t="shared" si="239"/>
        <v>0</v>
      </c>
      <c r="M309" s="183">
        <f t="shared" si="239"/>
        <v>0</v>
      </c>
      <c r="N309" s="183">
        <f t="shared" si="239"/>
        <v>0</v>
      </c>
      <c r="O309" s="183">
        <f t="shared" si="239"/>
        <v>0</v>
      </c>
      <c r="P309" s="183">
        <f t="shared" si="239"/>
        <v>0</v>
      </c>
      <c r="Q309" s="183">
        <f t="shared" si="239"/>
        <v>0</v>
      </c>
      <c r="R309" s="183">
        <f t="shared" si="239"/>
        <v>0</v>
      </c>
      <c r="S309" s="183">
        <f t="shared" si="239"/>
        <v>0</v>
      </c>
      <c r="T309" s="183">
        <f t="shared" si="239"/>
        <v>0</v>
      </c>
      <c r="U309" s="183">
        <f t="shared" si="239"/>
        <v>0</v>
      </c>
      <c r="V309" s="183">
        <f t="shared" si="239"/>
        <v>0</v>
      </c>
      <c r="W309" s="183">
        <f t="shared" si="239"/>
        <v>0</v>
      </c>
      <c r="X309" s="183">
        <f t="shared" si="239"/>
        <v>0</v>
      </c>
      <c r="Y309" s="183">
        <f t="shared" si="239"/>
        <v>0</v>
      </c>
      <c r="Z309" s="183">
        <f t="shared" si="239"/>
        <v>0</v>
      </c>
      <c r="AA309" s="183">
        <f t="shared" si="238"/>
        <v>0</v>
      </c>
      <c r="AB309" s="183">
        <f t="shared" si="238"/>
        <v>0</v>
      </c>
      <c r="AC309" s="183">
        <f t="shared" si="238"/>
        <v>0</v>
      </c>
      <c r="AD309" s="183">
        <f t="shared" si="238"/>
        <v>0</v>
      </c>
      <c r="AE309" s="183">
        <f t="shared" si="238"/>
        <v>0</v>
      </c>
      <c r="AF309" s="196">
        <f t="shared" si="238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239"/>
        <v>0</v>
      </c>
      <c r="D310" s="209">
        <f t="shared" si="239"/>
        <v>0</v>
      </c>
      <c r="E310" s="209">
        <f t="shared" si="239"/>
        <v>0</v>
      </c>
      <c r="F310" s="209">
        <f t="shared" si="239"/>
        <v>0</v>
      </c>
      <c r="G310" s="209">
        <f t="shared" si="239"/>
        <v>0</v>
      </c>
      <c r="H310" s="209">
        <f t="shared" si="239"/>
        <v>0</v>
      </c>
      <c r="I310" s="209">
        <f t="shared" si="239"/>
        <v>0</v>
      </c>
      <c r="J310" s="209">
        <f t="shared" si="239"/>
        <v>0</v>
      </c>
      <c r="K310" s="209">
        <f t="shared" si="239"/>
        <v>0</v>
      </c>
      <c r="L310" s="209">
        <f t="shared" si="239"/>
        <v>0</v>
      </c>
      <c r="M310" s="209">
        <f t="shared" si="239"/>
        <v>0</v>
      </c>
      <c r="N310" s="209">
        <f t="shared" si="239"/>
        <v>0</v>
      </c>
      <c r="O310" s="209">
        <f t="shared" si="239"/>
        <v>0</v>
      </c>
      <c r="P310" s="209">
        <f t="shared" si="239"/>
        <v>0</v>
      </c>
      <c r="Q310" s="209">
        <f t="shared" si="239"/>
        <v>0</v>
      </c>
      <c r="R310" s="209">
        <f t="shared" si="239"/>
        <v>0</v>
      </c>
      <c r="S310" s="209">
        <f t="shared" si="239"/>
        <v>0</v>
      </c>
      <c r="T310" s="209">
        <f t="shared" si="239"/>
        <v>0</v>
      </c>
      <c r="U310" s="209">
        <f t="shared" si="239"/>
        <v>0</v>
      </c>
      <c r="V310" s="209">
        <f t="shared" si="239"/>
        <v>0</v>
      </c>
      <c r="W310" s="209">
        <f t="shared" si="239"/>
        <v>0</v>
      </c>
      <c r="X310" s="209">
        <f t="shared" si="239"/>
        <v>0</v>
      </c>
      <c r="Y310" s="209">
        <f t="shared" si="239"/>
        <v>0</v>
      </c>
      <c r="Z310" s="209">
        <f t="shared" si="239"/>
        <v>0</v>
      </c>
      <c r="AA310" s="209">
        <f t="shared" si="238"/>
        <v>0</v>
      </c>
      <c r="AB310" s="209">
        <f t="shared" si="238"/>
        <v>0</v>
      </c>
      <c r="AC310" s="209">
        <f t="shared" si="238"/>
        <v>0</v>
      </c>
      <c r="AD310" s="209">
        <f t="shared" si="238"/>
        <v>0</v>
      </c>
      <c r="AE310" s="209">
        <f t="shared" si="238"/>
        <v>0</v>
      </c>
      <c r="AF310" s="210">
        <f t="shared" si="238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240">SUM(B180:B310)</f>
        <v>0</v>
      </c>
      <c r="C311" s="212">
        <f t="shared" si="240"/>
        <v>0</v>
      </c>
      <c r="D311" s="212">
        <f t="shared" si="240"/>
        <v>0</v>
      </c>
      <c r="E311" s="212">
        <f t="shared" si="240"/>
        <v>0</v>
      </c>
      <c r="F311" s="212">
        <f t="shared" si="240"/>
        <v>0</v>
      </c>
      <c r="G311" s="212">
        <f t="shared" si="240"/>
        <v>0</v>
      </c>
      <c r="H311" s="212">
        <f t="shared" si="240"/>
        <v>0</v>
      </c>
      <c r="I311" s="212">
        <f t="shared" si="240"/>
        <v>0</v>
      </c>
      <c r="J311" s="212">
        <f t="shared" si="240"/>
        <v>0</v>
      </c>
      <c r="K311" s="212">
        <f t="shared" si="240"/>
        <v>0</v>
      </c>
      <c r="L311" s="212">
        <f t="shared" si="240"/>
        <v>0</v>
      </c>
      <c r="M311" s="212">
        <f t="shared" si="240"/>
        <v>0</v>
      </c>
      <c r="N311" s="212">
        <f t="shared" si="240"/>
        <v>0</v>
      </c>
      <c r="O311" s="212">
        <f t="shared" si="240"/>
        <v>0</v>
      </c>
      <c r="P311" s="212">
        <f t="shared" si="240"/>
        <v>0</v>
      </c>
      <c r="Q311" s="212">
        <f t="shared" si="240"/>
        <v>0</v>
      </c>
      <c r="R311" s="212">
        <f t="shared" si="240"/>
        <v>0</v>
      </c>
      <c r="S311" s="212">
        <f t="shared" ref="S311:T311" si="241">SUM(S180:S310)</f>
        <v>0</v>
      </c>
      <c r="T311" s="212">
        <f t="shared" si="241"/>
        <v>0</v>
      </c>
      <c r="U311" s="212">
        <f t="shared" ref="U311:V311" si="242">SUM(U180:U310)</f>
        <v>0</v>
      </c>
      <c r="V311" s="212">
        <f t="shared" si="242"/>
        <v>0</v>
      </c>
      <c r="W311" s="212">
        <f t="shared" ref="W311:X311" si="243">SUM(W180:W310)</f>
        <v>0</v>
      </c>
      <c r="X311" s="212">
        <f t="shared" si="243"/>
        <v>0</v>
      </c>
      <c r="Y311" s="212">
        <f t="shared" ref="Y311:Z311" si="244">SUM(Y180:Y310)</f>
        <v>0</v>
      </c>
      <c r="Z311" s="212">
        <f t="shared" si="244"/>
        <v>0</v>
      </c>
      <c r="AA311" s="212">
        <f t="shared" si="240"/>
        <v>0</v>
      </c>
      <c r="AB311" s="212">
        <f t="shared" si="240"/>
        <v>0</v>
      </c>
      <c r="AC311" s="212">
        <f t="shared" si="240"/>
        <v>0</v>
      </c>
      <c r="AD311" s="212">
        <f t="shared" si="240"/>
        <v>0</v>
      </c>
      <c r="AE311" s="212">
        <f t="shared" si="240"/>
        <v>0</v>
      </c>
      <c r="AF311" s="213">
        <f t="shared" si="240"/>
        <v>0</v>
      </c>
      <c r="AG311" s="214">
        <f t="shared" si="240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245">B313</f>
        <v>0</v>
      </c>
      <c r="D313" s="181">
        <f t="shared" si="245"/>
        <v>0</v>
      </c>
      <c r="E313" s="181">
        <f t="shared" si="245"/>
        <v>0</v>
      </c>
      <c r="F313" s="181">
        <f t="shared" si="245"/>
        <v>0</v>
      </c>
      <c r="G313" s="181">
        <f t="shared" si="245"/>
        <v>0</v>
      </c>
      <c r="H313" s="181">
        <f t="shared" si="245"/>
        <v>0</v>
      </c>
      <c r="I313" s="181">
        <f t="shared" si="245"/>
        <v>0</v>
      </c>
      <c r="J313" s="181">
        <f t="shared" si="245"/>
        <v>0</v>
      </c>
      <c r="K313" s="181">
        <f t="shared" si="245"/>
        <v>0</v>
      </c>
      <c r="L313" s="181">
        <f t="shared" si="245"/>
        <v>0</v>
      </c>
      <c r="M313" s="181">
        <f t="shared" si="245"/>
        <v>0</v>
      </c>
      <c r="N313" s="181">
        <f t="shared" si="245"/>
        <v>0</v>
      </c>
      <c r="O313" s="181">
        <f t="shared" si="245"/>
        <v>0</v>
      </c>
      <c r="P313" s="181">
        <f t="shared" si="245"/>
        <v>0</v>
      </c>
      <c r="Q313" s="181">
        <f t="shared" si="245"/>
        <v>0</v>
      </c>
      <c r="R313" s="181">
        <f t="shared" si="245"/>
        <v>0</v>
      </c>
      <c r="S313" s="181">
        <f t="shared" ref="S313:Z327" si="246">R313</f>
        <v>0</v>
      </c>
      <c r="T313" s="181">
        <f t="shared" si="246"/>
        <v>0</v>
      </c>
      <c r="U313" s="181">
        <f t="shared" si="246"/>
        <v>0</v>
      </c>
      <c r="V313" s="181">
        <f t="shared" si="246"/>
        <v>0</v>
      </c>
      <c r="W313" s="181">
        <f t="shared" si="246"/>
        <v>0</v>
      </c>
      <c r="X313" s="181">
        <f t="shared" si="246"/>
        <v>0</v>
      </c>
      <c r="Y313" s="181">
        <f t="shared" si="246"/>
        <v>0</v>
      </c>
      <c r="Z313" s="181">
        <f t="shared" si="246"/>
        <v>0</v>
      </c>
      <c r="AA313" s="181">
        <f t="shared" ref="AA313:AF330" si="247">Z313</f>
        <v>0</v>
      </c>
      <c r="AB313" s="181">
        <f t="shared" si="247"/>
        <v>0</v>
      </c>
      <c r="AC313" s="181">
        <f t="shared" si="247"/>
        <v>0</v>
      </c>
      <c r="AD313" s="181">
        <f t="shared" si="247"/>
        <v>0</v>
      </c>
      <c r="AE313" s="181">
        <f t="shared" si="247"/>
        <v>0</v>
      </c>
      <c r="AF313" s="194">
        <f t="shared" si="247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245"/>
        <v>0</v>
      </c>
      <c r="D314" s="183">
        <f t="shared" si="245"/>
        <v>0</v>
      </c>
      <c r="E314" s="183">
        <f t="shared" si="245"/>
        <v>0</v>
      </c>
      <c r="F314" s="183">
        <f t="shared" si="245"/>
        <v>0</v>
      </c>
      <c r="G314" s="183">
        <f t="shared" si="245"/>
        <v>0</v>
      </c>
      <c r="H314" s="183">
        <f t="shared" si="245"/>
        <v>0</v>
      </c>
      <c r="I314" s="183">
        <f t="shared" si="245"/>
        <v>0</v>
      </c>
      <c r="J314" s="183">
        <f t="shared" si="245"/>
        <v>0</v>
      </c>
      <c r="K314" s="183">
        <f t="shared" si="245"/>
        <v>0</v>
      </c>
      <c r="L314" s="183">
        <f t="shared" si="245"/>
        <v>0</v>
      </c>
      <c r="M314" s="183">
        <f t="shared" si="245"/>
        <v>0</v>
      </c>
      <c r="N314" s="183">
        <f t="shared" si="245"/>
        <v>0</v>
      </c>
      <c r="O314" s="183">
        <f t="shared" si="245"/>
        <v>0</v>
      </c>
      <c r="P314" s="183">
        <f t="shared" si="245"/>
        <v>0</v>
      </c>
      <c r="Q314" s="183">
        <f t="shared" si="245"/>
        <v>0</v>
      </c>
      <c r="R314" s="183">
        <f t="shared" si="245"/>
        <v>0</v>
      </c>
      <c r="S314" s="183">
        <f t="shared" si="246"/>
        <v>0</v>
      </c>
      <c r="T314" s="183">
        <f t="shared" si="246"/>
        <v>0</v>
      </c>
      <c r="U314" s="183">
        <f t="shared" si="246"/>
        <v>0</v>
      </c>
      <c r="V314" s="183">
        <f t="shared" si="246"/>
        <v>0</v>
      </c>
      <c r="W314" s="183">
        <f t="shared" si="246"/>
        <v>0</v>
      </c>
      <c r="X314" s="183">
        <f t="shared" si="246"/>
        <v>0</v>
      </c>
      <c r="Y314" s="183">
        <f t="shared" si="246"/>
        <v>0</v>
      </c>
      <c r="Z314" s="183">
        <f t="shared" si="246"/>
        <v>0</v>
      </c>
      <c r="AA314" s="183">
        <f t="shared" si="247"/>
        <v>0</v>
      </c>
      <c r="AB314" s="183">
        <f t="shared" si="247"/>
        <v>0</v>
      </c>
      <c r="AC314" s="183">
        <f t="shared" si="247"/>
        <v>0</v>
      </c>
      <c r="AD314" s="183">
        <f t="shared" si="247"/>
        <v>0</v>
      </c>
      <c r="AE314" s="183">
        <f t="shared" si="247"/>
        <v>0</v>
      </c>
      <c r="AF314" s="196">
        <f t="shared" si="247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245"/>
        <v>0</v>
      </c>
      <c r="D315" s="183">
        <f t="shared" si="245"/>
        <v>0</v>
      </c>
      <c r="E315" s="183">
        <f t="shared" si="245"/>
        <v>0</v>
      </c>
      <c r="F315" s="183">
        <f t="shared" si="245"/>
        <v>0</v>
      </c>
      <c r="G315" s="183">
        <f t="shared" si="245"/>
        <v>0</v>
      </c>
      <c r="H315" s="183">
        <f t="shared" si="245"/>
        <v>0</v>
      </c>
      <c r="I315" s="183">
        <f t="shared" si="245"/>
        <v>0</v>
      </c>
      <c r="J315" s="183">
        <f t="shared" si="245"/>
        <v>0</v>
      </c>
      <c r="K315" s="183">
        <f t="shared" si="245"/>
        <v>0</v>
      </c>
      <c r="L315" s="183">
        <f t="shared" si="245"/>
        <v>0</v>
      </c>
      <c r="M315" s="183">
        <f t="shared" si="245"/>
        <v>0</v>
      </c>
      <c r="N315" s="183">
        <f t="shared" si="245"/>
        <v>0</v>
      </c>
      <c r="O315" s="183">
        <f t="shared" si="245"/>
        <v>0</v>
      </c>
      <c r="P315" s="183">
        <f t="shared" si="245"/>
        <v>0</v>
      </c>
      <c r="Q315" s="183">
        <f t="shared" si="245"/>
        <v>0</v>
      </c>
      <c r="R315" s="183">
        <f t="shared" si="245"/>
        <v>0</v>
      </c>
      <c r="S315" s="183">
        <f t="shared" si="246"/>
        <v>0</v>
      </c>
      <c r="T315" s="183">
        <f t="shared" si="246"/>
        <v>0</v>
      </c>
      <c r="U315" s="183">
        <f t="shared" si="246"/>
        <v>0</v>
      </c>
      <c r="V315" s="183">
        <f t="shared" si="246"/>
        <v>0</v>
      </c>
      <c r="W315" s="183">
        <f t="shared" si="246"/>
        <v>0</v>
      </c>
      <c r="X315" s="183">
        <f t="shared" si="246"/>
        <v>0</v>
      </c>
      <c r="Y315" s="183">
        <f t="shared" si="246"/>
        <v>0</v>
      </c>
      <c r="Z315" s="183">
        <f t="shared" si="246"/>
        <v>0</v>
      </c>
      <c r="AA315" s="183">
        <f t="shared" si="247"/>
        <v>0</v>
      </c>
      <c r="AB315" s="183">
        <f t="shared" si="247"/>
        <v>0</v>
      </c>
      <c r="AC315" s="183">
        <f t="shared" si="247"/>
        <v>0</v>
      </c>
      <c r="AD315" s="183">
        <f t="shared" si="247"/>
        <v>0</v>
      </c>
      <c r="AE315" s="183">
        <f t="shared" si="247"/>
        <v>0</v>
      </c>
      <c r="AF315" s="196">
        <f t="shared" si="247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245"/>
        <v>0</v>
      </c>
      <c r="D316" s="183">
        <f t="shared" si="245"/>
        <v>0</v>
      </c>
      <c r="E316" s="183">
        <f t="shared" si="245"/>
        <v>0</v>
      </c>
      <c r="F316" s="183">
        <f t="shared" si="245"/>
        <v>0</v>
      </c>
      <c r="G316" s="183">
        <f t="shared" si="245"/>
        <v>0</v>
      </c>
      <c r="H316" s="183">
        <f t="shared" si="245"/>
        <v>0</v>
      </c>
      <c r="I316" s="183">
        <f t="shared" si="245"/>
        <v>0</v>
      </c>
      <c r="J316" s="183">
        <f t="shared" si="245"/>
        <v>0</v>
      </c>
      <c r="K316" s="183">
        <f t="shared" si="245"/>
        <v>0</v>
      </c>
      <c r="L316" s="183">
        <f t="shared" si="245"/>
        <v>0</v>
      </c>
      <c r="M316" s="183">
        <f t="shared" si="245"/>
        <v>0</v>
      </c>
      <c r="N316" s="183">
        <f t="shared" si="245"/>
        <v>0</v>
      </c>
      <c r="O316" s="183">
        <f t="shared" si="245"/>
        <v>0</v>
      </c>
      <c r="P316" s="183">
        <f t="shared" si="245"/>
        <v>0</v>
      </c>
      <c r="Q316" s="183">
        <f t="shared" si="245"/>
        <v>0</v>
      </c>
      <c r="R316" s="183">
        <f t="shared" si="245"/>
        <v>0</v>
      </c>
      <c r="S316" s="183">
        <f t="shared" si="246"/>
        <v>0</v>
      </c>
      <c r="T316" s="183">
        <f t="shared" si="246"/>
        <v>0</v>
      </c>
      <c r="U316" s="183">
        <f t="shared" si="246"/>
        <v>0</v>
      </c>
      <c r="V316" s="183">
        <f t="shared" si="246"/>
        <v>0</v>
      </c>
      <c r="W316" s="183">
        <f t="shared" si="246"/>
        <v>0</v>
      </c>
      <c r="X316" s="183">
        <f t="shared" si="246"/>
        <v>0</v>
      </c>
      <c r="Y316" s="183">
        <f t="shared" si="246"/>
        <v>0</v>
      </c>
      <c r="Z316" s="183">
        <f t="shared" si="246"/>
        <v>0</v>
      </c>
      <c r="AA316" s="183">
        <f t="shared" si="247"/>
        <v>0</v>
      </c>
      <c r="AB316" s="183">
        <f t="shared" si="247"/>
        <v>0</v>
      </c>
      <c r="AC316" s="183">
        <f t="shared" si="247"/>
        <v>0</v>
      </c>
      <c r="AD316" s="183">
        <f t="shared" si="247"/>
        <v>0</v>
      </c>
      <c r="AE316" s="183">
        <f t="shared" si="247"/>
        <v>0</v>
      </c>
      <c r="AF316" s="196">
        <f t="shared" si="247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245"/>
        <v>0</v>
      </c>
      <c r="D317" s="183">
        <f t="shared" si="245"/>
        <v>0</v>
      </c>
      <c r="E317" s="183">
        <f t="shared" si="245"/>
        <v>0</v>
      </c>
      <c r="F317" s="183">
        <f t="shared" si="245"/>
        <v>0</v>
      </c>
      <c r="G317" s="183">
        <f t="shared" si="245"/>
        <v>0</v>
      </c>
      <c r="H317" s="183">
        <f t="shared" si="245"/>
        <v>0</v>
      </c>
      <c r="I317" s="183">
        <f t="shared" si="245"/>
        <v>0</v>
      </c>
      <c r="J317" s="183">
        <f t="shared" si="245"/>
        <v>0</v>
      </c>
      <c r="K317" s="183">
        <f t="shared" si="245"/>
        <v>0</v>
      </c>
      <c r="L317" s="183">
        <f t="shared" si="245"/>
        <v>0</v>
      </c>
      <c r="M317" s="183">
        <f t="shared" si="245"/>
        <v>0</v>
      </c>
      <c r="N317" s="183">
        <f t="shared" si="245"/>
        <v>0</v>
      </c>
      <c r="O317" s="183">
        <f t="shared" si="245"/>
        <v>0</v>
      </c>
      <c r="P317" s="183">
        <f t="shared" si="245"/>
        <v>0</v>
      </c>
      <c r="Q317" s="183">
        <f t="shared" si="245"/>
        <v>0</v>
      </c>
      <c r="R317" s="183">
        <f t="shared" si="245"/>
        <v>0</v>
      </c>
      <c r="S317" s="183">
        <f t="shared" si="246"/>
        <v>0</v>
      </c>
      <c r="T317" s="183">
        <f t="shared" si="246"/>
        <v>0</v>
      </c>
      <c r="U317" s="183">
        <f t="shared" si="246"/>
        <v>0</v>
      </c>
      <c r="V317" s="183">
        <f t="shared" si="246"/>
        <v>0</v>
      </c>
      <c r="W317" s="183">
        <f t="shared" si="246"/>
        <v>0</v>
      </c>
      <c r="X317" s="183">
        <f t="shared" si="246"/>
        <v>0</v>
      </c>
      <c r="Y317" s="183">
        <f t="shared" si="246"/>
        <v>0</v>
      </c>
      <c r="Z317" s="183">
        <f t="shared" si="246"/>
        <v>0</v>
      </c>
      <c r="AA317" s="183">
        <f t="shared" si="247"/>
        <v>0</v>
      </c>
      <c r="AB317" s="183">
        <f t="shared" si="247"/>
        <v>0</v>
      </c>
      <c r="AC317" s="183">
        <f t="shared" si="247"/>
        <v>0</v>
      </c>
      <c r="AD317" s="183">
        <f t="shared" si="247"/>
        <v>0</v>
      </c>
      <c r="AE317" s="183">
        <f t="shared" si="247"/>
        <v>0</v>
      </c>
      <c r="AF317" s="196">
        <f t="shared" si="247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245"/>
        <v>0</v>
      </c>
      <c r="D318" s="183">
        <f t="shared" si="245"/>
        <v>0</v>
      </c>
      <c r="E318" s="183">
        <f t="shared" si="245"/>
        <v>0</v>
      </c>
      <c r="F318" s="183">
        <f t="shared" si="245"/>
        <v>0</v>
      </c>
      <c r="G318" s="183">
        <f t="shared" si="245"/>
        <v>0</v>
      </c>
      <c r="H318" s="183">
        <f t="shared" si="245"/>
        <v>0</v>
      </c>
      <c r="I318" s="183">
        <f t="shared" si="245"/>
        <v>0</v>
      </c>
      <c r="J318" s="183">
        <f t="shared" si="245"/>
        <v>0</v>
      </c>
      <c r="K318" s="183">
        <f t="shared" si="245"/>
        <v>0</v>
      </c>
      <c r="L318" s="183">
        <f t="shared" si="245"/>
        <v>0</v>
      </c>
      <c r="M318" s="183">
        <f t="shared" si="245"/>
        <v>0</v>
      </c>
      <c r="N318" s="183">
        <f t="shared" si="245"/>
        <v>0</v>
      </c>
      <c r="O318" s="183">
        <f t="shared" si="245"/>
        <v>0</v>
      </c>
      <c r="P318" s="183">
        <f t="shared" si="245"/>
        <v>0</v>
      </c>
      <c r="Q318" s="183">
        <f t="shared" si="245"/>
        <v>0</v>
      </c>
      <c r="R318" s="183">
        <f t="shared" si="245"/>
        <v>0</v>
      </c>
      <c r="S318" s="183">
        <f t="shared" si="246"/>
        <v>0</v>
      </c>
      <c r="T318" s="183">
        <f t="shared" si="246"/>
        <v>0</v>
      </c>
      <c r="U318" s="183">
        <f t="shared" si="246"/>
        <v>0</v>
      </c>
      <c r="V318" s="183">
        <f t="shared" si="246"/>
        <v>0</v>
      </c>
      <c r="W318" s="183">
        <f t="shared" si="246"/>
        <v>0</v>
      </c>
      <c r="X318" s="183">
        <f t="shared" si="246"/>
        <v>0</v>
      </c>
      <c r="Y318" s="183">
        <f t="shared" si="246"/>
        <v>0</v>
      </c>
      <c r="Z318" s="183">
        <f t="shared" si="246"/>
        <v>0</v>
      </c>
      <c r="AA318" s="183">
        <f t="shared" si="247"/>
        <v>0</v>
      </c>
      <c r="AB318" s="183">
        <f t="shared" si="247"/>
        <v>0</v>
      </c>
      <c r="AC318" s="183">
        <f t="shared" si="247"/>
        <v>0</v>
      </c>
      <c r="AD318" s="183">
        <f t="shared" si="247"/>
        <v>0</v>
      </c>
      <c r="AE318" s="183">
        <f t="shared" si="247"/>
        <v>0</v>
      </c>
      <c r="AF318" s="196">
        <f t="shared" si="247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245"/>
        <v>0</v>
      </c>
      <c r="D319" s="183">
        <f t="shared" si="245"/>
        <v>0</v>
      </c>
      <c r="E319" s="183">
        <f t="shared" si="245"/>
        <v>0</v>
      </c>
      <c r="F319" s="183">
        <f t="shared" si="245"/>
        <v>0</v>
      </c>
      <c r="G319" s="183">
        <f t="shared" si="245"/>
        <v>0</v>
      </c>
      <c r="H319" s="183">
        <f t="shared" si="245"/>
        <v>0</v>
      </c>
      <c r="I319" s="183">
        <f t="shared" si="245"/>
        <v>0</v>
      </c>
      <c r="J319" s="183">
        <f t="shared" si="245"/>
        <v>0</v>
      </c>
      <c r="K319" s="183">
        <f t="shared" si="245"/>
        <v>0</v>
      </c>
      <c r="L319" s="183">
        <f t="shared" si="245"/>
        <v>0</v>
      </c>
      <c r="M319" s="183">
        <f t="shared" si="245"/>
        <v>0</v>
      </c>
      <c r="N319" s="183">
        <f t="shared" si="245"/>
        <v>0</v>
      </c>
      <c r="O319" s="183">
        <f t="shared" si="245"/>
        <v>0</v>
      </c>
      <c r="P319" s="183">
        <f t="shared" si="245"/>
        <v>0</v>
      </c>
      <c r="Q319" s="183">
        <f t="shared" si="245"/>
        <v>0</v>
      </c>
      <c r="R319" s="183">
        <f t="shared" si="245"/>
        <v>0</v>
      </c>
      <c r="S319" s="183">
        <f t="shared" si="246"/>
        <v>0</v>
      </c>
      <c r="T319" s="183">
        <f t="shared" si="246"/>
        <v>0</v>
      </c>
      <c r="U319" s="183">
        <f t="shared" si="246"/>
        <v>0</v>
      </c>
      <c r="V319" s="183">
        <f t="shared" si="246"/>
        <v>0</v>
      </c>
      <c r="W319" s="183">
        <f t="shared" si="246"/>
        <v>0</v>
      </c>
      <c r="X319" s="183">
        <f t="shared" si="246"/>
        <v>0</v>
      </c>
      <c r="Y319" s="183">
        <f t="shared" si="246"/>
        <v>0</v>
      </c>
      <c r="Z319" s="183">
        <f t="shared" si="246"/>
        <v>0</v>
      </c>
      <c r="AA319" s="183">
        <f t="shared" si="247"/>
        <v>0</v>
      </c>
      <c r="AB319" s="183">
        <f t="shared" si="247"/>
        <v>0</v>
      </c>
      <c r="AC319" s="183">
        <f t="shared" si="247"/>
        <v>0</v>
      </c>
      <c r="AD319" s="183">
        <f t="shared" si="247"/>
        <v>0</v>
      </c>
      <c r="AE319" s="183">
        <f t="shared" si="247"/>
        <v>0</v>
      </c>
      <c r="AF319" s="196">
        <f t="shared" si="247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245"/>
        <v>0</v>
      </c>
      <c r="D320" s="183">
        <f t="shared" si="245"/>
        <v>0</v>
      </c>
      <c r="E320" s="183">
        <f t="shared" si="245"/>
        <v>0</v>
      </c>
      <c r="F320" s="183">
        <f t="shared" si="245"/>
        <v>0</v>
      </c>
      <c r="G320" s="183">
        <f t="shared" si="245"/>
        <v>0</v>
      </c>
      <c r="H320" s="183">
        <f t="shared" si="245"/>
        <v>0</v>
      </c>
      <c r="I320" s="183">
        <f t="shared" si="245"/>
        <v>0</v>
      </c>
      <c r="J320" s="183">
        <f t="shared" si="245"/>
        <v>0</v>
      </c>
      <c r="K320" s="183">
        <f t="shared" si="245"/>
        <v>0</v>
      </c>
      <c r="L320" s="183">
        <f t="shared" si="245"/>
        <v>0</v>
      </c>
      <c r="M320" s="183">
        <f t="shared" si="245"/>
        <v>0</v>
      </c>
      <c r="N320" s="183">
        <f t="shared" si="245"/>
        <v>0</v>
      </c>
      <c r="O320" s="183">
        <f t="shared" si="245"/>
        <v>0</v>
      </c>
      <c r="P320" s="183">
        <f t="shared" si="245"/>
        <v>0</v>
      </c>
      <c r="Q320" s="183">
        <f t="shared" si="245"/>
        <v>0</v>
      </c>
      <c r="R320" s="183">
        <f t="shared" si="245"/>
        <v>0</v>
      </c>
      <c r="S320" s="183">
        <f t="shared" si="246"/>
        <v>0</v>
      </c>
      <c r="T320" s="183">
        <f t="shared" si="246"/>
        <v>0</v>
      </c>
      <c r="U320" s="183">
        <f t="shared" si="246"/>
        <v>0</v>
      </c>
      <c r="V320" s="183">
        <f t="shared" si="246"/>
        <v>0</v>
      </c>
      <c r="W320" s="183">
        <f t="shared" si="246"/>
        <v>0</v>
      </c>
      <c r="X320" s="183">
        <f t="shared" si="246"/>
        <v>0</v>
      </c>
      <c r="Y320" s="183">
        <f t="shared" si="246"/>
        <v>0</v>
      </c>
      <c r="Z320" s="183">
        <f t="shared" si="246"/>
        <v>0</v>
      </c>
      <c r="AA320" s="183">
        <f t="shared" si="247"/>
        <v>0</v>
      </c>
      <c r="AB320" s="183">
        <f t="shared" si="247"/>
        <v>0</v>
      </c>
      <c r="AC320" s="183">
        <f t="shared" si="247"/>
        <v>0</v>
      </c>
      <c r="AD320" s="183">
        <f t="shared" si="247"/>
        <v>0</v>
      </c>
      <c r="AE320" s="183">
        <f t="shared" si="247"/>
        <v>0</v>
      </c>
      <c r="AF320" s="196">
        <f t="shared" si="247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245"/>
        <v>0</v>
      </c>
      <c r="D321" s="183">
        <f t="shared" si="245"/>
        <v>0</v>
      </c>
      <c r="E321" s="183">
        <f t="shared" si="245"/>
        <v>0</v>
      </c>
      <c r="F321" s="183">
        <f t="shared" si="245"/>
        <v>0</v>
      </c>
      <c r="G321" s="183">
        <f t="shared" si="245"/>
        <v>0</v>
      </c>
      <c r="H321" s="183">
        <f t="shared" si="245"/>
        <v>0</v>
      </c>
      <c r="I321" s="183">
        <f t="shared" si="245"/>
        <v>0</v>
      </c>
      <c r="J321" s="183">
        <f t="shared" si="245"/>
        <v>0</v>
      </c>
      <c r="K321" s="183">
        <f t="shared" si="245"/>
        <v>0</v>
      </c>
      <c r="L321" s="183">
        <f t="shared" si="245"/>
        <v>0</v>
      </c>
      <c r="M321" s="183">
        <f t="shared" si="245"/>
        <v>0</v>
      </c>
      <c r="N321" s="183">
        <f t="shared" si="245"/>
        <v>0</v>
      </c>
      <c r="O321" s="183">
        <f t="shared" si="245"/>
        <v>0</v>
      </c>
      <c r="P321" s="183">
        <f t="shared" si="245"/>
        <v>0</v>
      </c>
      <c r="Q321" s="183">
        <f t="shared" si="245"/>
        <v>0</v>
      </c>
      <c r="R321" s="183">
        <f t="shared" si="245"/>
        <v>0</v>
      </c>
      <c r="S321" s="183">
        <f t="shared" si="246"/>
        <v>0</v>
      </c>
      <c r="T321" s="183">
        <f t="shared" si="246"/>
        <v>0</v>
      </c>
      <c r="U321" s="183">
        <f t="shared" si="246"/>
        <v>0</v>
      </c>
      <c r="V321" s="183">
        <f t="shared" si="246"/>
        <v>0</v>
      </c>
      <c r="W321" s="183">
        <f t="shared" si="246"/>
        <v>0</v>
      </c>
      <c r="X321" s="183">
        <f t="shared" si="246"/>
        <v>0</v>
      </c>
      <c r="Y321" s="183">
        <f t="shared" si="246"/>
        <v>0</v>
      </c>
      <c r="Z321" s="183">
        <f t="shared" si="246"/>
        <v>0</v>
      </c>
      <c r="AA321" s="183">
        <f t="shared" si="247"/>
        <v>0</v>
      </c>
      <c r="AB321" s="183">
        <f t="shared" si="247"/>
        <v>0</v>
      </c>
      <c r="AC321" s="183">
        <f t="shared" si="247"/>
        <v>0</v>
      </c>
      <c r="AD321" s="183">
        <f t="shared" si="247"/>
        <v>0</v>
      </c>
      <c r="AE321" s="183">
        <f t="shared" si="247"/>
        <v>0</v>
      </c>
      <c r="AF321" s="196">
        <f t="shared" si="247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245"/>
        <v>0</v>
      </c>
      <c r="D322" s="183">
        <f t="shared" si="245"/>
        <v>0</v>
      </c>
      <c r="E322" s="183">
        <f t="shared" si="245"/>
        <v>0</v>
      </c>
      <c r="F322" s="183">
        <f t="shared" si="245"/>
        <v>0</v>
      </c>
      <c r="G322" s="183">
        <f t="shared" si="245"/>
        <v>0</v>
      </c>
      <c r="H322" s="183">
        <f t="shared" si="245"/>
        <v>0</v>
      </c>
      <c r="I322" s="183">
        <f t="shared" si="245"/>
        <v>0</v>
      </c>
      <c r="J322" s="183">
        <f t="shared" si="245"/>
        <v>0</v>
      </c>
      <c r="K322" s="183">
        <f t="shared" si="245"/>
        <v>0</v>
      </c>
      <c r="L322" s="183">
        <f t="shared" si="245"/>
        <v>0</v>
      </c>
      <c r="M322" s="183">
        <f t="shared" si="245"/>
        <v>0</v>
      </c>
      <c r="N322" s="183">
        <f t="shared" si="245"/>
        <v>0</v>
      </c>
      <c r="O322" s="183">
        <f t="shared" si="245"/>
        <v>0</v>
      </c>
      <c r="P322" s="183">
        <f t="shared" si="245"/>
        <v>0</v>
      </c>
      <c r="Q322" s="183">
        <f t="shared" si="245"/>
        <v>0</v>
      </c>
      <c r="R322" s="183">
        <f t="shared" si="245"/>
        <v>0</v>
      </c>
      <c r="S322" s="183">
        <f t="shared" si="246"/>
        <v>0</v>
      </c>
      <c r="T322" s="183">
        <f t="shared" si="246"/>
        <v>0</v>
      </c>
      <c r="U322" s="183">
        <f t="shared" si="246"/>
        <v>0</v>
      </c>
      <c r="V322" s="183">
        <f t="shared" si="246"/>
        <v>0</v>
      </c>
      <c r="W322" s="183">
        <f t="shared" si="246"/>
        <v>0</v>
      </c>
      <c r="X322" s="183">
        <f t="shared" si="246"/>
        <v>0</v>
      </c>
      <c r="Y322" s="183">
        <f t="shared" si="246"/>
        <v>0</v>
      </c>
      <c r="Z322" s="183">
        <f t="shared" si="246"/>
        <v>0</v>
      </c>
      <c r="AA322" s="183">
        <f t="shared" si="247"/>
        <v>0</v>
      </c>
      <c r="AB322" s="183">
        <f t="shared" si="247"/>
        <v>0</v>
      </c>
      <c r="AC322" s="183">
        <f t="shared" si="247"/>
        <v>0</v>
      </c>
      <c r="AD322" s="183">
        <f t="shared" si="247"/>
        <v>0</v>
      </c>
      <c r="AE322" s="183">
        <f t="shared" si="247"/>
        <v>0</v>
      </c>
      <c r="AF322" s="196">
        <f t="shared" si="247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245"/>
        <v>0</v>
      </c>
      <c r="D323" s="183">
        <f t="shared" si="245"/>
        <v>0</v>
      </c>
      <c r="E323" s="183">
        <f t="shared" si="245"/>
        <v>0</v>
      </c>
      <c r="F323" s="183">
        <f t="shared" si="245"/>
        <v>0</v>
      </c>
      <c r="G323" s="183">
        <f t="shared" si="245"/>
        <v>0</v>
      </c>
      <c r="H323" s="183">
        <f t="shared" si="245"/>
        <v>0</v>
      </c>
      <c r="I323" s="183">
        <f t="shared" si="245"/>
        <v>0</v>
      </c>
      <c r="J323" s="183">
        <f t="shared" si="245"/>
        <v>0</v>
      </c>
      <c r="K323" s="183">
        <f t="shared" si="245"/>
        <v>0</v>
      </c>
      <c r="L323" s="183">
        <f t="shared" si="245"/>
        <v>0</v>
      </c>
      <c r="M323" s="183">
        <f t="shared" si="245"/>
        <v>0</v>
      </c>
      <c r="N323" s="183">
        <f t="shared" si="245"/>
        <v>0</v>
      </c>
      <c r="O323" s="183">
        <f t="shared" si="245"/>
        <v>0</v>
      </c>
      <c r="P323" s="183">
        <f t="shared" si="245"/>
        <v>0</v>
      </c>
      <c r="Q323" s="183">
        <f t="shared" si="245"/>
        <v>0</v>
      </c>
      <c r="R323" s="183">
        <f t="shared" si="245"/>
        <v>0</v>
      </c>
      <c r="S323" s="183">
        <f t="shared" si="246"/>
        <v>0</v>
      </c>
      <c r="T323" s="183">
        <f t="shared" si="246"/>
        <v>0</v>
      </c>
      <c r="U323" s="183">
        <f t="shared" si="246"/>
        <v>0</v>
      </c>
      <c r="V323" s="183">
        <f t="shared" si="246"/>
        <v>0</v>
      </c>
      <c r="W323" s="183">
        <f t="shared" si="246"/>
        <v>0</v>
      </c>
      <c r="X323" s="183">
        <f t="shared" si="246"/>
        <v>0</v>
      </c>
      <c r="Y323" s="183">
        <f t="shared" si="246"/>
        <v>0</v>
      </c>
      <c r="Z323" s="183">
        <f t="shared" si="246"/>
        <v>0</v>
      </c>
      <c r="AA323" s="183">
        <f t="shared" si="247"/>
        <v>0</v>
      </c>
      <c r="AB323" s="183">
        <f t="shared" si="247"/>
        <v>0</v>
      </c>
      <c r="AC323" s="183">
        <f t="shared" si="247"/>
        <v>0</v>
      </c>
      <c r="AD323" s="183">
        <f t="shared" si="247"/>
        <v>0</v>
      </c>
      <c r="AE323" s="183">
        <f t="shared" si="247"/>
        <v>0</v>
      </c>
      <c r="AF323" s="196">
        <f t="shared" si="247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245"/>
        <v>0</v>
      </c>
      <c r="D324" s="183">
        <f t="shared" si="245"/>
        <v>0</v>
      </c>
      <c r="E324" s="183">
        <f t="shared" si="245"/>
        <v>0</v>
      </c>
      <c r="F324" s="183">
        <f t="shared" si="245"/>
        <v>0</v>
      </c>
      <c r="G324" s="183">
        <f t="shared" si="245"/>
        <v>0</v>
      </c>
      <c r="H324" s="183">
        <f t="shared" si="245"/>
        <v>0</v>
      </c>
      <c r="I324" s="183">
        <f t="shared" si="245"/>
        <v>0</v>
      </c>
      <c r="J324" s="183">
        <f t="shared" si="245"/>
        <v>0</v>
      </c>
      <c r="K324" s="183">
        <f t="shared" si="245"/>
        <v>0</v>
      </c>
      <c r="L324" s="183">
        <f t="shared" si="245"/>
        <v>0</v>
      </c>
      <c r="M324" s="183">
        <f t="shared" si="245"/>
        <v>0</v>
      </c>
      <c r="N324" s="183">
        <f t="shared" si="245"/>
        <v>0</v>
      </c>
      <c r="O324" s="183">
        <f t="shared" si="245"/>
        <v>0</v>
      </c>
      <c r="P324" s="183">
        <f t="shared" si="245"/>
        <v>0</v>
      </c>
      <c r="Q324" s="183">
        <f t="shared" si="245"/>
        <v>0</v>
      </c>
      <c r="R324" s="183">
        <f t="shared" si="245"/>
        <v>0</v>
      </c>
      <c r="S324" s="183">
        <f t="shared" si="246"/>
        <v>0</v>
      </c>
      <c r="T324" s="183">
        <f t="shared" si="246"/>
        <v>0</v>
      </c>
      <c r="U324" s="183">
        <f t="shared" si="246"/>
        <v>0</v>
      </c>
      <c r="V324" s="183">
        <f t="shared" si="246"/>
        <v>0</v>
      </c>
      <c r="W324" s="183">
        <f t="shared" si="246"/>
        <v>0</v>
      </c>
      <c r="X324" s="183">
        <f t="shared" si="246"/>
        <v>0</v>
      </c>
      <c r="Y324" s="183">
        <f t="shared" si="246"/>
        <v>0</v>
      </c>
      <c r="Z324" s="183">
        <f t="shared" si="246"/>
        <v>0</v>
      </c>
      <c r="AA324" s="183">
        <f t="shared" si="247"/>
        <v>0</v>
      </c>
      <c r="AB324" s="183">
        <f t="shared" si="247"/>
        <v>0</v>
      </c>
      <c r="AC324" s="183">
        <f t="shared" si="247"/>
        <v>0</v>
      </c>
      <c r="AD324" s="183">
        <f t="shared" si="247"/>
        <v>0</v>
      </c>
      <c r="AE324" s="183">
        <f t="shared" si="247"/>
        <v>0</v>
      </c>
      <c r="AF324" s="196">
        <f t="shared" si="247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245"/>
        <v>0</v>
      </c>
      <c r="D325" s="183">
        <f t="shared" si="245"/>
        <v>0</v>
      </c>
      <c r="E325" s="183">
        <f t="shared" si="245"/>
        <v>0</v>
      </c>
      <c r="F325" s="183">
        <f t="shared" si="245"/>
        <v>0</v>
      </c>
      <c r="G325" s="183">
        <f t="shared" si="245"/>
        <v>0</v>
      </c>
      <c r="H325" s="183">
        <f t="shared" si="245"/>
        <v>0</v>
      </c>
      <c r="I325" s="183">
        <f t="shared" si="245"/>
        <v>0</v>
      </c>
      <c r="J325" s="183">
        <f t="shared" si="245"/>
        <v>0</v>
      </c>
      <c r="K325" s="183">
        <f t="shared" si="245"/>
        <v>0</v>
      </c>
      <c r="L325" s="183">
        <f t="shared" si="245"/>
        <v>0</v>
      </c>
      <c r="M325" s="183">
        <f t="shared" si="245"/>
        <v>0</v>
      </c>
      <c r="N325" s="183">
        <f t="shared" si="245"/>
        <v>0</v>
      </c>
      <c r="O325" s="183">
        <f t="shared" si="245"/>
        <v>0</v>
      </c>
      <c r="P325" s="183">
        <f t="shared" si="245"/>
        <v>0</v>
      </c>
      <c r="Q325" s="183">
        <f t="shared" si="245"/>
        <v>0</v>
      </c>
      <c r="R325" s="183">
        <f t="shared" si="245"/>
        <v>0</v>
      </c>
      <c r="S325" s="183">
        <f t="shared" si="246"/>
        <v>0</v>
      </c>
      <c r="T325" s="183">
        <f t="shared" si="246"/>
        <v>0</v>
      </c>
      <c r="U325" s="183">
        <f t="shared" si="246"/>
        <v>0</v>
      </c>
      <c r="V325" s="183">
        <f t="shared" si="246"/>
        <v>0</v>
      </c>
      <c r="W325" s="183">
        <f t="shared" si="246"/>
        <v>0</v>
      </c>
      <c r="X325" s="183">
        <f t="shared" si="246"/>
        <v>0</v>
      </c>
      <c r="Y325" s="183">
        <f t="shared" si="246"/>
        <v>0</v>
      </c>
      <c r="Z325" s="183">
        <f t="shared" si="246"/>
        <v>0</v>
      </c>
      <c r="AA325" s="183">
        <f t="shared" si="247"/>
        <v>0</v>
      </c>
      <c r="AB325" s="183">
        <f t="shared" si="247"/>
        <v>0</v>
      </c>
      <c r="AC325" s="183">
        <f t="shared" si="247"/>
        <v>0</v>
      </c>
      <c r="AD325" s="183">
        <f t="shared" si="247"/>
        <v>0</v>
      </c>
      <c r="AE325" s="183">
        <f t="shared" si="247"/>
        <v>0</v>
      </c>
      <c r="AF325" s="196">
        <f t="shared" si="247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245"/>
        <v>0</v>
      </c>
      <c r="D326" s="183">
        <f t="shared" si="245"/>
        <v>0</v>
      </c>
      <c r="E326" s="183">
        <f t="shared" si="245"/>
        <v>0</v>
      </c>
      <c r="F326" s="183">
        <f t="shared" si="245"/>
        <v>0</v>
      </c>
      <c r="G326" s="183">
        <f t="shared" si="245"/>
        <v>0</v>
      </c>
      <c r="H326" s="183">
        <f t="shared" si="245"/>
        <v>0</v>
      </c>
      <c r="I326" s="183">
        <f t="shared" si="245"/>
        <v>0</v>
      </c>
      <c r="J326" s="183">
        <f t="shared" si="245"/>
        <v>0</v>
      </c>
      <c r="K326" s="183">
        <f t="shared" si="245"/>
        <v>0</v>
      </c>
      <c r="L326" s="183">
        <f t="shared" si="245"/>
        <v>0</v>
      </c>
      <c r="M326" s="183">
        <f t="shared" si="245"/>
        <v>0</v>
      </c>
      <c r="N326" s="183">
        <f t="shared" si="245"/>
        <v>0</v>
      </c>
      <c r="O326" s="183">
        <f t="shared" si="245"/>
        <v>0</v>
      </c>
      <c r="P326" s="183">
        <f t="shared" si="245"/>
        <v>0</v>
      </c>
      <c r="Q326" s="183">
        <f t="shared" si="245"/>
        <v>0</v>
      </c>
      <c r="R326" s="183">
        <f t="shared" si="245"/>
        <v>0</v>
      </c>
      <c r="S326" s="183">
        <f t="shared" si="246"/>
        <v>0</v>
      </c>
      <c r="T326" s="183">
        <f t="shared" si="246"/>
        <v>0</v>
      </c>
      <c r="U326" s="183">
        <f t="shared" si="246"/>
        <v>0</v>
      </c>
      <c r="V326" s="183">
        <f t="shared" si="246"/>
        <v>0</v>
      </c>
      <c r="W326" s="183">
        <f t="shared" si="246"/>
        <v>0</v>
      </c>
      <c r="X326" s="183">
        <f t="shared" si="246"/>
        <v>0</v>
      </c>
      <c r="Y326" s="183">
        <f t="shared" si="246"/>
        <v>0</v>
      </c>
      <c r="Z326" s="183">
        <f t="shared" si="246"/>
        <v>0</v>
      </c>
      <c r="AA326" s="183">
        <f t="shared" si="247"/>
        <v>0</v>
      </c>
      <c r="AB326" s="183">
        <f t="shared" si="247"/>
        <v>0</v>
      </c>
      <c r="AC326" s="183">
        <f t="shared" si="247"/>
        <v>0</v>
      </c>
      <c r="AD326" s="183">
        <f t="shared" si="247"/>
        <v>0</v>
      </c>
      <c r="AE326" s="183">
        <f t="shared" si="247"/>
        <v>0</v>
      </c>
      <c r="AF326" s="196">
        <f t="shared" si="247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245"/>
        <v>0</v>
      </c>
      <c r="D327" s="183">
        <f t="shared" si="245"/>
        <v>0</v>
      </c>
      <c r="E327" s="183">
        <f t="shared" si="245"/>
        <v>0</v>
      </c>
      <c r="F327" s="183">
        <f t="shared" si="245"/>
        <v>0</v>
      </c>
      <c r="G327" s="183">
        <f t="shared" si="245"/>
        <v>0</v>
      </c>
      <c r="H327" s="183">
        <f t="shared" si="245"/>
        <v>0</v>
      </c>
      <c r="I327" s="183">
        <f t="shared" si="245"/>
        <v>0</v>
      </c>
      <c r="J327" s="183">
        <f t="shared" si="245"/>
        <v>0</v>
      </c>
      <c r="K327" s="183">
        <f t="shared" si="245"/>
        <v>0</v>
      </c>
      <c r="L327" s="183">
        <f t="shared" si="245"/>
        <v>0</v>
      </c>
      <c r="M327" s="183">
        <f t="shared" si="245"/>
        <v>0</v>
      </c>
      <c r="N327" s="183">
        <f t="shared" si="245"/>
        <v>0</v>
      </c>
      <c r="O327" s="183">
        <f t="shared" si="245"/>
        <v>0</v>
      </c>
      <c r="P327" s="183">
        <f t="shared" si="245"/>
        <v>0</v>
      </c>
      <c r="Q327" s="183">
        <f t="shared" si="245"/>
        <v>0</v>
      </c>
      <c r="R327" s="183">
        <f t="shared" si="245"/>
        <v>0</v>
      </c>
      <c r="S327" s="183">
        <f t="shared" si="246"/>
        <v>0</v>
      </c>
      <c r="T327" s="183">
        <f t="shared" si="246"/>
        <v>0</v>
      </c>
      <c r="U327" s="183">
        <f t="shared" si="246"/>
        <v>0</v>
      </c>
      <c r="V327" s="183">
        <f t="shared" si="246"/>
        <v>0</v>
      </c>
      <c r="W327" s="183">
        <f t="shared" si="246"/>
        <v>0</v>
      </c>
      <c r="X327" s="183">
        <f t="shared" si="246"/>
        <v>0</v>
      </c>
      <c r="Y327" s="183">
        <f t="shared" si="246"/>
        <v>0</v>
      </c>
      <c r="Z327" s="183">
        <f t="shared" si="246"/>
        <v>0</v>
      </c>
      <c r="AA327" s="183">
        <f t="shared" si="247"/>
        <v>0</v>
      </c>
      <c r="AB327" s="183">
        <f t="shared" si="247"/>
        <v>0</v>
      </c>
      <c r="AC327" s="183">
        <f t="shared" si="247"/>
        <v>0</v>
      </c>
      <c r="AD327" s="183">
        <f t="shared" si="247"/>
        <v>0</v>
      </c>
      <c r="AE327" s="183">
        <f t="shared" si="247"/>
        <v>0</v>
      </c>
      <c r="AF327" s="196">
        <f t="shared" si="247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245"/>
        <v>0</v>
      </c>
      <c r="D328" s="183">
        <f t="shared" si="245"/>
        <v>0</v>
      </c>
      <c r="E328" s="183">
        <f t="shared" si="245"/>
        <v>0</v>
      </c>
      <c r="F328" s="183">
        <f t="shared" si="245"/>
        <v>0</v>
      </c>
      <c r="G328" s="183">
        <f t="shared" si="245"/>
        <v>0</v>
      </c>
      <c r="H328" s="183">
        <f t="shared" si="245"/>
        <v>0</v>
      </c>
      <c r="I328" s="183">
        <f t="shared" si="245"/>
        <v>0</v>
      </c>
      <c r="J328" s="183">
        <f t="shared" si="245"/>
        <v>0</v>
      </c>
      <c r="K328" s="183">
        <f t="shared" si="245"/>
        <v>0</v>
      </c>
      <c r="L328" s="183">
        <f t="shared" si="245"/>
        <v>0</v>
      </c>
      <c r="M328" s="183">
        <f t="shared" si="245"/>
        <v>0</v>
      </c>
      <c r="N328" s="183">
        <f t="shared" si="245"/>
        <v>0</v>
      </c>
      <c r="O328" s="183">
        <f t="shared" si="245"/>
        <v>0</v>
      </c>
      <c r="P328" s="183">
        <f t="shared" si="245"/>
        <v>0</v>
      </c>
      <c r="Q328" s="183">
        <f t="shared" si="245"/>
        <v>0</v>
      </c>
      <c r="R328" s="183">
        <f t="shared" ref="R328:Z328" si="248">Q328</f>
        <v>0</v>
      </c>
      <c r="S328" s="183">
        <f t="shared" si="248"/>
        <v>0</v>
      </c>
      <c r="T328" s="183">
        <f t="shared" si="248"/>
        <v>0</v>
      </c>
      <c r="U328" s="183">
        <f t="shared" si="248"/>
        <v>0</v>
      </c>
      <c r="V328" s="183">
        <f t="shared" si="248"/>
        <v>0</v>
      </c>
      <c r="W328" s="183">
        <f t="shared" si="248"/>
        <v>0</v>
      </c>
      <c r="X328" s="183">
        <f t="shared" si="248"/>
        <v>0</v>
      </c>
      <c r="Y328" s="183">
        <f t="shared" si="248"/>
        <v>0</v>
      </c>
      <c r="Z328" s="183">
        <f t="shared" si="248"/>
        <v>0</v>
      </c>
      <c r="AA328" s="183">
        <f t="shared" si="247"/>
        <v>0</v>
      </c>
      <c r="AB328" s="183">
        <f t="shared" si="247"/>
        <v>0</v>
      </c>
      <c r="AC328" s="183">
        <f t="shared" si="247"/>
        <v>0</v>
      </c>
      <c r="AD328" s="183">
        <f t="shared" si="247"/>
        <v>0</v>
      </c>
      <c r="AE328" s="183">
        <f t="shared" si="247"/>
        <v>0</v>
      </c>
      <c r="AF328" s="196">
        <f t="shared" si="247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Z334" si="249">B329</f>
        <v>0</v>
      </c>
      <c r="D329" s="183">
        <f t="shared" si="249"/>
        <v>0</v>
      </c>
      <c r="E329" s="183">
        <f t="shared" si="249"/>
        <v>0</v>
      </c>
      <c r="F329" s="183">
        <f t="shared" si="249"/>
        <v>0</v>
      </c>
      <c r="G329" s="183">
        <f t="shared" si="249"/>
        <v>0</v>
      </c>
      <c r="H329" s="183">
        <f t="shared" si="249"/>
        <v>0</v>
      </c>
      <c r="I329" s="183">
        <f t="shared" si="249"/>
        <v>0</v>
      </c>
      <c r="J329" s="183">
        <f t="shared" si="249"/>
        <v>0</v>
      </c>
      <c r="K329" s="183">
        <f t="shared" si="249"/>
        <v>0</v>
      </c>
      <c r="L329" s="183">
        <f t="shared" si="249"/>
        <v>0</v>
      </c>
      <c r="M329" s="183">
        <f t="shared" si="249"/>
        <v>0</v>
      </c>
      <c r="N329" s="183">
        <f t="shared" si="249"/>
        <v>0</v>
      </c>
      <c r="O329" s="183">
        <f t="shared" si="249"/>
        <v>0</v>
      </c>
      <c r="P329" s="183">
        <f t="shared" si="249"/>
        <v>0</v>
      </c>
      <c r="Q329" s="183">
        <f t="shared" si="249"/>
        <v>0</v>
      </c>
      <c r="R329" s="183">
        <f t="shared" si="249"/>
        <v>0</v>
      </c>
      <c r="S329" s="183">
        <f t="shared" si="249"/>
        <v>0</v>
      </c>
      <c r="T329" s="183">
        <f t="shared" si="249"/>
        <v>0</v>
      </c>
      <c r="U329" s="183">
        <f t="shared" si="249"/>
        <v>0</v>
      </c>
      <c r="V329" s="183">
        <f t="shared" si="249"/>
        <v>0</v>
      </c>
      <c r="W329" s="183">
        <f t="shared" si="249"/>
        <v>0</v>
      </c>
      <c r="X329" s="183">
        <f t="shared" si="249"/>
        <v>0</v>
      </c>
      <c r="Y329" s="183">
        <f t="shared" si="249"/>
        <v>0</v>
      </c>
      <c r="Z329" s="183">
        <f t="shared" si="249"/>
        <v>0</v>
      </c>
      <c r="AA329" s="183">
        <f t="shared" si="247"/>
        <v>0</v>
      </c>
      <c r="AB329" s="183">
        <f t="shared" si="247"/>
        <v>0</v>
      </c>
      <c r="AC329" s="183">
        <f t="shared" si="247"/>
        <v>0</v>
      </c>
      <c r="AD329" s="183">
        <f t="shared" si="247"/>
        <v>0</v>
      </c>
      <c r="AE329" s="183">
        <f t="shared" si="247"/>
        <v>0</v>
      </c>
      <c r="AF329" s="196">
        <f t="shared" si="247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249"/>
        <v>0</v>
      </c>
      <c r="D330" s="183">
        <f t="shared" si="249"/>
        <v>0</v>
      </c>
      <c r="E330" s="183">
        <f t="shared" si="249"/>
        <v>0</v>
      </c>
      <c r="F330" s="183">
        <f t="shared" si="249"/>
        <v>0</v>
      </c>
      <c r="G330" s="183">
        <f t="shared" si="249"/>
        <v>0</v>
      </c>
      <c r="H330" s="183">
        <f t="shared" si="249"/>
        <v>0</v>
      </c>
      <c r="I330" s="183">
        <f t="shared" si="249"/>
        <v>0</v>
      </c>
      <c r="J330" s="183">
        <f t="shared" si="249"/>
        <v>0</v>
      </c>
      <c r="K330" s="183">
        <f t="shared" si="249"/>
        <v>0</v>
      </c>
      <c r="L330" s="183">
        <f t="shared" si="249"/>
        <v>0</v>
      </c>
      <c r="M330" s="183">
        <f t="shared" si="249"/>
        <v>0</v>
      </c>
      <c r="N330" s="183">
        <f t="shared" si="249"/>
        <v>0</v>
      </c>
      <c r="O330" s="183">
        <f t="shared" si="249"/>
        <v>0</v>
      </c>
      <c r="P330" s="183">
        <f t="shared" si="249"/>
        <v>0</v>
      </c>
      <c r="Q330" s="183">
        <f t="shared" si="249"/>
        <v>0</v>
      </c>
      <c r="R330" s="183">
        <f t="shared" si="249"/>
        <v>0</v>
      </c>
      <c r="S330" s="183">
        <f t="shared" si="249"/>
        <v>0</v>
      </c>
      <c r="T330" s="183">
        <f t="shared" si="249"/>
        <v>0</v>
      </c>
      <c r="U330" s="183">
        <f t="shared" si="249"/>
        <v>0</v>
      </c>
      <c r="V330" s="183">
        <f t="shared" si="249"/>
        <v>0</v>
      </c>
      <c r="W330" s="183">
        <f t="shared" si="249"/>
        <v>0</v>
      </c>
      <c r="X330" s="183">
        <f t="shared" si="249"/>
        <v>0</v>
      </c>
      <c r="Y330" s="183">
        <f t="shared" si="249"/>
        <v>0</v>
      </c>
      <c r="Z330" s="183">
        <f t="shared" si="249"/>
        <v>0</v>
      </c>
      <c r="AA330" s="183">
        <f t="shared" si="247"/>
        <v>0</v>
      </c>
      <c r="AB330" s="183">
        <f t="shared" si="247"/>
        <v>0</v>
      </c>
      <c r="AC330" s="183">
        <f t="shared" si="247"/>
        <v>0</v>
      </c>
      <c r="AD330" s="183">
        <f t="shared" si="247"/>
        <v>0</v>
      </c>
      <c r="AE330" s="183">
        <f t="shared" si="247"/>
        <v>0</v>
      </c>
      <c r="AF330" s="196">
        <f t="shared" si="247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249"/>
        <v>0</v>
      </c>
      <c r="D331" s="183">
        <f t="shared" si="249"/>
        <v>0</v>
      </c>
      <c r="E331" s="183">
        <f t="shared" si="249"/>
        <v>0</v>
      </c>
      <c r="F331" s="183">
        <f t="shared" si="249"/>
        <v>0</v>
      </c>
      <c r="G331" s="183">
        <f t="shared" si="249"/>
        <v>0</v>
      </c>
      <c r="H331" s="183">
        <f t="shared" si="249"/>
        <v>0</v>
      </c>
      <c r="I331" s="183">
        <f t="shared" si="249"/>
        <v>0</v>
      </c>
      <c r="J331" s="183">
        <f t="shared" si="249"/>
        <v>0</v>
      </c>
      <c r="K331" s="183">
        <f t="shared" si="249"/>
        <v>0</v>
      </c>
      <c r="L331" s="183">
        <f t="shared" si="249"/>
        <v>0</v>
      </c>
      <c r="M331" s="183">
        <f t="shared" si="249"/>
        <v>0</v>
      </c>
      <c r="N331" s="183">
        <f t="shared" si="249"/>
        <v>0</v>
      </c>
      <c r="O331" s="183">
        <f t="shared" si="249"/>
        <v>0</v>
      </c>
      <c r="P331" s="183">
        <f t="shared" si="249"/>
        <v>0</v>
      </c>
      <c r="Q331" s="183">
        <f t="shared" si="249"/>
        <v>0</v>
      </c>
      <c r="R331" s="183">
        <f t="shared" si="249"/>
        <v>0</v>
      </c>
      <c r="S331" s="183">
        <f t="shared" si="249"/>
        <v>0</v>
      </c>
      <c r="T331" s="183">
        <f t="shared" si="249"/>
        <v>0</v>
      </c>
      <c r="U331" s="183">
        <f t="shared" si="249"/>
        <v>0</v>
      </c>
      <c r="V331" s="183">
        <f t="shared" si="249"/>
        <v>0</v>
      </c>
      <c r="W331" s="183">
        <f t="shared" si="249"/>
        <v>0</v>
      </c>
      <c r="X331" s="183">
        <f t="shared" si="249"/>
        <v>0</v>
      </c>
      <c r="Y331" s="183">
        <f t="shared" si="249"/>
        <v>0</v>
      </c>
      <c r="Z331" s="183">
        <f t="shared" si="249"/>
        <v>0</v>
      </c>
      <c r="AA331" s="183">
        <f t="shared" ref="AA331:AF334" si="250">Z331</f>
        <v>0</v>
      </c>
      <c r="AB331" s="183">
        <f t="shared" si="250"/>
        <v>0</v>
      </c>
      <c r="AC331" s="183">
        <f t="shared" si="250"/>
        <v>0</v>
      </c>
      <c r="AD331" s="183">
        <f t="shared" si="250"/>
        <v>0</v>
      </c>
      <c r="AE331" s="183">
        <f t="shared" si="250"/>
        <v>0</v>
      </c>
      <c r="AF331" s="196">
        <f t="shared" si="250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249"/>
        <v>0</v>
      </c>
      <c r="D332" s="183">
        <f t="shared" si="249"/>
        <v>0</v>
      </c>
      <c r="E332" s="183">
        <f t="shared" si="249"/>
        <v>0</v>
      </c>
      <c r="F332" s="183">
        <f t="shared" si="249"/>
        <v>0</v>
      </c>
      <c r="G332" s="183">
        <f t="shared" si="249"/>
        <v>0</v>
      </c>
      <c r="H332" s="183">
        <f t="shared" si="249"/>
        <v>0</v>
      </c>
      <c r="I332" s="183">
        <f t="shared" si="249"/>
        <v>0</v>
      </c>
      <c r="J332" s="183">
        <f t="shared" si="249"/>
        <v>0</v>
      </c>
      <c r="K332" s="183">
        <f t="shared" si="249"/>
        <v>0</v>
      </c>
      <c r="L332" s="183">
        <f t="shared" si="249"/>
        <v>0</v>
      </c>
      <c r="M332" s="183">
        <f t="shared" si="249"/>
        <v>0</v>
      </c>
      <c r="N332" s="183">
        <f t="shared" si="249"/>
        <v>0</v>
      </c>
      <c r="O332" s="183">
        <f t="shared" si="249"/>
        <v>0</v>
      </c>
      <c r="P332" s="183">
        <f t="shared" si="249"/>
        <v>0</v>
      </c>
      <c r="Q332" s="183">
        <f t="shared" si="249"/>
        <v>0</v>
      </c>
      <c r="R332" s="183">
        <f t="shared" si="249"/>
        <v>0</v>
      </c>
      <c r="S332" s="183">
        <f t="shared" si="249"/>
        <v>0</v>
      </c>
      <c r="T332" s="183">
        <f t="shared" si="249"/>
        <v>0</v>
      </c>
      <c r="U332" s="183">
        <f t="shared" si="249"/>
        <v>0</v>
      </c>
      <c r="V332" s="183">
        <f t="shared" si="249"/>
        <v>0</v>
      </c>
      <c r="W332" s="183">
        <f t="shared" si="249"/>
        <v>0</v>
      </c>
      <c r="X332" s="183">
        <f t="shared" si="249"/>
        <v>0</v>
      </c>
      <c r="Y332" s="183">
        <f t="shared" si="249"/>
        <v>0</v>
      </c>
      <c r="Z332" s="183">
        <f t="shared" si="249"/>
        <v>0</v>
      </c>
      <c r="AA332" s="183">
        <f t="shared" si="250"/>
        <v>0</v>
      </c>
      <c r="AB332" s="183">
        <f t="shared" si="250"/>
        <v>0</v>
      </c>
      <c r="AC332" s="183">
        <f t="shared" si="250"/>
        <v>0</v>
      </c>
      <c r="AD332" s="183">
        <f t="shared" si="250"/>
        <v>0</v>
      </c>
      <c r="AE332" s="183">
        <f t="shared" si="250"/>
        <v>0</v>
      </c>
      <c r="AF332" s="196">
        <f t="shared" si="250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249"/>
        <v>0</v>
      </c>
      <c r="D333" s="183">
        <f t="shared" si="249"/>
        <v>0</v>
      </c>
      <c r="E333" s="183">
        <f t="shared" si="249"/>
        <v>0</v>
      </c>
      <c r="F333" s="183">
        <f t="shared" si="249"/>
        <v>0</v>
      </c>
      <c r="G333" s="183">
        <f t="shared" si="249"/>
        <v>0</v>
      </c>
      <c r="H333" s="183">
        <f t="shared" si="249"/>
        <v>0</v>
      </c>
      <c r="I333" s="183">
        <f t="shared" si="249"/>
        <v>0</v>
      </c>
      <c r="J333" s="183">
        <f t="shared" si="249"/>
        <v>0</v>
      </c>
      <c r="K333" s="183">
        <f t="shared" si="249"/>
        <v>0</v>
      </c>
      <c r="L333" s="183">
        <f t="shared" si="249"/>
        <v>0</v>
      </c>
      <c r="M333" s="183">
        <f t="shared" si="249"/>
        <v>0</v>
      </c>
      <c r="N333" s="183">
        <f t="shared" si="249"/>
        <v>0</v>
      </c>
      <c r="O333" s="183">
        <f t="shared" si="249"/>
        <v>0</v>
      </c>
      <c r="P333" s="183">
        <f t="shared" si="249"/>
        <v>0</v>
      </c>
      <c r="Q333" s="183">
        <f t="shared" si="249"/>
        <v>0</v>
      </c>
      <c r="R333" s="183">
        <f t="shared" si="249"/>
        <v>0</v>
      </c>
      <c r="S333" s="183">
        <f t="shared" si="249"/>
        <v>0</v>
      </c>
      <c r="T333" s="183">
        <f t="shared" si="249"/>
        <v>0</v>
      </c>
      <c r="U333" s="183">
        <f t="shared" si="249"/>
        <v>0</v>
      </c>
      <c r="V333" s="183">
        <f t="shared" si="249"/>
        <v>0</v>
      </c>
      <c r="W333" s="183">
        <f t="shared" si="249"/>
        <v>0</v>
      </c>
      <c r="X333" s="183">
        <f t="shared" si="249"/>
        <v>0</v>
      </c>
      <c r="Y333" s="183">
        <f t="shared" si="249"/>
        <v>0</v>
      </c>
      <c r="Z333" s="183">
        <f t="shared" si="249"/>
        <v>0</v>
      </c>
      <c r="AA333" s="183">
        <f t="shared" si="250"/>
        <v>0</v>
      </c>
      <c r="AB333" s="183">
        <f t="shared" si="250"/>
        <v>0</v>
      </c>
      <c r="AC333" s="183">
        <f t="shared" si="250"/>
        <v>0</v>
      </c>
      <c r="AD333" s="183">
        <f t="shared" si="250"/>
        <v>0</v>
      </c>
      <c r="AE333" s="183">
        <f t="shared" si="250"/>
        <v>0</v>
      </c>
      <c r="AF333" s="196">
        <f t="shared" si="250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249"/>
        <v>0</v>
      </c>
      <c r="D334" s="186">
        <f t="shared" si="249"/>
        <v>0</v>
      </c>
      <c r="E334" s="186">
        <f t="shared" si="249"/>
        <v>0</v>
      </c>
      <c r="F334" s="186">
        <f t="shared" si="249"/>
        <v>0</v>
      </c>
      <c r="G334" s="186">
        <f t="shared" si="249"/>
        <v>0</v>
      </c>
      <c r="H334" s="186">
        <f t="shared" si="249"/>
        <v>0</v>
      </c>
      <c r="I334" s="186">
        <f t="shared" si="249"/>
        <v>0</v>
      </c>
      <c r="J334" s="186">
        <f t="shared" si="249"/>
        <v>0</v>
      </c>
      <c r="K334" s="186">
        <f t="shared" si="249"/>
        <v>0</v>
      </c>
      <c r="L334" s="186">
        <f t="shared" si="249"/>
        <v>0</v>
      </c>
      <c r="M334" s="186">
        <f t="shared" si="249"/>
        <v>0</v>
      </c>
      <c r="N334" s="186">
        <f t="shared" si="249"/>
        <v>0</v>
      </c>
      <c r="O334" s="186">
        <f t="shared" si="249"/>
        <v>0</v>
      </c>
      <c r="P334" s="186">
        <f t="shared" si="249"/>
        <v>0</v>
      </c>
      <c r="Q334" s="186">
        <f t="shared" si="249"/>
        <v>0</v>
      </c>
      <c r="R334" s="186">
        <f t="shared" si="249"/>
        <v>0</v>
      </c>
      <c r="S334" s="186">
        <f t="shared" si="249"/>
        <v>0</v>
      </c>
      <c r="T334" s="186">
        <f t="shared" si="249"/>
        <v>0</v>
      </c>
      <c r="U334" s="186">
        <f t="shared" si="249"/>
        <v>0</v>
      </c>
      <c r="V334" s="186">
        <f t="shared" si="249"/>
        <v>0</v>
      </c>
      <c r="W334" s="186">
        <f t="shared" si="249"/>
        <v>0</v>
      </c>
      <c r="X334" s="186">
        <f t="shared" si="249"/>
        <v>0</v>
      </c>
      <c r="Y334" s="186">
        <f t="shared" si="249"/>
        <v>0</v>
      </c>
      <c r="Z334" s="186">
        <f t="shared" si="249"/>
        <v>0</v>
      </c>
      <c r="AA334" s="186">
        <f t="shared" si="250"/>
        <v>0</v>
      </c>
      <c r="AB334" s="186">
        <f t="shared" si="250"/>
        <v>0</v>
      </c>
      <c r="AC334" s="186">
        <f t="shared" si="250"/>
        <v>0</v>
      </c>
      <c r="AD334" s="186">
        <f t="shared" si="250"/>
        <v>0</v>
      </c>
      <c r="AE334" s="186">
        <f t="shared" si="250"/>
        <v>0</v>
      </c>
      <c r="AF334" s="219">
        <f t="shared" si="250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251">SUM(B204:B334)</f>
        <v>0</v>
      </c>
      <c r="C335" s="189">
        <f t="shared" si="251"/>
        <v>0</v>
      </c>
      <c r="D335" s="189">
        <f t="shared" si="251"/>
        <v>0</v>
      </c>
      <c r="E335" s="189">
        <f t="shared" si="251"/>
        <v>0</v>
      </c>
      <c r="F335" s="189">
        <f t="shared" si="251"/>
        <v>0</v>
      </c>
      <c r="G335" s="189">
        <f t="shared" si="251"/>
        <v>0</v>
      </c>
      <c r="H335" s="189">
        <f t="shared" si="251"/>
        <v>0</v>
      </c>
      <c r="I335" s="189">
        <f t="shared" si="251"/>
        <v>0</v>
      </c>
      <c r="J335" s="189">
        <f t="shared" si="251"/>
        <v>0</v>
      </c>
      <c r="K335" s="189">
        <f t="shared" si="251"/>
        <v>0</v>
      </c>
      <c r="L335" s="189">
        <f t="shared" si="251"/>
        <v>0</v>
      </c>
      <c r="M335" s="189">
        <f t="shared" si="251"/>
        <v>0</v>
      </c>
      <c r="N335" s="189">
        <f t="shared" si="251"/>
        <v>0</v>
      </c>
      <c r="O335" s="189">
        <f t="shared" si="251"/>
        <v>0</v>
      </c>
      <c r="P335" s="189">
        <f t="shared" si="251"/>
        <v>0</v>
      </c>
      <c r="Q335" s="189">
        <f t="shared" si="251"/>
        <v>0</v>
      </c>
      <c r="R335" s="189">
        <f t="shared" si="251"/>
        <v>0</v>
      </c>
      <c r="S335" s="189">
        <f t="shared" ref="S335:T335" si="252">SUM(S204:S334)</f>
        <v>0</v>
      </c>
      <c r="T335" s="189">
        <f t="shared" si="252"/>
        <v>0</v>
      </c>
      <c r="U335" s="189">
        <f t="shared" ref="U335:V335" si="253">SUM(U204:U334)</f>
        <v>0</v>
      </c>
      <c r="V335" s="189">
        <f t="shared" si="253"/>
        <v>0</v>
      </c>
      <c r="W335" s="189">
        <f t="shared" ref="W335:X335" si="254">SUM(W204:W334)</f>
        <v>0</v>
      </c>
      <c r="X335" s="189">
        <f t="shared" si="254"/>
        <v>0</v>
      </c>
      <c r="Y335" s="189">
        <f t="shared" ref="Y335:Z335" si="255">SUM(Y204:Y334)</f>
        <v>0</v>
      </c>
      <c r="Z335" s="189">
        <f t="shared" si="255"/>
        <v>0</v>
      </c>
      <c r="AA335" s="189">
        <f t="shared" si="251"/>
        <v>0</v>
      </c>
      <c r="AB335" s="189">
        <f t="shared" si="251"/>
        <v>0</v>
      </c>
      <c r="AC335" s="189">
        <f t="shared" si="251"/>
        <v>0</v>
      </c>
      <c r="AD335" s="189">
        <f t="shared" si="251"/>
        <v>0</v>
      </c>
      <c r="AE335" s="189">
        <f t="shared" si="251"/>
        <v>0</v>
      </c>
      <c r="AF335" s="221">
        <f t="shared" si="251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Z338" si="256">B337</f>
        <v>0</v>
      </c>
      <c r="D337" s="181">
        <f t="shared" si="256"/>
        <v>0</v>
      </c>
      <c r="E337" s="181">
        <f t="shared" si="256"/>
        <v>0</v>
      </c>
      <c r="F337" s="181">
        <f t="shared" si="256"/>
        <v>0</v>
      </c>
      <c r="G337" s="181">
        <f t="shared" si="256"/>
        <v>0</v>
      </c>
      <c r="H337" s="181">
        <f t="shared" si="256"/>
        <v>0</v>
      </c>
      <c r="I337" s="181">
        <f t="shared" si="256"/>
        <v>0</v>
      </c>
      <c r="J337" s="181">
        <f t="shared" si="256"/>
        <v>0</v>
      </c>
      <c r="K337" s="181">
        <f t="shared" si="256"/>
        <v>0</v>
      </c>
      <c r="L337" s="181">
        <f t="shared" si="256"/>
        <v>0</v>
      </c>
      <c r="M337" s="181">
        <f t="shared" si="256"/>
        <v>0</v>
      </c>
      <c r="N337" s="181">
        <f t="shared" si="256"/>
        <v>0</v>
      </c>
      <c r="O337" s="181">
        <f t="shared" si="256"/>
        <v>0</v>
      </c>
      <c r="P337" s="181">
        <f t="shared" si="256"/>
        <v>0</v>
      </c>
      <c r="Q337" s="181">
        <f t="shared" si="256"/>
        <v>0</v>
      </c>
      <c r="R337" s="181">
        <f t="shared" si="256"/>
        <v>0</v>
      </c>
      <c r="S337" s="181">
        <f t="shared" si="256"/>
        <v>0</v>
      </c>
      <c r="T337" s="181">
        <f t="shared" si="256"/>
        <v>0</v>
      </c>
      <c r="U337" s="181">
        <f t="shared" si="256"/>
        <v>0</v>
      </c>
      <c r="V337" s="181">
        <f t="shared" si="256"/>
        <v>0</v>
      </c>
      <c r="W337" s="181">
        <f t="shared" si="256"/>
        <v>0</v>
      </c>
      <c r="X337" s="181">
        <f t="shared" si="256"/>
        <v>0</v>
      </c>
      <c r="Y337" s="181">
        <f t="shared" si="256"/>
        <v>0</v>
      </c>
      <c r="Z337" s="181">
        <f t="shared" si="256"/>
        <v>0</v>
      </c>
      <c r="AA337" s="181">
        <f t="shared" ref="AA337:AF338" si="257">Z337</f>
        <v>0</v>
      </c>
      <c r="AB337" s="181">
        <f t="shared" si="257"/>
        <v>0</v>
      </c>
      <c r="AC337" s="181">
        <f t="shared" si="257"/>
        <v>0</v>
      </c>
      <c r="AD337" s="181">
        <f t="shared" si="257"/>
        <v>0</v>
      </c>
      <c r="AE337" s="181">
        <f t="shared" si="257"/>
        <v>0</v>
      </c>
      <c r="AF337" s="194">
        <f t="shared" si="257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256"/>
        <v>0</v>
      </c>
      <c r="D338" s="186">
        <f t="shared" si="256"/>
        <v>0</v>
      </c>
      <c r="E338" s="186">
        <f t="shared" si="256"/>
        <v>0</v>
      </c>
      <c r="F338" s="186">
        <f t="shared" si="256"/>
        <v>0</v>
      </c>
      <c r="G338" s="186">
        <f t="shared" si="256"/>
        <v>0</v>
      </c>
      <c r="H338" s="186">
        <f t="shared" si="256"/>
        <v>0</v>
      </c>
      <c r="I338" s="186">
        <f t="shared" si="256"/>
        <v>0</v>
      </c>
      <c r="J338" s="186">
        <f t="shared" si="256"/>
        <v>0</v>
      </c>
      <c r="K338" s="186">
        <f t="shared" si="256"/>
        <v>0</v>
      </c>
      <c r="L338" s="186">
        <f t="shared" si="256"/>
        <v>0</v>
      </c>
      <c r="M338" s="186">
        <f t="shared" si="256"/>
        <v>0</v>
      </c>
      <c r="N338" s="186">
        <f t="shared" si="256"/>
        <v>0</v>
      </c>
      <c r="O338" s="186">
        <f t="shared" si="256"/>
        <v>0</v>
      </c>
      <c r="P338" s="186">
        <f t="shared" si="256"/>
        <v>0</v>
      </c>
      <c r="Q338" s="186">
        <f t="shared" si="256"/>
        <v>0</v>
      </c>
      <c r="R338" s="186">
        <f t="shared" si="256"/>
        <v>0</v>
      </c>
      <c r="S338" s="186">
        <f t="shared" si="256"/>
        <v>0</v>
      </c>
      <c r="T338" s="186">
        <f t="shared" si="256"/>
        <v>0</v>
      </c>
      <c r="U338" s="186">
        <f t="shared" si="256"/>
        <v>0</v>
      </c>
      <c r="V338" s="186">
        <f t="shared" si="256"/>
        <v>0</v>
      </c>
      <c r="W338" s="186">
        <f t="shared" si="256"/>
        <v>0</v>
      </c>
      <c r="X338" s="186">
        <f t="shared" si="256"/>
        <v>0</v>
      </c>
      <c r="Y338" s="186">
        <f t="shared" si="256"/>
        <v>0</v>
      </c>
      <c r="Z338" s="186">
        <f t="shared" si="256"/>
        <v>0</v>
      </c>
      <c r="AA338" s="186">
        <f t="shared" si="257"/>
        <v>0</v>
      </c>
      <c r="AB338" s="186">
        <f t="shared" si="257"/>
        <v>0</v>
      </c>
      <c r="AC338" s="186">
        <f t="shared" si="257"/>
        <v>0</v>
      </c>
      <c r="AD338" s="186">
        <f t="shared" si="257"/>
        <v>0</v>
      </c>
      <c r="AE338" s="186">
        <f t="shared" si="257"/>
        <v>0</v>
      </c>
      <c r="AF338" s="219">
        <f t="shared" si="257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258">SUM(B208:B338)</f>
        <v>0</v>
      </c>
      <c r="C339" s="189">
        <f t="shared" si="258"/>
        <v>0</v>
      </c>
      <c r="D339" s="189">
        <f t="shared" si="258"/>
        <v>0</v>
      </c>
      <c r="E339" s="189">
        <f t="shared" si="258"/>
        <v>0</v>
      </c>
      <c r="F339" s="189">
        <f t="shared" si="258"/>
        <v>0</v>
      </c>
      <c r="G339" s="189">
        <f t="shared" si="258"/>
        <v>0</v>
      </c>
      <c r="H339" s="189">
        <f t="shared" si="258"/>
        <v>0</v>
      </c>
      <c r="I339" s="189">
        <f t="shared" si="258"/>
        <v>0</v>
      </c>
      <c r="J339" s="189">
        <f t="shared" si="258"/>
        <v>0</v>
      </c>
      <c r="K339" s="189">
        <f t="shared" si="258"/>
        <v>0</v>
      </c>
      <c r="L339" s="189">
        <f t="shared" si="258"/>
        <v>0</v>
      </c>
      <c r="M339" s="189">
        <f t="shared" si="258"/>
        <v>0</v>
      </c>
      <c r="N339" s="189">
        <f t="shared" si="258"/>
        <v>0</v>
      </c>
      <c r="O339" s="189">
        <f t="shared" si="258"/>
        <v>0</v>
      </c>
      <c r="P339" s="189">
        <f t="shared" si="258"/>
        <v>0</v>
      </c>
      <c r="Q339" s="189">
        <f t="shared" si="258"/>
        <v>0</v>
      </c>
      <c r="R339" s="189">
        <f t="shared" si="258"/>
        <v>0</v>
      </c>
      <c r="S339" s="189">
        <f t="shared" ref="S339:T339" si="259">SUM(S208:S338)</f>
        <v>0</v>
      </c>
      <c r="T339" s="189">
        <f t="shared" si="259"/>
        <v>0</v>
      </c>
      <c r="U339" s="189">
        <f t="shared" ref="U339:V339" si="260">SUM(U208:U338)</f>
        <v>0</v>
      </c>
      <c r="V339" s="189">
        <f t="shared" si="260"/>
        <v>0</v>
      </c>
      <c r="W339" s="189">
        <f t="shared" ref="W339:X339" si="261">SUM(W208:W338)</f>
        <v>0</v>
      </c>
      <c r="X339" s="189">
        <f t="shared" si="261"/>
        <v>0</v>
      </c>
      <c r="Y339" s="189">
        <f t="shared" ref="Y339:Z339" si="262">SUM(Y208:Y338)</f>
        <v>0</v>
      </c>
      <c r="Z339" s="189">
        <f t="shared" si="262"/>
        <v>0</v>
      </c>
      <c r="AA339" s="189">
        <f t="shared" si="258"/>
        <v>0</v>
      </c>
      <c r="AB339" s="189">
        <f t="shared" si="258"/>
        <v>0</v>
      </c>
      <c r="AC339" s="189">
        <f t="shared" si="258"/>
        <v>0</v>
      </c>
      <c r="AD339" s="189">
        <f t="shared" si="258"/>
        <v>0</v>
      </c>
      <c r="AE339" s="189">
        <f t="shared" si="258"/>
        <v>0</v>
      </c>
      <c r="AF339" s="221">
        <f t="shared" si="258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263">C311+C335+C339</f>
        <v>0</v>
      </c>
      <c r="D340" s="216">
        <f t="shared" si="263"/>
        <v>0</v>
      </c>
      <c r="E340" s="216">
        <f t="shared" si="263"/>
        <v>0</v>
      </c>
      <c r="F340" s="216">
        <f t="shared" si="263"/>
        <v>0</v>
      </c>
      <c r="G340" s="216">
        <f t="shared" si="263"/>
        <v>0</v>
      </c>
      <c r="H340" s="216">
        <f t="shared" si="263"/>
        <v>0</v>
      </c>
      <c r="I340" s="216">
        <f t="shared" si="263"/>
        <v>0</v>
      </c>
      <c r="J340" s="216">
        <f t="shared" si="263"/>
        <v>0</v>
      </c>
      <c r="K340" s="216">
        <f t="shared" si="263"/>
        <v>0</v>
      </c>
      <c r="L340" s="216">
        <f t="shared" si="263"/>
        <v>0</v>
      </c>
      <c r="M340" s="216">
        <f t="shared" si="263"/>
        <v>0</v>
      </c>
      <c r="N340" s="216">
        <f t="shared" si="263"/>
        <v>0</v>
      </c>
      <c r="O340" s="216">
        <f t="shared" si="263"/>
        <v>0</v>
      </c>
      <c r="P340" s="216">
        <f t="shared" si="263"/>
        <v>0</v>
      </c>
      <c r="Q340" s="216">
        <f t="shared" si="263"/>
        <v>0</v>
      </c>
      <c r="R340" s="216">
        <f t="shared" si="263"/>
        <v>0</v>
      </c>
      <c r="S340" s="216">
        <f t="shared" ref="S340:T340" si="264">S311+S335+S339</f>
        <v>0</v>
      </c>
      <c r="T340" s="216">
        <f t="shared" si="264"/>
        <v>0</v>
      </c>
      <c r="U340" s="216">
        <f t="shared" ref="U340:V340" si="265">U311+U335+U339</f>
        <v>0</v>
      </c>
      <c r="V340" s="216">
        <f t="shared" si="265"/>
        <v>0</v>
      </c>
      <c r="W340" s="216">
        <f t="shared" ref="W340:X340" si="266">W311+W335+W339</f>
        <v>0</v>
      </c>
      <c r="X340" s="216">
        <f t="shared" si="266"/>
        <v>0</v>
      </c>
      <c r="Y340" s="216">
        <f t="shared" ref="Y340:Z340" si="267">Y311+Y335+Y339</f>
        <v>0</v>
      </c>
      <c r="Z340" s="216">
        <f t="shared" si="267"/>
        <v>0</v>
      </c>
      <c r="AA340" s="216">
        <f t="shared" si="263"/>
        <v>0</v>
      </c>
      <c r="AB340" s="216">
        <f t="shared" si="263"/>
        <v>0</v>
      </c>
      <c r="AC340" s="216">
        <f t="shared" si="263"/>
        <v>0</v>
      </c>
      <c r="AD340" s="216">
        <f t="shared" si="263"/>
        <v>0</v>
      </c>
      <c r="AE340" s="216">
        <f t="shared" si="263"/>
        <v>0</v>
      </c>
      <c r="AF340" s="216">
        <f t="shared" si="263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1876" priority="105">
      <formula>$AH11=0</formula>
    </cfRule>
  </conditionalFormatting>
  <conditionalFormatting sqref="A111:A112">
    <cfRule type="expression" dxfId="1875" priority="248">
      <formula>$AH116=0</formula>
    </cfRule>
  </conditionalFormatting>
  <conditionalFormatting sqref="A113:A117">
    <cfRule type="expression" dxfId="1874" priority="196">
      <formula>$AH112=0</formula>
    </cfRule>
  </conditionalFormatting>
  <conditionalFormatting sqref="A118:A169">
    <cfRule type="expression" dxfId="1873" priority="106">
      <formula>$AH118=0</formula>
    </cfRule>
  </conditionalFormatting>
  <conditionalFormatting sqref="A163">
    <cfRule type="expression" dxfId="1872" priority="87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871" priority="249">
      <formula>$AH304=0</formula>
    </cfRule>
  </conditionalFormatting>
  <conditionalFormatting sqref="A179:A340">
    <cfRule type="expression" dxfId="1870" priority="123">
      <formula>$AH179=0</formula>
    </cfRule>
  </conditionalFormatting>
  <conditionalFormatting sqref="B8">
    <cfRule type="expression" dxfId="1869" priority="244">
      <formula>AND(C$9&gt;=14/24,C$9&lt;20/24)</formula>
    </cfRule>
    <cfRule type="expression" dxfId="1868" priority="245">
      <formula>AND(C$9&gt;=8/24,C$9&lt;14/24)</formula>
    </cfRule>
    <cfRule type="expression" dxfId="1867" priority="246">
      <formula>C$9&lt;8/24</formula>
    </cfRule>
    <cfRule type="expression" dxfId="1866" priority="247">
      <formula>C$9&gt;=20/24</formula>
    </cfRule>
  </conditionalFormatting>
  <conditionalFormatting sqref="B88:Z88 AA81:AF88 AA11:AF62">
    <cfRule type="expression" dxfId="1865" priority="100">
      <formula>B11&gt;$AG11*1</formula>
    </cfRule>
  </conditionalFormatting>
  <conditionalFormatting sqref="B127:M135 G136:M143 B144:O144 N127:O143 E88:Z88 B107:AF125 P127:AF144 AA11:AF13 AA82:AF88 B147:AF170">
    <cfRule type="expression" dxfId="1864" priority="101">
      <formula>B$9&gt;=20/24</formula>
    </cfRule>
    <cfRule type="expression" dxfId="1863" priority="102">
      <formula>AND(B$9&gt;=14/24,B$9&lt;20/24)</formula>
    </cfRule>
    <cfRule type="expression" dxfId="1862" priority="103">
      <formula>AND(B$9&gt;=8/24,B$9&lt;14/24)</formula>
    </cfRule>
    <cfRule type="expression" dxfId="1861" priority="104">
      <formula>B$9&lt;8/24</formula>
    </cfRule>
  </conditionalFormatting>
  <conditionalFormatting sqref="AG88 B106:AE106 B80:AE80 B101:Z102 AA78:AE79 AA89:AE105 AG80 AG106 AF78:AF80 AF89:AF106 AC97:AF98 AC78:AF78">
    <cfRule type="expression" dxfId="1860" priority="160">
      <formula>B78&gt;$AG78*1</formula>
    </cfRule>
  </conditionalFormatting>
  <conditionalFormatting sqref="AA84:AF84 AA14:AF77">
    <cfRule type="expression" dxfId="1859" priority="95">
      <formula>AA$9&lt;8/24</formula>
    </cfRule>
  </conditionalFormatting>
  <conditionalFormatting sqref="AA84:AF84 AA14:AF79">
    <cfRule type="expression" dxfId="1858" priority="92">
      <formula>AA$9&gt;=20/24</formula>
    </cfRule>
    <cfRule type="expression" dxfId="1857" priority="93">
      <formula>AND(AA$9&gt;=14/24,AA$9&lt;20/24)</formula>
    </cfRule>
    <cfRule type="expression" dxfId="1856" priority="94">
      <formula>AND(AA$9&gt;=8/24,AA$9&lt;14/24)</formula>
    </cfRule>
  </conditionalFormatting>
  <conditionalFormatting sqref="AA72:AF74">
    <cfRule type="expression" dxfId="1855" priority="107">
      <formula>AA72&gt;$AG72</formula>
    </cfRule>
  </conditionalFormatting>
  <conditionalFormatting sqref="AA78:AF79">
    <cfRule type="expression" dxfId="1854" priority="169">
      <formula>AA$9&lt;8/24</formula>
    </cfRule>
  </conditionalFormatting>
  <conditionalFormatting sqref="AA81:AF81">
    <cfRule type="expression" dxfId="1853" priority="180">
      <formula>AA$9&gt;=20/24</formula>
    </cfRule>
    <cfRule type="expression" dxfId="1852" priority="181">
      <formula>AND(AA$9&gt;=14/24,AA$9&lt;20/24)</formula>
    </cfRule>
    <cfRule type="expression" dxfId="1851" priority="182">
      <formula>AND(AA$9&gt;=8/24,AA$9&lt;14/24)</formula>
    </cfRule>
    <cfRule type="expression" dxfId="1850" priority="183">
      <formula>AA$9&lt;8/24</formula>
    </cfRule>
  </conditionalFormatting>
  <conditionalFormatting sqref="B172:AF178">
    <cfRule type="expression" dxfId="1849" priority="96">
      <formula>B$9&gt;=20/24</formula>
    </cfRule>
    <cfRule type="expression" dxfId="1848" priority="97">
      <formula>AND(B$9&gt;=14/24,B$9&lt;20/24)</formula>
    </cfRule>
    <cfRule type="expression" dxfId="1847" priority="98">
      <formula>AND(B$9&gt;=8/24,B$9&lt;14/24)</formula>
    </cfRule>
    <cfRule type="expression" dxfId="1846" priority="99">
      <formula>B$9&lt;8/24</formula>
    </cfRule>
  </conditionalFormatting>
  <conditionalFormatting sqref="B180:AF311">
    <cfRule type="expression" dxfId="1845" priority="88">
      <formula>B$9&gt;=20/24</formula>
    </cfRule>
    <cfRule type="expression" dxfId="1844" priority="89">
      <formula>AND(B$9&gt;=14/24,B$9&lt;20/24)</formula>
    </cfRule>
    <cfRule type="expression" dxfId="1843" priority="90">
      <formula>AND(B$9&gt;=8/24,B$9&lt;14/24)</formula>
    </cfRule>
    <cfRule type="expression" dxfId="1842" priority="91">
      <formula>B$9&lt;8/24</formula>
    </cfRule>
  </conditionalFormatting>
  <conditionalFormatting sqref="B313:AF335">
    <cfRule type="expression" dxfId="1841" priority="82">
      <formula>B$9&gt;=20/24</formula>
    </cfRule>
    <cfRule type="expression" dxfId="1840" priority="83">
      <formula>AND(B$9&gt;=14/24,B$9&lt;20/24)</formula>
    </cfRule>
    <cfRule type="expression" dxfId="1839" priority="84">
      <formula>AND(B$9&gt;=8/24,B$9&lt;14/24)</formula>
    </cfRule>
    <cfRule type="expression" dxfId="1838" priority="85">
      <formula>B$9&lt;8/24</formula>
    </cfRule>
  </conditionalFormatting>
  <conditionalFormatting sqref="B337:AF340">
    <cfRule type="expression" dxfId="1837" priority="78">
      <formula>B$9&gt;=20/24</formula>
    </cfRule>
    <cfRule type="expression" dxfId="1836" priority="79">
      <formula>AND(B$9&gt;=14/24,B$9&lt;20/24)</formula>
    </cfRule>
    <cfRule type="expression" dxfId="1835" priority="80">
      <formula>AND(B$9&gt;=8/24,B$9&lt;14/24)</formula>
    </cfRule>
    <cfRule type="expression" dxfId="1834" priority="81">
      <formula>B$9&lt;8/24</formula>
    </cfRule>
  </conditionalFormatting>
  <conditionalFormatting sqref="B9:AG10">
    <cfRule type="expression" dxfId="1833" priority="74">
      <formula>B$9&gt;=20/24</formula>
    </cfRule>
    <cfRule type="expression" dxfId="1832" priority="75">
      <formula>AND(B$9&gt;=14/24,B$9&lt;20/24)</formula>
    </cfRule>
    <cfRule type="expression" dxfId="1831" priority="76">
      <formula>AND(B$9&gt;=8/24,B$9&lt;14/24)</formula>
    </cfRule>
    <cfRule type="expression" dxfId="1830" priority="77">
      <formula>B$9&lt;8/24</formula>
    </cfRule>
  </conditionalFormatting>
  <conditionalFormatting sqref="AA94:AF94">
    <cfRule type="expression" dxfId="1829" priority="184">
      <formula>AA$9&gt;=20/24</formula>
    </cfRule>
    <cfRule type="expression" dxfId="1828" priority="185">
      <formula>AND(AA$9&gt;=14/24,AA$9&lt;20/24)</formula>
    </cfRule>
    <cfRule type="expression" dxfId="1827" priority="186">
      <formula>AND(AA$9&gt;=8/24,AA$9&lt;14/24)</formula>
    </cfRule>
    <cfRule type="expression" dxfId="1826" priority="187">
      <formula>AA$9&lt;8/24</formula>
    </cfRule>
  </conditionalFormatting>
  <conditionalFormatting sqref="M8 S8 AB8">
    <cfRule type="expression" dxfId="1825" priority="237">
      <formula>AND(N$9&gt;=14/24,N$9&lt;20/24)</formula>
    </cfRule>
    <cfRule type="expression" dxfId="1824" priority="238">
      <formula>AND(N$9&gt;=8/24,N$9&lt;14/24)</formula>
    </cfRule>
    <cfRule type="expression" dxfId="1823" priority="239">
      <formula>N$9&lt;8/24</formula>
    </cfRule>
  </conditionalFormatting>
  <conditionalFormatting sqref="AA90:AF93">
    <cfRule type="expression" dxfId="1822" priority="192">
      <formula>AA$9&gt;=20/24</formula>
    </cfRule>
    <cfRule type="expression" dxfId="1821" priority="193">
      <formula>AND(AA$9&gt;=14/24,AA$9&lt;20/24)</formula>
    </cfRule>
    <cfRule type="expression" dxfId="1820" priority="194">
      <formula>AND(AA$9&gt;=8/24,AA$9&lt;14/24)</formula>
    </cfRule>
    <cfRule type="expression" dxfId="1819" priority="195">
      <formula>AA$9&lt;8/24</formula>
    </cfRule>
  </conditionalFormatting>
  <conditionalFormatting sqref="O3:P3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818" priority="236">
      <formula>N$9&gt;=20/24</formula>
    </cfRule>
  </conditionalFormatting>
  <conditionalFormatting sqref="S8">
    <cfRule type="expression" dxfId="1817" priority="227">
      <formula>U$9&gt;=20/24</formula>
    </cfRule>
    <cfRule type="expression" dxfId="1816" priority="228">
      <formula>AND(U$9&gt;=14/24,U$9&lt;20/24)</formula>
    </cfRule>
    <cfRule type="expression" dxfId="1815" priority="229">
      <formula>AND(U$9&gt;=8/24,U$9&lt;14/24)</formula>
    </cfRule>
    <cfRule type="expression" dxfId="1814" priority="230">
      <formula>U$9&lt;8/24</formula>
    </cfRule>
  </conditionalFormatting>
  <conditionalFormatting sqref="AA89:AF94">
    <cfRule type="expression" dxfId="1813" priority="118">
      <formula>AA$9&gt;=20/24</formula>
    </cfRule>
    <cfRule type="expression" dxfId="1812" priority="119">
      <formula>AND(AA$9&gt;=14/24,AA$9&lt;20/24)</formula>
    </cfRule>
    <cfRule type="expression" dxfId="1811" priority="120">
      <formula>AND(AA$9&gt;=8/24,AA$9&lt;14/24)</formula>
    </cfRule>
    <cfRule type="expression" dxfId="1810" priority="121">
      <formula>AA$9&lt;8/24</formula>
    </cfRule>
  </conditionalFormatting>
  <conditionalFormatting sqref="V3 AB3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A74:AF74">
    <cfRule type="expression" dxfId="1809" priority="108">
      <formula>AA$9&gt;=20/24</formula>
    </cfRule>
    <cfRule type="expression" dxfId="1808" priority="109">
      <formula>AND(AA$9&gt;=14/24,AA$9&lt;20/24)</formula>
    </cfRule>
    <cfRule type="expression" dxfId="1807" priority="110">
      <formula>AND(AA$9&gt;=8/24,AA$9&lt;14/24)</formula>
    </cfRule>
    <cfRule type="expression" dxfId="1806" priority="111">
      <formula>AA$9&lt;8/24</formula>
    </cfRule>
  </conditionalFormatting>
  <conditionalFormatting sqref="AA63:AF71 AA75:AF78">
    <cfRule type="expression" dxfId="1805" priority="174">
      <formula>AA63&gt;$AG63</formula>
    </cfRule>
  </conditionalFormatting>
  <conditionalFormatting sqref="AB8">
    <cfRule type="expression" dxfId="1804" priority="223">
      <formula>AD$9&gt;=20/24</formula>
    </cfRule>
    <cfRule type="expression" dxfId="1803" priority="224">
      <formula>AND(AD$9&gt;=14/24,AD$9&lt;20/24)</formula>
    </cfRule>
    <cfRule type="expression" dxfId="1802" priority="225">
      <formula>AND(AD$9&gt;=8/24,AD$9&lt;14/24)</formula>
    </cfRule>
    <cfRule type="expression" dxfId="1801" priority="226">
      <formula>AD$9&lt;8/24</formula>
    </cfRule>
  </conditionalFormatting>
  <conditionalFormatting sqref="B88:D88 B106:Z106 AA103:AF106 AA95:AF100">
    <cfRule type="expression" dxfId="1800" priority="161">
      <formula>B$9&gt;=20/24</formula>
    </cfRule>
  </conditionalFormatting>
  <conditionalFormatting sqref="B88:D88 B106:Z106 AA103:AF106 AA95:AF100">
    <cfRule type="expression" dxfId="1799" priority="162">
      <formula>AND(B$9&gt;=14/24,B$9&lt;20/24)</formula>
    </cfRule>
    <cfRule type="expression" dxfId="1798" priority="163">
      <formula>AND(B$9&gt;=8/24,B$9&lt;14/24)</formula>
    </cfRule>
    <cfRule type="expression" dxfId="1797" priority="164">
      <formula>B$9&lt;8/24</formula>
    </cfRule>
  </conditionalFormatting>
  <conditionalFormatting sqref="AG88">
    <cfRule type="expression" dxfId="1796" priority="202">
      <formula>AG$9&gt;=20/24</formula>
    </cfRule>
    <cfRule type="expression" dxfId="1795" priority="203">
      <formula>AND(AG$9&gt;=14/24,AG$9&lt;20/24)</formula>
    </cfRule>
    <cfRule type="expression" dxfId="1794" priority="204">
      <formula>AND(AG$9&gt;=8/24,AG$9&lt;14/24)</formula>
    </cfRule>
    <cfRule type="expression" dxfId="1793" priority="205">
      <formula>AG$9&lt;8/24</formula>
    </cfRule>
  </conditionalFormatting>
  <conditionalFormatting sqref="AG101:AG102">
    <cfRule type="expression" dxfId="1792" priority="197">
      <formula>AG101&gt;$AG101</formula>
    </cfRule>
  </conditionalFormatting>
  <conditionalFormatting sqref="AG106">
    <cfRule type="expression" dxfId="1791" priority="198">
      <formula>AG$9&gt;=20/24</formula>
    </cfRule>
    <cfRule type="expression" dxfId="1790" priority="199">
      <formula>AND(AG$9&gt;=14/24,AG$9&lt;20/24)</formula>
    </cfRule>
    <cfRule type="expression" dxfId="1789" priority="200">
      <formula>AND(AG$9&gt;=8/24,AG$9&lt;14/24)</formula>
    </cfRule>
    <cfRule type="expression" dxfId="1788" priority="201">
      <formula>AG$9&lt;8/24</formula>
    </cfRule>
  </conditionalFormatting>
  <conditionalFormatting sqref="AG123">
    <cfRule type="expression" dxfId="1787" priority="219">
      <formula>AG$9&gt;=20/24</formula>
    </cfRule>
    <cfRule type="expression" dxfId="1786" priority="220">
      <formula>AND(AG$9&gt;=14/24,AG$9&lt;20/24)</formula>
    </cfRule>
    <cfRule type="expression" dxfId="1785" priority="221">
      <formula>AND(AG$9&gt;=8/24,AG$9&lt;14/24)</formula>
    </cfRule>
    <cfRule type="expression" dxfId="1784" priority="222">
      <formula>AG$9&lt;8/24</formula>
    </cfRule>
  </conditionalFormatting>
  <conditionalFormatting sqref="AH8:AI10">
    <cfRule type="expression" dxfId="1783" priority="114">
      <formula>AH$9&gt;=20/24</formula>
    </cfRule>
    <cfRule type="expression" dxfId="1782" priority="115">
      <formula>AND(AH$9&gt;=14/24,AH$9&lt;20/24)</formula>
    </cfRule>
    <cfRule type="expression" dxfId="1781" priority="116">
      <formula>AND(AH$9&gt;=8/24,AH$9&lt;14/24)</formula>
    </cfRule>
    <cfRule type="expression" dxfId="1780" priority="117">
      <formula>AH$9&lt;8/24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1779" priority="240">
      <formula>AJ$9&gt;=20/24</formula>
    </cfRule>
    <cfRule type="expression" dxfId="1778" priority="241">
      <formula>AND(AJ$9&gt;=14/24,AJ$9&lt;20/24)</formula>
    </cfRule>
    <cfRule type="expression" dxfId="1777" priority="242">
      <formula>AND(AJ$9&gt;=8/24,AJ$9&lt;14/24)</formula>
    </cfRule>
    <cfRule type="expression" dxfId="1776" priority="243">
      <formula>AJ$9&lt;8/24</formula>
    </cfRule>
  </conditionalFormatting>
  <conditionalFormatting sqref="AL109:AN109 AL115:AN115">
    <cfRule type="expression" dxfId="1775" priority="212">
      <formula>AL$9&gt;=20/24</formula>
    </cfRule>
    <cfRule type="expression" dxfId="1774" priority="213">
      <formula>AND(AL$9&gt;=14/24,AL$9&lt;20/24)</formula>
    </cfRule>
    <cfRule type="expression" dxfId="1773" priority="214">
      <formula>AND(AL$9&gt;=8/24,AL$9&lt;14/24)</formula>
    </cfRule>
    <cfRule type="expression" dxfId="1772" priority="215">
      <formula>AL$9&lt;8/24</formula>
    </cfRule>
  </conditionalFormatting>
  <conditionalFormatting sqref="AM15:AM21 AN16:AR21">
    <cfRule type="expression" dxfId="1771" priority="136">
      <formula>AX$9&gt;=20/24</formula>
    </cfRule>
    <cfRule type="expression" dxfId="1770" priority="137">
      <formula>AND(AX$9&gt;=14/24,AX$9&lt;20/24)</formula>
    </cfRule>
    <cfRule type="expression" dxfId="1769" priority="138">
      <formula>AND(AX$9&gt;=8/24,AX$9&lt;14/24)</formula>
    </cfRule>
    <cfRule type="expression" dxfId="1768" priority="139">
      <formula>AX$9&lt;8/24</formula>
    </cfRule>
  </conditionalFormatting>
  <conditionalFormatting sqref="AN110:AN113">
    <cfRule type="expression" dxfId="1767" priority="208">
      <formula>AN$9&gt;=20/24</formula>
    </cfRule>
    <cfRule type="expression" dxfId="1766" priority="209">
      <formula>AND(AN$9&gt;=14/24,AN$9&lt;20/24)</formula>
    </cfRule>
    <cfRule type="expression" dxfId="1765" priority="210">
      <formula>AND(AN$9&gt;=8/24,AN$9&lt;14/24)</formula>
    </cfRule>
    <cfRule type="expression" dxfId="1764" priority="211">
      <formula>AN$9&lt;8/24</formula>
    </cfRule>
  </conditionalFormatting>
  <conditionalFormatting sqref="AN15:AR15">
    <cfRule type="expression" dxfId="1763" priority="124">
      <formula>U$9&gt;=20/24</formula>
    </cfRule>
    <cfRule type="expression" dxfId="1762" priority="125">
      <formula>AND(U$9&gt;=14/24,U$9&lt;20/24)</formula>
    </cfRule>
    <cfRule type="expression" dxfId="1761" priority="126">
      <formula>AND(U$9&gt;=8/24,U$9&lt;14/24)</formula>
    </cfRule>
    <cfRule type="expression" dxfId="1760" priority="127">
      <formula>U$9&lt;8/24</formula>
    </cfRule>
  </conditionalFormatting>
  <conditionalFormatting sqref="AS15">
    <cfRule type="expression" dxfId="1759" priority="132">
      <formula>AA$9&gt;=20/24</formula>
    </cfRule>
    <cfRule type="expression" dxfId="1758" priority="133">
      <formula>AND(AA$9&gt;=14/24,AA$9&lt;20/24)</formula>
    </cfRule>
    <cfRule type="expression" dxfId="1757" priority="134">
      <formula>AND(AA$9&gt;=8/24,AA$9&lt;14/24)</formula>
    </cfRule>
    <cfRule type="expression" dxfId="1756" priority="135">
      <formula>AA$9&lt;8/24</formula>
    </cfRule>
  </conditionalFormatting>
  <conditionalFormatting sqref="AS16:AS21">
    <cfRule type="expression" dxfId="1755" priority="140">
      <formula>BE$9&gt;=20/24</formula>
    </cfRule>
    <cfRule type="expression" dxfId="1754" priority="141">
      <formula>AND(BE$9&gt;=14/24,BE$9&lt;20/24)</formula>
    </cfRule>
    <cfRule type="expression" dxfId="1753" priority="142">
      <formula>AND(BE$9&gt;=8/24,BE$9&lt;14/24)</formula>
    </cfRule>
    <cfRule type="expression" dxfId="1752" priority="143">
      <formula>BE$9&lt;8/24</formula>
    </cfRule>
  </conditionalFormatting>
  <conditionalFormatting sqref="AT15 AX15:BJ15">
    <cfRule type="expression" dxfId="1751" priority="144">
      <formula>AC$9&gt;=20/24</formula>
    </cfRule>
    <cfRule type="expression" dxfId="1750" priority="145">
      <formula>AND(AC$9&gt;=14/24,AC$9&lt;20/24)</formula>
    </cfRule>
    <cfRule type="expression" dxfId="1749" priority="146">
      <formula>AND(AC$9&gt;=8/24,AC$9&lt;14/24)</formula>
    </cfRule>
    <cfRule type="expression" dxfId="1748" priority="147">
      <formula>AC$9&lt;8/24</formula>
    </cfRule>
  </conditionalFormatting>
  <conditionalFormatting sqref="AT16:AT21">
    <cfRule type="expression" dxfId="1747" priority="148">
      <formula>BG$9&gt;=20/24</formula>
    </cfRule>
    <cfRule type="expression" dxfId="1746" priority="149">
      <formula>AND(BG$9&gt;=14/24,BG$9&lt;20/24)</formula>
    </cfRule>
    <cfRule type="expression" dxfId="1745" priority="150">
      <formula>AND(BG$9&gt;=8/24,BG$9&lt;14/24)</formula>
    </cfRule>
    <cfRule type="expression" dxfId="1744" priority="151">
      <formula>BG$9&lt;8/24</formula>
    </cfRule>
  </conditionalFormatting>
  <conditionalFormatting sqref="AU15:AV15">
    <cfRule type="expression" dxfId="1743" priority="152">
      <formula>AE$9&gt;=20/24</formula>
    </cfRule>
    <cfRule type="expression" dxfId="1742" priority="153">
      <formula>AND(AE$9&gt;=14/24,AE$9&lt;20/24)</formula>
    </cfRule>
    <cfRule type="expression" dxfId="1741" priority="154">
      <formula>AND(AE$9&gt;=8/24,AE$9&lt;14/24)</formula>
    </cfRule>
    <cfRule type="expression" dxfId="1740" priority="155">
      <formula>AE$9&lt;8/24</formula>
    </cfRule>
  </conditionalFormatting>
  <conditionalFormatting sqref="AU16:BJ21">
    <cfRule type="expression" dxfId="1739" priority="156">
      <formula>BI$9&gt;=20/24</formula>
    </cfRule>
    <cfRule type="expression" dxfId="1738" priority="157">
      <formula>AND(BI$9&gt;=14/24,BI$9&lt;20/24)</formula>
    </cfRule>
    <cfRule type="expression" dxfId="1737" priority="158">
      <formula>AND(BI$9&gt;=8/24,BI$9&lt;14/24)</formula>
    </cfRule>
    <cfRule type="expression" dxfId="1736" priority="159">
      <formula>BI$9&lt;8/24</formula>
    </cfRule>
  </conditionalFormatting>
  <conditionalFormatting sqref="AW15">
    <cfRule type="expression" dxfId="1735" priority="128">
      <formula>B$9&gt;=20/24</formula>
    </cfRule>
    <cfRule type="expression" dxfId="1734" priority="129">
      <formula>AND(B$9&gt;=14/24,B$9&lt;20/24)</formula>
    </cfRule>
    <cfRule type="expression" dxfId="1733" priority="130">
      <formula>AND(B$9&gt;=8/24,B$9&lt;14/24)</formula>
    </cfRule>
    <cfRule type="expression" dxfId="1732" priority="131">
      <formula>B$9&lt;8/24</formula>
    </cfRule>
  </conditionalFormatting>
  <conditionalFormatting sqref="B11:Z62">
    <cfRule type="expression" dxfId="1731" priority="44">
      <formula>B11&gt;$AG11*1</formula>
    </cfRule>
  </conditionalFormatting>
  <conditionalFormatting sqref="B11:Z13">
    <cfRule type="expression" dxfId="1730" priority="45">
      <formula>B$9&gt;=20/24</formula>
    </cfRule>
    <cfRule type="expression" dxfId="1729" priority="46">
      <formula>AND(B$9&gt;=14/24,B$9&lt;20/24)</formula>
    </cfRule>
    <cfRule type="expression" dxfId="1728" priority="47">
      <formula>AND(B$9&gt;=8/24,B$9&lt;14/24)</formula>
    </cfRule>
    <cfRule type="expression" dxfId="1727" priority="48">
      <formula>B$9&lt;8/24</formula>
    </cfRule>
  </conditionalFormatting>
  <conditionalFormatting sqref="B78:Z78">
    <cfRule type="expression" dxfId="1726" priority="50">
      <formula>B78&gt;$AG78*1</formula>
    </cfRule>
  </conditionalFormatting>
  <conditionalFormatting sqref="B14:Z77">
    <cfRule type="expression" dxfId="1725" priority="43">
      <formula>B$9&lt;8/24</formula>
    </cfRule>
  </conditionalFormatting>
  <conditionalFormatting sqref="B14:Z79">
    <cfRule type="expression" dxfId="1724" priority="40">
      <formula>B$9&gt;=20/24</formula>
    </cfRule>
    <cfRule type="expression" dxfId="1723" priority="41">
      <formula>AND(B$9&gt;=14/24,B$9&lt;20/24)</formula>
    </cfRule>
    <cfRule type="expression" dxfId="1722" priority="42">
      <formula>AND(B$9&gt;=8/24,B$9&lt;14/24)</formula>
    </cfRule>
  </conditionalFormatting>
  <conditionalFormatting sqref="B72:Z74">
    <cfRule type="expression" dxfId="1721" priority="49">
      <formula>B72&gt;$AG72</formula>
    </cfRule>
  </conditionalFormatting>
  <conditionalFormatting sqref="B78:Z79">
    <cfRule type="expression" dxfId="1720" priority="51">
      <formula>B$9&lt;8/24</formula>
    </cfRule>
  </conditionalFormatting>
  <conditionalFormatting sqref="B75:Z79 B63:Z71">
    <cfRule type="expression" dxfId="1719" priority="52">
      <formula>B63&gt;$AG63</formula>
    </cfRule>
  </conditionalFormatting>
  <conditionalFormatting sqref="B81:Z87">
    <cfRule type="expression" dxfId="1718" priority="31">
      <formula>B81&gt;$AG81*1</formula>
    </cfRule>
  </conditionalFormatting>
  <conditionalFormatting sqref="B82:Z87">
    <cfRule type="expression" dxfId="1717" priority="32">
      <formula>B$9&gt;=20/24</formula>
    </cfRule>
    <cfRule type="expression" dxfId="1716" priority="33">
      <formula>AND(B$9&gt;=14/24,B$9&lt;20/24)</formula>
    </cfRule>
    <cfRule type="expression" dxfId="1715" priority="34">
      <formula>AND(B$9&gt;=8/24,B$9&lt;14/24)</formula>
    </cfRule>
    <cfRule type="expression" dxfId="1714" priority="35">
      <formula>B$9&lt;8/24</formula>
    </cfRule>
  </conditionalFormatting>
  <conditionalFormatting sqref="B84:Z84">
    <cfRule type="expression" dxfId="1713" priority="30">
      <formula>B$9&lt;8/24</formula>
    </cfRule>
  </conditionalFormatting>
  <conditionalFormatting sqref="B84:Z84">
    <cfRule type="expression" dxfId="1712" priority="27">
      <formula>B$9&gt;=20/24</formula>
    </cfRule>
    <cfRule type="expression" dxfId="1711" priority="28">
      <formula>AND(B$9&gt;=14/24,B$9&lt;20/24)</formula>
    </cfRule>
    <cfRule type="expression" dxfId="1710" priority="29">
      <formula>AND(B$9&gt;=8/24,B$9&lt;14/24)</formula>
    </cfRule>
  </conditionalFormatting>
  <conditionalFormatting sqref="B81:Z81">
    <cfRule type="expression" dxfId="1709" priority="36">
      <formula>B$9&gt;=20/24</formula>
    </cfRule>
    <cfRule type="expression" dxfId="1708" priority="37">
      <formula>AND(B$9&gt;=14/24,B$9&lt;20/24)</formula>
    </cfRule>
    <cfRule type="expression" dxfId="1707" priority="38">
      <formula>AND(B$9&gt;=8/24,B$9&lt;14/24)</formula>
    </cfRule>
    <cfRule type="expression" dxfId="1706" priority="39">
      <formula>B$9&lt;8/24</formula>
    </cfRule>
  </conditionalFormatting>
  <conditionalFormatting sqref="B89:Z100">
    <cfRule type="expression" dxfId="1705" priority="14">
      <formula>B89&gt;$AG89*1</formula>
    </cfRule>
  </conditionalFormatting>
  <conditionalFormatting sqref="B94:Z94">
    <cfRule type="expression" dxfId="1704" priority="19">
      <formula>B$9&gt;=20/24</formula>
    </cfRule>
    <cfRule type="expression" dxfId="1703" priority="20">
      <formula>AND(B$9&gt;=14/24,B$9&lt;20/24)</formula>
    </cfRule>
    <cfRule type="expression" dxfId="1702" priority="21">
      <formula>AND(B$9&gt;=8/24,B$9&lt;14/24)</formula>
    </cfRule>
    <cfRule type="expression" dxfId="1701" priority="22">
      <formula>B$9&lt;8/24</formula>
    </cfRule>
  </conditionalFormatting>
  <conditionalFormatting sqref="B89:Z93">
    <cfRule type="expression" dxfId="1700" priority="23">
      <formula>B$9&gt;=20/24</formula>
    </cfRule>
    <cfRule type="expression" dxfId="1699" priority="24">
      <formula>AND(B$9&gt;=14/24,B$9&lt;20/24)</formula>
    </cfRule>
    <cfRule type="expression" dxfId="1698" priority="25">
      <formula>AND(B$9&gt;=8/24,B$9&lt;14/24)</formula>
    </cfRule>
    <cfRule type="expression" dxfId="1697" priority="26">
      <formula>B$9&lt;8/24</formula>
    </cfRule>
  </conditionalFormatting>
  <conditionalFormatting sqref="B89:Z94">
    <cfRule type="expression" dxfId="1696" priority="10">
      <formula>B$9&gt;=20/24</formula>
    </cfRule>
    <cfRule type="expression" dxfId="1695" priority="11">
      <formula>AND(B$9&gt;=14/24,B$9&lt;20/24)</formula>
    </cfRule>
    <cfRule type="expression" dxfId="1694" priority="12">
      <formula>AND(B$9&gt;=8/24,B$9&lt;14/24)</formula>
    </cfRule>
    <cfRule type="expression" dxfId="1693" priority="13">
      <formula>B$9&lt;8/24</formula>
    </cfRule>
  </conditionalFormatting>
  <conditionalFormatting sqref="B95:Z100">
    <cfRule type="expression" dxfId="1692" priority="15">
      <formula>B$9&gt;=20/24</formula>
    </cfRule>
  </conditionalFormatting>
  <conditionalFormatting sqref="B95:Z100">
    <cfRule type="expression" dxfId="1691" priority="16">
      <formula>AND(B$9&gt;=14/24,B$9&lt;20/24)</formula>
    </cfRule>
    <cfRule type="expression" dxfId="1690" priority="17">
      <formula>AND(B$9&gt;=8/24,B$9&lt;14/24)</formula>
    </cfRule>
    <cfRule type="expression" dxfId="1689" priority="18">
      <formula>B$9&lt;8/24</formula>
    </cfRule>
  </conditionalFormatting>
  <conditionalFormatting sqref="B103:Z105">
    <cfRule type="expression" dxfId="1688" priority="5">
      <formula>B103&gt;$AG103*1</formula>
    </cfRule>
  </conditionalFormatting>
  <conditionalFormatting sqref="B103:Z105">
    <cfRule type="expression" dxfId="1687" priority="6">
      <formula>B$9&gt;=20/24</formula>
    </cfRule>
  </conditionalFormatting>
  <conditionalFormatting sqref="B103:Z105">
    <cfRule type="expression" dxfId="1686" priority="7">
      <formula>AND(B$9&gt;=14/24,B$9&lt;20/24)</formula>
    </cfRule>
    <cfRule type="expression" dxfId="1685" priority="8">
      <formula>AND(B$9&gt;=8/24,B$9&lt;14/24)</formula>
    </cfRule>
    <cfRule type="expression" dxfId="1684" priority="9">
      <formula>B$9&lt;8/24</formula>
    </cfRule>
  </conditionalFormatting>
  <conditionalFormatting sqref="B136:F143">
    <cfRule type="expression" dxfId="1683" priority="1">
      <formula>B$9&gt;=20/24</formula>
    </cfRule>
    <cfRule type="expression" dxfId="1682" priority="2">
      <formula>AND(B$9&gt;=14/24,B$9&lt;20/24)</formula>
    </cfRule>
    <cfRule type="expression" dxfId="1681" priority="3">
      <formula>AND(B$9&gt;=8/24,B$9&lt;14/24)</formula>
    </cfRule>
    <cfRule type="expression" dxfId="1680" priority="4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CJ346"/>
  <sheetViews>
    <sheetView zoomScale="115" zoomScaleNormal="115" workbookViewId="0">
      <pane xSplit="1" ySplit="10" topLeftCell="L314" activePane="bottomRight" state="frozen"/>
      <selection activeCell="T160" sqref="T160"/>
      <selection pane="topRight" activeCell="T160" sqref="T160"/>
      <selection pane="bottomLeft" activeCell="T160" sqref="T160"/>
      <selection pane="bottomRight" activeCell="L172" sqref="L172:L340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2080/10/9</v>
      </c>
      <c r="C4" s="343"/>
      <c r="D4" s="343"/>
      <c r="E4" s="344" t="str">
        <f ca="1">"2080/"&amp;"10/"&amp;INT(MID(CELL("filename",G6),FIND("]",CELL("filename",G6))+1,200))</f>
        <v>2080/10/9</v>
      </c>
      <c r="F4" s="344"/>
      <c r="G4" s="344"/>
      <c r="H4" s="344" t="str">
        <f ca="1">TEXT(E4,"dddd")</f>
        <v>Wednesday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5</v>
      </c>
      <c r="C5" s="30">
        <f t="shared" si="0"/>
        <v>0</v>
      </c>
      <c r="D5" s="30">
        <f t="shared" si="0"/>
        <v>5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26.2</v>
      </c>
      <c r="AA5" s="30">
        <f t="shared" si="0"/>
        <v>31</v>
      </c>
      <c r="AB5" s="30">
        <f t="shared" si="0"/>
        <v>31</v>
      </c>
      <c r="AC5" s="30">
        <f t="shared" si="0"/>
        <v>16.3</v>
      </c>
      <c r="AD5" s="30">
        <f t="shared" si="0"/>
        <v>8.3000000000000007</v>
      </c>
      <c r="AE5" s="30">
        <f t="shared" si="0"/>
        <v>0</v>
      </c>
      <c r="AF5" s="30">
        <f>B118</f>
        <v>14.5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Load=1854</v>
      </c>
      <c r="B7" s="35">
        <f t="shared" ref="B7:AF7" si="1">B126</f>
        <v>2156.1000000000004</v>
      </c>
      <c r="C7" s="35">
        <f t="shared" si="1"/>
        <v>2134.1999999999998</v>
      </c>
      <c r="D7" s="35">
        <f t="shared" si="1"/>
        <v>2114.1999999999998</v>
      </c>
      <c r="E7" s="35">
        <f t="shared" si="1"/>
        <v>2134.1999999999998</v>
      </c>
      <c r="F7" s="35">
        <f t="shared" si="1"/>
        <v>1913.2400000000002</v>
      </c>
      <c r="G7" s="35">
        <f t="shared" si="1"/>
        <v>1903.44</v>
      </c>
      <c r="H7" s="35">
        <f t="shared" si="1"/>
        <v>1854.0400000000004</v>
      </c>
      <c r="I7" s="35">
        <f t="shared" si="1"/>
        <v>1857.3999999999996</v>
      </c>
      <c r="J7" s="35">
        <f t="shared" si="1"/>
        <v>1895.1999999999998</v>
      </c>
      <c r="K7" s="35">
        <f t="shared" si="1"/>
        <v>2010.4000000000005</v>
      </c>
      <c r="L7" s="35">
        <f t="shared" si="1"/>
        <v>2016.3999999999992</v>
      </c>
      <c r="M7" s="35">
        <f t="shared" si="1"/>
        <v>2118.3999999999996</v>
      </c>
      <c r="N7" s="35">
        <f t="shared" si="1"/>
        <v>2131.5</v>
      </c>
      <c r="O7" s="35">
        <f t="shared" si="1"/>
        <v>2136.5999999999995</v>
      </c>
      <c r="P7" s="35">
        <f t="shared" si="1"/>
        <v>2089.2999999999997</v>
      </c>
      <c r="Q7" s="35">
        <f t="shared" si="1"/>
        <v>2108.0399999999995</v>
      </c>
      <c r="R7" s="35">
        <f t="shared" si="1"/>
        <v>2139.2399999999998</v>
      </c>
      <c r="S7" s="35">
        <f t="shared" si="1"/>
        <v>2107</v>
      </c>
      <c r="T7" s="35">
        <f t="shared" si="1"/>
        <v>2108.7000000000007</v>
      </c>
      <c r="U7" s="35">
        <f t="shared" si="1"/>
        <v>2087.1000000000004</v>
      </c>
      <c r="V7" s="35">
        <f t="shared" si="1"/>
        <v>2060</v>
      </c>
      <c r="W7" s="35">
        <f t="shared" si="1"/>
        <v>2049.7000000000003</v>
      </c>
      <c r="X7" s="35">
        <f t="shared" si="1"/>
        <v>2059.3999999999996</v>
      </c>
      <c r="Y7" s="35">
        <f t="shared" si="1"/>
        <v>2109.6999999999994</v>
      </c>
      <c r="Z7" s="35">
        <f t="shared" si="1"/>
        <v>2303.3999999999996</v>
      </c>
      <c r="AA7" s="35">
        <f t="shared" si="1"/>
        <v>2341.5999999999995</v>
      </c>
      <c r="AB7" s="35">
        <f t="shared" si="1"/>
        <v>2353.6999999999994</v>
      </c>
      <c r="AC7" s="35">
        <f t="shared" si="1"/>
        <v>2334.6999999999994</v>
      </c>
      <c r="AD7" s="35">
        <f t="shared" si="1"/>
        <v>2277.7999999999993</v>
      </c>
      <c r="AE7" s="35">
        <f t="shared" si="1"/>
        <v>2190.5</v>
      </c>
      <c r="AF7" s="35">
        <f t="shared" si="1"/>
        <v>2171.4999999999995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3131.7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2353.7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4">
        <v>87.7</v>
      </c>
      <c r="C11" s="44">
        <v>87.7</v>
      </c>
      <c r="D11" s="44">
        <v>87.7</v>
      </c>
      <c r="E11" s="44">
        <v>87.7</v>
      </c>
      <c r="F11" s="44">
        <v>87.4</v>
      </c>
      <c r="G11" s="44">
        <v>90.4</v>
      </c>
      <c r="H11" s="44">
        <v>90.4</v>
      </c>
      <c r="I11" s="44">
        <v>87.5</v>
      </c>
      <c r="J11" s="44">
        <v>87.5</v>
      </c>
      <c r="K11" s="44">
        <v>87.5</v>
      </c>
      <c r="L11" s="44">
        <v>90</v>
      </c>
      <c r="M11" s="44">
        <v>87.5</v>
      </c>
      <c r="N11" s="44">
        <v>87.5</v>
      </c>
      <c r="O11" s="44">
        <v>87.5</v>
      </c>
      <c r="P11" s="44">
        <v>87.5</v>
      </c>
      <c r="Q11" s="44">
        <v>87.5</v>
      </c>
      <c r="R11" s="44">
        <v>90.3</v>
      </c>
      <c r="S11" s="44">
        <v>90.3</v>
      </c>
      <c r="T11" s="44">
        <v>90.3</v>
      </c>
      <c r="U11" s="44">
        <v>90.3</v>
      </c>
      <c r="V11" s="44">
        <v>90.3</v>
      </c>
      <c r="W11" s="44">
        <v>90.3</v>
      </c>
      <c r="X11" s="44">
        <v>90.3</v>
      </c>
      <c r="Y11" s="44">
        <v>90.3</v>
      </c>
      <c r="Z11" s="44">
        <v>90.3</v>
      </c>
      <c r="AA11" s="44">
        <v>90.3</v>
      </c>
      <c r="AB11" s="44">
        <v>90.3</v>
      </c>
      <c r="AC11" s="44">
        <v>90.3</v>
      </c>
      <c r="AD11" s="44">
        <v>90.3</v>
      </c>
      <c r="AE11" s="44">
        <v>90.3</v>
      </c>
      <c r="AF11" s="44">
        <v>90.3</v>
      </c>
      <c r="AG11" s="59">
        <v>86</v>
      </c>
      <c r="AH11" s="45">
        <f t="shared" ref="AH11:AH81" si="2">MAX(B11:AF11)</f>
        <v>90.4</v>
      </c>
      <c r="AI11" s="46">
        <f t="shared" ref="AI11:AI81" si="3">MIN(B11:AF11)</f>
        <v>87.4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4">
        <v>83</v>
      </c>
      <c r="C12" s="44">
        <v>83</v>
      </c>
      <c r="D12" s="44">
        <v>83</v>
      </c>
      <c r="E12" s="44">
        <v>83</v>
      </c>
      <c r="F12" s="44">
        <v>90.1</v>
      </c>
      <c r="G12" s="44">
        <v>90.1</v>
      </c>
      <c r="H12" s="44">
        <v>90.1</v>
      </c>
      <c r="I12" s="44">
        <v>83</v>
      </c>
      <c r="J12" s="44">
        <v>83</v>
      </c>
      <c r="K12" s="44">
        <v>83</v>
      </c>
      <c r="L12" s="44">
        <v>90</v>
      </c>
      <c r="M12" s="44">
        <v>83.1</v>
      </c>
      <c r="N12" s="44">
        <v>83.1</v>
      </c>
      <c r="O12" s="44">
        <v>83.1</v>
      </c>
      <c r="P12" s="44">
        <v>83.1</v>
      </c>
      <c r="Q12" s="44">
        <v>90</v>
      </c>
      <c r="R12" s="44">
        <v>90.1</v>
      </c>
      <c r="S12" s="44">
        <v>90.1</v>
      </c>
      <c r="T12" s="44">
        <v>90.1</v>
      </c>
      <c r="U12" s="44">
        <v>90.1</v>
      </c>
      <c r="V12" s="44">
        <v>90.1</v>
      </c>
      <c r="W12" s="44">
        <v>90.1</v>
      </c>
      <c r="X12" s="44">
        <v>90.1</v>
      </c>
      <c r="Y12" s="44">
        <v>90.1</v>
      </c>
      <c r="Z12" s="44">
        <v>90.1</v>
      </c>
      <c r="AA12" s="44">
        <v>90.1</v>
      </c>
      <c r="AB12" s="44">
        <v>90.1</v>
      </c>
      <c r="AC12" s="44">
        <v>90.1</v>
      </c>
      <c r="AD12" s="44">
        <v>90.1</v>
      </c>
      <c r="AE12" s="44">
        <v>90.1</v>
      </c>
      <c r="AF12" s="44">
        <v>90.1</v>
      </c>
      <c r="AG12" s="59">
        <v>82</v>
      </c>
      <c r="AH12" s="45">
        <f t="shared" si="2"/>
        <v>90.1</v>
      </c>
      <c r="AI12" s="46">
        <f t="shared" si="3"/>
        <v>83</v>
      </c>
      <c r="AK12" s="47"/>
      <c r="AL12" s="48" t="str">
        <f ca="1">MID(CELL("filename",C7),FIND("]",CELL("filename",C7))+1,600)</f>
        <v>09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4">
        <v>62.7</v>
      </c>
      <c r="C13" s="44">
        <v>62.7</v>
      </c>
      <c r="D13" s="44">
        <v>62.7</v>
      </c>
      <c r="E13" s="44">
        <v>62.7</v>
      </c>
      <c r="F13" s="44">
        <v>46.7</v>
      </c>
      <c r="G13" s="44">
        <v>39.799999999999997</v>
      </c>
      <c r="H13" s="44">
        <v>39.799999999999997</v>
      </c>
      <c r="I13" s="44">
        <v>39.799999999999997</v>
      </c>
      <c r="J13" s="44">
        <v>55.1</v>
      </c>
      <c r="K13" s="44">
        <v>62.1</v>
      </c>
      <c r="L13" s="44">
        <v>62.1</v>
      </c>
      <c r="M13" s="44">
        <v>62.3</v>
      </c>
      <c r="N13" s="44">
        <v>62.3</v>
      </c>
      <c r="O13" s="44">
        <v>62.3</v>
      </c>
      <c r="P13" s="44">
        <v>77.099999999999994</v>
      </c>
      <c r="Q13" s="44">
        <v>70.7</v>
      </c>
      <c r="R13" s="44">
        <v>70.7</v>
      </c>
      <c r="S13" s="44">
        <v>70.7</v>
      </c>
      <c r="T13" s="44">
        <v>70.7</v>
      </c>
      <c r="U13" s="44">
        <v>70.7</v>
      </c>
      <c r="V13" s="44">
        <v>70.7</v>
      </c>
      <c r="W13" s="44">
        <v>70.7</v>
      </c>
      <c r="X13" s="44">
        <v>70.7</v>
      </c>
      <c r="Y13" s="44">
        <v>70.7</v>
      </c>
      <c r="Z13" s="44">
        <v>70.5</v>
      </c>
      <c r="AA13" s="44">
        <v>70.599999999999994</v>
      </c>
      <c r="AB13" s="44">
        <v>70.599999999999994</v>
      </c>
      <c r="AC13" s="44">
        <v>70.599999999999994</v>
      </c>
      <c r="AD13" s="44">
        <v>77</v>
      </c>
      <c r="AE13" s="44">
        <v>62.6</v>
      </c>
      <c r="AF13" s="44">
        <v>62.6</v>
      </c>
      <c r="AG13" s="59">
        <v>78</v>
      </c>
      <c r="AH13" s="45">
        <f t="shared" si="2"/>
        <v>77.099999999999994</v>
      </c>
      <c r="AI13" s="46">
        <f t="shared" si="3"/>
        <v>39.799999999999997</v>
      </c>
      <c r="AK13" s="47"/>
      <c r="AL13" s="48" t="str">
        <f ca="1">"Daily Load Curve(Excluding of Export) of Nepal ("&amp;A4&amp;" "&amp;B4&amp;")"</f>
        <v>Daily Load Curve(Excluding of Export) of Nepal (Nepali Date: 2080/10/9)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4">
        <v>56.2</v>
      </c>
      <c r="C14" s="44">
        <v>56.2</v>
      </c>
      <c r="D14" s="44">
        <v>56.2</v>
      </c>
      <c r="E14" s="44">
        <v>56.2</v>
      </c>
      <c r="F14" s="44">
        <v>51.1</v>
      </c>
      <c r="G14" s="44">
        <v>51.1</v>
      </c>
      <c r="H14" s="44">
        <v>51.1</v>
      </c>
      <c r="I14" s="44">
        <v>51.1</v>
      </c>
      <c r="J14" s="44">
        <v>51.1</v>
      </c>
      <c r="K14" s="44">
        <v>51.1</v>
      </c>
      <c r="L14" s="44">
        <v>51.1</v>
      </c>
      <c r="M14" s="44">
        <v>53.6</v>
      </c>
      <c r="N14" s="44">
        <v>53.6</v>
      </c>
      <c r="O14" s="44">
        <v>56.1</v>
      </c>
      <c r="P14" s="44">
        <v>56.1</v>
      </c>
      <c r="Q14" s="44">
        <v>51.7</v>
      </c>
      <c r="R14" s="44">
        <v>51.7</v>
      </c>
      <c r="S14" s="44">
        <v>51.7</v>
      </c>
      <c r="T14" s="44">
        <v>51.7</v>
      </c>
      <c r="U14" s="44">
        <v>51.7</v>
      </c>
      <c r="V14" s="44">
        <v>51.7</v>
      </c>
      <c r="W14" s="44">
        <v>51.7</v>
      </c>
      <c r="X14" s="44">
        <v>56.2</v>
      </c>
      <c r="Y14" s="44">
        <v>56.2</v>
      </c>
      <c r="Z14" s="44">
        <v>56.2</v>
      </c>
      <c r="AA14" s="44">
        <v>56.2</v>
      </c>
      <c r="AB14" s="44">
        <v>56.2</v>
      </c>
      <c r="AC14" s="44">
        <v>51.2</v>
      </c>
      <c r="AD14" s="44">
        <v>51.2</v>
      </c>
      <c r="AE14" s="44">
        <v>51.2</v>
      </c>
      <c r="AF14" s="44">
        <v>51.2</v>
      </c>
      <c r="AG14" s="59">
        <v>77</v>
      </c>
      <c r="AH14" s="45">
        <f t="shared" si="2"/>
        <v>56.2</v>
      </c>
      <c r="AI14" s="46">
        <f t="shared" si="3"/>
        <v>51.1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4">
        <v>73.8</v>
      </c>
      <c r="C15" s="44">
        <v>73.8</v>
      </c>
      <c r="D15" s="44">
        <v>73.8</v>
      </c>
      <c r="E15" s="44">
        <v>73.8</v>
      </c>
      <c r="F15" s="44">
        <v>73.8</v>
      </c>
      <c r="G15" s="44">
        <v>55.6</v>
      </c>
      <c r="H15" s="44">
        <v>55.6</v>
      </c>
      <c r="I15" s="44">
        <v>65.599999999999994</v>
      </c>
      <c r="J15" s="44">
        <v>56</v>
      </c>
      <c r="K15" s="44">
        <v>65.7</v>
      </c>
      <c r="L15" s="44">
        <v>65.7</v>
      </c>
      <c r="M15" s="44">
        <v>65.7</v>
      </c>
      <c r="N15" s="44">
        <v>69.3</v>
      </c>
      <c r="O15" s="44">
        <v>73.7</v>
      </c>
      <c r="P15" s="44">
        <v>73.7</v>
      </c>
      <c r="Q15" s="44">
        <v>73.7</v>
      </c>
      <c r="R15" s="44">
        <v>73.7</v>
      </c>
      <c r="S15" s="44">
        <v>0</v>
      </c>
      <c r="T15" s="44">
        <v>0</v>
      </c>
      <c r="U15" s="44">
        <v>0</v>
      </c>
      <c r="V15" s="44">
        <v>73.599999999999994</v>
      </c>
      <c r="W15" s="44">
        <v>73.599999999999994</v>
      </c>
      <c r="X15" s="44">
        <v>65.8</v>
      </c>
      <c r="Y15" s="44">
        <v>65.8</v>
      </c>
      <c r="Z15" s="44">
        <v>65.599999999999994</v>
      </c>
      <c r="AA15" s="44">
        <v>65.599999999999994</v>
      </c>
      <c r="AB15" s="44">
        <v>73.599999999999994</v>
      </c>
      <c r="AC15" s="44">
        <v>73.599999999999994</v>
      </c>
      <c r="AD15" s="44">
        <v>73.599999999999994</v>
      </c>
      <c r="AE15" s="44">
        <v>73.599999999999994</v>
      </c>
      <c r="AF15" s="44">
        <v>73.599999999999994</v>
      </c>
      <c r="AG15" s="59">
        <v>73</v>
      </c>
      <c r="AH15" s="45">
        <f t="shared" si="2"/>
        <v>73.8</v>
      </c>
      <c r="AI15" s="46">
        <f t="shared" si="3"/>
        <v>0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4">
        <v>64.7</v>
      </c>
      <c r="C16" s="44">
        <v>64.7</v>
      </c>
      <c r="D16" s="44">
        <v>64.7</v>
      </c>
      <c r="E16" s="44">
        <v>64.7</v>
      </c>
      <c r="F16" s="44">
        <v>49.6</v>
      </c>
      <c r="G16" s="44">
        <v>49.6</v>
      </c>
      <c r="H16" s="44">
        <v>49.6</v>
      </c>
      <c r="I16" s="44">
        <v>50</v>
      </c>
      <c r="J16" s="44">
        <v>59.3</v>
      </c>
      <c r="K16" s="44">
        <v>65.8</v>
      </c>
      <c r="L16" s="44">
        <v>65.8</v>
      </c>
      <c r="M16" s="44">
        <v>65.5</v>
      </c>
      <c r="N16" s="44">
        <v>65.5</v>
      </c>
      <c r="O16" s="44">
        <v>71</v>
      </c>
      <c r="P16" s="44">
        <v>71</v>
      </c>
      <c r="Q16" s="44">
        <v>71</v>
      </c>
      <c r="R16" s="44">
        <v>71</v>
      </c>
      <c r="S16" s="44">
        <v>71</v>
      </c>
      <c r="T16" s="44">
        <v>71</v>
      </c>
      <c r="U16" s="44">
        <v>71</v>
      </c>
      <c r="V16" s="44">
        <v>71</v>
      </c>
      <c r="W16" s="44">
        <v>71</v>
      </c>
      <c r="X16" s="44">
        <v>71</v>
      </c>
      <c r="Y16" s="44">
        <v>71</v>
      </c>
      <c r="Z16" s="44">
        <v>71</v>
      </c>
      <c r="AA16" s="44">
        <v>71</v>
      </c>
      <c r="AB16" s="44">
        <v>71</v>
      </c>
      <c r="AC16" s="44">
        <v>71</v>
      </c>
      <c r="AD16" s="44">
        <v>71</v>
      </c>
      <c r="AE16" s="44">
        <v>56</v>
      </c>
      <c r="AF16" s="44">
        <v>56</v>
      </c>
      <c r="AG16" s="59">
        <v>71</v>
      </c>
      <c r="AH16" s="45">
        <f t="shared" si="2"/>
        <v>71</v>
      </c>
      <c r="AI16" s="46">
        <f t="shared" si="3"/>
        <v>49.6</v>
      </c>
      <c r="AK16" s="47"/>
      <c r="AL16" s="50" t="s">
        <v>7</v>
      </c>
      <c r="AM16" s="55">
        <f t="shared" ref="AM16:AR16" si="4">B80</f>
        <v>1757.8000000000002</v>
      </c>
      <c r="AN16" s="55">
        <f t="shared" si="4"/>
        <v>1783.4</v>
      </c>
      <c r="AO16" s="55">
        <f t="shared" si="4"/>
        <v>1783.4</v>
      </c>
      <c r="AP16" s="55">
        <f t="shared" si="4"/>
        <v>1783.4</v>
      </c>
      <c r="AQ16" s="55">
        <f t="shared" si="4"/>
        <v>1685.9400000000003</v>
      </c>
      <c r="AR16" s="55">
        <f t="shared" si="4"/>
        <v>1628.24</v>
      </c>
      <c r="AS16" s="55">
        <f>I80</f>
        <v>1652.6</v>
      </c>
      <c r="AT16" s="55">
        <f>K80</f>
        <v>1796.7</v>
      </c>
      <c r="AU16" s="55">
        <f t="shared" ref="AU16:BD16" si="5">M80</f>
        <v>1852.0999999999997</v>
      </c>
      <c r="AV16" s="55">
        <f t="shared" si="5"/>
        <v>1855.6999999999998</v>
      </c>
      <c r="AW16" s="55">
        <f t="shared" si="5"/>
        <v>1828.0999999999995</v>
      </c>
      <c r="AX16" s="55">
        <f t="shared" si="5"/>
        <v>1819.6999999999998</v>
      </c>
      <c r="AY16" s="55">
        <f t="shared" si="5"/>
        <v>1816.1999999999998</v>
      </c>
      <c r="AZ16" s="55">
        <f t="shared" si="5"/>
        <v>1811.3999999999999</v>
      </c>
      <c r="BA16" s="55">
        <f t="shared" si="5"/>
        <v>1741.2000000000003</v>
      </c>
      <c r="BB16" s="55">
        <f t="shared" si="5"/>
        <v>1741.2000000000003</v>
      </c>
      <c r="BC16" s="55">
        <f t="shared" si="5"/>
        <v>1729.8000000000002</v>
      </c>
      <c r="BD16" s="55">
        <f t="shared" si="5"/>
        <v>1803.3999999999999</v>
      </c>
      <c r="BE16" s="56">
        <f>X80</f>
        <v>1812.1</v>
      </c>
      <c r="BF16" s="56">
        <f>Z80</f>
        <v>1910.7999999999997</v>
      </c>
      <c r="BG16" s="56">
        <f>AB80</f>
        <v>1918.3999999999996</v>
      </c>
      <c r="BH16" s="56">
        <f>AD80</f>
        <v>1870.9999999999995</v>
      </c>
      <c r="BI16" s="56">
        <f>AE80</f>
        <v>1776.5</v>
      </c>
      <c r="BJ16" s="56">
        <f>AF80</f>
        <v>1774.4999999999998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44.1</v>
      </c>
      <c r="C17" s="44">
        <v>44.1</v>
      </c>
      <c r="D17" s="44">
        <v>44.1</v>
      </c>
      <c r="E17" s="44">
        <v>44.1</v>
      </c>
      <c r="F17" s="44">
        <v>36.4</v>
      </c>
      <c r="G17" s="44">
        <v>27.8</v>
      </c>
      <c r="H17" s="44">
        <v>27.8</v>
      </c>
      <c r="I17" s="44">
        <v>27.8</v>
      </c>
      <c r="J17" s="44">
        <v>41</v>
      </c>
      <c r="K17" s="44">
        <v>46.6</v>
      </c>
      <c r="L17" s="44">
        <v>46.6</v>
      </c>
      <c r="M17" s="44">
        <v>46.6</v>
      </c>
      <c r="N17" s="44">
        <v>46.6</v>
      </c>
      <c r="O17" s="44">
        <v>46.6</v>
      </c>
      <c r="P17" s="44">
        <v>49.8</v>
      </c>
      <c r="Q17" s="44">
        <v>49.8</v>
      </c>
      <c r="R17" s="44">
        <v>49.8</v>
      </c>
      <c r="S17" s="44">
        <v>49.8</v>
      </c>
      <c r="T17" s="44">
        <v>49.8</v>
      </c>
      <c r="U17" s="44">
        <v>49.8</v>
      </c>
      <c r="V17" s="44">
        <v>49.8</v>
      </c>
      <c r="W17" s="44">
        <v>49.8</v>
      </c>
      <c r="X17" s="44">
        <v>52.3</v>
      </c>
      <c r="Y17" s="44">
        <v>52.3</v>
      </c>
      <c r="Z17" s="44">
        <v>50</v>
      </c>
      <c r="AA17" s="44">
        <v>50</v>
      </c>
      <c r="AB17" s="44">
        <v>50</v>
      </c>
      <c r="AC17" s="44">
        <v>50</v>
      </c>
      <c r="AD17" s="44">
        <v>55</v>
      </c>
      <c r="AE17" s="44">
        <v>44.4</v>
      </c>
      <c r="AF17" s="44">
        <v>44.4</v>
      </c>
      <c r="AG17" s="59">
        <v>54</v>
      </c>
      <c r="AH17" s="45">
        <f t="shared" si="2"/>
        <v>55</v>
      </c>
      <c r="AI17" s="46">
        <f t="shared" si="3"/>
        <v>27.8</v>
      </c>
      <c r="AK17" s="47"/>
      <c r="AL17" s="50" t="s">
        <v>22</v>
      </c>
      <c r="AM17" s="55">
        <f t="shared" ref="AM17:AR17" si="6">B88</f>
        <v>675.8</v>
      </c>
      <c r="AN17" s="55">
        <f t="shared" si="6"/>
        <v>675.8</v>
      </c>
      <c r="AO17" s="55">
        <f t="shared" si="6"/>
        <v>675.8</v>
      </c>
      <c r="AP17" s="55">
        <f t="shared" si="6"/>
        <v>675.8</v>
      </c>
      <c r="AQ17" s="55">
        <f t="shared" si="6"/>
        <v>716.8</v>
      </c>
      <c r="AR17" s="55">
        <f t="shared" si="6"/>
        <v>717.3</v>
      </c>
      <c r="AS17" s="55">
        <f>I88</f>
        <v>722.69999999999993</v>
      </c>
      <c r="AT17" s="55">
        <f>K88</f>
        <v>658.8</v>
      </c>
      <c r="AU17" s="55">
        <f t="shared" ref="AU17:BD17" si="7">M88</f>
        <v>664.9</v>
      </c>
      <c r="AV17" s="55">
        <f t="shared" si="7"/>
        <v>676.5</v>
      </c>
      <c r="AW17" s="55">
        <f t="shared" si="7"/>
        <v>736.69999999999993</v>
      </c>
      <c r="AX17" s="55">
        <f t="shared" si="7"/>
        <v>751.4</v>
      </c>
      <c r="AY17" s="55">
        <f t="shared" si="7"/>
        <v>744.74</v>
      </c>
      <c r="AZ17" s="55">
        <f t="shared" si="7"/>
        <v>730.34</v>
      </c>
      <c r="BA17" s="55">
        <f t="shared" si="7"/>
        <v>745.4</v>
      </c>
      <c r="BB17" s="55">
        <f t="shared" si="7"/>
        <v>745.4</v>
      </c>
      <c r="BC17" s="55">
        <f t="shared" si="7"/>
        <v>745.4</v>
      </c>
      <c r="BD17" s="55">
        <f t="shared" si="7"/>
        <v>745.4</v>
      </c>
      <c r="BE17" s="56">
        <f>X88</f>
        <v>745.4</v>
      </c>
      <c r="BF17" s="56">
        <f>Z88</f>
        <v>785.19999999999993</v>
      </c>
      <c r="BG17" s="56">
        <f>AB88</f>
        <v>791.19999999999993</v>
      </c>
      <c r="BH17" s="56">
        <f>AD88</f>
        <v>770.59999999999991</v>
      </c>
      <c r="BI17" s="56">
        <f>AE88</f>
        <v>770.8</v>
      </c>
      <c r="BJ17" s="56">
        <f>AF88</f>
        <v>766.59999999999991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46</v>
      </c>
      <c r="C18" s="44">
        <v>46</v>
      </c>
      <c r="D18" s="44">
        <v>46</v>
      </c>
      <c r="E18" s="44">
        <v>46</v>
      </c>
      <c r="F18" s="44">
        <v>38.1</v>
      </c>
      <c r="G18" s="44">
        <v>35.299999999999997</v>
      </c>
      <c r="H18" s="44">
        <v>35.299999999999997</v>
      </c>
      <c r="I18" s="44">
        <v>40.1</v>
      </c>
      <c r="J18" s="44">
        <v>41.3</v>
      </c>
      <c r="K18" s="44">
        <v>46</v>
      </c>
      <c r="L18" s="44">
        <v>46</v>
      </c>
      <c r="M18" s="44">
        <v>46</v>
      </c>
      <c r="N18" s="44">
        <v>46</v>
      </c>
      <c r="O18" s="44">
        <v>53.6</v>
      </c>
      <c r="P18" s="44">
        <v>51.3</v>
      </c>
      <c r="Q18" s="44">
        <v>51.3</v>
      </c>
      <c r="R18" s="44">
        <v>51.3</v>
      </c>
      <c r="S18" s="44">
        <v>51.3</v>
      </c>
      <c r="T18" s="44">
        <v>51.3</v>
      </c>
      <c r="U18" s="44">
        <v>51.3</v>
      </c>
      <c r="V18" s="44">
        <v>51.3</v>
      </c>
      <c r="W18" s="44">
        <v>51.3</v>
      </c>
      <c r="X18" s="44">
        <v>51.3</v>
      </c>
      <c r="Y18" s="44">
        <v>51.3</v>
      </c>
      <c r="Z18" s="44">
        <v>56.1</v>
      </c>
      <c r="AA18" s="44">
        <v>56.1</v>
      </c>
      <c r="AB18" s="44">
        <v>56.1</v>
      </c>
      <c r="AC18" s="44">
        <v>56.1</v>
      </c>
      <c r="AD18" s="44">
        <v>36.299999999999997</v>
      </c>
      <c r="AE18" s="44">
        <v>36.299999999999997</v>
      </c>
      <c r="AF18" s="44">
        <v>36.299999999999997</v>
      </c>
      <c r="AG18" s="59">
        <v>52.465000000000003</v>
      </c>
      <c r="AH18" s="45">
        <f t="shared" si="2"/>
        <v>56.1</v>
      </c>
      <c r="AI18" s="46">
        <f t="shared" si="3"/>
        <v>35.299999999999997</v>
      </c>
      <c r="AK18" s="47"/>
      <c r="AL18" s="50" t="s">
        <v>23</v>
      </c>
      <c r="AM18" s="55">
        <f t="shared" ref="AM18:AR18" si="8">B102</f>
        <v>361.90000000000003</v>
      </c>
      <c r="AN18" s="55">
        <f t="shared" si="8"/>
        <v>361.90000000000003</v>
      </c>
      <c r="AO18" s="55">
        <f t="shared" si="8"/>
        <v>361.90000000000003</v>
      </c>
      <c r="AP18" s="55">
        <f t="shared" si="8"/>
        <v>361.90000000000003</v>
      </c>
      <c r="AQ18" s="55">
        <f t="shared" si="8"/>
        <v>361.90000000000003</v>
      </c>
      <c r="AR18" s="55">
        <f t="shared" si="8"/>
        <v>361.90000000000003</v>
      </c>
      <c r="AS18" s="55">
        <f>I102</f>
        <v>361.90000000000003</v>
      </c>
      <c r="AT18" s="55">
        <f>K102</f>
        <v>363.20000000000005</v>
      </c>
      <c r="AU18" s="55">
        <f t="shared" ref="AU18:BD18" si="9">M102</f>
        <v>371.6</v>
      </c>
      <c r="AV18" s="55">
        <f t="shared" si="9"/>
        <v>381</v>
      </c>
      <c r="AW18" s="55">
        <f t="shared" si="9"/>
        <v>384.90000000000003</v>
      </c>
      <c r="AX18" s="55">
        <f t="shared" si="9"/>
        <v>392.5</v>
      </c>
      <c r="AY18" s="55">
        <f t="shared" si="9"/>
        <v>380.00000000000006</v>
      </c>
      <c r="AZ18" s="55">
        <f t="shared" si="9"/>
        <v>389.1</v>
      </c>
      <c r="BA18" s="55">
        <f t="shared" si="9"/>
        <v>389.70000000000005</v>
      </c>
      <c r="BB18" s="55">
        <f t="shared" si="9"/>
        <v>384.30000000000007</v>
      </c>
      <c r="BC18" s="55">
        <f t="shared" si="9"/>
        <v>379.50000000000006</v>
      </c>
      <c r="BD18" s="55">
        <f t="shared" si="9"/>
        <v>374.70000000000005</v>
      </c>
      <c r="BE18" s="56">
        <f>X102</f>
        <v>373.70000000000005</v>
      </c>
      <c r="BF18" s="56">
        <f>Z102</f>
        <v>364.3</v>
      </c>
      <c r="BG18" s="56">
        <f>AB102</f>
        <v>373.1</v>
      </c>
      <c r="BH18" s="56">
        <f>AD102</f>
        <v>373.1</v>
      </c>
      <c r="BI18" s="56">
        <f>AE102</f>
        <v>373.1</v>
      </c>
      <c r="BJ18" s="56">
        <f>AF102</f>
        <v>373.1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54.2</v>
      </c>
      <c r="C19" s="44">
        <v>54.2</v>
      </c>
      <c r="D19" s="44">
        <v>54.2</v>
      </c>
      <c r="E19" s="44">
        <v>54.2</v>
      </c>
      <c r="F19" s="44">
        <v>54.4</v>
      </c>
      <c r="G19" s="44">
        <v>54.4</v>
      </c>
      <c r="H19" s="44">
        <v>54.4</v>
      </c>
      <c r="I19" s="44">
        <v>54.4</v>
      </c>
      <c r="J19" s="44">
        <v>54.4</v>
      </c>
      <c r="K19" s="44">
        <v>54.4</v>
      </c>
      <c r="L19" s="44">
        <v>54.4</v>
      </c>
      <c r="M19" s="44">
        <v>54.4</v>
      </c>
      <c r="N19" s="44">
        <v>54.4</v>
      </c>
      <c r="O19" s="44">
        <v>54.4</v>
      </c>
      <c r="P19" s="44">
        <v>54.4</v>
      </c>
      <c r="Q19" s="44">
        <v>54.4</v>
      </c>
      <c r="R19" s="44">
        <v>54.4</v>
      </c>
      <c r="S19" s="44">
        <v>54.4</v>
      </c>
      <c r="T19" s="44">
        <v>54.4</v>
      </c>
      <c r="U19" s="44">
        <v>54.4</v>
      </c>
      <c r="V19" s="44">
        <v>54.4</v>
      </c>
      <c r="W19" s="44">
        <v>54.4</v>
      </c>
      <c r="X19" s="44">
        <v>54.4</v>
      </c>
      <c r="Y19" s="44">
        <v>54.4</v>
      </c>
      <c r="Z19" s="44">
        <v>54.4</v>
      </c>
      <c r="AA19" s="44">
        <v>54.4</v>
      </c>
      <c r="AB19" s="44">
        <v>54.4</v>
      </c>
      <c r="AC19" s="44">
        <v>54.4</v>
      </c>
      <c r="AD19" s="44">
        <v>54.3</v>
      </c>
      <c r="AE19" s="44">
        <v>54.3</v>
      </c>
      <c r="AF19" s="44">
        <v>54.3</v>
      </c>
      <c r="AG19" s="59">
        <v>52.4</v>
      </c>
      <c r="AH19" s="45">
        <f t="shared" si="2"/>
        <v>54.4</v>
      </c>
      <c r="AI19" s="46">
        <f t="shared" si="3"/>
        <v>54.2</v>
      </c>
      <c r="AK19" s="47"/>
      <c r="AL19" s="50" t="s">
        <v>24</v>
      </c>
      <c r="AM19" s="55">
        <f t="shared" ref="AM19:AR19" si="10">B118</f>
        <v>14.5</v>
      </c>
      <c r="AN19" s="55">
        <f t="shared" si="10"/>
        <v>5</v>
      </c>
      <c r="AO19" s="55">
        <f t="shared" si="10"/>
        <v>0</v>
      </c>
      <c r="AP19" s="55">
        <f t="shared" si="10"/>
        <v>5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31</v>
      </c>
      <c r="BH19" s="56">
        <f>AD118</f>
        <v>16.3</v>
      </c>
      <c r="BI19" s="56">
        <f>AE118</f>
        <v>8.3000000000000007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15.5</v>
      </c>
      <c r="C20" s="44">
        <v>15.5</v>
      </c>
      <c r="D20" s="44">
        <v>15.5</v>
      </c>
      <c r="E20" s="44">
        <v>15.5</v>
      </c>
      <c r="F20" s="44">
        <v>15.5</v>
      </c>
      <c r="G20" s="44">
        <v>15.5</v>
      </c>
      <c r="H20" s="44">
        <v>15.5</v>
      </c>
      <c r="I20" s="44">
        <v>15.5</v>
      </c>
      <c r="J20" s="44">
        <v>15.5</v>
      </c>
      <c r="K20" s="44">
        <v>15.5</v>
      </c>
      <c r="L20" s="44">
        <v>15.5</v>
      </c>
      <c r="M20" s="44">
        <v>15.5</v>
      </c>
      <c r="N20" s="44">
        <v>15.5</v>
      </c>
      <c r="O20" s="44">
        <v>15.5</v>
      </c>
      <c r="P20" s="44">
        <v>15.5</v>
      </c>
      <c r="Q20" s="44">
        <v>15.5</v>
      </c>
      <c r="R20" s="44">
        <v>15.5</v>
      </c>
      <c r="S20" s="44">
        <v>15.5</v>
      </c>
      <c r="T20" s="44">
        <v>15.5</v>
      </c>
      <c r="U20" s="44">
        <v>15.5</v>
      </c>
      <c r="V20" s="44">
        <v>15.5</v>
      </c>
      <c r="W20" s="44">
        <v>15.5</v>
      </c>
      <c r="X20" s="44">
        <v>15.5</v>
      </c>
      <c r="Y20" s="44">
        <v>15.5</v>
      </c>
      <c r="Z20" s="44">
        <v>15.5</v>
      </c>
      <c r="AA20" s="44">
        <v>15.5</v>
      </c>
      <c r="AB20" s="44">
        <v>15.5</v>
      </c>
      <c r="AC20" s="44">
        <v>15.5</v>
      </c>
      <c r="AD20" s="44">
        <v>15.3</v>
      </c>
      <c r="AE20" s="44">
        <v>15.3</v>
      </c>
      <c r="AF20" s="44">
        <v>15.3</v>
      </c>
      <c r="AG20" s="59">
        <v>50</v>
      </c>
      <c r="AH20" s="45">
        <f t="shared" si="2"/>
        <v>15.5</v>
      </c>
      <c r="AI20" s="46">
        <f t="shared" si="3"/>
        <v>15.3</v>
      </c>
      <c r="AK20" s="47"/>
      <c r="AL20" s="50" t="s">
        <v>25</v>
      </c>
      <c r="AM20" s="55">
        <f t="shared" ref="AM20:AR20" si="12">B106</f>
        <v>26.1</v>
      </c>
      <c r="AN20" s="55">
        <f t="shared" si="12"/>
        <v>26.1</v>
      </c>
      <c r="AO20" s="55">
        <f t="shared" si="12"/>
        <v>26.1</v>
      </c>
      <c r="AP20" s="55">
        <f t="shared" si="12"/>
        <v>26.1</v>
      </c>
      <c r="AQ20" s="55">
        <f t="shared" si="12"/>
        <v>26.1</v>
      </c>
      <c r="AR20" s="55">
        <f t="shared" si="12"/>
        <v>26.1</v>
      </c>
      <c r="AS20" s="55">
        <f>I106</f>
        <v>26.1</v>
      </c>
      <c r="AT20" s="55">
        <f>K106</f>
        <v>48.9</v>
      </c>
      <c r="AU20" s="55">
        <f t="shared" ref="AU20:BD20" si="13">M106</f>
        <v>48.9</v>
      </c>
      <c r="AV20" s="55">
        <f t="shared" si="13"/>
        <v>48.9</v>
      </c>
      <c r="AW20" s="55">
        <f t="shared" si="13"/>
        <v>25</v>
      </c>
      <c r="AX20" s="55">
        <f t="shared" si="13"/>
        <v>25</v>
      </c>
      <c r="AY20" s="55">
        <f t="shared" si="13"/>
        <v>25</v>
      </c>
      <c r="AZ20" s="55">
        <f t="shared" si="13"/>
        <v>25</v>
      </c>
      <c r="BA20" s="55">
        <f t="shared" si="13"/>
        <v>25</v>
      </c>
      <c r="BB20" s="55">
        <f t="shared" si="13"/>
        <v>25</v>
      </c>
      <c r="BC20" s="55">
        <f t="shared" si="13"/>
        <v>25</v>
      </c>
      <c r="BD20" s="55">
        <f t="shared" si="13"/>
        <v>25</v>
      </c>
      <c r="BE20" s="56">
        <f>X106</f>
        <v>25.2</v>
      </c>
      <c r="BF20" s="56">
        <f>Z106</f>
        <v>25.2</v>
      </c>
      <c r="BG20" s="56">
        <f>AB106</f>
        <v>18</v>
      </c>
      <c r="BH20" s="56">
        <f>AD106</f>
        <v>24</v>
      </c>
      <c r="BI20" s="56">
        <f>AE106</f>
        <v>24</v>
      </c>
      <c r="BJ20" s="56">
        <f>AF106</f>
        <v>24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13</v>
      </c>
      <c r="C22" s="44">
        <v>13</v>
      </c>
      <c r="D22" s="44">
        <v>13</v>
      </c>
      <c r="E22" s="44">
        <v>13</v>
      </c>
      <c r="F22" s="44">
        <v>10.5</v>
      </c>
      <c r="G22" s="44">
        <v>10.5</v>
      </c>
      <c r="H22" s="44">
        <v>10.5</v>
      </c>
      <c r="I22" s="44">
        <v>10.5</v>
      </c>
      <c r="J22" s="44">
        <v>10.5</v>
      </c>
      <c r="K22" s="44">
        <v>16</v>
      </c>
      <c r="L22" s="44">
        <v>21</v>
      </c>
      <c r="M22" s="44">
        <v>21</v>
      </c>
      <c r="N22" s="44">
        <v>21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10</v>
      </c>
      <c r="Z22" s="44">
        <v>25</v>
      </c>
      <c r="AA22" s="44">
        <v>25</v>
      </c>
      <c r="AB22" s="44">
        <v>15.5</v>
      </c>
      <c r="AC22" s="44">
        <v>15.5</v>
      </c>
      <c r="AD22" s="44">
        <v>15.5</v>
      </c>
      <c r="AE22" s="44">
        <v>15.5</v>
      </c>
      <c r="AF22" s="44">
        <v>15.5</v>
      </c>
      <c r="AG22" s="59">
        <v>48.5</v>
      </c>
      <c r="AH22" s="45">
        <f t="shared" si="2"/>
        <v>25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2836.1000000000004</v>
      </c>
      <c r="AN22" s="58">
        <f t="shared" si="16"/>
        <v>2852.2</v>
      </c>
      <c r="AO22" s="58">
        <f t="shared" si="16"/>
        <v>2847.2</v>
      </c>
      <c r="AP22" s="58">
        <f t="shared" si="16"/>
        <v>2852.2</v>
      </c>
      <c r="AQ22" s="58">
        <f t="shared" si="16"/>
        <v>2790.7400000000002</v>
      </c>
      <c r="AR22" s="58">
        <f t="shared" si="16"/>
        <v>2733.54</v>
      </c>
      <c r="AS22" s="58">
        <f t="shared" si="16"/>
        <v>2763.2999999999997</v>
      </c>
      <c r="AT22" s="58">
        <f t="shared" si="16"/>
        <v>2867.6</v>
      </c>
      <c r="AU22" s="58">
        <f t="shared" si="16"/>
        <v>2937.4999999999995</v>
      </c>
      <c r="AV22" s="58">
        <f t="shared" si="16"/>
        <v>2962.1</v>
      </c>
      <c r="AW22" s="58">
        <f t="shared" si="16"/>
        <v>2974.6999999999994</v>
      </c>
      <c r="AX22" s="58">
        <f t="shared" si="16"/>
        <v>2988.6</v>
      </c>
      <c r="AY22" s="58">
        <f t="shared" si="16"/>
        <v>2965.9399999999996</v>
      </c>
      <c r="AZ22" s="58">
        <f t="shared" si="16"/>
        <v>2955.8399999999997</v>
      </c>
      <c r="BA22" s="58">
        <f t="shared" si="16"/>
        <v>2901.3</v>
      </c>
      <c r="BB22" s="58">
        <f t="shared" si="16"/>
        <v>2895.9000000000005</v>
      </c>
      <c r="BC22" s="58">
        <f t="shared" si="16"/>
        <v>2879.7000000000003</v>
      </c>
      <c r="BD22" s="58">
        <f t="shared" si="16"/>
        <v>2948.5</v>
      </c>
      <c r="BE22" s="58">
        <f t="shared" si="16"/>
        <v>2956.3999999999996</v>
      </c>
      <c r="BF22" s="58">
        <f t="shared" si="16"/>
        <v>3085.4999999999995</v>
      </c>
      <c r="BG22" s="58">
        <f t="shared" si="16"/>
        <v>3131.6999999999994</v>
      </c>
      <c r="BH22" s="58">
        <f t="shared" si="16"/>
        <v>3054.9999999999995</v>
      </c>
      <c r="BI22" s="58">
        <f t="shared" si="16"/>
        <v>2952.7000000000003</v>
      </c>
      <c r="BJ22" s="58">
        <f t="shared" si="16"/>
        <v>2938.1999999999994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41.2</v>
      </c>
      <c r="C23" s="44">
        <v>41.2</v>
      </c>
      <c r="D23" s="44">
        <v>41.2</v>
      </c>
      <c r="E23" s="44">
        <v>41.2</v>
      </c>
      <c r="F23" s="44">
        <v>32.1</v>
      </c>
      <c r="G23" s="44">
        <v>32.1</v>
      </c>
      <c r="H23" s="44">
        <v>32.1</v>
      </c>
      <c r="I23" s="44">
        <v>37</v>
      </c>
      <c r="J23" s="44">
        <v>41.6</v>
      </c>
      <c r="K23" s="44">
        <v>41.6</v>
      </c>
      <c r="L23" s="44">
        <v>46.1</v>
      </c>
      <c r="M23" s="44">
        <v>46.3</v>
      </c>
      <c r="N23" s="44">
        <v>46.3</v>
      </c>
      <c r="O23" s="44">
        <v>46.3</v>
      </c>
      <c r="P23" s="44">
        <v>46.3</v>
      </c>
      <c r="Q23" s="44">
        <v>40.9</v>
      </c>
      <c r="R23" s="44">
        <v>40.9</v>
      </c>
      <c r="S23" s="44">
        <v>40.9</v>
      </c>
      <c r="T23" s="44">
        <v>40.9</v>
      </c>
      <c r="U23" s="44">
        <v>40.9</v>
      </c>
      <c r="V23" s="44">
        <v>40.9</v>
      </c>
      <c r="W23" s="44">
        <v>40.9</v>
      </c>
      <c r="X23" s="44">
        <v>40.9</v>
      </c>
      <c r="Y23" s="44">
        <v>41</v>
      </c>
      <c r="Z23" s="44">
        <v>46</v>
      </c>
      <c r="AA23" s="44">
        <v>46</v>
      </c>
      <c r="AB23" s="44">
        <v>46</v>
      </c>
      <c r="AC23" s="44">
        <v>46</v>
      </c>
      <c r="AD23" s="44">
        <v>40</v>
      </c>
      <c r="AE23" s="44">
        <v>37</v>
      </c>
      <c r="AF23" s="44">
        <v>37</v>
      </c>
      <c r="AG23" s="59">
        <v>45</v>
      </c>
      <c r="AH23" s="45">
        <f t="shared" si="2"/>
        <v>46.3</v>
      </c>
      <c r="AI23" s="46">
        <f t="shared" si="3"/>
        <v>32.1</v>
      </c>
      <c r="AK23" s="47"/>
      <c r="AL23" s="57" t="s">
        <v>28</v>
      </c>
      <c r="AM23" s="58">
        <f t="shared" ref="AM23:AR23" si="17">B133*-1</f>
        <v>-680</v>
      </c>
      <c r="AN23" s="58">
        <f t="shared" si="17"/>
        <v>-718</v>
      </c>
      <c r="AO23" s="58">
        <f t="shared" si="17"/>
        <v>-733</v>
      </c>
      <c r="AP23" s="58">
        <f t="shared" si="17"/>
        <v>-718</v>
      </c>
      <c r="AQ23" s="58">
        <f t="shared" si="17"/>
        <v>-877.50000000000011</v>
      </c>
      <c r="AR23" s="58">
        <f t="shared" si="17"/>
        <v>-830.1</v>
      </c>
      <c r="AS23" s="58">
        <f>I133*-1</f>
        <v>-905.9</v>
      </c>
      <c r="AT23" s="58">
        <f>K133*-1</f>
        <v>-857.19999999999993</v>
      </c>
      <c r="AU23" s="58">
        <f t="shared" ref="AU23:BD23" si="18">M133*-1</f>
        <v>-819.09999999999991</v>
      </c>
      <c r="AV23" s="58">
        <f t="shared" si="18"/>
        <v>-830.6</v>
      </c>
      <c r="AW23" s="58">
        <f t="shared" si="18"/>
        <v>-838.09999999999991</v>
      </c>
      <c r="AX23" s="58">
        <f t="shared" si="18"/>
        <v>-899.30000000000007</v>
      </c>
      <c r="AY23" s="58">
        <f t="shared" si="18"/>
        <v>-857.90000000000009</v>
      </c>
      <c r="AZ23" s="58">
        <f t="shared" si="18"/>
        <v>-816.6</v>
      </c>
      <c r="BA23" s="58">
        <f t="shared" si="18"/>
        <v>-794.3</v>
      </c>
      <c r="BB23" s="58">
        <f t="shared" si="18"/>
        <v>-787.2</v>
      </c>
      <c r="BC23" s="58">
        <f t="shared" si="18"/>
        <v>-792.59999999999991</v>
      </c>
      <c r="BD23" s="58">
        <f t="shared" si="18"/>
        <v>-888.5</v>
      </c>
      <c r="BE23" s="58">
        <f>X133*-1</f>
        <v>-897</v>
      </c>
      <c r="BF23" s="58">
        <f>Z133*-1</f>
        <v>-782.09999999999991</v>
      </c>
      <c r="BG23" s="58">
        <f>AB133*-1</f>
        <v>-778</v>
      </c>
      <c r="BH23" s="58">
        <f>AD133*-1</f>
        <v>-777.2</v>
      </c>
      <c r="BI23" s="58">
        <f>AE133*-1</f>
        <v>-762.2</v>
      </c>
      <c r="BJ23" s="58">
        <f>AF133*-1</f>
        <v>-766.69999999999993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38.5</v>
      </c>
      <c r="C24" s="44">
        <v>38.5</v>
      </c>
      <c r="D24" s="44">
        <v>38.5</v>
      </c>
      <c r="E24" s="44">
        <v>38.5</v>
      </c>
      <c r="F24" s="44">
        <v>31.4</v>
      </c>
      <c r="G24" s="44">
        <v>31.4</v>
      </c>
      <c r="H24" s="44">
        <v>31.4</v>
      </c>
      <c r="I24" s="44">
        <v>31.4</v>
      </c>
      <c r="J24" s="44">
        <v>40.4</v>
      </c>
      <c r="K24" s="44">
        <v>40.4</v>
      </c>
      <c r="L24" s="44">
        <v>45.1</v>
      </c>
      <c r="M24" s="44">
        <v>45.1</v>
      </c>
      <c r="N24" s="44">
        <v>45.1</v>
      </c>
      <c r="O24" s="44">
        <v>44.7</v>
      </c>
      <c r="P24" s="44">
        <v>44.7</v>
      </c>
      <c r="Q24" s="44">
        <v>44.7</v>
      </c>
      <c r="R24" s="44">
        <v>44.7</v>
      </c>
      <c r="S24" s="44">
        <v>44.7</v>
      </c>
      <c r="T24" s="44">
        <v>44.7</v>
      </c>
      <c r="U24" s="44">
        <v>44.7</v>
      </c>
      <c r="V24" s="44">
        <v>44.7</v>
      </c>
      <c r="W24" s="44">
        <v>44.7</v>
      </c>
      <c r="X24" s="44">
        <v>44.7</v>
      </c>
      <c r="Y24" s="44">
        <v>45</v>
      </c>
      <c r="Z24" s="44">
        <v>45</v>
      </c>
      <c r="AA24" s="44">
        <v>45</v>
      </c>
      <c r="AB24" s="44">
        <v>45</v>
      </c>
      <c r="AC24" s="44">
        <v>45</v>
      </c>
      <c r="AD24" s="44">
        <v>45</v>
      </c>
      <c r="AE24" s="44">
        <v>40.5</v>
      </c>
      <c r="AF24" s="44">
        <v>40.5</v>
      </c>
      <c r="AG24" s="59">
        <v>44</v>
      </c>
      <c r="AH24" s="45">
        <f t="shared" si="2"/>
        <v>45.1</v>
      </c>
      <c r="AI24" s="46">
        <f t="shared" si="3"/>
        <v>31.4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38.299999999999997</v>
      </c>
      <c r="C25" s="44">
        <v>38.299999999999997</v>
      </c>
      <c r="D25" s="44">
        <v>38.299999999999997</v>
      </c>
      <c r="E25" s="44">
        <v>38.299999999999997</v>
      </c>
      <c r="F25" s="44">
        <v>30</v>
      </c>
      <c r="G25" s="44">
        <v>30</v>
      </c>
      <c r="H25" s="44">
        <v>30</v>
      </c>
      <c r="I25" s="44">
        <v>30</v>
      </c>
      <c r="J25" s="44">
        <v>34</v>
      </c>
      <c r="K25" s="44">
        <v>38</v>
      </c>
      <c r="L25" s="44">
        <v>38</v>
      </c>
      <c r="M25" s="44">
        <v>38</v>
      </c>
      <c r="N25" s="44">
        <v>38</v>
      </c>
      <c r="O25" s="44">
        <v>42</v>
      </c>
      <c r="P25" s="44">
        <v>42</v>
      </c>
      <c r="Q25" s="44">
        <v>42</v>
      </c>
      <c r="R25" s="44">
        <v>42</v>
      </c>
      <c r="S25" s="44">
        <v>42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38.6</v>
      </c>
      <c r="AE25" s="44">
        <v>31.6</v>
      </c>
      <c r="AF25" s="44">
        <v>31.6</v>
      </c>
      <c r="AG25" s="59">
        <v>42</v>
      </c>
      <c r="AH25" s="45">
        <f t="shared" si="2"/>
        <v>42</v>
      </c>
      <c r="AI25" s="46">
        <f t="shared" si="3"/>
        <v>30</v>
      </c>
      <c r="AK25" s="47"/>
      <c r="AL25" s="57" t="s">
        <v>29</v>
      </c>
      <c r="AM25" s="58">
        <f t="shared" ref="AM25:BJ25" si="19">AM22+AM23</f>
        <v>2156.1000000000004</v>
      </c>
      <c r="AN25" s="58">
        <f t="shared" si="19"/>
        <v>2134.1999999999998</v>
      </c>
      <c r="AO25" s="58">
        <f t="shared" si="19"/>
        <v>2114.1999999999998</v>
      </c>
      <c r="AP25" s="58">
        <f t="shared" si="19"/>
        <v>2134.1999999999998</v>
      </c>
      <c r="AQ25" s="58">
        <f t="shared" si="19"/>
        <v>1913.2400000000002</v>
      </c>
      <c r="AR25" s="58">
        <f t="shared" si="19"/>
        <v>1903.44</v>
      </c>
      <c r="AS25" s="58">
        <f t="shared" si="19"/>
        <v>1857.3999999999996</v>
      </c>
      <c r="AT25" s="58">
        <f t="shared" si="19"/>
        <v>2010.4</v>
      </c>
      <c r="AU25" s="58">
        <f t="shared" si="19"/>
        <v>2118.3999999999996</v>
      </c>
      <c r="AV25" s="58">
        <f t="shared" si="19"/>
        <v>2131.5</v>
      </c>
      <c r="AW25" s="58">
        <f t="shared" si="19"/>
        <v>2136.5999999999995</v>
      </c>
      <c r="AX25" s="58">
        <f t="shared" si="19"/>
        <v>2089.2999999999997</v>
      </c>
      <c r="AY25" s="58">
        <f t="shared" si="19"/>
        <v>2108.0399999999995</v>
      </c>
      <c r="AZ25" s="58">
        <f t="shared" si="19"/>
        <v>2139.2399999999998</v>
      </c>
      <c r="BA25" s="58">
        <f t="shared" si="19"/>
        <v>2107</v>
      </c>
      <c r="BB25" s="58">
        <f t="shared" si="19"/>
        <v>2108.7000000000007</v>
      </c>
      <c r="BC25" s="58">
        <f t="shared" si="19"/>
        <v>2087.1000000000004</v>
      </c>
      <c r="BD25" s="58">
        <f t="shared" si="19"/>
        <v>2060</v>
      </c>
      <c r="BE25" s="58">
        <f t="shared" si="19"/>
        <v>2059.3999999999996</v>
      </c>
      <c r="BF25" s="58">
        <f t="shared" si="19"/>
        <v>2303.3999999999996</v>
      </c>
      <c r="BG25" s="58">
        <f t="shared" si="19"/>
        <v>2353.6999999999994</v>
      </c>
      <c r="BH25" s="58">
        <f t="shared" si="19"/>
        <v>2277.7999999999993</v>
      </c>
      <c r="BI25" s="58">
        <f t="shared" si="19"/>
        <v>2190.5</v>
      </c>
      <c r="BJ25" s="58">
        <f t="shared" si="19"/>
        <v>2171.4999999999995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39.9</v>
      </c>
      <c r="C26" s="44">
        <v>39.9</v>
      </c>
      <c r="D26" s="44">
        <v>39.9</v>
      </c>
      <c r="E26" s="44">
        <v>39.9</v>
      </c>
      <c r="F26" s="44">
        <v>36.1</v>
      </c>
      <c r="G26" s="44">
        <v>36.1</v>
      </c>
      <c r="H26" s="44">
        <v>36.1</v>
      </c>
      <c r="I26" s="44">
        <v>40</v>
      </c>
      <c r="J26" s="44">
        <v>40</v>
      </c>
      <c r="K26" s="44">
        <v>40</v>
      </c>
      <c r="L26" s="44">
        <v>40</v>
      </c>
      <c r="M26" s="44">
        <v>40</v>
      </c>
      <c r="N26" s="44">
        <v>40</v>
      </c>
      <c r="O26" s="44">
        <v>40</v>
      </c>
      <c r="P26" s="44">
        <v>40</v>
      </c>
      <c r="Q26" s="44">
        <v>40</v>
      </c>
      <c r="R26" s="44">
        <v>40</v>
      </c>
      <c r="S26" s="44">
        <v>40</v>
      </c>
      <c r="T26" s="44">
        <v>40</v>
      </c>
      <c r="U26" s="44">
        <v>40</v>
      </c>
      <c r="V26" s="44">
        <v>40</v>
      </c>
      <c r="W26" s="44">
        <v>40</v>
      </c>
      <c r="X26" s="44">
        <v>40</v>
      </c>
      <c r="Y26" s="44">
        <v>40</v>
      </c>
      <c r="Z26" s="44">
        <v>40</v>
      </c>
      <c r="AA26" s="44">
        <v>40</v>
      </c>
      <c r="AB26" s="44">
        <v>40</v>
      </c>
      <c r="AC26" s="44">
        <v>40</v>
      </c>
      <c r="AD26" s="44">
        <v>40</v>
      </c>
      <c r="AE26" s="44">
        <v>40</v>
      </c>
      <c r="AF26" s="44">
        <v>40</v>
      </c>
      <c r="AG26" s="59">
        <v>40</v>
      </c>
      <c r="AH26" s="45">
        <f t="shared" si="2"/>
        <v>40</v>
      </c>
      <c r="AI26" s="46">
        <f t="shared" si="3"/>
        <v>36.1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40.799999999999997</v>
      </c>
      <c r="C27" s="44">
        <v>40.799999999999997</v>
      </c>
      <c r="D27" s="44">
        <v>40.799999999999997</v>
      </c>
      <c r="E27" s="44">
        <v>40.799999999999997</v>
      </c>
      <c r="F27" s="44">
        <v>40.799999999999997</v>
      </c>
      <c r="G27" s="44">
        <v>40.799999999999997</v>
      </c>
      <c r="H27" s="44">
        <v>40.799999999999997</v>
      </c>
      <c r="I27" s="44">
        <v>40.799999999999997</v>
      </c>
      <c r="J27" s="44">
        <v>40.799999999999997</v>
      </c>
      <c r="K27" s="44">
        <v>40.799999999999997</v>
      </c>
      <c r="L27" s="44">
        <v>40.799999999999997</v>
      </c>
      <c r="M27" s="44">
        <v>40.799999999999997</v>
      </c>
      <c r="N27" s="44">
        <v>40.799999999999997</v>
      </c>
      <c r="O27" s="44">
        <v>40.799999999999997</v>
      </c>
      <c r="P27" s="44">
        <v>40.799999999999997</v>
      </c>
      <c r="Q27" s="44">
        <v>40.799999999999997</v>
      </c>
      <c r="R27" s="44">
        <v>40.799999999999997</v>
      </c>
      <c r="S27" s="44">
        <v>40.799999999999997</v>
      </c>
      <c r="T27" s="44">
        <v>40.799999999999997</v>
      </c>
      <c r="U27" s="44">
        <v>40.799999999999997</v>
      </c>
      <c r="V27" s="44">
        <v>40.799999999999997</v>
      </c>
      <c r="W27" s="44">
        <v>40.799999999999997</v>
      </c>
      <c r="X27" s="44">
        <v>40.799999999999997</v>
      </c>
      <c r="Y27" s="44">
        <v>40.799999999999997</v>
      </c>
      <c r="Z27" s="44">
        <v>40.799999999999997</v>
      </c>
      <c r="AA27" s="44">
        <v>40.799999999999997</v>
      </c>
      <c r="AB27" s="44">
        <v>40.799999999999997</v>
      </c>
      <c r="AC27" s="44">
        <v>40.799999999999997</v>
      </c>
      <c r="AD27" s="44">
        <v>40.799999999999997</v>
      </c>
      <c r="AE27" s="44">
        <v>40.799999999999997</v>
      </c>
      <c r="AF27" s="44">
        <v>40.799999999999997</v>
      </c>
      <c r="AG27" s="59">
        <v>38.46</v>
      </c>
      <c r="AH27" s="45">
        <f t="shared" si="2"/>
        <v>40.799999999999997</v>
      </c>
      <c r="AI27" s="46">
        <f t="shared" si="3"/>
        <v>40.799999999999997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35.4</v>
      </c>
      <c r="C28" s="44">
        <v>35.4</v>
      </c>
      <c r="D28" s="44">
        <v>35.4</v>
      </c>
      <c r="E28" s="44">
        <v>35.4</v>
      </c>
      <c r="F28" s="44">
        <v>26.3</v>
      </c>
      <c r="G28" s="44">
        <v>26.4</v>
      </c>
      <c r="H28" s="44">
        <v>26.4</v>
      </c>
      <c r="I28" s="44">
        <v>26.4</v>
      </c>
      <c r="J28" s="44">
        <v>31.1</v>
      </c>
      <c r="K28" s="44">
        <v>35.4</v>
      </c>
      <c r="L28" s="44">
        <v>35.4</v>
      </c>
      <c r="M28" s="44">
        <v>35.4</v>
      </c>
      <c r="N28" s="44">
        <v>35.4</v>
      </c>
      <c r="O28" s="44">
        <v>38</v>
      </c>
      <c r="P28" s="44">
        <v>38</v>
      </c>
      <c r="Q28" s="44">
        <v>38</v>
      </c>
      <c r="R28" s="44">
        <v>38</v>
      </c>
      <c r="S28" s="44">
        <v>38</v>
      </c>
      <c r="T28" s="44">
        <v>38</v>
      </c>
      <c r="U28" s="44">
        <v>38</v>
      </c>
      <c r="V28" s="44">
        <v>38</v>
      </c>
      <c r="W28" s="44">
        <v>38</v>
      </c>
      <c r="X28" s="44">
        <v>38</v>
      </c>
      <c r="Y28" s="44">
        <v>38</v>
      </c>
      <c r="Z28" s="44">
        <v>38</v>
      </c>
      <c r="AA28" s="44">
        <v>38</v>
      </c>
      <c r="AB28" s="44">
        <v>38</v>
      </c>
      <c r="AC28" s="44">
        <v>38</v>
      </c>
      <c r="AD28" s="44">
        <v>34.6</v>
      </c>
      <c r="AE28" s="44">
        <v>30.2</v>
      </c>
      <c r="AF28" s="44">
        <v>30.2</v>
      </c>
      <c r="AG28" s="59">
        <v>38</v>
      </c>
      <c r="AH28" s="45">
        <f t="shared" si="2"/>
        <v>38</v>
      </c>
      <c r="AI28" s="46">
        <f t="shared" si="3"/>
        <v>26.3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0</v>
      </c>
      <c r="C29" s="44">
        <v>25.6</v>
      </c>
      <c r="D29" s="44">
        <v>25.6</v>
      </c>
      <c r="E29" s="44">
        <v>25.6</v>
      </c>
      <c r="F29" s="44">
        <v>26.7</v>
      </c>
      <c r="G29" s="44">
        <v>26.8</v>
      </c>
      <c r="H29" s="44">
        <v>26.8</v>
      </c>
      <c r="I29" s="44">
        <v>30.7</v>
      </c>
      <c r="J29" s="44">
        <v>33.299999999999997</v>
      </c>
      <c r="K29" s="44">
        <v>33.5</v>
      </c>
      <c r="L29" s="44">
        <v>37.299999999999997</v>
      </c>
      <c r="M29" s="44">
        <v>37.299999999999997</v>
      </c>
      <c r="N29" s="44">
        <v>37.299999999999997</v>
      </c>
      <c r="O29" s="44">
        <v>37.299999999999997</v>
      </c>
      <c r="P29" s="44">
        <v>26</v>
      </c>
      <c r="Q29" s="44">
        <v>30.7</v>
      </c>
      <c r="R29" s="44">
        <v>30.7</v>
      </c>
      <c r="S29" s="44">
        <v>30.7</v>
      </c>
      <c r="T29" s="44">
        <v>30.7</v>
      </c>
      <c r="U29" s="44">
        <v>30.7</v>
      </c>
      <c r="V29" s="44">
        <v>30.7</v>
      </c>
      <c r="W29" s="44">
        <v>33.6</v>
      </c>
      <c r="X29" s="44">
        <v>33.6</v>
      </c>
      <c r="Y29" s="44">
        <v>33.6</v>
      </c>
      <c r="Z29" s="44">
        <v>37</v>
      </c>
      <c r="AA29" s="44">
        <v>36.9</v>
      </c>
      <c r="AB29" s="44">
        <v>36.9</v>
      </c>
      <c r="AC29" s="44">
        <v>36.9</v>
      </c>
      <c r="AD29" s="44">
        <v>33</v>
      </c>
      <c r="AE29" s="44">
        <v>30.1</v>
      </c>
      <c r="AF29" s="44">
        <v>30.1</v>
      </c>
      <c r="AG29" s="59">
        <v>36</v>
      </c>
      <c r="AH29" s="45">
        <f t="shared" si="2"/>
        <v>37.299999999999997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9.4</v>
      </c>
      <c r="C30" s="44">
        <v>9.4</v>
      </c>
      <c r="D30" s="44">
        <v>9.4</v>
      </c>
      <c r="E30" s="44">
        <v>9.4</v>
      </c>
      <c r="F30" s="44">
        <v>8</v>
      </c>
      <c r="G30" s="44">
        <v>8</v>
      </c>
      <c r="H30" s="44">
        <v>8</v>
      </c>
      <c r="I30" s="44">
        <v>8</v>
      </c>
      <c r="J30" s="44">
        <v>8</v>
      </c>
      <c r="K30" s="44">
        <v>11.5</v>
      </c>
      <c r="L30" s="44">
        <v>11.5</v>
      </c>
      <c r="M30" s="44">
        <v>15</v>
      </c>
      <c r="N30" s="44">
        <v>15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7</v>
      </c>
      <c r="Z30" s="44">
        <v>18</v>
      </c>
      <c r="AA30" s="44">
        <v>18</v>
      </c>
      <c r="AB30" s="44">
        <v>18</v>
      </c>
      <c r="AC30" s="44">
        <v>18</v>
      </c>
      <c r="AD30" s="44">
        <v>18</v>
      </c>
      <c r="AE30" s="44">
        <v>11.5</v>
      </c>
      <c r="AF30" s="44">
        <v>11.5</v>
      </c>
      <c r="AG30" s="59">
        <v>35.5</v>
      </c>
      <c r="AH30" s="45">
        <f t="shared" si="2"/>
        <v>18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21.1</v>
      </c>
      <c r="C31" s="44">
        <v>21.1</v>
      </c>
      <c r="D31" s="44">
        <v>21.1</v>
      </c>
      <c r="E31" s="44">
        <v>21.1</v>
      </c>
      <c r="F31" s="44">
        <v>21.1</v>
      </c>
      <c r="G31" s="44">
        <v>20.7</v>
      </c>
      <c r="H31" s="44">
        <v>20.7</v>
      </c>
      <c r="I31" s="44">
        <v>20.7</v>
      </c>
      <c r="J31" s="44">
        <v>21.9</v>
      </c>
      <c r="K31" s="44">
        <v>21.9</v>
      </c>
      <c r="L31" s="44">
        <v>21.9</v>
      </c>
      <c r="M31" s="44">
        <v>21.9</v>
      </c>
      <c r="N31" s="44">
        <v>21.9</v>
      </c>
      <c r="O31" s="44">
        <v>21.9</v>
      </c>
      <c r="P31" s="44">
        <v>21.9</v>
      </c>
      <c r="Q31" s="44">
        <v>21.9</v>
      </c>
      <c r="R31" s="44">
        <v>21.9</v>
      </c>
      <c r="S31" s="44">
        <v>21.9</v>
      </c>
      <c r="T31" s="44">
        <v>21.9</v>
      </c>
      <c r="U31" s="44">
        <v>21.9</v>
      </c>
      <c r="V31" s="44">
        <v>21.9</v>
      </c>
      <c r="W31" s="44">
        <v>21.9</v>
      </c>
      <c r="X31" s="44">
        <v>21.9</v>
      </c>
      <c r="Y31" s="44">
        <v>21.4</v>
      </c>
      <c r="Z31" s="44">
        <v>21.4</v>
      </c>
      <c r="AA31" s="44">
        <v>21.4</v>
      </c>
      <c r="AB31" s="44">
        <v>21.4</v>
      </c>
      <c r="AC31" s="44">
        <v>21.4</v>
      </c>
      <c r="AD31" s="44">
        <v>21.4</v>
      </c>
      <c r="AE31" s="44">
        <v>21.6</v>
      </c>
      <c r="AF31" s="44">
        <v>21.6</v>
      </c>
      <c r="AG31" s="59">
        <v>32</v>
      </c>
      <c r="AH31" s="45">
        <f t="shared" si="2"/>
        <v>21.9</v>
      </c>
      <c r="AI31" s="46">
        <f t="shared" si="3"/>
        <v>20.7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26.2</v>
      </c>
      <c r="C33" s="44">
        <v>26.2</v>
      </c>
      <c r="D33" s="44">
        <v>26.2</v>
      </c>
      <c r="E33" s="44">
        <v>26.2</v>
      </c>
      <c r="F33" s="44">
        <v>26.2</v>
      </c>
      <c r="G33" s="44">
        <v>20</v>
      </c>
      <c r="H33" s="44">
        <v>20</v>
      </c>
      <c r="I33" s="44">
        <v>20</v>
      </c>
      <c r="J33" s="44">
        <v>23.2</v>
      </c>
      <c r="K33" s="44">
        <v>26.2</v>
      </c>
      <c r="L33" s="44">
        <v>29</v>
      </c>
      <c r="M33" s="44">
        <v>29</v>
      </c>
      <c r="N33" s="44">
        <v>29</v>
      </c>
      <c r="O33" s="44">
        <v>33</v>
      </c>
      <c r="P33" s="44">
        <v>25</v>
      </c>
      <c r="Q33" s="44">
        <v>25</v>
      </c>
      <c r="R33" s="44">
        <v>25</v>
      </c>
      <c r="S33" s="44">
        <v>25</v>
      </c>
      <c r="T33" s="44">
        <v>25</v>
      </c>
      <c r="U33" s="44">
        <v>25</v>
      </c>
      <c r="V33" s="44">
        <v>25</v>
      </c>
      <c r="W33" s="44">
        <v>25</v>
      </c>
      <c r="X33" s="44">
        <v>25</v>
      </c>
      <c r="Y33" s="44">
        <v>25</v>
      </c>
      <c r="Z33" s="44">
        <v>29</v>
      </c>
      <c r="AA33" s="44">
        <v>29</v>
      </c>
      <c r="AB33" s="44">
        <v>29</v>
      </c>
      <c r="AC33" s="44">
        <v>29</v>
      </c>
      <c r="AD33" s="44">
        <v>29</v>
      </c>
      <c r="AE33" s="44">
        <v>26.1</v>
      </c>
      <c r="AF33" s="44">
        <v>23.3</v>
      </c>
      <c r="AG33" s="59">
        <v>29.04</v>
      </c>
      <c r="AH33" s="45">
        <f t="shared" si="2"/>
        <v>33</v>
      </c>
      <c r="AI33" s="46">
        <f t="shared" si="3"/>
        <v>20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25.9</v>
      </c>
      <c r="C34" s="44">
        <v>25.9</v>
      </c>
      <c r="D34" s="44">
        <v>25.9</v>
      </c>
      <c r="E34" s="44">
        <v>25.9</v>
      </c>
      <c r="F34" s="44">
        <v>20</v>
      </c>
      <c r="G34" s="44">
        <v>20.3</v>
      </c>
      <c r="H34" s="44">
        <v>20.3</v>
      </c>
      <c r="I34" s="44">
        <v>20.3</v>
      </c>
      <c r="J34" s="44">
        <v>23.1</v>
      </c>
      <c r="K34" s="44">
        <v>26.3</v>
      </c>
      <c r="L34" s="44">
        <v>28.4</v>
      </c>
      <c r="M34" s="44">
        <v>28.4</v>
      </c>
      <c r="N34" s="44">
        <v>28.4</v>
      </c>
      <c r="O34" s="44">
        <v>28</v>
      </c>
      <c r="P34" s="44">
        <v>24.6</v>
      </c>
      <c r="Q34" s="44">
        <v>24.6</v>
      </c>
      <c r="R34" s="44">
        <v>24.6</v>
      </c>
      <c r="S34" s="44">
        <v>24.6</v>
      </c>
      <c r="T34" s="44">
        <v>24.6</v>
      </c>
      <c r="U34" s="44">
        <v>24.6</v>
      </c>
      <c r="V34" s="44">
        <v>24.6</v>
      </c>
      <c r="W34" s="44">
        <v>24.6</v>
      </c>
      <c r="X34" s="44">
        <v>27</v>
      </c>
      <c r="Y34" s="44">
        <v>27.8</v>
      </c>
      <c r="Z34" s="44">
        <v>28.3</v>
      </c>
      <c r="AA34" s="44">
        <v>28.3</v>
      </c>
      <c r="AB34" s="44">
        <v>28.3</v>
      </c>
      <c r="AC34" s="44">
        <v>28.3</v>
      </c>
      <c r="AD34" s="44">
        <v>28.3</v>
      </c>
      <c r="AE34" s="44">
        <v>25.6</v>
      </c>
      <c r="AF34" s="44">
        <v>23</v>
      </c>
      <c r="AG34" s="59">
        <v>28.1</v>
      </c>
      <c r="AH34" s="45">
        <f t="shared" si="2"/>
        <v>28.4</v>
      </c>
      <c r="AI34" s="46">
        <f t="shared" si="3"/>
        <v>20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22.2</v>
      </c>
      <c r="C35" s="44">
        <v>22.2</v>
      </c>
      <c r="D35" s="44">
        <v>22.2</v>
      </c>
      <c r="E35" s="44">
        <v>22.2</v>
      </c>
      <c r="F35" s="44">
        <v>20.399999999999999</v>
      </c>
      <c r="G35" s="44">
        <v>22.2</v>
      </c>
      <c r="H35" s="44">
        <v>22.2</v>
      </c>
      <c r="I35" s="44">
        <v>22.2</v>
      </c>
      <c r="J35" s="44">
        <v>18.3</v>
      </c>
      <c r="K35" s="44">
        <v>18.3</v>
      </c>
      <c r="L35" s="44">
        <v>17.600000000000001</v>
      </c>
      <c r="M35" s="44">
        <v>25.1</v>
      </c>
      <c r="N35" s="44">
        <v>25.1</v>
      </c>
      <c r="O35" s="44">
        <v>22.1</v>
      </c>
      <c r="P35" s="44">
        <v>25.1</v>
      </c>
      <c r="Q35" s="44">
        <v>25.1</v>
      </c>
      <c r="R35" s="44">
        <v>25.1</v>
      </c>
      <c r="S35" s="44">
        <v>25.1</v>
      </c>
      <c r="T35" s="44">
        <v>25.1</v>
      </c>
      <c r="U35" s="44">
        <v>25.1</v>
      </c>
      <c r="V35" s="44">
        <v>25.1</v>
      </c>
      <c r="W35" s="44">
        <v>25.1</v>
      </c>
      <c r="X35" s="44">
        <v>25.1</v>
      </c>
      <c r="Y35" s="44">
        <v>25.1</v>
      </c>
      <c r="Z35" s="44">
        <v>25.1</v>
      </c>
      <c r="AA35" s="44">
        <v>25.1</v>
      </c>
      <c r="AB35" s="44">
        <v>25.1</v>
      </c>
      <c r="AC35" s="44">
        <v>25.1</v>
      </c>
      <c r="AD35" s="44">
        <v>25.1</v>
      </c>
      <c r="AE35" s="44">
        <v>22.2</v>
      </c>
      <c r="AF35" s="44">
        <v>22.2</v>
      </c>
      <c r="AG35" s="59">
        <v>27</v>
      </c>
      <c r="AH35" s="45">
        <f t="shared" si="2"/>
        <v>25.1</v>
      </c>
      <c r="AI35" s="46">
        <f t="shared" si="3"/>
        <v>17.600000000000001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59">
        <v>25</v>
      </c>
      <c r="AH36" s="45">
        <f t="shared" si="2"/>
        <v>0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21.6</v>
      </c>
      <c r="C37" s="44">
        <v>21.6</v>
      </c>
      <c r="D37" s="44">
        <v>21.6</v>
      </c>
      <c r="E37" s="44">
        <v>21.6</v>
      </c>
      <c r="F37" s="44">
        <v>17.8</v>
      </c>
      <c r="G37" s="44">
        <v>17.8</v>
      </c>
      <c r="H37" s="44">
        <v>17.8</v>
      </c>
      <c r="I37" s="44">
        <v>17.8</v>
      </c>
      <c r="J37" s="44">
        <v>22.9</v>
      </c>
      <c r="K37" s="44">
        <v>22.9</v>
      </c>
      <c r="L37" s="44">
        <v>23.1</v>
      </c>
      <c r="M37" s="44">
        <v>25.2</v>
      </c>
      <c r="N37" s="44">
        <v>25.2</v>
      </c>
      <c r="O37" s="44">
        <v>25.2</v>
      </c>
      <c r="P37" s="44">
        <v>25.2</v>
      </c>
      <c r="Q37" s="44">
        <v>25.2</v>
      </c>
      <c r="R37" s="44">
        <v>25.2</v>
      </c>
      <c r="S37" s="44">
        <v>25.2</v>
      </c>
      <c r="T37" s="44">
        <v>25.2</v>
      </c>
      <c r="U37" s="44">
        <v>25.2</v>
      </c>
      <c r="V37" s="44">
        <v>25.2</v>
      </c>
      <c r="W37" s="44">
        <v>25.2</v>
      </c>
      <c r="X37" s="44">
        <v>25.2</v>
      </c>
      <c r="Y37" s="44">
        <v>25.2</v>
      </c>
      <c r="Z37" s="44">
        <v>25.2</v>
      </c>
      <c r="AA37" s="44">
        <v>25.2</v>
      </c>
      <c r="AB37" s="44">
        <v>25.2</v>
      </c>
      <c r="AC37" s="44">
        <v>25.2</v>
      </c>
      <c r="AD37" s="44">
        <v>22.2</v>
      </c>
      <c r="AE37" s="44">
        <v>20.3</v>
      </c>
      <c r="AF37" s="44">
        <v>20.3</v>
      </c>
      <c r="AG37" s="59">
        <v>25</v>
      </c>
      <c r="AH37" s="45">
        <f t="shared" si="2"/>
        <v>25.2</v>
      </c>
      <c r="AI37" s="46">
        <f t="shared" si="3"/>
        <v>17.8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22.8</v>
      </c>
      <c r="C38" s="44">
        <v>22.8</v>
      </c>
      <c r="D38" s="44">
        <v>22.8</v>
      </c>
      <c r="E38" s="44">
        <v>22.8</v>
      </c>
      <c r="F38" s="44">
        <v>18.2</v>
      </c>
      <c r="G38" s="44">
        <v>18.2</v>
      </c>
      <c r="H38" s="44">
        <v>18.2</v>
      </c>
      <c r="I38" s="44">
        <v>20.6</v>
      </c>
      <c r="J38" s="44">
        <v>23.1</v>
      </c>
      <c r="K38" s="44">
        <v>22.9</v>
      </c>
      <c r="L38" s="44">
        <v>25.1</v>
      </c>
      <c r="M38" s="44">
        <v>25.1</v>
      </c>
      <c r="N38" s="44">
        <v>25.1</v>
      </c>
      <c r="O38" s="44">
        <v>25.1</v>
      </c>
      <c r="P38" s="44">
        <v>20</v>
      </c>
      <c r="Q38" s="44">
        <v>21.1</v>
      </c>
      <c r="R38" s="44">
        <v>21.1</v>
      </c>
      <c r="S38" s="44">
        <v>21.1</v>
      </c>
      <c r="T38" s="44">
        <v>21.1</v>
      </c>
      <c r="U38" s="44">
        <v>21.1</v>
      </c>
      <c r="V38" s="44">
        <v>21.1</v>
      </c>
      <c r="W38" s="44">
        <v>25.3</v>
      </c>
      <c r="X38" s="44">
        <v>25.3</v>
      </c>
      <c r="Y38" s="44">
        <v>25.3</v>
      </c>
      <c r="Z38" s="44">
        <v>25.3</v>
      </c>
      <c r="AA38" s="44">
        <v>25.3</v>
      </c>
      <c r="AB38" s="44">
        <v>25.3</v>
      </c>
      <c r="AC38" s="44">
        <v>25.3</v>
      </c>
      <c r="AD38" s="44">
        <v>25.3</v>
      </c>
      <c r="AE38" s="44">
        <v>20.5</v>
      </c>
      <c r="AF38" s="44">
        <v>20.5</v>
      </c>
      <c r="AG38" s="59">
        <v>25</v>
      </c>
      <c r="AH38" s="45">
        <f t="shared" si="2"/>
        <v>25.3</v>
      </c>
      <c r="AI38" s="46">
        <f t="shared" si="3"/>
        <v>18.2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20.5</v>
      </c>
      <c r="C39" s="44">
        <v>20.5</v>
      </c>
      <c r="D39" s="44">
        <v>20.5</v>
      </c>
      <c r="E39" s="44">
        <v>20.5</v>
      </c>
      <c r="F39" s="44">
        <v>20.5</v>
      </c>
      <c r="G39" s="44">
        <v>13.9</v>
      </c>
      <c r="H39" s="44">
        <v>13.9</v>
      </c>
      <c r="I39" s="44">
        <v>13.9</v>
      </c>
      <c r="J39" s="44">
        <v>17.8</v>
      </c>
      <c r="K39" s="44">
        <v>20.3</v>
      </c>
      <c r="L39" s="44">
        <v>20.3</v>
      </c>
      <c r="M39" s="44">
        <v>20.3</v>
      </c>
      <c r="N39" s="44">
        <v>20.3</v>
      </c>
      <c r="O39" s="44">
        <v>20.3</v>
      </c>
      <c r="P39" s="44">
        <v>23</v>
      </c>
      <c r="Q39" s="44">
        <v>23</v>
      </c>
      <c r="R39" s="44">
        <v>23</v>
      </c>
      <c r="S39" s="44">
        <v>23</v>
      </c>
      <c r="T39" s="44">
        <v>23</v>
      </c>
      <c r="U39" s="44">
        <v>23</v>
      </c>
      <c r="V39" s="44">
        <v>23</v>
      </c>
      <c r="W39" s="44">
        <v>23</v>
      </c>
      <c r="X39" s="44">
        <v>23</v>
      </c>
      <c r="Y39" s="44">
        <v>23.1</v>
      </c>
      <c r="Z39" s="44">
        <v>23.1</v>
      </c>
      <c r="AA39" s="44">
        <v>23.1</v>
      </c>
      <c r="AB39" s="44">
        <v>23.1</v>
      </c>
      <c r="AC39" s="44">
        <v>23.1</v>
      </c>
      <c r="AD39" s="44">
        <v>23.1</v>
      </c>
      <c r="AE39" s="44">
        <v>21.2</v>
      </c>
      <c r="AF39" s="44">
        <v>21.2</v>
      </c>
      <c r="AG39" s="59">
        <v>25</v>
      </c>
      <c r="AH39" s="45">
        <f t="shared" si="2"/>
        <v>23.1</v>
      </c>
      <c r="AI39" s="46">
        <f t="shared" si="3"/>
        <v>13.9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21</v>
      </c>
      <c r="C40" s="44">
        <v>21</v>
      </c>
      <c r="D40" s="44">
        <v>21</v>
      </c>
      <c r="E40" s="44">
        <v>21</v>
      </c>
      <c r="F40" s="44">
        <v>21</v>
      </c>
      <c r="G40" s="44">
        <v>21</v>
      </c>
      <c r="H40" s="44">
        <v>21</v>
      </c>
      <c r="I40" s="44">
        <v>21</v>
      </c>
      <c r="J40" s="44">
        <f>25*0.9</f>
        <v>22.5</v>
      </c>
      <c r="K40" s="44">
        <f>25*0.9</f>
        <v>22.5</v>
      </c>
      <c r="L40" s="44">
        <v>25</v>
      </c>
      <c r="M40" s="44">
        <v>25</v>
      </c>
      <c r="N40" s="44">
        <v>25</v>
      </c>
      <c r="O40" s="44">
        <v>25</v>
      </c>
      <c r="P40" s="44">
        <v>25</v>
      </c>
      <c r="Q40" s="44">
        <v>25</v>
      </c>
      <c r="R40" s="44">
        <v>25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20.3</v>
      </c>
      <c r="AF40" s="44">
        <v>20.3</v>
      </c>
      <c r="AG40" s="59">
        <v>25</v>
      </c>
      <c r="AH40" s="45">
        <f t="shared" si="2"/>
        <v>25</v>
      </c>
      <c r="AI40" s="46">
        <f t="shared" si="3"/>
        <v>20.3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20.7</v>
      </c>
      <c r="C41" s="44">
        <v>20.7</v>
      </c>
      <c r="D41" s="44">
        <v>20.7</v>
      </c>
      <c r="E41" s="44">
        <v>20.7</v>
      </c>
      <c r="F41" s="44">
        <v>20.7</v>
      </c>
      <c r="G41" s="44">
        <v>17.100000000000001</v>
      </c>
      <c r="H41" s="44">
        <v>17.100000000000001</v>
      </c>
      <c r="I41" s="44">
        <v>17.100000000000001</v>
      </c>
      <c r="J41" s="44">
        <v>21.8</v>
      </c>
      <c r="K41" s="44">
        <v>21.8</v>
      </c>
      <c r="L41" s="44">
        <v>24.8</v>
      </c>
      <c r="M41" s="44">
        <v>24.8</v>
      </c>
      <c r="N41" s="44">
        <v>24.8</v>
      </c>
      <c r="O41" s="44">
        <v>24.8</v>
      </c>
      <c r="P41" s="44">
        <v>24.8</v>
      </c>
      <c r="Q41" s="44">
        <v>24.8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59">
        <v>24</v>
      </c>
      <c r="AH41" s="45">
        <f t="shared" si="2"/>
        <v>24.8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</v>
      </c>
      <c r="C42" s="44">
        <v>25</v>
      </c>
      <c r="D42" s="44">
        <v>25</v>
      </c>
      <c r="E42" s="44">
        <v>25</v>
      </c>
      <c r="F42" s="44">
        <v>25</v>
      </c>
      <c r="G42" s="44">
        <v>25</v>
      </c>
      <c r="H42" s="44">
        <v>25</v>
      </c>
      <c r="I42" s="44">
        <v>25</v>
      </c>
      <c r="J42" s="44">
        <v>25</v>
      </c>
      <c r="K42" s="44">
        <v>25</v>
      </c>
      <c r="L42" s="44">
        <v>25</v>
      </c>
      <c r="M42" s="44">
        <v>25</v>
      </c>
      <c r="N42" s="44">
        <v>25</v>
      </c>
      <c r="O42" s="44">
        <v>25</v>
      </c>
      <c r="P42" s="44">
        <v>25</v>
      </c>
      <c r="Q42" s="44">
        <v>25</v>
      </c>
      <c r="R42" s="44">
        <v>25</v>
      </c>
      <c r="S42" s="44">
        <v>25</v>
      </c>
      <c r="T42" s="44">
        <v>25</v>
      </c>
      <c r="U42" s="44">
        <v>25</v>
      </c>
      <c r="V42" s="44">
        <v>25</v>
      </c>
      <c r="W42" s="44">
        <v>25</v>
      </c>
      <c r="X42" s="44">
        <v>25</v>
      </c>
      <c r="Y42" s="44">
        <v>25</v>
      </c>
      <c r="Z42" s="44">
        <v>25</v>
      </c>
      <c r="AA42" s="44">
        <v>25</v>
      </c>
      <c r="AB42" s="44">
        <v>25</v>
      </c>
      <c r="AC42" s="44">
        <v>25</v>
      </c>
      <c r="AD42" s="44">
        <v>25</v>
      </c>
      <c r="AE42" s="44">
        <v>25</v>
      </c>
      <c r="AF42" s="44">
        <v>25</v>
      </c>
      <c r="AG42" s="59">
        <v>23.5</v>
      </c>
      <c r="AH42" s="45">
        <f t="shared" si="2"/>
        <v>25</v>
      </c>
      <c r="AI42" s="46">
        <f t="shared" si="3"/>
        <v>25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5.7</v>
      </c>
      <c r="C43" s="44">
        <v>5.7</v>
      </c>
      <c r="D43" s="44">
        <v>5.7</v>
      </c>
      <c r="E43" s="44">
        <v>5.7</v>
      </c>
      <c r="F43" s="44">
        <v>5.7</v>
      </c>
      <c r="G43" s="44">
        <v>5.7</v>
      </c>
      <c r="H43" s="44">
        <v>5.7</v>
      </c>
      <c r="I43" s="44">
        <v>5.7</v>
      </c>
      <c r="J43" s="44">
        <v>5.7</v>
      </c>
      <c r="K43" s="44">
        <v>5.7</v>
      </c>
      <c r="L43" s="44">
        <v>9.1</v>
      </c>
      <c r="M43" s="44">
        <v>9.1</v>
      </c>
      <c r="N43" s="44">
        <v>9.1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5</v>
      </c>
      <c r="Z43" s="44">
        <v>11.5</v>
      </c>
      <c r="AA43" s="44">
        <v>11.5</v>
      </c>
      <c r="AB43" s="44">
        <v>11.5</v>
      </c>
      <c r="AC43" s="44">
        <v>11.5</v>
      </c>
      <c r="AD43" s="44">
        <v>11.5</v>
      </c>
      <c r="AE43" s="44">
        <v>6.9</v>
      </c>
      <c r="AF43" s="44">
        <v>6.9</v>
      </c>
      <c r="AG43" s="59">
        <v>22.5</v>
      </c>
      <c r="AH43" s="45">
        <f t="shared" si="2"/>
        <v>11.5</v>
      </c>
      <c r="AI43" s="46">
        <f t="shared" si="3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>
        <v>22.1</v>
      </c>
      <c r="D45" s="44">
        <v>22.1</v>
      </c>
      <c r="E45" s="44">
        <v>22.1</v>
      </c>
      <c r="F45" s="44">
        <v>22.1</v>
      </c>
      <c r="G45" s="44">
        <v>22.1</v>
      </c>
      <c r="H45" s="44">
        <v>22.1</v>
      </c>
      <c r="I45" s="44">
        <v>22.1</v>
      </c>
      <c r="J45" s="44">
        <v>22.1</v>
      </c>
      <c r="K45" s="44">
        <v>22.1</v>
      </c>
      <c r="L45" s="44">
        <v>22.1</v>
      </c>
      <c r="M45" s="44">
        <v>22.1</v>
      </c>
      <c r="N45" s="44">
        <v>22.1</v>
      </c>
      <c r="O45" s="44">
        <v>22.1</v>
      </c>
      <c r="P45" s="44">
        <v>22.1</v>
      </c>
      <c r="Q45" s="44">
        <v>22.1</v>
      </c>
      <c r="R45" s="44">
        <v>22.1</v>
      </c>
      <c r="S45" s="44">
        <v>22.1</v>
      </c>
      <c r="T45" s="44">
        <v>22.1</v>
      </c>
      <c r="U45" s="44">
        <v>22.1</v>
      </c>
      <c r="V45" s="44">
        <v>22.1</v>
      </c>
      <c r="W45" s="44">
        <v>22.1</v>
      </c>
      <c r="X45" s="44">
        <v>22.1</v>
      </c>
      <c r="Y45" s="44">
        <v>22.1</v>
      </c>
      <c r="Z45" s="44">
        <v>22.1</v>
      </c>
      <c r="AA45" s="44">
        <v>22.1</v>
      </c>
      <c r="AB45" s="44">
        <v>22.1</v>
      </c>
      <c r="AC45" s="44">
        <v>22.1</v>
      </c>
      <c r="AD45" s="44">
        <v>22.1</v>
      </c>
      <c r="AE45" s="44">
        <v>22.1</v>
      </c>
      <c r="AF45" s="44">
        <v>22.1</v>
      </c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20</v>
      </c>
      <c r="C46" s="44">
        <v>20</v>
      </c>
      <c r="D46" s="44">
        <v>20</v>
      </c>
      <c r="E46" s="44">
        <v>20</v>
      </c>
      <c r="F46" s="44">
        <v>20</v>
      </c>
      <c r="G46" s="44">
        <v>16.100000000000001</v>
      </c>
      <c r="H46" s="44">
        <v>16.100000000000001</v>
      </c>
      <c r="I46" s="44">
        <v>16.100000000000001</v>
      </c>
      <c r="J46" s="44">
        <v>18</v>
      </c>
      <c r="K46" s="44">
        <v>18</v>
      </c>
      <c r="L46" s="44">
        <v>18</v>
      </c>
      <c r="M46" s="44">
        <v>18</v>
      </c>
      <c r="N46" s="44">
        <v>18</v>
      </c>
      <c r="O46" s="44">
        <v>18</v>
      </c>
      <c r="P46" s="44">
        <v>18</v>
      </c>
      <c r="Q46" s="44">
        <v>18</v>
      </c>
      <c r="R46" s="44">
        <v>18</v>
      </c>
      <c r="S46" s="44">
        <v>18</v>
      </c>
      <c r="T46" s="44">
        <v>18</v>
      </c>
      <c r="U46" s="44">
        <v>18</v>
      </c>
      <c r="V46" s="44">
        <v>18</v>
      </c>
      <c r="W46" s="44">
        <v>18</v>
      </c>
      <c r="X46" s="44">
        <v>18</v>
      </c>
      <c r="Y46" s="44">
        <v>18</v>
      </c>
      <c r="Z46" s="44">
        <v>18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14.3</v>
      </c>
      <c r="AG46" s="59">
        <v>22</v>
      </c>
      <c r="AH46" s="45">
        <f t="shared" si="2"/>
        <v>22</v>
      </c>
      <c r="AI46" s="46">
        <f t="shared" si="3"/>
        <v>14.3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>
        <v>22</v>
      </c>
      <c r="D47" s="44">
        <v>22</v>
      </c>
      <c r="E47" s="44">
        <v>22</v>
      </c>
      <c r="F47" s="44">
        <v>22</v>
      </c>
      <c r="G47" s="44">
        <v>22</v>
      </c>
      <c r="H47" s="44">
        <v>22</v>
      </c>
      <c r="I47" s="44">
        <v>22</v>
      </c>
      <c r="J47" s="44">
        <v>22</v>
      </c>
      <c r="K47" s="44">
        <v>22</v>
      </c>
      <c r="L47" s="44">
        <v>22</v>
      </c>
      <c r="M47" s="44">
        <v>22</v>
      </c>
      <c r="N47" s="44">
        <v>22</v>
      </c>
      <c r="O47" s="44">
        <v>22</v>
      </c>
      <c r="P47" s="44">
        <v>22</v>
      </c>
      <c r="Q47" s="44">
        <v>22</v>
      </c>
      <c r="R47" s="44">
        <v>22</v>
      </c>
      <c r="S47" s="44">
        <v>22</v>
      </c>
      <c r="T47" s="44">
        <v>22</v>
      </c>
      <c r="U47" s="44">
        <v>22</v>
      </c>
      <c r="V47" s="44">
        <v>22</v>
      </c>
      <c r="W47" s="44">
        <v>22</v>
      </c>
      <c r="X47" s="44">
        <v>22</v>
      </c>
      <c r="Y47" s="44">
        <v>22</v>
      </c>
      <c r="Z47" s="44">
        <v>22</v>
      </c>
      <c r="AA47" s="44">
        <v>22</v>
      </c>
      <c r="AB47" s="44">
        <v>22</v>
      </c>
      <c r="AC47" s="44">
        <v>22</v>
      </c>
      <c r="AD47" s="44">
        <v>22</v>
      </c>
      <c r="AE47" s="44">
        <v>22</v>
      </c>
      <c r="AF47" s="44">
        <v>22</v>
      </c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9.1999999999999993</v>
      </c>
      <c r="C48" s="44">
        <v>9.1999999999999993</v>
      </c>
      <c r="D48" s="44">
        <v>9.1999999999999993</v>
      </c>
      <c r="E48" s="44">
        <v>9.1999999999999993</v>
      </c>
      <c r="F48" s="44">
        <v>9.1999999999999993</v>
      </c>
      <c r="G48" s="44">
        <v>9.1999999999999993</v>
      </c>
      <c r="H48" s="44">
        <v>9.1999999999999993</v>
      </c>
      <c r="I48" s="44">
        <v>9.1999999999999993</v>
      </c>
      <c r="J48" s="44">
        <v>9.1999999999999993</v>
      </c>
      <c r="K48" s="44">
        <v>9.1999999999999993</v>
      </c>
      <c r="L48" s="44">
        <v>9.1999999999999993</v>
      </c>
      <c r="M48" s="44">
        <v>9.1999999999999993</v>
      </c>
      <c r="N48" s="44">
        <v>9.1999999999999993</v>
      </c>
      <c r="O48" s="44">
        <v>11.3</v>
      </c>
      <c r="P48" s="44">
        <v>11.3</v>
      </c>
      <c r="Q48" s="44">
        <v>11.3</v>
      </c>
      <c r="R48" s="44">
        <v>22.4</v>
      </c>
      <c r="S48" s="44">
        <v>22.4</v>
      </c>
      <c r="T48" s="44">
        <v>22.4</v>
      </c>
      <c r="U48" s="44">
        <v>11</v>
      </c>
      <c r="V48" s="44">
        <v>11</v>
      </c>
      <c r="W48" s="44">
        <v>11</v>
      </c>
      <c r="X48" s="44">
        <v>11</v>
      </c>
      <c r="Y48" s="44">
        <v>17.5</v>
      </c>
      <c r="Z48" s="44">
        <v>22.6</v>
      </c>
      <c r="AA48" s="44">
        <v>22.6</v>
      </c>
      <c r="AB48" s="44">
        <v>22.6</v>
      </c>
      <c r="AC48" s="44">
        <v>22.6</v>
      </c>
      <c r="AD48" s="44">
        <v>22.6</v>
      </c>
      <c r="AE48" s="44">
        <v>22.6</v>
      </c>
      <c r="AF48" s="44">
        <v>22.6</v>
      </c>
      <c r="AG48" s="59">
        <v>22</v>
      </c>
      <c r="AH48" s="45">
        <f t="shared" si="2"/>
        <v>22.6</v>
      </c>
      <c r="AI48" s="46">
        <f t="shared" si="3"/>
        <v>9.1999999999999993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23.8</v>
      </c>
      <c r="C49" s="44">
        <v>23.8</v>
      </c>
      <c r="D49" s="44">
        <v>23.8</v>
      </c>
      <c r="E49" s="44">
        <v>23.8</v>
      </c>
      <c r="F49" s="44">
        <v>23.8</v>
      </c>
      <c r="G49" s="44">
        <v>23.8</v>
      </c>
      <c r="H49" s="44">
        <v>23.8</v>
      </c>
      <c r="I49" s="44">
        <v>23.8</v>
      </c>
      <c r="J49" s="44">
        <v>23.8</v>
      </c>
      <c r="K49" s="44">
        <v>23.8</v>
      </c>
      <c r="L49" s="44">
        <v>23.8</v>
      </c>
      <c r="M49" s="44">
        <v>23.8</v>
      </c>
      <c r="N49" s="44">
        <v>23.8</v>
      </c>
      <c r="O49" s="44">
        <v>23.8</v>
      </c>
      <c r="P49" s="44">
        <v>23.8</v>
      </c>
      <c r="Q49" s="44">
        <v>23.8</v>
      </c>
      <c r="R49" s="44">
        <v>23.8</v>
      </c>
      <c r="S49" s="44">
        <v>23.8</v>
      </c>
      <c r="T49" s="44">
        <v>23.8</v>
      </c>
      <c r="U49" s="44">
        <v>23.8</v>
      </c>
      <c r="V49" s="44">
        <v>23.8</v>
      </c>
      <c r="W49" s="44">
        <v>23.8</v>
      </c>
      <c r="X49" s="44">
        <v>23.8</v>
      </c>
      <c r="Y49" s="44">
        <v>23.8</v>
      </c>
      <c r="Z49" s="44">
        <v>23.8</v>
      </c>
      <c r="AA49" s="44">
        <v>23.8</v>
      </c>
      <c r="AB49" s="44">
        <v>23.8</v>
      </c>
      <c r="AC49" s="44">
        <v>23.8</v>
      </c>
      <c r="AD49" s="44">
        <v>23.8</v>
      </c>
      <c r="AE49" s="44">
        <v>23.8</v>
      </c>
      <c r="AF49" s="44">
        <v>23.8</v>
      </c>
      <c r="AG49" s="59">
        <v>21.93</v>
      </c>
      <c r="AH49" s="45">
        <f t="shared" si="2"/>
        <v>23.8</v>
      </c>
      <c r="AI49" s="46">
        <f t="shared" si="3"/>
        <v>23.8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5.4</v>
      </c>
      <c r="C50" s="44">
        <v>5.4</v>
      </c>
      <c r="D50" s="44">
        <v>5.4</v>
      </c>
      <c r="E50" s="44">
        <v>5.4</v>
      </c>
      <c r="F50" s="44">
        <v>5.4</v>
      </c>
      <c r="G50" s="44">
        <v>5.4</v>
      </c>
      <c r="H50" s="44">
        <v>5.4</v>
      </c>
      <c r="I50" s="44">
        <v>5.4</v>
      </c>
      <c r="J50" s="44">
        <v>5.4</v>
      </c>
      <c r="K50" s="44">
        <v>5.4</v>
      </c>
      <c r="L50" s="44">
        <v>5.4</v>
      </c>
      <c r="M50" s="44">
        <v>5.4</v>
      </c>
      <c r="N50" s="44">
        <v>5.4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5</v>
      </c>
      <c r="Z50" s="44">
        <v>11</v>
      </c>
      <c r="AA50" s="44">
        <v>11</v>
      </c>
      <c r="AB50" s="44">
        <v>6.7</v>
      </c>
      <c r="AC50" s="44">
        <v>6.7</v>
      </c>
      <c r="AD50" s="44">
        <v>6.7</v>
      </c>
      <c r="AE50" s="44">
        <v>6.7</v>
      </c>
      <c r="AF50" s="44">
        <v>6.7</v>
      </c>
      <c r="AG50" s="59">
        <v>21.3</v>
      </c>
      <c r="AH50" s="45">
        <f t="shared" si="2"/>
        <v>11</v>
      </c>
      <c r="AI50" s="46">
        <f t="shared" si="3"/>
        <v>0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0</v>
      </c>
      <c r="C51" s="44">
        <v>0</v>
      </c>
      <c r="D51" s="44">
        <v>0</v>
      </c>
      <c r="E51" s="44">
        <v>0</v>
      </c>
      <c r="F51" s="44">
        <v>11</v>
      </c>
      <c r="G51" s="44">
        <v>6.5</v>
      </c>
      <c r="H51" s="44">
        <v>6.5</v>
      </c>
      <c r="I51" s="44">
        <v>6.5</v>
      </c>
      <c r="J51" s="44">
        <v>11.5</v>
      </c>
      <c r="K51" s="44">
        <v>11.5</v>
      </c>
      <c r="L51" s="44">
        <v>11.5</v>
      </c>
      <c r="M51" s="44">
        <v>11.5</v>
      </c>
      <c r="N51" s="44">
        <v>11.5</v>
      </c>
      <c r="O51" s="44">
        <v>11.5</v>
      </c>
      <c r="P51" s="44">
        <v>11.5</v>
      </c>
      <c r="Q51" s="44">
        <v>11.5</v>
      </c>
      <c r="R51" s="44">
        <v>11.5</v>
      </c>
      <c r="S51" s="44">
        <v>11.5</v>
      </c>
      <c r="T51" s="44">
        <v>11.5</v>
      </c>
      <c r="U51" s="44">
        <v>11.5</v>
      </c>
      <c r="V51" s="44">
        <v>11.5</v>
      </c>
      <c r="W51" s="44">
        <v>11.5</v>
      </c>
      <c r="X51" s="44">
        <v>11.5</v>
      </c>
      <c r="Y51" s="44">
        <v>11.3</v>
      </c>
      <c r="Z51" s="44">
        <v>11.3</v>
      </c>
      <c r="AA51" s="44">
        <v>11.4</v>
      </c>
      <c r="AB51" s="44">
        <v>11.4</v>
      </c>
      <c r="AC51" s="44">
        <v>11.4</v>
      </c>
      <c r="AD51" s="44">
        <v>11.4</v>
      </c>
      <c r="AE51" s="44">
        <v>11.4</v>
      </c>
      <c r="AF51" s="44">
        <v>11.4</v>
      </c>
      <c r="AG51" s="59">
        <v>20</v>
      </c>
      <c r="AH51" s="45">
        <f t="shared" si="2"/>
        <v>11.5</v>
      </c>
      <c r="AI51" s="46">
        <f t="shared" si="3"/>
        <v>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18</v>
      </c>
      <c r="C52" s="44">
        <v>18</v>
      </c>
      <c r="D52" s="44">
        <v>18</v>
      </c>
      <c r="E52" s="44">
        <v>18</v>
      </c>
      <c r="F52" s="44">
        <f>20*0.7</f>
        <v>14</v>
      </c>
      <c r="G52" s="44">
        <f t="shared" ref="G52:H52" si="20">20*0.7</f>
        <v>14</v>
      </c>
      <c r="H52" s="44">
        <f t="shared" si="20"/>
        <v>14</v>
      </c>
      <c r="I52" s="44">
        <f>20*0.8</f>
        <v>16</v>
      </c>
      <c r="J52" s="44">
        <f t="shared" ref="J52:O52" si="21">20*0.9</f>
        <v>18</v>
      </c>
      <c r="K52" s="44">
        <f t="shared" si="21"/>
        <v>18</v>
      </c>
      <c r="L52" s="44">
        <f t="shared" si="21"/>
        <v>18</v>
      </c>
      <c r="M52" s="44">
        <f t="shared" si="21"/>
        <v>18</v>
      </c>
      <c r="N52" s="44">
        <f t="shared" si="21"/>
        <v>18</v>
      </c>
      <c r="O52" s="44">
        <f t="shared" si="21"/>
        <v>18</v>
      </c>
      <c r="P52" s="44">
        <v>16</v>
      </c>
      <c r="Q52" s="44">
        <v>16</v>
      </c>
      <c r="R52" s="44">
        <v>16</v>
      </c>
      <c r="S52" s="44">
        <v>18</v>
      </c>
      <c r="T52" s="44">
        <v>18</v>
      </c>
      <c r="U52" s="44">
        <v>18</v>
      </c>
      <c r="V52" s="44">
        <v>18</v>
      </c>
      <c r="W52" s="44">
        <v>18</v>
      </c>
      <c r="X52" s="44">
        <v>18</v>
      </c>
      <c r="Y52" s="44">
        <v>20</v>
      </c>
      <c r="Z52" s="44">
        <v>20</v>
      </c>
      <c r="AA52" s="44">
        <v>20</v>
      </c>
      <c r="AB52" s="44">
        <v>20</v>
      </c>
      <c r="AC52" s="44">
        <v>20</v>
      </c>
      <c r="AD52" s="44">
        <v>20</v>
      </c>
      <c r="AE52" s="44">
        <v>20</v>
      </c>
      <c r="AF52" s="44">
        <v>20</v>
      </c>
      <c r="AG52" s="59">
        <v>20</v>
      </c>
      <c r="AH52" s="45">
        <f t="shared" si="2"/>
        <v>20</v>
      </c>
      <c r="AI52" s="46">
        <f t="shared" si="3"/>
        <v>14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20.3</v>
      </c>
      <c r="C53" s="44">
        <v>20.3</v>
      </c>
      <c r="D53" s="44">
        <v>20.3</v>
      </c>
      <c r="E53" s="44">
        <v>20.3</v>
      </c>
      <c r="F53" s="44">
        <v>20.3</v>
      </c>
      <c r="G53" s="44">
        <v>20.3</v>
      </c>
      <c r="H53" s="44">
        <v>20.3</v>
      </c>
      <c r="I53" s="44">
        <v>20.3</v>
      </c>
      <c r="J53" s="44">
        <v>20.3</v>
      </c>
      <c r="K53" s="44">
        <v>20.3</v>
      </c>
      <c r="L53" s="44">
        <v>20.3</v>
      </c>
      <c r="M53" s="44">
        <v>20.3</v>
      </c>
      <c r="N53" s="44">
        <v>20.3</v>
      </c>
      <c r="O53" s="44">
        <v>20.3</v>
      </c>
      <c r="P53" s="44">
        <v>20.3</v>
      </c>
      <c r="Q53" s="44">
        <v>20.3</v>
      </c>
      <c r="R53" s="44">
        <v>20.3</v>
      </c>
      <c r="S53" s="44">
        <v>20.3</v>
      </c>
      <c r="T53" s="44">
        <v>20.3</v>
      </c>
      <c r="U53" s="44">
        <v>20.3</v>
      </c>
      <c r="V53" s="44">
        <v>20.3</v>
      </c>
      <c r="W53" s="44">
        <v>20.3</v>
      </c>
      <c r="X53" s="44">
        <v>20.3</v>
      </c>
      <c r="Y53" s="44">
        <v>20.3</v>
      </c>
      <c r="Z53" s="44">
        <v>20.3</v>
      </c>
      <c r="AA53" s="44">
        <v>20.3</v>
      </c>
      <c r="AB53" s="44">
        <v>20.3</v>
      </c>
      <c r="AC53" s="44">
        <v>20.3</v>
      </c>
      <c r="AD53" s="44">
        <v>20.3</v>
      </c>
      <c r="AE53" s="44">
        <v>20.3</v>
      </c>
      <c r="AF53" s="44">
        <v>20.3</v>
      </c>
      <c r="AG53" s="59">
        <v>19.8</v>
      </c>
      <c r="AH53" s="45">
        <f t="shared" si="2"/>
        <v>20.3</v>
      </c>
      <c r="AI53" s="46">
        <f t="shared" si="3"/>
        <v>20.3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7.8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8.6</v>
      </c>
      <c r="Z54" s="44">
        <v>3.7</v>
      </c>
      <c r="AA54" s="44">
        <v>8.6999999999999993</v>
      </c>
      <c r="AB54" s="44">
        <v>8.6999999999999993</v>
      </c>
      <c r="AC54" s="44">
        <v>8.6999999999999993</v>
      </c>
      <c r="AD54" s="44">
        <v>8.6999999999999993</v>
      </c>
      <c r="AE54" s="44">
        <v>8.6999999999999993</v>
      </c>
      <c r="AF54" s="44">
        <v>8.6999999999999993</v>
      </c>
      <c r="AG54" s="59">
        <v>18</v>
      </c>
      <c r="AH54" s="45">
        <f t="shared" si="2"/>
        <v>8.6999999999999993</v>
      </c>
      <c r="AI54" s="46">
        <f t="shared" si="3"/>
        <v>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15.5</v>
      </c>
      <c r="G55" s="44">
        <v>15.5</v>
      </c>
      <c r="H55" s="44">
        <v>15.5</v>
      </c>
      <c r="I55" s="44">
        <v>15.5</v>
      </c>
      <c r="J55" s="44">
        <v>15.5</v>
      </c>
      <c r="K55" s="44">
        <v>15.5</v>
      </c>
      <c r="L55" s="44">
        <v>15.5</v>
      </c>
      <c r="M55" s="44">
        <v>15.5</v>
      </c>
      <c r="N55" s="44">
        <v>15.5</v>
      </c>
      <c r="O55" s="44">
        <v>15.5</v>
      </c>
      <c r="P55" s="44">
        <v>15.5</v>
      </c>
      <c r="Q55" s="44">
        <v>15.5</v>
      </c>
      <c r="R55" s="44">
        <v>15.5</v>
      </c>
      <c r="S55" s="44">
        <v>15.5</v>
      </c>
      <c r="T55" s="44">
        <v>15.5</v>
      </c>
      <c r="U55" s="44">
        <v>15.5</v>
      </c>
      <c r="V55" s="44">
        <v>15.5</v>
      </c>
      <c r="W55" s="44">
        <v>15.5</v>
      </c>
      <c r="X55" s="44">
        <v>15.5</v>
      </c>
      <c r="Y55" s="44">
        <v>15.5</v>
      </c>
      <c r="Z55" s="44">
        <v>15.5</v>
      </c>
      <c r="AA55" s="44">
        <v>15.5</v>
      </c>
      <c r="AB55" s="44">
        <v>15.5</v>
      </c>
      <c r="AC55" s="44">
        <v>15.5</v>
      </c>
      <c r="AD55" s="44">
        <v>15.5</v>
      </c>
      <c r="AE55" s="44">
        <v>15.5</v>
      </c>
      <c r="AF55" s="44">
        <v>15.5</v>
      </c>
      <c r="AG55" s="59">
        <v>15.33</v>
      </c>
      <c r="AH55" s="45">
        <f t="shared" si="2"/>
        <v>15.5</v>
      </c>
      <c r="AI55" s="46">
        <f t="shared" si="3"/>
        <v>15.5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0</v>
      </c>
      <c r="AD56" s="44">
        <v>0</v>
      </c>
      <c r="AE56" s="44">
        <v>0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0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>
        <v>15.5</v>
      </c>
      <c r="D57" s="44">
        <v>15.5</v>
      </c>
      <c r="E57" s="44">
        <v>15.5</v>
      </c>
      <c r="F57" s="44">
        <v>15.5</v>
      </c>
      <c r="G57" s="44">
        <v>15.5</v>
      </c>
      <c r="H57" s="44">
        <v>15.5</v>
      </c>
      <c r="I57" s="44">
        <v>15.5</v>
      </c>
      <c r="J57" s="44">
        <v>15.5</v>
      </c>
      <c r="K57" s="44">
        <v>15.5</v>
      </c>
      <c r="L57" s="44">
        <v>15.5</v>
      </c>
      <c r="M57" s="44">
        <v>15.5</v>
      </c>
      <c r="N57" s="44">
        <v>15.5</v>
      </c>
      <c r="O57" s="44">
        <v>15.5</v>
      </c>
      <c r="P57" s="44">
        <v>15.5</v>
      </c>
      <c r="Q57" s="44">
        <v>15.5</v>
      </c>
      <c r="R57" s="44">
        <v>15.5</v>
      </c>
      <c r="S57" s="44">
        <v>15.5</v>
      </c>
      <c r="T57" s="44">
        <v>15.5</v>
      </c>
      <c r="U57" s="44">
        <v>15.5</v>
      </c>
      <c r="V57" s="44">
        <v>15.5</v>
      </c>
      <c r="W57" s="44">
        <v>15.5</v>
      </c>
      <c r="X57" s="44">
        <v>15.5</v>
      </c>
      <c r="Y57" s="44">
        <v>15.5</v>
      </c>
      <c r="Z57" s="44">
        <v>15.5</v>
      </c>
      <c r="AA57" s="44">
        <v>15.5</v>
      </c>
      <c r="AB57" s="44">
        <v>15.5</v>
      </c>
      <c r="AC57" s="44">
        <v>15.5</v>
      </c>
      <c r="AD57" s="44">
        <v>15.5</v>
      </c>
      <c r="AE57" s="44">
        <v>15.5</v>
      </c>
      <c r="AF57" s="44">
        <v>15.5</v>
      </c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14.8</v>
      </c>
      <c r="C58" s="44">
        <v>14.8</v>
      </c>
      <c r="D58" s="44">
        <v>14.8</v>
      </c>
      <c r="E58" s="44">
        <v>14.8</v>
      </c>
      <c r="F58" s="44">
        <f>14.3*0.8</f>
        <v>11.440000000000001</v>
      </c>
      <c r="G58" s="44">
        <f t="shared" ref="G58:H58" si="22">14.3*0.8</f>
        <v>11.440000000000001</v>
      </c>
      <c r="H58" s="44">
        <f t="shared" si="22"/>
        <v>11.440000000000001</v>
      </c>
      <c r="I58" s="44">
        <v>14.8</v>
      </c>
      <c r="J58" s="44">
        <v>14.8</v>
      </c>
      <c r="K58" s="44">
        <v>14.8</v>
      </c>
      <c r="L58" s="44">
        <v>14.8</v>
      </c>
      <c r="M58" s="44">
        <v>14.8</v>
      </c>
      <c r="N58" s="44">
        <v>14.8</v>
      </c>
      <c r="O58" s="44">
        <v>14.8</v>
      </c>
      <c r="P58" s="44">
        <v>14.8</v>
      </c>
      <c r="Q58" s="44">
        <v>14.8</v>
      </c>
      <c r="R58" s="44">
        <v>14.8</v>
      </c>
      <c r="S58" s="44">
        <v>14.8</v>
      </c>
      <c r="T58" s="44">
        <v>14.8</v>
      </c>
      <c r="U58" s="44">
        <v>14.8</v>
      </c>
      <c r="V58" s="44">
        <v>14.8</v>
      </c>
      <c r="W58" s="44">
        <v>14.8</v>
      </c>
      <c r="X58" s="44">
        <v>14.8</v>
      </c>
      <c r="Y58" s="44">
        <v>14.9</v>
      </c>
      <c r="Z58" s="44">
        <v>14.9</v>
      </c>
      <c r="AA58" s="44">
        <v>14.9</v>
      </c>
      <c r="AB58" s="44">
        <v>14.9</v>
      </c>
      <c r="AC58" s="44">
        <v>14.9</v>
      </c>
      <c r="AD58" s="44">
        <v>14.9</v>
      </c>
      <c r="AE58" s="44">
        <v>14.9</v>
      </c>
      <c r="AF58" s="44">
        <v>14.9</v>
      </c>
      <c r="AG58" s="59">
        <v>14.3</v>
      </c>
      <c r="AH58" s="45">
        <f t="shared" si="2"/>
        <v>14.9</v>
      </c>
      <c r="AI58" s="46">
        <f t="shared" si="3"/>
        <v>11.440000000000001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15</v>
      </c>
      <c r="C61" s="44">
        <v>15</v>
      </c>
      <c r="D61" s="44">
        <v>15</v>
      </c>
      <c r="E61" s="44">
        <v>15</v>
      </c>
      <c r="F61" s="44">
        <v>15</v>
      </c>
      <c r="G61" s="44">
        <v>15</v>
      </c>
      <c r="H61" s="44">
        <v>15</v>
      </c>
      <c r="I61" s="44">
        <v>15</v>
      </c>
      <c r="J61" s="44">
        <v>15</v>
      </c>
      <c r="K61" s="44">
        <v>15</v>
      </c>
      <c r="L61" s="44">
        <v>15</v>
      </c>
      <c r="M61" s="44">
        <v>15</v>
      </c>
      <c r="N61" s="44">
        <v>15</v>
      </c>
      <c r="O61" s="44">
        <v>15</v>
      </c>
      <c r="P61" s="44">
        <v>15</v>
      </c>
      <c r="Q61" s="44">
        <v>15</v>
      </c>
      <c r="R61" s="44">
        <v>15</v>
      </c>
      <c r="S61" s="44">
        <v>15</v>
      </c>
      <c r="T61" s="44">
        <v>15</v>
      </c>
      <c r="U61" s="44">
        <v>15</v>
      </c>
      <c r="V61" s="44">
        <v>15</v>
      </c>
      <c r="W61" s="44">
        <v>15</v>
      </c>
      <c r="X61" s="44">
        <v>15</v>
      </c>
      <c r="Y61" s="44">
        <v>15</v>
      </c>
      <c r="Z61" s="44">
        <v>15</v>
      </c>
      <c r="AA61" s="44">
        <v>15</v>
      </c>
      <c r="AB61" s="44">
        <v>15</v>
      </c>
      <c r="AC61" s="44">
        <v>15</v>
      </c>
      <c r="AD61" s="44">
        <v>15</v>
      </c>
      <c r="AE61" s="44">
        <v>15</v>
      </c>
      <c r="AF61" s="44">
        <v>15</v>
      </c>
      <c r="AG61" s="59">
        <v>13.5</v>
      </c>
      <c r="AH61" s="45">
        <f t="shared" si="2"/>
        <v>15</v>
      </c>
      <c r="AI61" s="46">
        <f t="shared" si="3"/>
        <v>15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11</v>
      </c>
      <c r="C63" s="44">
        <v>11</v>
      </c>
      <c r="D63" s="44">
        <v>11</v>
      </c>
      <c r="E63" s="44">
        <v>11</v>
      </c>
      <c r="F63" s="44">
        <v>11</v>
      </c>
      <c r="G63" s="44">
        <v>11</v>
      </c>
      <c r="H63" s="44">
        <v>11</v>
      </c>
      <c r="I63" s="44">
        <v>11</v>
      </c>
      <c r="J63" s="44">
        <v>11</v>
      </c>
      <c r="K63" s="44">
        <v>11</v>
      </c>
      <c r="L63" s="44">
        <v>11</v>
      </c>
      <c r="M63" s="44">
        <v>11</v>
      </c>
      <c r="N63" s="44">
        <v>11</v>
      </c>
      <c r="O63" s="44">
        <v>11</v>
      </c>
      <c r="P63" s="44">
        <v>11</v>
      </c>
      <c r="Q63" s="44">
        <v>11</v>
      </c>
      <c r="R63" s="44">
        <v>11</v>
      </c>
      <c r="S63" s="44">
        <v>11</v>
      </c>
      <c r="T63" s="44">
        <v>11</v>
      </c>
      <c r="U63" s="44">
        <v>11</v>
      </c>
      <c r="V63" s="44">
        <v>11</v>
      </c>
      <c r="W63" s="44">
        <v>11</v>
      </c>
      <c r="X63" s="44">
        <v>11</v>
      </c>
      <c r="Y63" s="44">
        <v>11</v>
      </c>
      <c r="Z63" s="44">
        <v>11</v>
      </c>
      <c r="AA63" s="44">
        <v>11</v>
      </c>
      <c r="AB63" s="44">
        <v>11</v>
      </c>
      <c r="AC63" s="44">
        <v>11</v>
      </c>
      <c r="AD63" s="44">
        <v>11</v>
      </c>
      <c r="AE63" s="44">
        <v>11</v>
      </c>
      <c r="AF63" s="44">
        <v>11</v>
      </c>
      <c r="AG63" s="59">
        <v>13</v>
      </c>
      <c r="AH63" s="45">
        <f t="shared" si="2"/>
        <v>11</v>
      </c>
      <c r="AI63" s="46">
        <f t="shared" si="3"/>
        <v>11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6.9</v>
      </c>
      <c r="C64" s="44">
        <v>6.9</v>
      </c>
      <c r="D64" s="44">
        <v>6.9</v>
      </c>
      <c r="E64" s="44">
        <v>6.9</v>
      </c>
      <c r="F64" s="44">
        <v>6.9</v>
      </c>
      <c r="G64" s="44">
        <v>5.6</v>
      </c>
      <c r="H64" s="44">
        <v>5.7</v>
      </c>
      <c r="I64" s="44">
        <v>5.6</v>
      </c>
      <c r="J64" s="44">
        <v>5.6</v>
      </c>
      <c r="K64" s="44">
        <v>5.6</v>
      </c>
      <c r="L64" s="44">
        <v>5.6</v>
      </c>
      <c r="M64" s="44">
        <v>6.5</v>
      </c>
      <c r="N64" s="44">
        <v>6.5</v>
      </c>
      <c r="O64" s="44">
        <v>6.5</v>
      </c>
      <c r="P64" s="44">
        <v>6.5</v>
      </c>
      <c r="Q64" s="44">
        <v>6.5</v>
      </c>
      <c r="R64" s="44">
        <v>6.5</v>
      </c>
      <c r="S64" s="44">
        <v>6.5</v>
      </c>
      <c r="T64" s="44">
        <v>6.5</v>
      </c>
      <c r="U64" s="44">
        <v>6.5</v>
      </c>
      <c r="V64" s="44">
        <v>6.5</v>
      </c>
      <c r="W64" s="44">
        <v>6.5</v>
      </c>
      <c r="X64" s="44">
        <v>6.5</v>
      </c>
      <c r="Y64" s="44">
        <v>6.7</v>
      </c>
      <c r="Z64" s="44">
        <v>6.7</v>
      </c>
      <c r="AA64" s="44">
        <v>6.7</v>
      </c>
      <c r="AB64" s="44">
        <v>6.7</v>
      </c>
      <c r="AC64" s="44">
        <v>6.7</v>
      </c>
      <c r="AD64" s="44">
        <v>6.7</v>
      </c>
      <c r="AE64" s="44">
        <v>6.7</v>
      </c>
      <c r="AF64" s="44">
        <v>6.7</v>
      </c>
      <c r="AG64" s="59">
        <v>12</v>
      </c>
      <c r="AH64" s="45">
        <f t="shared" si="2"/>
        <v>6.9</v>
      </c>
      <c r="AI64" s="46">
        <f t="shared" si="3"/>
        <v>5.6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12</v>
      </c>
      <c r="C66" s="44">
        <v>12</v>
      </c>
      <c r="D66" s="44">
        <v>12</v>
      </c>
      <c r="E66" s="44">
        <v>12</v>
      </c>
      <c r="F66" s="44">
        <v>12</v>
      </c>
      <c r="G66" s="44">
        <v>12</v>
      </c>
      <c r="H66" s="44">
        <v>12</v>
      </c>
      <c r="I66" s="44">
        <v>12</v>
      </c>
      <c r="J66" s="44">
        <v>12</v>
      </c>
      <c r="K66" s="44">
        <v>12</v>
      </c>
      <c r="L66" s="44">
        <v>12</v>
      </c>
      <c r="M66" s="44">
        <v>12</v>
      </c>
      <c r="N66" s="44">
        <v>12</v>
      </c>
      <c r="O66" s="44">
        <v>12</v>
      </c>
      <c r="P66" s="44">
        <v>12</v>
      </c>
      <c r="Q66" s="44">
        <v>12</v>
      </c>
      <c r="R66" s="44">
        <v>12</v>
      </c>
      <c r="S66" s="44">
        <v>12</v>
      </c>
      <c r="T66" s="44">
        <v>12</v>
      </c>
      <c r="U66" s="44">
        <v>12</v>
      </c>
      <c r="V66" s="44">
        <v>12</v>
      </c>
      <c r="W66" s="44">
        <v>12</v>
      </c>
      <c r="X66" s="44">
        <v>12</v>
      </c>
      <c r="Y66" s="44">
        <v>12</v>
      </c>
      <c r="Z66" s="44">
        <v>12</v>
      </c>
      <c r="AA66" s="44">
        <v>12</v>
      </c>
      <c r="AB66" s="44">
        <v>12</v>
      </c>
      <c r="AC66" s="44">
        <v>12</v>
      </c>
      <c r="AD66" s="44">
        <v>12</v>
      </c>
      <c r="AE66" s="44">
        <v>12</v>
      </c>
      <c r="AF66" s="44">
        <v>12</v>
      </c>
      <c r="AG66" s="59">
        <v>12</v>
      </c>
      <c r="AH66" s="45">
        <f t="shared" si="2"/>
        <v>12</v>
      </c>
      <c r="AI66" s="46">
        <f t="shared" si="3"/>
        <v>12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13.3</v>
      </c>
      <c r="C67" s="44">
        <v>13.3</v>
      </c>
      <c r="D67" s="44">
        <v>13.3</v>
      </c>
      <c r="E67" s="44">
        <v>13.3</v>
      </c>
      <c r="F67" s="44">
        <v>13.3</v>
      </c>
      <c r="G67" s="44">
        <v>13.3</v>
      </c>
      <c r="H67" s="44">
        <v>13.3</v>
      </c>
      <c r="I67" s="44">
        <v>13.3</v>
      </c>
      <c r="J67" s="44">
        <v>13.3</v>
      </c>
      <c r="K67" s="44">
        <v>13.3</v>
      </c>
      <c r="L67" s="44">
        <v>13.3</v>
      </c>
      <c r="M67" s="44">
        <v>13.3</v>
      </c>
      <c r="N67" s="44">
        <v>13.3</v>
      </c>
      <c r="O67" s="44">
        <v>13.3</v>
      </c>
      <c r="P67" s="44">
        <v>13.3</v>
      </c>
      <c r="Q67" s="44">
        <v>13.3</v>
      </c>
      <c r="R67" s="44">
        <v>13.3</v>
      </c>
      <c r="S67" s="44">
        <v>13.3</v>
      </c>
      <c r="T67" s="44">
        <v>13.3</v>
      </c>
      <c r="U67" s="44">
        <v>13.3</v>
      </c>
      <c r="V67" s="44">
        <v>13.3</v>
      </c>
      <c r="W67" s="44">
        <v>13.3</v>
      </c>
      <c r="X67" s="44">
        <v>13.3</v>
      </c>
      <c r="Y67" s="44">
        <v>13.3</v>
      </c>
      <c r="Z67" s="44">
        <v>13.3</v>
      </c>
      <c r="AA67" s="44">
        <v>13.3</v>
      </c>
      <c r="AB67" s="44">
        <v>13.3</v>
      </c>
      <c r="AC67" s="44">
        <v>13.3</v>
      </c>
      <c r="AD67" s="44">
        <v>13.3</v>
      </c>
      <c r="AE67" s="44">
        <v>13.3</v>
      </c>
      <c r="AF67" s="44">
        <v>13.3</v>
      </c>
      <c r="AG67" s="59">
        <v>12</v>
      </c>
      <c r="AH67" s="45">
        <f t="shared" si="2"/>
        <v>13.3</v>
      </c>
      <c r="AI67" s="46">
        <f t="shared" si="3"/>
        <v>13.3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11.1</v>
      </c>
      <c r="C68" s="44">
        <v>11.1</v>
      </c>
      <c r="D68" s="44">
        <v>11.1</v>
      </c>
      <c r="E68" s="44">
        <v>11.1</v>
      </c>
      <c r="F68" s="44">
        <v>11.1</v>
      </c>
      <c r="G68" s="44">
        <v>11.1</v>
      </c>
      <c r="H68" s="44">
        <v>9.8000000000000007</v>
      </c>
      <c r="I68" s="44">
        <v>9.8000000000000007</v>
      </c>
      <c r="J68" s="44">
        <v>10.199999999999999</v>
      </c>
      <c r="K68" s="44">
        <v>10.199999999999999</v>
      </c>
      <c r="L68" s="44">
        <v>10.199999999999999</v>
      </c>
      <c r="M68" s="44">
        <v>10.199999999999999</v>
      </c>
      <c r="N68" s="44">
        <v>10.199999999999999</v>
      </c>
      <c r="O68" s="44">
        <v>10.199999999999999</v>
      </c>
      <c r="P68" s="44">
        <v>10.199999999999999</v>
      </c>
      <c r="Q68" s="44">
        <v>10.199999999999999</v>
      </c>
      <c r="R68" s="44">
        <v>10.199999999999999</v>
      </c>
      <c r="S68" s="44">
        <v>10.199999999999999</v>
      </c>
      <c r="T68" s="44">
        <v>10.199999999999999</v>
      </c>
      <c r="U68" s="44">
        <v>10.199999999999999</v>
      </c>
      <c r="V68" s="44">
        <v>10.199999999999999</v>
      </c>
      <c r="W68" s="44">
        <v>10.199999999999999</v>
      </c>
      <c r="X68" s="44">
        <v>10.199999999999999</v>
      </c>
      <c r="Y68" s="44">
        <v>10.199999999999999</v>
      </c>
      <c r="Z68" s="44">
        <v>10.199999999999999</v>
      </c>
      <c r="AA68" s="44">
        <v>10.199999999999999</v>
      </c>
      <c r="AB68" s="44">
        <v>12.5</v>
      </c>
      <c r="AC68" s="44">
        <v>12.5</v>
      </c>
      <c r="AD68" s="44">
        <v>12.5</v>
      </c>
      <c r="AE68" s="44">
        <v>12.5</v>
      </c>
      <c r="AF68" s="44">
        <v>9.6</v>
      </c>
      <c r="AG68" s="59">
        <v>12</v>
      </c>
      <c r="AH68" s="45">
        <f t="shared" si="2"/>
        <v>12.5</v>
      </c>
      <c r="AI68" s="46">
        <f t="shared" si="3"/>
        <v>9.6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9.5</v>
      </c>
      <c r="C69" s="44">
        <v>9.5</v>
      </c>
      <c r="D69" s="44">
        <v>9.5</v>
      </c>
      <c r="E69" s="44">
        <v>9.5</v>
      </c>
      <c r="F69" s="44">
        <v>9.5</v>
      </c>
      <c r="G69" s="44">
        <v>9.5</v>
      </c>
      <c r="H69" s="44">
        <v>9.5</v>
      </c>
      <c r="I69" s="44">
        <v>9.5</v>
      </c>
      <c r="J69" s="44">
        <v>9.5</v>
      </c>
      <c r="K69" s="44">
        <v>9.5</v>
      </c>
      <c r="L69" s="44">
        <v>9.5</v>
      </c>
      <c r="M69" s="44">
        <v>9.5</v>
      </c>
      <c r="N69" s="44">
        <v>9.5</v>
      </c>
      <c r="O69" s="44">
        <v>9.5</v>
      </c>
      <c r="P69" s="44">
        <v>9.5</v>
      </c>
      <c r="Q69" s="44">
        <v>9.5</v>
      </c>
      <c r="R69" s="44">
        <v>9.5</v>
      </c>
      <c r="S69" s="44">
        <v>10</v>
      </c>
      <c r="T69" s="44">
        <v>10</v>
      </c>
      <c r="U69" s="44">
        <v>10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10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9.5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10.199999999999999</v>
      </c>
      <c r="C70" s="44">
        <v>10.199999999999999</v>
      </c>
      <c r="D70" s="44">
        <v>10.199999999999999</v>
      </c>
      <c r="E70" s="44">
        <v>10.199999999999999</v>
      </c>
      <c r="F70" s="44">
        <v>10.199999999999999</v>
      </c>
      <c r="G70" s="44">
        <v>10.199999999999999</v>
      </c>
      <c r="H70" s="44">
        <v>10.199999999999999</v>
      </c>
      <c r="I70" s="44">
        <v>10.199999999999999</v>
      </c>
      <c r="J70" s="44">
        <v>10.199999999999999</v>
      </c>
      <c r="K70" s="44">
        <v>10.199999999999999</v>
      </c>
      <c r="L70" s="44">
        <v>10.199999999999999</v>
      </c>
      <c r="M70" s="44">
        <v>10.199999999999999</v>
      </c>
      <c r="N70" s="44">
        <v>10.199999999999999</v>
      </c>
      <c r="O70" s="44">
        <v>10.199999999999999</v>
      </c>
      <c r="P70" s="44">
        <v>10.199999999999999</v>
      </c>
      <c r="Q70" s="44">
        <v>10.199999999999999</v>
      </c>
      <c r="R70" s="44">
        <v>10.199999999999999</v>
      </c>
      <c r="S70" s="44">
        <v>10.199999999999999</v>
      </c>
      <c r="T70" s="44">
        <v>10.199999999999999</v>
      </c>
      <c r="U70" s="44">
        <v>10.199999999999999</v>
      </c>
      <c r="V70" s="44">
        <v>10.199999999999999</v>
      </c>
      <c r="W70" s="44">
        <v>10.199999999999999</v>
      </c>
      <c r="X70" s="44">
        <v>10.199999999999999</v>
      </c>
      <c r="Y70" s="44">
        <v>10.199999999999999</v>
      </c>
      <c r="Z70" s="44">
        <v>10.199999999999999</v>
      </c>
      <c r="AA70" s="44">
        <v>11</v>
      </c>
      <c r="AB70" s="44">
        <v>11</v>
      </c>
      <c r="AC70" s="44">
        <v>11</v>
      </c>
      <c r="AD70" s="44">
        <v>11</v>
      </c>
      <c r="AE70" s="44">
        <v>11</v>
      </c>
      <c r="AF70" s="44">
        <v>11</v>
      </c>
      <c r="AG70" s="59">
        <v>11</v>
      </c>
      <c r="AH70" s="45">
        <f t="shared" si="2"/>
        <v>11</v>
      </c>
      <c r="AI70" s="46">
        <f t="shared" si="3"/>
        <v>10.199999999999999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9.4</v>
      </c>
      <c r="C71" s="44">
        <v>9.4</v>
      </c>
      <c r="D71" s="44">
        <v>9.4</v>
      </c>
      <c r="E71" s="44">
        <v>9.4</v>
      </c>
      <c r="F71" s="44">
        <v>9.4</v>
      </c>
      <c r="G71" s="44">
        <v>9.4</v>
      </c>
      <c r="H71" s="44">
        <v>9.4</v>
      </c>
      <c r="I71" s="44">
        <v>9.4</v>
      </c>
      <c r="J71" s="44">
        <v>9.4</v>
      </c>
      <c r="K71" s="44">
        <v>9.4</v>
      </c>
      <c r="L71" s="44">
        <v>9.4</v>
      </c>
      <c r="M71" s="44">
        <v>9.4</v>
      </c>
      <c r="N71" s="44">
        <v>9.4</v>
      </c>
      <c r="O71" s="44">
        <v>9.4</v>
      </c>
      <c r="P71" s="44">
        <v>9.4</v>
      </c>
      <c r="Q71" s="44">
        <v>9.4</v>
      </c>
      <c r="R71" s="44">
        <v>9.4</v>
      </c>
      <c r="S71" s="44">
        <v>9.4</v>
      </c>
      <c r="T71" s="44">
        <v>9.4</v>
      </c>
      <c r="U71" s="44">
        <v>9.4</v>
      </c>
      <c r="V71" s="44">
        <v>9.4</v>
      </c>
      <c r="W71" s="44">
        <v>9.4</v>
      </c>
      <c r="X71" s="44">
        <v>9.4</v>
      </c>
      <c r="Y71" s="44">
        <v>9.4</v>
      </c>
      <c r="Z71" s="44">
        <v>9.4</v>
      </c>
      <c r="AA71" s="44">
        <v>10</v>
      </c>
      <c r="AB71" s="44">
        <v>10</v>
      </c>
      <c r="AC71" s="44">
        <v>10</v>
      </c>
      <c r="AD71" s="44">
        <v>10</v>
      </c>
      <c r="AE71" s="44">
        <v>10</v>
      </c>
      <c r="AF71" s="44">
        <v>10</v>
      </c>
      <c r="AG71" s="59">
        <v>11</v>
      </c>
      <c r="AH71" s="45">
        <f t="shared" si="2"/>
        <v>10</v>
      </c>
      <c r="AI71" s="46">
        <f t="shared" si="3"/>
        <v>9.4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11.6</v>
      </c>
      <c r="C72" s="44">
        <v>11.6</v>
      </c>
      <c r="D72" s="44">
        <v>11.6</v>
      </c>
      <c r="E72" s="44">
        <v>11.6</v>
      </c>
      <c r="F72" s="44">
        <v>11.6</v>
      </c>
      <c r="G72" s="44">
        <v>11.6</v>
      </c>
      <c r="H72" s="44">
        <v>11.6</v>
      </c>
      <c r="I72" s="44">
        <v>11.6</v>
      </c>
      <c r="J72" s="44">
        <v>11.6</v>
      </c>
      <c r="K72" s="44">
        <v>11.6</v>
      </c>
      <c r="L72" s="44">
        <v>11.6</v>
      </c>
      <c r="M72" s="44">
        <v>11.6</v>
      </c>
      <c r="N72" s="44">
        <v>11.6</v>
      </c>
      <c r="O72" s="44">
        <v>11.6</v>
      </c>
      <c r="P72" s="44">
        <v>11.6</v>
      </c>
      <c r="Q72" s="44">
        <v>11.6</v>
      </c>
      <c r="R72" s="44">
        <v>11.6</v>
      </c>
      <c r="S72" s="44">
        <v>11.6</v>
      </c>
      <c r="T72" s="44">
        <v>11.6</v>
      </c>
      <c r="U72" s="44">
        <v>11.6</v>
      </c>
      <c r="V72" s="44">
        <v>11.6</v>
      </c>
      <c r="W72" s="44">
        <v>11.6</v>
      </c>
      <c r="X72" s="44">
        <v>11.6</v>
      </c>
      <c r="Y72" s="44">
        <v>11.6</v>
      </c>
      <c r="Z72" s="44">
        <v>11.6</v>
      </c>
      <c r="AA72" s="44">
        <v>11.6</v>
      </c>
      <c r="AB72" s="44">
        <v>11.6</v>
      </c>
      <c r="AC72" s="44">
        <v>11.6</v>
      </c>
      <c r="AD72" s="44">
        <v>11.6</v>
      </c>
      <c r="AE72" s="44">
        <v>11.6</v>
      </c>
      <c r="AF72" s="44">
        <v>11.6</v>
      </c>
      <c r="AG72" s="59">
        <v>10.7</v>
      </c>
      <c r="AH72" s="45">
        <f t="shared" si="2"/>
        <v>11.6</v>
      </c>
      <c r="AI72" s="46">
        <f t="shared" si="3"/>
        <v>11.6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5.5</v>
      </c>
      <c r="C73" s="44">
        <v>5.5</v>
      </c>
      <c r="D73" s="44">
        <v>5.5</v>
      </c>
      <c r="E73" s="44">
        <v>5.5</v>
      </c>
      <c r="F73" s="44">
        <v>5.5</v>
      </c>
      <c r="G73" s="44">
        <v>5.5</v>
      </c>
      <c r="H73" s="44">
        <v>5.5</v>
      </c>
      <c r="I73" s="44">
        <v>5.5</v>
      </c>
      <c r="J73" s="44">
        <v>5.5</v>
      </c>
      <c r="K73" s="44">
        <v>5.5</v>
      </c>
      <c r="L73" s="44">
        <v>5.5</v>
      </c>
      <c r="M73" s="44">
        <v>10.7</v>
      </c>
      <c r="N73" s="44">
        <v>10.7</v>
      </c>
      <c r="O73" s="44">
        <v>4.7</v>
      </c>
      <c r="P73" s="44">
        <v>4.7</v>
      </c>
      <c r="Q73" s="44">
        <v>4.7</v>
      </c>
      <c r="R73" s="44">
        <v>10.7</v>
      </c>
      <c r="S73" s="44">
        <v>10.7</v>
      </c>
      <c r="T73" s="44">
        <v>10.7</v>
      </c>
      <c r="U73" s="44">
        <v>10.7</v>
      </c>
      <c r="V73" s="44">
        <v>10.7</v>
      </c>
      <c r="W73" s="44">
        <v>10.7</v>
      </c>
      <c r="X73" s="44">
        <v>10.7</v>
      </c>
      <c r="Y73" s="44">
        <v>10.7</v>
      </c>
      <c r="Z73" s="44">
        <v>10.7</v>
      </c>
      <c r="AA73" s="44">
        <v>10.7</v>
      </c>
      <c r="AB73" s="44">
        <v>10.7</v>
      </c>
      <c r="AC73" s="44">
        <v>10.7</v>
      </c>
      <c r="AD73" s="44">
        <v>10.7</v>
      </c>
      <c r="AE73" s="44">
        <v>10.7</v>
      </c>
      <c r="AF73" s="44">
        <v>10.7</v>
      </c>
      <c r="AG73" s="59">
        <v>10.3</v>
      </c>
      <c r="AH73" s="45">
        <f>MAX(B73:AF73)</f>
        <v>10.7</v>
      </c>
      <c r="AI73" s="46">
        <f>MIN(B73:AF73)</f>
        <v>4.7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9</v>
      </c>
      <c r="C74" s="44">
        <v>9</v>
      </c>
      <c r="D74" s="44">
        <v>9</v>
      </c>
      <c r="E74" s="44">
        <v>9</v>
      </c>
      <c r="F74" s="44">
        <v>9</v>
      </c>
      <c r="G74" s="44">
        <v>9</v>
      </c>
      <c r="H74" s="44">
        <v>9</v>
      </c>
      <c r="I74" s="44">
        <v>9</v>
      </c>
      <c r="J74" s="44">
        <v>9</v>
      </c>
      <c r="K74" s="44">
        <v>9</v>
      </c>
      <c r="L74" s="44">
        <v>9</v>
      </c>
      <c r="M74" s="44">
        <v>9</v>
      </c>
      <c r="N74" s="44">
        <v>9</v>
      </c>
      <c r="O74" s="44">
        <v>9</v>
      </c>
      <c r="P74" s="44">
        <v>9</v>
      </c>
      <c r="Q74" s="44">
        <v>9</v>
      </c>
      <c r="R74" s="44">
        <v>9</v>
      </c>
      <c r="S74" s="44">
        <v>10</v>
      </c>
      <c r="T74" s="44">
        <v>10</v>
      </c>
      <c r="U74" s="44">
        <v>10</v>
      </c>
      <c r="V74" s="44">
        <v>10</v>
      </c>
      <c r="W74" s="44">
        <v>10</v>
      </c>
      <c r="X74" s="44">
        <v>10</v>
      </c>
      <c r="Y74" s="44">
        <v>10</v>
      </c>
      <c r="Z74" s="44">
        <v>10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9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8.4</v>
      </c>
      <c r="C76" s="44">
        <v>8.4</v>
      </c>
      <c r="D76" s="44">
        <v>8.4</v>
      </c>
      <c r="E76" s="44">
        <v>8.4</v>
      </c>
      <c r="F76" s="44">
        <v>8.4</v>
      </c>
      <c r="G76" s="44">
        <v>8.4</v>
      </c>
      <c r="H76" s="44">
        <v>8.4</v>
      </c>
      <c r="I76" s="44">
        <v>8.4</v>
      </c>
      <c r="J76" s="44">
        <v>8.4</v>
      </c>
      <c r="K76" s="44">
        <v>8.4</v>
      </c>
      <c r="L76" s="44">
        <v>8.4</v>
      </c>
      <c r="M76" s="44">
        <v>8.4</v>
      </c>
      <c r="N76" s="44">
        <v>8.4</v>
      </c>
      <c r="O76" s="44">
        <v>8.4</v>
      </c>
      <c r="P76" s="44">
        <v>8.4</v>
      </c>
      <c r="Q76" s="44">
        <v>8.4</v>
      </c>
      <c r="R76" s="44">
        <v>8.4</v>
      </c>
      <c r="S76" s="44">
        <v>8.4</v>
      </c>
      <c r="T76" s="44">
        <v>8.4</v>
      </c>
      <c r="U76" s="44">
        <v>8.4</v>
      </c>
      <c r="V76" s="44">
        <v>8.4</v>
      </c>
      <c r="W76" s="44">
        <v>8.4</v>
      </c>
      <c r="X76" s="44">
        <v>8.4</v>
      </c>
      <c r="Y76" s="44">
        <v>8.4</v>
      </c>
      <c r="Z76" s="44">
        <v>8.4</v>
      </c>
      <c r="AA76" s="44">
        <v>9</v>
      </c>
      <c r="AB76" s="44">
        <v>9</v>
      </c>
      <c r="AC76" s="44">
        <v>9</v>
      </c>
      <c r="AD76" s="44">
        <v>9</v>
      </c>
      <c r="AE76" s="44">
        <v>9</v>
      </c>
      <c r="AF76" s="44">
        <v>9</v>
      </c>
      <c r="AG76" s="59">
        <v>10</v>
      </c>
      <c r="AH76" s="45">
        <f t="shared" si="2"/>
        <v>9</v>
      </c>
      <c r="AI76" s="46">
        <f t="shared" si="3"/>
        <v>8.4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77.3+99.1</f>
        <v>176.39999999999998</v>
      </c>
      <c r="C79" s="63">
        <f>77.3+99.1</f>
        <v>176.39999999999998</v>
      </c>
      <c r="D79" s="63">
        <f t="shared" ref="D79:E79" si="23">77.3+99.1</f>
        <v>176.39999999999998</v>
      </c>
      <c r="E79" s="63">
        <f t="shared" si="23"/>
        <v>176.39999999999998</v>
      </c>
      <c r="F79" s="63">
        <f>78.3+106.8</f>
        <v>185.1</v>
      </c>
      <c r="G79" s="63">
        <f>72.7+100</f>
        <v>172.7</v>
      </c>
      <c r="H79" s="63">
        <f>78.2+99.7</f>
        <v>177.9</v>
      </c>
      <c r="I79" s="63">
        <f>78.2+99.9</f>
        <v>178.10000000000002</v>
      </c>
      <c r="J79" s="63">
        <f>78.1+99</f>
        <v>177.1</v>
      </c>
      <c r="K79" s="63">
        <f>78+98.8</f>
        <v>176.8</v>
      </c>
      <c r="L79" s="63">
        <f>77.9+98.7</f>
        <v>176.60000000000002</v>
      </c>
      <c r="M79" s="63">
        <v>176.3</v>
      </c>
      <c r="N79" s="63">
        <v>179.1</v>
      </c>
      <c r="O79" s="63">
        <v>181.5</v>
      </c>
      <c r="P79" s="63">
        <v>180.7</v>
      </c>
      <c r="Q79" s="63">
        <v>175.9</v>
      </c>
      <c r="R79" s="63">
        <v>182.2</v>
      </c>
      <c r="S79" s="63">
        <f>77.9+95.2</f>
        <v>173.10000000000002</v>
      </c>
      <c r="T79" s="63">
        <f>77.9+95.2</f>
        <v>173.10000000000002</v>
      </c>
      <c r="U79" s="63">
        <f>77.9+95.2</f>
        <v>173.10000000000002</v>
      </c>
      <c r="V79" s="63">
        <f>77.9+95.2</f>
        <v>173.10000000000002</v>
      </c>
      <c r="W79" s="63">
        <f>90.1+90.9</f>
        <v>181</v>
      </c>
      <c r="X79" s="63">
        <f>90.1+90.9</f>
        <v>181</v>
      </c>
      <c r="Y79" s="63">
        <f>90.1+90.9</f>
        <v>181</v>
      </c>
      <c r="Z79" s="63">
        <f>90.1+90.9</f>
        <v>181</v>
      </c>
      <c r="AA79" s="63">
        <f t="shared" ref="AA79" si="24">90.1+90.9</f>
        <v>181</v>
      </c>
      <c r="AB79" s="63">
        <v>173</v>
      </c>
      <c r="AC79" s="63">
        <v>173</v>
      </c>
      <c r="AD79" s="63">
        <v>173</v>
      </c>
      <c r="AE79" s="63">
        <f>56.6+97.3</f>
        <v>153.9</v>
      </c>
      <c r="AF79" s="63">
        <f>97.3+70.3</f>
        <v>167.6</v>
      </c>
      <c r="AG79" s="59">
        <v>240</v>
      </c>
      <c r="AH79" s="45">
        <f t="shared" si="2"/>
        <v>185.1</v>
      </c>
      <c r="AI79" s="46">
        <f t="shared" si="3"/>
        <v>153.9</v>
      </c>
      <c r="AK79" s="47"/>
    </row>
    <row r="80" spans="1:88" ht="15.75" thickBot="1" x14ac:dyDescent="0.3">
      <c r="A80" s="65" t="s">
        <v>32</v>
      </c>
      <c r="B80" s="66">
        <f t="shared" ref="B80:C80" si="25">SUM(B11:B78)</f>
        <v>1757.8000000000002</v>
      </c>
      <c r="C80" s="66">
        <f t="shared" si="25"/>
        <v>1783.4</v>
      </c>
      <c r="D80" s="66">
        <f t="shared" ref="D80:E80" si="26">SUM(D11:D78)</f>
        <v>1783.4</v>
      </c>
      <c r="E80" s="66">
        <f t="shared" si="26"/>
        <v>1783.4</v>
      </c>
      <c r="F80" s="66">
        <f t="shared" ref="F80" si="27">SUM(F11:F78)</f>
        <v>1685.9400000000003</v>
      </c>
      <c r="G80" s="66">
        <f t="shared" ref="G80:AG80" si="28">SUM(G11:G78)</f>
        <v>1628.24</v>
      </c>
      <c r="H80" s="66">
        <f t="shared" si="28"/>
        <v>1634.8400000000001</v>
      </c>
      <c r="I80" s="66">
        <f t="shared" si="28"/>
        <v>1652.6</v>
      </c>
      <c r="J80" s="66">
        <f t="shared" si="28"/>
        <v>1737.2</v>
      </c>
      <c r="K80" s="66">
        <f t="shared" si="28"/>
        <v>1796.7</v>
      </c>
      <c r="L80" s="66">
        <f t="shared" si="28"/>
        <v>1839.6999999999994</v>
      </c>
      <c r="M80" s="66">
        <f t="shared" si="28"/>
        <v>1852.0999999999997</v>
      </c>
      <c r="N80" s="66">
        <f t="shared" si="28"/>
        <v>1855.6999999999998</v>
      </c>
      <c r="O80" s="66">
        <f t="shared" si="28"/>
        <v>1828.0999999999995</v>
      </c>
      <c r="P80" s="66">
        <f t="shared" si="28"/>
        <v>1819.6999999999998</v>
      </c>
      <c r="Q80" s="66">
        <f t="shared" si="28"/>
        <v>1816.1999999999998</v>
      </c>
      <c r="R80" s="66">
        <f t="shared" si="28"/>
        <v>1811.3999999999999</v>
      </c>
      <c r="S80" s="66">
        <f t="shared" si="28"/>
        <v>1741.2000000000003</v>
      </c>
      <c r="T80" s="66">
        <f t="shared" si="28"/>
        <v>1741.2000000000003</v>
      </c>
      <c r="U80" s="66">
        <f t="shared" ref="U80:V80" si="29">SUM(U11:U78)</f>
        <v>1729.8000000000002</v>
      </c>
      <c r="V80" s="66">
        <f t="shared" si="29"/>
        <v>1803.3999999999999</v>
      </c>
      <c r="W80" s="66">
        <f t="shared" si="28"/>
        <v>1810.5</v>
      </c>
      <c r="X80" s="66">
        <f t="shared" si="28"/>
        <v>1812.1</v>
      </c>
      <c r="Y80" s="66">
        <f t="shared" si="28"/>
        <v>1857.0999999999997</v>
      </c>
      <c r="Z80" s="66">
        <f t="shared" ref="Z80:AA80" si="30">SUM(Z11:Z78)</f>
        <v>1910.7999999999997</v>
      </c>
      <c r="AA80" s="66">
        <f t="shared" si="30"/>
        <v>1921.8999999999996</v>
      </c>
      <c r="AB80" s="66">
        <f t="shared" ref="AB80:AD80" si="31">SUM(AB11:AB78)</f>
        <v>1918.3999999999996</v>
      </c>
      <c r="AC80" s="66">
        <f t="shared" si="31"/>
        <v>1899.3999999999996</v>
      </c>
      <c r="AD80" s="66">
        <f t="shared" si="31"/>
        <v>1870.9999999999995</v>
      </c>
      <c r="AE80" s="66">
        <f t="shared" si="28"/>
        <v>1776.5</v>
      </c>
      <c r="AF80" s="66">
        <f t="shared" si="28"/>
        <v>1774.4999999999998</v>
      </c>
      <c r="AG80" s="66">
        <f t="shared" si="28"/>
        <v>2672.3274000000001</v>
      </c>
      <c r="AH80" s="45">
        <f t="shared" si="2"/>
        <v>1921.8999999999996</v>
      </c>
      <c r="AI80" s="46">
        <f t="shared" si="3"/>
        <v>1628.24</v>
      </c>
      <c r="AK80" s="47"/>
    </row>
    <row r="81" spans="1:75" x14ac:dyDescent="0.25">
      <c r="A81" s="67" t="s">
        <v>366</v>
      </c>
      <c r="B81" s="44">
        <v>456.8</v>
      </c>
      <c r="C81" s="44">
        <v>456.8</v>
      </c>
      <c r="D81" s="44">
        <v>456.8</v>
      </c>
      <c r="E81" s="44">
        <v>456.8</v>
      </c>
      <c r="F81" s="44">
        <v>456.8</v>
      </c>
      <c r="G81" s="44">
        <v>456.8</v>
      </c>
      <c r="H81" s="44">
        <v>456.8</v>
      </c>
      <c r="I81" s="44">
        <v>456.8</v>
      </c>
      <c r="J81" s="44">
        <v>456.8</v>
      </c>
      <c r="K81" s="44">
        <v>457</v>
      </c>
      <c r="L81" s="44">
        <v>457</v>
      </c>
      <c r="M81" s="44">
        <v>457</v>
      </c>
      <c r="N81" s="44">
        <v>457</v>
      </c>
      <c r="O81" s="44">
        <v>457</v>
      </c>
      <c r="P81" s="44">
        <v>457</v>
      </c>
      <c r="Q81" s="44">
        <v>457.14</v>
      </c>
      <c r="R81" s="44">
        <v>457.14</v>
      </c>
      <c r="S81" s="44">
        <v>457.2</v>
      </c>
      <c r="T81" s="44">
        <v>457.2</v>
      </c>
      <c r="U81" s="44">
        <v>457.2</v>
      </c>
      <c r="V81" s="44">
        <v>457.2</v>
      </c>
      <c r="W81" s="44">
        <v>457.2</v>
      </c>
      <c r="X81" s="44">
        <v>457.2</v>
      </c>
      <c r="Y81" s="44">
        <v>457.2</v>
      </c>
      <c r="Z81" s="44">
        <v>457.2</v>
      </c>
      <c r="AA81" s="44">
        <v>457.2</v>
      </c>
      <c r="AB81" s="44">
        <v>457.2</v>
      </c>
      <c r="AC81" s="44">
        <v>457.2</v>
      </c>
      <c r="AD81" s="44">
        <v>457.2</v>
      </c>
      <c r="AE81" s="44">
        <v>457.2</v>
      </c>
      <c r="AF81" s="44">
        <v>457.2</v>
      </c>
      <c r="AG81" s="59">
        <v>456</v>
      </c>
      <c r="AH81" s="45">
        <f t="shared" si="2"/>
        <v>457.2</v>
      </c>
      <c r="AI81" s="46">
        <f t="shared" si="3"/>
        <v>456.8</v>
      </c>
      <c r="AK81" s="47"/>
    </row>
    <row r="82" spans="1:75" x14ac:dyDescent="0.25">
      <c r="A82" s="68" t="s">
        <v>367</v>
      </c>
      <c r="B82" s="43">
        <v>90.1</v>
      </c>
      <c r="C82" s="43">
        <v>90.1</v>
      </c>
      <c r="D82" s="43">
        <v>90.1</v>
      </c>
      <c r="E82" s="43">
        <v>90.1</v>
      </c>
      <c r="F82" s="43">
        <v>74</v>
      </c>
      <c r="G82" s="43">
        <v>74</v>
      </c>
      <c r="H82" s="43">
        <v>74</v>
      </c>
      <c r="I82" s="43">
        <v>74</v>
      </c>
      <c r="J82" s="43">
        <v>0</v>
      </c>
      <c r="K82" s="43">
        <v>0</v>
      </c>
      <c r="L82" s="43">
        <v>0</v>
      </c>
      <c r="M82" s="43">
        <v>0</v>
      </c>
      <c r="N82" s="43">
        <v>25.2</v>
      </c>
      <c r="O82" s="43">
        <v>85.3</v>
      </c>
      <c r="P82" s="43">
        <v>100</v>
      </c>
      <c r="Q82" s="43">
        <v>100</v>
      </c>
      <c r="R82" s="43">
        <v>90.1</v>
      </c>
      <c r="S82" s="43">
        <v>100.2</v>
      </c>
      <c r="T82" s="43">
        <v>100.2</v>
      </c>
      <c r="U82" s="43">
        <v>100.2</v>
      </c>
      <c r="V82" s="43">
        <v>100.2</v>
      </c>
      <c r="W82" s="43">
        <v>100.2</v>
      </c>
      <c r="X82" s="43">
        <v>100.2</v>
      </c>
      <c r="Y82" s="43">
        <v>100.2</v>
      </c>
      <c r="Z82" s="43">
        <v>100.2</v>
      </c>
      <c r="AA82" s="43">
        <v>105.2</v>
      </c>
      <c r="AB82" s="43">
        <v>105.2</v>
      </c>
      <c r="AC82" s="43">
        <v>105.2</v>
      </c>
      <c r="AD82" s="43">
        <v>105.2</v>
      </c>
      <c r="AE82" s="43">
        <v>105.2</v>
      </c>
      <c r="AF82" s="43">
        <v>105.2</v>
      </c>
      <c r="AG82" s="61">
        <v>111</v>
      </c>
      <c r="AH82" s="45">
        <f t="shared" ref="AH82:AH145" si="32">MAX(B82:AF82)</f>
        <v>105.2</v>
      </c>
      <c r="AI82" s="46">
        <f t="shared" ref="AI82:AI145" si="33">MIN(B82:AF82)</f>
        <v>0</v>
      </c>
      <c r="AK82" s="47"/>
    </row>
    <row r="83" spans="1:75" x14ac:dyDescent="0.25">
      <c r="A83" s="68" t="s">
        <v>368</v>
      </c>
      <c r="B83" s="43">
        <v>0</v>
      </c>
      <c r="C83" s="43">
        <v>0</v>
      </c>
      <c r="D83" s="43">
        <v>0</v>
      </c>
      <c r="E83" s="43">
        <v>0</v>
      </c>
      <c r="F83" s="43">
        <v>68</v>
      </c>
      <c r="G83" s="43">
        <v>68</v>
      </c>
      <c r="H83" s="43">
        <v>68</v>
      </c>
      <c r="I83" s="43">
        <v>68</v>
      </c>
      <c r="J83" s="43">
        <v>68</v>
      </c>
      <c r="K83" s="43">
        <v>68</v>
      </c>
      <c r="L83" s="43">
        <v>68</v>
      </c>
      <c r="M83" s="43">
        <v>67.900000000000006</v>
      </c>
      <c r="N83" s="43">
        <v>67.900000000000006</v>
      </c>
      <c r="O83" s="43">
        <v>68</v>
      </c>
      <c r="P83" s="43">
        <v>68</v>
      </c>
      <c r="Q83" s="43">
        <v>68</v>
      </c>
      <c r="R83" s="43">
        <v>68</v>
      </c>
      <c r="S83" s="43">
        <v>68</v>
      </c>
      <c r="T83" s="43">
        <v>68</v>
      </c>
      <c r="U83" s="43">
        <v>68</v>
      </c>
      <c r="V83" s="43">
        <v>68</v>
      </c>
      <c r="W83" s="43">
        <v>68</v>
      </c>
      <c r="X83" s="43">
        <v>68</v>
      </c>
      <c r="Y83" s="43">
        <v>68</v>
      </c>
      <c r="Z83" s="43">
        <v>100.9</v>
      </c>
      <c r="AA83" s="43">
        <v>101.9</v>
      </c>
      <c r="AB83" s="43">
        <v>101.9</v>
      </c>
      <c r="AC83" s="43">
        <v>101.9</v>
      </c>
      <c r="AD83" s="43">
        <v>101.9</v>
      </c>
      <c r="AE83" s="43">
        <v>101.9</v>
      </c>
      <c r="AF83" s="43">
        <v>101.9</v>
      </c>
      <c r="AG83" s="61">
        <v>102</v>
      </c>
      <c r="AH83" s="45">
        <f t="shared" si="32"/>
        <v>101.9</v>
      </c>
      <c r="AI83" s="46">
        <f t="shared" si="33"/>
        <v>0</v>
      </c>
      <c r="AK83" s="47"/>
    </row>
    <row r="84" spans="1:75" x14ac:dyDescent="0.25">
      <c r="A84" s="42" t="s">
        <v>181</v>
      </c>
      <c r="B84" s="44">
        <v>54.4</v>
      </c>
      <c r="C84" s="44">
        <v>54.4</v>
      </c>
      <c r="D84" s="44">
        <v>54.4</v>
      </c>
      <c r="E84" s="44">
        <v>54.4</v>
      </c>
      <c r="F84" s="44">
        <v>43.5</v>
      </c>
      <c r="G84" s="44">
        <v>44</v>
      </c>
      <c r="H84" s="44">
        <v>44</v>
      </c>
      <c r="I84" s="44">
        <v>43.5</v>
      </c>
      <c r="J84" s="44">
        <v>51.8</v>
      </c>
      <c r="K84" s="44">
        <v>53.4</v>
      </c>
      <c r="L84" s="44">
        <v>60.9</v>
      </c>
      <c r="M84" s="44">
        <v>59.5</v>
      </c>
      <c r="N84" s="44">
        <v>60.4</v>
      </c>
      <c r="O84" s="44">
        <v>60.4</v>
      </c>
      <c r="P84" s="44">
        <v>60.4</v>
      </c>
      <c r="Q84" s="44">
        <v>53.6</v>
      </c>
      <c r="R84" s="44">
        <v>49.1</v>
      </c>
      <c r="S84" s="44">
        <v>54</v>
      </c>
      <c r="T84" s="44">
        <v>54</v>
      </c>
      <c r="U84" s="44">
        <v>54</v>
      </c>
      <c r="V84" s="44">
        <v>54</v>
      </c>
      <c r="W84" s="44">
        <v>54</v>
      </c>
      <c r="X84" s="44">
        <v>54</v>
      </c>
      <c r="Y84" s="44">
        <v>54</v>
      </c>
      <c r="Z84" s="44">
        <v>60.9</v>
      </c>
      <c r="AA84" s="44">
        <v>60.9</v>
      </c>
      <c r="AB84" s="44">
        <v>60.9</v>
      </c>
      <c r="AC84" s="44">
        <v>60.9</v>
      </c>
      <c r="AD84" s="44">
        <v>40.299999999999997</v>
      </c>
      <c r="AE84" s="44">
        <v>40.5</v>
      </c>
      <c r="AF84" s="44">
        <v>36.299999999999997</v>
      </c>
      <c r="AG84" s="59">
        <v>60</v>
      </c>
      <c r="AH84" s="45">
        <f>MAX(B84:AF84)</f>
        <v>60.9</v>
      </c>
      <c r="AI84" s="46">
        <f>MIN(B84:AF84)</f>
        <v>36.299999999999997</v>
      </c>
      <c r="AK84" s="47"/>
    </row>
    <row r="85" spans="1:75" x14ac:dyDescent="0.25">
      <c r="A85" s="69" t="s">
        <v>369</v>
      </c>
      <c r="B85" s="43">
        <v>40.4</v>
      </c>
      <c r="C85" s="43">
        <v>40.4</v>
      </c>
      <c r="D85" s="43">
        <v>40.4</v>
      </c>
      <c r="E85" s="43">
        <v>40.4</v>
      </c>
      <c r="F85" s="43">
        <v>40.4</v>
      </c>
      <c r="G85" s="43">
        <v>40.4</v>
      </c>
      <c r="H85" s="43">
        <v>40.4</v>
      </c>
      <c r="I85" s="43">
        <v>43.1</v>
      </c>
      <c r="J85" s="43">
        <v>43.1</v>
      </c>
      <c r="K85" s="43">
        <v>43.1</v>
      </c>
      <c r="L85" s="43">
        <v>43.1</v>
      </c>
      <c r="M85" s="43">
        <v>43.2</v>
      </c>
      <c r="N85" s="43">
        <v>28.7</v>
      </c>
      <c r="O85" s="43">
        <v>28.7</v>
      </c>
      <c r="P85" s="43">
        <v>28.7</v>
      </c>
      <c r="Q85" s="43">
        <v>28.7</v>
      </c>
      <c r="R85" s="43">
        <v>28.7</v>
      </c>
      <c r="S85" s="43">
        <v>28.7</v>
      </c>
      <c r="T85" s="43">
        <v>28.7</v>
      </c>
      <c r="U85" s="43">
        <v>28.7</v>
      </c>
      <c r="V85" s="43">
        <v>28.7</v>
      </c>
      <c r="W85" s="43">
        <v>28.7</v>
      </c>
      <c r="X85" s="43">
        <v>28.7</v>
      </c>
      <c r="Y85" s="43">
        <v>28.7</v>
      </c>
      <c r="Z85" s="43">
        <v>28.7</v>
      </c>
      <c r="AA85" s="43">
        <v>28.7</v>
      </c>
      <c r="AB85" s="43">
        <v>28.7</v>
      </c>
      <c r="AC85" s="43">
        <v>28.7</v>
      </c>
      <c r="AD85" s="43">
        <v>28.7</v>
      </c>
      <c r="AE85" s="43">
        <v>28.7</v>
      </c>
      <c r="AF85" s="43">
        <v>28.7</v>
      </c>
      <c r="AG85" s="70">
        <v>42.5</v>
      </c>
      <c r="AH85" s="45">
        <f t="shared" si="32"/>
        <v>43.2</v>
      </c>
      <c r="AI85" s="46">
        <f t="shared" si="33"/>
        <v>28.7</v>
      </c>
      <c r="AK85" s="47"/>
    </row>
    <row r="86" spans="1:75" x14ac:dyDescent="0.25">
      <c r="A86" s="69" t="s">
        <v>370</v>
      </c>
      <c r="B86" s="43">
        <v>20</v>
      </c>
      <c r="C86" s="43">
        <v>20</v>
      </c>
      <c r="D86" s="43">
        <v>20</v>
      </c>
      <c r="E86" s="43">
        <v>20</v>
      </c>
      <c r="F86" s="43">
        <v>20</v>
      </c>
      <c r="G86" s="43">
        <v>20</v>
      </c>
      <c r="H86" s="43">
        <v>20</v>
      </c>
      <c r="I86" s="43">
        <v>22.3</v>
      </c>
      <c r="J86" s="43">
        <v>22.3</v>
      </c>
      <c r="K86" s="43">
        <v>22.3</v>
      </c>
      <c r="L86" s="43">
        <v>22.3</v>
      </c>
      <c r="M86" s="43">
        <v>22.3</v>
      </c>
      <c r="N86" s="43">
        <v>22.3</v>
      </c>
      <c r="O86" s="43">
        <v>22.3</v>
      </c>
      <c r="P86" s="43">
        <v>22.3</v>
      </c>
      <c r="Q86" s="43">
        <v>22.3</v>
      </c>
      <c r="R86" s="43">
        <v>22.3</v>
      </c>
      <c r="S86" s="43">
        <v>22.3</v>
      </c>
      <c r="T86" s="43">
        <v>22.3</v>
      </c>
      <c r="U86" s="43">
        <v>22.3</v>
      </c>
      <c r="V86" s="43">
        <v>22.3</v>
      </c>
      <c r="W86" s="43">
        <v>22.3</v>
      </c>
      <c r="X86" s="43">
        <v>22.3</v>
      </c>
      <c r="Y86" s="43">
        <v>22.3</v>
      </c>
      <c r="Z86" s="43">
        <v>22.3</v>
      </c>
      <c r="AA86" s="43">
        <v>22.3</v>
      </c>
      <c r="AB86" s="43">
        <v>22.3</v>
      </c>
      <c r="AC86" s="43">
        <v>22.3</v>
      </c>
      <c r="AD86" s="43">
        <v>22.3</v>
      </c>
      <c r="AE86" s="43">
        <v>22.3</v>
      </c>
      <c r="AF86" s="43">
        <v>22.3</v>
      </c>
      <c r="AG86" s="70">
        <v>22.1</v>
      </c>
      <c r="AH86" s="45">
        <f t="shared" si="32"/>
        <v>22.3</v>
      </c>
      <c r="AI86" s="46">
        <f t="shared" si="33"/>
        <v>20</v>
      </c>
      <c r="AK86" s="47"/>
    </row>
    <row r="87" spans="1:75" ht="15.75" thickBot="1" x14ac:dyDescent="0.3">
      <c r="A87" s="71" t="s">
        <v>33</v>
      </c>
      <c r="B87" s="292">
        <v>14.1</v>
      </c>
      <c r="C87" s="292">
        <v>14.1</v>
      </c>
      <c r="D87" s="292">
        <v>14.1</v>
      </c>
      <c r="E87" s="292">
        <v>14.1</v>
      </c>
      <c r="F87" s="292">
        <v>14.1</v>
      </c>
      <c r="G87" s="292">
        <v>14.1</v>
      </c>
      <c r="H87" s="292">
        <v>14.1</v>
      </c>
      <c r="I87" s="292">
        <v>15</v>
      </c>
      <c r="J87" s="292">
        <v>15</v>
      </c>
      <c r="K87" s="292">
        <v>15</v>
      </c>
      <c r="L87" s="292">
        <v>15</v>
      </c>
      <c r="M87" s="292">
        <v>15</v>
      </c>
      <c r="N87" s="292">
        <v>15</v>
      </c>
      <c r="O87" s="292">
        <v>15</v>
      </c>
      <c r="P87" s="292">
        <v>15</v>
      </c>
      <c r="Q87" s="292">
        <v>15</v>
      </c>
      <c r="R87" s="292">
        <v>15</v>
      </c>
      <c r="S87" s="292">
        <v>15</v>
      </c>
      <c r="T87" s="292">
        <v>15</v>
      </c>
      <c r="U87" s="292">
        <v>15</v>
      </c>
      <c r="V87" s="292">
        <v>15</v>
      </c>
      <c r="W87" s="292">
        <v>15</v>
      </c>
      <c r="X87" s="292">
        <v>15</v>
      </c>
      <c r="Y87" s="292">
        <v>15</v>
      </c>
      <c r="Z87" s="292">
        <v>15</v>
      </c>
      <c r="AA87" s="292">
        <v>15</v>
      </c>
      <c r="AB87" s="292">
        <v>15</v>
      </c>
      <c r="AC87" s="292">
        <v>15</v>
      </c>
      <c r="AD87" s="292">
        <v>15</v>
      </c>
      <c r="AE87" s="292">
        <v>15</v>
      </c>
      <c r="AF87" s="292">
        <v>15</v>
      </c>
      <c r="AG87" s="73">
        <v>14.8</v>
      </c>
      <c r="AH87" s="45">
        <f t="shared" si="32"/>
        <v>15</v>
      </c>
      <c r="AI87" s="46">
        <f t="shared" si="33"/>
        <v>14.1</v>
      </c>
      <c r="AK87" s="47"/>
    </row>
    <row r="88" spans="1:75" ht="15.75" thickBot="1" x14ac:dyDescent="0.3">
      <c r="A88" s="74" t="s">
        <v>34</v>
      </c>
      <c r="B88" s="66">
        <f t="shared" ref="B88:C88" si="34">SUM(B81:B87)</f>
        <v>675.8</v>
      </c>
      <c r="C88" s="66">
        <f t="shared" si="34"/>
        <v>675.8</v>
      </c>
      <c r="D88" s="66">
        <f t="shared" ref="D88:E88" si="35">SUM(D81:D87)</f>
        <v>675.8</v>
      </c>
      <c r="E88" s="66">
        <f t="shared" si="35"/>
        <v>675.8</v>
      </c>
      <c r="F88" s="66">
        <f t="shared" ref="F88" si="36">SUM(F81:F87)</f>
        <v>716.8</v>
      </c>
      <c r="G88" s="66">
        <f t="shared" ref="G88:AG88" si="37">SUM(G81:G87)</f>
        <v>717.3</v>
      </c>
      <c r="H88" s="66">
        <f t="shared" si="37"/>
        <v>717.3</v>
      </c>
      <c r="I88" s="66">
        <f t="shared" si="37"/>
        <v>722.69999999999993</v>
      </c>
      <c r="J88" s="66">
        <f t="shared" si="37"/>
        <v>656.99999999999989</v>
      </c>
      <c r="K88" s="66">
        <f t="shared" si="37"/>
        <v>658.8</v>
      </c>
      <c r="L88" s="66">
        <f t="shared" si="37"/>
        <v>666.3</v>
      </c>
      <c r="M88" s="66">
        <f t="shared" si="37"/>
        <v>664.9</v>
      </c>
      <c r="N88" s="66">
        <f t="shared" si="37"/>
        <v>676.5</v>
      </c>
      <c r="O88" s="66">
        <f t="shared" si="37"/>
        <v>736.69999999999993</v>
      </c>
      <c r="P88" s="66">
        <f t="shared" si="37"/>
        <v>751.4</v>
      </c>
      <c r="Q88" s="66">
        <f t="shared" si="37"/>
        <v>744.74</v>
      </c>
      <c r="R88" s="66">
        <f t="shared" si="37"/>
        <v>730.34</v>
      </c>
      <c r="S88" s="66">
        <f t="shared" si="37"/>
        <v>745.4</v>
      </c>
      <c r="T88" s="66">
        <f t="shared" si="37"/>
        <v>745.4</v>
      </c>
      <c r="U88" s="66">
        <f t="shared" ref="U88:V88" si="38">SUM(U81:U87)</f>
        <v>745.4</v>
      </c>
      <c r="V88" s="66">
        <f t="shared" si="38"/>
        <v>745.4</v>
      </c>
      <c r="W88" s="66">
        <f t="shared" si="37"/>
        <v>745.4</v>
      </c>
      <c r="X88" s="66">
        <f t="shared" si="37"/>
        <v>745.4</v>
      </c>
      <c r="Y88" s="66">
        <f t="shared" si="37"/>
        <v>745.4</v>
      </c>
      <c r="Z88" s="66">
        <f t="shared" ref="Z88" si="39">SUM(Z81:Z87)</f>
        <v>785.19999999999993</v>
      </c>
      <c r="AA88" s="66">
        <f t="shared" ref="AA88:AB88" si="40">SUM(AA81:AA87)</f>
        <v>791.19999999999993</v>
      </c>
      <c r="AB88" s="66">
        <f t="shared" si="40"/>
        <v>791.19999999999993</v>
      </c>
      <c r="AC88" s="66">
        <f t="shared" ref="AC88:AD88" si="41">SUM(AC81:AC87)</f>
        <v>791.19999999999993</v>
      </c>
      <c r="AD88" s="66">
        <f t="shared" si="41"/>
        <v>770.59999999999991</v>
      </c>
      <c r="AE88" s="66">
        <f t="shared" si="37"/>
        <v>770.8</v>
      </c>
      <c r="AF88" s="66">
        <f t="shared" ref="AF88" si="42">SUM(AF81:AF87)</f>
        <v>766.59999999999991</v>
      </c>
      <c r="AG88" s="75">
        <f t="shared" si="37"/>
        <v>808.4</v>
      </c>
      <c r="AH88" s="45">
        <f t="shared" si="32"/>
        <v>791.19999999999993</v>
      </c>
      <c r="AI88" s="46">
        <f t="shared" si="33"/>
        <v>656.99999999999989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136.9</v>
      </c>
      <c r="C89" s="44">
        <v>136.9</v>
      </c>
      <c r="D89" s="44">
        <v>136.9</v>
      </c>
      <c r="E89" s="44">
        <v>136.9</v>
      </c>
      <c r="F89" s="44">
        <v>136.9</v>
      </c>
      <c r="G89" s="44">
        <v>136.9</v>
      </c>
      <c r="H89" s="44">
        <v>136.9</v>
      </c>
      <c r="I89" s="44">
        <v>136.9</v>
      </c>
      <c r="J89" s="44">
        <v>136.9</v>
      </c>
      <c r="K89" s="44">
        <v>136.9</v>
      </c>
      <c r="L89" s="44">
        <v>136.9</v>
      </c>
      <c r="M89" s="44">
        <v>136.9</v>
      </c>
      <c r="N89" s="44">
        <v>136.9</v>
      </c>
      <c r="O89" s="44">
        <v>136.9</v>
      </c>
      <c r="P89" s="44">
        <v>136.9</v>
      </c>
      <c r="Q89" s="44">
        <v>136.9</v>
      </c>
      <c r="R89" s="44">
        <v>136.9</v>
      </c>
      <c r="S89" s="44">
        <v>136.9</v>
      </c>
      <c r="T89" s="44">
        <v>136.9</v>
      </c>
      <c r="U89" s="44">
        <v>136.9</v>
      </c>
      <c r="V89" s="44">
        <v>136.9</v>
      </c>
      <c r="W89" s="44">
        <v>136.9</v>
      </c>
      <c r="X89" s="44">
        <v>136.9</v>
      </c>
      <c r="Y89" s="44">
        <v>133.30000000000001</v>
      </c>
      <c r="Z89" s="44">
        <v>133.30000000000001</v>
      </c>
      <c r="AA89" s="44">
        <v>133.30000000000001</v>
      </c>
      <c r="AB89" s="44">
        <v>137</v>
      </c>
      <c r="AC89" s="44">
        <v>137</v>
      </c>
      <c r="AD89" s="44">
        <v>137</v>
      </c>
      <c r="AE89" s="44">
        <v>137</v>
      </c>
      <c r="AF89" s="44">
        <v>137</v>
      </c>
      <c r="AG89" s="59">
        <v>144</v>
      </c>
      <c r="AH89" s="45">
        <f t="shared" si="32"/>
        <v>137</v>
      </c>
      <c r="AI89" s="46">
        <f t="shared" si="33"/>
        <v>133.30000000000001</v>
      </c>
      <c r="AK89" s="47"/>
      <c r="AY89" s="1" t="s">
        <v>36</v>
      </c>
      <c r="AZ89" s="77">
        <f>ROUND(C107,0)</f>
        <v>-560</v>
      </c>
      <c r="BA89" s="76">
        <f t="shared" ref="BA89:BD93" si="43">D107</f>
        <v>-528</v>
      </c>
      <c r="BB89" s="76">
        <f t="shared" si="43"/>
        <v>-560</v>
      </c>
      <c r="BC89" s="76">
        <f t="shared" si="43"/>
        <v>-640.70000000000005</v>
      </c>
      <c r="BD89" s="76">
        <f t="shared" si="43"/>
        <v>-620.20000000000005</v>
      </c>
      <c r="BE89" s="77">
        <f>I107</f>
        <v>-673.4</v>
      </c>
      <c r="BF89" s="77">
        <f>K107</f>
        <v>-631.5</v>
      </c>
      <c r="BG89" s="77">
        <f t="shared" ref="BG89:BP93" si="44">M107</f>
        <v>-600.29999999999995</v>
      </c>
      <c r="BH89" s="77">
        <f t="shared" si="44"/>
        <v>-604</v>
      </c>
      <c r="BI89" s="77">
        <f t="shared" si="44"/>
        <v>-611.4</v>
      </c>
      <c r="BJ89" s="77">
        <f t="shared" si="44"/>
        <v>-656.1</v>
      </c>
      <c r="BK89" s="77">
        <f t="shared" si="44"/>
        <v>-662</v>
      </c>
      <c r="BL89" s="77">
        <f t="shared" si="44"/>
        <v>-616.4</v>
      </c>
      <c r="BM89" s="77">
        <f t="shared" si="44"/>
        <v>-589</v>
      </c>
      <c r="BN89" s="77">
        <f t="shared" si="44"/>
        <v>-588.70000000000005</v>
      </c>
      <c r="BO89" s="77">
        <f t="shared" si="44"/>
        <v>-587.79999999999995</v>
      </c>
      <c r="BP89" s="77">
        <f t="shared" si="44"/>
        <v>-685</v>
      </c>
      <c r="BQ89" s="77">
        <f>X107</f>
        <v>-689.6</v>
      </c>
      <c r="BR89" s="77">
        <f>Z107</f>
        <v>-563</v>
      </c>
      <c r="BS89" s="76">
        <f>AB107</f>
        <v>-580</v>
      </c>
      <c r="BT89" s="76">
        <f t="shared" ref="BT89:BV93" si="45">AD107</f>
        <v>-567.6</v>
      </c>
      <c r="BU89" s="76">
        <f t="shared" si="45"/>
        <v>-556.6</v>
      </c>
      <c r="BV89" s="76">
        <f t="shared" si="45"/>
        <v>-565.29999999999995</v>
      </c>
      <c r="BW89" s="76">
        <f>B107</f>
        <v>-510</v>
      </c>
    </row>
    <row r="90" spans="1:75" x14ac:dyDescent="0.25">
      <c r="A90" s="60" t="s">
        <v>37</v>
      </c>
      <c r="B90" s="43">
        <v>69.599999999999994</v>
      </c>
      <c r="C90" s="43">
        <v>69.599999999999994</v>
      </c>
      <c r="D90" s="43">
        <v>69.599999999999994</v>
      </c>
      <c r="E90" s="43">
        <v>69.599999999999994</v>
      </c>
      <c r="F90" s="43">
        <v>69.599999999999994</v>
      </c>
      <c r="G90" s="43">
        <v>69.599999999999994</v>
      </c>
      <c r="H90" s="43">
        <v>69.599999999999994</v>
      </c>
      <c r="I90" s="43">
        <v>69.599999999999994</v>
      </c>
      <c r="J90" s="43">
        <v>69.599999999999994</v>
      </c>
      <c r="K90" s="43">
        <v>69.599999999999994</v>
      </c>
      <c r="L90" s="43">
        <v>69.599999999999994</v>
      </c>
      <c r="M90" s="43">
        <v>69.599999999999994</v>
      </c>
      <c r="N90" s="43">
        <v>69.599999999999994</v>
      </c>
      <c r="O90" s="43">
        <v>69.599999999999994</v>
      </c>
      <c r="P90" s="43">
        <v>69.599999999999994</v>
      </c>
      <c r="Q90" s="43">
        <v>64.900000000000006</v>
      </c>
      <c r="R90" s="43">
        <v>69.599999999999994</v>
      </c>
      <c r="S90" s="43">
        <v>69.599999999999994</v>
      </c>
      <c r="T90" s="43">
        <v>69.599999999999994</v>
      </c>
      <c r="U90" s="43">
        <v>69.599999999999994</v>
      </c>
      <c r="V90" s="43">
        <v>69.599999999999994</v>
      </c>
      <c r="W90" s="43">
        <v>69.599999999999994</v>
      </c>
      <c r="X90" s="43">
        <v>69.599999999999994</v>
      </c>
      <c r="Y90" s="43">
        <v>50</v>
      </c>
      <c r="Z90" s="43">
        <v>69.8</v>
      </c>
      <c r="AA90" s="43">
        <v>69.8</v>
      </c>
      <c r="AB90" s="43">
        <v>69.8</v>
      </c>
      <c r="AC90" s="43">
        <v>69.8</v>
      </c>
      <c r="AD90" s="43">
        <v>69.8</v>
      </c>
      <c r="AE90" s="43">
        <v>69.8</v>
      </c>
      <c r="AF90" s="43">
        <v>69.8</v>
      </c>
      <c r="AG90" s="61">
        <v>70</v>
      </c>
      <c r="AH90" s="45">
        <f t="shared" si="32"/>
        <v>69.8</v>
      </c>
      <c r="AI90" s="46">
        <f t="shared" si="33"/>
        <v>50</v>
      </c>
      <c r="AK90" s="47"/>
      <c r="AY90" s="1" t="s">
        <v>38</v>
      </c>
      <c r="AZ90" s="77">
        <f>ROUND(C108,0)</f>
        <v>-158</v>
      </c>
      <c r="BA90" s="76">
        <f t="shared" si="43"/>
        <v>-188</v>
      </c>
      <c r="BB90" s="76">
        <f t="shared" si="43"/>
        <v>-158</v>
      </c>
      <c r="BC90" s="76">
        <f t="shared" si="43"/>
        <v>-214.2</v>
      </c>
      <c r="BD90" s="76">
        <f t="shared" si="43"/>
        <v>-185.6</v>
      </c>
      <c r="BE90" s="77">
        <f>I108</f>
        <v>-202.1</v>
      </c>
      <c r="BF90" s="77">
        <f>K108</f>
        <v>-193.9</v>
      </c>
      <c r="BG90" s="77">
        <f t="shared" si="44"/>
        <v>-191.8</v>
      </c>
      <c r="BH90" s="77">
        <f t="shared" si="44"/>
        <v>-194.5</v>
      </c>
      <c r="BI90" s="77">
        <f t="shared" si="44"/>
        <v>-190.7</v>
      </c>
      <c r="BJ90" s="77">
        <f t="shared" si="44"/>
        <v>-221.1</v>
      </c>
      <c r="BK90" s="77">
        <f t="shared" si="44"/>
        <v>-174.7</v>
      </c>
      <c r="BL90" s="77">
        <f t="shared" si="44"/>
        <v>-175.6</v>
      </c>
      <c r="BM90" s="77">
        <f t="shared" si="44"/>
        <v>-187.3</v>
      </c>
      <c r="BN90" s="77">
        <f t="shared" si="44"/>
        <v>-180.4</v>
      </c>
      <c r="BO90" s="77">
        <f t="shared" si="44"/>
        <v>-178.8</v>
      </c>
      <c r="BP90" s="77">
        <f t="shared" si="44"/>
        <v>-178.1</v>
      </c>
      <c r="BQ90" s="77">
        <f>X108</f>
        <v>-193.2</v>
      </c>
      <c r="BR90" s="77">
        <f>Z108</f>
        <v>-209.3</v>
      </c>
      <c r="BS90" s="76">
        <f>AB108</f>
        <v>-198</v>
      </c>
      <c r="BT90" s="76">
        <f t="shared" si="45"/>
        <v>-209.6</v>
      </c>
      <c r="BU90" s="76">
        <f t="shared" si="45"/>
        <v>-205.6</v>
      </c>
      <c r="BV90" s="76">
        <f t="shared" si="45"/>
        <v>-199.3</v>
      </c>
      <c r="BW90" s="76">
        <f>B108</f>
        <v>-170</v>
      </c>
    </row>
    <row r="91" spans="1:75" x14ac:dyDescent="0.25">
      <c r="A91" s="60" t="s">
        <v>39</v>
      </c>
      <c r="B91" s="43">
        <v>64.8</v>
      </c>
      <c r="C91" s="43">
        <v>64.8</v>
      </c>
      <c r="D91" s="43">
        <v>64.8</v>
      </c>
      <c r="E91" s="43">
        <v>64.8</v>
      </c>
      <c r="F91" s="43">
        <v>64.8</v>
      </c>
      <c r="G91" s="43">
        <v>64.8</v>
      </c>
      <c r="H91" s="43">
        <v>64.8</v>
      </c>
      <c r="I91" s="43">
        <v>64.8</v>
      </c>
      <c r="J91" s="43">
        <v>64.8</v>
      </c>
      <c r="K91" s="43">
        <v>64.8</v>
      </c>
      <c r="L91" s="43">
        <v>64.8</v>
      </c>
      <c r="M91" s="43">
        <v>64.8</v>
      </c>
      <c r="N91" s="43">
        <v>64.8</v>
      </c>
      <c r="O91" s="43">
        <v>64.8</v>
      </c>
      <c r="P91" s="43">
        <v>64.8</v>
      </c>
      <c r="Q91" s="43">
        <v>64.8</v>
      </c>
      <c r="R91" s="43">
        <v>64.8</v>
      </c>
      <c r="S91" s="43">
        <v>64.8</v>
      </c>
      <c r="T91" s="43">
        <v>64.8</v>
      </c>
      <c r="U91" s="43">
        <v>64.8</v>
      </c>
      <c r="V91" s="43">
        <v>64.8</v>
      </c>
      <c r="W91" s="43">
        <v>64.8</v>
      </c>
      <c r="X91" s="43">
        <v>64.8</v>
      </c>
      <c r="Y91" s="43">
        <v>50.9</v>
      </c>
      <c r="Z91" s="43">
        <v>64.400000000000006</v>
      </c>
      <c r="AA91" s="43">
        <v>64.400000000000006</v>
      </c>
      <c r="AB91" s="43">
        <v>64.400000000000006</v>
      </c>
      <c r="AC91" s="43">
        <v>64.400000000000006</v>
      </c>
      <c r="AD91" s="43">
        <v>64.400000000000006</v>
      </c>
      <c r="AE91" s="43">
        <v>64.400000000000006</v>
      </c>
      <c r="AF91" s="43">
        <v>64.400000000000006</v>
      </c>
      <c r="AG91" s="61">
        <v>69</v>
      </c>
      <c r="AH91" s="45">
        <f t="shared" si="32"/>
        <v>64.8</v>
      </c>
      <c r="AI91" s="46">
        <f t="shared" si="33"/>
        <v>50.9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3"/>
        <v>0</v>
      </c>
      <c r="BB91" s="76">
        <f t="shared" si="43"/>
        <v>0</v>
      </c>
      <c r="BC91" s="76">
        <f t="shared" si="43"/>
        <v>0</v>
      </c>
      <c r="BD91" s="76">
        <f t="shared" si="43"/>
        <v>0</v>
      </c>
      <c r="BE91" s="77">
        <f>I109</f>
        <v>0</v>
      </c>
      <c r="BF91" s="77">
        <f>K109</f>
        <v>0</v>
      </c>
      <c r="BG91" s="77">
        <f t="shared" si="44"/>
        <v>0</v>
      </c>
      <c r="BH91" s="77">
        <f t="shared" si="44"/>
        <v>0</v>
      </c>
      <c r="BI91" s="77">
        <f t="shared" si="44"/>
        <v>0</v>
      </c>
      <c r="BJ91" s="77">
        <f t="shared" si="44"/>
        <v>0</v>
      </c>
      <c r="BK91" s="77">
        <f t="shared" si="44"/>
        <v>0</v>
      </c>
      <c r="BL91" s="77">
        <f t="shared" si="44"/>
        <v>0</v>
      </c>
      <c r="BM91" s="77">
        <f t="shared" si="44"/>
        <v>0</v>
      </c>
      <c r="BN91" s="77">
        <f t="shared" si="44"/>
        <v>0</v>
      </c>
      <c r="BO91" s="77">
        <f t="shared" si="44"/>
        <v>0</v>
      </c>
      <c r="BP91" s="77">
        <f t="shared" si="44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5"/>
        <v>0</v>
      </c>
      <c r="BU91" s="76">
        <f t="shared" si="45"/>
        <v>0</v>
      </c>
      <c r="BV91" s="76">
        <f t="shared" si="45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30.1</v>
      </c>
      <c r="C92" s="43">
        <v>30.1</v>
      </c>
      <c r="D92" s="43">
        <v>30.1</v>
      </c>
      <c r="E92" s="43">
        <v>30.1</v>
      </c>
      <c r="F92" s="43">
        <v>30.1</v>
      </c>
      <c r="G92" s="43">
        <v>30.1</v>
      </c>
      <c r="H92" s="43">
        <v>30.1</v>
      </c>
      <c r="I92" s="43">
        <v>30.1</v>
      </c>
      <c r="J92" s="43">
        <v>30.1</v>
      </c>
      <c r="K92" s="43">
        <v>30.1</v>
      </c>
      <c r="L92" s="43">
        <v>30.1</v>
      </c>
      <c r="M92" s="43">
        <v>30.1</v>
      </c>
      <c r="N92" s="43">
        <v>30.1</v>
      </c>
      <c r="O92" s="43">
        <v>30.1</v>
      </c>
      <c r="P92" s="43">
        <v>30.1</v>
      </c>
      <c r="Q92" s="43">
        <v>30.1</v>
      </c>
      <c r="R92" s="43">
        <v>30.1</v>
      </c>
      <c r="S92" s="43">
        <v>30.1</v>
      </c>
      <c r="T92" s="43">
        <v>30.1</v>
      </c>
      <c r="U92" s="43">
        <v>30.1</v>
      </c>
      <c r="V92" s="43">
        <v>30.1</v>
      </c>
      <c r="W92" s="43">
        <v>30.1</v>
      </c>
      <c r="X92" s="43">
        <v>30.1</v>
      </c>
      <c r="Y92" s="43">
        <v>30.1</v>
      </c>
      <c r="Z92" s="43">
        <v>30.1</v>
      </c>
      <c r="AA92" s="43">
        <v>30.1</v>
      </c>
      <c r="AB92" s="43">
        <v>30.1</v>
      </c>
      <c r="AC92" s="43">
        <v>30.1</v>
      </c>
      <c r="AD92" s="43">
        <v>30.1</v>
      </c>
      <c r="AE92" s="43">
        <v>30.1</v>
      </c>
      <c r="AF92" s="43">
        <v>30.1</v>
      </c>
      <c r="AG92" s="61">
        <v>60</v>
      </c>
      <c r="AH92" s="45">
        <f t="shared" si="32"/>
        <v>30.1</v>
      </c>
      <c r="AI92" s="46">
        <f t="shared" si="33"/>
        <v>30.1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3"/>
        <v>0</v>
      </c>
      <c r="BB92" s="76">
        <f t="shared" si="43"/>
        <v>0</v>
      </c>
      <c r="BC92" s="76">
        <f t="shared" si="43"/>
        <v>0</v>
      </c>
      <c r="BD92" s="76">
        <f t="shared" si="43"/>
        <v>0</v>
      </c>
      <c r="BE92" s="77">
        <f>I110</f>
        <v>0</v>
      </c>
      <c r="BF92" s="77">
        <f>K110</f>
        <v>0</v>
      </c>
      <c r="BG92" s="77">
        <f t="shared" si="44"/>
        <v>0</v>
      </c>
      <c r="BH92" s="77">
        <f t="shared" si="44"/>
        <v>0</v>
      </c>
      <c r="BI92" s="77">
        <f t="shared" si="44"/>
        <v>0</v>
      </c>
      <c r="BJ92" s="77">
        <f t="shared" si="44"/>
        <v>0</v>
      </c>
      <c r="BK92" s="77">
        <f t="shared" si="44"/>
        <v>0</v>
      </c>
      <c r="BL92" s="77">
        <f t="shared" si="44"/>
        <v>0</v>
      </c>
      <c r="BM92" s="77">
        <f t="shared" si="44"/>
        <v>0</v>
      </c>
      <c r="BN92" s="77">
        <f t="shared" si="44"/>
        <v>0</v>
      </c>
      <c r="BO92" s="77">
        <f t="shared" si="44"/>
        <v>0</v>
      </c>
      <c r="BP92" s="77">
        <f t="shared" si="44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5"/>
        <v>0</v>
      </c>
      <c r="BU92" s="76">
        <f t="shared" si="45"/>
        <v>0</v>
      </c>
      <c r="BV92" s="76">
        <f t="shared" si="45"/>
        <v>0</v>
      </c>
      <c r="BW92" s="76">
        <f>B110</f>
        <v>0</v>
      </c>
    </row>
    <row r="93" spans="1:75" x14ac:dyDescent="0.25">
      <c r="A93" s="60" t="s">
        <v>43</v>
      </c>
      <c r="B93" s="43">
        <v>14.8</v>
      </c>
      <c r="C93" s="43">
        <v>14.8</v>
      </c>
      <c r="D93" s="43">
        <v>14.8</v>
      </c>
      <c r="E93" s="43">
        <v>14.8</v>
      </c>
      <c r="F93" s="43">
        <v>14.8</v>
      </c>
      <c r="G93" s="43">
        <v>14.8</v>
      </c>
      <c r="H93" s="43">
        <v>14.8</v>
      </c>
      <c r="I93" s="43">
        <v>14.8</v>
      </c>
      <c r="J93" s="43">
        <v>14.8</v>
      </c>
      <c r="K93" s="43">
        <v>14.8</v>
      </c>
      <c r="L93" s="43">
        <v>14.8</v>
      </c>
      <c r="M93" s="43">
        <v>14.8</v>
      </c>
      <c r="N93" s="43">
        <v>14.8</v>
      </c>
      <c r="O93" s="43">
        <v>14.8</v>
      </c>
      <c r="P93" s="43">
        <v>14.8</v>
      </c>
      <c r="Q93" s="43">
        <v>14.8</v>
      </c>
      <c r="R93" s="43">
        <v>14.8</v>
      </c>
      <c r="S93" s="43">
        <v>14.8</v>
      </c>
      <c r="T93" s="43">
        <v>14.8</v>
      </c>
      <c r="U93" s="43">
        <v>14.8</v>
      </c>
      <c r="V93" s="43">
        <v>14.8</v>
      </c>
      <c r="W93" s="43">
        <v>14.8</v>
      </c>
      <c r="X93" s="43">
        <v>14.8</v>
      </c>
      <c r="Y93" s="43">
        <v>14.8</v>
      </c>
      <c r="Z93" s="43">
        <v>14.8</v>
      </c>
      <c r="AA93" s="43">
        <v>15</v>
      </c>
      <c r="AB93" s="43">
        <v>15</v>
      </c>
      <c r="AC93" s="43">
        <v>15</v>
      </c>
      <c r="AD93" s="43">
        <v>15</v>
      </c>
      <c r="AE93" s="43">
        <v>15</v>
      </c>
      <c r="AF93" s="43">
        <v>15</v>
      </c>
      <c r="AG93" s="61">
        <v>30</v>
      </c>
      <c r="AH93" s="45">
        <f t="shared" si="32"/>
        <v>15</v>
      </c>
      <c r="AI93" s="46">
        <f t="shared" si="33"/>
        <v>14.8</v>
      </c>
      <c r="AK93" s="47"/>
      <c r="AY93" s="1" t="s">
        <v>44</v>
      </c>
      <c r="AZ93" s="77">
        <f>ROUND(C111,0)</f>
        <v>0</v>
      </c>
      <c r="BA93" s="76">
        <f t="shared" si="43"/>
        <v>0</v>
      </c>
      <c r="BB93" s="76">
        <f t="shared" si="43"/>
        <v>0</v>
      </c>
      <c r="BC93" s="76">
        <f t="shared" si="43"/>
        <v>0</v>
      </c>
      <c r="BD93" s="76">
        <f t="shared" si="43"/>
        <v>0</v>
      </c>
      <c r="BE93" s="77">
        <f>I111</f>
        <v>0</v>
      </c>
      <c r="BF93" s="77">
        <f>K111</f>
        <v>0</v>
      </c>
      <c r="BG93" s="77">
        <f t="shared" si="44"/>
        <v>0</v>
      </c>
      <c r="BH93" s="77">
        <f t="shared" si="44"/>
        <v>0</v>
      </c>
      <c r="BI93" s="77">
        <f t="shared" si="44"/>
        <v>0</v>
      </c>
      <c r="BJ93" s="77">
        <f t="shared" si="44"/>
        <v>0</v>
      </c>
      <c r="BK93" s="77">
        <f t="shared" si="44"/>
        <v>0</v>
      </c>
      <c r="BL93" s="77">
        <f t="shared" si="44"/>
        <v>0</v>
      </c>
      <c r="BM93" s="77">
        <f t="shared" si="44"/>
        <v>0</v>
      </c>
      <c r="BN93" s="77">
        <f t="shared" si="44"/>
        <v>0</v>
      </c>
      <c r="BO93" s="77">
        <f t="shared" si="44"/>
        <v>0</v>
      </c>
      <c r="BP93" s="77">
        <f t="shared" si="44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5"/>
        <v>0</v>
      </c>
      <c r="BU93" s="76">
        <f t="shared" si="45"/>
        <v>0</v>
      </c>
      <c r="BV93" s="76">
        <f t="shared" si="45"/>
        <v>0</v>
      </c>
      <c r="BW93" s="76">
        <f>B111</f>
        <v>0</v>
      </c>
    </row>
    <row r="94" spans="1:75" x14ac:dyDescent="0.25">
      <c r="A94" s="60" t="s">
        <v>45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0.4</v>
      </c>
      <c r="K94" s="43">
        <v>1.3</v>
      </c>
      <c r="L94" s="43">
        <v>3.2</v>
      </c>
      <c r="M94" s="43">
        <v>8.6</v>
      </c>
      <c r="N94" s="43">
        <v>7.5</v>
      </c>
      <c r="O94" s="43">
        <v>11.3</v>
      </c>
      <c r="P94" s="43">
        <v>18.899999999999999</v>
      </c>
      <c r="Q94" s="43">
        <v>11.3</v>
      </c>
      <c r="R94" s="43">
        <v>17.3</v>
      </c>
      <c r="S94" s="43">
        <v>16</v>
      </c>
      <c r="T94" s="43">
        <v>10.6</v>
      </c>
      <c r="U94" s="43">
        <v>5.8</v>
      </c>
      <c r="V94" s="43">
        <v>1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1">
        <v>25</v>
      </c>
      <c r="AH94" s="45">
        <f t="shared" si="32"/>
        <v>18.899999999999999</v>
      </c>
      <c r="AI94" s="46">
        <f t="shared" si="33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6">M117</f>
        <v>0</v>
      </c>
      <c r="BH94" s="77">
        <f t="shared" si="46"/>
        <v>0</v>
      </c>
      <c r="BI94" s="77">
        <f t="shared" si="46"/>
        <v>0</v>
      </c>
      <c r="BJ94" s="77">
        <f t="shared" si="46"/>
        <v>0</v>
      </c>
      <c r="BK94" s="77">
        <f t="shared" si="46"/>
        <v>0</v>
      </c>
      <c r="BL94" s="77">
        <f t="shared" si="46"/>
        <v>0</v>
      </c>
      <c r="BM94" s="77">
        <f t="shared" si="46"/>
        <v>0</v>
      </c>
      <c r="BN94" s="77">
        <f t="shared" si="46"/>
        <v>0</v>
      </c>
      <c r="BO94" s="77">
        <f t="shared" si="46"/>
        <v>0</v>
      </c>
      <c r="BP94" s="77">
        <f t="shared" si="46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13</v>
      </c>
      <c r="C95" s="43">
        <v>13</v>
      </c>
      <c r="D95" s="43">
        <v>13</v>
      </c>
      <c r="E95" s="43">
        <v>13</v>
      </c>
      <c r="F95" s="43">
        <v>13</v>
      </c>
      <c r="G95" s="43">
        <v>13</v>
      </c>
      <c r="H95" s="43">
        <v>13</v>
      </c>
      <c r="I95" s="43">
        <v>13</v>
      </c>
      <c r="J95" s="43">
        <v>13</v>
      </c>
      <c r="K95" s="43">
        <v>13</v>
      </c>
      <c r="L95" s="43">
        <v>13</v>
      </c>
      <c r="M95" s="43">
        <v>13</v>
      </c>
      <c r="N95" s="43">
        <v>13</v>
      </c>
      <c r="O95" s="43">
        <v>13</v>
      </c>
      <c r="P95" s="43">
        <v>13</v>
      </c>
      <c r="Q95" s="43">
        <v>13</v>
      </c>
      <c r="R95" s="43">
        <v>13</v>
      </c>
      <c r="S95" s="43">
        <v>13</v>
      </c>
      <c r="T95" s="43">
        <v>13</v>
      </c>
      <c r="U95" s="43">
        <v>13</v>
      </c>
      <c r="V95" s="43">
        <v>13</v>
      </c>
      <c r="W95" s="43">
        <v>13</v>
      </c>
      <c r="X95" s="43">
        <v>13</v>
      </c>
      <c r="Y95" s="43">
        <v>13</v>
      </c>
      <c r="Z95" s="43">
        <v>13</v>
      </c>
      <c r="AA95" s="43">
        <v>13</v>
      </c>
      <c r="AB95" s="43">
        <v>13</v>
      </c>
      <c r="AC95" s="43">
        <v>13</v>
      </c>
      <c r="AD95" s="43">
        <v>13</v>
      </c>
      <c r="AE95" s="43">
        <v>13</v>
      </c>
      <c r="AF95" s="43">
        <v>13</v>
      </c>
      <c r="AG95" s="61">
        <v>24</v>
      </c>
      <c r="AH95" s="45">
        <f t="shared" si="32"/>
        <v>13</v>
      </c>
      <c r="AI95" s="46">
        <f t="shared" si="33"/>
        <v>13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4.8</v>
      </c>
      <c r="C96" s="43">
        <v>4.8</v>
      </c>
      <c r="D96" s="43">
        <v>4.8</v>
      </c>
      <c r="E96" s="43">
        <v>4.8</v>
      </c>
      <c r="F96" s="43">
        <v>4.8</v>
      </c>
      <c r="G96" s="43">
        <v>4.8</v>
      </c>
      <c r="H96" s="43">
        <v>4.8</v>
      </c>
      <c r="I96" s="43">
        <v>4.8</v>
      </c>
      <c r="J96" s="43">
        <v>4.8</v>
      </c>
      <c r="K96" s="43">
        <v>4.8</v>
      </c>
      <c r="L96" s="43">
        <v>4.8</v>
      </c>
      <c r="M96" s="43">
        <v>4.8</v>
      </c>
      <c r="N96" s="43">
        <v>4.8</v>
      </c>
      <c r="O96" s="43">
        <v>4.8</v>
      </c>
      <c r="P96" s="43">
        <v>4.8</v>
      </c>
      <c r="Q96" s="43">
        <v>4.8</v>
      </c>
      <c r="R96" s="43">
        <v>4.8</v>
      </c>
      <c r="S96" s="43">
        <v>4.8</v>
      </c>
      <c r="T96" s="43">
        <v>4.8</v>
      </c>
      <c r="U96" s="43">
        <v>4.8</v>
      </c>
      <c r="V96" s="43">
        <v>4.8</v>
      </c>
      <c r="W96" s="43">
        <v>4.8</v>
      </c>
      <c r="X96" s="43">
        <v>4.8</v>
      </c>
      <c r="Y96" s="43">
        <v>4.8</v>
      </c>
      <c r="Z96" s="43">
        <v>4.8</v>
      </c>
      <c r="AA96" s="43">
        <v>4.8</v>
      </c>
      <c r="AB96" s="43">
        <v>4.8</v>
      </c>
      <c r="AC96" s="43">
        <v>4.8</v>
      </c>
      <c r="AD96" s="43">
        <v>4.8</v>
      </c>
      <c r="AE96" s="43">
        <v>4.8</v>
      </c>
      <c r="AF96" s="43">
        <v>4.8</v>
      </c>
      <c r="AG96" s="61">
        <v>15</v>
      </c>
      <c r="AH96" s="45">
        <f t="shared" si="32"/>
        <v>4.8</v>
      </c>
      <c r="AI96" s="46">
        <f t="shared" si="33"/>
        <v>4.8</v>
      </c>
      <c r="AK96" s="47"/>
      <c r="AZ96" s="77">
        <f t="shared" ref="AZ96:BW101" si="47">VALUE(AZ89)</f>
        <v>-560</v>
      </c>
      <c r="BA96" s="77">
        <f t="shared" si="47"/>
        <v>-528</v>
      </c>
      <c r="BB96" s="77">
        <f t="shared" si="47"/>
        <v>-560</v>
      </c>
      <c r="BC96" s="77">
        <f t="shared" si="47"/>
        <v>-640.70000000000005</v>
      </c>
      <c r="BD96" s="77">
        <f t="shared" si="47"/>
        <v>-620.20000000000005</v>
      </c>
      <c r="BE96" s="77">
        <f t="shared" si="47"/>
        <v>-673.4</v>
      </c>
      <c r="BF96" s="77">
        <f t="shared" si="47"/>
        <v>-631.5</v>
      </c>
      <c r="BG96" s="77">
        <f t="shared" si="47"/>
        <v>-600.29999999999995</v>
      </c>
      <c r="BH96" s="77">
        <f t="shared" si="47"/>
        <v>-604</v>
      </c>
      <c r="BI96" s="77">
        <f t="shared" si="47"/>
        <v>-611.4</v>
      </c>
      <c r="BJ96" s="77">
        <f t="shared" si="47"/>
        <v>-656.1</v>
      </c>
      <c r="BK96" s="77">
        <f t="shared" si="47"/>
        <v>-662</v>
      </c>
      <c r="BL96" s="77">
        <f t="shared" si="47"/>
        <v>-616.4</v>
      </c>
      <c r="BM96" s="77">
        <f t="shared" si="47"/>
        <v>-589</v>
      </c>
      <c r="BN96" s="77">
        <f t="shared" si="47"/>
        <v>-588.70000000000005</v>
      </c>
      <c r="BO96" s="77">
        <f t="shared" si="47"/>
        <v>-587.79999999999995</v>
      </c>
      <c r="BP96" s="77">
        <f t="shared" si="47"/>
        <v>-685</v>
      </c>
      <c r="BQ96" s="77">
        <f t="shared" si="47"/>
        <v>-689.6</v>
      </c>
      <c r="BR96" s="77">
        <f t="shared" si="47"/>
        <v>-563</v>
      </c>
      <c r="BS96" s="77">
        <f t="shared" si="47"/>
        <v>-580</v>
      </c>
      <c r="BT96" s="77">
        <f t="shared" si="47"/>
        <v>-567.6</v>
      </c>
      <c r="BU96" s="77">
        <f t="shared" si="47"/>
        <v>-556.6</v>
      </c>
      <c r="BV96" s="77">
        <f t="shared" si="47"/>
        <v>-565.29999999999995</v>
      </c>
      <c r="BW96" s="77">
        <f t="shared" si="47"/>
        <v>-510</v>
      </c>
    </row>
    <row r="97" spans="1:75" x14ac:dyDescent="0.25">
      <c r="A97" s="60" t="s">
        <v>49</v>
      </c>
      <c r="B97" s="43">
        <v>8.5</v>
      </c>
      <c r="C97" s="43">
        <v>8.5</v>
      </c>
      <c r="D97" s="43">
        <v>8.5</v>
      </c>
      <c r="E97" s="43">
        <v>8.5</v>
      </c>
      <c r="F97" s="43">
        <v>8.5</v>
      </c>
      <c r="G97" s="43">
        <v>8.5</v>
      </c>
      <c r="H97" s="43">
        <v>8.5</v>
      </c>
      <c r="I97" s="43">
        <v>8.5</v>
      </c>
      <c r="J97" s="43">
        <v>8.5</v>
      </c>
      <c r="K97" s="43">
        <v>8.5</v>
      </c>
      <c r="L97" s="43">
        <v>8.5</v>
      </c>
      <c r="M97" s="43">
        <v>8.5</v>
      </c>
      <c r="N97" s="43">
        <v>8.5</v>
      </c>
      <c r="O97" s="43">
        <v>8.5</v>
      </c>
      <c r="P97" s="43">
        <v>8.5</v>
      </c>
      <c r="Q97" s="43">
        <v>8.5</v>
      </c>
      <c r="R97" s="43">
        <v>8.5</v>
      </c>
      <c r="S97" s="43">
        <v>8.5</v>
      </c>
      <c r="T97" s="43">
        <v>8.5</v>
      </c>
      <c r="U97" s="43">
        <v>8.5</v>
      </c>
      <c r="V97" s="43">
        <v>8.5</v>
      </c>
      <c r="W97" s="43">
        <v>8.5</v>
      </c>
      <c r="X97" s="43">
        <v>8.5</v>
      </c>
      <c r="Y97" s="43">
        <v>7.5</v>
      </c>
      <c r="Z97" s="43">
        <v>7.5</v>
      </c>
      <c r="AA97" s="43">
        <v>9.5</v>
      </c>
      <c r="AB97" s="43">
        <v>9.5</v>
      </c>
      <c r="AC97" s="43">
        <v>9.5</v>
      </c>
      <c r="AD97" s="43">
        <v>9.5</v>
      </c>
      <c r="AE97" s="43">
        <v>9.5</v>
      </c>
      <c r="AF97" s="43">
        <v>9.5</v>
      </c>
      <c r="AG97" s="61">
        <v>14.1</v>
      </c>
      <c r="AH97" s="45">
        <f t="shared" si="32"/>
        <v>9.5</v>
      </c>
      <c r="AI97" s="46">
        <f t="shared" si="33"/>
        <v>7.5</v>
      </c>
      <c r="AK97" s="47"/>
      <c r="AZ97" s="77">
        <f t="shared" si="47"/>
        <v>-158</v>
      </c>
      <c r="BA97" s="77">
        <f t="shared" si="47"/>
        <v>-188</v>
      </c>
      <c r="BB97" s="77">
        <f t="shared" si="47"/>
        <v>-158</v>
      </c>
      <c r="BC97" s="77">
        <f t="shared" si="47"/>
        <v>-214.2</v>
      </c>
      <c r="BD97" s="77">
        <f t="shared" si="47"/>
        <v>-185.6</v>
      </c>
      <c r="BE97" s="77">
        <f t="shared" si="47"/>
        <v>-202.1</v>
      </c>
      <c r="BF97" s="77">
        <f t="shared" si="47"/>
        <v>-193.9</v>
      </c>
      <c r="BG97" s="77">
        <f t="shared" si="47"/>
        <v>-191.8</v>
      </c>
      <c r="BH97" s="77">
        <f t="shared" si="47"/>
        <v>-194.5</v>
      </c>
      <c r="BI97" s="77">
        <f t="shared" si="47"/>
        <v>-190.7</v>
      </c>
      <c r="BJ97" s="77">
        <f t="shared" si="47"/>
        <v>-221.1</v>
      </c>
      <c r="BK97" s="77">
        <f t="shared" si="47"/>
        <v>-174.7</v>
      </c>
      <c r="BL97" s="77">
        <f t="shared" si="47"/>
        <v>-175.6</v>
      </c>
      <c r="BM97" s="77">
        <f t="shared" si="47"/>
        <v>-187.3</v>
      </c>
      <c r="BN97" s="77">
        <f t="shared" si="47"/>
        <v>-180.4</v>
      </c>
      <c r="BO97" s="77">
        <f t="shared" si="47"/>
        <v>-178.8</v>
      </c>
      <c r="BP97" s="77">
        <f t="shared" si="47"/>
        <v>-178.1</v>
      </c>
      <c r="BQ97" s="77">
        <f t="shared" si="47"/>
        <v>-193.2</v>
      </c>
      <c r="BR97" s="77">
        <f t="shared" si="47"/>
        <v>-209.3</v>
      </c>
      <c r="BS97" s="77">
        <f t="shared" si="47"/>
        <v>-198</v>
      </c>
      <c r="BT97" s="77">
        <f t="shared" si="47"/>
        <v>-209.6</v>
      </c>
      <c r="BU97" s="77">
        <f t="shared" si="47"/>
        <v>-205.6</v>
      </c>
      <c r="BV97" s="77">
        <f t="shared" si="47"/>
        <v>-199.3</v>
      </c>
      <c r="BW97" s="77">
        <f t="shared" si="47"/>
        <v>-170</v>
      </c>
    </row>
    <row r="98" spans="1:75" x14ac:dyDescent="0.25">
      <c r="A98" s="79" t="s">
        <v>50</v>
      </c>
      <c r="B98" s="43">
        <v>2.2999999999999998</v>
      </c>
      <c r="C98" s="43">
        <v>2.2999999999999998</v>
      </c>
      <c r="D98" s="43">
        <v>2.2999999999999998</v>
      </c>
      <c r="E98" s="43">
        <v>2.2999999999999998</v>
      </c>
      <c r="F98" s="43">
        <v>2.2999999999999998</v>
      </c>
      <c r="G98" s="43">
        <v>2.2999999999999998</v>
      </c>
      <c r="H98" s="43">
        <v>2.2999999999999998</v>
      </c>
      <c r="I98" s="43">
        <v>2.2999999999999998</v>
      </c>
      <c r="J98" s="43">
        <v>2.2999999999999998</v>
      </c>
      <c r="K98" s="43">
        <v>2.2999999999999998</v>
      </c>
      <c r="L98" s="43">
        <v>2.2999999999999998</v>
      </c>
      <c r="M98" s="43">
        <v>3.4</v>
      </c>
      <c r="N98" s="43">
        <v>13.9</v>
      </c>
      <c r="O98" s="43">
        <v>14</v>
      </c>
      <c r="P98" s="43">
        <v>14</v>
      </c>
      <c r="Q98" s="43">
        <v>13.8</v>
      </c>
      <c r="R98" s="43">
        <v>12.2</v>
      </c>
      <c r="S98" s="43">
        <v>14.1</v>
      </c>
      <c r="T98" s="43">
        <v>14.1</v>
      </c>
      <c r="U98" s="43">
        <v>14.1</v>
      </c>
      <c r="V98" s="43">
        <v>14.1</v>
      </c>
      <c r="W98" s="43">
        <v>14.1</v>
      </c>
      <c r="X98" s="43">
        <v>14.1</v>
      </c>
      <c r="Y98" s="43">
        <v>9.9</v>
      </c>
      <c r="Z98" s="43">
        <v>9.5</v>
      </c>
      <c r="AA98" s="43">
        <v>10</v>
      </c>
      <c r="AB98" s="43">
        <v>12.4</v>
      </c>
      <c r="AC98" s="43">
        <v>12.4</v>
      </c>
      <c r="AD98" s="43">
        <v>12.4</v>
      </c>
      <c r="AE98" s="43">
        <v>12.4</v>
      </c>
      <c r="AF98" s="43">
        <v>12.4</v>
      </c>
      <c r="AG98" s="61">
        <v>14</v>
      </c>
      <c r="AH98" s="45">
        <f t="shared" si="32"/>
        <v>14.1</v>
      </c>
      <c r="AI98" s="46">
        <f t="shared" si="33"/>
        <v>2.2999999999999998</v>
      </c>
      <c r="AK98" s="47"/>
      <c r="AZ98" s="77">
        <f t="shared" si="47"/>
        <v>0</v>
      </c>
      <c r="BA98" s="77">
        <f t="shared" si="47"/>
        <v>0</v>
      </c>
      <c r="BB98" s="77">
        <f t="shared" si="47"/>
        <v>0</v>
      </c>
      <c r="BC98" s="77">
        <f t="shared" si="47"/>
        <v>0</v>
      </c>
      <c r="BD98" s="77">
        <f t="shared" si="47"/>
        <v>0</v>
      </c>
      <c r="BE98" s="77">
        <f t="shared" si="47"/>
        <v>0</v>
      </c>
      <c r="BF98" s="77">
        <f t="shared" si="47"/>
        <v>0</v>
      </c>
      <c r="BG98" s="77">
        <f t="shared" si="47"/>
        <v>0</v>
      </c>
      <c r="BH98" s="77">
        <f t="shared" si="47"/>
        <v>0</v>
      </c>
      <c r="BI98" s="77">
        <f t="shared" si="47"/>
        <v>0</v>
      </c>
      <c r="BJ98" s="77">
        <f t="shared" si="47"/>
        <v>0</v>
      </c>
      <c r="BK98" s="77">
        <f t="shared" si="47"/>
        <v>0</v>
      </c>
      <c r="BL98" s="77">
        <f t="shared" si="47"/>
        <v>0</v>
      </c>
      <c r="BM98" s="77">
        <f t="shared" si="47"/>
        <v>0</v>
      </c>
      <c r="BN98" s="77">
        <f t="shared" si="47"/>
        <v>0</v>
      </c>
      <c r="BO98" s="77">
        <f t="shared" si="47"/>
        <v>0</v>
      </c>
      <c r="BP98" s="77">
        <f t="shared" si="47"/>
        <v>0</v>
      </c>
      <c r="BQ98" s="77">
        <f t="shared" si="47"/>
        <v>0</v>
      </c>
      <c r="BR98" s="77">
        <f t="shared" si="47"/>
        <v>0</v>
      </c>
      <c r="BS98" s="77">
        <f t="shared" si="47"/>
        <v>0</v>
      </c>
      <c r="BT98" s="77">
        <f t="shared" si="47"/>
        <v>0</v>
      </c>
      <c r="BU98" s="77">
        <f t="shared" si="47"/>
        <v>0</v>
      </c>
      <c r="BV98" s="77">
        <f t="shared" si="47"/>
        <v>0</v>
      </c>
      <c r="BW98" s="77">
        <f t="shared" si="47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2"/>
        <v>8.9</v>
      </c>
      <c r="AI99" s="46">
        <f t="shared" si="33"/>
        <v>8.9</v>
      </c>
      <c r="AK99" s="47"/>
      <c r="AZ99" s="77">
        <f t="shared" si="47"/>
        <v>0</v>
      </c>
      <c r="BA99" s="77">
        <f t="shared" si="47"/>
        <v>0</v>
      </c>
      <c r="BB99" s="77">
        <f t="shared" si="47"/>
        <v>0</v>
      </c>
      <c r="BC99" s="77">
        <f t="shared" si="47"/>
        <v>0</v>
      </c>
      <c r="BD99" s="77">
        <f t="shared" si="47"/>
        <v>0</v>
      </c>
      <c r="BE99" s="77">
        <f t="shared" si="47"/>
        <v>0</v>
      </c>
      <c r="BF99" s="77">
        <f t="shared" si="47"/>
        <v>0</v>
      </c>
      <c r="BG99" s="77">
        <f t="shared" si="47"/>
        <v>0</v>
      </c>
      <c r="BH99" s="77">
        <f t="shared" si="47"/>
        <v>0</v>
      </c>
      <c r="BI99" s="77">
        <f t="shared" si="47"/>
        <v>0</v>
      </c>
      <c r="BJ99" s="77">
        <f t="shared" si="47"/>
        <v>0</v>
      </c>
      <c r="BK99" s="77">
        <f t="shared" si="47"/>
        <v>0</v>
      </c>
      <c r="BL99" s="77">
        <f t="shared" si="47"/>
        <v>0</v>
      </c>
      <c r="BM99" s="77">
        <f t="shared" si="47"/>
        <v>0</v>
      </c>
      <c r="BN99" s="77">
        <f t="shared" si="47"/>
        <v>0</v>
      </c>
      <c r="BO99" s="77">
        <f t="shared" si="47"/>
        <v>0</v>
      </c>
      <c r="BP99" s="77">
        <f t="shared" si="47"/>
        <v>0</v>
      </c>
      <c r="BQ99" s="77">
        <f t="shared" si="47"/>
        <v>0</v>
      </c>
      <c r="BR99" s="77">
        <f t="shared" si="47"/>
        <v>0</v>
      </c>
      <c r="BS99" s="77">
        <f t="shared" si="47"/>
        <v>0</v>
      </c>
      <c r="BT99" s="77">
        <f t="shared" si="47"/>
        <v>0</v>
      </c>
      <c r="BU99" s="77">
        <f t="shared" si="47"/>
        <v>0</v>
      </c>
      <c r="BV99" s="77">
        <f t="shared" si="47"/>
        <v>0</v>
      </c>
      <c r="BW99" s="77">
        <f t="shared" si="47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2"/>
        <v>6.2</v>
      </c>
      <c r="AI100" s="46">
        <f t="shared" si="33"/>
        <v>6.2</v>
      </c>
      <c r="AK100" s="47"/>
      <c r="AZ100" s="77">
        <f t="shared" si="47"/>
        <v>0</v>
      </c>
      <c r="BA100" s="77">
        <f t="shared" si="47"/>
        <v>0</v>
      </c>
      <c r="BB100" s="77">
        <f t="shared" si="47"/>
        <v>0</v>
      </c>
      <c r="BC100" s="77">
        <f t="shared" si="47"/>
        <v>0</v>
      </c>
      <c r="BD100" s="77">
        <f t="shared" si="47"/>
        <v>0</v>
      </c>
      <c r="BE100" s="77">
        <f t="shared" si="47"/>
        <v>0</v>
      </c>
      <c r="BF100" s="77">
        <f t="shared" si="47"/>
        <v>0</v>
      </c>
      <c r="BG100" s="77">
        <f t="shared" si="47"/>
        <v>0</v>
      </c>
      <c r="BH100" s="77">
        <f t="shared" si="47"/>
        <v>0</v>
      </c>
      <c r="BI100" s="77">
        <f t="shared" si="47"/>
        <v>0</v>
      </c>
      <c r="BJ100" s="77">
        <f t="shared" si="47"/>
        <v>0</v>
      </c>
      <c r="BK100" s="77">
        <f t="shared" si="47"/>
        <v>0</v>
      </c>
      <c r="BL100" s="77">
        <f t="shared" si="47"/>
        <v>0</v>
      </c>
      <c r="BM100" s="77">
        <f t="shared" si="47"/>
        <v>0</v>
      </c>
      <c r="BN100" s="77">
        <f t="shared" si="47"/>
        <v>0</v>
      </c>
      <c r="BO100" s="77">
        <f t="shared" si="47"/>
        <v>0</v>
      </c>
      <c r="BP100" s="77">
        <f t="shared" si="47"/>
        <v>0</v>
      </c>
      <c r="BQ100" s="77">
        <f t="shared" si="47"/>
        <v>0</v>
      </c>
      <c r="BR100" s="77">
        <f t="shared" si="47"/>
        <v>0</v>
      </c>
      <c r="BS100" s="77">
        <f t="shared" si="47"/>
        <v>0</v>
      </c>
      <c r="BT100" s="77">
        <f t="shared" si="47"/>
        <v>0</v>
      </c>
      <c r="BU100" s="77">
        <f t="shared" si="47"/>
        <v>0</v>
      </c>
      <c r="BV100" s="77">
        <f t="shared" si="47"/>
        <v>0</v>
      </c>
      <c r="BW100" s="77">
        <f t="shared" si="47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2"/>
        <v>2</v>
      </c>
      <c r="AI101" s="46">
        <f t="shared" si="33"/>
        <v>2</v>
      </c>
      <c r="AK101" s="47"/>
      <c r="AZ101" s="77">
        <f t="shared" si="47"/>
        <v>0</v>
      </c>
      <c r="BA101" s="77">
        <f t="shared" si="47"/>
        <v>0</v>
      </c>
      <c r="BB101" s="77">
        <f t="shared" si="47"/>
        <v>0</v>
      </c>
      <c r="BC101" s="77">
        <f t="shared" si="47"/>
        <v>0</v>
      </c>
      <c r="BD101" s="77">
        <f t="shared" si="47"/>
        <v>0</v>
      </c>
      <c r="BE101" s="77">
        <f t="shared" si="47"/>
        <v>0</v>
      </c>
      <c r="BF101" s="77">
        <f t="shared" si="47"/>
        <v>0</v>
      </c>
      <c r="BG101" s="77">
        <f t="shared" si="47"/>
        <v>0</v>
      </c>
      <c r="BH101" s="77">
        <f t="shared" si="47"/>
        <v>0</v>
      </c>
      <c r="BI101" s="77">
        <f t="shared" si="47"/>
        <v>0</v>
      </c>
      <c r="BJ101" s="77">
        <f t="shared" si="47"/>
        <v>0</v>
      </c>
      <c r="BK101" s="77">
        <f t="shared" si="47"/>
        <v>0</v>
      </c>
      <c r="BL101" s="77">
        <f t="shared" si="47"/>
        <v>0</v>
      </c>
      <c r="BM101" s="77">
        <f t="shared" si="47"/>
        <v>0</v>
      </c>
      <c r="BN101" s="77">
        <f t="shared" si="47"/>
        <v>0</v>
      </c>
      <c r="BO101" s="77">
        <f t="shared" si="47"/>
        <v>0</v>
      </c>
      <c r="BP101" s="77">
        <f t="shared" si="47"/>
        <v>0</v>
      </c>
      <c r="BQ101" s="77">
        <f t="shared" si="47"/>
        <v>0</v>
      </c>
      <c r="BR101" s="77">
        <f t="shared" si="47"/>
        <v>0</v>
      </c>
      <c r="BS101" s="77">
        <f t="shared" si="47"/>
        <v>0</v>
      </c>
      <c r="BT101" s="77">
        <f t="shared" si="47"/>
        <v>0</v>
      </c>
      <c r="BU101" s="77">
        <f t="shared" si="47"/>
        <v>0</v>
      </c>
      <c r="BV101" s="77">
        <f t="shared" si="47"/>
        <v>0</v>
      </c>
      <c r="BW101" s="77">
        <f t="shared" si="47"/>
        <v>0</v>
      </c>
    </row>
    <row r="102" spans="1:75" ht="15.75" thickBot="1" x14ac:dyDescent="0.3">
      <c r="A102" s="82" t="s">
        <v>54</v>
      </c>
      <c r="B102" s="66">
        <f t="shared" ref="B102:C102" si="48">SUM(B89:B101)</f>
        <v>361.90000000000003</v>
      </c>
      <c r="C102" s="66">
        <f t="shared" si="48"/>
        <v>361.90000000000003</v>
      </c>
      <c r="D102" s="66">
        <f t="shared" ref="D102:E102" si="49">SUM(D89:D101)</f>
        <v>361.90000000000003</v>
      </c>
      <c r="E102" s="66">
        <f t="shared" si="49"/>
        <v>361.90000000000003</v>
      </c>
      <c r="F102" s="66">
        <f t="shared" ref="F102" si="50">SUM(F89:F101)</f>
        <v>361.90000000000003</v>
      </c>
      <c r="G102" s="66">
        <f t="shared" ref="G102:AG102" si="51">SUM(G89:G101)</f>
        <v>361.90000000000003</v>
      </c>
      <c r="H102" s="66">
        <f t="shared" si="51"/>
        <v>361.90000000000003</v>
      </c>
      <c r="I102" s="66">
        <f t="shared" si="51"/>
        <v>361.90000000000003</v>
      </c>
      <c r="J102" s="66">
        <f t="shared" si="51"/>
        <v>362.3</v>
      </c>
      <c r="K102" s="66">
        <f t="shared" si="51"/>
        <v>363.20000000000005</v>
      </c>
      <c r="L102" s="66">
        <f t="shared" si="51"/>
        <v>365.1</v>
      </c>
      <c r="M102" s="66">
        <f t="shared" si="51"/>
        <v>371.6</v>
      </c>
      <c r="N102" s="66">
        <f t="shared" si="51"/>
        <v>381</v>
      </c>
      <c r="O102" s="66">
        <f t="shared" si="51"/>
        <v>384.90000000000003</v>
      </c>
      <c r="P102" s="66">
        <f t="shared" si="51"/>
        <v>392.5</v>
      </c>
      <c r="Q102" s="66">
        <f t="shared" si="51"/>
        <v>380.00000000000006</v>
      </c>
      <c r="R102" s="66">
        <f t="shared" si="51"/>
        <v>389.1</v>
      </c>
      <c r="S102" s="66">
        <f t="shared" si="51"/>
        <v>389.70000000000005</v>
      </c>
      <c r="T102" s="66">
        <f t="shared" si="51"/>
        <v>384.30000000000007</v>
      </c>
      <c r="U102" s="66">
        <f t="shared" ref="U102:V102" si="52">SUM(U89:U101)</f>
        <v>379.50000000000006</v>
      </c>
      <c r="V102" s="66">
        <f t="shared" si="52"/>
        <v>374.70000000000005</v>
      </c>
      <c r="W102" s="66">
        <f t="shared" si="51"/>
        <v>373.70000000000005</v>
      </c>
      <c r="X102" s="66">
        <f t="shared" si="51"/>
        <v>373.70000000000005</v>
      </c>
      <c r="Y102" s="66">
        <f t="shared" si="51"/>
        <v>331.4</v>
      </c>
      <c r="Z102" s="66">
        <f t="shared" ref="Z102" si="53">SUM(Z89:Z101)</f>
        <v>364.3</v>
      </c>
      <c r="AA102" s="66">
        <f t="shared" ref="AA102:AB102" si="54">SUM(AA89:AA101)</f>
        <v>367</v>
      </c>
      <c r="AB102" s="66">
        <f t="shared" si="54"/>
        <v>373.1</v>
      </c>
      <c r="AC102" s="66">
        <f t="shared" ref="AC102:AD102" si="55">SUM(AC89:AC101)</f>
        <v>373.1</v>
      </c>
      <c r="AD102" s="66">
        <f t="shared" si="55"/>
        <v>373.1</v>
      </c>
      <c r="AE102" s="66">
        <f t="shared" si="51"/>
        <v>373.1</v>
      </c>
      <c r="AF102" s="66">
        <f t="shared" ref="AF102" si="56">SUM(AF89:AF101)</f>
        <v>373.1</v>
      </c>
      <c r="AG102" s="75">
        <f t="shared" si="51"/>
        <v>489.91</v>
      </c>
      <c r="AH102" s="45">
        <f t="shared" si="32"/>
        <v>392.5</v>
      </c>
      <c r="AI102" s="46">
        <f t="shared" si="33"/>
        <v>331.4</v>
      </c>
      <c r="AK102" s="47"/>
      <c r="AY102" s="77"/>
    </row>
    <row r="103" spans="1:75" x14ac:dyDescent="0.25">
      <c r="A103" s="42" t="s">
        <v>55</v>
      </c>
      <c r="B103" s="44">
        <v>14.1</v>
      </c>
      <c r="C103" s="44">
        <v>14.1</v>
      </c>
      <c r="D103" s="44">
        <v>14.1</v>
      </c>
      <c r="E103" s="44">
        <v>14.1</v>
      </c>
      <c r="F103" s="44">
        <v>14.1</v>
      </c>
      <c r="G103" s="44">
        <v>14.1</v>
      </c>
      <c r="H103" s="44">
        <v>14.1</v>
      </c>
      <c r="I103" s="44">
        <v>14.1</v>
      </c>
      <c r="J103" s="44">
        <v>14.1</v>
      </c>
      <c r="K103" s="44">
        <v>28.9</v>
      </c>
      <c r="L103" s="44">
        <v>28.9</v>
      </c>
      <c r="M103" s="44">
        <v>28.9</v>
      </c>
      <c r="N103" s="44">
        <v>28.9</v>
      </c>
      <c r="O103" s="44">
        <v>14</v>
      </c>
      <c r="P103" s="44">
        <v>14</v>
      </c>
      <c r="Q103" s="44">
        <v>14</v>
      </c>
      <c r="R103" s="44">
        <v>14</v>
      </c>
      <c r="S103" s="44">
        <v>14</v>
      </c>
      <c r="T103" s="44">
        <v>14</v>
      </c>
      <c r="U103" s="44">
        <v>14</v>
      </c>
      <c r="V103" s="44">
        <v>14</v>
      </c>
      <c r="W103" s="44">
        <v>14</v>
      </c>
      <c r="X103" s="44">
        <v>14.2</v>
      </c>
      <c r="Y103" s="44">
        <v>14.2</v>
      </c>
      <c r="Z103" s="44">
        <v>14.2</v>
      </c>
      <c r="AA103" s="44">
        <v>29.3</v>
      </c>
      <c r="AB103" s="44">
        <v>10</v>
      </c>
      <c r="AC103" s="44">
        <v>10</v>
      </c>
      <c r="AD103" s="44">
        <v>14.3</v>
      </c>
      <c r="AE103" s="44">
        <v>14.3</v>
      </c>
      <c r="AF103" s="44">
        <v>14.3</v>
      </c>
      <c r="AG103" s="59">
        <v>60</v>
      </c>
      <c r="AH103" s="45">
        <f t="shared" si="32"/>
        <v>29.3</v>
      </c>
      <c r="AI103" s="46">
        <f t="shared" si="33"/>
        <v>10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8</v>
      </c>
      <c r="C104" s="43">
        <v>8</v>
      </c>
      <c r="D104" s="43">
        <v>8</v>
      </c>
      <c r="E104" s="43">
        <v>8</v>
      </c>
      <c r="F104" s="43">
        <v>8</v>
      </c>
      <c r="G104" s="43">
        <v>8</v>
      </c>
      <c r="H104" s="43">
        <v>8</v>
      </c>
      <c r="I104" s="43">
        <v>8</v>
      </c>
      <c r="J104" s="43">
        <v>8</v>
      </c>
      <c r="K104" s="43">
        <v>12</v>
      </c>
      <c r="L104" s="43">
        <v>12</v>
      </c>
      <c r="M104" s="43">
        <v>12</v>
      </c>
      <c r="N104" s="43">
        <v>12</v>
      </c>
      <c r="O104" s="43">
        <v>7</v>
      </c>
      <c r="P104" s="43">
        <v>7</v>
      </c>
      <c r="Q104" s="43">
        <v>7</v>
      </c>
      <c r="R104" s="43">
        <v>7</v>
      </c>
      <c r="S104" s="43">
        <v>7</v>
      </c>
      <c r="T104" s="43">
        <v>7</v>
      </c>
      <c r="U104" s="43">
        <v>7</v>
      </c>
      <c r="V104" s="43">
        <v>7</v>
      </c>
      <c r="W104" s="43">
        <v>7</v>
      </c>
      <c r="X104" s="43">
        <v>7</v>
      </c>
      <c r="Y104" s="43">
        <v>7</v>
      </c>
      <c r="Z104" s="43">
        <v>7</v>
      </c>
      <c r="AA104" s="43">
        <v>14</v>
      </c>
      <c r="AB104" s="43">
        <v>5</v>
      </c>
      <c r="AC104" s="43">
        <v>5</v>
      </c>
      <c r="AD104" s="43">
        <v>6.5</v>
      </c>
      <c r="AE104" s="43">
        <v>6.5</v>
      </c>
      <c r="AF104" s="43">
        <v>6.5</v>
      </c>
      <c r="AG104" s="61">
        <v>32</v>
      </c>
      <c r="AH104" s="45">
        <f t="shared" si="32"/>
        <v>14</v>
      </c>
      <c r="AI104" s="46">
        <f t="shared" si="33"/>
        <v>5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4</v>
      </c>
      <c r="C105" s="292">
        <v>4</v>
      </c>
      <c r="D105" s="292">
        <v>4</v>
      </c>
      <c r="E105" s="292">
        <v>4</v>
      </c>
      <c r="F105" s="292">
        <v>4</v>
      </c>
      <c r="G105" s="292">
        <v>4</v>
      </c>
      <c r="H105" s="292">
        <v>4</v>
      </c>
      <c r="I105" s="292">
        <v>4</v>
      </c>
      <c r="J105" s="292">
        <v>4</v>
      </c>
      <c r="K105" s="292">
        <v>8</v>
      </c>
      <c r="L105" s="292">
        <v>8</v>
      </c>
      <c r="M105" s="292">
        <v>8</v>
      </c>
      <c r="N105" s="292">
        <v>8</v>
      </c>
      <c r="O105" s="292">
        <v>4</v>
      </c>
      <c r="P105" s="292">
        <v>4</v>
      </c>
      <c r="Q105" s="292">
        <v>4</v>
      </c>
      <c r="R105" s="292">
        <v>4</v>
      </c>
      <c r="S105" s="292">
        <v>4</v>
      </c>
      <c r="T105" s="292">
        <v>4</v>
      </c>
      <c r="U105" s="292">
        <v>4</v>
      </c>
      <c r="V105" s="292">
        <v>4</v>
      </c>
      <c r="W105" s="292">
        <v>4</v>
      </c>
      <c r="X105" s="292">
        <v>4</v>
      </c>
      <c r="Y105" s="292">
        <v>4</v>
      </c>
      <c r="Z105" s="292">
        <v>4</v>
      </c>
      <c r="AA105" s="292">
        <v>7</v>
      </c>
      <c r="AB105" s="292">
        <v>3</v>
      </c>
      <c r="AC105" s="292">
        <v>3</v>
      </c>
      <c r="AD105" s="292">
        <v>3.2</v>
      </c>
      <c r="AE105" s="292">
        <v>3.2</v>
      </c>
      <c r="AF105" s="292">
        <v>3.2</v>
      </c>
      <c r="AG105" s="73">
        <v>14</v>
      </c>
      <c r="AH105" s="45">
        <f t="shared" si="32"/>
        <v>8</v>
      </c>
      <c r="AI105" s="46">
        <f t="shared" si="33"/>
        <v>3</v>
      </c>
      <c r="AK105" s="47"/>
      <c r="AY105" s="77"/>
      <c r="BF105" s="76"/>
      <c r="BG105" s="77">
        <f t="array" ref="BG105:BL128">TRANSPOSE(AZ89:BW94)</f>
        <v>-560</v>
      </c>
      <c r="BH105" s="77">
        <v>-158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C106" si="57">B103+B104+B105</f>
        <v>26.1</v>
      </c>
      <c r="C106" s="66">
        <f t="shared" si="57"/>
        <v>26.1</v>
      </c>
      <c r="D106" s="66">
        <f t="shared" ref="D106:E106" si="58">D103+D104+D105</f>
        <v>26.1</v>
      </c>
      <c r="E106" s="66">
        <f t="shared" si="58"/>
        <v>26.1</v>
      </c>
      <c r="F106" s="66">
        <f t="shared" ref="F106" si="59">F103+F104+F105</f>
        <v>26.1</v>
      </c>
      <c r="G106" s="66">
        <f t="shared" ref="G106:AF106" si="60">G103+G104+G105</f>
        <v>26.1</v>
      </c>
      <c r="H106" s="66">
        <f t="shared" si="60"/>
        <v>26.1</v>
      </c>
      <c r="I106" s="66">
        <f t="shared" si="60"/>
        <v>26.1</v>
      </c>
      <c r="J106" s="66">
        <f t="shared" si="60"/>
        <v>26.1</v>
      </c>
      <c r="K106" s="66">
        <f t="shared" si="60"/>
        <v>48.9</v>
      </c>
      <c r="L106" s="66">
        <f t="shared" si="60"/>
        <v>48.9</v>
      </c>
      <c r="M106" s="66">
        <f t="shared" si="60"/>
        <v>48.9</v>
      </c>
      <c r="N106" s="66">
        <f t="shared" si="60"/>
        <v>48.9</v>
      </c>
      <c r="O106" s="66">
        <f t="shared" si="60"/>
        <v>25</v>
      </c>
      <c r="P106" s="66">
        <f t="shared" si="60"/>
        <v>25</v>
      </c>
      <c r="Q106" s="66">
        <f t="shared" si="60"/>
        <v>25</v>
      </c>
      <c r="R106" s="66">
        <f t="shared" si="60"/>
        <v>25</v>
      </c>
      <c r="S106" s="66">
        <f t="shared" si="60"/>
        <v>25</v>
      </c>
      <c r="T106" s="66">
        <f t="shared" si="60"/>
        <v>25</v>
      </c>
      <c r="U106" s="66">
        <f t="shared" ref="U106:V106" si="61">U103+U104+U105</f>
        <v>25</v>
      </c>
      <c r="V106" s="66">
        <f t="shared" si="61"/>
        <v>25</v>
      </c>
      <c r="W106" s="66">
        <f t="shared" si="60"/>
        <v>25</v>
      </c>
      <c r="X106" s="66">
        <f t="shared" si="60"/>
        <v>25.2</v>
      </c>
      <c r="Y106" s="66">
        <f t="shared" si="60"/>
        <v>25.2</v>
      </c>
      <c r="Z106" s="66">
        <f t="shared" ref="Z106:AA106" si="62">Z103+Z104+Z105</f>
        <v>25.2</v>
      </c>
      <c r="AA106" s="66">
        <f t="shared" si="62"/>
        <v>50.3</v>
      </c>
      <c r="AB106" s="66">
        <f t="shared" ref="AB106:AD106" si="63">AB103+AB104+AB105</f>
        <v>18</v>
      </c>
      <c r="AC106" s="66">
        <f t="shared" si="63"/>
        <v>18</v>
      </c>
      <c r="AD106" s="66">
        <f t="shared" si="63"/>
        <v>24</v>
      </c>
      <c r="AE106" s="66">
        <f t="shared" si="60"/>
        <v>24</v>
      </c>
      <c r="AF106" s="66">
        <f t="shared" si="60"/>
        <v>24</v>
      </c>
      <c r="AG106" s="75">
        <f>SUM(AG103:AG105)</f>
        <v>106</v>
      </c>
      <c r="AH106" s="45">
        <f t="shared" si="32"/>
        <v>50.3</v>
      </c>
      <c r="AI106" s="46">
        <f t="shared" si="33"/>
        <v>18</v>
      </c>
      <c r="AK106" s="47"/>
      <c r="AY106" s="77"/>
      <c r="BF106" s="76"/>
      <c r="BG106" s="77">
        <v>-528</v>
      </c>
      <c r="BH106" s="77">
        <v>-188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-510</v>
      </c>
      <c r="C107" s="44">
        <v>-560</v>
      </c>
      <c r="D107" s="44">
        <v>-528</v>
      </c>
      <c r="E107" s="44">
        <v>-560</v>
      </c>
      <c r="F107" s="44">
        <v>-640.70000000000005</v>
      </c>
      <c r="G107" s="44">
        <v>-620.20000000000005</v>
      </c>
      <c r="H107" s="44">
        <v>-680</v>
      </c>
      <c r="I107" s="44">
        <v>-673.4</v>
      </c>
      <c r="J107" s="44">
        <v>-663.2</v>
      </c>
      <c r="K107" s="44">
        <v>-631.5</v>
      </c>
      <c r="L107" s="44">
        <v>-681.9</v>
      </c>
      <c r="M107" s="44">
        <v>-600.29999999999995</v>
      </c>
      <c r="N107" s="44">
        <v>-604</v>
      </c>
      <c r="O107" s="44">
        <v>-611.4</v>
      </c>
      <c r="P107" s="44">
        <v>-656.1</v>
      </c>
      <c r="Q107" s="44">
        <v>-662</v>
      </c>
      <c r="R107" s="44">
        <v>-616.4</v>
      </c>
      <c r="S107" s="44">
        <v>-589</v>
      </c>
      <c r="T107" s="44">
        <v>-588.70000000000005</v>
      </c>
      <c r="U107" s="44">
        <v>-587.79999999999995</v>
      </c>
      <c r="V107" s="44">
        <v>-685</v>
      </c>
      <c r="W107" s="44">
        <v>-691.3</v>
      </c>
      <c r="X107" s="44">
        <v>-689.6</v>
      </c>
      <c r="Y107" s="44">
        <v>-631.1</v>
      </c>
      <c r="Z107" s="44">
        <v>-563</v>
      </c>
      <c r="AA107" s="44">
        <v>-603.4</v>
      </c>
      <c r="AB107" s="44">
        <v>-580</v>
      </c>
      <c r="AC107" s="44">
        <v>-580</v>
      </c>
      <c r="AD107" s="44">
        <v>-567.6</v>
      </c>
      <c r="AE107" s="44">
        <v>-556.6</v>
      </c>
      <c r="AF107" s="44">
        <v>-565.29999999999995</v>
      </c>
      <c r="AG107" s="59"/>
      <c r="AH107" s="45">
        <f t="shared" si="32"/>
        <v>-510</v>
      </c>
      <c r="AI107" s="46">
        <f t="shared" si="33"/>
        <v>-691.3</v>
      </c>
      <c r="AK107" s="47"/>
      <c r="AY107" s="77"/>
      <c r="BF107" s="76"/>
      <c r="BG107" s="77">
        <v>-560</v>
      </c>
      <c r="BH107" s="77">
        <v>-158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-170</v>
      </c>
      <c r="C108" s="43">
        <v>-158</v>
      </c>
      <c r="D108" s="43">
        <v>-188</v>
      </c>
      <c r="E108" s="43">
        <v>-158</v>
      </c>
      <c r="F108" s="43">
        <v>-214.2</v>
      </c>
      <c r="G108" s="43">
        <v>-185.6</v>
      </c>
      <c r="H108" s="43">
        <v>-189.1</v>
      </c>
      <c r="I108" s="43">
        <v>-202.1</v>
      </c>
      <c r="J108" s="43">
        <v>-190.8</v>
      </c>
      <c r="K108" s="43">
        <v>-193.9</v>
      </c>
      <c r="L108" s="43">
        <v>-196.4</v>
      </c>
      <c r="M108" s="43">
        <v>-191.8</v>
      </c>
      <c r="N108" s="43">
        <v>-194.5</v>
      </c>
      <c r="O108" s="43">
        <v>-190.7</v>
      </c>
      <c r="P108" s="43">
        <v>-221.1</v>
      </c>
      <c r="Q108" s="43">
        <v>-174.7</v>
      </c>
      <c r="R108" s="43">
        <v>-175.6</v>
      </c>
      <c r="S108" s="43">
        <v>-187.3</v>
      </c>
      <c r="T108" s="43">
        <v>-180.4</v>
      </c>
      <c r="U108" s="43">
        <v>-178.8</v>
      </c>
      <c r="V108" s="43">
        <v>-178.1</v>
      </c>
      <c r="W108" s="43">
        <v>-187.6</v>
      </c>
      <c r="X108" s="43">
        <v>-193.2</v>
      </c>
      <c r="Y108" s="43">
        <v>-196.8</v>
      </c>
      <c r="Z108" s="43">
        <v>-209.3</v>
      </c>
      <c r="AA108" s="43">
        <v>-211.6</v>
      </c>
      <c r="AB108" s="43">
        <v>-198</v>
      </c>
      <c r="AC108" s="43">
        <v>-198</v>
      </c>
      <c r="AD108" s="43">
        <v>-209.6</v>
      </c>
      <c r="AE108" s="43">
        <v>-205.6</v>
      </c>
      <c r="AF108" s="43">
        <v>-199.3</v>
      </c>
      <c r="AG108" s="61"/>
      <c r="AH108" s="45">
        <f t="shared" si="32"/>
        <v>-158</v>
      </c>
      <c r="AI108" s="46">
        <f t="shared" si="33"/>
        <v>-221.1</v>
      </c>
      <c r="AK108" s="47"/>
      <c r="AL108" s="83" t="s">
        <v>61</v>
      </c>
      <c r="AM108" s="83"/>
      <c r="AY108" s="77"/>
      <c r="BF108" s="77"/>
      <c r="BG108" s="77">
        <v>-640.70000000000005</v>
      </c>
      <c r="BH108" s="77">
        <v>-214.2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2"/>
        <v>0</v>
      </c>
      <c r="AI109" s="46">
        <f t="shared" si="33"/>
        <v>0</v>
      </c>
      <c r="AK109" s="85"/>
      <c r="AL109" s="86"/>
      <c r="AM109" s="86"/>
      <c r="AN109" s="87"/>
      <c r="AY109" s="77"/>
      <c r="BF109" s="77"/>
      <c r="BG109" s="77">
        <v>-620.20000000000005</v>
      </c>
      <c r="BH109" s="77">
        <v>-185.6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2"/>
        <v>0</v>
      </c>
      <c r="AI110" s="46">
        <f t="shared" si="33"/>
        <v>0</v>
      </c>
      <c r="AK110" s="89" t="s">
        <v>64</v>
      </c>
      <c r="AL110" s="43"/>
      <c r="AM110" s="88"/>
      <c r="AN110" s="90"/>
      <c r="AY110" s="77"/>
      <c r="BF110" s="77"/>
      <c r="BG110" s="77">
        <v>-673.4</v>
      </c>
      <c r="BH110" s="77">
        <v>-202.1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2"/>
        <v>0</v>
      </c>
      <c r="AI111" s="46">
        <f t="shared" si="33"/>
        <v>0</v>
      </c>
      <c r="AK111" s="89" t="s">
        <v>66</v>
      </c>
      <c r="AL111" s="88"/>
      <c r="AM111" s="88"/>
      <c r="AN111" s="90"/>
      <c r="AY111" s="77"/>
      <c r="BF111" s="77"/>
      <c r="BG111" s="77">
        <v>-631.5</v>
      </c>
      <c r="BH111" s="77">
        <v>-193.9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14.5</v>
      </c>
      <c r="C112" s="92">
        <v>5</v>
      </c>
      <c r="D112" s="92">
        <v>-17</v>
      </c>
      <c r="E112" s="92">
        <v>5</v>
      </c>
      <c r="F112" s="92">
        <v>-22.6</v>
      </c>
      <c r="G112" s="92">
        <v>-24.3</v>
      </c>
      <c r="H112" s="92">
        <v>-17</v>
      </c>
      <c r="I112" s="92">
        <v>-30.4</v>
      </c>
      <c r="J112" s="92">
        <v>-33.4</v>
      </c>
      <c r="K112" s="92">
        <v>-31.8</v>
      </c>
      <c r="L112" s="92">
        <v>-25.3</v>
      </c>
      <c r="M112" s="92">
        <v>-27</v>
      </c>
      <c r="N112" s="92">
        <v>-32.1</v>
      </c>
      <c r="O112" s="92">
        <v>-36</v>
      </c>
      <c r="P112" s="92">
        <v>-22.1</v>
      </c>
      <c r="Q112" s="92">
        <v>-21.2</v>
      </c>
      <c r="R112" s="92">
        <v>-24.6</v>
      </c>
      <c r="S112" s="92">
        <v>-18</v>
      </c>
      <c r="T112" s="92">
        <v>-18.100000000000001</v>
      </c>
      <c r="U112" s="92">
        <v>-26</v>
      </c>
      <c r="V112" s="92">
        <v>-25.4</v>
      </c>
      <c r="W112" s="92">
        <v>-26</v>
      </c>
      <c r="X112" s="92">
        <v>-14.2</v>
      </c>
      <c r="Y112" s="92">
        <v>-21.5</v>
      </c>
      <c r="Z112" s="92">
        <v>-9.8000000000000007</v>
      </c>
      <c r="AA112" s="92">
        <v>26.2</v>
      </c>
      <c r="AB112" s="92">
        <v>31</v>
      </c>
      <c r="AC112" s="92">
        <v>31</v>
      </c>
      <c r="AD112" s="92">
        <v>16.3</v>
      </c>
      <c r="AE112" s="92">
        <v>8.3000000000000007</v>
      </c>
      <c r="AF112" s="92">
        <v>-2.1</v>
      </c>
      <c r="AG112" s="84"/>
      <c r="AH112" s="45">
        <f t="shared" si="32"/>
        <v>31</v>
      </c>
      <c r="AI112" s="46">
        <f t="shared" si="33"/>
        <v>-36</v>
      </c>
      <c r="AK112" s="89"/>
      <c r="AL112" s="44"/>
      <c r="AM112" s="44"/>
      <c r="AN112" s="93"/>
      <c r="AY112" s="77"/>
      <c r="BF112" s="77"/>
      <c r="BG112" s="77">
        <v>-600.29999999999995</v>
      </c>
      <c r="BH112" s="77">
        <v>-191.8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2"/>
        <v>0</v>
      </c>
      <c r="AI113" s="46">
        <f t="shared" si="33"/>
        <v>0</v>
      </c>
      <c r="AK113" s="89"/>
      <c r="AL113" s="92"/>
      <c r="AM113" s="94"/>
      <c r="AN113" s="360"/>
      <c r="AY113" s="77"/>
      <c r="BF113" s="77"/>
      <c r="BG113" s="77">
        <v>-604</v>
      </c>
      <c r="BH113" s="77">
        <v>-194.5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2"/>
        <v>0</v>
      </c>
      <c r="AI114" s="46">
        <f t="shared" si="33"/>
        <v>0</v>
      </c>
      <c r="AK114" s="89"/>
      <c r="AL114" s="92"/>
      <c r="AM114" s="92"/>
      <c r="AN114" s="361"/>
      <c r="BF114" s="77"/>
      <c r="BG114" s="77">
        <v>-611.4</v>
      </c>
      <c r="BH114" s="77">
        <v>-190.7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2"/>
        <v>0</v>
      </c>
      <c r="AI115" s="46">
        <f t="shared" si="33"/>
        <v>0</v>
      </c>
      <c r="AK115" s="95"/>
      <c r="AL115" s="96"/>
      <c r="AM115" s="96"/>
      <c r="AN115" s="97"/>
      <c r="BF115" s="77"/>
      <c r="BG115" s="77">
        <v>-656.1</v>
      </c>
      <c r="BH115" s="77">
        <v>-221.1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2"/>
        <v>0</v>
      </c>
      <c r="AI116" s="46">
        <f t="shared" si="33"/>
        <v>0</v>
      </c>
      <c r="BF116" s="77"/>
      <c r="BG116" s="77">
        <v>-662</v>
      </c>
      <c r="BH116" s="77">
        <v>-174.7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2"/>
        <v>0</v>
      </c>
      <c r="AI117" s="46">
        <f t="shared" si="33"/>
        <v>0</v>
      </c>
      <c r="BF117" s="77"/>
      <c r="BG117" s="77">
        <v>-616.4</v>
      </c>
      <c r="BH117" s="77">
        <v>-175.6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64">SUMIF(B107:B117,"&gt;0")</f>
        <v>14.5</v>
      </c>
      <c r="C118" s="66">
        <f t="shared" ref="C118:AF118" si="65">SUMIF(C107:C117,"&gt;0")</f>
        <v>5</v>
      </c>
      <c r="D118" s="66">
        <f t="shared" ref="D118:E118" si="66">SUMIF(D107:D117,"&gt;0")</f>
        <v>0</v>
      </c>
      <c r="E118" s="66">
        <f t="shared" si="66"/>
        <v>5</v>
      </c>
      <c r="F118" s="66">
        <f t="shared" ref="F118" si="67">SUMIF(F107:F117,"&gt;0")</f>
        <v>0</v>
      </c>
      <c r="G118" s="66">
        <f t="shared" si="65"/>
        <v>0</v>
      </c>
      <c r="H118" s="66">
        <f t="shared" si="65"/>
        <v>0</v>
      </c>
      <c r="I118" s="66">
        <f t="shared" si="65"/>
        <v>0</v>
      </c>
      <c r="J118" s="66">
        <f t="shared" si="65"/>
        <v>0</v>
      </c>
      <c r="K118" s="66">
        <f t="shared" si="65"/>
        <v>0</v>
      </c>
      <c r="L118" s="66">
        <f t="shared" si="65"/>
        <v>0</v>
      </c>
      <c r="M118" s="66">
        <f t="shared" si="65"/>
        <v>0</v>
      </c>
      <c r="N118" s="66">
        <f t="shared" si="65"/>
        <v>0</v>
      </c>
      <c r="O118" s="66">
        <f t="shared" si="65"/>
        <v>0</v>
      </c>
      <c r="P118" s="66">
        <f t="shared" si="65"/>
        <v>0</v>
      </c>
      <c r="Q118" s="66">
        <f t="shared" si="65"/>
        <v>0</v>
      </c>
      <c r="R118" s="66">
        <f t="shared" si="65"/>
        <v>0</v>
      </c>
      <c r="S118" s="66">
        <f t="shared" si="65"/>
        <v>0</v>
      </c>
      <c r="T118" s="66">
        <f t="shared" si="65"/>
        <v>0</v>
      </c>
      <c r="U118" s="66">
        <f t="shared" ref="U118:V118" si="68">SUMIF(U107:U117,"&gt;0")</f>
        <v>0</v>
      </c>
      <c r="V118" s="66">
        <f t="shared" si="68"/>
        <v>0</v>
      </c>
      <c r="W118" s="66">
        <f t="shared" si="65"/>
        <v>0</v>
      </c>
      <c r="X118" s="66">
        <f t="shared" si="65"/>
        <v>0</v>
      </c>
      <c r="Y118" s="66">
        <f t="shared" si="65"/>
        <v>0</v>
      </c>
      <c r="Z118" s="66">
        <f t="shared" ref="Z118:AA118" si="69">SUMIF(Z107:Z117,"&gt;0")</f>
        <v>0</v>
      </c>
      <c r="AA118" s="66">
        <f t="shared" si="69"/>
        <v>26.2</v>
      </c>
      <c r="AB118" s="66">
        <f t="shared" ref="AB118:AD118" si="70">SUMIF(AB107:AB117,"&gt;0")</f>
        <v>31</v>
      </c>
      <c r="AC118" s="66">
        <f t="shared" si="70"/>
        <v>31</v>
      </c>
      <c r="AD118" s="66">
        <f t="shared" si="70"/>
        <v>16.3</v>
      </c>
      <c r="AE118" s="66">
        <f t="shared" si="65"/>
        <v>8.3000000000000007</v>
      </c>
      <c r="AF118" s="66">
        <f t="shared" si="65"/>
        <v>0</v>
      </c>
      <c r="AG118" s="99">
        <f>SUM(AG107:AG117)</f>
        <v>0</v>
      </c>
      <c r="AH118" s="45">
        <f t="shared" si="32"/>
        <v>31</v>
      </c>
      <c r="AI118" s="46">
        <f t="shared" si="33"/>
        <v>0</v>
      </c>
      <c r="AJ118" s="100">
        <f t="array" ref="AJ118">MIN(IF(B118:AF118&lt;&gt;0,B118:AF118))</f>
        <v>5</v>
      </c>
      <c r="BF118" s="77"/>
      <c r="BG118" s="77">
        <v>-589</v>
      </c>
      <c r="BH118" s="77">
        <v>-187.3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2"/>
        <v>0</v>
      </c>
      <c r="AI119" s="46">
        <f t="shared" si="33"/>
        <v>0</v>
      </c>
      <c r="BF119" s="77"/>
      <c r="BG119" s="77">
        <v>-588.70000000000005</v>
      </c>
      <c r="BH119" s="77">
        <v>-180.4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2"/>
        <v>0</v>
      </c>
      <c r="AI120" s="46">
        <f t="shared" si="33"/>
        <v>0</v>
      </c>
      <c r="BF120" s="77"/>
      <c r="BG120" s="77">
        <v>-587.79999999999995</v>
      </c>
      <c r="BH120" s="77">
        <v>-178.8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2"/>
        <v>0</v>
      </c>
      <c r="AI121" s="46">
        <f t="shared" si="33"/>
        <v>0</v>
      </c>
      <c r="BF121" s="77"/>
      <c r="BG121" s="77">
        <v>-685</v>
      </c>
      <c r="BH121" s="77">
        <v>-178.1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2"/>
        <v>0</v>
      </c>
      <c r="AI122" s="46">
        <f t="shared" si="33"/>
        <v>0</v>
      </c>
      <c r="BF122" s="76"/>
      <c r="BG122" s="77">
        <v>-689.6</v>
      </c>
      <c r="BH122" s="77">
        <v>-193.2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71">B80+B88+B106+B102+B118+B122</f>
        <v>2836.1000000000004</v>
      </c>
      <c r="C123" s="102">
        <f t="shared" ref="C123:AG123" si="72">C80+C88+C106+C102+C118+C122</f>
        <v>2852.2</v>
      </c>
      <c r="D123" s="102">
        <f t="shared" ref="D123:E123" si="73">D80+D88+D106+D102+D118+D122</f>
        <v>2847.2</v>
      </c>
      <c r="E123" s="102">
        <f t="shared" si="73"/>
        <v>2852.2</v>
      </c>
      <c r="F123" s="102">
        <f t="shared" ref="F123" si="74">F80+F88+F106+F102+F118+F122</f>
        <v>2790.7400000000002</v>
      </c>
      <c r="G123" s="102">
        <f t="shared" si="72"/>
        <v>2733.54</v>
      </c>
      <c r="H123" s="102">
        <f t="shared" si="72"/>
        <v>2740.1400000000003</v>
      </c>
      <c r="I123" s="102">
        <f t="shared" si="72"/>
        <v>2763.2999999999997</v>
      </c>
      <c r="J123" s="102">
        <f t="shared" si="72"/>
        <v>2782.6</v>
      </c>
      <c r="K123" s="102">
        <f t="shared" si="72"/>
        <v>2867.6000000000004</v>
      </c>
      <c r="L123" s="102">
        <f t="shared" si="72"/>
        <v>2919.9999999999991</v>
      </c>
      <c r="M123" s="102">
        <f t="shared" si="72"/>
        <v>2937.4999999999995</v>
      </c>
      <c r="N123" s="102">
        <f t="shared" si="72"/>
        <v>2962.1</v>
      </c>
      <c r="O123" s="102">
        <f t="shared" si="72"/>
        <v>2974.6999999999994</v>
      </c>
      <c r="P123" s="102">
        <f t="shared" si="72"/>
        <v>2988.6</v>
      </c>
      <c r="Q123" s="102">
        <f t="shared" si="72"/>
        <v>2965.9399999999996</v>
      </c>
      <c r="R123" s="102">
        <f t="shared" si="72"/>
        <v>2955.8399999999997</v>
      </c>
      <c r="S123" s="102">
        <f t="shared" si="72"/>
        <v>2901.3</v>
      </c>
      <c r="T123" s="102">
        <f t="shared" si="72"/>
        <v>2895.9000000000005</v>
      </c>
      <c r="U123" s="102">
        <f t="shared" ref="U123:V123" si="75">U80+U88+U106+U102+U118+U122</f>
        <v>2879.7000000000003</v>
      </c>
      <c r="V123" s="102">
        <f t="shared" si="75"/>
        <v>2948.5</v>
      </c>
      <c r="W123" s="102">
        <f t="shared" si="72"/>
        <v>2954.6000000000004</v>
      </c>
      <c r="X123" s="102">
        <f t="shared" si="72"/>
        <v>2956.3999999999996</v>
      </c>
      <c r="Y123" s="102">
        <f t="shared" si="72"/>
        <v>2959.0999999999995</v>
      </c>
      <c r="Z123" s="102">
        <f t="shared" ref="Z123:AA123" si="76">Z80+Z88+Z106+Z102+Z118+Z122</f>
        <v>3085.4999999999995</v>
      </c>
      <c r="AA123" s="102">
        <f t="shared" si="76"/>
        <v>3156.5999999999995</v>
      </c>
      <c r="AB123" s="102">
        <f t="shared" ref="AB123:AD123" si="77">AB80+AB88+AB106+AB102+AB118+AB122</f>
        <v>3131.6999999999994</v>
      </c>
      <c r="AC123" s="102">
        <f t="shared" si="77"/>
        <v>3112.6999999999994</v>
      </c>
      <c r="AD123" s="102">
        <f t="shared" si="77"/>
        <v>3054.9999999999995</v>
      </c>
      <c r="AE123" s="102">
        <f t="shared" si="72"/>
        <v>2952.7000000000003</v>
      </c>
      <c r="AF123" s="102">
        <f t="shared" si="72"/>
        <v>2938.1999999999994</v>
      </c>
      <c r="AG123" s="75">
        <f t="shared" si="72"/>
        <v>4132.0374000000002</v>
      </c>
      <c r="AH123" s="45">
        <f t="shared" si="32"/>
        <v>3156.5999999999995</v>
      </c>
      <c r="AI123" s="46">
        <f t="shared" si="33"/>
        <v>2733.54</v>
      </c>
      <c r="BF123" s="76"/>
      <c r="BG123" s="77">
        <v>-563</v>
      </c>
      <c r="BH123" s="77">
        <v>-209.3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2"/>
        <v>0</v>
      </c>
      <c r="AI124" s="46">
        <f t="shared" si="33"/>
        <v>0</v>
      </c>
      <c r="BF124" s="76"/>
      <c r="BG124" s="77">
        <v>-580</v>
      </c>
      <c r="BH124" s="77">
        <v>-198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78">B123+B124</f>
        <v>2836.1000000000004</v>
      </c>
      <c r="C125" s="102">
        <f t="shared" ref="C125:AF125" si="79">C123+C124</f>
        <v>2852.2</v>
      </c>
      <c r="D125" s="102">
        <f t="shared" ref="D125:E125" si="80">D123+D124</f>
        <v>2847.2</v>
      </c>
      <c r="E125" s="102">
        <f t="shared" si="80"/>
        <v>2852.2</v>
      </c>
      <c r="F125" s="102">
        <f t="shared" ref="F125" si="81">F123+F124</f>
        <v>2790.7400000000002</v>
      </c>
      <c r="G125" s="102">
        <f t="shared" si="79"/>
        <v>2733.54</v>
      </c>
      <c r="H125" s="102">
        <f t="shared" si="79"/>
        <v>2740.1400000000003</v>
      </c>
      <c r="I125" s="102">
        <f t="shared" si="79"/>
        <v>2763.2999999999997</v>
      </c>
      <c r="J125" s="102">
        <f t="shared" si="79"/>
        <v>2782.6</v>
      </c>
      <c r="K125" s="102">
        <f t="shared" si="79"/>
        <v>2867.6000000000004</v>
      </c>
      <c r="L125" s="102">
        <f t="shared" si="79"/>
        <v>2919.9999999999991</v>
      </c>
      <c r="M125" s="102">
        <f t="shared" si="79"/>
        <v>2937.4999999999995</v>
      </c>
      <c r="N125" s="102">
        <f t="shared" si="79"/>
        <v>2962.1</v>
      </c>
      <c r="O125" s="102">
        <f t="shared" si="79"/>
        <v>2974.6999999999994</v>
      </c>
      <c r="P125" s="102">
        <f t="shared" si="79"/>
        <v>2988.6</v>
      </c>
      <c r="Q125" s="102">
        <f t="shared" si="79"/>
        <v>2965.9399999999996</v>
      </c>
      <c r="R125" s="102">
        <f t="shared" si="79"/>
        <v>2955.8399999999997</v>
      </c>
      <c r="S125" s="102">
        <f t="shared" si="79"/>
        <v>2901.3</v>
      </c>
      <c r="T125" s="102">
        <f t="shared" si="79"/>
        <v>2895.9000000000005</v>
      </c>
      <c r="U125" s="102">
        <f t="shared" ref="U125:V125" si="82">U123+U124</f>
        <v>2879.7000000000003</v>
      </c>
      <c r="V125" s="102">
        <f t="shared" si="82"/>
        <v>2948.5</v>
      </c>
      <c r="W125" s="102">
        <f t="shared" si="79"/>
        <v>2954.6000000000004</v>
      </c>
      <c r="X125" s="102">
        <f t="shared" si="79"/>
        <v>2956.3999999999996</v>
      </c>
      <c r="Y125" s="102">
        <f t="shared" si="79"/>
        <v>2959.0999999999995</v>
      </c>
      <c r="Z125" s="102">
        <f t="shared" ref="Z125:AA125" si="83">Z123+Z124</f>
        <v>3085.4999999999995</v>
      </c>
      <c r="AA125" s="102">
        <f t="shared" si="83"/>
        <v>3156.5999999999995</v>
      </c>
      <c r="AB125" s="102">
        <f t="shared" ref="AB125:AD125" si="84">AB123+AB124</f>
        <v>3131.6999999999994</v>
      </c>
      <c r="AC125" s="102">
        <f t="shared" si="84"/>
        <v>3112.6999999999994</v>
      </c>
      <c r="AD125" s="102">
        <f t="shared" si="84"/>
        <v>3054.9999999999995</v>
      </c>
      <c r="AE125" s="102">
        <f t="shared" si="79"/>
        <v>2952.7000000000003</v>
      </c>
      <c r="AF125" s="102">
        <f t="shared" si="79"/>
        <v>2938.1999999999994</v>
      </c>
      <c r="AG125" s="99">
        <f>AG122+AG118+AG106+AG102+AG80+AG124</f>
        <v>3323.6374000000001</v>
      </c>
      <c r="AH125" s="45">
        <f t="shared" si="32"/>
        <v>3156.5999999999995</v>
      </c>
      <c r="AI125" s="46">
        <f t="shared" si="33"/>
        <v>2733.54</v>
      </c>
      <c r="BF125" s="76"/>
      <c r="BG125" s="77">
        <v>-567.6</v>
      </c>
      <c r="BH125" s="77">
        <v>-209.6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85">B125-(B133)</f>
        <v>2156.1000000000004</v>
      </c>
      <c r="C126" s="102">
        <f t="shared" ref="C126:AF126" si="86">C125-(C133)</f>
        <v>2134.1999999999998</v>
      </c>
      <c r="D126" s="102">
        <f t="shared" ref="D126:E126" si="87">D125-(D133)</f>
        <v>2114.1999999999998</v>
      </c>
      <c r="E126" s="102">
        <f t="shared" si="87"/>
        <v>2134.1999999999998</v>
      </c>
      <c r="F126" s="102">
        <f t="shared" ref="F126" si="88">F125-(F133)</f>
        <v>1913.2400000000002</v>
      </c>
      <c r="G126" s="102">
        <f t="shared" si="86"/>
        <v>1903.44</v>
      </c>
      <c r="H126" s="102">
        <f t="shared" si="86"/>
        <v>1854.0400000000004</v>
      </c>
      <c r="I126" s="102">
        <f t="shared" si="86"/>
        <v>1857.3999999999996</v>
      </c>
      <c r="J126" s="102">
        <f t="shared" si="86"/>
        <v>1895.1999999999998</v>
      </c>
      <c r="K126" s="102">
        <f t="shared" si="86"/>
        <v>2010.4000000000005</v>
      </c>
      <c r="L126" s="102">
        <f t="shared" si="86"/>
        <v>2016.3999999999992</v>
      </c>
      <c r="M126" s="102">
        <f t="shared" si="86"/>
        <v>2118.3999999999996</v>
      </c>
      <c r="N126" s="102">
        <f t="shared" si="86"/>
        <v>2131.5</v>
      </c>
      <c r="O126" s="102">
        <f t="shared" si="86"/>
        <v>2136.5999999999995</v>
      </c>
      <c r="P126" s="102">
        <f t="shared" si="86"/>
        <v>2089.2999999999997</v>
      </c>
      <c r="Q126" s="102">
        <f t="shared" si="86"/>
        <v>2108.0399999999995</v>
      </c>
      <c r="R126" s="102">
        <f t="shared" si="86"/>
        <v>2139.2399999999998</v>
      </c>
      <c r="S126" s="102">
        <f t="shared" si="86"/>
        <v>2107</v>
      </c>
      <c r="T126" s="102">
        <f t="shared" si="86"/>
        <v>2108.7000000000007</v>
      </c>
      <c r="U126" s="102">
        <f t="shared" ref="U126:V126" si="89">U125-(U133)</f>
        <v>2087.1000000000004</v>
      </c>
      <c r="V126" s="102">
        <f t="shared" si="89"/>
        <v>2060</v>
      </c>
      <c r="W126" s="102">
        <f t="shared" si="86"/>
        <v>2049.7000000000003</v>
      </c>
      <c r="X126" s="102">
        <f t="shared" si="86"/>
        <v>2059.3999999999996</v>
      </c>
      <c r="Y126" s="102">
        <f t="shared" si="86"/>
        <v>2109.6999999999994</v>
      </c>
      <c r="Z126" s="102">
        <f t="shared" ref="Z126:AA126" si="90">Z125-(Z133)</f>
        <v>2303.3999999999996</v>
      </c>
      <c r="AA126" s="102">
        <f t="shared" si="90"/>
        <v>2341.5999999999995</v>
      </c>
      <c r="AB126" s="102">
        <f t="shared" ref="AB126:AD126" si="91">AB125-(AB133)</f>
        <v>2353.6999999999994</v>
      </c>
      <c r="AC126" s="102">
        <f t="shared" si="91"/>
        <v>2334.6999999999994</v>
      </c>
      <c r="AD126" s="102">
        <f t="shared" si="91"/>
        <v>2277.7999999999993</v>
      </c>
      <c r="AE126" s="102">
        <f t="shared" si="86"/>
        <v>2190.5</v>
      </c>
      <c r="AF126" s="102">
        <f t="shared" si="86"/>
        <v>2171.4999999999995</v>
      </c>
      <c r="AG126" s="99"/>
      <c r="AH126" s="45">
        <f t="shared" si="32"/>
        <v>2353.6999999999994</v>
      </c>
      <c r="AI126" s="46">
        <f t="shared" si="33"/>
        <v>1854.0400000000004</v>
      </c>
      <c r="BF126" s="76"/>
      <c r="BG126" s="77">
        <v>-556.6</v>
      </c>
      <c r="BH126" s="77">
        <v>-205.6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92">IF(B107&lt;0,B107*-1,0)</f>
        <v>510</v>
      </c>
      <c r="C127" s="88">
        <f t="shared" ref="C127:AF132" si="93">IF(C107&lt;0,C107*-1,0)</f>
        <v>560</v>
      </c>
      <c r="D127" s="88">
        <f t="shared" ref="D127:E127" si="94">IF(D107&lt;0,D107*-1,0)</f>
        <v>528</v>
      </c>
      <c r="E127" s="88">
        <f t="shared" si="94"/>
        <v>560</v>
      </c>
      <c r="F127" s="88">
        <f t="shared" ref="F127" si="95">IF(F107&lt;0,F107*-1,0)</f>
        <v>640.70000000000005</v>
      </c>
      <c r="G127" s="88">
        <f t="shared" si="93"/>
        <v>620.20000000000005</v>
      </c>
      <c r="H127" s="88">
        <f t="shared" si="93"/>
        <v>680</v>
      </c>
      <c r="I127" s="88">
        <f t="shared" si="93"/>
        <v>673.4</v>
      </c>
      <c r="J127" s="88">
        <f t="shared" si="93"/>
        <v>663.2</v>
      </c>
      <c r="K127" s="88">
        <f t="shared" si="93"/>
        <v>631.5</v>
      </c>
      <c r="L127" s="88">
        <f t="shared" si="93"/>
        <v>681.9</v>
      </c>
      <c r="M127" s="88">
        <f t="shared" si="93"/>
        <v>600.29999999999995</v>
      </c>
      <c r="N127" s="88">
        <f t="shared" si="93"/>
        <v>604</v>
      </c>
      <c r="O127" s="88">
        <f t="shared" si="93"/>
        <v>611.4</v>
      </c>
      <c r="P127" s="88">
        <f t="shared" si="93"/>
        <v>656.1</v>
      </c>
      <c r="Q127" s="88">
        <f t="shared" si="93"/>
        <v>662</v>
      </c>
      <c r="R127" s="88">
        <f t="shared" si="93"/>
        <v>616.4</v>
      </c>
      <c r="S127" s="88">
        <f t="shared" si="93"/>
        <v>589</v>
      </c>
      <c r="T127" s="88">
        <f t="shared" si="93"/>
        <v>588.70000000000005</v>
      </c>
      <c r="U127" s="88">
        <f t="shared" ref="U127:V127" si="96">IF(U107&lt;0,U107*-1,0)</f>
        <v>587.79999999999995</v>
      </c>
      <c r="V127" s="88">
        <f t="shared" si="96"/>
        <v>685</v>
      </c>
      <c r="W127" s="88">
        <f t="shared" si="93"/>
        <v>691.3</v>
      </c>
      <c r="X127" s="88">
        <f t="shared" si="93"/>
        <v>689.6</v>
      </c>
      <c r="Y127" s="88">
        <f t="shared" si="93"/>
        <v>631.1</v>
      </c>
      <c r="Z127" s="88">
        <f t="shared" ref="Z127:AA132" si="97">IF(Z107&lt;0,Z107*-1,0)</f>
        <v>563</v>
      </c>
      <c r="AA127" s="88">
        <f t="shared" si="97"/>
        <v>603.4</v>
      </c>
      <c r="AB127" s="88">
        <f t="shared" ref="AB127:AD127" si="98">IF(AB107&lt;0,AB107*-1,0)</f>
        <v>580</v>
      </c>
      <c r="AC127" s="88">
        <f t="shared" si="98"/>
        <v>580</v>
      </c>
      <c r="AD127" s="88">
        <f t="shared" si="98"/>
        <v>567.6</v>
      </c>
      <c r="AE127" s="88">
        <f t="shared" si="93"/>
        <v>556.6</v>
      </c>
      <c r="AF127" s="88">
        <f t="shared" si="93"/>
        <v>565.29999999999995</v>
      </c>
      <c r="AG127" s="59"/>
      <c r="AH127" s="45">
        <f t="shared" si="32"/>
        <v>691.3</v>
      </c>
      <c r="AI127" s="46">
        <f t="shared" si="33"/>
        <v>510</v>
      </c>
      <c r="BG127" s="77">
        <v>-565.29999999999995</v>
      </c>
      <c r="BH127" s="77">
        <v>-199.3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92"/>
        <v>170</v>
      </c>
      <c r="C128" s="88">
        <f t="shared" si="93"/>
        <v>158</v>
      </c>
      <c r="D128" s="88">
        <f t="shared" ref="D128:E128" si="99">IF(D108&lt;0,D108*-1,0)</f>
        <v>188</v>
      </c>
      <c r="E128" s="88">
        <f t="shared" si="99"/>
        <v>158</v>
      </c>
      <c r="F128" s="88">
        <f t="shared" ref="F128" si="100">IF(F108&lt;0,F108*-1,0)</f>
        <v>214.2</v>
      </c>
      <c r="G128" s="88">
        <f t="shared" si="93"/>
        <v>185.6</v>
      </c>
      <c r="H128" s="88">
        <f t="shared" si="93"/>
        <v>189.1</v>
      </c>
      <c r="I128" s="88">
        <f t="shared" si="93"/>
        <v>202.1</v>
      </c>
      <c r="J128" s="88">
        <f t="shared" si="93"/>
        <v>190.8</v>
      </c>
      <c r="K128" s="88">
        <f t="shared" si="93"/>
        <v>193.9</v>
      </c>
      <c r="L128" s="88">
        <f t="shared" si="93"/>
        <v>196.4</v>
      </c>
      <c r="M128" s="88">
        <f t="shared" si="93"/>
        <v>191.8</v>
      </c>
      <c r="N128" s="88">
        <f t="shared" si="93"/>
        <v>194.5</v>
      </c>
      <c r="O128" s="88">
        <f t="shared" si="93"/>
        <v>190.7</v>
      </c>
      <c r="P128" s="88">
        <f t="shared" si="93"/>
        <v>221.1</v>
      </c>
      <c r="Q128" s="88">
        <f t="shared" si="93"/>
        <v>174.7</v>
      </c>
      <c r="R128" s="88">
        <f t="shared" si="93"/>
        <v>175.6</v>
      </c>
      <c r="S128" s="88">
        <f t="shared" si="93"/>
        <v>187.3</v>
      </c>
      <c r="T128" s="88">
        <f t="shared" si="93"/>
        <v>180.4</v>
      </c>
      <c r="U128" s="88">
        <f t="shared" ref="U128:V128" si="101">IF(U108&lt;0,U108*-1,0)</f>
        <v>178.8</v>
      </c>
      <c r="V128" s="88">
        <f t="shared" si="101"/>
        <v>178.1</v>
      </c>
      <c r="W128" s="88">
        <f t="shared" si="93"/>
        <v>187.6</v>
      </c>
      <c r="X128" s="88">
        <f t="shared" si="93"/>
        <v>193.2</v>
      </c>
      <c r="Y128" s="88">
        <f t="shared" si="93"/>
        <v>196.8</v>
      </c>
      <c r="Z128" s="88">
        <f t="shared" ref="Z128" si="102">IF(Z108&lt;0,Z108*-1,0)</f>
        <v>209.3</v>
      </c>
      <c r="AA128" s="88">
        <f t="shared" si="97"/>
        <v>211.6</v>
      </c>
      <c r="AB128" s="88">
        <f t="shared" ref="AB128:AD128" si="103">IF(AB108&lt;0,AB108*-1,0)</f>
        <v>198</v>
      </c>
      <c r="AC128" s="88">
        <f t="shared" si="103"/>
        <v>198</v>
      </c>
      <c r="AD128" s="88">
        <f t="shared" si="103"/>
        <v>209.6</v>
      </c>
      <c r="AE128" s="88">
        <f t="shared" si="93"/>
        <v>205.6</v>
      </c>
      <c r="AF128" s="88">
        <f t="shared" si="93"/>
        <v>199.3</v>
      </c>
      <c r="AG128" s="61"/>
      <c r="AH128" s="45">
        <f t="shared" si="32"/>
        <v>221.1</v>
      </c>
      <c r="AI128" s="46">
        <f t="shared" si="33"/>
        <v>158</v>
      </c>
      <c r="AK128" s="47"/>
      <c r="BG128" s="77">
        <v>-510</v>
      </c>
      <c r="BH128" s="77">
        <v>-170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92"/>
        <v>0</v>
      </c>
      <c r="C129" s="88">
        <f t="shared" si="93"/>
        <v>0</v>
      </c>
      <c r="D129" s="88">
        <f t="shared" ref="D129:E129" si="104">IF(D109&lt;0,D109*-1,0)</f>
        <v>0</v>
      </c>
      <c r="E129" s="88">
        <f t="shared" si="104"/>
        <v>0</v>
      </c>
      <c r="F129" s="88">
        <f t="shared" ref="F129" si="105">IF(F109&lt;0,F109*-1,0)</f>
        <v>0</v>
      </c>
      <c r="G129" s="88">
        <f t="shared" si="93"/>
        <v>0</v>
      </c>
      <c r="H129" s="88">
        <f t="shared" si="93"/>
        <v>0</v>
      </c>
      <c r="I129" s="88">
        <f t="shared" si="93"/>
        <v>0</v>
      </c>
      <c r="J129" s="88">
        <f t="shared" si="93"/>
        <v>0</v>
      </c>
      <c r="K129" s="88">
        <f t="shared" si="93"/>
        <v>0</v>
      </c>
      <c r="L129" s="88">
        <f t="shared" si="93"/>
        <v>0</v>
      </c>
      <c r="M129" s="88">
        <f t="shared" si="93"/>
        <v>0</v>
      </c>
      <c r="N129" s="88">
        <f t="shared" si="93"/>
        <v>0</v>
      </c>
      <c r="O129" s="88">
        <f t="shared" si="93"/>
        <v>0</v>
      </c>
      <c r="P129" s="88">
        <f t="shared" si="93"/>
        <v>0</v>
      </c>
      <c r="Q129" s="88">
        <f t="shared" si="93"/>
        <v>0</v>
      </c>
      <c r="R129" s="88">
        <f t="shared" si="93"/>
        <v>0</v>
      </c>
      <c r="S129" s="88">
        <f t="shared" si="93"/>
        <v>0</v>
      </c>
      <c r="T129" s="88">
        <f t="shared" si="93"/>
        <v>0</v>
      </c>
      <c r="U129" s="88">
        <f t="shared" ref="U129:V129" si="106">IF(U109&lt;0,U109*-1,0)</f>
        <v>0</v>
      </c>
      <c r="V129" s="88">
        <f t="shared" si="106"/>
        <v>0</v>
      </c>
      <c r="W129" s="88">
        <f t="shared" si="93"/>
        <v>0</v>
      </c>
      <c r="X129" s="88">
        <f t="shared" si="93"/>
        <v>0</v>
      </c>
      <c r="Y129" s="88">
        <f t="shared" si="93"/>
        <v>0</v>
      </c>
      <c r="Z129" s="88">
        <f t="shared" ref="Z129" si="107">IF(Z109&lt;0,Z109*-1,0)</f>
        <v>0</v>
      </c>
      <c r="AA129" s="88">
        <f t="shared" si="97"/>
        <v>0</v>
      </c>
      <c r="AB129" s="88">
        <f t="shared" ref="AB129:AD129" si="108">IF(AB109&lt;0,AB109*-1,0)</f>
        <v>0</v>
      </c>
      <c r="AC129" s="88">
        <f t="shared" si="108"/>
        <v>0</v>
      </c>
      <c r="AD129" s="88">
        <f t="shared" si="108"/>
        <v>0</v>
      </c>
      <c r="AE129" s="88">
        <f t="shared" si="93"/>
        <v>0</v>
      </c>
      <c r="AF129" s="88">
        <f t="shared" si="93"/>
        <v>0</v>
      </c>
      <c r="AG129" s="105"/>
      <c r="AH129" s="45">
        <f t="shared" si="32"/>
        <v>0</v>
      </c>
      <c r="AI129" s="46">
        <f t="shared" si="33"/>
        <v>0</v>
      </c>
    </row>
    <row r="130" spans="1:41" x14ac:dyDescent="0.25">
      <c r="A130" s="91" t="s">
        <v>63</v>
      </c>
      <c r="B130" s="88">
        <f t="shared" si="92"/>
        <v>0</v>
      </c>
      <c r="C130" s="88">
        <f t="shared" si="93"/>
        <v>0</v>
      </c>
      <c r="D130" s="88">
        <f t="shared" ref="D130:E130" si="109">IF(D110&lt;0,D110*-1,0)</f>
        <v>0</v>
      </c>
      <c r="E130" s="88">
        <f t="shared" si="109"/>
        <v>0</v>
      </c>
      <c r="F130" s="88">
        <f t="shared" ref="F130" si="110">IF(F110&lt;0,F110*-1,0)</f>
        <v>0</v>
      </c>
      <c r="G130" s="88">
        <f t="shared" si="93"/>
        <v>0</v>
      </c>
      <c r="H130" s="88">
        <f t="shared" si="93"/>
        <v>0</v>
      </c>
      <c r="I130" s="88">
        <f t="shared" si="93"/>
        <v>0</v>
      </c>
      <c r="J130" s="88">
        <f t="shared" si="93"/>
        <v>0</v>
      </c>
      <c r="K130" s="88">
        <f t="shared" si="93"/>
        <v>0</v>
      </c>
      <c r="L130" s="88">
        <f t="shared" si="93"/>
        <v>0</v>
      </c>
      <c r="M130" s="88">
        <f t="shared" si="93"/>
        <v>0</v>
      </c>
      <c r="N130" s="88">
        <f t="shared" si="93"/>
        <v>0</v>
      </c>
      <c r="O130" s="88">
        <f t="shared" si="93"/>
        <v>0</v>
      </c>
      <c r="P130" s="88">
        <f t="shared" si="93"/>
        <v>0</v>
      </c>
      <c r="Q130" s="88">
        <f t="shared" si="93"/>
        <v>0</v>
      </c>
      <c r="R130" s="88">
        <f t="shared" si="93"/>
        <v>0</v>
      </c>
      <c r="S130" s="88">
        <f t="shared" si="93"/>
        <v>0</v>
      </c>
      <c r="T130" s="88">
        <f t="shared" si="93"/>
        <v>0</v>
      </c>
      <c r="U130" s="88">
        <f t="shared" ref="U130:V130" si="111">IF(U110&lt;0,U110*-1,0)</f>
        <v>0</v>
      </c>
      <c r="V130" s="88">
        <f t="shared" si="111"/>
        <v>0</v>
      </c>
      <c r="W130" s="88">
        <f t="shared" si="93"/>
        <v>0</v>
      </c>
      <c r="X130" s="88">
        <f t="shared" si="93"/>
        <v>0</v>
      </c>
      <c r="Y130" s="88">
        <f t="shared" si="93"/>
        <v>0</v>
      </c>
      <c r="Z130" s="88">
        <f t="shared" ref="Z130" si="112">IF(Z110&lt;0,Z110*-1,0)</f>
        <v>0</v>
      </c>
      <c r="AA130" s="88">
        <f t="shared" si="97"/>
        <v>0</v>
      </c>
      <c r="AB130" s="88">
        <f t="shared" ref="AB130:AD130" si="113">IF(AB110&lt;0,AB110*-1,0)</f>
        <v>0</v>
      </c>
      <c r="AC130" s="88">
        <f t="shared" si="113"/>
        <v>0</v>
      </c>
      <c r="AD130" s="88">
        <f t="shared" si="113"/>
        <v>0</v>
      </c>
      <c r="AE130" s="88">
        <f t="shared" si="93"/>
        <v>0</v>
      </c>
      <c r="AF130" s="88">
        <f t="shared" si="93"/>
        <v>0</v>
      </c>
      <c r="AG130" s="105"/>
      <c r="AH130" s="45">
        <f t="shared" si="32"/>
        <v>0</v>
      </c>
      <c r="AI130" s="46">
        <f t="shared" si="33"/>
        <v>0</v>
      </c>
    </row>
    <row r="131" spans="1:41" x14ac:dyDescent="0.25">
      <c r="A131" s="91" t="s">
        <v>65</v>
      </c>
      <c r="B131" s="88">
        <f t="shared" si="92"/>
        <v>0</v>
      </c>
      <c r="C131" s="88">
        <f t="shared" si="93"/>
        <v>0</v>
      </c>
      <c r="D131" s="88">
        <f t="shared" ref="D131:E131" si="114">IF(D111&lt;0,D111*-1,0)</f>
        <v>0</v>
      </c>
      <c r="E131" s="88">
        <f t="shared" si="114"/>
        <v>0</v>
      </c>
      <c r="F131" s="88">
        <f t="shared" ref="F131" si="115">IF(F111&lt;0,F111*-1,0)</f>
        <v>0</v>
      </c>
      <c r="G131" s="88">
        <f t="shared" si="93"/>
        <v>0</v>
      </c>
      <c r="H131" s="88">
        <f t="shared" si="93"/>
        <v>0</v>
      </c>
      <c r="I131" s="88">
        <f t="shared" si="93"/>
        <v>0</v>
      </c>
      <c r="J131" s="88">
        <f t="shared" si="93"/>
        <v>0</v>
      </c>
      <c r="K131" s="88">
        <f t="shared" si="93"/>
        <v>0</v>
      </c>
      <c r="L131" s="88">
        <f t="shared" si="93"/>
        <v>0</v>
      </c>
      <c r="M131" s="88">
        <f t="shared" si="93"/>
        <v>0</v>
      </c>
      <c r="N131" s="88">
        <f t="shared" si="93"/>
        <v>0</v>
      </c>
      <c r="O131" s="88">
        <f t="shared" si="93"/>
        <v>0</v>
      </c>
      <c r="P131" s="88">
        <f t="shared" si="93"/>
        <v>0</v>
      </c>
      <c r="Q131" s="88">
        <f t="shared" si="93"/>
        <v>0</v>
      </c>
      <c r="R131" s="88">
        <f t="shared" si="93"/>
        <v>0</v>
      </c>
      <c r="S131" s="88">
        <f t="shared" si="93"/>
        <v>0</v>
      </c>
      <c r="T131" s="88">
        <f t="shared" si="93"/>
        <v>0</v>
      </c>
      <c r="U131" s="88">
        <f t="shared" ref="U131:V131" si="116">IF(U111&lt;0,U111*-1,0)</f>
        <v>0</v>
      </c>
      <c r="V131" s="88">
        <f t="shared" si="116"/>
        <v>0</v>
      </c>
      <c r="W131" s="88">
        <f t="shared" si="93"/>
        <v>0</v>
      </c>
      <c r="X131" s="88">
        <f t="shared" si="93"/>
        <v>0</v>
      </c>
      <c r="Y131" s="88">
        <f t="shared" si="93"/>
        <v>0</v>
      </c>
      <c r="Z131" s="88">
        <f t="shared" ref="Z131" si="117">IF(Z111&lt;0,Z111*-1,0)</f>
        <v>0</v>
      </c>
      <c r="AA131" s="88">
        <f t="shared" si="97"/>
        <v>0</v>
      </c>
      <c r="AB131" s="88">
        <f t="shared" ref="AB131:AD131" si="118">IF(AB111&lt;0,AB111*-1,0)</f>
        <v>0</v>
      </c>
      <c r="AC131" s="88">
        <f t="shared" si="118"/>
        <v>0</v>
      </c>
      <c r="AD131" s="88">
        <f t="shared" si="118"/>
        <v>0</v>
      </c>
      <c r="AE131" s="88">
        <f t="shared" si="93"/>
        <v>0</v>
      </c>
      <c r="AF131" s="88">
        <f t="shared" si="93"/>
        <v>0</v>
      </c>
      <c r="AG131" s="105"/>
      <c r="AH131" s="45">
        <f t="shared" si="32"/>
        <v>0</v>
      </c>
      <c r="AI131" s="46">
        <f t="shared" si="33"/>
        <v>0</v>
      </c>
    </row>
    <row r="132" spans="1:41" ht="15.75" thickBot="1" x14ac:dyDescent="0.3">
      <c r="A132" s="91" t="s">
        <v>67</v>
      </c>
      <c r="B132" s="88">
        <f t="shared" si="92"/>
        <v>0</v>
      </c>
      <c r="C132" s="88">
        <f t="shared" si="93"/>
        <v>0</v>
      </c>
      <c r="D132" s="88">
        <f t="shared" ref="D132:E132" si="119">IF(D112&lt;0,D112*-1,0)</f>
        <v>17</v>
      </c>
      <c r="E132" s="88">
        <f t="shared" si="119"/>
        <v>0</v>
      </c>
      <c r="F132" s="88">
        <f t="shared" ref="F132" si="120">IF(F112&lt;0,F112*-1,0)</f>
        <v>22.6</v>
      </c>
      <c r="G132" s="88">
        <f t="shared" si="93"/>
        <v>24.3</v>
      </c>
      <c r="H132" s="88">
        <f t="shared" si="93"/>
        <v>17</v>
      </c>
      <c r="I132" s="88">
        <f t="shared" si="93"/>
        <v>30.4</v>
      </c>
      <c r="J132" s="88">
        <f t="shared" si="93"/>
        <v>33.4</v>
      </c>
      <c r="K132" s="88">
        <f t="shared" si="93"/>
        <v>31.8</v>
      </c>
      <c r="L132" s="88">
        <f t="shared" si="93"/>
        <v>25.3</v>
      </c>
      <c r="M132" s="88">
        <f t="shared" si="93"/>
        <v>27</v>
      </c>
      <c r="N132" s="88">
        <f t="shared" si="93"/>
        <v>32.1</v>
      </c>
      <c r="O132" s="88">
        <f t="shared" si="93"/>
        <v>36</v>
      </c>
      <c r="P132" s="88">
        <f t="shared" si="93"/>
        <v>22.1</v>
      </c>
      <c r="Q132" s="88">
        <f t="shared" si="93"/>
        <v>21.2</v>
      </c>
      <c r="R132" s="88">
        <f t="shared" si="93"/>
        <v>24.6</v>
      </c>
      <c r="S132" s="88">
        <f t="shared" si="93"/>
        <v>18</v>
      </c>
      <c r="T132" s="88">
        <f t="shared" si="93"/>
        <v>18.100000000000001</v>
      </c>
      <c r="U132" s="88">
        <f t="shared" ref="U132:V132" si="121">IF(U112&lt;0,U112*-1,0)</f>
        <v>26</v>
      </c>
      <c r="V132" s="88">
        <f t="shared" si="121"/>
        <v>25.4</v>
      </c>
      <c r="W132" s="88">
        <f t="shared" si="93"/>
        <v>26</v>
      </c>
      <c r="X132" s="88">
        <f t="shared" si="93"/>
        <v>14.2</v>
      </c>
      <c r="Y132" s="88">
        <f t="shared" si="93"/>
        <v>21.5</v>
      </c>
      <c r="Z132" s="88">
        <f t="shared" ref="Z132" si="122">IF(Z112&lt;0,Z112*-1,0)</f>
        <v>9.8000000000000007</v>
      </c>
      <c r="AA132" s="88">
        <f t="shared" si="97"/>
        <v>0</v>
      </c>
      <c r="AB132" s="88">
        <f t="shared" ref="AB132:AD132" si="123">IF(AB112&lt;0,AB112*-1,0)</f>
        <v>0</v>
      </c>
      <c r="AC132" s="88">
        <f t="shared" si="123"/>
        <v>0</v>
      </c>
      <c r="AD132" s="88">
        <f t="shared" si="123"/>
        <v>0</v>
      </c>
      <c r="AE132" s="88">
        <f t="shared" si="93"/>
        <v>0</v>
      </c>
      <c r="AF132" s="88">
        <f t="shared" si="93"/>
        <v>2.1</v>
      </c>
      <c r="AG132" s="98"/>
      <c r="AH132" s="45">
        <f t="shared" si="32"/>
        <v>36</v>
      </c>
      <c r="AI132" s="46">
        <f t="shared" si="33"/>
        <v>0</v>
      </c>
    </row>
    <row r="133" spans="1:41" ht="15.75" thickBot="1" x14ac:dyDescent="0.3">
      <c r="A133" s="106" t="s">
        <v>82</v>
      </c>
      <c r="B133" s="66">
        <f t="shared" ref="B133" si="124">SUM(B127:B132)</f>
        <v>680</v>
      </c>
      <c r="C133" s="66">
        <f t="shared" ref="C133:AF133" si="125">SUM(C127:C132)</f>
        <v>718</v>
      </c>
      <c r="D133" s="66">
        <f t="shared" ref="D133:E133" si="126">SUM(D127:D132)</f>
        <v>733</v>
      </c>
      <c r="E133" s="66">
        <f t="shared" si="126"/>
        <v>718</v>
      </c>
      <c r="F133" s="66">
        <f t="shared" ref="F133" si="127">SUM(F127:F132)</f>
        <v>877.50000000000011</v>
      </c>
      <c r="G133" s="66">
        <f t="shared" si="125"/>
        <v>830.1</v>
      </c>
      <c r="H133" s="66">
        <f t="shared" si="125"/>
        <v>886.1</v>
      </c>
      <c r="I133" s="66">
        <f t="shared" si="125"/>
        <v>905.9</v>
      </c>
      <c r="J133" s="66">
        <f t="shared" si="125"/>
        <v>887.4</v>
      </c>
      <c r="K133" s="66">
        <f t="shared" si="125"/>
        <v>857.19999999999993</v>
      </c>
      <c r="L133" s="66">
        <f t="shared" si="125"/>
        <v>903.59999999999991</v>
      </c>
      <c r="M133" s="66">
        <f t="shared" si="125"/>
        <v>819.09999999999991</v>
      </c>
      <c r="N133" s="66">
        <f t="shared" si="125"/>
        <v>830.6</v>
      </c>
      <c r="O133" s="66">
        <f t="shared" si="125"/>
        <v>838.09999999999991</v>
      </c>
      <c r="P133" s="66">
        <f t="shared" si="125"/>
        <v>899.30000000000007</v>
      </c>
      <c r="Q133" s="66">
        <f t="shared" ref="Q133:W133" si="128">SUM(Q127:Q132)</f>
        <v>857.90000000000009</v>
      </c>
      <c r="R133" s="66">
        <f t="shared" si="128"/>
        <v>816.6</v>
      </c>
      <c r="S133" s="66">
        <f t="shared" si="128"/>
        <v>794.3</v>
      </c>
      <c r="T133" s="66">
        <f t="shared" si="128"/>
        <v>787.2</v>
      </c>
      <c r="U133" s="66">
        <f t="shared" ref="U133:V133" si="129">SUM(U127:U132)</f>
        <v>792.59999999999991</v>
      </c>
      <c r="V133" s="66">
        <f t="shared" si="129"/>
        <v>888.5</v>
      </c>
      <c r="W133" s="66">
        <f t="shared" si="128"/>
        <v>904.9</v>
      </c>
      <c r="X133" s="66">
        <f t="shared" si="125"/>
        <v>897</v>
      </c>
      <c r="Y133" s="66">
        <f t="shared" si="125"/>
        <v>849.40000000000009</v>
      </c>
      <c r="Z133" s="66">
        <f t="shared" ref="Z133:AA133" si="130">SUM(Z127:Z132)</f>
        <v>782.09999999999991</v>
      </c>
      <c r="AA133" s="66">
        <f t="shared" si="130"/>
        <v>815</v>
      </c>
      <c r="AB133" s="66">
        <f t="shared" ref="AB133:AD133" si="131">SUM(AB127:AB132)</f>
        <v>778</v>
      </c>
      <c r="AC133" s="66">
        <f t="shared" si="131"/>
        <v>778</v>
      </c>
      <c r="AD133" s="66">
        <f t="shared" si="131"/>
        <v>777.2</v>
      </c>
      <c r="AE133" s="66">
        <f t="shared" si="125"/>
        <v>762.2</v>
      </c>
      <c r="AF133" s="66">
        <f t="shared" si="125"/>
        <v>766.69999999999993</v>
      </c>
      <c r="AG133" s="99"/>
      <c r="AH133" s="45">
        <f t="shared" si="32"/>
        <v>905.9</v>
      </c>
      <c r="AI133" s="46">
        <f t="shared" si="33"/>
        <v>680</v>
      </c>
      <c r="AJ133" s="100">
        <f t="array" ref="AJ133">MIN(IF(B133:AF133&lt;&gt;0,B133:AF133))</f>
        <v>680</v>
      </c>
    </row>
    <row r="134" spans="1:41" ht="15.75" thickBot="1" x14ac:dyDescent="0.3">
      <c r="A134" s="82" t="s">
        <v>83</v>
      </c>
      <c r="B134" s="66">
        <f t="shared" ref="B134" si="132">B118-B133</f>
        <v>-665.5</v>
      </c>
      <c r="C134" s="66">
        <f t="shared" ref="C134:AF134" si="133">C118-C133</f>
        <v>-713</v>
      </c>
      <c r="D134" s="66">
        <f t="shared" ref="D134:E134" si="134">D118-D133</f>
        <v>-733</v>
      </c>
      <c r="E134" s="66">
        <f t="shared" si="134"/>
        <v>-713</v>
      </c>
      <c r="F134" s="66">
        <f t="shared" ref="F134" si="135">F118-F133</f>
        <v>-877.50000000000011</v>
      </c>
      <c r="G134" s="66">
        <f t="shared" si="133"/>
        <v>-830.1</v>
      </c>
      <c r="H134" s="66">
        <f t="shared" si="133"/>
        <v>-886.1</v>
      </c>
      <c r="I134" s="66">
        <f t="shared" si="133"/>
        <v>-905.9</v>
      </c>
      <c r="J134" s="66">
        <f t="shared" si="133"/>
        <v>-887.4</v>
      </c>
      <c r="K134" s="66">
        <f t="shared" si="133"/>
        <v>-857.19999999999993</v>
      </c>
      <c r="L134" s="66">
        <f t="shared" si="133"/>
        <v>-903.59999999999991</v>
      </c>
      <c r="M134" s="66">
        <f t="shared" si="133"/>
        <v>-819.09999999999991</v>
      </c>
      <c r="N134" s="66">
        <f t="shared" si="133"/>
        <v>-830.6</v>
      </c>
      <c r="O134" s="66">
        <f t="shared" si="133"/>
        <v>-838.09999999999991</v>
      </c>
      <c r="P134" s="66">
        <f t="shared" si="133"/>
        <v>-899.30000000000007</v>
      </c>
      <c r="Q134" s="66">
        <f t="shared" si="133"/>
        <v>-857.90000000000009</v>
      </c>
      <c r="R134" s="66">
        <f t="shared" si="133"/>
        <v>-816.6</v>
      </c>
      <c r="S134" s="66">
        <f t="shared" si="133"/>
        <v>-794.3</v>
      </c>
      <c r="T134" s="66">
        <f t="shared" si="133"/>
        <v>-787.2</v>
      </c>
      <c r="U134" s="66">
        <f t="shared" ref="U134:V134" si="136">U118-U133</f>
        <v>-792.59999999999991</v>
      </c>
      <c r="V134" s="66">
        <f t="shared" si="136"/>
        <v>-888.5</v>
      </c>
      <c r="W134" s="66">
        <f t="shared" si="133"/>
        <v>-904.9</v>
      </c>
      <c r="X134" s="66">
        <f t="shared" si="133"/>
        <v>-897</v>
      </c>
      <c r="Y134" s="66">
        <f t="shared" si="133"/>
        <v>-849.40000000000009</v>
      </c>
      <c r="Z134" s="66">
        <f t="shared" ref="Z134:AA134" si="137">Z118-Z133</f>
        <v>-782.09999999999991</v>
      </c>
      <c r="AA134" s="66">
        <f t="shared" si="137"/>
        <v>-788.8</v>
      </c>
      <c r="AB134" s="66">
        <f t="shared" ref="AB134:AD134" si="138">AB118-AB133</f>
        <v>-747</v>
      </c>
      <c r="AC134" s="66">
        <f t="shared" si="138"/>
        <v>-747</v>
      </c>
      <c r="AD134" s="66">
        <f t="shared" si="138"/>
        <v>-760.90000000000009</v>
      </c>
      <c r="AE134" s="66">
        <f t="shared" si="133"/>
        <v>-753.90000000000009</v>
      </c>
      <c r="AF134" s="66">
        <f t="shared" si="133"/>
        <v>-766.69999999999993</v>
      </c>
      <c r="AG134" s="99"/>
      <c r="AH134" s="45">
        <f t="shared" si="32"/>
        <v>-665.5</v>
      </c>
      <c r="AI134" s="46">
        <f t="shared" si="33"/>
        <v>-905.9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2"/>
        <v>0</v>
      </c>
      <c r="AI135" s="46">
        <f t="shared" si="33"/>
        <v>0</v>
      </c>
    </row>
    <row r="136" spans="1:41" x14ac:dyDescent="0.25">
      <c r="A136" s="110" t="s">
        <v>85</v>
      </c>
      <c r="B136" s="111">
        <v>49.945</v>
      </c>
      <c r="C136" s="111">
        <v>50.043999999999997</v>
      </c>
      <c r="D136" s="111">
        <v>50.027000000000001</v>
      </c>
      <c r="E136" s="111">
        <v>50.043999999999997</v>
      </c>
      <c r="F136" s="111">
        <v>50.027999999999999</v>
      </c>
      <c r="G136" s="111">
        <v>50.02</v>
      </c>
      <c r="H136" s="111">
        <v>49.926000000000002</v>
      </c>
      <c r="I136" s="111">
        <v>49.970999999999997</v>
      </c>
      <c r="J136" s="111">
        <v>49.893000000000001</v>
      </c>
      <c r="K136" s="111">
        <v>49.845999999999997</v>
      </c>
      <c r="L136" s="111">
        <v>49.963000000000001</v>
      </c>
      <c r="M136" s="111">
        <v>50.045999999999999</v>
      </c>
      <c r="N136" s="111">
        <v>49.966000000000001</v>
      </c>
      <c r="O136" s="111">
        <v>50.018000000000001</v>
      </c>
      <c r="P136" s="111">
        <v>49.960999999999999</v>
      </c>
      <c r="Q136" s="111">
        <v>49.984000000000002</v>
      </c>
      <c r="R136" s="111">
        <v>50.076000000000001</v>
      </c>
      <c r="S136" s="111">
        <v>49.966000000000001</v>
      </c>
      <c r="T136" s="111">
        <v>50.006999999999998</v>
      </c>
      <c r="U136" s="111">
        <v>49.987000000000002</v>
      </c>
      <c r="V136" s="111">
        <v>50.06</v>
      </c>
      <c r="W136" s="111">
        <v>49.965000000000003</v>
      </c>
      <c r="X136" s="111">
        <v>50.103999999999999</v>
      </c>
      <c r="Y136" s="111">
        <v>49.901000000000003</v>
      </c>
      <c r="Z136" s="111">
        <v>49.843000000000004</v>
      </c>
      <c r="AA136" s="111">
        <v>49.932000000000002</v>
      </c>
      <c r="AB136" s="111">
        <v>49.99</v>
      </c>
      <c r="AC136" s="111">
        <v>49.99</v>
      </c>
      <c r="AD136" s="111">
        <v>49.996000000000002</v>
      </c>
      <c r="AE136" s="111">
        <v>50.045999999999999</v>
      </c>
      <c r="AF136" s="111">
        <v>50.023000000000003</v>
      </c>
      <c r="AG136" s="112"/>
      <c r="AH136" s="45">
        <f t="shared" si="32"/>
        <v>50.103999999999999</v>
      </c>
      <c r="AI136" s="46">
        <f t="shared" si="33"/>
        <v>49.843000000000004</v>
      </c>
    </row>
    <row r="137" spans="1:41" x14ac:dyDescent="0.25">
      <c r="A137" s="113" t="s">
        <v>86</v>
      </c>
      <c r="B137" s="43">
        <v>131.9</v>
      </c>
      <c r="C137" s="43">
        <v>134</v>
      </c>
      <c r="D137" s="43">
        <v>133.6</v>
      </c>
      <c r="E137" s="43">
        <v>134</v>
      </c>
      <c r="F137" s="43">
        <v>133.5</v>
      </c>
      <c r="G137" s="43">
        <v>134.1</v>
      </c>
      <c r="H137" s="43">
        <v>133.19999999999999</v>
      </c>
      <c r="I137" s="43">
        <v>133.5</v>
      </c>
      <c r="J137" s="43">
        <v>132.1</v>
      </c>
      <c r="K137" s="43">
        <v>129.69999999999999</v>
      </c>
      <c r="L137" s="43">
        <v>129.69999999999999</v>
      </c>
      <c r="M137" s="43">
        <v>128.4</v>
      </c>
      <c r="N137" s="43">
        <v>130.80000000000001</v>
      </c>
      <c r="O137" s="43">
        <v>130</v>
      </c>
      <c r="P137" s="43">
        <v>127.8</v>
      </c>
      <c r="Q137" s="43">
        <v>131.69999999999999</v>
      </c>
      <c r="R137" s="43">
        <v>132.1</v>
      </c>
      <c r="S137" s="43">
        <v>128.19999999999999</v>
      </c>
      <c r="T137" s="43">
        <v>129.80000000000001</v>
      </c>
      <c r="U137" s="43">
        <v>129.80000000000001</v>
      </c>
      <c r="V137" s="43">
        <v>129.80000000000001</v>
      </c>
      <c r="W137" s="43">
        <v>131.6</v>
      </c>
      <c r="X137" s="43">
        <v>131.69999999999999</v>
      </c>
      <c r="Y137" s="43">
        <v>131.69999999999999</v>
      </c>
      <c r="Z137" s="43">
        <v>129.5</v>
      </c>
      <c r="AA137" s="43">
        <v>130</v>
      </c>
      <c r="AB137" s="43">
        <v>130</v>
      </c>
      <c r="AC137" s="43">
        <v>130</v>
      </c>
      <c r="AD137" s="43">
        <v>130.69999999999999</v>
      </c>
      <c r="AE137" s="43">
        <v>130.69999999999999</v>
      </c>
      <c r="AF137" s="43">
        <v>130.69999999999999</v>
      </c>
      <c r="AG137" s="114"/>
      <c r="AH137" s="45">
        <f t="shared" si="32"/>
        <v>134.1</v>
      </c>
      <c r="AI137" s="46">
        <f t="shared" si="33"/>
        <v>127.8</v>
      </c>
    </row>
    <row r="138" spans="1:41" x14ac:dyDescent="0.25">
      <c r="A138" s="113" t="s">
        <v>87</v>
      </c>
      <c r="B138" s="43">
        <v>129.19999999999999</v>
      </c>
      <c r="C138" s="43">
        <v>130.9</v>
      </c>
      <c r="D138" s="43">
        <v>130.4</v>
      </c>
      <c r="E138" s="43">
        <v>130.9</v>
      </c>
      <c r="F138" s="43">
        <v>130</v>
      </c>
      <c r="G138" s="43">
        <v>130</v>
      </c>
      <c r="H138" s="43">
        <v>128.9</v>
      </c>
      <c r="I138" s="43">
        <v>129.6</v>
      </c>
      <c r="J138" s="43">
        <v>128.77000000000001</v>
      </c>
      <c r="K138" s="43">
        <v>127.3</v>
      </c>
      <c r="L138" s="43">
        <v>128.30000000000001</v>
      </c>
      <c r="M138" s="43">
        <v>127</v>
      </c>
      <c r="N138" s="43">
        <v>127.3</v>
      </c>
      <c r="O138" s="43">
        <v>128.4</v>
      </c>
      <c r="P138" s="43">
        <v>127.2</v>
      </c>
      <c r="Q138" s="43">
        <v>128.69999999999999</v>
      </c>
      <c r="R138" s="43">
        <v>131.5</v>
      </c>
      <c r="S138" s="43">
        <v>127.1</v>
      </c>
      <c r="T138" s="43">
        <v>128</v>
      </c>
      <c r="U138" s="43">
        <v>127.4</v>
      </c>
      <c r="V138" s="43">
        <v>127.4</v>
      </c>
      <c r="W138" s="43">
        <v>131.4</v>
      </c>
      <c r="X138" s="43">
        <v>131.80000000000001</v>
      </c>
      <c r="Y138" s="43">
        <v>131.1</v>
      </c>
      <c r="Z138" s="43">
        <v>129.5</v>
      </c>
      <c r="AA138" s="43">
        <v>129.4</v>
      </c>
      <c r="AB138" s="43">
        <v>129.4</v>
      </c>
      <c r="AC138" s="43">
        <v>129.4</v>
      </c>
      <c r="AD138" s="43">
        <v>129.4</v>
      </c>
      <c r="AE138" s="43">
        <v>129.4</v>
      </c>
      <c r="AF138" s="43">
        <v>129.4</v>
      </c>
      <c r="AG138" s="114"/>
      <c r="AH138" s="45">
        <f t="shared" si="32"/>
        <v>131.80000000000001</v>
      </c>
      <c r="AI138" s="46">
        <f t="shared" si="33"/>
        <v>127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2"/>
        <v>0</v>
      </c>
      <c r="AI139" s="46">
        <f t="shared" si="33"/>
        <v>0</v>
      </c>
    </row>
    <row r="140" spans="1:41" x14ac:dyDescent="0.25">
      <c r="A140" s="113" t="s">
        <v>89</v>
      </c>
      <c r="B140" s="43">
        <v>134.5</v>
      </c>
      <c r="C140" s="43">
        <v>136.69999999999999</v>
      </c>
      <c r="D140" s="43">
        <v>137.30000000000001</v>
      </c>
      <c r="E140" s="43">
        <v>136.69999999999999</v>
      </c>
      <c r="F140" s="43">
        <v>136.69999999999999</v>
      </c>
      <c r="G140" s="43">
        <v>136</v>
      </c>
      <c r="H140" s="43">
        <v>135.1</v>
      </c>
      <c r="I140" s="43">
        <v>134.9</v>
      </c>
      <c r="J140" s="43">
        <v>132.80000000000001</v>
      </c>
      <c r="K140" s="43">
        <v>133.4</v>
      </c>
      <c r="L140" s="43">
        <v>131.30000000000001</v>
      </c>
      <c r="M140" s="43">
        <v>131.4</v>
      </c>
      <c r="N140" s="43">
        <v>131</v>
      </c>
      <c r="O140" s="43">
        <v>130.69999999999999</v>
      </c>
      <c r="P140" s="43">
        <v>129.9</v>
      </c>
      <c r="Q140" s="43">
        <v>129.9</v>
      </c>
      <c r="R140" s="43">
        <v>132</v>
      </c>
      <c r="S140" s="43">
        <v>129.9</v>
      </c>
      <c r="T140" s="43">
        <v>131.4</v>
      </c>
      <c r="U140" s="43">
        <v>131.19999999999999</v>
      </c>
      <c r="V140" s="43">
        <v>131.19999999999999</v>
      </c>
      <c r="W140" s="43">
        <v>131.1</v>
      </c>
      <c r="X140" s="43">
        <v>132.30000000000001</v>
      </c>
      <c r="Y140" s="43">
        <v>132.30000000000001</v>
      </c>
      <c r="Z140" s="43">
        <v>131.4</v>
      </c>
      <c r="AA140" s="43">
        <v>132</v>
      </c>
      <c r="AB140" s="43">
        <v>132</v>
      </c>
      <c r="AC140" s="43">
        <v>132</v>
      </c>
      <c r="AD140" s="43">
        <v>132</v>
      </c>
      <c r="AE140" s="43">
        <v>132</v>
      </c>
      <c r="AF140" s="43">
        <v>132</v>
      </c>
      <c r="AG140" s="114"/>
      <c r="AH140" s="45">
        <f t="shared" si="32"/>
        <v>137.30000000000001</v>
      </c>
      <c r="AI140" s="46">
        <f t="shared" si="33"/>
        <v>129.9</v>
      </c>
    </row>
    <row r="141" spans="1:41" x14ac:dyDescent="0.25">
      <c r="A141" s="115" t="s">
        <v>90</v>
      </c>
      <c r="B141" s="116">
        <v>132.69999999999999</v>
      </c>
      <c r="C141" s="116">
        <v>134.80000000000001</v>
      </c>
      <c r="D141" s="116">
        <v>134.80000000000001</v>
      </c>
      <c r="E141" s="116">
        <v>134.80000000000001</v>
      </c>
      <c r="F141" s="116">
        <v>134.80000000000001</v>
      </c>
      <c r="G141" s="116">
        <v>134.30000000000001</v>
      </c>
      <c r="H141" s="116">
        <v>132.9</v>
      </c>
      <c r="I141" s="116">
        <v>134</v>
      </c>
      <c r="J141" s="116">
        <v>131.9</v>
      </c>
      <c r="K141" s="116">
        <v>135.69999999999999</v>
      </c>
      <c r="L141" s="116">
        <v>133.4</v>
      </c>
      <c r="M141" s="116">
        <v>134.5</v>
      </c>
      <c r="N141" s="116">
        <v>132.80000000000001</v>
      </c>
      <c r="O141" s="116">
        <v>133.5</v>
      </c>
      <c r="P141" s="116">
        <v>132.9</v>
      </c>
      <c r="Q141" s="116">
        <v>134.30000000000001</v>
      </c>
      <c r="R141" s="116">
        <v>136.30000000000001</v>
      </c>
      <c r="S141" s="116">
        <v>133.5</v>
      </c>
      <c r="T141" s="116">
        <v>133.6</v>
      </c>
      <c r="U141" s="116">
        <v>134.80000000000001</v>
      </c>
      <c r="V141" s="116">
        <v>134.80000000000001</v>
      </c>
      <c r="W141" s="116">
        <v>133.80000000000001</v>
      </c>
      <c r="X141" s="116">
        <v>135.19999999999999</v>
      </c>
      <c r="Y141" s="116">
        <v>136.30000000000001</v>
      </c>
      <c r="Z141" s="116">
        <v>132.5</v>
      </c>
      <c r="AA141" s="116">
        <v>135.9</v>
      </c>
      <c r="AB141" s="116">
        <v>135.9</v>
      </c>
      <c r="AC141" s="116">
        <v>135.9</v>
      </c>
      <c r="AD141" s="116">
        <v>135.9</v>
      </c>
      <c r="AE141" s="116">
        <v>135.9</v>
      </c>
      <c r="AF141" s="116">
        <v>135.9</v>
      </c>
      <c r="AG141" s="117"/>
      <c r="AH141" s="45">
        <f t="shared" si="32"/>
        <v>136.30000000000001</v>
      </c>
      <c r="AI141" s="46">
        <f t="shared" si="33"/>
        <v>131.9</v>
      </c>
    </row>
    <row r="142" spans="1:41" x14ac:dyDescent="0.25">
      <c r="A142" s="113" t="s">
        <v>91</v>
      </c>
      <c r="B142" s="43">
        <v>126.3</v>
      </c>
      <c r="C142" s="43">
        <v>130.19999999999999</v>
      </c>
      <c r="D142" s="43">
        <v>130.19999999999999</v>
      </c>
      <c r="E142" s="43">
        <v>130.19999999999999</v>
      </c>
      <c r="F142" s="43">
        <v>130.19999999999999</v>
      </c>
      <c r="G142" s="43">
        <v>127</v>
      </c>
      <c r="H142" s="43">
        <v>128.80000000000001</v>
      </c>
      <c r="I142" s="43">
        <v>132.9</v>
      </c>
      <c r="J142" s="43">
        <v>127</v>
      </c>
      <c r="K142" s="43">
        <v>134</v>
      </c>
      <c r="L142" s="43">
        <v>127.8</v>
      </c>
      <c r="M142" s="43">
        <v>125</v>
      </c>
      <c r="N142" s="43">
        <v>131.1</v>
      </c>
      <c r="O142" s="43">
        <v>127.3</v>
      </c>
      <c r="P142" s="43">
        <v>127.8</v>
      </c>
      <c r="Q142" s="43">
        <v>128</v>
      </c>
      <c r="R142" s="43">
        <v>129.69999999999999</v>
      </c>
      <c r="S142" s="43">
        <v>128.6</v>
      </c>
      <c r="T142" s="43">
        <v>126.2</v>
      </c>
      <c r="U142" s="43">
        <v>131.80000000000001</v>
      </c>
      <c r="V142" s="43">
        <v>131.80000000000001</v>
      </c>
      <c r="W142" s="43">
        <v>121.5</v>
      </c>
      <c r="X142" s="43">
        <v>129.19999999999999</v>
      </c>
      <c r="Y142" s="43">
        <v>136</v>
      </c>
      <c r="Z142" s="43">
        <v>121.1</v>
      </c>
      <c r="AA142" s="43">
        <v>127.3</v>
      </c>
      <c r="AB142" s="43">
        <v>127.3</v>
      </c>
      <c r="AC142" s="43">
        <v>127.3</v>
      </c>
      <c r="AD142" s="43">
        <v>127.3</v>
      </c>
      <c r="AE142" s="43">
        <v>127.3</v>
      </c>
      <c r="AF142" s="43">
        <v>127.3</v>
      </c>
      <c r="AG142" s="114"/>
      <c r="AH142" s="45">
        <f t="shared" si="32"/>
        <v>136</v>
      </c>
      <c r="AI142" s="46">
        <f t="shared" si="33"/>
        <v>121.1</v>
      </c>
    </row>
    <row r="143" spans="1:41" ht="15.75" thickBot="1" x14ac:dyDescent="0.3">
      <c r="A143" s="113" t="s">
        <v>92</v>
      </c>
      <c r="B143" s="96">
        <v>67</v>
      </c>
      <c r="C143" s="96">
        <v>67</v>
      </c>
      <c r="D143" s="96">
        <v>67</v>
      </c>
      <c r="E143" s="96">
        <v>67</v>
      </c>
      <c r="F143" s="96">
        <v>67</v>
      </c>
      <c r="G143" s="96">
        <v>68.599999999999994</v>
      </c>
      <c r="H143" s="96">
        <v>67</v>
      </c>
      <c r="I143" s="96">
        <v>67</v>
      </c>
      <c r="J143" s="96">
        <v>67</v>
      </c>
      <c r="K143" s="96">
        <v>65.400000000000006</v>
      </c>
      <c r="L143" s="96">
        <v>65.400000000000006</v>
      </c>
      <c r="M143" s="96">
        <v>64.8</v>
      </c>
      <c r="N143" s="96">
        <v>64.7</v>
      </c>
      <c r="O143" s="96">
        <v>64.400000000000006</v>
      </c>
      <c r="P143" s="96">
        <v>63.8</v>
      </c>
      <c r="Q143" s="96">
        <v>64.2</v>
      </c>
      <c r="R143" s="96">
        <v>64.900000000000006</v>
      </c>
      <c r="S143" s="96">
        <v>65.5</v>
      </c>
      <c r="T143" s="96">
        <v>65.5</v>
      </c>
      <c r="U143" s="96">
        <v>65.5</v>
      </c>
      <c r="V143" s="96">
        <v>65.5</v>
      </c>
      <c r="W143" s="96">
        <v>65.5</v>
      </c>
      <c r="X143" s="96">
        <v>65.5</v>
      </c>
      <c r="Y143" s="96">
        <v>65.5</v>
      </c>
      <c r="Z143" s="96">
        <v>65.5</v>
      </c>
      <c r="AA143" s="96">
        <v>65.5</v>
      </c>
      <c r="AB143" s="96">
        <v>65.5</v>
      </c>
      <c r="AC143" s="96">
        <v>65.5</v>
      </c>
      <c r="AD143" s="96">
        <v>65.5</v>
      </c>
      <c r="AE143" s="96">
        <v>65.5</v>
      </c>
      <c r="AF143" s="96">
        <v>65.5</v>
      </c>
      <c r="AG143" s="118"/>
      <c r="AH143" s="45">
        <f t="shared" si="32"/>
        <v>68.599999999999994</v>
      </c>
      <c r="AI143" s="46">
        <f t="shared" si="33"/>
        <v>63.8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 t="str">
        <f t="shared" ref="AA144:AB144" si="139">IF(AA126=MAX($B$127:$L$127),"NPEAK","")</f>
        <v/>
      </c>
      <c r="AB144" s="96" t="str">
        <f t="shared" si="139"/>
        <v/>
      </c>
      <c r="AC144" s="96" t="str">
        <f t="shared" ref="AC144:AD144" si="140">IF(AC126=MAX($B$127:$L$127),"NPEAK","")</f>
        <v/>
      </c>
      <c r="AD144" s="96" t="str">
        <f t="shared" si="140"/>
        <v/>
      </c>
      <c r="AE144" s="96"/>
      <c r="AF144" s="96"/>
      <c r="AG144" s="118"/>
      <c r="AH144" s="45">
        <f t="shared" si="32"/>
        <v>0</v>
      </c>
      <c r="AI144" s="46">
        <f t="shared" si="33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C145" si="141">SUM(B25,B31,B54:B55,B92,B94:B95,B97,B99,B147:B152,B188,B194,B226,B235,B237,B249,B256,B259:B260,B267,B269,B271,B275:B277,B279:B281,B286,B292:B293,B295:B297,B172,B177)</f>
        <v>120.63999999999996</v>
      </c>
      <c r="C145" s="108">
        <f t="shared" si="141"/>
        <v>120.63999999999999</v>
      </c>
      <c r="D145" s="108">
        <f t="shared" ref="D145:E145" si="142">SUM(D25,D31,D54:D55,D92,D94:D95,D97,D99,D147:D152,D188,D194,D226,D235,D237,D249,D256,D259:D260,D267,D269,D271,D275:D277,D279:D281,D286,D292:D293,D295:D297,D172,D177)</f>
        <v>120.63999999999996</v>
      </c>
      <c r="E145" s="108">
        <f t="shared" si="142"/>
        <v>120.63999999999996</v>
      </c>
      <c r="F145" s="108">
        <f t="shared" ref="F145" si="143">SUM(F25,F31,F54:F55,F92,F94:F95,F97,F99,F147:F152,F188,F194,F226,F235,F237,F249,F256,F259:F260,F267,F269,F271,F275:F277,F279:F281,F286,F292:F293,F295:F297,F172,F177)</f>
        <v>112.33999999999995</v>
      </c>
      <c r="G145" s="108">
        <f t="shared" ref="G145:X145" si="144">SUM(G25,G31,G54:G55,G92,G94:G95,G97,G99,G147:G152,G188,G194,G226,G235,G237,G249,G256,G259:G260,G267,G269,G271,G275:G277,G279:G281,G286,G292:G293,G295:G297,G172,G177)</f>
        <v>77.14</v>
      </c>
      <c r="H145" s="108">
        <f t="shared" si="144"/>
        <v>101.53999999999999</v>
      </c>
      <c r="I145" s="108">
        <f t="shared" si="144"/>
        <v>99.340000000000046</v>
      </c>
      <c r="J145" s="108">
        <f t="shared" si="144"/>
        <v>164.04000000000002</v>
      </c>
      <c r="K145" s="108">
        <f t="shared" si="144"/>
        <v>210.04000000000002</v>
      </c>
      <c r="L145" s="108">
        <f t="shared" si="144"/>
        <v>222.71</v>
      </c>
      <c r="M145" s="108">
        <f t="shared" si="144"/>
        <v>213.04</v>
      </c>
      <c r="N145" s="108">
        <f t="shared" si="144"/>
        <v>207.34000000000003</v>
      </c>
      <c r="O145" s="108">
        <f t="shared" si="144"/>
        <v>218.34</v>
      </c>
      <c r="P145" s="108">
        <f t="shared" si="144"/>
        <v>204.34000000000003</v>
      </c>
      <c r="Q145" s="108">
        <f t="shared" si="144"/>
        <v>188.44000000000003</v>
      </c>
      <c r="R145" s="108">
        <f t="shared" si="144"/>
        <v>179.44000000000003</v>
      </c>
      <c r="S145" s="108">
        <f t="shared" si="144"/>
        <v>191.74</v>
      </c>
      <c r="T145" s="108">
        <f t="shared" si="144"/>
        <v>186.33999999999997</v>
      </c>
      <c r="U145" s="108">
        <f t="shared" ref="U145:V145" si="145">SUM(U25,U31,U54:U55,U92,U94:U95,U97,U99,U147:U152,U188,U194,U226,U235,U237,U249,U256,U259:U260,U267,U269,U271,U275:U277,U279:U281,U286,U292:U293,U295:U297,U172,U177)</f>
        <v>186.93999999999997</v>
      </c>
      <c r="V145" s="108">
        <f t="shared" si="145"/>
        <v>182.13999999999996</v>
      </c>
      <c r="W145" s="108">
        <f t="shared" si="144"/>
        <v>179.54</v>
      </c>
      <c r="X145" s="108">
        <f t="shared" si="144"/>
        <v>187.24000000000004</v>
      </c>
      <c r="Y145" s="108">
        <f>SUM(Y22,Y29,Y60:Y61,Y92,Y94:Y95,Y97,Y99,Y147:Y152,Y181,Y187,Y193,Y228,Y230,Y242,Y249,Y252:Y253,Y260,Y262,Y264,Y268:Y270,Y272:Y274,Y279,Y285:Y286,Y288:Y290,Y298,Y303)</f>
        <v>179.39999999999998</v>
      </c>
      <c r="Z145" s="108">
        <f>SUM(Z22,Z29,Z60:Z61,Z92,Z94:Z95,Z97,Z99,Z147:Z152,Z181,Z187,Z193,Z228,Z230,Z242,Z249,Z252:Z253,Z260,Z262,Z264,Z268:Z270,Z272:Z274,Z279,Z285:Z286,Z288:Z290,Z298,Z303)</f>
        <v>220.7</v>
      </c>
      <c r="AA145" s="108">
        <f>SUM(AA22,AA29,AA60:AA61,AA92,AA94:AA95,AA97,AA99,AA147:AA152,AA181,AA187,AA193,AA228,AA230,AA242,AA249,AA252:AA253,AA260,AA262,AA264,AA268:AA270,AA272:AA274,AA279,AA285:AA286,AA288:AA290,AA298,AA303)</f>
        <v>204.90000000000003</v>
      </c>
      <c r="AB145" s="108">
        <f>SUM(AB22,AB29,AB60:AB61,AB92,AB94:AB95,AB97,AB99,AB147:AB152,AB181,AB187,AB193,AB228,AB230,AB242,AB249,AB252:AB253,AB260,AB262,AB264,AB268:AB270,AB272:AB274,AB279,AB285:AB286,AB288:AB290,AB298,AB303)</f>
        <v>195.40000000000003</v>
      </c>
      <c r="AC145" s="108">
        <f t="shared" ref="AC145:AD145" si="146">SUM(AC22,AC29,AC60:AC61,AC92,AC94:AC95,AC97,AC99,AC147:AC152,AC181,AC187,AC193,AC228,AC230,AC242,AC249,AC252:AC253,AC260,AC262,AC264,AC268:AC270,AC272:AC274,AC279,AC285:AC286,AC288:AC290,AC298,AC303)</f>
        <v>195.40000000000003</v>
      </c>
      <c r="AD145" s="108">
        <f t="shared" si="146"/>
        <v>200.8</v>
      </c>
      <c r="AE145" s="108">
        <f t="shared" ref="AE145:AF145" si="147">SUM(AE25,AE31,AE54:AE55,AE92,AE94:AE95,AE97,AE99,AE147:AE152,AE188,AE194,AE226,AE235,AE237,AE249,AE256,AE259:AE260,AE267,AE269,AE271,AE275:AE277,AE279:AE281,AE286,AE292:AE293,AE295:AE297,AE172,AE177)</f>
        <v>215.63999999999993</v>
      </c>
      <c r="AF145" s="108">
        <f t="shared" si="147"/>
        <v>206.44</v>
      </c>
      <c r="AG145" s="125"/>
      <c r="AH145" s="45">
        <f t="shared" si="32"/>
        <v>222.71</v>
      </c>
      <c r="AI145" s="46">
        <f t="shared" si="33"/>
        <v>77.14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48">MAX(B146:AF146)</f>
        <v>0</v>
      </c>
      <c r="AI146" s="46">
        <f t="shared" ref="AI146:AI148" si="149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9">
        <v>47.3</v>
      </c>
      <c r="C147" s="139">
        <v>45</v>
      </c>
      <c r="D147" s="139">
        <v>47.3</v>
      </c>
      <c r="E147" s="139">
        <v>47.3</v>
      </c>
      <c r="F147" s="139">
        <v>47.3</v>
      </c>
      <c r="G147" s="139">
        <v>47.3</v>
      </c>
      <c r="H147" s="139">
        <v>54.2</v>
      </c>
      <c r="I147" s="139">
        <v>54.4</v>
      </c>
      <c r="J147" s="139">
        <v>61.6</v>
      </c>
      <c r="K147" s="139">
        <v>64</v>
      </c>
      <c r="L147" s="139">
        <v>68.900000000000006</v>
      </c>
      <c r="M147" s="139">
        <v>68.7</v>
      </c>
      <c r="N147" s="139">
        <v>74.900000000000006</v>
      </c>
      <c r="O147" s="139">
        <v>71.099999999999994</v>
      </c>
      <c r="P147" s="139">
        <v>72.900000000000006</v>
      </c>
      <c r="Q147" s="139">
        <v>73.599999999999994</v>
      </c>
      <c r="R147" s="139">
        <v>67.599999999999994</v>
      </c>
      <c r="S147" s="139">
        <v>69.7</v>
      </c>
      <c r="T147" s="139">
        <v>69.7</v>
      </c>
      <c r="U147" s="139">
        <v>68.8</v>
      </c>
      <c r="V147" s="139">
        <v>68.8</v>
      </c>
      <c r="W147" s="139">
        <v>66.8</v>
      </c>
      <c r="X147" s="139">
        <v>65.5</v>
      </c>
      <c r="Y147" s="139">
        <v>65.099999999999994</v>
      </c>
      <c r="Z147" s="139">
        <v>66.599999999999994</v>
      </c>
      <c r="AA147" s="139">
        <v>65.5</v>
      </c>
      <c r="AB147" s="139">
        <v>65.5</v>
      </c>
      <c r="AC147" s="139">
        <v>65.5</v>
      </c>
      <c r="AD147" s="139">
        <v>61.8</v>
      </c>
      <c r="AE147" s="139">
        <v>61.8</v>
      </c>
      <c r="AF147" s="139">
        <v>52.6</v>
      </c>
      <c r="AG147" s="140">
        <v>75</v>
      </c>
      <c r="AH147" s="45">
        <f t="shared" si="148"/>
        <v>74.900000000000006</v>
      </c>
      <c r="AI147" s="46">
        <f t="shared" si="149"/>
        <v>45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42">
        <v>-22.3</v>
      </c>
      <c r="C148" s="142">
        <v>-20</v>
      </c>
      <c r="D148" s="142">
        <v>-22.3</v>
      </c>
      <c r="E148" s="142">
        <v>-22.3</v>
      </c>
      <c r="F148" s="142">
        <v>-22.3</v>
      </c>
      <c r="G148" s="142">
        <v>-10.6</v>
      </c>
      <c r="H148" s="142">
        <v>-5.0999999999999996</v>
      </c>
      <c r="I148" s="142">
        <v>-4.0999999999999996</v>
      </c>
      <c r="J148" s="142">
        <v>17.3</v>
      </c>
      <c r="K148" s="142">
        <v>20.5</v>
      </c>
      <c r="L148" s="142">
        <v>25.4</v>
      </c>
      <c r="M148" s="142">
        <v>26.5</v>
      </c>
      <c r="N148" s="142">
        <v>23.3</v>
      </c>
      <c r="O148" s="142">
        <v>5.5</v>
      </c>
      <c r="P148" s="142">
        <v>-2.6</v>
      </c>
      <c r="Q148" s="142">
        <v>-0.9</v>
      </c>
      <c r="R148" s="142">
        <v>-3.6</v>
      </c>
      <c r="S148" s="142">
        <v>-6.3</v>
      </c>
      <c r="T148" s="142">
        <v>-6.3</v>
      </c>
      <c r="U148" s="142">
        <v>-5.4</v>
      </c>
      <c r="V148" s="142">
        <v>-5.4</v>
      </c>
      <c r="W148" s="142">
        <v>-7</v>
      </c>
      <c r="X148" s="142">
        <v>-4.5999999999999996</v>
      </c>
      <c r="Y148" s="142">
        <v>-5.0999999999999996</v>
      </c>
      <c r="Z148" s="142">
        <v>-4.5999999999999996</v>
      </c>
      <c r="AA148" s="142">
        <v>-6</v>
      </c>
      <c r="AB148" s="142">
        <v>-6</v>
      </c>
      <c r="AC148" s="142">
        <v>-6</v>
      </c>
      <c r="AD148" s="142">
        <v>-11.3</v>
      </c>
      <c r="AE148" s="142">
        <v>-11.3</v>
      </c>
      <c r="AF148" s="142">
        <v>-11.3</v>
      </c>
      <c r="AG148" s="140">
        <v>240</v>
      </c>
      <c r="AH148" s="45">
        <f t="shared" si="148"/>
        <v>26.5</v>
      </c>
      <c r="AI148" s="46">
        <f t="shared" si="149"/>
        <v>-22.3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42">
        <v>-70.900000000000006</v>
      </c>
      <c r="C149" s="142">
        <v>-70.900000000000006</v>
      </c>
      <c r="D149" s="142">
        <v>-70.900000000000006</v>
      </c>
      <c r="E149" s="142">
        <v>-70.900000000000006</v>
      </c>
      <c r="F149" s="142">
        <v>-70.900000000000006</v>
      </c>
      <c r="G149" s="142">
        <v>-69</v>
      </c>
      <c r="H149" s="142">
        <v>-69</v>
      </c>
      <c r="I149" s="142">
        <v>-62</v>
      </c>
      <c r="J149" s="142">
        <v>-48.6</v>
      </c>
      <c r="K149" s="142">
        <v>-44</v>
      </c>
      <c r="L149" s="142">
        <v>-46.7</v>
      </c>
      <c r="M149" s="142">
        <v>-42</v>
      </c>
      <c r="N149" s="142">
        <v>-43.2</v>
      </c>
      <c r="O149" s="142">
        <v>-44.5</v>
      </c>
      <c r="P149" s="142">
        <v>-53.1</v>
      </c>
      <c r="Q149" s="142">
        <v>-54.5</v>
      </c>
      <c r="R149" s="142">
        <v>-48</v>
      </c>
      <c r="S149" s="142">
        <v>-51</v>
      </c>
      <c r="T149" s="142">
        <v>-51</v>
      </c>
      <c r="U149" s="142">
        <v>-47.7</v>
      </c>
      <c r="V149" s="142">
        <v>-47.7</v>
      </c>
      <c r="W149" s="142">
        <v>-51.1</v>
      </c>
      <c r="X149" s="142">
        <v>-48.6</v>
      </c>
      <c r="Y149" s="142">
        <v>-42.7</v>
      </c>
      <c r="Z149" s="142">
        <v>-36</v>
      </c>
      <c r="AA149" s="142">
        <v>-43.3</v>
      </c>
      <c r="AB149" s="142">
        <v>-43.3</v>
      </c>
      <c r="AC149" s="142">
        <v>-43.3</v>
      </c>
      <c r="AD149" s="142">
        <v>-55.3</v>
      </c>
      <c r="AE149" s="142">
        <v>-55.3</v>
      </c>
      <c r="AF149" s="142">
        <v>-55.3</v>
      </c>
      <c r="AG149" s="140">
        <v>240</v>
      </c>
      <c r="AH149" s="45">
        <f t="shared" ref="AH149:AH155" si="150">MAX(B149:AF149)</f>
        <v>-36</v>
      </c>
      <c r="AI149" s="46">
        <f t="shared" ref="AI149:AI155" si="151">MIN(B149:AF149)</f>
        <v>-70.900000000000006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46">
        <v>66</v>
      </c>
      <c r="C150" s="146">
        <v>66</v>
      </c>
      <c r="D150" s="146">
        <v>66</v>
      </c>
      <c r="E150" s="146">
        <v>66</v>
      </c>
      <c r="F150" s="146">
        <v>66</v>
      </c>
      <c r="G150" s="146">
        <v>43.1</v>
      </c>
      <c r="H150" s="146">
        <v>43.4</v>
      </c>
      <c r="I150" s="146">
        <v>39.4</v>
      </c>
      <c r="J150" s="146">
        <v>31.6</v>
      </c>
      <c r="K150" s="146">
        <v>29.1</v>
      </c>
      <c r="L150" s="146">
        <v>35.299999999999997</v>
      </c>
      <c r="M150" s="146">
        <v>27.5</v>
      </c>
      <c r="N150" s="146">
        <v>29</v>
      </c>
      <c r="O150" s="146">
        <v>29.3</v>
      </c>
      <c r="P150" s="146">
        <v>34.1</v>
      </c>
      <c r="Q150" s="146">
        <v>34.700000000000003</v>
      </c>
      <c r="R150" s="146">
        <v>31.1</v>
      </c>
      <c r="S150" s="146">
        <v>55</v>
      </c>
      <c r="T150" s="146">
        <v>55</v>
      </c>
      <c r="U150" s="146">
        <v>43.6</v>
      </c>
      <c r="V150" s="146">
        <v>43.6</v>
      </c>
      <c r="W150" s="146">
        <v>52</v>
      </c>
      <c r="X150" s="146">
        <v>43.9</v>
      </c>
      <c r="Y150" s="146">
        <v>38.700000000000003</v>
      </c>
      <c r="Z150" s="146">
        <v>31.5</v>
      </c>
      <c r="AA150" s="146">
        <v>43</v>
      </c>
      <c r="AB150" s="146">
        <v>43</v>
      </c>
      <c r="AC150" s="146">
        <v>43</v>
      </c>
      <c r="AD150" s="146">
        <v>50.6</v>
      </c>
      <c r="AE150" s="146">
        <v>50.6</v>
      </c>
      <c r="AF150" s="146">
        <v>50.6</v>
      </c>
      <c r="AG150" s="140"/>
      <c r="AH150" s="45">
        <f t="shared" si="150"/>
        <v>66</v>
      </c>
      <c r="AI150" s="46">
        <f t="shared" si="151"/>
        <v>27.5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42">
        <v>-1.8</v>
      </c>
      <c r="C151" s="142">
        <v>-1.8</v>
      </c>
      <c r="D151" s="142">
        <v>-1.8</v>
      </c>
      <c r="E151" s="142">
        <v>-1.8</v>
      </c>
      <c r="F151" s="142">
        <v>-1.8</v>
      </c>
      <c r="G151" s="142">
        <v>-3.5</v>
      </c>
      <c r="H151" s="142">
        <v>0.5</v>
      </c>
      <c r="I151" s="142">
        <v>1.8</v>
      </c>
      <c r="J151" s="142">
        <v>12.1</v>
      </c>
      <c r="K151" s="142">
        <v>22.8</v>
      </c>
      <c r="L151" s="142">
        <v>21.77</v>
      </c>
      <c r="M151" s="142">
        <v>18.399999999999999</v>
      </c>
      <c r="N151" s="142">
        <v>18.7</v>
      </c>
      <c r="O151" s="142">
        <v>20.6</v>
      </c>
      <c r="P151" s="142">
        <v>16.399999999999999</v>
      </c>
      <c r="Q151" s="142">
        <v>16.8</v>
      </c>
      <c r="R151" s="142">
        <v>20.3</v>
      </c>
      <c r="S151" s="142">
        <v>19.2</v>
      </c>
      <c r="T151" s="142">
        <v>19.2</v>
      </c>
      <c r="U151" s="142">
        <v>21.6</v>
      </c>
      <c r="V151" s="142">
        <v>21.6</v>
      </c>
      <c r="W151" s="142">
        <v>17.5</v>
      </c>
      <c r="X151" s="142">
        <v>20.3</v>
      </c>
      <c r="Y151" s="142">
        <v>23.5</v>
      </c>
      <c r="Z151" s="142">
        <v>26.5</v>
      </c>
      <c r="AA151" s="142">
        <v>29.3</v>
      </c>
      <c r="AB151" s="142">
        <v>29.3</v>
      </c>
      <c r="AC151" s="142">
        <v>29.3</v>
      </c>
      <c r="AD151" s="142">
        <v>45.3</v>
      </c>
      <c r="AE151" s="142">
        <v>45.3</v>
      </c>
      <c r="AF151" s="142">
        <v>45.3</v>
      </c>
      <c r="AG151" s="140">
        <v>60</v>
      </c>
      <c r="AH151" s="45">
        <f t="shared" si="150"/>
        <v>45.3</v>
      </c>
      <c r="AI151" s="46">
        <f t="shared" si="151"/>
        <v>-3.5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46">
        <v>-34</v>
      </c>
      <c r="C152" s="146">
        <v>-34</v>
      </c>
      <c r="D152" s="146">
        <v>-34</v>
      </c>
      <c r="E152" s="146">
        <v>-34</v>
      </c>
      <c r="F152" s="146">
        <v>-34</v>
      </c>
      <c r="G152" s="146">
        <v>-57.8</v>
      </c>
      <c r="H152" s="146">
        <v>-57.9</v>
      </c>
      <c r="I152" s="146">
        <v>-57.8</v>
      </c>
      <c r="J152" s="146">
        <v>-43.2</v>
      </c>
      <c r="K152" s="146">
        <v>-20.5</v>
      </c>
      <c r="L152" s="146">
        <v>-22</v>
      </c>
      <c r="M152" s="146">
        <v>-31.5</v>
      </c>
      <c r="N152" s="146">
        <v>-39.700000000000003</v>
      </c>
      <c r="O152" s="146">
        <v>-15.8</v>
      </c>
      <c r="P152" s="146">
        <v>-23.1</v>
      </c>
      <c r="Q152" s="146">
        <v>-33.4</v>
      </c>
      <c r="R152" s="146">
        <v>-46.1</v>
      </c>
      <c r="S152" s="146">
        <v>-51.7</v>
      </c>
      <c r="T152" s="146">
        <v>-51.7</v>
      </c>
      <c r="U152" s="146">
        <v>-40.6</v>
      </c>
      <c r="V152" s="146">
        <v>-40.6</v>
      </c>
      <c r="W152" s="146">
        <v>-39.5</v>
      </c>
      <c r="X152" s="146">
        <v>-30.1</v>
      </c>
      <c r="Y152" s="146">
        <v>-18.2</v>
      </c>
      <c r="Z152" s="146">
        <v>0.2</v>
      </c>
      <c r="AA152" s="146">
        <v>-22</v>
      </c>
      <c r="AB152" s="146">
        <v>-22</v>
      </c>
      <c r="AC152" s="146">
        <v>-22</v>
      </c>
      <c r="AD152" s="146">
        <v>-15.3</v>
      </c>
      <c r="AE152" s="146">
        <v>-15.3</v>
      </c>
      <c r="AF152" s="146">
        <v>-15.3</v>
      </c>
      <c r="AG152" s="151">
        <v>120</v>
      </c>
      <c r="AH152" s="45">
        <f t="shared" si="150"/>
        <v>0.2</v>
      </c>
      <c r="AI152" s="46">
        <f t="shared" si="151"/>
        <v>-57.9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46">
        <v>46.9</v>
      </c>
      <c r="C153" s="146">
        <v>46.9</v>
      </c>
      <c r="D153" s="146">
        <v>46.9</v>
      </c>
      <c r="E153" s="146">
        <v>46.9</v>
      </c>
      <c r="F153" s="146">
        <v>46.9</v>
      </c>
      <c r="G153" s="146">
        <v>38.6</v>
      </c>
      <c r="H153" s="146">
        <v>44.7</v>
      </c>
      <c r="I153" s="146">
        <v>45.8</v>
      </c>
      <c r="J153" s="146">
        <v>60.7</v>
      </c>
      <c r="K153" s="146">
        <v>72.8</v>
      </c>
      <c r="L153" s="146">
        <v>79.7</v>
      </c>
      <c r="M153" s="146">
        <v>77.3</v>
      </c>
      <c r="N153" s="146">
        <v>71.8</v>
      </c>
      <c r="O153" s="146">
        <v>72.900000000000006</v>
      </c>
      <c r="P153" s="146">
        <v>68.8</v>
      </c>
      <c r="Q153" s="146">
        <v>70.599999999999994</v>
      </c>
      <c r="R153" s="146">
        <v>65.2</v>
      </c>
      <c r="S153" s="146">
        <v>66.7</v>
      </c>
      <c r="T153" s="146">
        <v>66.7</v>
      </c>
      <c r="U153" s="146">
        <v>72.599999999999994</v>
      </c>
      <c r="V153" s="146">
        <v>72.599999999999994</v>
      </c>
      <c r="W153" s="146">
        <v>76</v>
      </c>
      <c r="X153" s="146">
        <v>80.3</v>
      </c>
      <c r="Y153" s="146">
        <v>86.5</v>
      </c>
      <c r="Z153" s="146">
        <v>99.2</v>
      </c>
      <c r="AA153" s="146">
        <v>95</v>
      </c>
      <c r="AB153" s="146">
        <v>95</v>
      </c>
      <c r="AC153" s="146">
        <v>95</v>
      </c>
      <c r="AD153" s="146">
        <v>75.3</v>
      </c>
      <c r="AE153" s="146">
        <v>75.3</v>
      </c>
      <c r="AF153" s="146">
        <v>75.3</v>
      </c>
      <c r="AG153" s="151"/>
      <c r="AH153" s="45">
        <f t="shared" si="150"/>
        <v>99.2</v>
      </c>
      <c r="AI153" s="46">
        <f t="shared" si="151"/>
        <v>38.6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46">
        <v>-17.600000000000001</v>
      </c>
      <c r="C154" s="146">
        <v>-17.600000000000001</v>
      </c>
      <c r="D154" s="146">
        <v>-17.600000000000001</v>
      </c>
      <c r="E154" s="146">
        <v>-17.600000000000001</v>
      </c>
      <c r="F154" s="146">
        <v>-17.600000000000001</v>
      </c>
      <c r="G154" s="146">
        <v>-14.8</v>
      </c>
      <c r="H154" s="146">
        <v>-34.200000000000003</v>
      </c>
      <c r="I154" s="146">
        <v>-34.200000000000003</v>
      </c>
      <c r="J154" s="146">
        <v>-41.8</v>
      </c>
      <c r="K154" s="146">
        <v>-50.6</v>
      </c>
      <c r="L154" s="146">
        <v>-53.7</v>
      </c>
      <c r="M154" s="146">
        <v>-53.8</v>
      </c>
      <c r="N154" s="146">
        <v>-53.8</v>
      </c>
      <c r="O154" s="146">
        <v>-54.3</v>
      </c>
      <c r="P154" s="146">
        <v>-52.8</v>
      </c>
      <c r="Q154" s="146">
        <v>-52</v>
      </c>
      <c r="R154" s="146">
        <v>-47.8</v>
      </c>
      <c r="S154" s="146">
        <v>-50.2</v>
      </c>
      <c r="T154" s="146">
        <v>-50.2</v>
      </c>
      <c r="U154" s="146">
        <v>-51.4</v>
      </c>
      <c r="V154" s="146">
        <v>-51.4</v>
      </c>
      <c r="W154" s="146">
        <v>-51.2</v>
      </c>
      <c r="X154" s="146">
        <v>-55.1</v>
      </c>
      <c r="Y154" s="146">
        <v>-59</v>
      </c>
      <c r="Z154" s="146">
        <v>-63.7</v>
      </c>
      <c r="AA154" s="146">
        <v>-59</v>
      </c>
      <c r="AB154" s="146">
        <v>-59</v>
      </c>
      <c r="AC154" s="146">
        <v>-59</v>
      </c>
      <c r="AD154" s="146">
        <v>-50.3</v>
      </c>
      <c r="AE154" s="146">
        <v>-50.3</v>
      </c>
      <c r="AF154" s="146">
        <v>-50.3</v>
      </c>
      <c r="AG154" s="151"/>
      <c r="AH154" s="45">
        <f t="shared" si="150"/>
        <v>-14.8</v>
      </c>
      <c r="AI154" s="46">
        <f t="shared" si="151"/>
        <v>-63.7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46">
        <v>13.1</v>
      </c>
      <c r="C155" s="146">
        <v>13.1</v>
      </c>
      <c r="D155" s="146">
        <v>13.1</v>
      </c>
      <c r="E155" s="146">
        <v>13.1</v>
      </c>
      <c r="F155" s="146">
        <v>13.1</v>
      </c>
      <c r="G155" s="146">
        <v>33.6</v>
      </c>
      <c r="H155" s="146">
        <v>35.200000000000003</v>
      </c>
      <c r="I155" s="146">
        <v>41.7</v>
      </c>
      <c r="J155" s="146">
        <v>22.7</v>
      </c>
      <c r="K155" s="146">
        <v>15.2</v>
      </c>
      <c r="L155" s="146">
        <v>32.1</v>
      </c>
      <c r="M155" s="146">
        <v>0</v>
      </c>
      <c r="N155" s="146">
        <v>5.9</v>
      </c>
      <c r="O155" s="146">
        <v>15.6</v>
      </c>
      <c r="P155" s="146">
        <v>27.4</v>
      </c>
      <c r="Q155" s="146">
        <v>27.8</v>
      </c>
      <c r="R155" s="146">
        <v>23.4</v>
      </c>
      <c r="S155" s="146">
        <v>38.5</v>
      </c>
      <c r="T155" s="146">
        <v>38.5</v>
      </c>
      <c r="U155" s="146">
        <v>34.200000000000003</v>
      </c>
      <c r="V155" s="146">
        <v>34.200000000000003</v>
      </c>
      <c r="W155" s="146">
        <v>33.1</v>
      </c>
      <c r="X155" s="146">
        <v>34.700000000000003</v>
      </c>
      <c r="Y155" s="146">
        <v>22.8</v>
      </c>
      <c r="Z155" s="146">
        <v>3</v>
      </c>
      <c r="AA155" s="146">
        <v>30</v>
      </c>
      <c r="AB155" s="146">
        <v>30</v>
      </c>
      <c r="AC155" s="146">
        <v>30</v>
      </c>
      <c r="AD155" s="146">
        <v>14.6</v>
      </c>
      <c r="AE155" s="146">
        <v>14.6</v>
      </c>
      <c r="AF155" s="146">
        <v>14.6</v>
      </c>
      <c r="AG155" s="151"/>
      <c r="AH155" s="45">
        <f t="shared" si="150"/>
        <v>41.7</v>
      </c>
      <c r="AI155" s="46">
        <f t="shared" si="151"/>
        <v>0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46">
        <v>-374.6</v>
      </c>
      <c r="C156" s="146">
        <v>-374.6</v>
      </c>
      <c r="D156" s="146">
        <v>-374.6</v>
      </c>
      <c r="E156" s="146">
        <v>-374.6</v>
      </c>
      <c r="F156" s="146">
        <v>-374.6</v>
      </c>
      <c r="G156" s="146">
        <v>-398.3</v>
      </c>
      <c r="H156" s="146">
        <v>-399.8</v>
      </c>
      <c r="I156" s="146">
        <v>-400.6</v>
      </c>
      <c r="J156" s="146">
        <v>-402.4</v>
      </c>
      <c r="K156" s="146">
        <v>-395.8</v>
      </c>
      <c r="L156" s="146">
        <v>-404</v>
      </c>
      <c r="M156" s="146">
        <v>-408.6</v>
      </c>
      <c r="N156" s="146">
        <v>-408.9</v>
      </c>
      <c r="O156" s="146">
        <v>-408</v>
      </c>
      <c r="P156" s="146">
        <v>-404.6</v>
      </c>
      <c r="Q156" s="146">
        <v>-405</v>
      </c>
      <c r="R156" s="146">
        <v>-408.5</v>
      </c>
      <c r="S156" s="146">
        <v>-405.8</v>
      </c>
      <c r="T156" s="146">
        <v>-405.8</v>
      </c>
      <c r="U156" s="146">
        <v>-403.3</v>
      </c>
      <c r="V156" s="146">
        <v>-403.3</v>
      </c>
      <c r="W156" s="146">
        <v>-405.7</v>
      </c>
      <c r="X156" s="146">
        <v>-399.9</v>
      </c>
      <c r="Y156" s="146">
        <v>-395.4</v>
      </c>
      <c r="Z156" s="146">
        <v>-414.8</v>
      </c>
      <c r="AA156" s="146">
        <v>-417.8</v>
      </c>
      <c r="AB156" s="146">
        <v>-417.8</v>
      </c>
      <c r="AC156" s="146">
        <v>-417.8</v>
      </c>
      <c r="AD156" s="146">
        <v>-426.3</v>
      </c>
      <c r="AE156" s="146">
        <v>-426.3</v>
      </c>
      <c r="AF156" s="146">
        <v>-426.3</v>
      </c>
      <c r="AG156" s="151"/>
      <c r="AH156" s="45">
        <f t="shared" ref="AH156:AH168" si="152">MAX(B156:AF156)</f>
        <v>-374.6</v>
      </c>
      <c r="AI156" s="46">
        <f t="shared" ref="AI156:AI168" si="153">MIN(B156:AF156)</f>
        <v>-426.3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46">
        <v>82.5</v>
      </c>
      <c r="C157" s="146">
        <v>82.5</v>
      </c>
      <c r="D157" s="146">
        <v>82.5</v>
      </c>
      <c r="E157" s="146">
        <v>82.5</v>
      </c>
      <c r="F157" s="146">
        <v>82.5</v>
      </c>
      <c r="G157" s="146">
        <v>86.7</v>
      </c>
      <c r="H157" s="146">
        <v>95.1</v>
      </c>
      <c r="I157" s="146">
        <v>95.4</v>
      </c>
      <c r="J157" s="146">
        <v>90.5</v>
      </c>
      <c r="K157" s="146">
        <v>83.6</v>
      </c>
      <c r="L157" s="146">
        <v>77.400000000000006</v>
      </c>
      <c r="M157" s="146">
        <v>75.8</v>
      </c>
      <c r="N157" s="146">
        <v>79.900000000000006</v>
      </c>
      <c r="O157" s="146">
        <v>79.7</v>
      </c>
      <c r="P157" s="146">
        <v>83.7</v>
      </c>
      <c r="Q157" s="146">
        <v>85.1</v>
      </c>
      <c r="R157" s="146">
        <v>86.6</v>
      </c>
      <c r="S157" s="146">
        <v>68.11</v>
      </c>
      <c r="T157" s="146">
        <v>68.11</v>
      </c>
      <c r="U157" s="146">
        <v>85.5</v>
      </c>
      <c r="V157" s="146">
        <v>85.5</v>
      </c>
      <c r="W157" s="146">
        <v>76.5</v>
      </c>
      <c r="X157" s="146">
        <v>66.5</v>
      </c>
      <c r="Y157" s="146">
        <v>86</v>
      </c>
      <c r="Z157" s="146">
        <v>71.599999999999994</v>
      </c>
      <c r="AA157" s="146">
        <v>60</v>
      </c>
      <c r="AB157" s="146">
        <v>60</v>
      </c>
      <c r="AC157" s="146">
        <v>60</v>
      </c>
      <c r="AD157" s="146">
        <v>53.6</v>
      </c>
      <c r="AE157" s="146">
        <v>53.6</v>
      </c>
      <c r="AF157" s="146">
        <v>53.6</v>
      </c>
      <c r="AG157" s="151"/>
      <c r="AH157" s="45">
        <f t="shared" si="152"/>
        <v>95.4</v>
      </c>
      <c r="AI157" s="46">
        <f t="shared" si="153"/>
        <v>53.6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46">
        <v>-8</v>
      </c>
      <c r="C158" s="146">
        <v>-8</v>
      </c>
      <c r="D158" s="146">
        <v>-8</v>
      </c>
      <c r="E158" s="146">
        <v>-8</v>
      </c>
      <c r="F158" s="146">
        <v>-8</v>
      </c>
      <c r="G158" s="146">
        <v>-31.2</v>
      </c>
      <c r="H158" s="146">
        <v>-33.5</v>
      </c>
      <c r="I158" s="146">
        <v>-33.1</v>
      </c>
      <c r="J158" s="146">
        <v>-37</v>
      </c>
      <c r="K158" s="146">
        <v>-41.6</v>
      </c>
      <c r="L158" s="146">
        <v>-40.700000000000003</v>
      </c>
      <c r="M158" s="146">
        <v>-43.9</v>
      </c>
      <c r="N158" s="146">
        <v>-39.799999999999997</v>
      </c>
      <c r="O158" s="146">
        <v>-36.6</v>
      </c>
      <c r="P158" s="146">
        <v>-37.1</v>
      </c>
      <c r="Q158" s="146">
        <v>-40.799999999999997</v>
      </c>
      <c r="R158" s="146">
        <v>-14.1</v>
      </c>
      <c r="S158" s="146">
        <v>-27.3</v>
      </c>
      <c r="T158" s="146">
        <v>-27.3</v>
      </c>
      <c r="U158" s="146">
        <v>-25.9</v>
      </c>
      <c r="V158" s="146">
        <v>-25.9</v>
      </c>
      <c r="W158" s="146">
        <v>-41.9</v>
      </c>
      <c r="X158" s="146">
        <v>-36.299999999999997</v>
      </c>
      <c r="Y158" s="146">
        <v>-37.5</v>
      </c>
      <c r="Z158" s="146">
        <v>-26.9</v>
      </c>
      <c r="AA158" s="146">
        <v>-15.3</v>
      </c>
      <c r="AB158" s="146">
        <v>-15.3</v>
      </c>
      <c r="AC158" s="146">
        <v>-15.3</v>
      </c>
      <c r="AD158" s="146">
        <v>-10.3</v>
      </c>
      <c r="AE158" s="146">
        <v>-10.3</v>
      </c>
      <c r="AF158" s="146">
        <v>-10.3</v>
      </c>
      <c r="AG158" s="140"/>
      <c r="AH158" s="45">
        <f t="shared" si="152"/>
        <v>-8</v>
      </c>
      <c r="AI158" s="46">
        <f t="shared" si="153"/>
        <v>-43.9</v>
      </c>
      <c r="AM158" s="152"/>
      <c r="AN158" s="49"/>
      <c r="AO158" s="152"/>
    </row>
    <row r="159" spans="1:41" ht="15.75" thickBot="1" x14ac:dyDescent="0.3">
      <c r="A159" s="141" t="s">
        <v>120</v>
      </c>
      <c r="B159" s="116">
        <v>123.7</v>
      </c>
      <c r="C159" s="116">
        <v>123.7</v>
      </c>
      <c r="D159" s="116">
        <v>123.7</v>
      </c>
      <c r="E159" s="116">
        <v>123.7</v>
      </c>
      <c r="F159" s="116">
        <v>123.7</v>
      </c>
      <c r="G159" s="116">
        <v>104.2</v>
      </c>
      <c r="H159" s="116">
        <v>107.4</v>
      </c>
      <c r="I159" s="116">
        <v>107.4</v>
      </c>
      <c r="J159" s="116">
        <v>77.7</v>
      </c>
      <c r="K159" s="116">
        <v>80.900000000000006</v>
      </c>
      <c r="L159" s="116">
        <v>80.900000000000006</v>
      </c>
      <c r="M159" s="116">
        <v>163.4</v>
      </c>
      <c r="N159" s="116">
        <v>167.2</v>
      </c>
      <c r="O159" s="116">
        <v>235</v>
      </c>
      <c r="P159" s="116">
        <v>252.2</v>
      </c>
      <c r="Q159" s="116">
        <v>241.3</v>
      </c>
      <c r="R159" s="116">
        <v>233.8</v>
      </c>
      <c r="S159" s="116">
        <v>131.19999999999999</v>
      </c>
      <c r="T159" s="116">
        <v>131.19999999999999</v>
      </c>
      <c r="U159" s="116">
        <v>127.1</v>
      </c>
      <c r="V159" s="116">
        <v>127.1</v>
      </c>
      <c r="W159" s="116">
        <v>128.30000000000001</v>
      </c>
      <c r="X159" s="116">
        <v>128</v>
      </c>
      <c r="Y159" s="116">
        <v>127.2</v>
      </c>
      <c r="Z159" s="116">
        <v>127.1</v>
      </c>
      <c r="AA159" s="116">
        <v>130.19999999999999</v>
      </c>
      <c r="AB159" s="116">
        <v>130.19999999999999</v>
      </c>
      <c r="AC159" s="116">
        <v>130.19999999999999</v>
      </c>
      <c r="AD159" s="116">
        <v>120.3</v>
      </c>
      <c r="AE159" s="116">
        <v>120.3</v>
      </c>
      <c r="AF159" s="116">
        <v>120.3</v>
      </c>
      <c r="AG159" s="140"/>
      <c r="AH159" s="45">
        <f t="shared" si="152"/>
        <v>252.2</v>
      </c>
      <c r="AI159" s="46">
        <f t="shared" si="153"/>
        <v>77.7</v>
      </c>
      <c r="AM159" s="152"/>
      <c r="AN159" s="49"/>
      <c r="AO159" s="49"/>
    </row>
    <row r="160" spans="1:41" ht="15.75" thickBot="1" x14ac:dyDescent="0.3">
      <c r="A160" s="141" t="s">
        <v>121</v>
      </c>
      <c r="B160" s="116">
        <v>15.6</v>
      </c>
      <c r="C160" s="116">
        <v>15.6</v>
      </c>
      <c r="D160" s="116">
        <v>15.6</v>
      </c>
      <c r="E160" s="116">
        <v>15.6</v>
      </c>
      <c r="F160" s="116">
        <v>15.6</v>
      </c>
      <c r="G160" s="116">
        <v>15.4</v>
      </c>
      <c r="H160" s="116">
        <v>16.3</v>
      </c>
      <c r="I160" s="116">
        <v>16.3</v>
      </c>
      <c r="J160" s="116">
        <v>16.100000000000001</v>
      </c>
      <c r="K160" s="116">
        <v>15.9</v>
      </c>
      <c r="L160" s="116">
        <v>15.6</v>
      </c>
      <c r="M160" s="116">
        <v>31.2</v>
      </c>
      <c r="N160" s="116">
        <v>31.6</v>
      </c>
      <c r="O160" s="116">
        <v>31.2</v>
      </c>
      <c r="P160" s="116">
        <v>31.6</v>
      </c>
      <c r="Q160" s="116">
        <v>28.6</v>
      </c>
      <c r="R160" s="116">
        <v>31.2</v>
      </c>
      <c r="S160" s="116">
        <v>15.1</v>
      </c>
      <c r="T160" s="116">
        <v>15.1</v>
      </c>
      <c r="U160" s="116">
        <v>15.2</v>
      </c>
      <c r="V160" s="116">
        <v>15.2</v>
      </c>
      <c r="W160" s="116">
        <v>16.3</v>
      </c>
      <c r="X160" s="116">
        <v>16.2</v>
      </c>
      <c r="Y160" s="116">
        <v>16</v>
      </c>
      <c r="Z160" s="116">
        <v>16.600000000000001</v>
      </c>
      <c r="AA160" s="116">
        <v>16.600000000000001</v>
      </c>
      <c r="AB160" s="116">
        <v>16.600000000000001</v>
      </c>
      <c r="AC160" s="116">
        <v>16.600000000000001</v>
      </c>
      <c r="AD160" s="116">
        <v>16.3</v>
      </c>
      <c r="AE160" s="116">
        <v>16.3</v>
      </c>
      <c r="AF160" s="116">
        <v>16.3</v>
      </c>
      <c r="AG160" s="140"/>
      <c r="AH160" s="45">
        <f t="shared" si="152"/>
        <v>31.6</v>
      </c>
      <c r="AI160" s="46">
        <f t="shared" si="153"/>
        <v>15.1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16">
        <v>8</v>
      </c>
      <c r="C161" s="116">
        <v>8</v>
      </c>
      <c r="D161" s="116">
        <v>8</v>
      </c>
      <c r="E161" s="116">
        <v>8</v>
      </c>
      <c r="F161" s="116">
        <v>8</v>
      </c>
      <c r="G161" s="116">
        <v>12.3</v>
      </c>
      <c r="H161" s="116">
        <v>11.7</v>
      </c>
      <c r="I161" s="116">
        <v>11.8</v>
      </c>
      <c r="J161" s="116">
        <v>10.7</v>
      </c>
      <c r="K161" s="116">
        <v>11</v>
      </c>
      <c r="L161" s="116">
        <v>12.7</v>
      </c>
      <c r="M161" s="116">
        <v>17</v>
      </c>
      <c r="N161" s="116">
        <v>16.100000000000001</v>
      </c>
      <c r="O161" s="116">
        <v>20.399999999999999</v>
      </c>
      <c r="P161" s="116">
        <v>26.2</v>
      </c>
      <c r="Q161" s="116">
        <v>19.5</v>
      </c>
      <c r="R161" s="116">
        <v>25.2</v>
      </c>
      <c r="S161" s="116">
        <v>23</v>
      </c>
      <c r="T161" s="116">
        <v>23</v>
      </c>
      <c r="U161" s="116">
        <v>13.6</v>
      </c>
      <c r="V161" s="116">
        <v>13.6</v>
      </c>
      <c r="W161" s="116">
        <v>9.1</v>
      </c>
      <c r="X161" s="116">
        <v>9.9</v>
      </c>
      <c r="Y161" s="116">
        <v>10.7</v>
      </c>
      <c r="Z161" s="116">
        <v>8.1</v>
      </c>
      <c r="AA161" s="116">
        <v>9.6</v>
      </c>
      <c r="AB161" s="116">
        <v>9.6</v>
      </c>
      <c r="AC161" s="116">
        <v>9.6</v>
      </c>
      <c r="AD161" s="116">
        <v>10</v>
      </c>
      <c r="AE161" s="116">
        <v>10</v>
      </c>
      <c r="AF161" s="116">
        <v>9</v>
      </c>
      <c r="AG161" s="140"/>
      <c r="AH161" s="45">
        <f t="shared" si="152"/>
        <v>26.2</v>
      </c>
      <c r="AI161" s="46">
        <f t="shared" si="153"/>
        <v>8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6"/>
      <c r="D162" s="156"/>
      <c r="E162" s="156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152"/>
        <v>0</v>
      </c>
      <c r="AI162" s="46">
        <f t="shared" si="153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52"/>
        <v>0</v>
      </c>
      <c r="AI163" s="46">
        <f t="shared" si="153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52"/>
        <v>0</v>
      </c>
      <c r="AI164" s="46">
        <f t="shared" si="153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52"/>
        <v>0</v>
      </c>
      <c r="AI165" s="46">
        <f t="shared" si="153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52"/>
        <v>0</v>
      </c>
      <c r="AI166" s="46">
        <f t="shared" si="153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52"/>
        <v>0</v>
      </c>
      <c r="AI167" s="46">
        <f t="shared" si="153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52"/>
        <v>0</v>
      </c>
      <c r="AI168" s="46">
        <f t="shared" si="153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F169" si="154">(SUMPRODUCT((B11:B77&lt;&gt;0)*(B11:B77&lt;$AG$11:$AG$77)*($AG$11:$AG$77-B11:B77)))*0.8</f>
        <v>232.42000000000007</v>
      </c>
      <c r="C169" s="171">
        <f t="shared" si="154"/>
        <v>240.74</v>
      </c>
      <c r="D169" s="171">
        <f t="shared" ref="D169:E169" si="155">(SUMPRODUCT((D11:D77&lt;&gt;0)*(D11:D77&lt;$AG$11:$AG$77)*($AG$11:$AG$77-D11:D77)))*0.8</f>
        <v>240.74</v>
      </c>
      <c r="E169" s="171">
        <f t="shared" si="155"/>
        <v>240.74</v>
      </c>
      <c r="F169" s="171">
        <f t="shared" si="154"/>
        <v>339.90800000000013</v>
      </c>
      <c r="G169" s="171">
        <f t="shared" si="154"/>
        <v>387.82800000000003</v>
      </c>
      <c r="H169" s="171">
        <f t="shared" si="154"/>
        <v>396.94800000000009</v>
      </c>
      <c r="I169" s="171">
        <f t="shared" si="154"/>
        <v>360.74</v>
      </c>
      <c r="J169" s="171">
        <f t="shared" si="154"/>
        <v>293.06000000000006</v>
      </c>
      <c r="K169" s="171">
        <f t="shared" si="154"/>
        <v>245.46</v>
      </c>
      <c r="L169" s="171">
        <f t="shared" si="154"/>
        <v>222.42000000000004</v>
      </c>
      <c r="M169" s="171">
        <f t="shared" si="154"/>
        <v>205.62</v>
      </c>
      <c r="N169" s="171">
        <f t="shared" si="154"/>
        <v>202.74</v>
      </c>
      <c r="O169" s="171">
        <f t="shared" si="154"/>
        <v>126.336</v>
      </c>
      <c r="P169" s="171">
        <f t="shared" si="154"/>
        <v>127.86000000000001</v>
      </c>
      <c r="Q169" s="171">
        <f t="shared" si="154"/>
        <v>135.14000000000001</v>
      </c>
      <c r="R169" s="171">
        <f t="shared" si="154"/>
        <v>122.10000000000001</v>
      </c>
      <c r="S169" s="171">
        <f t="shared" si="154"/>
        <v>119.30000000000001</v>
      </c>
      <c r="T169" s="171">
        <f t="shared" si="154"/>
        <v>119.30000000000001</v>
      </c>
      <c r="U169" s="171">
        <f t="shared" si="154"/>
        <v>128.1</v>
      </c>
      <c r="V169" s="171">
        <f t="shared" si="154"/>
        <v>128.1</v>
      </c>
      <c r="W169" s="171">
        <f t="shared" si="154"/>
        <v>122.66</v>
      </c>
      <c r="X169" s="171">
        <f t="shared" si="154"/>
        <v>120.9</v>
      </c>
      <c r="Y169" s="171">
        <f t="shared" si="154"/>
        <v>201.86</v>
      </c>
      <c r="Z169" s="171">
        <f t="shared" si="154"/>
        <v>164.04800000000003</v>
      </c>
      <c r="AA169" s="171">
        <f t="shared" si="154"/>
        <v>155.08800000000005</v>
      </c>
      <c r="AB169" s="171">
        <f t="shared" ref="AB169:AD169" si="156">(SUMPRODUCT((AB11:AB77&lt;&gt;0)*(AB11:AB77&lt;$AG$11:$AG$77)*($AG$11:$AG$77-AB11:AB77)))*0.8</f>
        <v>158.76800000000003</v>
      </c>
      <c r="AC169" s="171">
        <f t="shared" si="156"/>
        <v>162.048</v>
      </c>
      <c r="AD169" s="171">
        <f t="shared" si="156"/>
        <v>180.9</v>
      </c>
      <c r="AE169" s="171">
        <f t="shared" si="154"/>
        <v>254.50000000000011</v>
      </c>
      <c r="AF169" s="171">
        <f t="shared" si="154"/>
        <v>267.62000000000006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57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781.87500000000011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756.27499999999998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756.27499999999998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756.27499999999998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819.23500000000001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878.63499999999988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872.03499999999997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840.375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821.07499999999993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736.27499999999998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698.97500000000002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672.07500000000005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647.17500000000007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639.2700000000001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618.87500000000011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646.87500000000011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659.87500000000011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713.87500000000011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719.27500000000009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735.07500000000016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666.87500000000011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661.07500000000005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658.67500000000007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656.27499999999998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537.21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492.21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523.01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542.01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579.27500000000009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671.07500000000005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676.77500000000009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57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57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158">B172</f>
        <v>0.3</v>
      </c>
      <c r="D172" s="181">
        <f t="shared" ref="D172:D176" si="159">C172</f>
        <v>0.3</v>
      </c>
      <c r="E172" s="181">
        <f t="shared" ref="E172:E176" si="160">D172</f>
        <v>0.3</v>
      </c>
      <c r="F172" s="181">
        <f t="shared" si="158"/>
        <v>0.3</v>
      </c>
      <c r="G172" s="181">
        <f t="shared" si="158"/>
        <v>0.3</v>
      </c>
      <c r="H172" s="181">
        <f t="shared" si="158"/>
        <v>0.3</v>
      </c>
      <c r="I172" s="181">
        <f t="shared" si="158"/>
        <v>0.3</v>
      </c>
      <c r="J172" s="181">
        <f t="shared" si="158"/>
        <v>0.3</v>
      </c>
      <c r="K172" s="181">
        <f t="shared" si="158"/>
        <v>0.3</v>
      </c>
      <c r="L172" s="181">
        <f t="shared" si="158"/>
        <v>0.3</v>
      </c>
      <c r="M172" s="181">
        <f t="shared" si="158"/>
        <v>0.3</v>
      </c>
      <c r="N172" s="181">
        <f t="shared" si="158"/>
        <v>0.3</v>
      </c>
      <c r="O172" s="181">
        <f t="shared" si="158"/>
        <v>0.3</v>
      </c>
      <c r="P172" s="181">
        <f t="shared" si="158"/>
        <v>0.3</v>
      </c>
      <c r="Q172" s="181">
        <f t="shared" si="158"/>
        <v>0.3</v>
      </c>
      <c r="R172" s="181">
        <f t="shared" si="158"/>
        <v>0.3</v>
      </c>
      <c r="S172" s="181">
        <f t="shared" ref="S172:AF177" si="161">R172</f>
        <v>0.3</v>
      </c>
      <c r="T172" s="181">
        <f t="shared" si="161"/>
        <v>0.3</v>
      </c>
      <c r="U172" s="181">
        <f t="shared" si="161"/>
        <v>0.3</v>
      </c>
      <c r="V172" s="181">
        <f t="shared" si="161"/>
        <v>0.3</v>
      </c>
      <c r="W172" s="181">
        <f t="shared" si="161"/>
        <v>0.3</v>
      </c>
      <c r="X172" s="181">
        <f t="shared" si="161"/>
        <v>0.3</v>
      </c>
      <c r="Y172" s="181">
        <f t="shared" si="161"/>
        <v>0.3</v>
      </c>
      <c r="Z172" s="181">
        <f t="shared" si="161"/>
        <v>0.3</v>
      </c>
      <c r="AA172" s="181">
        <f t="shared" si="161"/>
        <v>0.3</v>
      </c>
      <c r="AB172" s="181">
        <f t="shared" si="161"/>
        <v>0.3</v>
      </c>
      <c r="AC172" s="181">
        <f t="shared" ref="AC172:AC173" si="162">AB172</f>
        <v>0.3</v>
      </c>
      <c r="AD172" s="181">
        <f t="shared" ref="AD172:AD173" si="163">AC172</f>
        <v>0.3</v>
      </c>
      <c r="AE172" s="181">
        <f t="shared" si="161"/>
        <v>0.3</v>
      </c>
      <c r="AF172" s="181">
        <f t="shared" si="161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64">AN$168*AM172</f>
        <v>28</v>
      </c>
      <c r="AO172" s="134">
        <f t="shared" si="157"/>
        <v>0</v>
      </c>
    </row>
    <row r="173" spans="1:41" x14ac:dyDescent="0.25">
      <c r="A173" s="113" t="s">
        <v>141</v>
      </c>
      <c r="B173" s="183">
        <v>0.4</v>
      </c>
      <c r="C173" s="183">
        <f t="shared" si="158"/>
        <v>0.4</v>
      </c>
      <c r="D173" s="183">
        <f t="shared" si="159"/>
        <v>0.4</v>
      </c>
      <c r="E173" s="183">
        <f t="shared" si="160"/>
        <v>0.4</v>
      </c>
      <c r="F173" s="183">
        <f t="shared" si="158"/>
        <v>0.4</v>
      </c>
      <c r="G173" s="183">
        <f t="shared" si="158"/>
        <v>0.4</v>
      </c>
      <c r="H173" s="183">
        <f t="shared" si="158"/>
        <v>0.4</v>
      </c>
      <c r="I173" s="183">
        <f t="shared" si="158"/>
        <v>0.4</v>
      </c>
      <c r="J173" s="183">
        <f t="shared" si="158"/>
        <v>0.4</v>
      </c>
      <c r="K173" s="183">
        <f t="shared" si="158"/>
        <v>0.4</v>
      </c>
      <c r="L173" s="183">
        <f t="shared" si="158"/>
        <v>0.4</v>
      </c>
      <c r="M173" s="183">
        <f t="shared" si="158"/>
        <v>0.4</v>
      </c>
      <c r="N173" s="183">
        <f t="shared" si="158"/>
        <v>0.4</v>
      </c>
      <c r="O173" s="183">
        <f t="shared" si="158"/>
        <v>0.4</v>
      </c>
      <c r="P173" s="183">
        <f t="shared" si="158"/>
        <v>0.4</v>
      </c>
      <c r="Q173" s="183">
        <f t="shared" si="158"/>
        <v>0.4</v>
      </c>
      <c r="R173" s="183">
        <f t="shared" si="158"/>
        <v>0.4</v>
      </c>
      <c r="S173" s="183">
        <f t="shared" si="161"/>
        <v>0.4</v>
      </c>
      <c r="T173" s="183">
        <f t="shared" si="161"/>
        <v>0.4</v>
      </c>
      <c r="U173" s="183">
        <f t="shared" si="161"/>
        <v>0.4</v>
      </c>
      <c r="V173" s="183">
        <f t="shared" si="161"/>
        <v>0.4</v>
      </c>
      <c r="W173" s="183">
        <f t="shared" si="161"/>
        <v>0.4</v>
      </c>
      <c r="X173" s="183">
        <f t="shared" si="161"/>
        <v>0.4</v>
      </c>
      <c r="Y173" s="183">
        <f t="shared" si="161"/>
        <v>0.4</v>
      </c>
      <c r="Z173" s="183">
        <f t="shared" si="161"/>
        <v>0.4</v>
      </c>
      <c r="AA173" s="183">
        <f t="shared" si="161"/>
        <v>0.4</v>
      </c>
      <c r="AB173" s="183">
        <f t="shared" si="161"/>
        <v>0.4</v>
      </c>
      <c r="AC173" s="183">
        <f t="shared" si="162"/>
        <v>0.4</v>
      </c>
      <c r="AD173" s="183">
        <f t="shared" si="163"/>
        <v>0.4</v>
      </c>
      <c r="AE173" s="183">
        <f t="shared" si="161"/>
        <v>0.4</v>
      </c>
      <c r="AF173" s="183">
        <f t="shared" si="161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64"/>
        <v>60</v>
      </c>
      <c r="AO173" s="136">
        <f t="shared" si="157"/>
        <v>0</v>
      </c>
    </row>
    <row r="174" spans="1:41" x14ac:dyDescent="0.25">
      <c r="A174" s="113" t="s">
        <v>143</v>
      </c>
      <c r="B174" s="183">
        <v>1.5</v>
      </c>
      <c r="C174" s="183">
        <f t="shared" si="158"/>
        <v>1.5</v>
      </c>
      <c r="D174" s="183">
        <f t="shared" si="159"/>
        <v>1.5</v>
      </c>
      <c r="E174" s="183">
        <f t="shared" si="160"/>
        <v>1.5</v>
      </c>
      <c r="F174" s="183">
        <f t="shared" si="158"/>
        <v>1.5</v>
      </c>
      <c r="G174" s="183">
        <f t="shared" si="158"/>
        <v>1.5</v>
      </c>
      <c r="H174" s="183">
        <f t="shared" si="158"/>
        <v>1.5</v>
      </c>
      <c r="I174" s="183">
        <f t="shared" si="158"/>
        <v>1.5</v>
      </c>
      <c r="J174" s="183">
        <f t="shared" si="158"/>
        <v>1.5</v>
      </c>
      <c r="K174" s="183">
        <f t="shared" si="158"/>
        <v>1.5</v>
      </c>
      <c r="L174" s="183">
        <f t="shared" si="158"/>
        <v>1.5</v>
      </c>
      <c r="M174" s="183">
        <f t="shared" si="158"/>
        <v>1.5</v>
      </c>
      <c r="N174" s="183">
        <f t="shared" si="158"/>
        <v>1.5</v>
      </c>
      <c r="O174" s="183">
        <f t="shared" si="158"/>
        <v>1.5</v>
      </c>
      <c r="P174" s="183">
        <f t="shared" si="158"/>
        <v>1.5</v>
      </c>
      <c r="Q174" s="183">
        <f t="shared" si="158"/>
        <v>1.5</v>
      </c>
      <c r="R174" s="183">
        <f t="shared" si="158"/>
        <v>1.5</v>
      </c>
      <c r="S174" s="183">
        <f t="shared" si="161"/>
        <v>1.5</v>
      </c>
      <c r="T174" s="183">
        <f t="shared" si="161"/>
        <v>1.5</v>
      </c>
      <c r="U174" s="183">
        <f t="shared" si="161"/>
        <v>1.5</v>
      </c>
      <c r="V174" s="183">
        <f t="shared" si="161"/>
        <v>1.5</v>
      </c>
      <c r="W174" s="183">
        <f t="shared" si="161"/>
        <v>1.5</v>
      </c>
      <c r="X174" s="183">
        <f t="shared" si="161"/>
        <v>1.5</v>
      </c>
      <c r="Y174" s="183">
        <f t="shared" si="161"/>
        <v>1.5</v>
      </c>
      <c r="Z174" s="183">
        <f t="shared" si="161"/>
        <v>1.5</v>
      </c>
      <c r="AA174" s="183">
        <f t="shared" si="161"/>
        <v>1.5</v>
      </c>
      <c r="AB174" s="183">
        <f t="shared" si="161"/>
        <v>1.5</v>
      </c>
      <c r="AC174" s="183">
        <f t="shared" si="161"/>
        <v>1.5</v>
      </c>
      <c r="AD174" s="183">
        <f t="shared" si="161"/>
        <v>1.5</v>
      </c>
      <c r="AE174" s="183">
        <f t="shared" si="161"/>
        <v>1.5</v>
      </c>
      <c r="AF174" s="183">
        <f t="shared" si="161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64"/>
        <v>12</v>
      </c>
      <c r="AO174" s="136">
        <f t="shared" si="157"/>
        <v>0</v>
      </c>
    </row>
    <row r="175" spans="1:41" x14ac:dyDescent="0.25">
      <c r="A175" s="113" t="s">
        <v>145</v>
      </c>
      <c r="B175" s="183">
        <v>0.3</v>
      </c>
      <c r="C175" s="183">
        <f t="shared" si="158"/>
        <v>0.3</v>
      </c>
      <c r="D175" s="183">
        <f t="shared" si="159"/>
        <v>0.3</v>
      </c>
      <c r="E175" s="183">
        <f t="shared" si="160"/>
        <v>0.3</v>
      </c>
      <c r="F175" s="183">
        <f t="shared" si="158"/>
        <v>0.3</v>
      </c>
      <c r="G175" s="183">
        <f t="shared" si="158"/>
        <v>0.3</v>
      </c>
      <c r="H175" s="183">
        <f t="shared" si="158"/>
        <v>0.3</v>
      </c>
      <c r="I175" s="183">
        <f t="shared" si="158"/>
        <v>0.3</v>
      </c>
      <c r="J175" s="183">
        <f t="shared" si="158"/>
        <v>0.3</v>
      </c>
      <c r="K175" s="183">
        <f t="shared" si="158"/>
        <v>0.3</v>
      </c>
      <c r="L175" s="183">
        <f t="shared" si="158"/>
        <v>0.3</v>
      </c>
      <c r="M175" s="183">
        <f t="shared" si="158"/>
        <v>0.3</v>
      </c>
      <c r="N175" s="183">
        <f t="shared" si="158"/>
        <v>0.3</v>
      </c>
      <c r="O175" s="183">
        <f t="shared" si="158"/>
        <v>0.3</v>
      </c>
      <c r="P175" s="183">
        <f t="shared" si="158"/>
        <v>0.3</v>
      </c>
      <c r="Q175" s="183">
        <f t="shared" si="158"/>
        <v>0.3</v>
      </c>
      <c r="R175" s="183">
        <f t="shared" si="158"/>
        <v>0.3</v>
      </c>
      <c r="S175" s="183">
        <f t="shared" si="161"/>
        <v>0.3</v>
      </c>
      <c r="T175" s="183">
        <f t="shared" si="161"/>
        <v>0.3</v>
      </c>
      <c r="U175" s="183">
        <f t="shared" si="161"/>
        <v>0.3</v>
      </c>
      <c r="V175" s="183">
        <f t="shared" si="161"/>
        <v>0.3</v>
      </c>
      <c r="W175" s="183">
        <f t="shared" si="161"/>
        <v>0.3</v>
      </c>
      <c r="X175" s="183">
        <f t="shared" si="161"/>
        <v>0.3</v>
      </c>
      <c r="Y175" s="183">
        <f t="shared" si="161"/>
        <v>0.3</v>
      </c>
      <c r="Z175" s="183">
        <f t="shared" si="161"/>
        <v>0.3</v>
      </c>
      <c r="AA175" s="183">
        <f t="shared" si="161"/>
        <v>0.3</v>
      </c>
      <c r="AB175" s="183">
        <f t="shared" si="161"/>
        <v>0.3</v>
      </c>
      <c r="AC175" s="183">
        <f t="shared" si="161"/>
        <v>0.3</v>
      </c>
      <c r="AD175" s="183">
        <f t="shared" si="161"/>
        <v>0.3</v>
      </c>
      <c r="AE175" s="183">
        <f t="shared" si="161"/>
        <v>0.3</v>
      </c>
      <c r="AF175" s="183">
        <f t="shared" si="161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64"/>
        <v>11</v>
      </c>
      <c r="AO175" s="136">
        <f t="shared" si="157"/>
        <v>0</v>
      </c>
    </row>
    <row r="176" spans="1:41" x14ac:dyDescent="0.25">
      <c r="A176" s="113" t="s">
        <v>147</v>
      </c>
      <c r="B176" s="183">
        <v>0.4</v>
      </c>
      <c r="C176" s="183">
        <f t="shared" si="158"/>
        <v>0.4</v>
      </c>
      <c r="D176" s="183">
        <f t="shared" si="159"/>
        <v>0.4</v>
      </c>
      <c r="E176" s="183">
        <f t="shared" si="160"/>
        <v>0.4</v>
      </c>
      <c r="F176" s="183">
        <f t="shared" si="158"/>
        <v>0.4</v>
      </c>
      <c r="G176" s="183">
        <f t="shared" si="158"/>
        <v>0.4</v>
      </c>
      <c r="H176" s="183">
        <f t="shared" si="158"/>
        <v>0.4</v>
      </c>
      <c r="I176" s="183">
        <f t="shared" si="158"/>
        <v>0.4</v>
      </c>
      <c r="J176" s="183">
        <f t="shared" si="158"/>
        <v>0.4</v>
      </c>
      <c r="K176" s="183">
        <f t="shared" si="158"/>
        <v>0.4</v>
      </c>
      <c r="L176" s="183">
        <f t="shared" si="158"/>
        <v>0.4</v>
      </c>
      <c r="M176" s="183">
        <f t="shared" si="158"/>
        <v>0.4</v>
      </c>
      <c r="N176" s="183">
        <f t="shared" si="158"/>
        <v>0.4</v>
      </c>
      <c r="O176" s="183">
        <f t="shared" si="158"/>
        <v>0.4</v>
      </c>
      <c r="P176" s="183">
        <f t="shared" si="158"/>
        <v>0.4</v>
      </c>
      <c r="Q176" s="183">
        <f t="shared" si="158"/>
        <v>0.4</v>
      </c>
      <c r="R176" s="183">
        <f t="shared" si="158"/>
        <v>0.4</v>
      </c>
      <c r="S176" s="183">
        <f t="shared" si="161"/>
        <v>0.4</v>
      </c>
      <c r="T176" s="183">
        <f t="shared" si="161"/>
        <v>0.4</v>
      </c>
      <c r="U176" s="183">
        <f t="shared" si="161"/>
        <v>0.4</v>
      </c>
      <c r="V176" s="183">
        <f t="shared" si="161"/>
        <v>0.4</v>
      </c>
      <c r="W176" s="183">
        <f t="shared" si="161"/>
        <v>0.4</v>
      </c>
      <c r="X176" s="183">
        <f t="shared" si="161"/>
        <v>0.4</v>
      </c>
      <c r="Y176" s="183">
        <f t="shared" si="161"/>
        <v>0.4</v>
      </c>
      <c r="Z176" s="183">
        <f t="shared" si="161"/>
        <v>0.4</v>
      </c>
      <c r="AA176" s="183">
        <f t="shared" si="161"/>
        <v>0.4</v>
      </c>
      <c r="AB176" s="183">
        <f t="shared" si="161"/>
        <v>0.4</v>
      </c>
      <c r="AC176" s="183">
        <f t="shared" si="161"/>
        <v>0.4</v>
      </c>
      <c r="AD176" s="183">
        <f t="shared" si="161"/>
        <v>0.4</v>
      </c>
      <c r="AE176" s="183">
        <f t="shared" si="161"/>
        <v>0.4</v>
      </c>
      <c r="AF176" s="183">
        <f t="shared" si="161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64"/>
        <v>36</v>
      </c>
      <c r="AO176" s="136">
        <f t="shared" si="157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158"/>
        <v>0.64</v>
      </c>
      <c r="D177" s="186">
        <f t="shared" si="158"/>
        <v>0.64</v>
      </c>
      <c r="E177" s="186">
        <f t="shared" si="158"/>
        <v>0.64</v>
      </c>
      <c r="F177" s="186">
        <f t="shared" si="158"/>
        <v>0.64</v>
      </c>
      <c r="G177" s="186">
        <f t="shared" si="158"/>
        <v>0.64</v>
      </c>
      <c r="H177" s="186">
        <f t="shared" si="158"/>
        <v>0.64</v>
      </c>
      <c r="I177" s="186">
        <f t="shared" si="158"/>
        <v>0.64</v>
      </c>
      <c r="J177" s="186">
        <f t="shared" si="158"/>
        <v>0.64</v>
      </c>
      <c r="K177" s="186">
        <f t="shared" si="158"/>
        <v>0.64</v>
      </c>
      <c r="L177" s="186">
        <f t="shared" si="158"/>
        <v>0.64</v>
      </c>
      <c r="M177" s="186">
        <f t="shared" si="158"/>
        <v>0.64</v>
      </c>
      <c r="N177" s="186">
        <f t="shared" si="158"/>
        <v>0.64</v>
      </c>
      <c r="O177" s="186">
        <f t="shared" si="158"/>
        <v>0.64</v>
      </c>
      <c r="P177" s="186">
        <f t="shared" si="158"/>
        <v>0.64</v>
      </c>
      <c r="Q177" s="186">
        <f t="shared" si="158"/>
        <v>0.64</v>
      </c>
      <c r="R177" s="186">
        <f t="shared" si="158"/>
        <v>0.64</v>
      </c>
      <c r="S177" s="186">
        <f t="shared" si="161"/>
        <v>0.64</v>
      </c>
      <c r="T177" s="186">
        <f t="shared" si="161"/>
        <v>0.64</v>
      </c>
      <c r="U177" s="186">
        <f t="shared" si="161"/>
        <v>0.64</v>
      </c>
      <c r="V177" s="186">
        <f t="shared" si="161"/>
        <v>0.64</v>
      </c>
      <c r="W177" s="186">
        <f t="shared" si="161"/>
        <v>0.64</v>
      </c>
      <c r="X177" s="186">
        <f t="shared" si="161"/>
        <v>0.64</v>
      </c>
      <c r="Y177" s="186">
        <f t="shared" si="161"/>
        <v>0.64</v>
      </c>
      <c r="Z177" s="186">
        <f t="shared" si="161"/>
        <v>0.64</v>
      </c>
      <c r="AA177" s="186">
        <f t="shared" si="161"/>
        <v>0.64</v>
      </c>
      <c r="AB177" s="186">
        <f t="shared" si="161"/>
        <v>0.64</v>
      </c>
      <c r="AC177" s="186">
        <f t="shared" si="161"/>
        <v>0.64</v>
      </c>
      <c r="AD177" s="186">
        <f t="shared" si="161"/>
        <v>0.64</v>
      </c>
      <c r="AE177" s="186">
        <f t="shared" si="161"/>
        <v>0.64</v>
      </c>
      <c r="AF177" s="186">
        <f t="shared" si="161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64"/>
        <v>45</v>
      </c>
      <c r="AO177" s="136">
        <f t="shared" si="157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165">SUM(C172:C177)</f>
        <v>3.54</v>
      </c>
      <c r="D178" s="189">
        <f t="shared" si="165"/>
        <v>3.54</v>
      </c>
      <c r="E178" s="189">
        <f t="shared" si="165"/>
        <v>3.54</v>
      </c>
      <c r="F178" s="189">
        <f t="shared" si="165"/>
        <v>3.54</v>
      </c>
      <c r="G178" s="189">
        <f t="shared" si="165"/>
        <v>3.54</v>
      </c>
      <c r="H178" s="189">
        <f t="shared" si="165"/>
        <v>3.54</v>
      </c>
      <c r="I178" s="189">
        <f t="shared" si="165"/>
        <v>3.54</v>
      </c>
      <c r="J178" s="189">
        <f t="shared" si="165"/>
        <v>3.54</v>
      </c>
      <c r="K178" s="189">
        <f t="shared" si="165"/>
        <v>3.54</v>
      </c>
      <c r="L178" s="189">
        <f t="shared" si="165"/>
        <v>3.54</v>
      </c>
      <c r="M178" s="189">
        <f t="shared" si="165"/>
        <v>3.54</v>
      </c>
      <c r="N178" s="189">
        <f t="shared" si="165"/>
        <v>3.54</v>
      </c>
      <c r="O178" s="189">
        <f t="shared" si="165"/>
        <v>3.54</v>
      </c>
      <c r="P178" s="189">
        <f t="shared" si="165"/>
        <v>3.54</v>
      </c>
      <c r="Q178" s="189">
        <f t="shared" si="165"/>
        <v>3.54</v>
      </c>
      <c r="R178" s="189">
        <f t="shared" si="165"/>
        <v>3.54</v>
      </c>
      <c r="S178" s="189">
        <f t="shared" si="165"/>
        <v>3.54</v>
      </c>
      <c r="T178" s="189">
        <f t="shared" si="165"/>
        <v>3.54</v>
      </c>
      <c r="U178" s="189">
        <f t="shared" si="165"/>
        <v>3.54</v>
      </c>
      <c r="V178" s="189">
        <f t="shared" si="165"/>
        <v>3.54</v>
      </c>
      <c r="W178" s="189">
        <f t="shared" si="165"/>
        <v>3.54</v>
      </c>
      <c r="X178" s="189">
        <f t="shared" si="165"/>
        <v>3.54</v>
      </c>
      <c r="Y178" s="189">
        <f t="shared" si="165"/>
        <v>3.54</v>
      </c>
      <c r="Z178" s="189">
        <f t="shared" si="165"/>
        <v>3.54</v>
      </c>
      <c r="AA178" s="189">
        <f t="shared" si="165"/>
        <v>3.54</v>
      </c>
      <c r="AB178" s="189">
        <f t="shared" ref="AB178" si="166">SUM(AB172:AB177)</f>
        <v>3.54</v>
      </c>
      <c r="AC178" s="189">
        <f t="shared" si="165"/>
        <v>3.54</v>
      </c>
      <c r="AD178" s="189">
        <f t="shared" si="165"/>
        <v>3.54</v>
      </c>
      <c r="AE178" s="189">
        <f t="shared" si="165"/>
        <v>3.54</v>
      </c>
      <c r="AF178" s="189">
        <f t="shared" si="165"/>
        <v>3.54</v>
      </c>
      <c r="AG178" s="190">
        <f t="shared" si="165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167">B180</f>
        <v>0</v>
      </c>
      <c r="D180" s="181">
        <f t="shared" si="167"/>
        <v>0</v>
      </c>
      <c r="E180" s="181">
        <f t="shared" si="167"/>
        <v>0</v>
      </c>
      <c r="F180" s="181">
        <f t="shared" si="167"/>
        <v>0</v>
      </c>
      <c r="G180" s="181">
        <f t="shared" si="167"/>
        <v>0</v>
      </c>
      <c r="H180" s="181">
        <f t="shared" si="167"/>
        <v>0</v>
      </c>
      <c r="I180" s="181">
        <f t="shared" si="167"/>
        <v>0</v>
      </c>
      <c r="J180" s="181">
        <f t="shared" si="167"/>
        <v>0</v>
      </c>
      <c r="K180" s="181">
        <f t="shared" si="167"/>
        <v>0</v>
      </c>
      <c r="L180" s="181">
        <f t="shared" si="167"/>
        <v>0</v>
      </c>
      <c r="M180" s="181">
        <f t="shared" si="167"/>
        <v>0</v>
      </c>
      <c r="N180" s="181">
        <f t="shared" si="167"/>
        <v>0</v>
      </c>
      <c r="O180" s="181">
        <f t="shared" si="167"/>
        <v>0</v>
      </c>
      <c r="P180" s="181">
        <f t="shared" si="167"/>
        <v>0</v>
      </c>
      <c r="Q180" s="181">
        <f t="shared" si="167"/>
        <v>0</v>
      </c>
      <c r="R180" s="181">
        <f t="shared" si="167"/>
        <v>0</v>
      </c>
      <c r="S180" s="181">
        <f t="shared" ref="S180:AF195" si="168">R180</f>
        <v>0</v>
      </c>
      <c r="T180" s="181">
        <f t="shared" si="168"/>
        <v>0</v>
      </c>
      <c r="U180" s="181">
        <f t="shared" si="168"/>
        <v>0</v>
      </c>
      <c r="V180" s="181">
        <f t="shared" si="168"/>
        <v>0</v>
      </c>
      <c r="W180" s="181">
        <f t="shared" si="168"/>
        <v>0</v>
      </c>
      <c r="X180" s="181">
        <f t="shared" si="168"/>
        <v>0</v>
      </c>
      <c r="Y180" s="181">
        <f t="shared" si="168"/>
        <v>0</v>
      </c>
      <c r="Z180" s="181">
        <f t="shared" si="168"/>
        <v>0</v>
      </c>
      <c r="AA180" s="181">
        <f t="shared" si="168"/>
        <v>0</v>
      </c>
      <c r="AB180" s="181">
        <f t="shared" si="168"/>
        <v>0</v>
      </c>
      <c r="AC180" s="181">
        <f t="shared" si="168"/>
        <v>0</v>
      </c>
      <c r="AD180" s="181">
        <f t="shared" si="168"/>
        <v>0</v>
      </c>
      <c r="AE180" s="181">
        <f t="shared" si="168"/>
        <v>0</v>
      </c>
      <c r="AF180" s="194">
        <f t="shared" si="168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167"/>
        <v>0</v>
      </c>
      <c r="D181" s="183">
        <f t="shared" si="167"/>
        <v>0</v>
      </c>
      <c r="E181" s="183">
        <f t="shared" si="167"/>
        <v>0</v>
      </c>
      <c r="F181" s="183">
        <f t="shared" si="167"/>
        <v>0</v>
      </c>
      <c r="G181" s="183">
        <f t="shared" si="167"/>
        <v>0</v>
      </c>
      <c r="H181" s="183">
        <f t="shared" si="167"/>
        <v>0</v>
      </c>
      <c r="I181" s="183">
        <f t="shared" si="167"/>
        <v>0</v>
      </c>
      <c r="J181" s="183">
        <f t="shared" si="167"/>
        <v>0</v>
      </c>
      <c r="K181" s="183">
        <f t="shared" si="167"/>
        <v>0</v>
      </c>
      <c r="L181" s="183">
        <f t="shared" si="167"/>
        <v>0</v>
      </c>
      <c r="M181" s="183">
        <f t="shared" si="167"/>
        <v>0</v>
      </c>
      <c r="N181" s="183">
        <f t="shared" si="167"/>
        <v>0</v>
      </c>
      <c r="O181" s="183">
        <f t="shared" si="167"/>
        <v>0</v>
      </c>
      <c r="P181" s="183">
        <f t="shared" si="167"/>
        <v>0</v>
      </c>
      <c r="Q181" s="183">
        <f t="shared" si="167"/>
        <v>0</v>
      </c>
      <c r="R181" s="183">
        <f t="shared" si="167"/>
        <v>0</v>
      </c>
      <c r="S181" s="183">
        <f t="shared" si="168"/>
        <v>0</v>
      </c>
      <c r="T181" s="183">
        <f t="shared" si="168"/>
        <v>0</v>
      </c>
      <c r="U181" s="183">
        <f t="shared" si="168"/>
        <v>0</v>
      </c>
      <c r="V181" s="183">
        <f t="shared" si="168"/>
        <v>0</v>
      </c>
      <c r="W181" s="183">
        <f t="shared" si="168"/>
        <v>0</v>
      </c>
      <c r="X181" s="183">
        <f t="shared" si="168"/>
        <v>0</v>
      </c>
      <c r="Y181" s="183">
        <f t="shared" si="168"/>
        <v>0</v>
      </c>
      <c r="Z181" s="183">
        <f t="shared" si="168"/>
        <v>0</v>
      </c>
      <c r="AA181" s="183">
        <f t="shared" si="168"/>
        <v>0</v>
      </c>
      <c r="AB181" s="183">
        <f t="shared" si="168"/>
        <v>0</v>
      </c>
      <c r="AC181" s="183">
        <f t="shared" si="168"/>
        <v>0</v>
      </c>
      <c r="AD181" s="183">
        <f t="shared" si="168"/>
        <v>0</v>
      </c>
      <c r="AE181" s="183">
        <f t="shared" si="168"/>
        <v>0</v>
      </c>
      <c r="AF181" s="196">
        <f t="shared" si="168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167"/>
        <v>0</v>
      </c>
      <c r="D182" s="183">
        <f t="shared" si="167"/>
        <v>0</v>
      </c>
      <c r="E182" s="183">
        <f t="shared" si="167"/>
        <v>0</v>
      </c>
      <c r="F182" s="183">
        <f t="shared" si="167"/>
        <v>0</v>
      </c>
      <c r="G182" s="183">
        <f t="shared" si="167"/>
        <v>0</v>
      </c>
      <c r="H182" s="183">
        <f t="shared" si="167"/>
        <v>0</v>
      </c>
      <c r="I182" s="183">
        <f t="shared" si="167"/>
        <v>0</v>
      </c>
      <c r="J182" s="183">
        <f t="shared" si="167"/>
        <v>0</v>
      </c>
      <c r="K182" s="183">
        <f t="shared" si="167"/>
        <v>0</v>
      </c>
      <c r="L182" s="183">
        <f t="shared" si="167"/>
        <v>0</v>
      </c>
      <c r="M182" s="183">
        <f t="shared" si="167"/>
        <v>0</v>
      </c>
      <c r="N182" s="183">
        <f t="shared" si="167"/>
        <v>0</v>
      </c>
      <c r="O182" s="183">
        <f t="shared" si="167"/>
        <v>0</v>
      </c>
      <c r="P182" s="183">
        <f t="shared" si="167"/>
        <v>0</v>
      </c>
      <c r="Q182" s="183">
        <f t="shared" si="167"/>
        <v>0</v>
      </c>
      <c r="R182" s="183">
        <f t="shared" si="167"/>
        <v>0</v>
      </c>
      <c r="S182" s="183">
        <f t="shared" si="168"/>
        <v>0</v>
      </c>
      <c r="T182" s="183">
        <f t="shared" si="168"/>
        <v>0</v>
      </c>
      <c r="U182" s="183">
        <f t="shared" si="168"/>
        <v>0</v>
      </c>
      <c r="V182" s="183">
        <f t="shared" si="168"/>
        <v>0</v>
      </c>
      <c r="W182" s="183">
        <f t="shared" si="168"/>
        <v>0</v>
      </c>
      <c r="X182" s="183">
        <f t="shared" si="168"/>
        <v>0</v>
      </c>
      <c r="Y182" s="183">
        <f t="shared" si="168"/>
        <v>0</v>
      </c>
      <c r="Z182" s="183">
        <f t="shared" si="168"/>
        <v>0</v>
      </c>
      <c r="AA182" s="183">
        <f t="shared" si="168"/>
        <v>0</v>
      </c>
      <c r="AB182" s="183">
        <f t="shared" si="168"/>
        <v>0</v>
      </c>
      <c r="AC182" s="183">
        <f t="shared" si="168"/>
        <v>0</v>
      </c>
      <c r="AD182" s="183">
        <f t="shared" si="168"/>
        <v>0</v>
      </c>
      <c r="AE182" s="183">
        <f t="shared" si="168"/>
        <v>0</v>
      </c>
      <c r="AF182" s="196">
        <f t="shared" si="168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167"/>
        <v>0</v>
      </c>
      <c r="D183" s="183">
        <f t="shared" si="167"/>
        <v>0</v>
      </c>
      <c r="E183" s="183">
        <f t="shared" si="167"/>
        <v>0</v>
      </c>
      <c r="F183" s="183">
        <f t="shared" si="167"/>
        <v>0</v>
      </c>
      <c r="G183" s="183">
        <f t="shared" si="167"/>
        <v>0</v>
      </c>
      <c r="H183" s="183">
        <f t="shared" si="167"/>
        <v>0</v>
      </c>
      <c r="I183" s="183">
        <f t="shared" si="167"/>
        <v>0</v>
      </c>
      <c r="J183" s="183">
        <f t="shared" si="167"/>
        <v>0</v>
      </c>
      <c r="K183" s="183">
        <f t="shared" si="167"/>
        <v>0</v>
      </c>
      <c r="L183" s="183">
        <f t="shared" si="167"/>
        <v>0</v>
      </c>
      <c r="M183" s="183">
        <f t="shared" si="167"/>
        <v>0</v>
      </c>
      <c r="N183" s="183">
        <f t="shared" si="167"/>
        <v>0</v>
      </c>
      <c r="O183" s="183">
        <f t="shared" si="167"/>
        <v>0</v>
      </c>
      <c r="P183" s="183">
        <f t="shared" si="167"/>
        <v>0</v>
      </c>
      <c r="Q183" s="183">
        <f t="shared" si="167"/>
        <v>0</v>
      </c>
      <c r="R183" s="183">
        <f t="shared" si="167"/>
        <v>0</v>
      </c>
      <c r="S183" s="183">
        <f t="shared" si="168"/>
        <v>0</v>
      </c>
      <c r="T183" s="183">
        <f t="shared" si="168"/>
        <v>0</v>
      </c>
      <c r="U183" s="183">
        <f t="shared" si="168"/>
        <v>0</v>
      </c>
      <c r="V183" s="183">
        <f t="shared" si="168"/>
        <v>0</v>
      </c>
      <c r="W183" s="183">
        <f t="shared" si="168"/>
        <v>0</v>
      </c>
      <c r="X183" s="183">
        <f t="shared" si="168"/>
        <v>0</v>
      </c>
      <c r="Y183" s="183">
        <f t="shared" si="168"/>
        <v>0</v>
      </c>
      <c r="Z183" s="183">
        <f t="shared" si="168"/>
        <v>0</v>
      </c>
      <c r="AA183" s="183">
        <f t="shared" si="168"/>
        <v>0</v>
      </c>
      <c r="AB183" s="183">
        <f t="shared" si="168"/>
        <v>0</v>
      </c>
      <c r="AC183" s="183">
        <f t="shared" si="168"/>
        <v>0</v>
      </c>
      <c r="AD183" s="183">
        <f t="shared" si="168"/>
        <v>0</v>
      </c>
      <c r="AE183" s="183">
        <f t="shared" si="168"/>
        <v>0</v>
      </c>
      <c r="AF183" s="196">
        <f t="shared" si="168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167"/>
        <v>0</v>
      </c>
      <c r="D184" s="183">
        <f t="shared" si="167"/>
        <v>0</v>
      </c>
      <c r="E184" s="183">
        <f t="shared" si="167"/>
        <v>0</v>
      </c>
      <c r="F184" s="183">
        <f t="shared" si="167"/>
        <v>0</v>
      </c>
      <c r="G184" s="183">
        <f t="shared" si="167"/>
        <v>0</v>
      </c>
      <c r="H184" s="183">
        <f t="shared" si="167"/>
        <v>0</v>
      </c>
      <c r="I184" s="183">
        <f t="shared" si="167"/>
        <v>0</v>
      </c>
      <c r="J184" s="183">
        <f t="shared" si="167"/>
        <v>0</v>
      </c>
      <c r="K184" s="183">
        <f t="shared" si="167"/>
        <v>0</v>
      </c>
      <c r="L184" s="183">
        <f t="shared" si="167"/>
        <v>0</v>
      </c>
      <c r="M184" s="183">
        <f t="shared" si="167"/>
        <v>0</v>
      </c>
      <c r="N184" s="183">
        <f t="shared" si="167"/>
        <v>0</v>
      </c>
      <c r="O184" s="183">
        <f t="shared" si="167"/>
        <v>0</v>
      </c>
      <c r="P184" s="183">
        <f t="shared" si="167"/>
        <v>0</v>
      </c>
      <c r="Q184" s="183">
        <f t="shared" si="167"/>
        <v>0</v>
      </c>
      <c r="R184" s="183">
        <f t="shared" si="167"/>
        <v>0</v>
      </c>
      <c r="S184" s="183">
        <f t="shared" si="168"/>
        <v>0</v>
      </c>
      <c r="T184" s="183">
        <f t="shared" si="168"/>
        <v>0</v>
      </c>
      <c r="U184" s="183">
        <f t="shared" si="168"/>
        <v>0</v>
      </c>
      <c r="V184" s="183">
        <f t="shared" si="168"/>
        <v>0</v>
      </c>
      <c r="W184" s="183">
        <f t="shared" si="168"/>
        <v>0</v>
      </c>
      <c r="X184" s="183">
        <f t="shared" si="168"/>
        <v>0</v>
      </c>
      <c r="Y184" s="183">
        <f t="shared" si="168"/>
        <v>0</v>
      </c>
      <c r="Z184" s="183">
        <f t="shared" si="168"/>
        <v>0</v>
      </c>
      <c r="AA184" s="183">
        <f t="shared" si="168"/>
        <v>0</v>
      </c>
      <c r="AB184" s="183">
        <f t="shared" si="168"/>
        <v>0</v>
      </c>
      <c r="AC184" s="183">
        <f t="shared" si="168"/>
        <v>0</v>
      </c>
      <c r="AD184" s="183">
        <f t="shared" si="168"/>
        <v>0</v>
      </c>
      <c r="AE184" s="183">
        <f t="shared" si="168"/>
        <v>0</v>
      </c>
      <c r="AF184" s="196">
        <f t="shared" si="168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167"/>
        <v>0</v>
      </c>
      <c r="D185" s="183">
        <f t="shared" si="167"/>
        <v>0</v>
      </c>
      <c r="E185" s="183">
        <f t="shared" si="167"/>
        <v>0</v>
      </c>
      <c r="F185" s="183">
        <f t="shared" si="167"/>
        <v>0</v>
      </c>
      <c r="G185" s="183">
        <f t="shared" si="167"/>
        <v>0</v>
      </c>
      <c r="H185" s="183">
        <f t="shared" si="167"/>
        <v>0</v>
      </c>
      <c r="I185" s="183">
        <f t="shared" si="167"/>
        <v>0</v>
      </c>
      <c r="J185" s="183">
        <f t="shared" si="167"/>
        <v>0</v>
      </c>
      <c r="K185" s="183">
        <f t="shared" si="167"/>
        <v>0</v>
      </c>
      <c r="L185" s="183">
        <f t="shared" si="167"/>
        <v>0</v>
      </c>
      <c r="M185" s="183">
        <f t="shared" si="167"/>
        <v>0</v>
      </c>
      <c r="N185" s="183">
        <f t="shared" si="167"/>
        <v>0</v>
      </c>
      <c r="O185" s="183">
        <f t="shared" si="167"/>
        <v>0</v>
      </c>
      <c r="P185" s="183">
        <f t="shared" si="167"/>
        <v>0</v>
      </c>
      <c r="Q185" s="183">
        <f t="shared" si="167"/>
        <v>0</v>
      </c>
      <c r="R185" s="183">
        <f t="shared" si="167"/>
        <v>0</v>
      </c>
      <c r="S185" s="183">
        <f t="shared" si="168"/>
        <v>0</v>
      </c>
      <c r="T185" s="183">
        <f t="shared" si="168"/>
        <v>0</v>
      </c>
      <c r="U185" s="183">
        <f t="shared" si="168"/>
        <v>0</v>
      </c>
      <c r="V185" s="183">
        <f t="shared" si="168"/>
        <v>0</v>
      </c>
      <c r="W185" s="183">
        <f t="shared" si="168"/>
        <v>0</v>
      </c>
      <c r="X185" s="183">
        <f t="shared" si="168"/>
        <v>0</v>
      </c>
      <c r="Y185" s="183">
        <f t="shared" si="168"/>
        <v>0</v>
      </c>
      <c r="Z185" s="183">
        <f t="shared" si="168"/>
        <v>0</v>
      </c>
      <c r="AA185" s="183">
        <f t="shared" si="168"/>
        <v>0</v>
      </c>
      <c r="AB185" s="183">
        <f t="shared" si="168"/>
        <v>0</v>
      </c>
      <c r="AC185" s="183">
        <f t="shared" si="168"/>
        <v>0</v>
      </c>
      <c r="AD185" s="183">
        <f t="shared" si="168"/>
        <v>0</v>
      </c>
      <c r="AE185" s="183">
        <f t="shared" si="168"/>
        <v>0</v>
      </c>
      <c r="AF185" s="196">
        <f t="shared" si="168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167"/>
        <v>0</v>
      </c>
      <c r="D186" s="183">
        <f t="shared" si="167"/>
        <v>0</v>
      </c>
      <c r="E186" s="183">
        <f t="shared" si="167"/>
        <v>0</v>
      </c>
      <c r="F186" s="183">
        <f t="shared" si="167"/>
        <v>0</v>
      </c>
      <c r="G186" s="183">
        <f t="shared" si="167"/>
        <v>0</v>
      </c>
      <c r="H186" s="183">
        <f t="shared" si="167"/>
        <v>0</v>
      </c>
      <c r="I186" s="183">
        <f t="shared" si="167"/>
        <v>0</v>
      </c>
      <c r="J186" s="183">
        <f t="shared" si="167"/>
        <v>0</v>
      </c>
      <c r="K186" s="183">
        <f t="shared" si="167"/>
        <v>0</v>
      </c>
      <c r="L186" s="183">
        <f t="shared" si="167"/>
        <v>0</v>
      </c>
      <c r="M186" s="183">
        <f t="shared" si="167"/>
        <v>0</v>
      </c>
      <c r="N186" s="183">
        <f t="shared" si="167"/>
        <v>0</v>
      </c>
      <c r="O186" s="183">
        <f t="shared" si="167"/>
        <v>0</v>
      </c>
      <c r="P186" s="183">
        <f t="shared" si="167"/>
        <v>0</v>
      </c>
      <c r="Q186" s="183">
        <f t="shared" si="167"/>
        <v>0</v>
      </c>
      <c r="R186" s="183">
        <f t="shared" si="167"/>
        <v>0</v>
      </c>
      <c r="S186" s="183">
        <f t="shared" si="168"/>
        <v>0</v>
      </c>
      <c r="T186" s="183">
        <f t="shared" si="168"/>
        <v>0</v>
      </c>
      <c r="U186" s="183">
        <f t="shared" si="168"/>
        <v>0</v>
      </c>
      <c r="V186" s="183">
        <f t="shared" si="168"/>
        <v>0</v>
      </c>
      <c r="W186" s="183">
        <f t="shared" si="168"/>
        <v>0</v>
      </c>
      <c r="X186" s="183">
        <f t="shared" si="168"/>
        <v>0</v>
      </c>
      <c r="Y186" s="183">
        <f t="shared" si="168"/>
        <v>0</v>
      </c>
      <c r="Z186" s="183">
        <f t="shared" si="168"/>
        <v>0</v>
      </c>
      <c r="AA186" s="183">
        <f t="shared" si="168"/>
        <v>0</v>
      </c>
      <c r="AB186" s="183">
        <f t="shared" si="168"/>
        <v>0</v>
      </c>
      <c r="AC186" s="183">
        <f t="shared" si="168"/>
        <v>0</v>
      </c>
      <c r="AD186" s="183">
        <f t="shared" si="168"/>
        <v>0</v>
      </c>
      <c r="AE186" s="183">
        <f t="shared" si="168"/>
        <v>0</v>
      </c>
      <c r="AF186" s="196">
        <f t="shared" si="168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167"/>
        <v>0</v>
      </c>
      <c r="D187" s="183">
        <f t="shared" si="167"/>
        <v>0</v>
      </c>
      <c r="E187" s="183">
        <f t="shared" si="167"/>
        <v>0</v>
      </c>
      <c r="F187" s="183">
        <f t="shared" si="167"/>
        <v>0</v>
      </c>
      <c r="G187" s="183">
        <f t="shared" si="167"/>
        <v>0</v>
      </c>
      <c r="H187" s="183">
        <f t="shared" si="167"/>
        <v>0</v>
      </c>
      <c r="I187" s="183">
        <f t="shared" si="167"/>
        <v>0</v>
      </c>
      <c r="J187" s="183">
        <f t="shared" si="167"/>
        <v>0</v>
      </c>
      <c r="K187" s="183">
        <f t="shared" si="167"/>
        <v>0</v>
      </c>
      <c r="L187" s="183">
        <f t="shared" si="167"/>
        <v>0</v>
      </c>
      <c r="M187" s="183">
        <f t="shared" si="167"/>
        <v>0</v>
      </c>
      <c r="N187" s="183">
        <f t="shared" si="167"/>
        <v>0</v>
      </c>
      <c r="O187" s="183">
        <f t="shared" si="167"/>
        <v>0</v>
      </c>
      <c r="P187" s="183">
        <f t="shared" si="167"/>
        <v>0</v>
      </c>
      <c r="Q187" s="183">
        <f t="shared" si="167"/>
        <v>0</v>
      </c>
      <c r="R187" s="183">
        <f t="shared" si="167"/>
        <v>0</v>
      </c>
      <c r="S187" s="183">
        <f t="shared" si="168"/>
        <v>0</v>
      </c>
      <c r="T187" s="183">
        <f t="shared" si="168"/>
        <v>0</v>
      </c>
      <c r="U187" s="183">
        <f t="shared" si="168"/>
        <v>0</v>
      </c>
      <c r="V187" s="183">
        <f t="shared" si="168"/>
        <v>0</v>
      </c>
      <c r="W187" s="183">
        <f t="shared" si="168"/>
        <v>0</v>
      </c>
      <c r="X187" s="183">
        <f t="shared" si="168"/>
        <v>0</v>
      </c>
      <c r="Y187" s="183">
        <f t="shared" si="168"/>
        <v>0</v>
      </c>
      <c r="Z187" s="183">
        <f t="shared" si="168"/>
        <v>0</v>
      </c>
      <c r="AA187" s="183">
        <f t="shared" si="168"/>
        <v>0</v>
      </c>
      <c r="AB187" s="183">
        <f t="shared" si="168"/>
        <v>0</v>
      </c>
      <c r="AC187" s="183">
        <f t="shared" si="168"/>
        <v>0</v>
      </c>
      <c r="AD187" s="183">
        <f t="shared" si="168"/>
        <v>0</v>
      </c>
      <c r="AE187" s="183">
        <f t="shared" si="168"/>
        <v>0</v>
      </c>
      <c r="AF187" s="196">
        <f t="shared" si="168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167"/>
        <v>0</v>
      </c>
      <c r="D188" s="183">
        <f t="shared" si="167"/>
        <v>0</v>
      </c>
      <c r="E188" s="183">
        <f t="shared" si="167"/>
        <v>0</v>
      </c>
      <c r="F188" s="183">
        <f t="shared" si="167"/>
        <v>0</v>
      </c>
      <c r="G188" s="183">
        <f t="shared" si="167"/>
        <v>0</v>
      </c>
      <c r="H188" s="183">
        <f t="shared" si="167"/>
        <v>0</v>
      </c>
      <c r="I188" s="183">
        <f t="shared" si="167"/>
        <v>0</v>
      </c>
      <c r="J188" s="183">
        <f t="shared" si="167"/>
        <v>0</v>
      </c>
      <c r="K188" s="183">
        <f t="shared" si="167"/>
        <v>0</v>
      </c>
      <c r="L188" s="183">
        <f t="shared" si="167"/>
        <v>0</v>
      </c>
      <c r="M188" s="183">
        <f t="shared" si="167"/>
        <v>0</v>
      </c>
      <c r="N188" s="183">
        <f t="shared" si="167"/>
        <v>0</v>
      </c>
      <c r="O188" s="183">
        <f t="shared" si="167"/>
        <v>0</v>
      </c>
      <c r="P188" s="183">
        <f t="shared" si="167"/>
        <v>0</v>
      </c>
      <c r="Q188" s="183">
        <f t="shared" si="167"/>
        <v>0</v>
      </c>
      <c r="R188" s="183">
        <f t="shared" si="167"/>
        <v>0</v>
      </c>
      <c r="S188" s="183">
        <f t="shared" si="168"/>
        <v>0</v>
      </c>
      <c r="T188" s="183">
        <f t="shared" si="168"/>
        <v>0</v>
      </c>
      <c r="U188" s="183">
        <f t="shared" si="168"/>
        <v>0</v>
      </c>
      <c r="V188" s="183">
        <f t="shared" si="168"/>
        <v>0</v>
      </c>
      <c r="W188" s="183">
        <f t="shared" si="168"/>
        <v>0</v>
      </c>
      <c r="X188" s="183">
        <f t="shared" si="168"/>
        <v>0</v>
      </c>
      <c r="Y188" s="183">
        <f t="shared" si="168"/>
        <v>0</v>
      </c>
      <c r="Z188" s="183">
        <f t="shared" si="168"/>
        <v>0</v>
      </c>
      <c r="AA188" s="183">
        <f t="shared" si="168"/>
        <v>0</v>
      </c>
      <c r="AB188" s="183">
        <f t="shared" si="168"/>
        <v>0</v>
      </c>
      <c r="AC188" s="183">
        <f t="shared" si="168"/>
        <v>0</v>
      </c>
      <c r="AD188" s="183">
        <f t="shared" si="168"/>
        <v>0</v>
      </c>
      <c r="AE188" s="183">
        <f t="shared" si="168"/>
        <v>0</v>
      </c>
      <c r="AF188" s="196">
        <f t="shared" si="168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167"/>
        <v>0</v>
      </c>
      <c r="D189" s="183">
        <f t="shared" si="167"/>
        <v>0</v>
      </c>
      <c r="E189" s="183">
        <f t="shared" si="167"/>
        <v>0</v>
      </c>
      <c r="F189" s="183">
        <f t="shared" si="167"/>
        <v>0</v>
      </c>
      <c r="G189" s="183">
        <f t="shared" si="167"/>
        <v>0</v>
      </c>
      <c r="H189" s="183">
        <f t="shared" si="167"/>
        <v>0</v>
      </c>
      <c r="I189" s="183">
        <f t="shared" si="167"/>
        <v>0</v>
      </c>
      <c r="J189" s="183">
        <f t="shared" si="167"/>
        <v>0</v>
      </c>
      <c r="K189" s="183">
        <f t="shared" si="167"/>
        <v>0</v>
      </c>
      <c r="L189" s="183">
        <f t="shared" si="167"/>
        <v>0</v>
      </c>
      <c r="M189" s="183">
        <f t="shared" si="167"/>
        <v>0</v>
      </c>
      <c r="N189" s="183">
        <f t="shared" si="167"/>
        <v>0</v>
      </c>
      <c r="O189" s="183">
        <f t="shared" si="167"/>
        <v>0</v>
      </c>
      <c r="P189" s="183">
        <f t="shared" si="167"/>
        <v>0</v>
      </c>
      <c r="Q189" s="183">
        <f t="shared" si="167"/>
        <v>0</v>
      </c>
      <c r="R189" s="183">
        <f t="shared" si="167"/>
        <v>0</v>
      </c>
      <c r="S189" s="183">
        <f t="shared" si="168"/>
        <v>0</v>
      </c>
      <c r="T189" s="183">
        <f t="shared" si="168"/>
        <v>0</v>
      </c>
      <c r="U189" s="183">
        <f t="shared" si="168"/>
        <v>0</v>
      </c>
      <c r="V189" s="183">
        <f t="shared" si="168"/>
        <v>0</v>
      </c>
      <c r="W189" s="183">
        <f t="shared" si="168"/>
        <v>0</v>
      </c>
      <c r="X189" s="183">
        <f t="shared" si="168"/>
        <v>0</v>
      </c>
      <c r="Y189" s="183">
        <f t="shared" si="168"/>
        <v>0</v>
      </c>
      <c r="Z189" s="183">
        <f t="shared" si="168"/>
        <v>0</v>
      </c>
      <c r="AA189" s="183">
        <f t="shared" si="168"/>
        <v>0</v>
      </c>
      <c r="AB189" s="183">
        <f t="shared" si="168"/>
        <v>0</v>
      </c>
      <c r="AC189" s="183">
        <f t="shared" si="168"/>
        <v>0</v>
      </c>
      <c r="AD189" s="183">
        <f t="shared" si="168"/>
        <v>0</v>
      </c>
      <c r="AE189" s="183">
        <f t="shared" si="168"/>
        <v>0</v>
      </c>
      <c r="AF189" s="196">
        <f t="shared" si="168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167"/>
        <v>0</v>
      </c>
      <c r="D190" s="183">
        <f t="shared" si="167"/>
        <v>0</v>
      </c>
      <c r="E190" s="183">
        <f t="shared" si="167"/>
        <v>0</v>
      </c>
      <c r="F190" s="183">
        <f t="shared" si="167"/>
        <v>0</v>
      </c>
      <c r="G190" s="183">
        <f t="shared" si="167"/>
        <v>0</v>
      </c>
      <c r="H190" s="183">
        <f t="shared" si="167"/>
        <v>0</v>
      </c>
      <c r="I190" s="183">
        <f t="shared" si="167"/>
        <v>0</v>
      </c>
      <c r="J190" s="183">
        <f t="shared" si="167"/>
        <v>0</v>
      </c>
      <c r="K190" s="183">
        <f t="shared" si="167"/>
        <v>0</v>
      </c>
      <c r="L190" s="183">
        <f t="shared" si="167"/>
        <v>0</v>
      </c>
      <c r="M190" s="183">
        <f t="shared" si="167"/>
        <v>0</v>
      </c>
      <c r="N190" s="183">
        <f t="shared" si="167"/>
        <v>0</v>
      </c>
      <c r="O190" s="183">
        <f t="shared" si="167"/>
        <v>0</v>
      </c>
      <c r="P190" s="183">
        <f t="shared" si="167"/>
        <v>0</v>
      </c>
      <c r="Q190" s="183">
        <f t="shared" si="167"/>
        <v>0</v>
      </c>
      <c r="R190" s="183">
        <f t="shared" si="167"/>
        <v>0</v>
      </c>
      <c r="S190" s="183">
        <f t="shared" si="168"/>
        <v>0</v>
      </c>
      <c r="T190" s="183">
        <f t="shared" si="168"/>
        <v>0</v>
      </c>
      <c r="U190" s="183">
        <f t="shared" si="168"/>
        <v>0</v>
      </c>
      <c r="V190" s="183">
        <f t="shared" si="168"/>
        <v>0</v>
      </c>
      <c r="W190" s="183">
        <f t="shared" si="168"/>
        <v>0</v>
      </c>
      <c r="X190" s="183">
        <f t="shared" si="168"/>
        <v>0</v>
      </c>
      <c r="Y190" s="183">
        <f t="shared" si="168"/>
        <v>0</v>
      </c>
      <c r="Z190" s="183">
        <f t="shared" si="168"/>
        <v>0</v>
      </c>
      <c r="AA190" s="183">
        <f t="shared" si="168"/>
        <v>0</v>
      </c>
      <c r="AB190" s="183">
        <f t="shared" si="168"/>
        <v>0</v>
      </c>
      <c r="AC190" s="183">
        <f t="shared" si="168"/>
        <v>0</v>
      </c>
      <c r="AD190" s="183">
        <f t="shared" si="168"/>
        <v>0</v>
      </c>
      <c r="AE190" s="183">
        <f t="shared" si="168"/>
        <v>0</v>
      </c>
      <c r="AF190" s="196">
        <f t="shared" si="168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167"/>
        <v>0</v>
      </c>
      <c r="D191" s="183">
        <f t="shared" si="167"/>
        <v>0</v>
      </c>
      <c r="E191" s="183">
        <f t="shared" si="167"/>
        <v>0</v>
      </c>
      <c r="F191" s="183">
        <f t="shared" si="167"/>
        <v>0</v>
      </c>
      <c r="G191" s="183">
        <f t="shared" si="167"/>
        <v>0</v>
      </c>
      <c r="H191" s="183">
        <f t="shared" si="167"/>
        <v>0</v>
      </c>
      <c r="I191" s="183">
        <f t="shared" si="167"/>
        <v>0</v>
      </c>
      <c r="J191" s="183">
        <f t="shared" si="167"/>
        <v>0</v>
      </c>
      <c r="K191" s="183">
        <f t="shared" si="167"/>
        <v>0</v>
      </c>
      <c r="L191" s="183">
        <f t="shared" si="167"/>
        <v>0</v>
      </c>
      <c r="M191" s="183">
        <f t="shared" si="167"/>
        <v>0</v>
      </c>
      <c r="N191" s="183">
        <f t="shared" si="167"/>
        <v>0</v>
      </c>
      <c r="O191" s="183">
        <f t="shared" si="167"/>
        <v>0</v>
      </c>
      <c r="P191" s="183">
        <f t="shared" si="167"/>
        <v>0</v>
      </c>
      <c r="Q191" s="183">
        <f t="shared" si="167"/>
        <v>0</v>
      </c>
      <c r="R191" s="183">
        <f t="shared" si="167"/>
        <v>0</v>
      </c>
      <c r="S191" s="183">
        <f t="shared" si="168"/>
        <v>0</v>
      </c>
      <c r="T191" s="183">
        <f t="shared" si="168"/>
        <v>0</v>
      </c>
      <c r="U191" s="183">
        <f t="shared" si="168"/>
        <v>0</v>
      </c>
      <c r="V191" s="183">
        <f t="shared" si="168"/>
        <v>0</v>
      </c>
      <c r="W191" s="183">
        <f t="shared" si="168"/>
        <v>0</v>
      </c>
      <c r="X191" s="183">
        <f t="shared" si="168"/>
        <v>0</v>
      </c>
      <c r="Y191" s="183">
        <f t="shared" si="168"/>
        <v>0</v>
      </c>
      <c r="Z191" s="183">
        <f t="shared" si="168"/>
        <v>0</v>
      </c>
      <c r="AA191" s="183">
        <f t="shared" si="168"/>
        <v>0</v>
      </c>
      <c r="AB191" s="183">
        <f t="shared" si="168"/>
        <v>0</v>
      </c>
      <c r="AC191" s="183">
        <f t="shared" si="168"/>
        <v>0</v>
      </c>
      <c r="AD191" s="183">
        <f t="shared" si="168"/>
        <v>0</v>
      </c>
      <c r="AE191" s="183">
        <f t="shared" si="168"/>
        <v>0</v>
      </c>
      <c r="AF191" s="196">
        <f t="shared" si="168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167"/>
        <v>0</v>
      </c>
      <c r="D192" s="183">
        <f t="shared" si="167"/>
        <v>0</v>
      </c>
      <c r="E192" s="183">
        <f t="shared" si="167"/>
        <v>0</v>
      </c>
      <c r="F192" s="183">
        <f t="shared" si="167"/>
        <v>0</v>
      </c>
      <c r="G192" s="183">
        <f t="shared" si="167"/>
        <v>0</v>
      </c>
      <c r="H192" s="183">
        <f t="shared" si="167"/>
        <v>0</v>
      </c>
      <c r="I192" s="183">
        <f t="shared" si="167"/>
        <v>0</v>
      </c>
      <c r="J192" s="183">
        <f t="shared" si="167"/>
        <v>0</v>
      </c>
      <c r="K192" s="183">
        <f t="shared" si="167"/>
        <v>0</v>
      </c>
      <c r="L192" s="183">
        <f t="shared" si="167"/>
        <v>0</v>
      </c>
      <c r="M192" s="183">
        <f t="shared" si="167"/>
        <v>0</v>
      </c>
      <c r="N192" s="183">
        <f t="shared" si="167"/>
        <v>0</v>
      </c>
      <c r="O192" s="183">
        <f t="shared" si="167"/>
        <v>0</v>
      </c>
      <c r="P192" s="183">
        <f t="shared" si="167"/>
        <v>0</v>
      </c>
      <c r="Q192" s="183">
        <f t="shared" si="167"/>
        <v>0</v>
      </c>
      <c r="R192" s="183">
        <f t="shared" si="167"/>
        <v>0</v>
      </c>
      <c r="S192" s="183">
        <f t="shared" si="168"/>
        <v>0</v>
      </c>
      <c r="T192" s="183">
        <f t="shared" si="168"/>
        <v>0</v>
      </c>
      <c r="U192" s="183">
        <f t="shared" si="168"/>
        <v>0</v>
      </c>
      <c r="V192" s="183">
        <f t="shared" si="168"/>
        <v>0</v>
      </c>
      <c r="W192" s="183">
        <f t="shared" si="168"/>
        <v>0</v>
      </c>
      <c r="X192" s="183">
        <f t="shared" si="168"/>
        <v>0</v>
      </c>
      <c r="Y192" s="183">
        <f t="shared" si="168"/>
        <v>0</v>
      </c>
      <c r="Z192" s="183">
        <f t="shared" si="168"/>
        <v>0</v>
      </c>
      <c r="AA192" s="183">
        <f t="shared" si="168"/>
        <v>0</v>
      </c>
      <c r="AB192" s="183">
        <f t="shared" si="168"/>
        <v>0</v>
      </c>
      <c r="AC192" s="183">
        <f t="shared" si="168"/>
        <v>0</v>
      </c>
      <c r="AD192" s="183">
        <f t="shared" si="168"/>
        <v>0</v>
      </c>
      <c r="AE192" s="183">
        <f t="shared" si="168"/>
        <v>0</v>
      </c>
      <c r="AF192" s="196">
        <f t="shared" si="168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167"/>
        <v>0</v>
      </c>
      <c r="D193" s="183">
        <f t="shared" si="167"/>
        <v>0</v>
      </c>
      <c r="E193" s="183">
        <f t="shared" si="167"/>
        <v>0</v>
      </c>
      <c r="F193" s="183">
        <f t="shared" si="167"/>
        <v>0</v>
      </c>
      <c r="G193" s="183">
        <f t="shared" si="167"/>
        <v>0</v>
      </c>
      <c r="H193" s="183">
        <f t="shared" si="167"/>
        <v>0</v>
      </c>
      <c r="I193" s="183">
        <f t="shared" si="167"/>
        <v>0</v>
      </c>
      <c r="J193" s="183">
        <f t="shared" si="167"/>
        <v>0</v>
      </c>
      <c r="K193" s="183">
        <f t="shared" si="167"/>
        <v>0</v>
      </c>
      <c r="L193" s="183">
        <f t="shared" si="167"/>
        <v>0</v>
      </c>
      <c r="M193" s="183">
        <f t="shared" si="167"/>
        <v>0</v>
      </c>
      <c r="N193" s="183">
        <f t="shared" si="167"/>
        <v>0</v>
      </c>
      <c r="O193" s="183">
        <f t="shared" si="167"/>
        <v>0</v>
      </c>
      <c r="P193" s="183">
        <f t="shared" si="167"/>
        <v>0</v>
      </c>
      <c r="Q193" s="183">
        <f t="shared" si="167"/>
        <v>0</v>
      </c>
      <c r="R193" s="183">
        <f t="shared" si="167"/>
        <v>0</v>
      </c>
      <c r="S193" s="183">
        <f t="shared" si="168"/>
        <v>0</v>
      </c>
      <c r="T193" s="183">
        <f t="shared" si="168"/>
        <v>0</v>
      </c>
      <c r="U193" s="183">
        <f t="shared" si="168"/>
        <v>0</v>
      </c>
      <c r="V193" s="183">
        <f t="shared" si="168"/>
        <v>0</v>
      </c>
      <c r="W193" s="183">
        <f t="shared" si="168"/>
        <v>0</v>
      </c>
      <c r="X193" s="183">
        <f t="shared" si="168"/>
        <v>0</v>
      </c>
      <c r="Y193" s="183">
        <f t="shared" si="168"/>
        <v>0</v>
      </c>
      <c r="Z193" s="183">
        <f t="shared" si="168"/>
        <v>0</v>
      </c>
      <c r="AA193" s="183">
        <f t="shared" si="168"/>
        <v>0</v>
      </c>
      <c r="AB193" s="183">
        <f t="shared" si="168"/>
        <v>0</v>
      </c>
      <c r="AC193" s="183">
        <f t="shared" si="168"/>
        <v>0</v>
      </c>
      <c r="AD193" s="183">
        <f t="shared" si="168"/>
        <v>0</v>
      </c>
      <c r="AE193" s="183">
        <f t="shared" si="168"/>
        <v>0</v>
      </c>
      <c r="AF193" s="196">
        <f t="shared" si="168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167"/>
        <v>0</v>
      </c>
      <c r="D194" s="183">
        <f t="shared" si="167"/>
        <v>0</v>
      </c>
      <c r="E194" s="183">
        <f t="shared" si="167"/>
        <v>0</v>
      </c>
      <c r="F194" s="183">
        <f t="shared" si="167"/>
        <v>0</v>
      </c>
      <c r="G194" s="183">
        <f t="shared" si="167"/>
        <v>0</v>
      </c>
      <c r="H194" s="183">
        <f t="shared" si="167"/>
        <v>0</v>
      </c>
      <c r="I194" s="183">
        <f t="shared" si="167"/>
        <v>0</v>
      </c>
      <c r="J194" s="183">
        <f t="shared" si="167"/>
        <v>0</v>
      </c>
      <c r="K194" s="183">
        <f t="shared" si="167"/>
        <v>0</v>
      </c>
      <c r="L194" s="183">
        <f t="shared" si="167"/>
        <v>0</v>
      </c>
      <c r="M194" s="183">
        <f t="shared" si="167"/>
        <v>0</v>
      </c>
      <c r="N194" s="183">
        <f t="shared" si="167"/>
        <v>0</v>
      </c>
      <c r="O194" s="183">
        <f t="shared" si="167"/>
        <v>0</v>
      </c>
      <c r="P194" s="183">
        <f t="shared" si="167"/>
        <v>0</v>
      </c>
      <c r="Q194" s="183">
        <f t="shared" si="167"/>
        <v>0</v>
      </c>
      <c r="R194" s="183">
        <f t="shared" si="167"/>
        <v>0</v>
      </c>
      <c r="S194" s="183">
        <f t="shared" si="168"/>
        <v>0</v>
      </c>
      <c r="T194" s="183">
        <f t="shared" si="168"/>
        <v>0</v>
      </c>
      <c r="U194" s="183">
        <f t="shared" si="168"/>
        <v>0</v>
      </c>
      <c r="V194" s="183">
        <f t="shared" si="168"/>
        <v>0</v>
      </c>
      <c r="W194" s="183">
        <f t="shared" si="168"/>
        <v>0</v>
      </c>
      <c r="X194" s="183">
        <f t="shared" si="168"/>
        <v>0</v>
      </c>
      <c r="Y194" s="183">
        <f t="shared" si="168"/>
        <v>0</v>
      </c>
      <c r="Z194" s="183">
        <f t="shared" si="168"/>
        <v>0</v>
      </c>
      <c r="AA194" s="183">
        <f t="shared" si="168"/>
        <v>0</v>
      </c>
      <c r="AB194" s="183">
        <f t="shared" si="168"/>
        <v>0</v>
      </c>
      <c r="AC194" s="183">
        <f t="shared" si="168"/>
        <v>0</v>
      </c>
      <c r="AD194" s="183">
        <f t="shared" si="168"/>
        <v>0</v>
      </c>
      <c r="AE194" s="183">
        <f t="shared" si="168"/>
        <v>0</v>
      </c>
      <c r="AF194" s="196">
        <f t="shared" si="168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167"/>
        <v>0</v>
      </c>
      <c r="D195" s="183">
        <f t="shared" si="167"/>
        <v>0</v>
      </c>
      <c r="E195" s="183">
        <f t="shared" si="167"/>
        <v>0</v>
      </c>
      <c r="F195" s="183">
        <f t="shared" si="167"/>
        <v>0</v>
      </c>
      <c r="G195" s="183">
        <f t="shared" si="167"/>
        <v>0</v>
      </c>
      <c r="H195" s="183">
        <f t="shared" si="167"/>
        <v>0</v>
      </c>
      <c r="I195" s="183">
        <f t="shared" si="167"/>
        <v>0</v>
      </c>
      <c r="J195" s="183">
        <f t="shared" si="167"/>
        <v>0</v>
      </c>
      <c r="K195" s="183">
        <f t="shared" si="167"/>
        <v>0</v>
      </c>
      <c r="L195" s="183">
        <f t="shared" si="167"/>
        <v>0</v>
      </c>
      <c r="M195" s="183">
        <f t="shared" si="167"/>
        <v>0</v>
      </c>
      <c r="N195" s="183">
        <f t="shared" si="167"/>
        <v>0</v>
      </c>
      <c r="O195" s="183">
        <f t="shared" si="167"/>
        <v>0</v>
      </c>
      <c r="P195" s="183">
        <f t="shared" si="167"/>
        <v>0</v>
      </c>
      <c r="Q195" s="183">
        <f t="shared" si="167"/>
        <v>0</v>
      </c>
      <c r="R195" s="183">
        <f t="shared" ref="R195:AF213" si="169">Q195</f>
        <v>0</v>
      </c>
      <c r="S195" s="183">
        <f t="shared" si="169"/>
        <v>0</v>
      </c>
      <c r="T195" s="183">
        <f t="shared" si="169"/>
        <v>0</v>
      </c>
      <c r="U195" s="183">
        <f t="shared" si="169"/>
        <v>0</v>
      </c>
      <c r="V195" s="183">
        <f t="shared" si="169"/>
        <v>0</v>
      </c>
      <c r="W195" s="183">
        <f t="shared" si="169"/>
        <v>0</v>
      </c>
      <c r="X195" s="183">
        <f t="shared" si="169"/>
        <v>0</v>
      </c>
      <c r="Y195" s="183">
        <f t="shared" si="169"/>
        <v>0</v>
      </c>
      <c r="Z195" s="183">
        <f t="shared" si="169"/>
        <v>0</v>
      </c>
      <c r="AA195" s="183">
        <f t="shared" si="169"/>
        <v>0</v>
      </c>
      <c r="AB195" s="183">
        <f t="shared" si="168"/>
        <v>0</v>
      </c>
      <c r="AC195" s="183">
        <f t="shared" si="168"/>
        <v>0</v>
      </c>
      <c r="AD195" s="183">
        <f t="shared" si="169"/>
        <v>0</v>
      </c>
      <c r="AE195" s="183">
        <f t="shared" si="169"/>
        <v>0</v>
      </c>
      <c r="AF195" s="196">
        <f t="shared" si="169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170">B196</f>
        <v>0</v>
      </c>
      <c r="D196" s="183">
        <f t="shared" si="170"/>
        <v>0</v>
      </c>
      <c r="E196" s="183">
        <f t="shared" si="170"/>
        <v>0</v>
      </c>
      <c r="F196" s="183">
        <f t="shared" si="170"/>
        <v>0</v>
      </c>
      <c r="G196" s="183">
        <f t="shared" si="170"/>
        <v>0</v>
      </c>
      <c r="H196" s="183">
        <f t="shared" si="170"/>
        <v>0</v>
      </c>
      <c r="I196" s="183">
        <f t="shared" si="170"/>
        <v>0</v>
      </c>
      <c r="J196" s="183">
        <f t="shared" si="170"/>
        <v>0</v>
      </c>
      <c r="K196" s="183">
        <f t="shared" si="170"/>
        <v>0</v>
      </c>
      <c r="L196" s="183">
        <f t="shared" si="170"/>
        <v>0</v>
      </c>
      <c r="M196" s="183">
        <f t="shared" si="170"/>
        <v>0</v>
      </c>
      <c r="N196" s="183">
        <f t="shared" si="170"/>
        <v>0</v>
      </c>
      <c r="O196" s="183">
        <f t="shared" si="170"/>
        <v>0</v>
      </c>
      <c r="P196" s="183">
        <f t="shared" si="170"/>
        <v>0</v>
      </c>
      <c r="Q196" s="183">
        <f t="shared" si="170"/>
        <v>0</v>
      </c>
      <c r="R196" s="183">
        <f t="shared" si="170"/>
        <v>0</v>
      </c>
      <c r="S196" s="183">
        <f t="shared" si="169"/>
        <v>0</v>
      </c>
      <c r="T196" s="183">
        <f t="shared" si="169"/>
        <v>0</v>
      </c>
      <c r="U196" s="183">
        <f t="shared" si="169"/>
        <v>0</v>
      </c>
      <c r="V196" s="183">
        <f t="shared" si="169"/>
        <v>0</v>
      </c>
      <c r="W196" s="183">
        <f t="shared" si="169"/>
        <v>0</v>
      </c>
      <c r="X196" s="183">
        <f t="shared" si="169"/>
        <v>0</v>
      </c>
      <c r="Y196" s="183">
        <f t="shared" si="169"/>
        <v>0</v>
      </c>
      <c r="Z196" s="183">
        <f t="shared" si="169"/>
        <v>0</v>
      </c>
      <c r="AA196" s="183">
        <f t="shared" si="169"/>
        <v>0</v>
      </c>
      <c r="AB196" s="183">
        <f t="shared" si="169"/>
        <v>0</v>
      </c>
      <c r="AC196" s="183">
        <f t="shared" si="169"/>
        <v>0</v>
      </c>
      <c r="AD196" s="183">
        <f t="shared" si="169"/>
        <v>0</v>
      </c>
      <c r="AE196" s="183">
        <f t="shared" si="169"/>
        <v>0</v>
      </c>
      <c r="AF196" s="196">
        <f t="shared" si="169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170"/>
        <v>0</v>
      </c>
      <c r="D197" s="183">
        <f t="shared" si="170"/>
        <v>0</v>
      </c>
      <c r="E197" s="183">
        <f t="shared" si="170"/>
        <v>0</v>
      </c>
      <c r="F197" s="183">
        <f t="shared" si="170"/>
        <v>0</v>
      </c>
      <c r="G197" s="183">
        <f t="shared" si="170"/>
        <v>0</v>
      </c>
      <c r="H197" s="183">
        <f t="shared" si="170"/>
        <v>0</v>
      </c>
      <c r="I197" s="183">
        <f t="shared" si="170"/>
        <v>0</v>
      </c>
      <c r="J197" s="183">
        <f t="shared" si="170"/>
        <v>0</v>
      </c>
      <c r="K197" s="183">
        <f t="shared" si="170"/>
        <v>0</v>
      </c>
      <c r="L197" s="183">
        <f t="shared" si="170"/>
        <v>0</v>
      </c>
      <c r="M197" s="183">
        <f t="shared" si="170"/>
        <v>0</v>
      </c>
      <c r="N197" s="183">
        <f t="shared" si="170"/>
        <v>0</v>
      </c>
      <c r="O197" s="183">
        <f t="shared" si="170"/>
        <v>0</v>
      </c>
      <c r="P197" s="183">
        <f t="shared" si="170"/>
        <v>0</v>
      </c>
      <c r="Q197" s="183">
        <f t="shared" si="170"/>
        <v>0</v>
      </c>
      <c r="R197" s="183">
        <f t="shared" si="170"/>
        <v>0</v>
      </c>
      <c r="S197" s="183">
        <f t="shared" si="169"/>
        <v>0</v>
      </c>
      <c r="T197" s="183">
        <f t="shared" si="169"/>
        <v>0</v>
      </c>
      <c r="U197" s="183">
        <f t="shared" si="169"/>
        <v>0</v>
      </c>
      <c r="V197" s="183">
        <f t="shared" si="169"/>
        <v>0</v>
      </c>
      <c r="W197" s="183">
        <f t="shared" si="169"/>
        <v>0</v>
      </c>
      <c r="X197" s="183">
        <f t="shared" si="169"/>
        <v>0</v>
      </c>
      <c r="Y197" s="183">
        <f t="shared" si="169"/>
        <v>0</v>
      </c>
      <c r="Z197" s="183">
        <f t="shared" si="169"/>
        <v>0</v>
      </c>
      <c r="AA197" s="183">
        <f t="shared" si="169"/>
        <v>0</v>
      </c>
      <c r="AB197" s="183">
        <f t="shared" si="169"/>
        <v>0</v>
      </c>
      <c r="AC197" s="183">
        <f t="shared" si="169"/>
        <v>0</v>
      </c>
      <c r="AD197" s="183">
        <f t="shared" si="169"/>
        <v>0</v>
      </c>
      <c r="AE197" s="183">
        <f t="shared" si="169"/>
        <v>0</v>
      </c>
      <c r="AF197" s="196">
        <f t="shared" si="169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170"/>
        <v>0</v>
      </c>
      <c r="D198" s="183">
        <f t="shared" si="170"/>
        <v>0</v>
      </c>
      <c r="E198" s="183">
        <f t="shared" si="170"/>
        <v>0</v>
      </c>
      <c r="F198" s="183">
        <f t="shared" si="170"/>
        <v>0</v>
      </c>
      <c r="G198" s="183">
        <f t="shared" si="170"/>
        <v>0</v>
      </c>
      <c r="H198" s="183">
        <f t="shared" si="170"/>
        <v>0</v>
      </c>
      <c r="I198" s="183">
        <f t="shared" si="170"/>
        <v>0</v>
      </c>
      <c r="J198" s="183">
        <f t="shared" si="170"/>
        <v>0</v>
      </c>
      <c r="K198" s="183">
        <f t="shared" si="170"/>
        <v>0</v>
      </c>
      <c r="L198" s="183">
        <f t="shared" si="170"/>
        <v>0</v>
      </c>
      <c r="M198" s="183">
        <f t="shared" si="170"/>
        <v>0</v>
      </c>
      <c r="N198" s="183">
        <f t="shared" si="170"/>
        <v>0</v>
      </c>
      <c r="O198" s="183">
        <f t="shared" si="170"/>
        <v>0</v>
      </c>
      <c r="P198" s="183">
        <f t="shared" si="170"/>
        <v>0</v>
      </c>
      <c r="Q198" s="183">
        <f t="shared" si="170"/>
        <v>0</v>
      </c>
      <c r="R198" s="183">
        <f t="shared" si="170"/>
        <v>0</v>
      </c>
      <c r="S198" s="183">
        <f t="shared" si="169"/>
        <v>0</v>
      </c>
      <c r="T198" s="183">
        <f t="shared" si="169"/>
        <v>0</v>
      </c>
      <c r="U198" s="183">
        <f t="shared" si="169"/>
        <v>0</v>
      </c>
      <c r="V198" s="183">
        <f t="shared" si="169"/>
        <v>0</v>
      </c>
      <c r="W198" s="183">
        <f t="shared" si="169"/>
        <v>0</v>
      </c>
      <c r="X198" s="183">
        <f t="shared" si="169"/>
        <v>0</v>
      </c>
      <c r="Y198" s="183">
        <f t="shared" si="169"/>
        <v>0</v>
      </c>
      <c r="Z198" s="183">
        <f t="shared" si="169"/>
        <v>0</v>
      </c>
      <c r="AA198" s="183">
        <f t="shared" si="169"/>
        <v>0</v>
      </c>
      <c r="AB198" s="183">
        <f t="shared" si="169"/>
        <v>0</v>
      </c>
      <c r="AC198" s="183">
        <f t="shared" si="169"/>
        <v>0</v>
      </c>
      <c r="AD198" s="183">
        <f t="shared" si="169"/>
        <v>0</v>
      </c>
      <c r="AE198" s="183">
        <f t="shared" si="169"/>
        <v>0</v>
      </c>
      <c r="AF198" s="196">
        <f t="shared" si="169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170"/>
        <v>0</v>
      </c>
      <c r="D199" s="183">
        <f t="shared" si="170"/>
        <v>0</v>
      </c>
      <c r="E199" s="183">
        <f t="shared" si="170"/>
        <v>0</v>
      </c>
      <c r="F199" s="183">
        <f t="shared" si="170"/>
        <v>0</v>
      </c>
      <c r="G199" s="183">
        <f t="shared" si="170"/>
        <v>0</v>
      </c>
      <c r="H199" s="183">
        <f t="shared" si="170"/>
        <v>0</v>
      </c>
      <c r="I199" s="183">
        <f t="shared" si="170"/>
        <v>0</v>
      </c>
      <c r="J199" s="183">
        <f t="shared" si="170"/>
        <v>0</v>
      </c>
      <c r="K199" s="183">
        <f t="shared" si="170"/>
        <v>0</v>
      </c>
      <c r="L199" s="183">
        <f t="shared" si="170"/>
        <v>0</v>
      </c>
      <c r="M199" s="183">
        <f t="shared" si="170"/>
        <v>0</v>
      </c>
      <c r="N199" s="183">
        <f t="shared" si="170"/>
        <v>0</v>
      </c>
      <c r="O199" s="183">
        <f t="shared" si="170"/>
        <v>0</v>
      </c>
      <c r="P199" s="183">
        <f t="shared" si="170"/>
        <v>0</v>
      </c>
      <c r="Q199" s="183">
        <f t="shared" si="170"/>
        <v>0</v>
      </c>
      <c r="R199" s="183">
        <f t="shared" si="170"/>
        <v>0</v>
      </c>
      <c r="S199" s="183">
        <f t="shared" si="169"/>
        <v>0</v>
      </c>
      <c r="T199" s="183">
        <f t="shared" si="169"/>
        <v>0</v>
      </c>
      <c r="U199" s="183">
        <f t="shared" si="169"/>
        <v>0</v>
      </c>
      <c r="V199" s="183">
        <f t="shared" si="169"/>
        <v>0</v>
      </c>
      <c r="W199" s="183">
        <f t="shared" si="169"/>
        <v>0</v>
      </c>
      <c r="X199" s="183">
        <f t="shared" si="169"/>
        <v>0</v>
      </c>
      <c r="Y199" s="183">
        <f t="shared" si="169"/>
        <v>0</v>
      </c>
      <c r="Z199" s="183">
        <f t="shared" si="169"/>
        <v>0</v>
      </c>
      <c r="AA199" s="183">
        <f t="shared" si="169"/>
        <v>0</v>
      </c>
      <c r="AB199" s="183">
        <f t="shared" si="169"/>
        <v>0</v>
      </c>
      <c r="AC199" s="183">
        <f t="shared" si="169"/>
        <v>0</v>
      </c>
      <c r="AD199" s="183">
        <f t="shared" si="169"/>
        <v>0</v>
      </c>
      <c r="AE199" s="183">
        <f t="shared" si="169"/>
        <v>0</v>
      </c>
      <c r="AF199" s="196">
        <f t="shared" si="169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170"/>
        <v>0</v>
      </c>
      <c r="D200" s="183">
        <f t="shared" si="170"/>
        <v>0</v>
      </c>
      <c r="E200" s="183">
        <f t="shared" si="170"/>
        <v>0</v>
      </c>
      <c r="F200" s="183">
        <f t="shared" si="170"/>
        <v>0</v>
      </c>
      <c r="G200" s="183">
        <f t="shared" si="170"/>
        <v>0</v>
      </c>
      <c r="H200" s="183">
        <f t="shared" si="170"/>
        <v>0</v>
      </c>
      <c r="I200" s="183">
        <f t="shared" si="170"/>
        <v>0</v>
      </c>
      <c r="J200" s="183">
        <f t="shared" si="170"/>
        <v>0</v>
      </c>
      <c r="K200" s="183">
        <f t="shared" si="170"/>
        <v>0</v>
      </c>
      <c r="L200" s="183">
        <f t="shared" si="170"/>
        <v>0</v>
      </c>
      <c r="M200" s="183">
        <f t="shared" si="170"/>
        <v>0</v>
      </c>
      <c r="N200" s="183">
        <f t="shared" si="170"/>
        <v>0</v>
      </c>
      <c r="O200" s="183">
        <f t="shared" si="170"/>
        <v>0</v>
      </c>
      <c r="P200" s="183">
        <f t="shared" si="170"/>
        <v>0</v>
      </c>
      <c r="Q200" s="183">
        <f t="shared" si="170"/>
        <v>0</v>
      </c>
      <c r="R200" s="183">
        <f t="shared" si="170"/>
        <v>0</v>
      </c>
      <c r="S200" s="183">
        <f t="shared" si="169"/>
        <v>0</v>
      </c>
      <c r="T200" s="183">
        <f t="shared" si="169"/>
        <v>0</v>
      </c>
      <c r="U200" s="183">
        <f t="shared" si="169"/>
        <v>0</v>
      </c>
      <c r="V200" s="183">
        <f t="shared" si="169"/>
        <v>0</v>
      </c>
      <c r="W200" s="183">
        <f t="shared" si="169"/>
        <v>0</v>
      </c>
      <c r="X200" s="183">
        <f t="shared" si="169"/>
        <v>0</v>
      </c>
      <c r="Y200" s="183">
        <f t="shared" si="169"/>
        <v>0</v>
      </c>
      <c r="Z200" s="183">
        <f t="shared" si="169"/>
        <v>0</v>
      </c>
      <c r="AA200" s="183">
        <f t="shared" si="169"/>
        <v>0</v>
      </c>
      <c r="AB200" s="183">
        <f t="shared" si="169"/>
        <v>0</v>
      </c>
      <c r="AC200" s="183">
        <f t="shared" si="169"/>
        <v>0</v>
      </c>
      <c r="AD200" s="183">
        <f t="shared" si="169"/>
        <v>0</v>
      </c>
      <c r="AE200" s="183">
        <f t="shared" si="169"/>
        <v>0</v>
      </c>
      <c r="AF200" s="196">
        <f t="shared" si="169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70"/>
        <v>0</v>
      </c>
      <c r="D201" s="183">
        <f t="shared" si="170"/>
        <v>0</v>
      </c>
      <c r="E201" s="183">
        <f t="shared" si="170"/>
        <v>0</v>
      </c>
      <c r="F201" s="183">
        <f t="shared" si="170"/>
        <v>0</v>
      </c>
      <c r="G201" s="183">
        <f t="shared" si="170"/>
        <v>0</v>
      </c>
      <c r="H201" s="183">
        <f t="shared" si="170"/>
        <v>0</v>
      </c>
      <c r="I201" s="183">
        <f t="shared" si="170"/>
        <v>0</v>
      </c>
      <c r="J201" s="183">
        <f t="shared" si="170"/>
        <v>0</v>
      </c>
      <c r="K201" s="183">
        <f t="shared" si="170"/>
        <v>0</v>
      </c>
      <c r="L201" s="183">
        <f t="shared" si="170"/>
        <v>0</v>
      </c>
      <c r="M201" s="183">
        <f t="shared" si="170"/>
        <v>0</v>
      </c>
      <c r="N201" s="183">
        <f t="shared" si="170"/>
        <v>0</v>
      </c>
      <c r="O201" s="183">
        <f t="shared" si="170"/>
        <v>0</v>
      </c>
      <c r="P201" s="183">
        <f t="shared" si="170"/>
        <v>0</v>
      </c>
      <c r="Q201" s="183">
        <f t="shared" si="170"/>
        <v>0</v>
      </c>
      <c r="R201" s="183">
        <f t="shared" si="170"/>
        <v>0</v>
      </c>
      <c r="S201" s="183">
        <f t="shared" si="169"/>
        <v>0</v>
      </c>
      <c r="T201" s="183">
        <f t="shared" si="169"/>
        <v>0</v>
      </c>
      <c r="U201" s="183">
        <f t="shared" si="169"/>
        <v>0</v>
      </c>
      <c r="V201" s="183">
        <f t="shared" si="169"/>
        <v>0</v>
      </c>
      <c r="W201" s="183">
        <f t="shared" si="169"/>
        <v>0</v>
      </c>
      <c r="X201" s="183">
        <f t="shared" si="169"/>
        <v>0</v>
      </c>
      <c r="Y201" s="183">
        <f t="shared" si="169"/>
        <v>0</v>
      </c>
      <c r="Z201" s="183">
        <f t="shared" si="169"/>
        <v>0</v>
      </c>
      <c r="AA201" s="183">
        <f t="shared" si="169"/>
        <v>0</v>
      </c>
      <c r="AB201" s="183">
        <f t="shared" si="169"/>
        <v>0</v>
      </c>
      <c r="AC201" s="183">
        <f t="shared" si="169"/>
        <v>0</v>
      </c>
      <c r="AD201" s="183">
        <f t="shared" si="169"/>
        <v>0</v>
      </c>
      <c r="AE201" s="183">
        <f t="shared" si="169"/>
        <v>0</v>
      </c>
      <c r="AF201" s="196">
        <f t="shared" si="169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70"/>
        <v>0</v>
      </c>
      <c r="D202" s="183">
        <f t="shared" si="170"/>
        <v>0</v>
      </c>
      <c r="E202" s="183">
        <f t="shared" si="170"/>
        <v>0</v>
      </c>
      <c r="F202" s="183">
        <f t="shared" si="170"/>
        <v>0</v>
      </c>
      <c r="G202" s="183">
        <f t="shared" si="170"/>
        <v>0</v>
      </c>
      <c r="H202" s="183">
        <f t="shared" si="170"/>
        <v>0</v>
      </c>
      <c r="I202" s="183">
        <f t="shared" si="170"/>
        <v>0</v>
      </c>
      <c r="J202" s="183">
        <f t="shared" si="170"/>
        <v>0</v>
      </c>
      <c r="K202" s="183">
        <f t="shared" si="170"/>
        <v>0</v>
      </c>
      <c r="L202" s="183">
        <f t="shared" si="170"/>
        <v>0</v>
      </c>
      <c r="M202" s="183">
        <f t="shared" si="170"/>
        <v>0</v>
      </c>
      <c r="N202" s="183">
        <f t="shared" si="170"/>
        <v>0</v>
      </c>
      <c r="O202" s="183">
        <f t="shared" si="170"/>
        <v>0</v>
      </c>
      <c r="P202" s="183">
        <f t="shared" si="170"/>
        <v>0</v>
      </c>
      <c r="Q202" s="183">
        <f t="shared" si="170"/>
        <v>0</v>
      </c>
      <c r="R202" s="183">
        <f t="shared" si="170"/>
        <v>0</v>
      </c>
      <c r="S202" s="183">
        <f t="shared" si="169"/>
        <v>0</v>
      </c>
      <c r="T202" s="183">
        <f t="shared" si="169"/>
        <v>0</v>
      </c>
      <c r="U202" s="183">
        <f t="shared" si="169"/>
        <v>0</v>
      </c>
      <c r="V202" s="183">
        <f t="shared" si="169"/>
        <v>0</v>
      </c>
      <c r="W202" s="183">
        <f t="shared" si="169"/>
        <v>0</v>
      </c>
      <c r="X202" s="183">
        <f t="shared" si="169"/>
        <v>0</v>
      </c>
      <c r="Y202" s="183">
        <f t="shared" si="169"/>
        <v>0</v>
      </c>
      <c r="Z202" s="183">
        <f t="shared" si="169"/>
        <v>0</v>
      </c>
      <c r="AA202" s="183">
        <f t="shared" si="169"/>
        <v>0</v>
      </c>
      <c r="AB202" s="183">
        <f t="shared" si="169"/>
        <v>0</v>
      </c>
      <c r="AC202" s="183">
        <f t="shared" si="169"/>
        <v>0</v>
      </c>
      <c r="AD202" s="183">
        <f t="shared" si="169"/>
        <v>0</v>
      </c>
      <c r="AE202" s="183">
        <f t="shared" si="169"/>
        <v>0</v>
      </c>
      <c r="AF202" s="196">
        <f t="shared" si="169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70"/>
        <v>0</v>
      </c>
      <c r="D203" s="183">
        <f t="shared" si="170"/>
        <v>0</v>
      </c>
      <c r="E203" s="183">
        <f t="shared" si="170"/>
        <v>0</v>
      </c>
      <c r="F203" s="183">
        <f t="shared" si="170"/>
        <v>0</v>
      </c>
      <c r="G203" s="183">
        <f t="shared" si="170"/>
        <v>0</v>
      </c>
      <c r="H203" s="183">
        <f t="shared" si="170"/>
        <v>0</v>
      </c>
      <c r="I203" s="183">
        <f t="shared" si="170"/>
        <v>0</v>
      </c>
      <c r="J203" s="183">
        <f t="shared" si="170"/>
        <v>0</v>
      </c>
      <c r="K203" s="183">
        <f t="shared" si="170"/>
        <v>0</v>
      </c>
      <c r="L203" s="183">
        <f t="shared" si="170"/>
        <v>0</v>
      </c>
      <c r="M203" s="183">
        <f t="shared" si="170"/>
        <v>0</v>
      </c>
      <c r="N203" s="183">
        <f t="shared" si="170"/>
        <v>0</v>
      </c>
      <c r="O203" s="183">
        <f t="shared" si="170"/>
        <v>0</v>
      </c>
      <c r="P203" s="183">
        <f t="shared" si="170"/>
        <v>0</v>
      </c>
      <c r="Q203" s="183">
        <f t="shared" si="170"/>
        <v>0</v>
      </c>
      <c r="R203" s="183">
        <f t="shared" si="170"/>
        <v>0</v>
      </c>
      <c r="S203" s="183">
        <f t="shared" si="169"/>
        <v>0</v>
      </c>
      <c r="T203" s="183">
        <f t="shared" si="169"/>
        <v>0</v>
      </c>
      <c r="U203" s="183">
        <f t="shared" si="169"/>
        <v>0</v>
      </c>
      <c r="V203" s="183">
        <f t="shared" si="169"/>
        <v>0</v>
      </c>
      <c r="W203" s="183">
        <f t="shared" si="169"/>
        <v>0</v>
      </c>
      <c r="X203" s="183">
        <f t="shared" si="169"/>
        <v>0</v>
      </c>
      <c r="Y203" s="183">
        <f t="shared" si="169"/>
        <v>0</v>
      </c>
      <c r="Z203" s="183">
        <f t="shared" si="169"/>
        <v>0</v>
      </c>
      <c r="AA203" s="183">
        <f t="shared" si="169"/>
        <v>0</v>
      </c>
      <c r="AB203" s="183">
        <f t="shared" si="169"/>
        <v>0</v>
      </c>
      <c r="AC203" s="183">
        <f t="shared" si="169"/>
        <v>0</v>
      </c>
      <c r="AD203" s="183">
        <f t="shared" si="169"/>
        <v>0</v>
      </c>
      <c r="AE203" s="183">
        <f t="shared" si="169"/>
        <v>0</v>
      </c>
      <c r="AF203" s="196">
        <f t="shared" si="169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70"/>
        <v>0</v>
      </c>
      <c r="D204" s="183">
        <f t="shared" si="170"/>
        <v>0</v>
      </c>
      <c r="E204" s="183">
        <f t="shared" si="170"/>
        <v>0</v>
      </c>
      <c r="F204" s="183">
        <f t="shared" si="170"/>
        <v>0</v>
      </c>
      <c r="G204" s="183">
        <f t="shared" si="170"/>
        <v>0</v>
      </c>
      <c r="H204" s="183">
        <f t="shared" si="170"/>
        <v>0</v>
      </c>
      <c r="I204" s="183">
        <f t="shared" si="170"/>
        <v>0</v>
      </c>
      <c r="J204" s="183">
        <f t="shared" si="170"/>
        <v>0</v>
      </c>
      <c r="K204" s="183">
        <f t="shared" si="170"/>
        <v>0</v>
      </c>
      <c r="L204" s="183">
        <f t="shared" si="170"/>
        <v>0</v>
      </c>
      <c r="M204" s="183">
        <f t="shared" si="170"/>
        <v>0</v>
      </c>
      <c r="N204" s="183">
        <f t="shared" si="170"/>
        <v>0</v>
      </c>
      <c r="O204" s="183">
        <f t="shared" si="170"/>
        <v>0</v>
      </c>
      <c r="P204" s="183">
        <f t="shared" si="170"/>
        <v>0</v>
      </c>
      <c r="Q204" s="183">
        <f t="shared" si="170"/>
        <v>0</v>
      </c>
      <c r="R204" s="183">
        <f t="shared" si="170"/>
        <v>0</v>
      </c>
      <c r="S204" s="183">
        <f t="shared" si="169"/>
        <v>0</v>
      </c>
      <c r="T204" s="183">
        <f t="shared" si="169"/>
        <v>0</v>
      </c>
      <c r="U204" s="183">
        <f t="shared" si="169"/>
        <v>0</v>
      </c>
      <c r="V204" s="183">
        <f t="shared" si="169"/>
        <v>0</v>
      </c>
      <c r="W204" s="183">
        <f t="shared" si="169"/>
        <v>0</v>
      </c>
      <c r="X204" s="183">
        <f t="shared" si="169"/>
        <v>0</v>
      </c>
      <c r="Y204" s="183">
        <f t="shared" si="169"/>
        <v>0</v>
      </c>
      <c r="Z204" s="183">
        <f t="shared" si="169"/>
        <v>0</v>
      </c>
      <c r="AA204" s="183">
        <f t="shared" si="169"/>
        <v>0</v>
      </c>
      <c r="AB204" s="183">
        <f t="shared" si="169"/>
        <v>0</v>
      </c>
      <c r="AC204" s="183">
        <f t="shared" si="169"/>
        <v>0</v>
      </c>
      <c r="AD204" s="183">
        <f t="shared" si="169"/>
        <v>0</v>
      </c>
      <c r="AE204" s="183">
        <f t="shared" si="169"/>
        <v>0</v>
      </c>
      <c r="AF204" s="196">
        <f t="shared" si="169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70"/>
        <v>0</v>
      </c>
      <c r="D205" s="183">
        <f t="shared" si="170"/>
        <v>0</v>
      </c>
      <c r="E205" s="183">
        <f t="shared" si="170"/>
        <v>0</v>
      </c>
      <c r="F205" s="183">
        <f t="shared" si="170"/>
        <v>0</v>
      </c>
      <c r="G205" s="183">
        <f t="shared" si="170"/>
        <v>0</v>
      </c>
      <c r="H205" s="183">
        <f t="shared" si="170"/>
        <v>0</v>
      </c>
      <c r="I205" s="183">
        <f t="shared" si="170"/>
        <v>0</v>
      </c>
      <c r="J205" s="183">
        <f t="shared" si="170"/>
        <v>0</v>
      </c>
      <c r="K205" s="183">
        <f t="shared" si="170"/>
        <v>0</v>
      </c>
      <c r="L205" s="183">
        <f t="shared" si="170"/>
        <v>0</v>
      </c>
      <c r="M205" s="183">
        <f t="shared" si="170"/>
        <v>0</v>
      </c>
      <c r="N205" s="183">
        <f t="shared" si="170"/>
        <v>0</v>
      </c>
      <c r="O205" s="183">
        <f t="shared" si="170"/>
        <v>0</v>
      </c>
      <c r="P205" s="183">
        <f t="shared" si="170"/>
        <v>0</v>
      </c>
      <c r="Q205" s="183">
        <f t="shared" si="170"/>
        <v>0</v>
      </c>
      <c r="R205" s="183">
        <f t="shared" si="170"/>
        <v>0</v>
      </c>
      <c r="S205" s="183">
        <f t="shared" si="169"/>
        <v>0</v>
      </c>
      <c r="T205" s="183">
        <f t="shared" si="169"/>
        <v>0</v>
      </c>
      <c r="U205" s="183">
        <f t="shared" si="169"/>
        <v>0</v>
      </c>
      <c r="V205" s="183">
        <f t="shared" si="169"/>
        <v>0</v>
      </c>
      <c r="W205" s="183">
        <f t="shared" si="169"/>
        <v>0</v>
      </c>
      <c r="X205" s="183">
        <f t="shared" si="169"/>
        <v>0</v>
      </c>
      <c r="Y205" s="183">
        <f t="shared" si="169"/>
        <v>0</v>
      </c>
      <c r="Z205" s="183">
        <f t="shared" si="169"/>
        <v>0</v>
      </c>
      <c r="AA205" s="183">
        <f t="shared" si="169"/>
        <v>0</v>
      </c>
      <c r="AB205" s="183">
        <f t="shared" si="169"/>
        <v>0</v>
      </c>
      <c r="AC205" s="183">
        <f t="shared" si="169"/>
        <v>0</v>
      </c>
      <c r="AD205" s="183">
        <f t="shared" si="169"/>
        <v>0</v>
      </c>
      <c r="AE205" s="183">
        <f t="shared" si="169"/>
        <v>0</v>
      </c>
      <c r="AF205" s="196">
        <f t="shared" si="169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70"/>
        <v>0</v>
      </c>
      <c r="D206" s="183">
        <f t="shared" si="170"/>
        <v>0</v>
      </c>
      <c r="E206" s="183">
        <f t="shared" si="170"/>
        <v>0</v>
      </c>
      <c r="F206" s="183">
        <f t="shared" si="170"/>
        <v>0</v>
      </c>
      <c r="G206" s="183">
        <f t="shared" si="170"/>
        <v>0</v>
      </c>
      <c r="H206" s="183">
        <f t="shared" si="170"/>
        <v>0</v>
      </c>
      <c r="I206" s="183">
        <f t="shared" si="170"/>
        <v>0</v>
      </c>
      <c r="J206" s="183">
        <f t="shared" si="170"/>
        <v>0</v>
      </c>
      <c r="K206" s="183">
        <f t="shared" si="170"/>
        <v>0</v>
      </c>
      <c r="L206" s="183">
        <f t="shared" si="170"/>
        <v>0</v>
      </c>
      <c r="M206" s="183">
        <f t="shared" si="170"/>
        <v>0</v>
      </c>
      <c r="N206" s="183">
        <f t="shared" si="170"/>
        <v>0</v>
      </c>
      <c r="O206" s="183">
        <f t="shared" si="170"/>
        <v>0</v>
      </c>
      <c r="P206" s="183">
        <f t="shared" si="170"/>
        <v>0</v>
      </c>
      <c r="Q206" s="183">
        <f t="shared" si="170"/>
        <v>0</v>
      </c>
      <c r="R206" s="183">
        <f t="shared" si="170"/>
        <v>0</v>
      </c>
      <c r="S206" s="183">
        <f t="shared" si="169"/>
        <v>0</v>
      </c>
      <c r="T206" s="183">
        <f t="shared" si="169"/>
        <v>0</v>
      </c>
      <c r="U206" s="183">
        <f t="shared" si="169"/>
        <v>0</v>
      </c>
      <c r="V206" s="183">
        <f t="shared" si="169"/>
        <v>0</v>
      </c>
      <c r="W206" s="183">
        <f t="shared" si="169"/>
        <v>0</v>
      </c>
      <c r="X206" s="183">
        <f t="shared" si="169"/>
        <v>0</v>
      </c>
      <c r="Y206" s="183">
        <f t="shared" si="169"/>
        <v>0</v>
      </c>
      <c r="Z206" s="183">
        <f t="shared" si="169"/>
        <v>0</v>
      </c>
      <c r="AA206" s="183">
        <f t="shared" si="169"/>
        <v>0</v>
      </c>
      <c r="AB206" s="183">
        <f t="shared" si="169"/>
        <v>0</v>
      </c>
      <c r="AC206" s="183">
        <f t="shared" si="169"/>
        <v>0</v>
      </c>
      <c r="AD206" s="183">
        <f t="shared" si="169"/>
        <v>0</v>
      </c>
      <c r="AE206" s="183">
        <f t="shared" si="169"/>
        <v>0</v>
      </c>
      <c r="AF206" s="196">
        <f t="shared" si="169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70"/>
        <v>0</v>
      </c>
      <c r="D207" s="183">
        <f t="shared" si="170"/>
        <v>0</v>
      </c>
      <c r="E207" s="183">
        <f t="shared" si="170"/>
        <v>0</v>
      </c>
      <c r="F207" s="183">
        <f t="shared" si="170"/>
        <v>0</v>
      </c>
      <c r="G207" s="183">
        <f t="shared" si="170"/>
        <v>0</v>
      </c>
      <c r="H207" s="183">
        <f t="shared" si="170"/>
        <v>0</v>
      </c>
      <c r="I207" s="183">
        <f t="shared" si="170"/>
        <v>0</v>
      </c>
      <c r="J207" s="183">
        <f t="shared" si="170"/>
        <v>0</v>
      </c>
      <c r="K207" s="183">
        <f t="shared" si="170"/>
        <v>0</v>
      </c>
      <c r="L207" s="183">
        <f t="shared" si="170"/>
        <v>0</v>
      </c>
      <c r="M207" s="183">
        <f t="shared" si="170"/>
        <v>0</v>
      </c>
      <c r="N207" s="183">
        <f t="shared" si="170"/>
        <v>0</v>
      </c>
      <c r="O207" s="183">
        <f t="shared" si="170"/>
        <v>0</v>
      </c>
      <c r="P207" s="183">
        <f t="shared" si="170"/>
        <v>0</v>
      </c>
      <c r="Q207" s="183">
        <f t="shared" si="170"/>
        <v>0</v>
      </c>
      <c r="R207" s="183">
        <f t="shared" si="170"/>
        <v>0</v>
      </c>
      <c r="S207" s="183">
        <f t="shared" si="169"/>
        <v>0</v>
      </c>
      <c r="T207" s="183">
        <f t="shared" si="169"/>
        <v>0</v>
      </c>
      <c r="U207" s="183">
        <f t="shared" si="169"/>
        <v>0</v>
      </c>
      <c r="V207" s="183">
        <f t="shared" si="169"/>
        <v>0</v>
      </c>
      <c r="W207" s="183">
        <f t="shared" si="169"/>
        <v>0</v>
      </c>
      <c r="X207" s="183">
        <f t="shared" si="169"/>
        <v>0</v>
      </c>
      <c r="Y207" s="183">
        <f t="shared" si="169"/>
        <v>0</v>
      </c>
      <c r="Z207" s="183">
        <f t="shared" si="169"/>
        <v>0</v>
      </c>
      <c r="AA207" s="183">
        <f t="shared" si="169"/>
        <v>0</v>
      </c>
      <c r="AB207" s="183">
        <f t="shared" si="169"/>
        <v>0</v>
      </c>
      <c r="AC207" s="183">
        <f t="shared" si="169"/>
        <v>0</v>
      </c>
      <c r="AD207" s="183">
        <f t="shared" si="169"/>
        <v>0</v>
      </c>
      <c r="AE207" s="183">
        <f t="shared" si="169"/>
        <v>0</v>
      </c>
      <c r="AF207" s="196">
        <f t="shared" si="169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70"/>
        <v>0</v>
      </c>
      <c r="D208" s="183">
        <f t="shared" si="170"/>
        <v>0</v>
      </c>
      <c r="E208" s="183">
        <f t="shared" si="170"/>
        <v>0</v>
      </c>
      <c r="F208" s="183">
        <f t="shared" si="170"/>
        <v>0</v>
      </c>
      <c r="G208" s="183">
        <f t="shared" si="170"/>
        <v>0</v>
      </c>
      <c r="H208" s="183">
        <f t="shared" si="170"/>
        <v>0</v>
      </c>
      <c r="I208" s="183">
        <f t="shared" si="170"/>
        <v>0</v>
      </c>
      <c r="J208" s="183">
        <f t="shared" si="170"/>
        <v>0</v>
      </c>
      <c r="K208" s="183">
        <f t="shared" si="170"/>
        <v>0</v>
      </c>
      <c r="L208" s="183">
        <f t="shared" si="170"/>
        <v>0</v>
      </c>
      <c r="M208" s="183">
        <f t="shared" si="170"/>
        <v>0</v>
      </c>
      <c r="N208" s="183">
        <f t="shared" si="170"/>
        <v>0</v>
      </c>
      <c r="O208" s="183">
        <f t="shared" si="170"/>
        <v>0</v>
      </c>
      <c r="P208" s="183">
        <f t="shared" si="170"/>
        <v>0</v>
      </c>
      <c r="Q208" s="183">
        <f t="shared" si="170"/>
        <v>0</v>
      </c>
      <c r="R208" s="183">
        <f t="shared" si="170"/>
        <v>0</v>
      </c>
      <c r="S208" s="183">
        <f t="shared" si="169"/>
        <v>0</v>
      </c>
      <c r="T208" s="183">
        <f t="shared" si="169"/>
        <v>0</v>
      </c>
      <c r="U208" s="183">
        <f t="shared" si="169"/>
        <v>0</v>
      </c>
      <c r="V208" s="183">
        <f t="shared" si="169"/>
        <v>0</v>
      </c>
      <c r="W208" s="183">
        <f t="shared" si="169"/>
        <v>0</v>
      </c>
      <c r="X208" s="183">
        <f t="shared" si="169"/>
        <v>0</v>
      </c>
      <c r="Y208" s="183">
        <f t="shared" si="169"/>
        <v>0</v>
      </c>
      <c r="Z208" s="183">
        <f t="shared" si="169"/>
        <v>0</v>
      </c>
      <c r="AA208" s="183">
        <f t="shared" si="169"/>
        <v>0</v>
      </c>
      <c r="AB208" s="183">
        <f t="shared" si="169"/>
        <v>0</v>
      </c>
      <c r="AC208" s="183">
        <f t="shared" si="169"/>
        <v>0</v>
      </c>
      <c r="AD208" s="183">
        <f t="shared" si="169"/>
        <v>0</v>
      </c>
      <c r="AE208" s="183">
        <f t="shared" si="169"/>
        <v>0</v>
      </c>
      <c r="AF208" s="196">
        <f t="shared" si="169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70"/>
        <v>0</v>
      </c>
      <c r="D209" s="183">
        <f t="shared" si="170"/>
        <v>0</v>
      </c>
      <c r="E209" s="183">
        <f t="shared" si="170"/>
        <v>0</v>
      </c>
      <c r="F209" s="183">
        <f t="shared" si="170"/>
        <v>0</v>
      </c>
      <c r="G209" s="183">
        <f t="shared" si="170"/>
        <v>0</v>
      </c>
      <c r="H209" s="183">
        <f t="shared" si="170"/>
        <v>0</v>
      </c>
      <c r="I209" s="183">
        <f t="shared" si="170"/>
        <v>0</v>
      </c>
      <c r="J209" s="183">
        <f t="shared" si="170"/>
        <v>0</v>
      </c>
      <c r="K209" s="183">
        <f t="shared" si="170"/>
        <v>0</v>
      </c>
      <c r="L209" s="183">
        <f t="shared" si="170"/>
        <v>0</v>
      </c>
      <c r="M209" s="183">
        <f t="shared" si="170"/>
        <v>0</v>
      </c>
      <c r="N209" s="183">
        <f t="shared" si="170"/>
        <v>0</v>
      </c>
      <c r="O209" s="183">
        <f t="shared" si="170"/>
        <v>0</v>
      </c>
      <c r="P209" s="183">
        <f t="shared" si="170"/>
        <v>0</v>
      </c>
      <c r="Q209" s="183">
        <f t="shared" si="170"/>
        <v>0</v>
      </c>
      <c r="R209" s="183">
        <f t="shared" si="170"/>
        <v>0</v>
      </c>
      <c r="S209" s="183">
        <f t="shared" si="169"/>
        <v>0</v>
      </c>
      <c r="T209" s="183">
        <f t="shared" si="169"/>
        <v>0</v>
      </c>
      <c r="U209" s="183">
        <f t="shared" si="169"/>
        <v>0</v>
      </c>
      <c r="V209" s="183">
        <f t="shared" si="169"/>
        <v>0</v>
      </c>
      <c r="W209" s="183">
        <f t="shared" si="169"/>
        <v>0</v>
      </c>
      <c r="X209" s="183">
        <f t="shared" si="169"/>
        <v>0</v>
      </c>
      <c r="Y209" s="183">
        <f t="shared" si="169"/>
        <v>0</v>
      </c>
      <c r="Z209" s="183">
        <f t="shared" si="169"/>
        <v>0</v>
      </c>
      <c r="AA209" s="183">
        <f t="shared" si="169"/>
        <v>0</v>
      </c>
      <c r="AB209" s="183">
        <f t="shared" si="169"/>
        <v>0</v>
      </c>
      <c r="AC209" s="183">
        <f t="shared" si="169"/>
        <v>0</v>
      </c>
      <c r="AD209" s="183">
        <f t="shared" si="169"/>
        <v>0</v>
      </c>
      <c r="AE209" s="183">
        <f t="shared" si="169"/>
        <v>0</v>
      </c>
      <c r="AF209" s="196">
        <f t="shared" si="169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70"/>
        <v>0</v>
      </c>
      <c r="D210" s="183">
        <f t="shared" si="170"/>
        <v>0</v>
      </c>
      <c r="E210" s="183">
        <f t="shared" si="170"/>
        <v>0</v>
      </c>
      <c r="F210" s="183">
        <f t="shared" si="170"/>
        <v>0</v>
      </c>
      <c r="G210" s="183">
        <f t="shared" si="170"/>
        <v>0</v>
      </c>
      <c r="H210" s="183">
        <f t="shared" si="170"/>
        <v>0</v>
      </c>
      <c r="I210" s="183">
        <f t="shared" si="170"/>
        <v>0</v>
      </c>
      <c r="J210" s="183">
        <f t="shared" si="170"/>
        <v>0</v>
      </c>
      <c r="K210" s="183">
        <f t="shared" si="170"/>
        <v>0</v>
      </c>
      <c r="L210" s="183">
        <f t="shared" si="170"/>
        <v>0</v>
      </c>
      <c r="M210" s="183">
        <f t="shared" si="170"/>
        <v>0</v>
      </c>
      <c r="N210" s="183">
        <f t="shared" si="170"/>
        <v>0</v>
      </c>
      <c r="O210" s="183">
        <f t="shared" si="170"/>
        <v>0</v>
      </c>
      <c r="P210" s="183">
        <f t="shared" si="170"/>
        <v>0</v>
      </c>
      <c r="Q210" s="183">
        <f t="shared" si="170"/>
        <v>0</v>
      </c>
      <c r="R210" s="183">
        <f t="shared" si="170"/>
        <v>0</v>
      </c>
      <c r="S210" s="183">
        <f t="shared" si="169"/>
        <v>0</v>
      </c>
      <c r="T210" s="183">
        <f t="shared" si="169"/>
        <v>0</v>
      </c>
      <c r="U210" s="183">
        <f t="shared" si="169"/>
        <v>0</v>
      </c>
      <c r="V210" s="183">
        <f t="shared" si="169"/>
        <v>0</v>
      </c>
      <c r="W210" s="183">
        <f t="shared" si="169"/>
        <v>0</v>
      </c>
      <c r="X210" s="183">
        <f t="shared" si="169"/>
        <v>0</v>
      </c>
      <c r="Y210" s="183">
        <f t="shared" si="169"/>
        <v>0</v>
      </c>
      <c r="Z210" s="183">
        <f t="shared" si="169"/>
        <v>0</v>
      </c>
      <c r="AA210" s="183">
        <f t="shared" si="169"/>
        <v>0</v>
      </c>
      <c r="AB210" s="183">
        <f t="shared" si="169"/>
        <v>0</v>
      </c>
      <c r="AC210" s="183">
        <f t="shared" si="169"/>
        <v>0</v>
      </c>
      <c r="AD210" s="183">
        <f t="shared" si="169"/>
        <v>0</v>
      </c>
      <c r="AE210" s="183">
        <f t="shared" si="169"/>
        <v>0</v>
      </c>
      <c r="AF210" s="196">
        <f t="shared" si="169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70"/>
        <v>0</v>
      </c>
      <c r="D211" s="183">
        <f t="shared" si="170"/>
        <v>0</v>
      </c>
      <c r="E211" s="183">
        <f t="shared" si="170"/>
        <v>0</v>
      </c>
      <c r="F211" s="183">
        <f t="shared" si="170"/>
        <v>0</v>
      </c>
      <c r="G211" s="183">
        <f t="shared" si="170"/>
        <v>0</v>
      </c>
      <c r="H211" s="183">
        <f t="shared" si="170"/>
        <v>0</v>
      </c>
      <c r="I211" s="183">
        <f t="shared" si="170"/>
        <v>0</v>
      </c>
      <c r="J211" s="183">
        <f t="shared" si="170"/>
        <v>0</v>
      </c>
      <c r="K211" s="183">
        <f t="shared" si="170"/>
        <v>0</v>
      </c>
      <c r="L211" s="183">
        <f t="shared" si="170"/>
        <v>0</v>
      </c>
      <c r="M211" s="183">
        <f t="shared" si="170"/>
        <v>0</v>
      </c>
      <c r="N211" s="183">
        <f t="shared" si="170"/>
        <v>0</v>
      </c>
      <c r="O211" s="183">
        <f t="shared" si="170"/>
        <v>0</v>
      </c>
      <c r="P211" s="183">
        <f t="shared" si="170"/>
        <v>0</v>
      </c>
      <c r="Q211" s="183">
        <f t="shared" si="170"/>
        <v>0</v>
      </c>
      <c r="R211" s="183">
        <f t="shared" ref="C211:R226" si="171">Q211</f>
        <v>0</v>
      </c>
      <c r="S211" s="183">
        <f t="shared" si="169"/>
        <v>0</v>
      </c>
      <c r="T211" s="183">
        <f t="shared" si="169"/>
        <v>0</v>
      </c>
      <c r="U211" s="183">
        <f t="shared" si="169"/>
        <v>0</v>
      </c>
      <c r="V211" s="183">
        <f t="shared" si="169"/>
        <v>0</v>
      </c>
      <c r="W211" s="183">
        <f t="shared" si="169"/>
        <v>0</v>
      </c>
      <c r="X211" s="183">
        <f t="shared" si="169"/>
        <v>0</v>
      </c>
      <c r="Y211" s="183">
        <f t="shared" si="169"/>
        <v>0</v>
      </c>
      <c r="Z211" s="183">
        <f t="shared" si="169"/>
        <v>0</v>
      </c>
      <c r="AA211" s="183">
        <f t="shared" si="169"/>
        <v>0</v>
      </c>
      <c r="AB211" s="183">
        <f t="shared" si="169"/>
        <v>0</v>
      </c>
      <c r="AC211" s="183">
        <f t="shared" si="169"/>
        <v>0</v>
      </c>
      <c r="AD211" s="183">
        <f t="shared" si="169"/>
        <v>0</v>
      </c>
      <c r="AE211" s="183">
        <f t="shared" si="169"/>
        <v>0</v>
      </c>
      <c r="AF211" s="196">
        <f t="shared" si="169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71"/>
        <v>0</v>
      </c>
      <c r="D212" s="183">
        <f t="shared" si="171"/>
        <v>0</v>
      </c>
      <c r="E212" s="183">
        <f t="shared" si="171"/>
        <v>0</v>
      </c>
      <c r="F212" s="183">
        <f t="shared" si="171"/>
        <v>0</v>
      </c>
      <c r="G212" s="183">
        <f t="shared" si="171"/>
        <v>0</v>
      </c>
      <c r="H212" s="183">
        <f t="shared" si="171"/>
        <v>0</v>
      </c>
      <c r="I212" s="183">
        <f t="shared" si="171"/>
        <v>0</v>
      </c>
      <c r="J212" s="183">
        <f t="shared" si="171"/>
        <v>0</v>
      </c>
      <c r="K212" s="183">
        <f t="shared" si="171"/>
        <v>0</v>
      </c>
      <c r="L212" s="183">
        <f t="shared" si="171"/>
        <v>0</v>
      </c>
      <c r="M212" s="183">
        <f t="shared" si="171"/>
        <v>0</v>
      </c>
      <c r="N212" s="183">
        <f t="shared" si="171"/>
        <v>0</v>
      </c>
      <c r="O212" s="183">
        <f t="shared" si="171"/>
        <v>0</v>
      </c>
      <c r="P212" s="183">
        <f t="shared" si="171"/>
        <v>0</v>
      </c>
      <c r="Q212" s="183">
        <f t="shared" si="171"/>
        <v>0</v>
      </c>
      <c r="R212" s="183">
        <f t="shared" si="171"/>
        <v>0</v>
      </c>
      <c r="S212" s="183">
        <f t="shared" si="169"/>
        <v>0</v>
      </c>
      <c r="T212" s="183">
        <f t="shared" si="169"/>
        <v>0</v>
      </c>
      <c r="U212" s="183">
        <f t="shared" si="169"/>
        <v>0</v>
      </c>
      <c r="V212" s="183">
        <f t="shared" si="169"/>
        <v>0</v>
      </c>
      <c r="W212" s="183">
        <f t="shared" si="169"/>
        <v>0</v>
      </c>
      <c r="X212" s="183">
        <f t="shared" si="169"/>
        <v>0</v>
      </c>
      <c r="Y212" s="183">
        <f t="shared" si="169"/>
        <v>0</v>
      </c>
      <c r="Z212" s="183">
        <f t="shared" si="169"/>
        <v>0</v>
      </c>
      <c r="AA212" s="183">
        <f t="shared" si="169"/>
        <v>0</v>
      </c>
      <c r="AB212" s="183">
        <f t="shared" si="169"/>
        <v>0</v>
      </c>
      <c r="AC212" s="183">
        <f t="shared" si="169"/>
        <v>0</v>
      </c>
      <c r="AD212" s="183">
        <f t="shared" si="169"/>
        <v>0</v>
      </c>
      <c r="AE212" s="183">
        <f t="shared" si="169"/>
        <v>0</v>
      </c>
      <c r="AF212" s="196">
        <f t="shared" si="169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71"/>
        <v>0</v>
      </c>
      <c r="D213" s="183">
        <f t="shared" si="171"/>
        <v>0</v>
      </c>
      <c r="E213" s="183">
        <f t="shared" si="171"/>
        <v>0</v>
      </c>
      <c r="F213" s="183">
        <f t="shared" si="171"/>
        <v>0</v>
      </c>
      <c r="G213" s="183">
        <f t="shared" si="171"/>
        <v>0</v>
      </c>
      <c r="H213" s="183">
        <f t="shared" si="171"/>
        <v>0</v>
      </c>
      <c r="I213" s="183">
        <f t="shared" si="171"/>
        <v>0</v>
      </c>
      <c r="J213" s="183">
        <f t="shared" si="171"/>
        <v>0</v>
      </c>
      <c r="K213" s="183">
        <f t="shared" si="171"/>
        <v>0</v>
      </c>
      <c r="L213" s="183">
        <f t="shared" si="171"/>
        <v>0</v>
      </c>
      <c r="M213" s="183">
        <f t="shared" si="171"/>
        <v>0</v>
      </c>
      <c r="N213" s="183">
        <f t="shared" si="171"/>
        <v>0</v>
      </c>
      <c r="O213" s="183">
        <f t="shared" si="171"/>
        <v>0</v>
      </c>
      <c r="P213" s="183">
        <f t="shared" si="171"/>
        <v>0</v>
      </c>
      <c r="Q213" s="183">
        <f t="shared" si="171"/>
        <v>0</v>
      </c>
      <c r="R213" s="183">
        <f t="shared" si="171"/>
        <v>0</v>
      </c>
      <c r="S213" s="183">
        <f t="shared" si="169"/>
        <v>0</v>
      </c>
      <c r="T213" s="183">
        <f t="shared" si="169"/>
        <v>0</v>
      </c>
      <c r="U213" s="183">
        <f t="shared" si="169"/>
        <v>0</v>
      </c>
      <c r="V213" s="183">
        <f t="shared" si="169"/>
        <v>0</v>
      </c>
      <c r="W213" s="183">
        <f t="shared" ref="W213:AF225" si="172">V213</f>
        <v>0</v>
      </c>
      <c r="X213" s="183">
        <f t="shared" si="172"/>
        <v>0</v>
      </c>
      <c r="Y213" s="183">
        <f t="shared" si="172"/>
        <v>0</v>
      </c>
      <c r="Z213" s="183">
        <f t="shared" si="172"/>
        <v>0</v>
      </c>
      <c r="AA213" s="183">
        <f t="shared" si="172"/>
        <v>0</v>
      </c>
      <c r="AB213" s="183">
        <f t="shared" si="172"/>
        <v>0</v>
      </c>
      <c r="AC213" s="183">
        <f t="shared" si="172"/>
        <v>0</v>
      </c>
      <c r="AD213" s="183">
        <f t="shared" si="172"/>
        <v>0</v>
      </c>
      <c r="AE213" s="183">
        <f t="shared" si="172"/>
        <v>0</v>
      </c>
      <c r="AF213" s="196">
        <f t="shared" si="172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71"/>
        <v>0</v>
      </c>
      <c r="D214" s="183">
        <f t="shared" si="171"/>
        <v>0</v>
      </c>
      <c r="E214" s="183">
        <f t="shared" si="171"/>
        <v>0</v>
      </c>
      <c r="F214" s="183">
        <f t="shared" si="171"/>
        <v>0</v>
      </c>
      <c r="G214" s="183">
        <f t="shared" si="171"/>
        <v>0</v>
      </c>
      <c r="H214" s="183">
        <f t="shared" si="171"/>
        <v>0</v>
      </c>
      <c r="I214" s="183">
        <f t="shared" si="171"/>
        <v>0</v>
      </c>
      <c r="J214" s="183">
        <f t="shared" si="171"/>
        <v>0</v>
      </c>
      <c r="K214" s="183">
        <f t="shared" si="171"/>
        <v>0</v>
      </c>
      <c r="L214" s="183">
        <f t="shared" si="171"/>
        <v>0</v>
      </c>
      <c r="M214" s="183">
        <f t="shared" si="171"/>
        <v>0</v>
      </c>
      <c r="N214" s="183">
        <f t="shared" si="171"/>
        <v>0</v>
      </c>
      <c r="O214" s="183">
        <f t="shared" si="171"/>
        <v>0</v>
      </c>
      <c r="P214" s="183">
        <f t="shared" si="171"/>
        <v>0</v>
      </c>
      <c r="Q214" s="183">
        <f t="shared" si="171"/>
        <v>0</v>
      </c>
      <c r="R214" s="183">
        <f t="shared" si="171"/>
        <v>0</v>
      </c>
      <c r="S214" s="183">
        <f t="shared" ref="S214:AF239" si="173">R214</f>
        <v>0</v>
      </c>
      <c r="T214" s="183">
        <f t="shared" si="173"/>
        <v>0</v>
      </c>
      <c r="U214" s="183">
        <f t="shared" si="173"/>
        <v>0</v>
      </c>
      <c r="V214" s="183">
        <f t="shared" si="173"/>
        <v>0</v>
      </c>
      <c r="W214" s="183">
        <f t="shared" si="172"/>
        <v>0</v>
      </c>
      <c r="X214" s="183">
        <f t="shared" si="172"/>
        <v>0</v>
      </c>
      <c r="Y214" s="183">
        <f t="shared" si="172"/>
        <v>0</v>
      </c>
      <c r="Z214" s="183">
        <f t="shared" si="172"/>
        <v>0</v>
      </c>
      <c r="AA214" s="183">
        <f t="shared" si="172"/>
        <v>0</v>
      </c>
      <c r="AB214" s="183">
        <f t="shared" si="172"/>
        <v>0</v>
      </c>
      <c r="AC214" s="183">
        <f t="shared" si="172"/>
        <v>0</v>
      </c>
      <c r="AD214" s="183">
        <f t="shared" si="172"/>
        <v>0</v>
      </c>
      <c r="AE214" s="183">
        <f t="shared" si="172"/>
        <v>0</v>
      </c>
      <c r="AF214" s="196">
        <f t="shared" si="172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71"/>
        <v>0</v>
      </c>
      <c r="D215" s="183">
        <f t="shared" si="171"/>
        <v>0</v>
      </c>
      <c r="E215" s="183">
        <f t="shared" si="171"/>
        <v>0</v>
      </c>
      <c r="F215" s="183">
        <f t="shared" si="171"/>
        <v>0</v>
      </c>
      <c r="G215" s="183">
        <f t="shared" si="171"/>
        <v>0</v>
      </c>
      <c r="H215" s="183">
        <f t="shared" si="171"/>
        <v>0</v>
      </c>
      <c r="I215" s="183">
        <f t="shared" si="171"/>
        <v>0</v>
      </c>
      <c r="J215" s="183">
        <f t="shared" si="171"/>
        <v>0</v>
      </c>
      <c r="K215" s="183">
        <f t="shared" si="171"/>
        <v>0</v>
      </c>
      <c r="L215" s="183">
        <f t="shared" si="171"/>
        <v>0</v>
      </c>
      <c r="M215" s="183">
        <f t="shared" si="171"/>
        <v>0</v>
      </c>
      <c r="N215" s="183">
        <f t="shared" si="171"/>
        <v>0</v>
      </c>
      <c r="O215" s="183">
        <f t="shared" si="171"/>
        <v>0</v>
      </c>
      <c r="P215" s="183">
        <f t="shared" si="171"/>
        <v>0</v>
      </c>
      <c r="Q215" s="183">
        <f t="shared" si="171"/>
        <v>0</v>
      </c>
      <c r="R215" s="183">
        <f t="shared" si="171"/>
        <v>0</v>
      </c>
      <c r="S215" s="183">
        <f t="shared" si="173"/>
        <v>0</v>
      </c>
      <c r="T215" s="183">
        <f t="shared" si="173"/>
        <v>0</v>
      </c>
      <c r="U215" s="183">
        <f t="shared" si="173"/>
        <v>0</v>
      </c>
      <c r="V215" s="183">
        <f t="shared" si="173"/>
        <v>0</v>
      </c>
      <c r="W215" s="183">
        <f t="shared" si="172"/>
        <v>0</v>
      </c>
      <c r="X215" s="183">
        <f t="shared" si="172"/>
        <v>0</v>
      </c>
      <c r="Y215" s="183">
        <f t="shared" si="172"/>
        <v>0</v>
      </c>
      <c r="Z215" s="183">
        <f t="shared" si="172"/>
        <v>0</v>
      </c>
      <c r="AA215" s="183">
        <f t="shared" si="172"/>
        <v>0</v>
      </c>
      <c r="AB215" s="183">
        <f t="shared" si="172"/>
        <v>0</v>
      </c>
      <c r="AC215" s="183">
        <f t="shared" si="172"/>
        <v>0</v>
      </c>
      <c r="AD215" s="183">
        <f t="shared" si="172"/>
        <v>0</v>
      </c>
      <c r="AE215" s="183">
        <f t="shared" si="172"/>
        <v>0</v>
      </c>
      <c r="AF215" s="196">
        <f t="shared" si="172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71"/>
        <v>0</v>
      </c>
      <c r="D216" s="183">
        <f t="shared" si="171"/>
        <v>0</v>
      </c>
      <c r="E216" s="183">
        <f t="shared" si="171"/>
        <v>0</v>
      </c>
      <c r="F216" s="183">
        <f t="shared" si="171"/>
        <v>0</v>
      </c>
      <c r="G216" s="183">
        <f t="shared" si="171"/>
        <v>0</v>
      </c>
      <c r="H216" s="183">
        <f t="shared" si="171"/>
        <v>0</v>
      </c>
      <c r="I216" s="183">
        <f t="shared" si="171"/>
        <v>0</v>
      </c>
      <c r="J216" s="183">
        <f t="shared" si="171"/>
        <v>0</v>
      </c>
      <c r="K216" s="183">
        <f t="shared" si="171"/>
        <v>0</v>
      </c>
      <c r="L216" s="183">
        <f t="shared" si="171"/>
        <v>0</v>
      </c>
      <c r="M216" s="183">
        <f t="shared" si="171"/>
        <v>0</v>
      </c>
      <c r="N216" s="183">
        <f t="shared" si="171"/>
        <v>0</v>
      </c>
      <c r="O216" s="183">
        <f t="shared" si="171"/>
        <v>0</v>
      </c>
      <c r="P216" s="183">
        <f t="shared" si="171"/>
        <v>0</v>
      </c>
      <c r="Q216" s="183">
        <f t="shared" si="171"/>
        <v>0</v>
      </c>
      <c r="R216" s="183">
        <f t="shared" si="171"/>
        <v>0</v>
      </c>
      <c r="S216" s="183">
        <f t="shared" si="173"/>
        <v>0</v>
      </c>
      <c r="T216" s="183">
        <f t="shared" si="173"/>
        <v>0</v>
      </c>
      <c r="U216" s="183">
        <f t="shared" si="173"/>
        <v>0</v>
      </c>
      <c r="V216" s="183">
        <f t="shared" si="173"/>
        <v>0</v>
      </c>
      <c r="W216" s="183">
        <f t="shared" si="172"/>
        <v>0</v>
      </c>
      <c r="X216" s="183">
        <f t="shared" si="172"/>
        <v>0</v>
      </c>
      <c r="Y216" s="183">
        <f t="shared" si="172"/>
        <v>0</v>
      </c>
      <c r="Z216" s="183">
        <f t="shared" si="172"/>
        <v>0</v>
      </c>
      <c r="AA216" s="183">
        <f t="shared" si="172"/>
        <v>0</v>
      </c>
      <c r="AB216" s="183">
        <f t="shared" si="172"/>
        <v>0</v>
      </c>
      <c r="AC216" s="183">
        <f t="shared" si="172"/>
        <v>0</v>
      </c>
      <c r="AD216" s="183">
        <f t="shared" si="172"/>
        <v>0</v>
      </c>
      <c r="AE216" s="183">
        <f t="shared" si="172"/>
        <v>0</v>
      </c>
      <c r="AF216" s="196">
        <f t="shared" si="172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71"/>
        <v>0</v>
      </c>
      <c r="D217" s="183">
        <f t="shared" si="171"/>
        <v>0</v>
      </c>
      <c r="E217" s="183">
        <f t="shared" si="171"/>
        <v>0</v>
      </c>
      <c r="F217" s="183">
        <f t="shared" si="171"/>
        <v>0</v>
      </c>
      <c r="G217" s="183">
        <f t="shared" si="171"/>
        <v>0</v>
      </c>
      <c r="H217" s="183">
        <f t="shared" si="171"/>
        <v>0</v>
      </c>
      <c r="I217" s="183">
        <f t="shared" si="171"/>
        <v>0</v>
      </c>
      <c r="J217" s="183">
        <f t="shared" si="171"/>
        <v>0</v>
      </c>
      <c r="K217" s="183">
        <f t="shared" si="171"/>
        <v>0</v>
      </c>
      <c r="L217" s="183">
        <f t="shared" si="171"/>
        <v>0</v>
      </c>
      <c r="M217" s="183">
        <f t="shared" si="171"/>
        <v>0</v>
      </c>
      <c r="N217" s="183">
        <f t="shared" si="171"/>
        <v>0</v>
      </c>
      <c r="O217" s="183">
        <f t="shared" si="171"/>
        <v>0</v>
      </c>
      <c r="P217" s="183">
        <f t="shared" si="171"/>
        <v>0</v>
      </c>
      <c r="Q217" s="183">
        <f t="shared" si="171"/>
        <v>0</v>
      </c>
      <c r="R217" s="183">
        <f t="shared" si="171"/>
        <v>0</v>
      </c>
      <c r="S217" s="183">
        <f t="shared" si="173"/>
        <v>0</v>
      </c>
      <c r="T217" s="183">
        <f t="shared" si="173"/>
        <v>0</v>
      </c>
      <c r="U217" s="183">
        <f t="shared" si="173"/>
        <v>0</v>
      </c>
      <c r="V217" s="183">
        <f t="shared" si="173"/>
        <v>0</v>
      </c>
      <c r="W217" s="183">
        <f t="shared" si="172"/>
        <v>0</v>
      </c>
      <c r="X217" s="183">
        <f t="shared" si="172"/>
        <v>0</v>
      </c>
      <c r="Y217" s="183">
        <f t="shared" si="172"/>
        <v>0</v>
      </c>
      <c r="Z217" s="183">
        <f t="shared" si="172"/>
        <v>0</v>
      </c>
      <c r="AA217" s="183">
        <f t="shared" si="172"/>
        <v>0</v>
      </c>
      <c r="AB217" s="183">
        <f t="shared" si="172"/>
        <v>0</v>
      </c>
      <c r="AC217" s="183">
        <f t="shared" si="172"/>
        <v>0</v>
      </c>
      <c r="AD217" s="183">
        <f t="shared" si="172"/>
        <v>0</v>
      </c>
      <c r="AE217" s="183">
        <f t="shared" si="172"/>
        <v>0</v>
      </c>
      <c r="AF217" s="196">
        <f t="shared" si="172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71"/>
        <v>0</v>
      </c>
      <c r="D218" s="183">
        <f t="shared" si="171"/>
        <v>0</v>
      </c>
      <c r="E218" s="183">
        <f t="shared" si="171"/>
        <v>0</v>
      </c>
      <c r="F218" s="183">
        <f t="shared" si="171"/>
        <v>0</v>
      </c>
      <c r="G218" s="183">
        <f t="shared" si="171"/>
        <v>0</v>
      </c>
      <c r="H218" s="183">
        <f t="shared" si="171"/>
        <v>0</v>
      </c>
      <c r="I218" s="183">
        <f t="shared" si="171"/>
        <v>0</v>
      </c>
      <c r="J218" s="183">
        <f t="shared" si="171"/>
        <v>0</v>
      </c>
      <c r="K218" s="183">
        <f t="shared" si="171"/>
        <v>0</v>
      </c>
      <c r="L218" s="183">
        <f t="shared" si="171"/>
        <v>0</v>
      </c>
      <c r="M218" s="183">
        <f t="shared" si="171"/>
        <v>0</v>
      </c>
      <c r="N218" s="183">
        <f t="shared" si="171"/>
        <v>0</v>
      </c>
      <c r="O218" s="183">
        <f t="shared" si="171"/>
        <v>0</v>
      </c>
      <c r="P218" s="183">
        <f t="shared" si="171"/>
        <v>0</v>
      </c>
      <c r="Q218" s="183">
        <f t="shared" si="171"/>
        <v>0</v>
      </c>
      <c r="R218" s="183">
        <f t="shared" si="171"/>
        <v>0</v>
      </c>
      <c r="S218" s="183">
        <f t="shared" si="173"/>
        <v>0</v>
      </c>
      <c r="T218" s="183">
        <f t="shared" si="173"/>
        <v>0</v>
      </c>
      <c r="U218" s="183">
        <f t="shared" si="173"/>
        <v>0</v>
      </c>
      <c r="V218" s="183">
        <f t="shared" si="173"/>
        <v>0</v>
      </c>
      <c r="W218" s="183">
        <f t="shared" si="172"/>
        <v>0</v>
      </c>
      <c r="X218" s="183">
        <f t="shared" si="172"/>
        <v>0</v>
      </c>
      <c r="Y218" s="183">
        <f t="shared" si="172"/>
        <v>0</v>
      </c>
      <c r="Z218" s="183">
        <f t="shared" si="172"/>
        <v>0</v>
      </c>
      <c r="AA218" s="183">
        <f t="shared" si="172"/>
        <v>0</v>
      </c>
      <c r="AB218" s="183">
        <f t="shared" si="172"/>
        <v>0</v>
      </c>
      <c r="AC218" s="183">
        <f t="shared" si="172"/>
        <v>0</v>
      </c>
      <c r="AD218" s="183">
        <f t="shared" si="172"/>
        <v>0</v>
      </c>
      <c r="AE218" s="183">
        <f t="shared" si="172"/>
        <v>0</v>
      </c>
      <c r="AF218" s="196">
        <f t="shared" si="172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71"/>
        <v>0</v>
      </c>
      <c r="D219" s="183">
        <f t="shared" si="171"/>
        <v>0</v>
      </c>
      <c r="E219" s="183">
        <f t="shared" si="171"/>
        <v>0</v>
      </c>
      <c r="F219" s="183">
        <f t="shared" si="171"/>
        <v>0</v>
      </c>
      <c r="G219" s="183">
        <f t="shared" si="171"/>
        <v>0</v>
      </c>
      <c r="H219" s="183">
        <f t="shared" si="171"/>
        <v>0</v>
      </c>
      <c r="I219" s="183">
        <f t="shared" si="171"/>
        <v>0</v>
      </c>
      <c r="J219" s="183">
        <f t="shared" si="171"/>
        <v>0</v>
      </c>
      <c r="K219" s="183">
        <f t="shared" si="171"/>
        <v>0</v>
      </c>
      <c r="L219" s="183">
        <f t="shared" si="171"/>
        <v>0</v>
      </c>
      <c r="M219" s="183">
        <f t="shared" si="171"/>
        <v>0</v>
      </c>
      <c r="N219" s="183">
        <f t="shared" si="171"/>
        <v>0</v>
      </c>
      <c r="O219" s="183">
        <f t="shared" si="171"/>
        <v>0</v>
      </c>
      <c r="P219" s="183">
        <f t="shared" si="171"/>
        <v>0</v>
      </c>
      <c r="Q219" s="183">
        <f t="shared" si="171"/>
        <v>0</v>
      </c>
      <c r="R219" s="183">
        <f t="shared" si="171"/>
        <v>0</v>
      </c>
      <c r="S219" s="183">
        <f t="shared" si="173"/>
        <v>0</v>
      </c>
      <c r="T219" s="183">
        <f t="shared" si="173"/>
        <v>0</v>
      </c>
      <c r="U219" s="183">
        <f t="shared" si="173"/>
        <v>0</v>
      </c>
      <c r="V219" s="183">
        <f t="shared" si="173"/>
        <v>0</v>
      </c>
      <c r="W219" s="183">
        <f t="shared" si="172"/>
        <v>0</v>
      </c>
      <c r="X219" s="183">
        <f t="shared" si="172"/>
        <v>0</v>
      </c>
      <c r="Y219" s="183">
        <f t="shared" si="172"/>
        <v>0</v>
      </c>
      <c r="Z219" s="183">
        <f t="shared" si="172"/>
        <v>0</v>
      </c>
      <c r="AA219" s="183">
        <f t="shared" si="172"/>
        <v>0</v>
      </c>
      <c r="AB219" s="183">
        <f t="shared" si="172"/>
        <v>0</v>
      </c>
      <c r="AC219" s="183">
        <f t="shared" si="172"/>
        <v>0</v>
      </c>
      <c r="AD219" s="183">
        <f t="shared" si="172"/>
        <v>0</v>
      </c>
      <c r="AE219" s="183">
        <f t="shared" si="172"/>
        <v>0</v>
      </c>
      <c r="AF219" s="196">
        <f t="shared" si="172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71"/>
        <v>0</v>
      </c>
      <c r="D220" s="183">
        <f t="shared" si="171"/>
        <v>0</v>
      </c>
      <c r="E220" s="183">
        <f t="shared" si="171"/>
        <v>0</v>
      </c>
      <c r="F220" s="183">
        <f t="shared" si="171"/>
        <v>0</v>
      </c>
      <c r="G220" s="183">
        <f t="shared" si="171"/>
        <v>0</v>
      </c>
      <c r="H220" s="183">
        <f t="shared" si="171"/>
        <v>0</v>
      </c>
      <c r="I220" s="183">
        <f t="shared" si="171"/>
        <v>0</v>
      </c>
      <c r="J220" s="183">
        <f t="shared" si="171"/>
        <v>0</v>
      </c>
      <c r="K220" s="183">
        <f t="shared" si="171"/>
        <v>0</v>
      </c>
      <c r="L220" s="183">
        <f t="shared" si="171"/>
        <v>0</v>
      </c>
      <c r="M220" s="183">
        <f t="shared" si="171"/>
        <v>0</v>
      </c>
      <c r="N220" s="183">
        <f t="shared" si="171"/>
        <v>0</v>
      </c>
      <c r="O220" s="183">
        <f t="shared" si="171"/>
        <v>0</v>
      </c>
      <c r="P220" s="183">
        <f t="shared" si="171"/>
        <v>0</v>
      </c>
      <c r="Q220" s="183">
        <f t="shared" si="171"/>
        <v>0</v>
      </c>
      <c r="R220" s="183">
        <f t="shared" si="171"/>
        <v>0</v>
      </c>
      <c r="S220" s="183">
        <f t="shared" si="173"/>
        <v>0</v>
      </c>
      <c r="T220" s="183">
        <f t="shared" si="173"/>
        <v>0</v>
      </c>
      <c r="U220" s="183">
        <f t="shared" si="173"/>
        <v>0</v>
      </c>
      <c r="V220" s="183">
        <f t="shared" si="173"/>
        <v>0</v>
      </c>
      <c r="W220" s="183">
        <f t="shared" si="172"/>
        <v>0</v>
      </c>
      <c r="X220" s="183">
        <f t="shared" si="172"/>
        <v>0</v>
      </c>
      <c r="Y220" s="183">
        <f t="shared" si="172"/>
        <v>0</v>
      </c>
      <c r="Z220" s="183">
        <f t="shared" si="172"/>
        <v>0</v>
      </c>
      <c r="AA220" s="183">
        <f t="shared" si="172"/>
        <v>0</v>
      </c>
      <c r="AB220" s="183">
        <f t="shared" si="172"/>
        <v>0</v>
      </c>
      <c r="AC220" s="183">
        <f t="shared" si="172"/>
        <v>0</v>
      </c>
      <c r="AD220" s="183">
        <f t="shared" si="172"/>
        <v>0</v>
      </c>
      <c r="AE220" s="183">
        <f t="shared" si="172"/>
        <v>0</v>
      </c>
      <c r="AF220" s="196">
        <f t="shared" si="172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71"/>
        <v>0</v>
      </c>
      <c r="D221" s="183">
        <f t="shared" si="171"/>
        <v>0</v>
      </c>
      <c r="E221" s="183">
        <f t="shared" si="171"/>
        <v>0</v>
      </c>
      <c r="F221" s="183">
        <f t="shared" si="171"/>
        <v>0</v>
      </c>
      <c r="G221" s="183">
        <f t="shared" si="171"/>
        <v>0</v>
      </c>
      <c r="H221" s="183">
        <f t="shared" si="171"/>
        <v>0</v>
      </c>
      <c r="I221" s="183">
        <f t="shared" si="171"/>
        <v>0</v>
      </c>
      <c r="J221" s="183">
        <f t="shared" si="171"/>
        <v>0</v>
      </c>
      <c r="K221" s="183">
        <f t="shared" si="171"/>
        <v>0</v>
      </c>
      <c r="L221" s="183">
        <f t="shared" si="171"/>
        <v>0</v>
      </c>
      <c r="M221" s="183">
        <f t="shared" si="171"/>
        <v>0</v>
      </c>
      <c r="N221" s="183">
        <f t="shared" si="171"/>
        <v>0</v>
      </c>
      <c r="O221" s="183">
        <f t="shared" si="171"/>
        <v>0</v>
      </c>
      <c r="P221" s="183">
        <f t="shared" si="171"/>
        <v>0</v>
      </c>
      <c r="Q221" s="183">
        <f t="shared" si="171"/>
        <v>0</v>
      </c>
      <c r="R221" s="183">
        <f t="shared" si="171"/>
        <v>0</v>
      </c>
      <c r="S221" s="183">
        <f t="shared" si="173"/>
        <v>0</v>
      </c>
      <c r="T221" s="183">
        <f t="shared" si="173"/>
        <v>0</v>
      </c>
      <c r="U221" s="183">
        <f t="shared" si="173"/>
        <v>0</v>
      </c>
      <c r="V221" s="183">
        <f t="shared" si="173"/>
        <v>0</v>
      </c>
      <c r="W221" s="183">
        <f t="shared" si="172"/>
        <v>0</v>
      </c>
      <c r="X221" s="183">
        <f t="shared" si="172"/>
        <v>0</v>
      </c>
      <c r="Y221" s="183">
        <f t="shared" si="172"/>
        <v>0</v>
      </c>
      <c r="Z221" s="183">
        <f t="shared" si="172"/>
        <v>0</v>
      </c>
      <c r="AA221" s="183">
        <f t="shared" si="172"/>
        <v>0</v>
      </c>
      <c r="AB221" s="183">
        <f t="shared" si="172"/>
        <v>0</v>
      </c>
      <c r="AC221" s="183">
        <f t="shared" si="172"/>
        <v>0</v>
      </c>
      <c r="AD221" s="183">
        <f t="shared" si="172"/>
        <v>0</v>
      </c>
      <c r="AE221" s="183">
        <f t="shared" si="172"/>
        <v>0</v>
      </c>
      <c r="AF221" s="196">
        <f t="shared" si="172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71"/>
        <v>0</v>
      </c>
      <c r="D222" s="183">
        <f t="shared" si="171"/>
        <v>0</v>
      </c>
      <c r="E222" s="183">
        <f t="shared" si="171"/>
        <v>0</v>
      </c>
      <c r="F222" s="183">
        <f t="shared" si="171"/>
        <v>0</v>
      </c>
      <c r="G222" s="183">
        <f t="shared" si="171"/>
        <v>0</v>
      </c>
      <c r="H222" s="183">
        <f t="shared" si="171"/>
        <v>0</v>
      </c>
      <c r="I222" s="183">
        <f t="shared" si="171"/>
        <v>0</v>
      </c>
      <c r="J222" s="183">
        <f t="shared" si="171"/>
        <v>0</v>
      </c>
      <c r="K222" s="183">
        <f t="shared" si="171"/>
        <v>0</v>
      </c>
      <c r="L222" s="183">
        <f t="shared" si="171"/>
        <v>0</v>
      </c>
      <c r="M222" s="183">
        <f t="shared" si="171"/>
        <v>0</v>
      </c>
      <c r="N222" s="183">
        <f t="shared" si="171"/>
        <v>0</v>
      </c>
      <c r="O222" s="183">
        <f t="shared" si="171"/>
        <v>0</v>
      </c>
      <c r="P222" s="183">
        <f t="shared" si="171"/>
        <v>0</v>
      </c>
      <c r="Q222" s="183">
        <f t="shared" si="171"/>
        <v>0</v>
      </c>
      <c r="R222" s="183">
        <f t="shared" si="171"/>
        <v>0</v>
      </c>
      <c r="S222" s="183">
        <f t="shared" si="173"/>
        <v>0</v>
      </c>
      <c r="T222" s="183">
        <f t="shared" si="173"/>
        <v>0</v>
      </c>
      <c r="U222" s="183">
        <f t="shared" si="173"/>
        <v>0</v>
      </c>
      <c r="V222" s="183">
        <f t="shared" si="173"/>
        <v>0</v>
      </c>
      <c r="W222" s="183">
        <f t="shared" si="172"/>
        <v>0</v>
      </c>
      <c r="X222" s="183">
        <f t="shared" si="172"/>
        <v>0</v>
      </c>
      <c r="Y222" s="183">
        <f t="shared" si="172"/>
        <v>0</v>
      </c>
      <c r="Z222" s="183">
        <f t="shared" si="172"/>
        <v>0</v>
      </c>
      <c r="AA222" s="183">
        <f t="shared" si="172"/>
        <v>0</v>
      </c>
      <c r="AB222" s="183">
        <f t="shared" si="172"/>
        <v>0</v>
      </c>
      <c r="AC222" s="183">
        <f t="shared" si="172"/>
        <v>0</v>
      </c>
      <c r="AD222" s="183">
        <f t="shared" si="172"/>
        <v>0</v>
      </c>
      <c r="AE222" s="183">
        <f t="shared" si="172"/>
        <v>0</v>
      </c>
      <c r="AF222" s="196">
        <f t="shared" si="172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71"/>
        <v>0</v>
      </c>
      <c r="D223" s="183">
        <f t="shared" si="171"/>
        <v>0</v>
      </c>
      <c r="E223" s="183">
        <f t="shared" si="171"/>
        <v>0</v>
      </c>
      <c r="F223" s="183">
        <f t="shared" si="171"/>
        <v>0</v>
      </c>
      <c r="G223" s="183">
        <f t="shared" si="171"/>
        <v>0</v>
      </c>
      <c r="H223" s="183">
        <f t="shared" si="171"/>
        <v>0</v>
      </c>
      <c r="I223" s="183">
        <f t="shared" si="171"/>
        <v>0</v>
      </c>
      <c r="J223" s="183">
        <f t="shared" si="171"/>
        <v>0</v>
      </c>
      <c r="K223" s="183">
        <f t="shared" si="171"/>
        <v>0</v>
      </c>
      <c r="L223" s="183">
        <f t="shared" si="171"/>
        <v>0</v>
      </c>
      <c r="M223" s="183">
        <f t="shared" si="171"/>
        <v>0</v>
      </c>
      <c r="N223" s="183">
        <f t="shared" si="171"/>
        <v>0</v>
      </c>
      <c r="O223" s="183">
        <f t="shared" si="171"/>
        <v>0</v>
      </c>
      <c r="P223" s="183">
        <f t="shared" si="171"/>
        <v>0</v>
      </c>
      <c r="Q223" s="183">
        <f t="shared" si="171"/>
        <v>0</v>
      </c>
      <c r="R223" s="183">
        <f t="shared" si="171"/>
        <v>0</v>
      </c>
      <c r="S223" s="183">
        <f t="shared" si="173"/>
        <v>0</v>
      </c>
      <c r="T223" s="183">
        <f t="shared" si="173"/>
        <v>0</v>
      </c>
      <c r="U223" s="183">
        <f t="shared" si="173"/>
        <v>0</v>
      </c>
      <c r="V223" s="183">
        <f t="shared" si="173"/>
        <v>0</v>
      </c>
      <c r="W223" s="183">
        <f t="shared" si="172"/>
        <v>0</v>
      </c>
      <c r="X223" s="183">
        <f t="shared" si="172"/>
        <v>0</v>
      </c>
      <c r="Y223" s="183">
        <f t="shared" si="172"/>
        <v>0</v>
      </c>
      <c r="Z223" s="183">
        <f t="shared" si="172"/>
        <v>0</v>
      </c>
      <c r="AA223" s="183">
        <f t="shared" si="172"/>
        <v>0</v>
      </c>
      <c r="AB223" s="183">
        <f t="shared" si="172"/>
        <v>0</v>
      </c>
      <c r="AC223" s="183">
        <f t="shared" si="172"/>
        <v>0</v>
      </c>
      <c r="AD223" s="183">
        <f t="shared" si="172"/>
        <v>0</v>
      </c>
      <c r="AE223" s="183">
        <f t="shared" si="172"/>
        <v>0</v>
      </c>
      <c r="AF223" s="196">
        <f t="shared" si="172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71"/>
        <v>0</v>
      </c>
      <c r="D224" s="183">
        <f t="shared" si="171"/>
        <v>0</v>
      </c>
      <c r="E224" s="183">
        <f t="shared" si="171"/>
        <v>0</v>
      </c>
      <c r="F224" s="183">
        <f t="shared" si="171"/>
        <v>0</v>
      </c>
      <c r="G224" s="183">
        <f t="shared" si="171"/>
        <v>0</v>
      </c>
      <c r="H224" s="183">
        <f t="shared" si="171"/>
        <v>0</v>
      </c>
      <c r="I224" s="183">
        <f t="shared" si="171"/>
        <v>0</v>
      </c>
      <c r="J224" s="183">
        <f t="shared" si="171"/>
        <v>0</v>
      </c>
      <c r="K224" s="183">
        <f t="shared" si="171"/>
        <v>0</v>
      </c>
      <c r="L224" s="183">
        <f t="shared" si="171"/>
        <v>0</v>
      </c>
      <c r="M224" s="183">
        <f t="shared" si="171"/>
        <v>0</v>
      </c>
      <c r="N224" s="183">
        <f t="shared" si="171"/>
        <v>0</v>
      </c>
      <c r="O224" s="183">
        <f t="shared" si="171"/>
        <v>0</v>
      </c>
      <c r="P224" s="183">
        <f t="shared" si="171"/>
        <v>0</v>
      </c>
      <c r="Q224" s="183">
        <f t="shared" si="171"/>
        <v>0</v>
      </c>
      <c r="R224" s="183">
        <f t="shared" si="171"/>
        <v>0</v>
      </c>
      <c r="S224" s="183">
        <f t="shared" si="173"/>
        <v>0</v>
      </c>
      <c r="T224" s="183">
        <f t="shared" si="173"/>
        <v>0</v>
      </c>
      <c r="U224" s="183">
        <f t="shared" si="173"/>
        <v>0</v>
      </c>
      <c r="V224" s="183">
        <f t="shared" si="173"/>
        <v>0</v>
      </c>
      <c r="W224" s="183">
        <f t="shared" si="172"/>
        <v>0</v>
      </c>
      <c r="X224" s="183">
        <f t="shared" si="172"/>
        <v>0</v>
      </c>
      <c r="Y224" s="183">
        <f t="shared" si="172"/>
        <v>0</v>
      </c>
      <c r="Z224" s="183">
        <f t="shared" si="172"/>
        <v>0</v>
      </c>
      <c r="AA224" s="183">
        <f t="shared" si="172"/>
        <v>0</v>
      </c>
      <c r="AB224" s="183">
        <f t="shared" si="172"/>
        <v>0</v>
      </c>
      <c r="AC224" s="183">
        <f t="shared" si="172"/>
        <v>0</v>
      </c>
      <c r="AD224" s="183">
        <f t="shared" si="172"/>
        <v>0</v>
      </c>
      <c r="AE224" s="183">
        <f t="shared" si="172"/>
        <v>0</v>
      </c>
      <c r="AF224" s="196">
        <f t="shared" si="172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71"/>
        <v>0</v>
      </c>
      <c r="D225" s="183">
        <f t="shared" si="171"/>
        <v>0</v>
      </c>
      <c r="E225" s="183">
        <f t="shared" si="171"/>
        <v>0</v>
      </c>
      <c r="F225" s="183">
        <f t="shared" si="171"/>
        <v>0</v>
      </c>
      <c r="G225" s="183">
        <f t="shared" si="171"/>
        <v>0</v>
      </c>
      <c r="H225" s="183">
        <f t="shared" si="171"/>
        <v>0</v>
      </c>
      <c r="I225" s="183">
        <f t="shared" si="171"/>
        <v>0</v>
      </c>
      <c r="J225" s="183">
        <f t="shared" si="171"/>
        <v>0</v>
      </c>
      <c r="K225" s="183">
        <f t="shared" si="171"/>
        <v>0</v>
      </c>
      <c r="L225" s="183">
        <f t="shared" si="171"/>
        <v>0</v>
      </c>
      <c r="M225" s="183">
        <f t="shared" si="171"/>
        <v>0</v>
      </c>
      <c r="N225" s="183">
        <f t="shared" si="171"/>
        <v>0</v>
      </c>
      <c r="O225" s="183">
        <f t="shared" si="171"/>
        <v>0</v>
      </c>
      <c r="P225" s="183">
        <f t="shared" si="171"/>
        <v>0</v>
      </c>
      <c r="Q225" s="183">
        <f t="shared" si="171"/>
        <v>0</v>
      </c>
      <c r="R225" s="183">
        <f t="shared" si="171"/>
        <v>0</v>
      </c>
      <c r="S225" s="183">
        <f t="shared" si="173"/>
        <v>0</v>
      </c>
      <c r="T225" s="183">
        <f t="shared" si="173"/>
        <v>0</v>
      </c>
      <c r="U225" s="183">
        <f t="shared" si="173"/>
        <v>0</v>
      </c>
      <c r="V225" s="183">
        <f t="shared" si="173"/>
        <v>0</v>
      </c>
      <c r="W225" s="183">
        <f t="shared" si="172"/>
        <v>0</v>
      </c>
      <c r="X225" s="183">
        <f t="shared" si="172"/>
        <v>0</v>
      </c>
      <c r="Y225" s="183">
        <f t="shared" si="172"/>
        <v>0</v>
      </c>
      <c r="Z225" s="183">
        <f t="shared" si="172"/>
        <v>0</v>
      </c>
      <c r="AA225" s="183">
        <f t="shared" si="172"/>
        <v>0</v>
      </c>
      <c r="AB225" s="183">
        <f t="shared" si="172"/>
        <v>0</v>
      </c>
      <c r="AC225" s="183">
        <f t="shared" si="172"/>
        <v>0</v>
      </c>
      <c r="AD225" s="183">
        <f t="shared" si="172"/>
        <v>0</v>
      </c>
      <c r="AE225" s="183">
        <f t="shared" si="172"/>
        <v>0</v>
      </c>
      <c r="AF225" s="196">
        <f t="shared" si="172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71"/>
        <v>0</v>
      </c>
      <c r="D226" s="183">
        <f t="shared" si="171"/>
        <v>0</v>
      </c>
      <c r="E226" s="183">
        <f t="shared" si="171"/>
        <v>0</v>
      </c>
      <c r="F226" s="183">
        <f t="shared" si="171"/>
        <v>0</v>
      </c>
      <c r="G226" s="183">
        <f t="shared" si="171"/>
        <v>0</v>
      </c>
      <c r="H226" s="183">
        <f t="shared" si="171"/>
        <v>0</v>
      </c>
      <c r="I226" s="183">
        <f t="shared" si="171"/>
        <v>0</v>
      </c>
      <c r="J226" s="183">
        <f t="shared" si="171"/>
        <v>0</v>
      </c>
      <c r="K226" s="183">
        <f t="shared" si="171"/>
        <v>0</v>
      </c>
      <c r="L226" s="183">
        <f t="shared" si="171"/>
        <v>0</v>
      </c>
      <c r="M226" s="183">
        <f t="shared" si="171"/>
        <v>0</v>
      </c>
      <c r="N226" s="183">
        <f t="shared" si="171"/>
        <v>0</v>
      </c>
      <c r="O226" s="183">
        <f t="shared" si="171"/>
        <v>0</v>
      </c>
      <c r="P226" s="183">
        <f t="shared" si="171"/>
        <v>0</v>
      </c>
      <c r="Q226" s="183">
        <f t="shared" si="171"/>
        <v>0</v>
      </c>
      <c r="R226" s="183">
        <f t="shared" si="171"/>
        <v>0</v>
      </c>
      <c r="S226" s="183">
        <f t="shared" si="173"/>
        <v>0</v>
      </c>
      <c r="T226" s="183">
        <f t="shared" si="173"/>
        <v>0</v>
      </c>
      <c r="U226" s="183">
        <f t="shared" si="173"/>
        <v>0</v>
      </c>
      <c r="V226" s="183">
        <f t="shared" si="173"/>
        <v>0</v>
      </c>
      <c r="W226" s="183">
        <f t="shared" si="173"/>
        <v>0</v>
      </c>
      <c r="X226" s="183">
        <f t="shared" si="173"/>
        <v>0</v>
      </c>
      <c r="Y226" s="183">
        <f t="shared" si="173"/>
        <v>0</v>
      </c>
      <c r="Z226" s="183">
        <f t="shared" si="173"/>
        <v>0</v>
      </c>
      <c r="AA226" s="183">
        <f t="shared" si="173"/>
        <v>0</v>
      </c>
      <c r="AB226" s="183">
        <f t="shared" si="173"/>
        <v>0</v>
      </c>
      <c r="AC226" s="183">
        <f t="shared" si="173"/>
        <v>0</v>
      </c>
      <c r="AD226" s="183">
        <f t="shared" si="173"/>
        <v>0</v>
      </c>
      <c r="AE226" s="183">
        <f t="shared" si="173"/>
        <v>0</v>
      </c>
      <c r="AF226" s="196">
        <f t="shared" si="173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174">B227</f>
        <v>0</v>
      </c>
      <c r="D227" s="183">
        <f t="shared" si="174"/>
        <v>0</v>
      </c>
      <c r="E227" s="183">
        <f t="shared" si="174"/>
        <v>0</v>
      </c>
      <c r="F227" s="183">
        <f t="shared" si="174"/>
        <v>0</v>
      </c>
      <c r="G227" s="183">
        <f t="shared" si="174"/>
        <v>0</v>
      </c>
      <c r="H227" s="183">
        <f t="shared" si="174"/>
        <v>0</v>
      </c>
      <c r="I227" s="183">
        <f t="shared" si="174"/>
        <v>0</v>
      </c>
      <c r="J227" s="183">
        <f t="shared" si="174"/>
        <v>0</v>
      </c>
      <c r="K227" s="183">
        <f t="shared" si="174"/>
        <v>0</v>
      </c>
      <c r="L227" s="183">
        <f t="shared" si="174"/>
        <v>0</v>
      </c>
      <c r="M227" s="183">
        <f t="shared" si="174"/>
        <v>0</v>
      </c>
      <c r="N227" s="183">
        <f t="shared" si="174"/>
        <v>0</v>
      </c>
      <c r="O227" s="183">
        <f t="shared" si="174"/>
        <v>0</v>
      </c>
      <c r="P227" s="183">
        <f t="shared" si="174"/>
        <v>0</v>
      </c>
      <c r="Q227" s="183">
        <f t="shared" si="174"/>
        <v>0</v>
      </c>
      <c r="R227" s="183">
        <f t="shared" si="174"/>
        <v>0</v>
      </c>
      <c r="S227" s="183">
        <f t="shared" si="173"/>
        <v>0</v>
      </c>
      <c r="T227" s="183">
        <f t="shared" si="173"/>
        <v>0</v>
      </c>
      <c r="U227" s="183">
        <f t="shared" si="173"/>
        <v>0</v>
      </c>
      <c r="V227" s="183">
        <f t="shared" si="173"/>
        <v>0</v>
      </c>
      <c r="W227" s="183">
        <f t="shared" si="173"/>
        <v>0</v>
      </c>
      <c r="X227" s="183">
        <f t="shared" si="173"/>
        <v>0</v>
      </c>
      <c r="Y227" s="183">
        <f t="shared" si="173"/>
        <v>0</v>
      </c>
      <c r="Z227" s="183">
        <f t="shared" si="173"/>
        <v>0</v>
      </c>
      <c r="AA227" s="183">
        <f t="shared" si="173"/>
        <v>0</v>
      </c>
      <c r="AB227" s="183">
        <f t="shared" si="173"/>
        <v>0</v>
      </c>
      <c r="AC227" s="183">
        <f t="shared" si="173"/>
        <v>0</v>
      </c>
      <c r="AD227" s="183">
        <f t="shared" si="173"/>
        <v>0</v>
      </c>
      <c r="AE227" s="183">
        <f t="shared" si="173"/>
        <v>0</v>
      </c>
      <c r="AF227" s="196">
        <f t="shared" si="173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74"/>
        <v>0</v>
      </c>
      <c r="D228" s="183">
        <f t="shared" si="174"/>
        <v>0</v>
      </c>
      <c r="E228" s="183">
        <f t="shared" si="174"/>
        <v>0</v>
      </c>
      <c r="F228" s="183">
        <f t="shared" si="174"/>
        <v>0</v>
      </c>
      <c r="G228" s="183">
        <f t="shared" si="174"/>
        <v>0</v>
      </c>
      <c r="H228" s="183">
        <f t="shared" si="174"/>
        <v>0</v>
      </c>
      <c r="I228" s="183">
        <f t="shared" si="174"/>
        <v>0</v>
      </c>
      <c r="J228" s="183">
        <f t="shared" si="174"/>
        <v>0</v>
      </c>
      <c r="K228" s="183">
        <f t="shared" si="174"/>
        <v>0</v>
      </c>
      <c r="L228" s="183">
        <f t="shared" si="174"/>
        <v>0</v>
      </c>
      <c r="M228" s="183">
        <f t="shared" si="174"/>
        <v>0</v>
      </c>
      <c r="N228" s="183">
        <f t="shared" si="174"/>
        <v>0</v>
      </c>
      <c r="O228" s="183">
        <f t="shared" si="174"/>
        <v>0</v>
      </c>
      <c r="P228" s="183">
        <f t="shared" si="174"/>
        <v>0</v>
      </c>
      <c r="Q228" s="183">
        <f t="shared" si="174"/>
        <v>0</v>
      </c>
      <c r="R228" s="183">
        <f t="shared" si="174"/>
        <v>0</v>
      </c>
      <c r="S228" s="183">
        <f t="shared" si="173"/>
        <v>0</v>
      </c>
      <c r="T228" s="183">
        <f t="shared" si="173"/>
        <v>0</v>
      </c>
      <c r="U228" s="183">
        <f t="shared" si="173"/>
        <v>0</v>
      </c>
      <c r="V228" s="183">
        <f t="shared" si="173"/>
        <v>0</v>
      </c>
      <c r="W228" s="183">
        <f t="shared" si="173"/>
        <v>0</v>
      </c>
      <c r="X228" s="183">
        <f t="shared" si="173"/>
        <v>0</v>
      </c>
      <c r="Y228" s="183">
        <f t="shared" si="173"/>
        <v>0</v>
      </c>
      <c r="Z228" s="183">
        <f t="shared" si="173"/>
        <v>0</v>
      </c>
      <c r="AA228" s="183">
        <f t="shared" si="173"/>
        <v>0</v>
      </c>
      <c r="AB228" s="183">
        <f t="shared" si="173"/>
        <v>0</v>
      </c>
      <c r="AC228" s="183">
        <f t="shared" si="173"/>
        <v>0</v>
      </c>
      <c r="AD228" s="183">
        <f t="shared" si="173"/>
        <v>0</v>
      </c>
      <c r="AE228" s="183">
        <f t="shared" si="173"/>
        <v>0</v>
      </c>
      <c r="AF228" s="196">
        <f t="shared" si="173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74"/>
        <v>0</v>
      </c>
      <c r="D229" s="183">
        <f t="shared" si="174"/>
        <v>0</v>
      </c>
      <c r="E229" s="183">
        <f t="shared" si="174"/>
        <v>0</v>
      </c>
      <c r="F229" s="183">
        <f t="shared" si="174"/>
        <v>0</v>
      </c>
      <c r="G229" s="183">
        <f t="shared" si="174"/>
        <v>0</v>
      </c>
      <c r="H229" s="183">
        <f t="shared" si="174"/>
        <v>0</v>
      </c>
      <c r="I229" s="183">
        <f t="shared" si="174"/>
        <v>0</v>
      </c>
      <c r="J229" s="183">
        <f t="shared" si="174"/>
        <v>0</v>
      </c>
      <c r="K229" s="183">
        <f t="shared" si="174"/>
        <v>0</v>
      </c>
      <c r="L229" s="183">
        <f t="shared" si="174"/>
        <v>0</v>
      </c>
      <c r="M229" s="183">
        <f t="shared" si="174"/>
        <v>0</v>
      </c>
      <c r="N229" s="183">
        <f t="shared" si="174"/>
        <v>0</v>
      </c>
      <c r="O229" s="183">
        <f t="shared" si="174"/>
        <v>0</v>
      </c>
      <c r="P229" s="183">
        <f t="shared" si="174"/>
        <v>0</v>
      </c>
      <c r="Q229" s="183">
        <f t="shared" si="174"/>
        <v>0</v>
      </c>
      <c r="R229" s="183">
        <f t="shared" si="174"/>
        <v>0</v>
      </c>
      <c r="S229" s="183">
        <f t="shared" si="173"/>
        <v>0</v>
      </c>
      <c r="T229" s="183">
        <f t="shared" si="173"/>
        <v>0</v>
      </c>
      <c r="U229" s="183">
        <f t="shared" si="173"/>
        <v>0</v>
      </c>
      <c r="V229" s="183">
        <f t="shared" si="173"/>
        <v>0</v>
      </c>
      <c r="W229" s="183">
        <f t="shared" si="173"/>
        <v>0</v>
      </c>
      <c r="X229" s="183">
        <f t="shared" si="173"/>
        <v>0</v>
      </c>
      <c r="Y229" s="183">
        <f t="shared" si="173"/>
        <v>0</v>
      </c>
      <c r="Z229" s="183">
        <f t="shared" si="173"/>
        <v>0</v>
      </c>
      <c r="AA229" s="183">
        <f t="shared" si="173"/>
        <v>0</v>
      </c>
      <c r="AB229" s="183">
        <f t="shared" si="173"/>
        <v>0</v>
      </c>
      <c r="AC229" s="183">
        <f t="shared" si="173"/>
        <v>0</v>
      </c>
      <c r="AD229" s="183">
        <f t="shared" si="173"/>
        <v>0</v>
      </c>
      <c r="AE229" s="183">
        <f t="shared" si="173"/>
        <v>0</v>
      </c>
      <c r="AF229" s="196">
        <f t="shared" si="173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74"/>
        <v>0</v>
      </c>
      <c r="D230" s="183">
        <f t="shared" si="174"/>
        <v>0</v>
      </c>
      <c r="E230" s="183">
        <f t="shared" si="174"/>
        <v>0</v>
      </c>
      <c r="F230" s="183">
        <f t="shared" si="174"/>
        <v>0</v>
      </c>
      <c r="G230" s="183">
        <f t="shared" si="174"/>
        <v>0</v>
      </c>
      <c r="H230" s="183">
        <f t="shared" si="174"/>
        <v>0</v>
      </c>
      <c r="I230" s="183">
        <f t="shared" si="174"/>
        <v>0</v>
      </c>
      <c r="J230" s="183">
        <f t="shared" si="174"/>
        <v>0</v>
      </c>
      <c r="K230" s="183">
        <f t="shared" si="174"/>
        <v>0</v>
      </c>
      <c r="L230" s="183">
        <f t="shared" si="174"/>
        <v>0</v>
      </c>
      <c r="M230" s="183">
        <f t="shared" si="174"/>
        <v>0</v>
      </c>
      <c r="N230" s="183">
        <f t="shared" si="174"/>
        <v>0</v>
      </c>
      <c r="O230" s="183">
        <f t="shared" si="174"/>
        <v>0</v>
      </c>
      <c r="P230" s="183">
        <f t="shared" si="174"/>
        <v>0</v>
      </c>
      <c r="Q230" s="183">
        <f t="shared" si="174"/>
        <v>0</v>
      </c>
      <c r="R230" s="183">
        <f t="shared" si="174"/>
        <v>0</v>
      </c>
      <c r="S230" s="183">
        <f t="shared" si="173"/>
        <v>0</v>
      </c>
      <c r="T230" s="183">
        <f t="shared" si="173"/>
        <v>0</v>
      </c>
      <c r="U230" s="183">
        <f t="shared" si="173"/>
        <v>0</v>
      </c>
      <c r="V230" s="183">
        <f t="shared" si="173"/>
        <v>0</v>
      </c>
      <c r="W230" s="183">
        <f t="shared" si="173"/>
        <v>0</v>
      </c>
      <c r="X230" s="183">
        <f t="shared" si="173"/>
        <v>0</v>
      </c>
      <c r="Y230" s="183">
        <f t="shared" si="173"/>
        <v>0</v>
      </c>
      <c r="Z230" s="183">
        <f t="shared" si="173"/>
        <v>0</v>
      </c>
      <c r="AA230" s="183">
        <f t="shared" si="173"/>
        <v>0</v>
      </c>
      <c r="AB230" s="183">
        <f t="shared" si="173"/>
        <v>0</v>
      </c>
      <c r="AC230" s="183">
        <f t="shared" si="173"/>
        <v>0</v>
      </c>
      <c r="AD230" s="183">
        <f t="shared" si="173"/>
        <v>0</v>
      </c>
      <c r="AE230" s="183">
        <f t="shared" si="173"/>
        <v>0</v>
      </c>
      <c r="AF230" s="196">
        <f t="shared" si="173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74"/>
        <v>0</v>
      </c>
      <c r="D231" s="183">
        <f t="shared" si="174"/>
        <v>0</v>
      </c>
      <c r="E231" s="183">
        <f t="shared" si="174"/>
        <v>0</v>
      </c>
      <c r="F231" s="183">
        <f t="shared" si="174"/>
        <v>0</v>
      </c>
      <c r="G231" s="183">
        <f t="shared" si="174"/>
        <v>0</v>
      </c>
      <c r="H231" s="183">
        <f t="shared" si="174"/>
        <v>0</v>
      </c>
      <c r="I231" s="183">
        <f t="shared" si="174"/>
        <v>0</v>
      </c>
      <c r="J231" s="183">
        <f t="shared" si="174"/>
        <v>0</v>
      </c>
      <c r="K231" s="183">
        <f t="shared" si="174"/>
        <v>0</v>
      </c>
      <c r="L231" s="183">
        <f t="shared" si="174"/>
        <v>0</v>
      </c>
      <c r="M231" s="183">
        <f t="shared" si="174"/>
        <v>0</v>
      </c>
      <c r="N231" s="183">
        <f t="shared" si="174"/>
        <v>0</v>
      </c>
      <c r="O231" s="183">
        <f t="shared" si="174"/>
        <v>0</v>
      </c>
      <c r="P231" s="183">
        <f t="shared" si="174"/>
        <v>0</v>
      </c>
      <c r="Q231" s="183">
        <f t="shared" si="174"/>
        <v>0</v>
      </c>
      <c r="R231" s="183">
        <f t="shared" si="174"/>
        <v>0</v>
      </c>
      <c r="S231" s="183">
        <f t="shared" si="173"/>
        <v>0</v>
      </c>
      <c r="T231" s="183">
        <f t="shared" si="173"/>
        <v>0</v>
      </c>
      <c r="U231" s="183">
        <f t="shared" si="173"/>
        <v>0</v>
      </c>
      <c r="V231" s="183">
        <f t="shared" si="173"/>
        <v>0</v>
      </c>
      <c r="W231" s="183">
        <f t="shared" si="173"/>
        <v>0</v>
      </c>
      <c r="X231" s="183">
        <f t="shared" si="173"/>
        <v>0</v>
      </c>
      <c r="Y231" s="183">
        <f t="shared" si="173"/>
        <v>0</v>
      </c>
      <c r="Z231" s="183">
        <f t="shared" si="173"/>
        <v>0</v>
      </c>
      <c r="AA231" s="183">
        <f t="shared" si="173"/>
        <v>0</v>
      </c>
      <c r="AB231" s="183">
        <f t="shared" si="173"/>
        <v>0</v>
      </c>
      <c r="AC231" s="183">
        <f t="shared" si="173"/>
        <v>0</v>
      </c>
      <c r="AD231" s="183">
        <f t="shared" si="173"/>
        <v>0</v>
      </c>
      <c r="AE231" s="183">
        <f t="shared" si="173"/>
        <v>0</v>
      </c>
      <c r="AF231" s="196">
        <f t="shared" si="173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74"/>
        <v>0</v>
      </c>
      <c r="D232" s="183">
        <f t="shared" si="174"/>
        <v>0</v>
      </c>
      <c r="E232" s="183">
        <f t="shared" si="174"/>
        <v>0</v>
      </c>
      <c r="F232" s="183">
        <f t="shared" si="174"/>
        <v>0</v>
      </c>
      <c r="G232" s="183">
        <f t="shared" si="174"/>
        <v>0</v>
      </c>
      <c r="H232" s="183">
        <f t="shared" si="174"/>
        <v>0</v>
      </c>
      <c r="I232" s="183">
        <f t="shared" si="174"/>
        <v>0</v>
      </c>
      <c r="J232" s="183">
        <f t="shared" si="174"/>
        <v>0</v>
      </c>
      <c r="K232" s="183">
        <f t="shared" si="174"/>
        <v>0</v>
      </c>
      <c r="L232" s="183">
        <f t="shared" si="174"/>
        <v>0</v>
      </c>
      <c r="M232" s="183">
        <f t="shared" si="174"/>
        <v>0</v>
      </c>
      <c r="N232" s="183">
        <f t="shared" si="174"/>
        <v>0</v>
      </c>
      <c r="O232" s="183">
        <f t="shared" si="174"/>
        <v>0</v>
      </c>
      <c r="P232" s="183">
        <f t="shared" si="174"/>
        <v>0</v>
      </c>
      <c r="Q232" s="183">
        <f t="shared" si="174"/>
        <v>0</v>
      </c>
      <c r="R232" s="183">
        <f t="shared" si="174"/>
        <v>0</v>
      </c>
      <c r="S232" s="183">
        <f t="shared" si="173"/>
        <v>0</v>
      </c>
      <c r="T232" s="183">
        <f t="shared" si="173"/>
        <v>0</v>
      </c>
      <c r="U232" s="183">
        <f t="shared" si="173"/>
        <v>0</v>
      </c>
      <c r="V232" s="183">
        <f t="shared" si="173"/>
        <v>0</v>
      </c>
      <c r="W232" s="183">
        <f t="shared" si="173"/>
        <v>0</v>
      </c>
      <c r="X232" s="183">
        <f t="shared" si="173"/>
        <v>0</v>
      </c>
      <c r="Y232" s="183">
        <f t="shared" si="173"/>
        <v>0</v>
      </c>
      <c r="Z232" s="183">
        <f t="shared" si="173"/>
        <v>0</v>
      </c>
      <c r="AA232" s="183">
        <f t="shared" si="173"/>
        <v>0</v>
      </c>
      <c r="AB232" s="183">
        <f t="shared" si="173"/>
        <v>0</v>
      </c>
      <c r="AC232" s="183">
        <f t="shared" si="173"/>
        <v>0</v>
      </c>
      <c r="AD232" s="183">
        <f t="shared" si="173"/>
        <v>0</v>
      </c>
      <c r="AE232" s="183">
        <f t="shared" si="173"/>
        <v>0</v>
      </c>
      <c r="AF232" s="196">
        <f t="shared" si="173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74"/>
        <v>0</v>
      </c>
      <c r="D233" s="183">
        <f t="shared" si="174"/>
        <v>0</v>
      </c>
      <c r="E233" s="183">
        <f t="shared" si="174"/>
        <v>0</v>
      </c>
      <c r="F233" s="183">
        <f t="shared" si="174"/>
        <v>0</v>
      </c>
      <c r="G233" s="183">
        <f t="shared" si="174"/>
        <v>0</v>
      </c>
      <c r="H233" s="183">
        <f t="shared" si="174"/>
        <v>0</v>
      </c>
      <c r="I233" s="183">
        <f t="shared" si="174"/>
        <v>0</v>
      </c>
      <c r="J233" s="183">
        <f t="shared" si="174"/>
        <v>0</v>
      </c>
      <c r="K233" s="183">
        <f t="shared" si="174"/>
        <v>0</v>
      </c>
      <c r="L233" s="183">
        <f t="shared" si="174"/>
        <v>0</v>
      </c>
      <c r="M233" s="183">
        <f t="shared" si="174"/>
        <v>0</v>
      </c>
      <c r="N233" s="183">
        <f t="shared" si="174"/>
        <v>0</v>
      </c>
      <c r="O233" s="183">
        <f t="shared" si="174"/>
        <v>0</v>
      </c>
      <c r="P233" s="183">
        <f t="shared" si="174"/>
        <v>0</v>
      </c>
      <c r="Q233" s="183">
        <f t="shared" si="174"/>
        <v>0</v>
      </c>
      <c r="R233" s="183">
        <f t="shared" si="174"/>
        <v>0</v>
      </c>
      <c r="S233" s="183">
        <f t="shared" si="173"/>
        <v>0</v>
      </c>
      <c r="T233" s="183">
        <f t="shared" si="173"/>
        <v>0</v>
      </c>
      <c r="U233" s="183">
        <f t="shared" si="173"/>
        <v>0</v>
      </c>
      <c r="V233" s="183">
        <f t="shared" si="173"/>
        <v>0</v>
      </c>
      <c r="W233" s="183">
        <f t="shared" si="173"/>
        <v>0</v>
      </c>
      <c r="X233" s="183">
        <f t="shared" si="173"/>
        <v>0</v>
      </c>
      <c r="Y233" s="183">
        <f t="shared" si="173"/>
        <v>0</v>
      </c>
      <c r="Z233" s="183">
        <f t="shared" si="173"/>
        <v>0</v>
      </c>
      <c r="AA233" s="183">
        <f t="shared" si="173"/>
        <v>0</v>
      </c>
      <c r="AB233" s="183">
        <f t="shared" si="173"/>
        <v>0</v>
      </c>
      <c r="AC233" s="183">
        <f t="shared" si="173"/>
        <v>0</v>
      </c>
      <c r="AD233" s="183">
        <f t="shared" si="173"/>
        <v>0</v>
      </c>
      <c r="AE233" s="183">
        <f t="shared" si="173"/>
        <v>0</v>
      </c>
      <c r="AF233" s="196">
        <f t="shared" si="173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74"/>
        <v>0</v>
      </c>
      <c r="D234" s="183">
        <f t="shared" si="174"/>
        <v>0</v>
      </c>
      <c r="E234" s="183">
        <f t="shared" si="174"/>
        <v>0</v>
      </c>
      <c r="F234" s="183">
        <f t="shared" si="174"/>
        <v>0</v>
      </c>
      <c r="G234" s="183">
        <f t="shared" si="174"/>
        <v>0</v>
      </c>
      <c r="H234" s="183">
        <f t="shared" si="174"/>
        <v>0</v>
      </c>
      <c r="I234" s="183">
        <f t="shared" si="174"/>
        <v>0</v>
      </c>
      <c r="J234" s="183">
        <f t="shared" si="174"/>
        <v>0</v>
      </c>
      <c r="K234" s="183">
        <f t="shared" si="174"/>
        <v>0</v>
      </c>
      <c r="L234" s="183">
        <f t="shared" si="174"/>
        <v>0</v>
      </c>
      <c r="M234" s="183">
        <f t="shared" si="174"/>
        <v>0</v>
      </c>
      <c r="N234" s="183">
        <f t="shared" si="174"/>
        <v>0</v>
      </c>
      <c r="O234" s="183">
        <f t="shared" si="174"/>
        <v>0</v>
      </c>
      <c r="P234" s="183">
        <f t="shared" si="174"/>
        <v>0</v>
      </c>
      <c r="Q234" s="183">
        <f t="shared" si="174"/>
        <v>0</v>
      </c>
      <c r="R234" s="183">
        <f t="shared" si="174"/>
        <v>0</v>
      </c>
      <c r="S234" s="183">
        <f t="shared" si="173"/>
        <v>0</v>
      </c>
      <c r="T234" s="183">
        <f t="shared" si="173"/>
        <v>0</v>
      </c>
      <c r="U234" s="183">
        <f t="shared" si="173"/>
        <v>0</v>
      </c>
      <c r="V234" s="183">
        <f t="shared" si="173"/>
        <v>0</v>
      </c>
      <c r="W234" s="183">
        <f t="shared" si="173"/>
        <v>0</v>
      </c>
      <c r="X234" s="183">
        <f t="shared" si="173"/>
        <v>0</v>
      </c>
      <c r="Y234" s="183">
        <f t="shared" si="173"/>
        <v>0</v>
      </c>
      <c r="Z234" s="183">
        <f t="shared" si="173"/>
        <v>0</v>
      </c>
      <c r="AA234" s="183">
        <f t="shared" si="173"/>
        <v>0</v>
      </c>
      <c r="AB234" s="183">
        <f t="shared" si="173"/>
        <v>0</v>
      </c>
      <c r="AC234" s="183">
        <f t="shared" si="173"/>
        <v>0</v>
      </c>
      <c r="AD234" s="183">
        <f t="shared" si="173"/>
        <v>0</v>
      </c>
      <c r="AE234" s="183">
        <f t="shared" si="173"/>
        <v>0</v>
      </c>
      <c r="AF234" s="196">
        <f t="shared" si="173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74"/>
        <v>0</v>
      </c>
      <c r="D235" s="183">
        <f t="shared" si="174"/>
        <v>0</v>
      </c>
      <c r="E235" s="183">
        <f t="shared" si="174"/>
        <v>0</v>
      </c>
      <c r="F235" s="183">
        <f t="shared" si="174"/>
        <v>0</v>
      </c>
      <c r="G235" s="183">
        <f t="shared" si="174"/>
        <v>0</v>
      </c>
      <c r="H235" s="183">
        <f t="shared" si="174"/>
        <v>0</v>
      </c>
      <c r="I235" s="183">
        <f t="shared" si="174"/>
        <v>0</v>
      </c>
      <c r="J235" s="183">
        <f t="shared" si="174"/>
        <v>0</v>
      </c>
      <c r="K235" s="183">
        <f t="shared" si="174"/>
        <v>0</v>
      </c>
      <c r="L235" s="183">
        <f t="shared" si="174"/>
        <v>0</v>
      </c>
      <c r="M235" s="183">
        <f t="shared" si="174"/>
        <v>0</v>
      </c>
      <c r="N235" s="183">
        <f t="shared" si="174"/>
        <v>0</v>
      </c>
      <c r="O235" s="183">
        <f t="shared" si="174"/>
        <v>0</v>
      </c>
      <c r="P235" s="183">
        <f t="shared" si="174"/>
        <v>0</v>
      </c>
      <c r="Q235" s="183">
        <f t="shared" si="174"/>
        <v>0</v>
      </c>
      <c r="R235" s="183">
        <f t="shared" si="174"/>
        <v>0</v>
      </c>
      <c r="S235" s="183">
        <f t="shared" si="173"/>
        <v>0</v>
      </c>
      <c r="T235" s="183">
        <f t="shared" si="173"/>
        <v>0</v>
      </c>
      <c r="U235" s="183">
        <f t="shared" si="173"/>
        <v>0</v>
      </c>
      <c r="V235" s="183">
        <f t="shared" si="173"/>
        <v>0</v>
      </c>
      <c r="W235" s="183">
        <f t="shared" si="173"/>
        <v>0</v>
      </c>
      <c r="X235" s="183">
        <f t="shared" si="173"/>
        <v>0</v>
      </c>
      <c r="Y235" s="183">
        <f t="shared" si="173"/>
        <v>0</v>
      </c>
      <c r="Z235" s="183">
        <f t="shared" si="173"/>
        <v>0</v>
      </c>
      <c r="AA235" s="183">
        <f t="shared" si="173"/>
        <v>0</v>
      </c>
      <c r="AB235" s="183">
        <f t="shared" si="173"/>
        <v>0</v>
      </c>
      <c r="AC235" s="183">
        <f t="shared" si="173"/>
        <v>0</v>
      </c>
      <c r="AD235" s="183">
        <f t="shared" si="173"/>
        <v>0</v>
      </c>
      <c r="AE235" s="183">
        <f t="shared" si="173"/>
        <v>0</v>
      </c>
      <c r="AF235" s="196">
        <f t="shared" si="173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74"/>
        <v>0</v>
      </c>
      <c r="D236" s="183">
        <f t="shared" si="174"/>
        <v>0</v>
      </c>
      <c r="E236" s="183">
        <f t="shared" si="174"/>
        <v>0</v>
      </c>
      <c r="F236" s="183">
        <f t="shared" si="174"/>
        <v>0</v>
      </c>
      <c r="G236" s="183">
        <f t="shared" si="174"/>
        <v>0</v>
      </c>
      <c r="H236" s="183">
        <f t="shared" si="174"/>
        <v>0</v>
      </c>
      <c r="I236" s="183">
        <f t="shared" si="174"/>
        <v>0</v>
      </c>
      <c r="J236" s="183">
        <f t="shared" si="174"/>
        <v>0</v>
      </c>
      <c r="K236" s="183">
        <f t="shared" si="174"/>
        <v>0</v>
      </c>
      <c r="L236" s="183">
        <f t="shared" si="174"/>
        <v>0</v>
      </c>
      <c r="M236" s="183">
        <f t="shared" si="174"/>
        <v>0</v>
      </c>
      <c r="N236" s="183">
        <f t="shared" si="174"/>
        <v>0</v>
      </c>
      <c r="O236" s="183">
        <f t="shared" si="174"/>
        <v>0</v>
      </c>
      <c r="P236" s="183">
        <f t="shared" si="174"/>
        <v>0</v>
      </c>
      <c r="Q236" s="183">
        <f t="shared" si="174"/>
        <v>0</v>
      </c>
      <c r="R236" s="183">
        <f t="shared" si="174"/>
        <v>0</v>
      </c>
      <c r="S236" s="183">
        <f t="shared" si="173"/>
        <v>0</v>
      </c>
      <c r="T236" s="183">
        <f t="shared" si="173"/>
        <v>0</v>
      </c>
      <c r="U236" s="183">
        <f t="shared" si="173"/>
        <v>0</v>
      </c>
      <c r="V236" s="183">
        <f t="shared" si="173"/>
        <v>0</v>
      </c>
      <c r="W236" s="183">
        <f t="shared" si="173"/>
        <v>0</v>
      </c>
      <c r="X236" s="183">
        <f t="shared" si="173"/>
        <v>0</v>
      </c>
      <c r="Y236" s="183">
        <f t="shared" si="173"/>
        <v>0</v>
      </c>
      <c r="Z236" s="183">
        <f t="shared" si="173"/>
        <v>0</v>
      </c>
      <c r="AA236" s="183">
        <f t="shared" si="173"/>
        <v>0</v>
      </c>
      <c r="AB236" s="183">
        <f t="shared" si="173"/>
        <v>0</v>
      </c>
      <c r="AC236" s="183">
        <f t="shared" si="173"/>
        <v>0</v>
      </c>
      <c r="AD236" s="183">
        <f t="shared" si="173"/>
        <v>0</v>
      </c>
      <c r="AE236" s="183">
        <f t="shared" si="173"/>
        <v>0</v>
      </c>
      <c r="AF236" s="196">
        <f t="shared" si="173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74"/>
        <v>0</v>
      </c>
      <c r="D237" s="183">
        <f t="shared" si="174"/>
        <v>0</v>
      </c>
      <c r="E237" s="183">
        <f t="shared" si="174"/>
        <v>0</v>
      </c>
      <c r="F237" s="183">
        <f t="shared" si="174"/>
        <v>0</v>
      </c>
      <c r="G237" s="183">
        <f t="shared" si="174"/>
        <v>0</v>
      </c>
      <c r="H237" s="183">
        <f t="shared" si="174"/>
        <v>0</v>
      </c>
      <c r="I237" s="183">
        <f t="shared" si="174"/>
        <v>0</v>
      </c>
      <c r="J237" s="183">
        <f t="shared" si="174"/>
        <v>0</v>
      </c>
      <c r="K237" s="183">
        <f t="shared" si="174"/>
        <v>0</v>
      </c>
      <c r="L237" s="183">
        <f t="shared" si="174"/>
        <v>0</v>
      </c>
      <c r="M237" s="183">
        <f t="shared" si="174"/>
        <v>0</v>
      </c>
      <c r="N237" s="183">
        <f t="shared" si="174"/>
        <v>0</v>
      </c>
      <c r="O237" s="183">
        <f t="shared" si="174"/>
        <v>0</v>
      </c>
      <c r="P237" s="183">
        <f t="shared" si="174"/>
        <v>0</v>
      </c>
      <c r="Q237" s="183">
        <f t="shared" si="174"/>
        <v>0</v>
      </c>
      <c r="R237" s="183">
        <f t="shared" si="174"/>
        <v>0</v>
      </c>
      <c r="S237" s="183">
        <f t="shared" si="173"/>
        <v>0</v>
      </c>
      <c r="T237" s="183">
        <f t="shared" si="173"/>
        <v>0</v>
      </c>
      <c r="U237" s="183">
        <f t="shared" si="173"/>
        <v>0</v>
      </c>
      <c r="V237" s="183">
        <f t="shared" si="173"/>
        <v>0</v>
      </c>
      <c r="W237" s="183">
        <f t="shared" si="173"/>
        <v>0</v>
      </c>
      <c r="X237" s="183">
        <f t="shared" si="173"/>
        <v>0</v>
      </c>
      <c r="Y237" s="183">
        <f t="shared" si="173"/>
        <v>0</v>
      </c>
      <c r="Z237" s="183">
        <f t="shared" si="173"/>
        <v>0</v>
      </c>
      <c r="AA237" s="183">
        <f t="shared" si="173"/>
        <v>0</v>
      </c>
      <c r="AB237" s="183">
        <f t="shared" si="173"/>
        <v>0</v>
      </c>
      <c r="AC237" s="183">
        <f t="shared" si="173"/>
        <v>0</v>
      </c>
      <c r="AD237" s="183">
        <f t="shared" si="173"/>
        <v>0</v>
      </c>
      <c r="AE237" s="183">
        <f t="shared" si="173"/>
        <v>0</v>
      </c>
      <c r="AF237" s="196">
        <f t="shared" si="173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74"/>
        <v>0</v>
      </c>
      <c r="D238" s="183">
        <f t="shared" si="174"/>
        <v>0</v>
      </c>
      <c r="E238" s="183">
        <f t="shared" si="174"/>
        <v>0</v>
      </c>
      <c r="F238" s="183">
        <f t="shared" si="174"/>
        <v>0</v>
      </c>
      <c r="G238" s="183">
        <f t="shared" si="174"/>
        <v>0</v>
      </c>
      <c r="H238" s="183">
        <f t="shared" si="174"/>
        <v>0</v>
      </c>
      <c r="I238" s="183">
        <f t="shared" si="174"/>
        <v>0</v>
      </c>
      <c r="J238" s="183">
        <f t="shared" si="174"/>
        <v>0</v>
      </c>
      <c r="K238" s="183">
        <f t="shared" si="174"/>
        <v>0</v>
      </c>
      <c r="L238" s="183">
        <f t="shared" si="174"/>
        <v>0</v>
      </c>
      <c r="M238" s="183">
        <f t="shared" si="174"/>
        <v>0</v>
      </c>
      <c r="N238" s="183">
        <f t="shared" si="174"/>
        <v>0</v>
      </c>
      <c r="O238" s="183">
        <f t="shared" si="174"/>
        <v>0</v>
      </c>
      <c r="P238" s="183">
        <f t="shared" si="174"/>
        <v>0</v>
      </c>
      <c r="Q238" s="183">
        <f t="shared" si="174"/>
        <v>0</v>
      </c>
      <c r="R238" s="183">
        <f t="shared" si="174"/>
        <v>0</v>
      </c>
      <c r="S238" s="183">
        <f t="shared" si="173"/>
        <v>0</v>
      </c>
      <c r="T238" s="183">
        <f t="shared" si="173"/>
        <v>0</v>
      </c>
      <c r="U238" s="183">
        <f t="shared" si="173"/>
        <v>0</v>
      </c>
      <c r="V238" s="183">
        <f t="shared" si="173"/>
        <v>0</v>
      </c>
      <c r="W238" s="183">
        <f t="shared" si="173"/>
        <v>0</v>
      </c>
      <c r="X238" s="183">
        <f t="shared" si="173"/>
        <v>0</v>
      </c>
      <c r="Y238" s="183">
        <f t="shared" si="173"/>
        <v>0</v>
      </c>
      <c r="Z238" s="183">
        <f t="shared" si="173"/>
        <v>0</v>
      </c>
      <c r="AA238" s="183">
        <f t="shared" si="173"/>
        <v>0</v>
      </c>
      <c r="AB238" s="183">
        <f t="shared" si="173"/>
        <v>0</v>
      </c>
      <c r="AC238" s="183">
        <f t="shared" si="173"/>
        <v>0</v>
      </c>
      <c r="AD238" s="183">
        <f t="shared" si="173"/>
        <v>0</v>
      </c>
      <c r="AE238" s="183">
        <f t="shared" si="173"/>
        <v>0</v>
      </c>
      <c r="AF238" s="196">
        <f t="shared" si="173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74"/>
        <v>0</v>
      </c>
      <c r="D239" s="183">
        <f t="shared" si="174"/>
        <v>0</v>
      </c>
      <c r="E239" s="183">
        <f t="shared" si="174"/>
        <v>0</v>
      </c>
      <c r="F239" s="183">
        <f t="shared" si="174"/>
        <v>0</v>
      </c>
      <c r="G239" s="183">
        <f t="shared" si="174"/>
        <v>0</v>
      </c>
      <c r="H239" s="183">
        <f t="shared" si="174"/>
        <v>0</v>
      </c>
      <c r="I239" s="183">
        <f t="shared" si="174"/>
        <v>0</v>
      </c>
      <c r="J239" s="183">
        <f t="shared" si="174"/>
        <v>0</v>
      </c>
      <c r="K239" s="183">
        <f t="shared" si="174"/>
        <v>0</v>
      </c>
      <c r="L239" s="183">
        <f t="shared" si="174"/>
        <v>0</v>
      </c>
      <c r="M239" s="183">
        <f t="shared" si="174"/>
        <v>0</v>
      </c>
      <c r="N239" s="183">
        <f t="shared" si="174"/>
        <v>0</v>
      </c>
      <c r="O239" s="183">
        <f t="shared" si="174"/>
        <v>0</v>
      </c>
      <c r="P239" s="183">
        <f t="shared" si="174"/>
        <v>0</v>
      </c>
      <c r="Q239" s="183">
        <f t="shared" si="174"/>
        <v>0</v>
      </c>
      <c r="R239" s="183">
        <f t="shared" si="174"/>
        <v>0</v>
      </c>
      <c r="S239" s="183">
        <f t="shared" si="173"/>
        <v>0</v>
      </c>
      <c r="T239" s="183">
        <f t="shared" si="173"/>
        <v>0</v>
      </c>
      <c r="U239" s="183">
        <f t="shared" si="173"/>
        <v>0</v>
      </c>
      <c r="V239" s="183">
        <f t="shared" si="173"/>
        <v>0</v>
      </c>
      <c r="W239" s="183">
        <f t="shared" si="173"/>
        <v>0</v>
      </c>
      <c r="X239" s="183">
        <f t="shared" si="173"/>
        <v>0</v>
      </c>
      <c r="Y239" s="183">
        <f t="shared" si="173"/>
        <v>0</v>
      </c>
      <c r="Z239" s="183">
        <f t="shared" si="173"/>
        <v>0</v>
      </c>
      <c r="AA239" s="183">
        <f t="shared" si="173"/>
        <v>0</v>
      </c>
      <c r="AB239" s="183">
        <f t="shared" si="173"/>
        <v>0</v>
      </c>
      <c r="AC239" s="183">
        <f t="shared" si="173"/>
        <v>0</v>
      </c>
      <c r="AD239" s="183">
        <f t="shared" si="173"/>
        <v>0</v>
      </c>
      <c r="AE239" s="183">
        <f t="shared" si="173"/>
        <v>0</v>
      </c>
      <c r="AF239" s="196">
        <f t="shared" si="173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74"/>
        <v>0</v>
      </c>
      <c r="D240" s="183">
        <f t="shared" si="174"/>
        <v>0</v>
      </c>
      <c r="E240" s="183">
        <f t="shared" si="174"/>
        <v>0</v>
      </c>
      <c r="F240" s="183">
        <f t="shared" si="174"/>
        <v>0</v>
      </c>
      <c r="G240" s="183">
        <f t="shared" si="174"/>
        <v>0</v>
      </c>
      <c r="H240" s="183">
        <f t="shared" si="174"/>
        <v>0</v>
      </c>
      <c r="I240" s="183">
        <f t="shared" si="174"/>
        <v>0</v>
      </c>
      <c r="J240" s="183">
        <f t="shared" si="174"/>
        <v>0</v>
      </c>
      <c r="K240" s="183">
        <f t="shared" si="174"/>
        <v>0</v>
      </c>
      <c r="L240" s="183">
        <f t="shared" si="174"/>
        <v>0</v>
      </c>
      <c r="M240" s="183">
        <f t="shared" si="174"/>
        <v>0</v>
      </c>
      <c r="N240" s="183">
        <f t="shared" si="174"/>
        <v>0</v>
      </c>
      <c r="O240" s="183">
        <f t="shared" si="174"/>
        <v>0</v>
      </c>
      <c r="P240" s="183">
        <f t="shared" si="174"/>
        <v>0</v>
      </c>
      <c r="Q240" s="183">
        <f t="shared" si="174"/>
        <v>0</v>
      </c>
      <c r="R240" s="183">
        <f t="shared" si="174"/>
        <v>0</v>
      </c>
      <c r="S240" s="183">
        <f t="shared" ref="S240:AF255" si="175">R240</f>
        <v>0</v>
      </c>
      <c r="T240" s="183">
        <f t="shared" si="175"/>
        <v>0</v>
      </c>
      <c r="U240" s="183">
        <f t="shared" si="175"/>
        <v>0</v>
      </c>
      <c r="V240" s="183">
        <f t="shared" si="175"/>
        <v>0</v>
      </c>
      <c r="W240" s="183">
        <f t="shared" si="175"/>
        <v>0</v>
      </c>
      <c r="X240" s="183">
        <f t="shared" si="175"/>
        <v>0</v>
      </c>
      <c r="Y240" s="183">
        <f t="shared" si="175"/>
        <v>0</v>
      </c>
      <c r="Z240" s="183">
        <f t="shared" si="175"/>
        <v>0</v>
      </c>
      <c r="AA240" s="183">
        <f t="shared" si="175"/>
        <v>0</v>
      </c>
      <c r="AB240" s="183">
        <f t="shared" si="175"/>
        <v>0</v>
      </c>
      <c r="AC240" s="183">
        <f t="shared" si="175"/>
        <v>0</v>
      </c>
      <c r="AD240" s="183">
        <f t="shared" si="175"/>
        <v>0</v>
      </c>
      <c r="AE240" s="183">
        <f t="shared" si="175"/>
        <v>0</v>
      </c>
      <c r="AF240" s="196">
        <f t="shared" si="175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74"/>
        <v>0</v>
      </c>
      <c r="D241" s="183">
        <f t="shared" si="174"/>
        <v>0</v>
      </c>
      <c r="E241" s="183">
        <f t="shared" si="174"/>
        <v>0</v>
      </c>
      <c r="F241" s="183">
        <f t="shared" si="174"/>
        <v>0</v>
      </c>
      <c r="G241" s="183">
        <f t="shared" si="174"/>
        <v>0</v>
      </c>
      <c r="H241" s="183">
        <f t="shared" si="174"/>
        <v>0</v>
      </c>
      <c r="I241" s="183">
        <f t="shared" si="174"/>
        <v>0</v>
      </c>
      <c r="J241" s="183">
        <f t="shared" si="174"/>
        <v>0</v>
      </c>
      <c r="K241" s="183">
        <f t="shared" si="174"/>
        <v>0</v>
      </c>
      <c r="L241" s="183">
        <f t="shared" si="174"/>
        <v>0</v>
      </c>
      <c r="M241" s="183">
        <f t="shared" si="174"/>
        <v>0</v>
      </c>
      <c r="N241" s="183">
        <f t="shared" si="174"/>
        <v>0</v>
      </c>
      <c r="O241" s="183">
        <f t="shared" si="174"/>
        <v>0</v>
      </c>
      <c r="P241" s="183">
        <f t="shared" si="174"/>
        <v>0</v>
      </c>
      <c r="Q241" s="183">
        <f t="shared" si="174"/>
        <v>0</v>
      </c>
      <c r="R241" s="183">
        <f t="shared" si="174"/>
        <v>0</v>
      </c>
      <c r="S241" s="183">
        <f t="shared" si="175"/>
        <v>0</v>
      </c>
      <c r="T241" s="183">
        <f t="shared" si="175"/>
        <v>0</v>
      </c>
      <c r="U241" s="183">
        <f t="shared" si="175"/>
        <v>0</v>
      </c>
      <c r="V241" s="183">
        <f t="shared" si="175"/>
        <v>0</v>
      </c>
      <c r="W241" s="183">
        <f t="shared" si="175"/>
        <v>0</v>
      </c>
      <c r="X241" s="183">
        <f t="shared" si="175"/>
        <v>0</v>
      </c>
      <c r="Y241" s="183">
        <f t="shared" si="175"/>
        <v>0</v>
      </c>
      <c r="Z241" s="183">
        <f t="shared" si="175"/>
        <v>0</v>
      </c>
      <c r="AA241" s="183">
        <f t="shared" si="175"/>
        <v>0</v>
      </c>
      <c r="AB241" s="183">
        <f t="shared" si="175"/>
        <v>0</v>
      </c>
      <c r="AC241" s="183">
        <f t="shared" si="175"/>
        <v>0</v>
      </c>
      <c r="AD241" s="183">
        <f t="shared" si="175"/>
        <v>0</v>
      </c>
      <c r="AE241" s="183">
        <f t="shared" si="175"/>
        <v>0</v>
      </c>
      <c r="AF241" s="196">
        <f t="shared" si="175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74"/>
        <v>0</v>
      </c>
      <c r="D242" s="183">
        <f t="shared" si="174"/>
        <v>0</v>
      </c>
      <c r="E242" s="183">
        <f t="shared" si="174"/>
        <v>0</v>
      </c>
      <c r="F242" s="183">
        <f t="shared" si="174"/>
        <v>0</v>
      </c>
      <c r="G242" s="183">
        <f t="shared" si="174"/>
        <v>0</v>
      </c>
      <c r="H242" s="183">
        <f t="shared" si="174"/>
        <v>0</v>
      </c>
      <c r="I242" s="183">
        <f t="shared" si="174"/>
        <v>0</v>
      </c>
      <c r="J242" s="183">
        <f t="shared" si="174"/>
        <v>0</v>
      </c>
      <c r="K242" s="183">
        <f t="shared" si="174"/>
        <v>0</v>
      </c>
      <c r="L242" s="183">
        <f t="shared" si="174"/>
        <v>0</v>
      </c>
      <c r="M242" s="183">
        <f t="shared" si="174"/>
        <v>0</v>
      </c>
      <c r="N242" s="183">
        <f t="shared" si="174"/>
        <v>0</v>
      </c>
      <c r="O242" s="183">
        <f t="shared" si="174"/>
        <v>0</v>
      </c>
      <c r="P242" s="183">
        <f t="shared" si="174"/>
        <v>0</v>
      </c>
      <c r="Q242" s="183">
        <f t="shared" si="174"/>
        <v>0</v>
      </c>
      <c r="R242" s="183">
        <f t="shared" ref="C242:R257" si="176">Q242</f>
        <v>0</v>
      </c>
      <c r="S242" s="183">
        <f t="shared" si="175"/>
        <v>0</v>
      </c>
      <c r="T242" s="183">
        <f t="shared" si="175"/>
        <v>0</v>
      </c>
      <c r="U242" s="183">
        <f t="shared" si="175"/>
        <v>0</v>
      </c>
      <c r="V242" s="183">
        <f t="shared" si="175"/>
        <v>0</v>
      </c>
      <c r="W242" s="183">
        <f t="shared" si="175"/>
        <v>0</v>
      </c>
      <c r="X242" s="183">
        <f t="shared" si="175"/>
        <v>0</v>
      </c>
      <c r="Y242" s="183">
        <f t="shared" si="175"/>
        <v>0</v>
      </c>
      <c r="Z242" s="183">
        <f t="shared" si="175"/>
        <v>0</v>
      </c>
      <c r="AA242" s="183">
        <f t="shared" si="175"/>
        <v>0</v>
      </c>
      <c r="AB242" s="183">
        <f t="shared" si="175"/>
        <v>0</v>
      </c>
      <c r="AC242" s="183">
        <f t="shared" si="175"/>
        <v>0</v>
      </c>
      <c r="AD242" s="183">
        <f t="shared" si="175"/>
        <v>0</v>
      </c>
      <c r="AE242" s="183">
        <f t="shared" si="175"/>
        <v>0</v>
      </c>
      <c r="AF242" s="196">
        <f t="shared" si="175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76"/>
        <v>0</v>
      </c>
      <c r="D243" s="183">
        <f t="shared" si="176"/>
        <v>0</v>
      </c>
      <c r="E243" s="183">
        <f t="shared" si="176"/>
        <v>0</v>
      </c>
      <c r="F243" s="183">
        <f t="shared" si="176"/>
        <v>0</v>
      </c>
      <c r="G243" s="183">
        <f t="shared" si="176"/>
        <v>0</v>
      </c>
      <c r="H243" s="183">
        <f t="shared" si="176"/>
        <v>0</v>
      </c>
      <c r="I243" s="183">
        <f t="shared" si="176"/>
        <v>0</v>
      </c>
      <c r="J243" s="183">
        <f t="shared" si="176"/>
        <v>0</v>
      </c>
      <c r="K243" s="183">
        <f t="shared" si="176"/>
        <v>0</v>
      </c>
      <c r="L243" s="183">
        <f t="shared" si="176"/>
        <v>0</v>
      </c>
      <c r="M243" s="183">
        <f t="shared" si="176"/>
        <v>0</v>
      </c>
      <c r="N243" s="183">
        <f t="shared" si="176"/>
        <v>0</v>
      </c>
      <c r="O243" s="183">
        <f t="shared" si="176"/>
        <v>0</v>
      </c>
      <c r="P243" s="183">
        <f t="shared" si="176"/>
        <v>0</v>
      </c>
      <c r="Q243" s="183">
        <f t="shared" si="176"/>
        <v>0</v>
      </c>
      <c r="R243" s="183">
        <f t="shared" si="176"/>
        <v>0</v>
      </c>
      <c r="S243" s="183">
        <f t="shared" si="175"/>
        <v>0</v>
      </c>
      <c r="T243" s="183">
        <f t="shared" si="175"/>
        <v>0</v>
      </c>
      <c r="U243" s="183">
        <f t="shared" si="175"/>
        <v>0</v>
      </c>
      <c r="V243" s="183">
        <f t="shared" si="175"/>
        <v>0</v>
      </c>
      <c r="W243" s="183">
        <f t="shared" si="175"/>
        <v>0</v>
      </c>
      <c r="X243" s="183">
        <f t="shared" si="175"/>
        <v>0</v>
      </c>
      <c r="Y243" s="183">
        <f t="shared" si="175"/>
        <v>0</v>
      </c>
      <c r="Z243" s="183">
        <f t="shared" si="175"/>
        <v>0</v>
      </c>
      <c r="AA243" s="183">
        <f t="shared" si="175"/>
        <v>0</v>
      </c>
      <c r="AB243" s="183">
        <f t="shared" si="175"/>
        <v>0</v>
      </c>
      <c r="AC243" s="183">
        <f t="shared" si="175"/>
        <v>0</v>
      </c>
      <c r="AD243" s="183">
        <f t="shared" si="175"/>
        <v>0</v>
      </c>
      <c r="AE243" s="183">
        <f t="shared" si="175"/>
        <v>0</v>
      </c>
      <c r="AF243" s="196">
        <f t="shared" si="175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76"/>
        <v>0</v>
      </c>
      <c r="D244" s="183">
        <f t="shared" si="176"/>
        <v>0</v>
      </c>
      <c r="E244" s="183">
        <f t="shared" si="176"/>
        <v>0</v>
      </c>
      <c r="F244" s="183">
        <f t="shared" si="176"/>
        <v>0</v>
      </c>
      <c r="G244" s="183">
        <f t="shared" si="176"/>
        <v>0</v>
      </c>
      <c r="H244" s="183">
        <f t="shared" si="176"/>
        <v>0</v>
      </c>
      <c r="I244" s="183">
        <f t="shared" si="176"/>
        <v>0</v>
      </c>
      <c r="J244" s="183">
        <f t="shared" si="176"/>
        <v>0</v>
      </c>
      <c r="K244" s="183">
        <f t="shared" si="176"/>
        <v>0</v>
      </c>
      <c r="L244" s="183">
        <f t="shared" si="176"/>
        <v>0</v>
      </c>
      <c r="M244" s="183">
        <f t="shared" si="176"/>
        <v>0</v>
      </c>
      <c r="N244" s="183">
        <f t="shared" si="176"/>
        <v>0</v>
      </c>
      <c r="O244" s="183">
        <f t="shared" si="176"/>
        <v>0</v>
      </c>
      <c r="P244" s="183">
        <f t="shared" si="176"/>
        <v>0</v>
      </c>
      <c r="Q244" s="183">
        <f t="shared" si="176"/>
        <v>0</v>
      </c>
      <c r="R244" s="183">
        <f t="shared" si="176"/>
        <v>0</v>
      </c>
      <c r="S244" s="183">
        <f t="shared" si="175"/>
        <v>0</v>
      </c>
      <c r="T244" s="183">
        <f t="shared" si="175"/>
        <v>0</v>
      </c>
      <c r="U244" s="183">
        <f t="shared" si="175"/>
        <v>0</v>
      </c>
      <c r="V244" s="183">
        <f t="shared" si="175"/>
        <v>0</v>
      </c>
      <c r="W244" s="183">
        <f t="shared" si="175"/>
        <v>0</v>
      </c>
      <c r="X244" s="183">
        <f t="shared" si="175"/>
        <v>0</v>
      </c>
      <c r="Y244" s="183">
        <f t="shared" si="175"/>
        <v>0</v>
      </c>
      <c r="Z244" s="183">
        <f t="shared" si="175"/>
        <v>0</v>
      </c>
      <c r="AA244" s="183">
        <f t="shared" si="175"/>
        <v>0</v>
      </c>
      <c r="AB244" s="183">
        <f t="shared" si="175"/>
        <v>0</v>
      </c>
      <c r="AC244" s="183">
        <f t="shared" si="175"/>
        <v>0</v>
      </c>
      <c r="AD244" s="183">
        <f t="shared" si="175"/>
        <v>0</v>
      </c>
      <c r="AE244" s="183">
        <f t="shared" si="175"/>
        <v>0</v>
      </c>
      <c r="AF244" s="196">
        <f t="shared" si="175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76"/>
        <v>0</v>
      </c>
      <c r="D245" s="183">
        <f t="shared" si="176"/>
        <v>0</v>
      </c>
      <c r="E245" s="183">
        <f t="shared" si="176"/>
        <v>0</v>
      </c>
      <c r="F245" s="183">
        <f t="shared" si="176"/>
        <v>0</v>
      </c>
      <c r="G245" s="183">
        <f t="shared" si="176"/>
        <v>0</v>
      </c>
      <c r="H245" s="183">
        <f t="shared" si="176"/>
        <v>0</v>
      </c>
      <c r="I245" s="183">
        <f t="shared" si="176"/>
        <v>0</v>
      </c>
      <c r="J245" s="183">
        <f t="shared" si="176"/>
        <v>0</v>
      </c>
      <c r="K245" s="183">
        <f t="shared" si="176"/>
        <v>0</v>
      </c>
      <c r="L245" s="183">
        <f t="shared" si="176"/>
        <v>0</v>
      </c>
      <c r="M245" s="183">
        <f t="shared" si="176"/>
        <v>0</v>
      </c>
      <c r="N245" s="183">
        <f t="shared" si="176"/>
        <v>0</v>
      </c>
      <c r="O245" s="183">
        <f t="shared" si="176"/>
        <v>0</v>
      </c>
      <c r="P245" s="183">
        <f t="shared" si="176"/>
        <v>0</v>
      </c>
      <c r="Q245" s="183">
        <f t="shared" si="176"/>
        <v>0</v>
      </c>
      <c r="R245" s="183">
        <f t="shared" si="176"/>
        <v>0</v>
      </c>
      <c r="S245" s="183">
        <f t="shared" si="175"/>
        <v>0</v>
      </c>
      <c r="T245" s="183">
        <f t="shared" si="175"/>
        <v>0</v>
      </c>
      <c r="U245" s="183">
        <f t="shared" si="175"/>
        <v>0</v>
      </c>
      <c r="V245" s="183">
        <f t="shared" si="175"/>
        <v>0</v>
      </c>
      <c r="W245" s="183">
        <f t="shared" si="175"/>
        <v>0</v>
      </c>
      <c r="X245" s="183">
        <f t="shared" si="175"/>
        <v>0</v>
      </c>
      <c r="Y245" s="183">
        <f t="shared" si="175"/>
        <v>0</v>
      </c>
      <c r="Z245" s="183">
        <f t="shared" si="175"/>
        <v>0</v>
      </c>
      <c r="AA245" s="183">
        <f t="shared" si="175"/>
        <v>0</v>
      </c>
      <c r="AB245" s="183">
        <f t="shared" si="175"/>
        <v>0</v>
      </c>
      <c r="AC245" s="183">
        <f t="shared" si="175"/>
        <v>0</v>
      </c>
      <c r="AD245" s="183">
        <f t="shared" si="175"/>
        <v>0</v>
      </c>
      <c r="AE245" s="183">
        <f t="shared" si="175"/>
        <v>0</v>
      </c>
      <c r="AF245" s="196">
        <f t="shared" si="175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76"/>
        <v>0</v>
      </c>
      <c r="D246" s="183">
        <f t="shared" si="176"/>
        <v>0</v>
      </c>
      <c r="E246" s="183">
        <f t="shared" si="176"/>
        <v>0</v>
      </c>
      <c r="F246" s="183">
        <f t="shared" si="176"/>
        <v>0</v>
      </c>
      <c r="G246" s="183">
        <f t="shared" si="176"/>
        <v>0</v>
      </c>
      <c r="H246" s="183">
        <f t="shared" si="176"/>
        <v>0</v>
      </c>
      <c r="I246" s="183">
        <f t="shared" si="176"/>
        <v>0</v>
      </c>
      <c r="J246" s="183">
        <f t="shared" si="176"/>
        <v>0</v>
      </c>
      <c r="K246" s="183">
        <f t="shared" si="176"/>
        <v>0</v>
      </c>
      <c r="L246" s="183">
        <f t="shared" si="176"/>
        <v>0</v>
      </c>
      <c r="M246" s="183">
        <f t="shared" si="176"/>
        <v>0</v>
      </c>
      <c r="N246" s="183">
        <f t="shared" si="176"/>
        <v>0</v>
      </c>
      <c r="O246" s="183">
        <f t="shared" si="176"/>
        <v>0</v>
      </c>
      <c r="P246" s="183">
        <f t="shared" si="176"/>
        <v>0</v>
      </c>
      <c r="Q246" s="183">
        <f t="shared" si="176"/>
        <v>0</v>
      </c>
      <c r="R246" s="183">
        <f t="shared" si="176"/>
        <v>0</v>
      </c>
      <c r="S246" s="183">
        <f t="shared" si="175"/>
        <v>0</v>
      </c>
      <c r="T246" s="183">
        <f t="shared" si="175"/>
        <v>0</v>
      </c>
      <c r="U246" s="183">
        <f t="shared" si="175"/>
        <v>0</v>
      </c>
      <c r="V246" s="183">
        <f t="shared" si="175"/>
        <v>0</v>
      </c>
      <c r="W246" s="183">
        <f t="shared" si="175"/>
        <v>0</v>
      </c>
      <c r="X246" s="183">
        <f t="shared" si="175"/>
        <v>0</v>
      </c>
      <c r="Y246" s="183">
        <f t="shared" si="175"/>
        <v>0</v>
      </c>
      <c r="Z246" s="183">
        <f t="shared" si="175"/>
        <v>0</v>
      </c>
      <c r="AA246" s="183">
        <f t="shared" si="175"/>
        <v>0</v>
      </c>
      <c r="AB246" s="183">
        <f t="shared" si="175"/>
        <v>0</v>
      </c>
      <c r="AC246" s="183">
        <f t="shared" si="175"/>
        <v>0</v>
      </c>
      <c r="AD246" s="183">
        <f t="shared" si="175"/>
        <v>0</v>
      </c>
      <c r="AE246" s="183">
        <f t="shared" si="175"/>
        <v>0</v>
      </c>
      <c r="AF246" s="196">
        <f t="shared" si="175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76"/>
        <v>0</v>
      </c>
      <c r="D247" s="183">
        <f t="shared" si="176"/>
        <v>0</v>
      </c>
      <c r="E247" s="183">
        <f t="shared" si="176"/>
        <v>0</v>
      </c>
      <c r="F247" s="183">
        <f t="shared" si="176"/>
        <v>0</v>
      </c>
      <c r="G247" s="183">
        <f t="shared" si="176"/>
        <v>0</v>
      </c>
      <c r="H247" s="183">
        <f t="shared" si="176"/>
        <v>0</v>
      </c>
      <c r="I247" s="183">
        <f t="shared" si="176"/>
        <v>0</v>
      </c>
      <c r="J247" s="183">
        <f t="shared" si="176"/>
        <v>0</v>
      </c>
      <c r="K247" s="183">
        <f t="shared" si="176"/>
        <v>0</v>
      </c>
      <c r="L247" s="183">
        <f t="shared" si="176"/>
        <v>0</v>
      </c>
      <c r="M247" s="183">
        <f t="shared" si="176"/>
        <v>0</v>
      </c>
      <c r="N247" s="183">
        <f t="shared" si="176"/>
        <v>0</v>
      </c>
      <c r="O247" s="183">
        <f t="shared" si="176"/>
        <v>0</v>
      </c>
      <c r="P247" s="183">
        <f t="shared" si="176"/>
        <v>0</v>
      </c>
      <c r="Q247" s="183">
        <f t="shared" si="176"/>
        <v>0</v>
      </c>
      <c r="R247" s="183">
        <f t="shared" si="176"/>
        <v>0</v>
      </c>
      <c r="S247" s="183">
        <f t="shared" si="175"/>
        <v>0</v>
      </c>
      <c r="T247" s="183">
        <f t="shared" si="175"/>
        <v>0</v>
      </c>
      <c r="U247" s="183">
        <f t="shared" si="175"/>
        <v>0</v>
      </c>
      <c r="V247" s="183">
        <f t="shared" si="175"/>
        <v>0</v>
      </c>
      <c r="W247" s="183">
        <f t="shared" si="175"/>
        <v>0</v>
      </c>
      <c r="X247" s="183">
        <f t="shared" si="175"/>
        <v>0</v>
      </c>
      <c r="Y247" s="183">
        <f t="shared" si="175"/>
        <v>0</v>
      </c>
      <c r="Z247" s="183">
        <f t="shared" si="175"/>
        <v>0</v>
      </c>
      <c r="AA247" s="183">
        <f t="shared" si="175"/>
        <v>0</v>
      </c>
      <c r="AB247" s="183">
        <f t="shared" si="175"/>
        <v>0</v>
      </c>
      <c r="AC247" s="183">
        <f t="shared" si="175"/>
        <v>0</v>
      </c>
      <c r="AD247" s="183">
        <f t="shared" si="175"/>
        <v>0</v>
      </c>
      <c r="AE247" s="183">
        <f t="shared" si="175"/>
        <v>0</v>
      </c>
      <c r="AF247" s="196">
        <f t="shared" si="175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76"/>
        <v>0</v>
      </c>
      <c r="D248" s="183">
        <f t="shared" si="176"/>
        <v>0</v>
      </c>
      <c r="E248" s="183">
        <f t="shared" si="176"/>
        <v>0</v>
      </c>
      <c r="F248" s="183">
        <f t="shared" si="176"/>
        <v>0</v>
      </c>
      <c r="G248" s="183">
        <f t="shared" si="176"/>
        <v>0</v>
      </c>
      <c r="H248" s="183">
        <f t="shared" si="176"/>
        <v>0</v>
      </c>
      <c r="I248" s="183">
        <f t="shared" si="176"/>
        <v>0</v>
      </c>
      <c r="J248" s="183">
        <f t="shared" si="176"/>
        <v>0</v>
      </c>
      <c r="K248" s="183">
        <f t="shared" si="176"/>
        <v>0</v>
      </c>
      <c r="L248" s="183">
        <f t="shared" si="176"/>
        <v>0</v>
      </c>
      <c r="M248" s="183">
        <f t="shared" si="176"/>
        <v>0</v>
      </c>
      <c r="N248" s="183">
        <f t="shared" si="176"/>
        <v>0</v>
      </c>
      <c r="O248" s="183">
        <f t="shared" si="176"/>
        <v>0</v>
      </c>
      <c r="P248" s="183">
        <f t="shared" si="176"/>
        <v>0</v>
      </c>
      <c r="Q248" s="183">
        <f t="shared" si="176"/>
        <v>0</v>
      </c>
      <c r="R248" s="183">
        <f t="shared" si="176"/>
        <v>0</v>
      </c>
      <c r="S248" s="183">
        <f t="shared" si="175"/>
        <v>0</v>
      </c>
      <c r="T248" s="183">
        <f t="shared" si="175"/>
        <v>0</v>
      </c>
      <c r="U248" s="183">
        <f t="shared" si="175"/>
        <v>0</v>
      </c>
      <c r="V248" s="183">
        <f t="shared" si="175"/>
        <v>0</v>
      </c>
      <c r="W248" s="183">
        <f t="shared" si="175"/>
        <v>0</v>
      </c>
      <c r="X248" s="183">
        <f t="shared" si="175"/>
        <v>0</v>
      </c>
      <c r="Y248" s="183">
        <f t="shared" si="175"/>
        <v>0</v>
      </c>
      <c r="Z248" s="183">
        <f t="shared" si="175"/>
        <v>0</v>
      </c>
      <c r="AA248" s="183">
        <f t="shared" si="175"/>
        <v>0</v>
      </c>
      <c r="AB248" s="183">
        <f t="shared" si="175"/>
        <v>0</v>
      </c>
      <c r="AC248" s="183">
        <f t="shared" si="175"/>
        <v>0</v>
      </c>
      <c r="AD248" s="183">
        <f t="shared" si="175"/>
        <v>0</v>
      </c>
      <c r="AE248" s="183">
        <f t="shared" si="175"/>
        <v>0</v>
      </c>
      <c r="AF248" s="196">
        <f t="shared" si="175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76"/>
        <v>0</v>
      </c>
      <c r="D249" s="183">
        <f t="shared" si="176"/>
        <v>0</v>
      </c>
      <c r="E249" s="183">
        <f t="shared" si="176"/>
        <v>0</v>
      </c>
      <c r="F249" s="183">
        <f t="shared" si="176"/>
        <v>0</v>
      </c>
      <c r="G249" s="183">
        <f t="shared" si="176"/>
        <v>0</v>
      </c>
      <c r="H249" s="183">
        <f t="shared" si="176"/>
        <v>0</v>
      </c>
      <c r="I249" s="183">
        <f t="shared" si="176"/>
        <v>0</v>
      </c>
      <c r="J249" s="183">
        <f t="shared" si="176"/>
        <v>0</v>
      </c>
      <c r="K249" s="183">
        <f t="shared" si="176"/>
        <v>0</v>
      </c>
      <c r="L249" s="183">
        <f t="shared" si="176"/>
        <v>0</v>
      </c>
      <c r="M249" s="183">
        <f t="shared" si="176"/>
        <v>0</v>
      </c>
      <c r="N249" s="183">
        <f t="shared" si="176"/>
        <v>0</v>
      </c>
      <c r="O249" s="183">
        <f t="shared" si="176"/>
        <v>0</v>
      </c>
      <c r="P249" s="183">
        <f t="shared" si="176"/>
        <v>0</v>
      </c>
      <c r="Q249" s="183">
        <f t="shared" si="176"/>
        <v>0</v>
      </c>
      <c r="R249" s="183">
        <f t="shared" si="176"/>
        <v>0</v>
      </c>
      <c r="S249" s="183">
        <f t="shared" si="175"/>
        <v>0</v>
      </c>
      <c r="T249" s="183">
        <f t="shared" si="175"/>
        <v>0</v>
      </c>
      <c r="U249" s="183">
        <f t="shared" si="175"/>
        <v>0</v>
      </c>
      <c r="V249" s="183">
        <f t="shared" si="175"/>
        <v>0</v>
      </c>
      <c r="W249" s="183">
        <f t="shared" si="175"/>
        <v>0</v>
      </c>
      <c r="X249" s="183">
        <f t="shared" si="175"/>
        <v>0</v>
      </c>
      <c r="Y249" s="183">
        <f t="shared" si="175"/>
        <v>0</v>
      </c>
      <c r="Z249" s="183">
        <f t="shared" si="175"/>
        <v>0</v>
      </c>
      <c r="AA249" s="183">
        <f t="shared" si="175"/>
        <v>0</v>
      </c>
      <c r="AB249" s="183">
        <f t="shared" si="175"/>
        <v>0</v>
      </c>
      <c r="AC249" s="183">
        <f t="shared" si="175"/>
        <v>0</v>
      </c>
      <c r="AD249" s="183">
        <f t="shared" si="175"/>
        <v>0</v>
      </c>
      <c r="AE249" s="183">
        <f t="shared" si="175"/>
        <v>0</v>
      </c>
      <c r="AF249" s="196">
        <f t="shared" si="175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76"/>
        <v>0</v>
      </c>
      <c r="D250" s="183">
        <f t="shared" si="176"/>
        <v>0</v>
      </c>
      <c r="E250" s="183">
        <f t="shared" si="176"/>
        <v>0</v>
      </c>
      <c r="F250" s="183">
        <f t="shared" si="176"/>
        <v>0</v>
      </c>
      <c r="G250" s="183">
        <f t="shared" si="176"/>
        <v>0</v>
      </c>
      <c r="H250" s="183">
        <f t="shared" si="176"/>
        <v>0</v>
      </c>
      <c r="I250" s="183">
        <f t="shared" si="176"/>
        <v>0</v>
      </c>
      <c r="J250" s="183">
        <f t="shared" si="176"/>
        <v>0</v>
      </c>
      <c r="K250" s="183">
        <f t="shared" si="176"/>
        <v>0</v>
      </c>
      <c r="L250" s="183">
        <f t="shared" si="176"/>
        <v>0</v>
      </c>
      <c r="M250" s="183">
        <f t="shared" si="176"/>
        <v>0</v>
      </c>
      <c r="N250" s="183">
        <f t="shared" si="176"/>
        <v>0</v>
      </c>
      <c r="O250" s="183">
        <f t="shared" si="176"/>
        <v>0</v>
      </c>
      <c r="P250" s="183">
        <f t="shared" si="176"/>
        <v>0</v>
      </c>
      <c r="Q250" s="183">
        <f t="shared" si="176"/>
        <v>0</v>
      </c>
      <c r="R250" s="183">
        <f t="shared" si="176"/>
        <v>0</v>
      </c>
      <c r="S250" s="183">
        <f t="shared" si="175"/>
        <v>0</v>
      </c>
      <c r="T250" s="183">
        <f t="shared" si="175"/>
        <v>0</v>
      </c>
      <c r="U250" s="183">
        <f t="shared" si="175"/>
        <v>0</v>
      </c>
      <c r="V250" s="183">
        <f t="shared" si="175"/>
        <v>0</v>
      </c>
      <c r="W250" s="183">
        <f t="shared" si="175"/>
        <v>0</v>
      </c>
      <c r="X250" s="183">
        <f t="shared" si="175"/>
        <v>0</v>
      </c>
      <c r="Y250" s="183">
        <f t="shared" si="175"/>
        <v>0</v>
      </c>
      <c r="Z250" s="183">
        <f t="shared" si="175"/>
        <v>0</v>
      </c>
      <c r="AA250" s="183">
        <f t="shared" si="175"/>
        <v>0</v>
      </c>
      <c r="AB250" s="183">
        <f t="shared" si="175"/>
        <v>0</v>
      </c>
      <c r="AC250" s="183">
        <f t="shared" si="175"/>
        <v>0</v>
      </c>
      <c r="AD250" s="183">
        <f t="shared" si="175"/>
        <v>0</v>
      </c>
      <c r="AE250" s="183">
        <f t="shared" si="175"/>
        <v>0</v>
      </c>
      <c r="AF250" s="196">
        <f t="shared" si="175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76"/>
        <v>0</v>
      </c>
      <c r="D251" s="183">
        <f t="shared" si="176"/>
        <v>0</v>
      </c>
      <c r="E251" s="183">
        <f t="shared" si="176"/>
        <v>0</v>
      </c>
      <c r="F251" s="183">
        <f t="shared" si="176"/>
        <v>0</v>
      </c>
      <c r="G251" s="183">
        <f t="shared" si="176"/>
        <v>0</v>
      </c>
      <c r="H251" s="183">
        <f t="shared" si="176"/>
        <v>0</v>
      </c>
      <c r="I251" s="183">
        <f t="shared" si="176"/>
        <v>0</v>
      </c>
      <c r="J251" s="183">
        <f t="shared" si="176"/>
        <v>0</v>
      </c>
      <c r="K251" s="183">
        <f t="shared" si="176"/>
        <v>0</v>
      </c>
      <c r="L251" s="183">
        <f t="shared" si="176"/>
        <v>0</v>
      </c>
      <c r="M251" s="183">
        <f t="shared" si="176"/>
        <v>0</v>
      </c>
      <c r="N251" s="183">
        <f t="shared" si="176"/>
        <v>0</v>
      </c>
      <c r="O251" s="183">
        <f t="shared" si="176"/>
        <v>0</v>
      </c>
      <c r="P251" s="183">
        <f t="shared" si="176"/>
        <v>0</v>
      </c>
      <c r="Q251" s="183">
        <f t="shared" si="176"/>
        <v>0</v>
      </c>
      <c r="R251" s="183">
        <f t="shared" si="176"/>
        <v>0</v>
      </c>
      <c r="S251" s="183">
        <f t="shared" si="175"/>
        <v>0</v>
      </c>
      <c r="T251" s="183">
        <f t="shared" si="175"/>
        <v>0</v>
      </c>
      <c r="U251" s="183">
        <f t="shared" si="175"/>
        <v>0</v>
      </c>
      <c r="V251" s="183">
        <f t="shared" si="175"/>
        <v>0</v>
      </c>
      <c r="W251" s="183">
        <f t="shared" si="175"/>
        <v>0</v>
      </c>
      <c r="X251" s="183">
        <f t="shared" si="175"/>
        <v>0</v>
      </c>
      <c r="Y251" s="183">
        <f t="shared" si="175"/>
        <v>0</v>
      </c>
      <c r="Z251" s="183">
        <f t="shared" si="175"/>
        <v>0</v>
      </c>
      <c r="AA251" s="183">
        <f t="shared" si="175"/>
        <v>0</v>
      </c>
      <c r="AB251" s="183">
        <f t="shared" si="175"/>
        <v>0</v>
      </c>
      <c r="AC251" s="183">
        <f t="shared" si="175"/>
        <v>0</v>
      </c>
      <c r="AD251" s="183">
        <f t="shared" si="175"/>
        <v>0</v>
      </c>
      <c r="AE251" s="183">
        <f t="shared" si="175"/>
        <v>0</v>
      </c>
      <c r="AF251" s="196">
        <f t="shared" si="175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76"/>
        <v>0</v>
      </c>
      <c r="D252" s="183">
        <f t="shared" si="176"/>
        <v>0</v>
      </c>
      <c r="E252" s="183">
        <f t="shared" si="176"/>
        <v>0</v>
      </c>
      <c r="F252" s="183">
        <f t="shared" si="176"/>
        <v>0</v>
      </c>
      <c r="G252" s="183">
        <f t="shared" si="176"/>
        <v>0</v>
      </c>
      <c r="H252" s="183">
        <f t="shared" si="176"/>
        <v>0</v>
      </c>
      <c r="I252" s="183">
        <f t="shared" si="176"/>
        <v>0</v>
      </c>
      <c r="J252" s="183">
        <f t="shared" si="176"/>
        <v>0</v>
      </c>
      <c r="K252" s="183">
        <f t="shared" si="176"/>
        <v>0</v>
      </c>
      <c r="L252" s="183">
        <f t="shared" si="176"/>
        <v>0</v>
      </c>
      <c r="M252" s="183">
        <f t="shared" si="176"/>
        <v>0</v>
      </c>
      <c r="N252" s="183">
        <f t="shared" si="176"/>
        <v>0</v>
      </c>
      <c r="O252" s="183">
        <f t="shared" si="176"/>
        <v>0</v>
      </c>
      <c r="P252" s="183">
        <f t="shared" si="176"/>
        <v>0</v>
      </c>
      <c r="Q252" s="183">
        <f t="shared" si="176"/>
        <v>0</v>
      </c>
      <c r="R252" s="183">
        <f t="shared" si="176"/>
        <v>0</v>
      </c>
      <c r="S252" s="183">
        <f t="shared" si="175"/>
        <v>0</v>
      </c>
      <c r="T252" s="183">
        <f t="shared" si="175"/>
        <v>0</v>
      </c>
      <c r="U252" s="183">
        <f t="shared" si="175"/>
        <v>0</v>
      </c>
      <c r="V252" s="183">
        <f t="shared" si="175"/>
        <v>0</v>
      </c>
      <c r="W252" s="183">
        <f t="shared" si="175"/>
        <v>0</v>
      </c>
      <c r="X252" s="183">
        <f t="shared" si="175"/>
        <v>0</v>
      </c>
      <c r="Y252" s="183">
        <f t="shared" si="175"/>
        <v>0</v>
      </c>
      <c r="Z252" s="183">
        <f t="shared" si="175"/>
        <v>0</v>
      </c>
      <c r="AA252" s="183">
        <f t="shared" si="175"/>
        <v>0</v>
      </c>
      <c r="AB252" s="183">
        <f t="shared" si="175"/>
        <v>0</v>
      </c>
      <c r="AC252" s="183">
        <f t="shared" si="175"/>
        <v>0</v>
      </c>
      <c r="AD252" s="183">
        <f t="shared" si="175"/>
        <v>0</v>
      </c>
      <c r="AE252" s="183">
        <f t="shared" si="175"/>
        <v>0</v>
      </c>
      <c r="AF252" s="196">
        <f t="shared" si="175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76"/>
        <v>0</v>
      </c>
      <c r="D253" s="183">
        <f t="shared" si="176"/>
        <v>0</v>
      </c>
      <c r="E253" s="183">
        <f t="shared" si="176"/>
        <v>0</v>
      </c>
      <c r="F253" s="183">
        <f t="shared" si="176"/>
        <v>0</v>
      </c>
      <c r="G253" s="183">
        <f t="shared" si="176"/>
        <v>0</v>
      </c>
      <c r="H253" s="183">
        <f t="shared" si="176"/>
        <v>0</v>
      </c>
      <c r="I253" s="183">
        <f t="shared" si="176"/>
        <v>0</v>
      </c>
      <c r="J253" s="183">
        <f t="shared" si="176"/>
        <v>0</v>
      </c>
      <c r="K253" s="183">
        <f t="shared" si="176"/>
        <v>0</v>
      </c>
      <c r="L253" s="183">
        <f t="shared" si="176"/>
        <v>0</v>
      </c>
      <c r="M253" s="183">
        <f t="shared" si="176"/>
        <v>0</v>
      </c>
      <c r="N253" s="183">
        <f t="shared" si="176"/>
        <v>0</v>
      </c>
      <c r="O253" s="183">
        <f t="shared" si="176"/>
        <v>0</v>
      </c>
      <c r="P253" s="183">
        <f t="shared" si="176"/>
        <v>0</v>
      </c>
      <c r="Q253" s="183">
        <f t="shared" si="176"/>
        <v>0</v>
      </c>
      <c r="R253" s="183">
        <f t="shared" si="176"/>
        <v>0</v>
      </c>
      <c r="S253" s="183">
        <f t="shared" si="175"/>
        <v>0</v>
      </c>
      <c r="T253" s="183">
        <f t="shared" si="175"/>
        <v>0</v>
      </c>
      <c r="U253" s="183">
        <f t="shared" si="175"/>
        <v>0</v>
      </c>
      <c r="V253" s="183">
        <f t="shared" si="175"/>
        <v>0</v>
      </c>
      <c r="W253" s="183">
        <f t="shared" si="175"/>
        <v>0</v>
      </c>
      <c r="X253" s="183">
        <f t="shared" si="175"/>
        <v>0</v>
      </c>
      <c r="Y253" s="183">
        <f t="shared" si="175"/>
        <v>0</v>
      </c>
      <c r="Z253" s="183">
        <f t="shared" si="175"/>
        <v>0</v>
      </c>
      <c r="AA253" s="183">
        <f t="shared" si="175"/>
        <v>0</v>
      </c>
      <c r="AB253" s="183">
        <f t="shared" si="175"/>
        <v>0</v>
      </c>
      <c r="AC253" s="183">
        <f t="shared" si="175"/>
        <v>0</v>
      </c>
      <c r="AD253" s="183">
        <f t="shared" si="175"/>
        <v>0</v>
      </c>
      <c r="AE253" s="183">
        <f t="shared" si="175"/>
        <v>0</v>
      </c>
      <c r="AF253" s="196">
        <f t="shared" si="175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76"/>
        <v>0</v>
      </c>
      <c r="D254" s="183">
        <f t="shared" si="176"/>
        <v>0</v>
      </c>
      <c r="E254" s="183">
        <f t="shared" si="176"/>
        <v>0</v>
      </c>
      <c r="F254" s="183">
        <f t="shared" si="176"/>
        <v>0</v>
      </c>
      <c r="G254" s="183">
        <f t="shared" si="176"/>
        <v>0</v>
      </c>
      <c r="H254" s="183">
        <f t="shared" si="176"/>
        <v>0</v>
      </c>
      <c r="I254" s="183">
        <f t="shared" si="176"/>
        <v>0</v>
      </c>
      <c r="J254" s="183">
        <f t="shared" si="176"/>
        <v>0</v>
      </c>
      <c r="K254" s="183">
        <f t="shared" si="176"/>
        <v>0</v>
      </c>
      <c r="L254" s="183">
        <f t="shared" si="176"/>
        <v>0</v>
      </c>
      <c r="M254" s="183">
        <f t="shared" si="176"/>
        <v>0</v>
      </c>
      <c r="N254" s="183">
        <f t="shared" si="176"/>
        <v>0</v>
      </c>
      <c r="O254" s="183">
        <f t="shared" si="176"/>
        <v>0</v>
      </c>
      <c r="P254" s="183">
        <f t="shared" si="176"/>
        <v>0</v>
      </c>
      <c r="Q254" s="183">
        <f t="shared" si="176"/>
        <v>0</v>
      </c>
      <c r="R254" s="183">
        <f t="shared" si="176"/>
        <v>0</v>
      </c>
      <c r="S254" s="183">
        <f t="shared" si="175"/>
        <v>0</v>
      </c>
      <c r="T254" s="183">
        <f t="shared" si="175"/>
        <v>0</v>
      </c>
      <c r="U254" s="183">
        <f t="shared" si="175"/>
        <v>0</v>
      </c>
      <c r="V254" s="183">
        <f t="shared" si="175"/>
        <v>0</v>
      </c>
      <c r="W254" s="183">
        <f t="shared" si="175"/>
        <v>0</v>
      </c>
      <c r="X254" s="183">
        <f t="shared" si="175"/>
        <v>0</v>
      </c>
      <c r="Y254" s="183">
        <f t="shared" si="175"/>
        <v>0</v>
      </c>
      <c r="Z254" s="183">
        <f t="shared" si="175"/>
        <v>0</v>
      </c>
      <c r="AA254" s="183">
        <f t="shared" si="175"/>
        <v>0</v>
      </c>
      <c r="AB254" s="183">
        <f t="shared" si="175"/>
        <v>0</v>
      </c>
      <c r="AC254" s="183">
        <f t="shared" si="175"/>
        <v>0</v>
      </c>
      <c r="AD254" s="183">
        <f t="shared" si="175"/>
        <v>0</v>
      </c>
      <c r="AE254" s="183">
        <f t="shared" si="175"/>
        <v>0</v>
      </c>
      <c r="AF254" s="196">
        <f t="shared" si="175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76"/>
        <v>0</v>
      </c>
      <c r="D255" s="183">
        <f t="shared" si="176"/>
        <v>0</v>
      </c>
      <c r="E255" s="183">
        <f t="shared" si="176"/>
        <v>0</v>
      </c>
      <c r="F255" s="183">
        <f t="shared" si="176"/>
        <v>0</v>
      </c>
      <c r="G255" s="183">
        <f t="shared" si="176"/>
        <v>0</v>
      </c>
      <c r="H255" s="183">
        <f t="shared" si="176"/>
        <v>0</v>
      </c>
      <c r="I255" s="183">
        <f t="shared" si="176"/>
        <v>0</v>
      </c>
      <c r="J255" s="183">
        <f t="shared" si="176"/>
        <v>0</v>
      </c>
      <c r="K255" s="183">
        <f t="shared" si="176"/>
        <v>0</v>
      </c>
      <c r="L255" s="183">
        <f t="shared" si="176"/>
        <v>0</v>
      </c>
      <c r="M255" s="183">
        <f t="shared" si="176"/>
        <v>0</v>
      </c>
      <c r="N255" s="183">
        <f t="shared" si="176"/>
        <v>0</v>
      </c>
      <c r="O255" s="183">
        <f t="shared" si="176"/>
        <v>0</v>
      </c>
      <c r="P255" s="183">
        <f t="shared" si="176"/>
        <v>0</v>
      </c>
      <c r="Q255" s="183">
        <f t="shared" si="176"/>
        <v>0</v>
      </c>
      <c r="R255" s="183">
        <f t="shared" si="176"/>
        <v>0</v>
      </c>
      <c r="S255" s="183">
        <f t="shared" si="175"/>
        <v>0</v>
      </c>
      <c r="T255" s="183">
        <f t="shared" si="175"/>
        <v>0</v>
      </c>
      <c r="U255" s="183">
        <f t="shared" si="175"/>
        <v>0</v>
      </c>
      <c r="V255" s="183">
        <f t="shared" si="175"/>
        <v>0</v>
      </c>
      <c r="W255" s="183">
        <f t="shared" si="175"/>
        <v>0</v>
      </c>
      <c r="X255" s="183">
        <f t="shared" si="175"/>
        <v>0</v>
      </c>
      <c r="Y255" s="183">
        <f t="shared" si="175"/>
        <v>0</v>
      </c>
      <c r="Z255" s="183">
        <f t="shared" si="175"/>
        <v>0</v>
      </c>
      <c r="AA255" s="183">
        <f t="shared" si="175"/>
        <v>0</v>
      </c>
      <c r="AB255" s="183">
        <f t="shared" si="175"/>
        <v>0</v>
      </c>
      <c r="AC255" s="183">
        <f t="shared" si="175"/>
        <v>0</v>
      </c>
      <c r="AD255" s="183">
        <f t="shared" si="175"/>
        <v>0</v>
      </c>
      <c r="AE255" s="183">
        <f t="shared" si="175"/>
        <v>0</v>
      </c>
      <c r="AF255" s="196">
        <f t="shared" si="175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76"/>
        <v>0</v>
      </c>
      <c r="D256" s="183">
        <f t="shared" si="176"/>
        <v>0</v>
      </c>
      <c r="E256" s="183">
        <f t="shared" si="176"/>
        <v>0</v>
      </c>
      <c r="F256" s="183">
        <f t="shared" si="176"/>
        <v>0</v>
      </c>
      <c r="G256" s="183">
        <f t="shared" si="176"/>
        <v>0</v>
      </c>
      <c r="H256" s="183">
        <f t="shared" si="176"/>
        <v>0</v>
      </c>
      <c r="I256" s="183">
        <f t="shared" si="176"/>
        <v>0</v>
      </c>
      <c r="J256" s="183">
        <f t="shared" si="176"/>
        <v>0</v>
      </c>
      <c r="K256" s="183">
        <f t="shared" si="176"/>
        <v>0</v>
      </c>
      <c r="L256" s="183">
        <f t="shared" si="176"/>
        <v>0</v>
      </c>
      <c r="M256" s="183">
        <f t="shared" si="176"/>
        <v>0</v>
      </c>
      <c r="N256" s="183">
        <f t="shared" si="176"/>
        <v>0</v>
      </c>
      <c r="O256" s="183">
        <f t="shared" si="176"/>
        <v>0</v>
      </c>
      <c r="P256" s="183">
        <f t="shared" si="176"/>
        <v>0</v>
      </c>
      <c r="Q256" s="183">
        <f t="shared" si="176"/>
        <v>0</v>
      </c>
      <c r="R256" s="183">
        <f t="shared" si="176"/>
        <v>0</v>
      </c>
      <c r="S256" s="183">
        <f t="shared" ref="S256:AF271" si="177">R256</f>
        <v>0</v>
      </c>
      <c r="T256" s="183">
        <f t="shared" si="177"/>
        <v>0</v>
      </c>
      <c r="U256" s="183">
        <f t="shared" si="177"/>
        <v>0</v>
      </c>
      <c r="V256" s="183">
        <f t="shared" si="177"/>
        <v>0</v>
      </c>
      <c r="W256" s="183">
        <f t="shared" si="177"/>
        <v>0</v>
      </c>
      <c r="X256" s="183">
        <f t="shared" si="177"/>
        <v>0</v>
      </c>
      <c r="Y256" s="183">
        <f t="shared" si="177"/>
        <v>0</v>
      </c>
      <c r="Z256" s="183">
        <f t="shared" si="177"/>
        <v>0</v>
      </c>
      <c r="AA256" s="183">
        <f t="shared" si="177"/>
        <v>0</v>
      </c>
      <c r="AB256" s="183">
        <f t="shared" si="177"/>
        <v>0</v>
      </c>
      <c r="AC256" s="183">
        <f t="shared" si="177"/>
        <v>0</v>
      </c>
      <c r="AD256" s="183">
        <f t="shared" si="177"/>
        <v>0</v>
      </c>
      <c r="AE256" s="183">
        <f t="shared" si="177"/>
        <v>0</v>
      </c>
      <c r="AF256" s="196">
        <f t="shared" si="177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76"/>
        <v>0</v>
      </c>
      <c r="D257" s="183">
        <f t="shared" si="176"/>
        <v>0</v>
      </c>
      <c r="E257" s="183">
        <f t="shared" si="176"/>
        <v>0</v>
      </c>
      <c r="F257" s="183">
        <f t="shared" si="176"/>
        <v>0</v>
      </c>
      <c r="G257" s="183">
        <f t="shared" si="176"/>
        <v>0</v>
      </c>
      <c r="H257" s="183">
        <f t="shared" si="176"/>
        <v>0</v>
      </c>
      <c r="I257" s="183">
        <f t="shared" si="176"/>
        <v>0</v>
      </c>
      <c r="J257" s="183">
        <f t="shared" si="176"/>
        <v>0</v>
      </c>
      <c r="K257" s="183">
        <f t="shared" si="176"/>
        <v>0</v>
      </c>
      <c r="L257" s="183">
        <f t="shared" si="176"/>
        <v>0</v>
      </c>
      <c r="M257" s="183">
        <f t="shared" si="176"/>
        <v>0</v>
      </c>
      <c r="N257" s="183">
        <f t="shared" si="176"/>
        <v>0</v>
      </c>
      <c r="O257" s="183">
        <f t="shared" si="176"/>
        <v>0</v>
      </c>
      <c r="P257" s="183">
        <f t="shared" si="176"/>
        <v>0</v>
      </c>
      <c r="Q257" s="183">
        <f t="shared" si="176"/>
        <v>0</v>
      </c>
      <c r="R257" s="183">
        <f t="shared" si="176"/>
        <v>0</v>
      </c>
      <c r="S257" s="183">
        <f t="shared" si="177"/>
        <v>0</v>
      </c>
      <c r="T257" s="183">
        <f t="shared" si="177"/>
        <v>0</v>
      </c>
      <c r="U257" s="183">
        <f t="shared" si="177"/>
        <v>0</v>
      </c>
      <c r="V257" s="183">
        <f t="shared" si="177"/>
        <v>0</v>
      </c>
      <c r="W257" s="183">
        <f t="shared" si="177"/>
        <v>0</v>
      </c>
      <c r="X257" s="183">
        <f t="shared" si="177"/>
        <v>0</v>
      </c>
      <c r="Y257" s="183">
        <f t="shared" si="177"/>
        <v>0</v>
      </c>
      <c r="Z257" s="183">
        <f t="shared" si="177"/>
        <v>0</v>
      </c>
      <c r="AA257" s="183">
        <f t="shared" si="177"/>
        <v>0</v>
      </c>
      <c r="AB257" s="183">
        <f t="shared" si="177"/>
        <v>0</v>
      </c>
      <c r="AC257" s="183">
        <f t="shared" si="177"/>
        <v>0</v>
      </c>
      <c r="AD257" s="183">
        <f t="shared" si="177"/>
        <v>0</v>
      </c>
      <c r="AE257" s="183">
        <f t="shared" si="177"/>
        <v>0</v>
      </c>
      <c r="AF257" s="196">
        <f t="shared" si="177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78">B258</f>
        <v>0</v>
      </c>
      <c r="D258" s="183">
        <f t="shared" si="178"/>
        <v>0</v>
      </c>
      <c r="E258" s="183">
        <f t="shared" si="178"/>
        <v>0</v>
      </c>
      <c r="F258" s="183">
        <f t="shared" si="178"/>
        <v>0</v>
      </c>
      <c r="G258" s="183">
        <f t="shared" si="178"/>
        <v>0</v>
      </c>
      <c r="H258" s="183">
        <f t="shared" si="178"/>
        <v>0</v>
      </c>
      <c r="I258" s="183">
        <f t="shared" si="178"/>
        <v>0</v>
      </c>
      <c r="J258" s="183">
        <f t="shared" si="178"/>
        <v>0</v>
      </c>
      <c r="K258" s="183">
        <f t="shared" si="178"/>
        <v>0</v>
      </c>
      <c r="L258" s="183">
        <f t="shared" si="178"/>
        <v>0</v>
      </c>
      <c r="M258" s="183">
        <f t="shared" si="178"/>
        <v>0</v>
      </c>
      <c r="N258" s="183">
        <f t="shared" si="178"/>
        <v>0</v>
      </c>
      <c r="O258" s="183">
        <f t="shared" si="178"/>
        <v>0</v>
      </c>
      <c r="P258" s="183">
        <f t="shared" si="178"/>
        <v>0</v>
      </c>
      <c r="Q258" s="183">
        <f t="shared" si="178"/>
        <v>0</v>
      </c>
      <c r="R258" s="183">
        <f t="shared" si="178"/>
        <v>0</v>
      </c>
      <c r="S258" s="183">
        <f t="shared" si="177"/>
        <v>0</v>
      </c>
      <c r="T258" s="183">
        <f t="shared" si="177"/>
        <v>0</v>
      </c>
      <c r="U258" s="183">
        <f t="shared" si="177"/>
        <v>0</v>
      </c>
      <c r="V258" s="183">
        <f t="shared" si="177"/>
        <v>0</v>
      </c>
      <c r="W258" s="183">
        <f t="shared" si="177"/>
        <v>0</v>
      </c>
      <c r="X258" s="183">
        <f t="shared" si="177"/>
        <v>0</v>
      </c>
      <c r="Y258" s="183">
        <f t="shared" si="177"/>
        <v>0</v>
      </c>
      <c r="Z258" s="183">
        <f t="shared" si="177"/>
        <v>0</v>
      </c>
      <c r="AA258" s="183">
        <f t="shared" si="177"/>
        <v>0</v>
      </c>
      <c r="AB258" s="183">
        <f t="shared" si="177"/>
        <v>0</v>
      </c>
      <c r="AC258" s="183">
        <f t="shared" si="177"/>
        <v>0</v>
      </c>
      <c r="AD258" s="183">
        <f t="shared" si="177"/>
        <v>0</v>
      </c>
      <c r="AE258" s="183">
        <f t="shared" si="177"/>
        <v>0</v>
      </c>
      <c r="AF258" s="196">
        <f t="shared" si="177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78"/>
        <v>0</v>
      </c>
      <c r="D259" s="183">
        <f t="shared" si="178"/>
        <v>0</v>
      </c>
      <c r="E259" s="183">
        <f t="shared" si="178"/>
        <v>0</v>
      </c>
      <c r="F259" s="183">
        <f t="shared" si="178"/>
        <v>0</v>
      </c>
      <c r="G259" s="183">
        <f t="shared" si="178"/>
        <v>0</v>
      </c>
      <c r="H259" s="183">
        <f t="shared" si="178"/>
        <v>0</v>
      </c>
      <c r="I259" s="183">
        <f t="shared" si="178"/>
        <v>0</v>
      </c>
      <c r="J259" s="183">
        <f t="shared" si="178"/>
        <v>0</v>
      </c>
      <c r="K259" s="183">
        <f t="shared" si="178"/>
        <v>0</v>
      </c>
      <c r="L259" s="183">
        <f t="shared" si="178"/>
        <v>0</v>
      </c>
      <c r="M259" s="183">
        <f t="shared" si="178"/>
        <v>0</v>
      </c>
      <c r="N259" s="183">
        <f t="shared" si="178"/>
        <v>0</v>
      </c>
      <c r="O259" s="183">
        <f t="shared" si="178"/>
        <v>0</v>
      </c>
      <c r="P259" s="183">
        <f t="shared" si="178"/>
        <v>0</v>
      </c>
      <c r="Q259" s="183">
        <f t="shared" si="178"/>
        <v>0</v>
      </c>
      <c r="R259" s="183">
        <f t="shared" si="178"/>
        <v>0</v>
      </c>
      <c r="S259" s="183">
        <f t="shared" si="177"/>
        <v>0</v>
      </c>
      <c r="T259" s="183">
        <f t="shared" si="177"/>
        <v>0</v>
      </c>
      <c r="U259" s="183">
        <f t="shared" si="177"/>
        <v>0</v>
      </c>
      <c r="V259" s="183">
        <f t="shared" si="177"/>
        <v>0</v>
      </c>
      <c r="W259" s="183">
        <f t="shared" si="177"/>
        <v>0</v>
      </c>
      <c r="X259" s="183">
        <f t="shared" si="177"/>
        <v>0</v>
      </c>
      <c r="Y259" s="183">
        <f t="shared" si="177"/>
        <v>0</v>
      </c>
      <c r="Z259" s="183">
        <f t="shared" si="177"/>
        <v>0</v>
      </c>
      <c r="AA259" s="183">
        <f t="shared" si="177"/>
        <v>0</v>
      </c>
      <c r="AB259" s="183">
        <f t="shared" si="177"/>
        <v>0</v>
      </c>
      <c r="AC259" s="183">
        <f t="shared" si="177"/>
        <v>0</v>
      </c>
      <c r="AD259" s="183">
        <f t="shared" si="177"/>
        <v>0</v>
      </c>
      <c r="AE259" s="183">
        <f t="shared" si="177"/>
        <v>0</v>
      </c>
      <c r="AF259" s="196">
        <f t="shared" si="177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78"/>
        <v>0</v>
      </c>
      <c r="D260" s="183">
        <f t="shared" si="178"/>
        <v>0</v>
      </c>
      <c r="E260" s="183">
        <f t="shared" si="178"/>
        <v>0</v>
      </c>
      <c r="F260" s="183">
        <f t="shared" si="178"/>
        <v>0</v>
      </c>
      <c r="G260" s="183">
        <f t="shared" si="178"/>
        <v>0</v>
      </c>
      <c r="H260" s="183">
        <f t="shared" si="178"/>
        <v>0</v>
      </c>
      <c r="I260" s="183">
        <f t="shared" si="178"/>
        <v>0</v>
      </c>
      <c r="J260" s="183">
        <f t="shared" si="178"/>
        <v>0</v>
      </c>
      <c r="K260" s="183">
        <f t="shared" si="178"/>
        <v>0</v>
      </c>
      <c r="L260" s="183">
        <f t="shared" si="178"/>
        <v>0</v>
      </c>
      <c r="M260" s="183">
        <f t="shared" si="178"/>
        <v>0</v>
      </c>
      <c r="N260" s="183">
        <f t="shared" si="178"/>
        <v>0</v>
      </c>
      <c r="O260" s="183">
        <f t="shared" si="178"/>
        <v>0</v>
      </c>
      <c r="P260" s="183">
        <f t="shared" si="178"/>
        <v>0</v>
      </c>
      <c r="Q260" s="183">
        <f t="shared" si="178"/>
        <v>0</v>
      </c>
      <c r="R260" s="183">
        <f t="shared" si="178"/>
        <v>0</v>
      </c>
      <c r="S260" s="183">
        <f t="shared" si="177"/>
        <v>0</v>
      </c>
      <c r="T260" s="183">
        <f t="shared" si="177"/>
        <v>0</v>
      </c>
      <c r="U260" s="183">
        <f t="shared" si="177"/>
        <v>0</v>
      </c>
      <c r="V260" s="183">
        <f t="shared" si="177"/>
        <v>0</v>
      </c>
      <c r="W260" s="183">
        <f t="shared" si="177"/>
        <v>0</v>
      </c>
      <c r="X260" s="183">
        <f t="shared" si="177"/>
        <v>0</v>
      </c>
      <c r="Y260" s="183">
        <f t="shared" si="177"/>
        <v>0</v>
      </c>
      <c r="Z260" s="183">
        <f t="shared" si="177"/>
        <v>0</v>
      </c>
      <c r="AA260" s="183">
        <f t="shared" si="177"/>
        <v>0</v>
      </c>
      <c r="AB260" s="183">
        <f t="shared" si="177"/>
        <v>0</v>
      </c>
      <c r="AC260" s="183">
        <f t="shared" si="177"/>
        <v>0</v>
      </c>
      <c r="AD260" s="183">
        <f t="shared" si="177"/>
        <v>0</v>
      </c>
      <c r="AE260" s="183">
        <f t="shared" si="177"/>
        <v>0</v>
      </c>
      <c r="AF260" s="196">
        <f t="shared" si="177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78"/>
        <v>0</v>
      </c>
      <c r="D261" s="183">
        <f t="shared" si="178"/>
        <v>0</v>
      </c>
      <c r="E261" s="183">
        <f t="shared" si="178"/>
        <v>0</v>
      </c>
      <c r="F261" s="183">
        <f t="shared" si="178"/>
        <v>0</v>
      </c>
      <c r="G261" s="183">
        <f t="shared" si="178"/>
        <v>0</v>
      </c>
      <c r="H261" s="183">
        <f t="shared" si="178"/>
        <v>0</v>
      </c>
      <c r="I261" s="183">
        <f t="shared" si="178"/>
        <v>0</v>
      </c>
      <c r="J261" s="183">
        <f t="shared" si="178"/>
        <v>0</v>
      </c>
      <c r="K261" s="183">
        <f t="shared" si="178"/>
        <v>0</v>
      </c>
      <c r="L261" s="183">
        <f t="shared" si="178"/>
        <v>0</v>
      </c>
      <c r="M261" s="183">
        <f t="shared" si="178"/>
        <v>0</v>
      </c>
      <c r="N261" s="183">
        <f t="shared" si="178"/>
        <v>0</v>
      </c>
      <c r="O261" s="183">
        <f t="shared" si="178"/>
        <v>0</v>
      </c>
      <c r="P261" s="183">
        <f t="shared" si="178"/>
        <v>0</v>
      </c>
      <c r="Q261" s="183">
        <f t="shared" si="178"/>
        <v>0</v>
      </c>
      <c r="R261" s="183">
        <f t="shared" si="178"/>
        <v>0</v>
      </c>
      <c r="S261" s="183">
        <f t="shared" si="177"/>
        <v>0</v>
      </c>
      <c r="T261" s="183">
        <f t="shared" si="177"/>
        <v>0</v>
      </c>
      <c r="U261" s="183">
        <f t="shared" si="177"/>
        <v>0</v>
      </c>
      <c r="V261" s="183">
        <f t="shared" si="177"/>
        <v>0</v>
      </c>
      <c r="W261" s="183">
        <f t="shared" si="177"/>
        <v>0</v>
      </c>
      <c r="X261" s="183">
        <f t="shared" si="177"/>
        <v>0</v>
      </c>
      <c r="Y261" s="183">
        <f t="shared" si="177"/>
        <v>0</v>
      </c>
      <c r="Z261" s="183">
        <f t="shared" si="177"/>
        <v>0</v>
      </c>
      <c r="AA261" s="183">
        <f t="shared" si="177"/>
        <v>0</v>
      </c>
      <c r="AB261" s="183">
        <f t="shared" si="177"/>
        <v>0</v>
      </c>
      <c r="AC261" s="183">
        <f t="shared" si="177"/>
        <v>0</v>
      </c>
      <c r="AD261" s="183">
        <f t="shared" si="177"/>
        <v>0</v>
      </c>
      <c r="AE261" s="183">
        <f t="shared" si="177"/>
        <v>0</v>
      </c>
      <c r="AF261" s="196">
        <f t="shared" si="177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78"/>
        <v>0</v>
      </c>
      <c r="D262" s="183">
        <f t="shared" si="178"/>
        <v>0</v>
      </c>
      <c r="E262" s="183">
        <f t="shared" si="178"/>
        <v>0</v>
      </c>
      <c r="F262" s="183">
        <f t="shared" si="178"/>
        <v>0</v>
      </c>
      <c r="G262" s="183">
        <f t="shared" si="178"/>
        <v>0</v>
      </c>
      <c r="H262" s="183">
        <f t="shared" si="178"/>
        <v>0</v>
      </c>
      <c r="I262" s="183">
        <f t="shared" si="178"/>
        <v>0</v>
      </c>
      <c r="J262" s="183">
        <f t="shared" si="178"/>
        <v>0</v>
      </c>
      <c r="K262" s="183">
        <f t="shared" si="178"/>
        <v>0</v>
      </c>
      <c r="L262" s="183">
        <f t="shared" si="178"/>
        <v>0</v>
      </c>
      <c r="M262" s="183">
        <f t="shared" si="178"/>
        <v>0</v>
      </c>
      <c r="N262" s="183">
        <f t="shared" si="178"/>
        <v>0</v>
      </c>
      <c r="O262" s="183">
        <f t="shared" si="178"/>
        <v>0</v>
      </c>
      <c r="P262" s="183">
        <f t="shared" si="178"/>
        <v>0</v>
      </c>
      <c r="Q262" s="183">
        <f t="shared" si="178"/>
        <v>0</v>
      </c>
      <c r="R262" s="183">
        <f t="shared" si="178"/>
        <v>0</v>
      </c>
      <c r="S262" s="183">
        <f t="shared" si="177"/>
        <v>0</v>
      </c>
      <c r="T262" s="183">
        <f t="shared" si="177"/>
        <v>0</v>
      </c>
      <c r="U262" s="183">
        <f t="shared" si="177"/>
        <v>0</v>
      </c>
      <c r="V262" s="183">
        <f t="shared" si="177"/>
        <v>0</v>
      </c>
      <c r="W262" s="183">
        <f t="shared" si="177"/>
        <v>0</v>
      </c>
      <c r="X262" s="183">
        <f t="shared" si="177"/>
        <v>0</v>
      </c>
      <c r="Y262" s="183">
        <f t="shared" si="177"/>
        <v>0</v>
      </c>
      <c r="Z262" s="183">
        <f t="shared" si="177"/>
        <v>0</v>
      </c>
      <c r="AA262" s="183">
        <f t="shared" si="177"/>
        <v>0</v>
      </c>
      <c r="AB262" s="183">
        <f t="shared" si="177"/>
        <v>0</v>
      </c>
      <c r="AC262" s="183">
        <f t="shared" si="177"/>
        <v>0</v>
      </c>
      <c r="AD262" s="183">
        <f t="shared" si="177"/>
        <v>0</v>
      </c>
      <c r="AE262" s="183">
        <f t="shared" si="177"/>
        <v>0</v>
      </c>
      <c r="AF262" s="196">
        <f t="shared" si="177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78"/>
        <v>0</v>
      </c>
      <c r="D263" s="183">
        <f t="shared" si="178"/>
        <v>0</v>
      </c>
      <c r="E263" s="183">
        <f t="shared" si="178"/>
        <v>0</v>
      </c>
      <c r="F263" s="183">
        <f t="shared" si="178"/>
        <v>0</v>
      </c>
      <c r="G263" s="183">
        <f t="shared" si="178"/>
        <v>0</v>
      </c>
      <c r="H263" s="183">
        <f t="shared" si="178"/>
        <v>0</v>
      </c>
      <c r="I263" s="183">
        <f t="shared" si="178"/>
        <v>0</v>
      </c>
      <c r="J263" s="183">
        <f t="shared" si="178"/>
        <v>0</v>
      </c>
      <c r="K263" s="183">
        <f t="shared" si="178"/>
        <v>0</v>
      </c>
      <c r="L263" s="183">
        <f t="shared" si="178"/>
        <v>0</v>
      </c>
      <c r="M263" s="183">
        <f t="shared" si="178"/>
        <v>0</v>
      </c>
      <c r="N263" s="183">
        <f t="shared" si="178"/>
        <v>0</v>
      </c>
      <c r="O263" s="183">
        <f t="shared" si="178"/>
        <v>0</v>
      </c>
      <c r="P263" s="183">
        <f t="shared" si="178"/>
        <v>0</v>
      </c>
      <c r="Q263" s="183">
        <f t="shared" si="178"/>
        <v>0</v>
      </c>
      <c r="R263" s="183">
        <f t="shared" si="178"/>
        <v>0</v>
      </c>
      <c r="S263" s="183">
        <f t="shared" si="177"/>
        <v>0</v>
      </c>
      <c r="T263" s="183">
        <f t="shared" si="177"/>
        <v>0</v>
      </c>
      <c r="U263" s="183">
        <f t="shared" si="177"/>
        <v>0</v>
      </c>
      <c r="V263" s="183">
        <f t="shared" si="177"/>
        <v>0</v>
      </c>
      <c r="W263" s="183">
        <f t="shared" si="177"/>
        <v>0</v>
      </c>
      <c r="X263" s="183">
        <f t="shared" si="177"/>
        <v>0</v>
      </c>
      <c r="Y263" s="183">
        <f t="shared" si="177"/>
        <v>0</v>
      </c>
      <c r="Z263" s="183">
        <f t="shared" si="177"/>
        <v>0</v>
      </c>
      <c r="AA263" s="183">
        <f t="shared" si="177"/>
        <v>0</v>
      </c>
      <c r="AB263" s="183">
        <f t="shared" si="177"/>
        <v>0</v>
      </c>
      <c r="AC263" s="183">
        <f t="shared" si="177"/>
        <v>0</v>
      </c>
      <c r="AD263" s="183">
        <f t="shared" si="177"/>
        <v>0</v>
      </c>
      <c r="AE263" s="183">
        <f t="shared" si="177"/>
        <v>0</v>
      </c>
      <c r="AF263" s="196">
        <f t="shared" si="177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78"/>
        <v>0</v>
      </c>
      <c r="D264" s="183">
        <f t="shared" si="178"/>
        <v>0</v>
      </c>
      <c r="E264" s="183">
        <f t="shared" si="178"/>
        <v>0</v>
      </c>
      <c r="F264" s="183">
        <f t="shared" si="178"/>
        <v>0</v>
      </c>
      <c r="G264" s="183">
        <f t="shared" si="178"/>
        <v>0</v>
      </c>
      <c r="H264" s="183">
        <f t="shared" si="178"/>
        <v>0</v>
      </c>
      <c r="I264" s="183">
        <f t="shared" si="178"/>
        <v>0</v>
      </c>
      <c r="J264" s="183">
        <f t="shared" si="178"/>
        <v>0</v>
      </c>
      <c r="K264" s="183">
        <f t="shared" si="178"/>
        <v>0</v>
      </c>
      <c r="L264" s="183">
        <f t="shared" si="178"/>
        <v>0</v>
      </c>
      <c r="M264" s="183">
        <f t="shared" si="178"/>
        <v>0</v>
      </c>
      <c r="N264" s="183">
        <f t="shared" si="178"/>
        <v>0</v>
      </c>
      <c r="O264" s="183">
        <f t="shared" si="178"/>
        <v>0</v>
      </c>
      <c r="P264" s="183">
        <f t="shared" si="178"/>
        <v>0</v>
      </c>
      <c r="Q264" s="183">
        <f t="shared" si="178"/>
        <v>0</v>
      </c>
      <c r="R264" s="183">
        <f t="shared" si="178"/>
        <v>0</v>
      </c>
      <c r="S264" s="183">
        <f t="shared" si="177"/>
        <v>0</v>
      </c>
      <c r="T264" s="183">
        <f t="shared" si="177"/>
        <v>0</v>
      </c>
      <c r="U264" s="183">
        <f t="shared" si="177"/>
        <v>0</v>
      </c>
      <c r="V264" s="183">
        <f t="shared" si="177"/>
        <v>0</v>
      </c>
      <c r="W264" s="183">
        <f t="shared" si="177"/>
        <v>0</v>
      </c>
      <c r="X264" s="183">
        <f t="shared" si="177"/>
        <v>0</v>
      </c>
      <c r="Y264" s="183">
        <f t="shared" si="177"/>
        <v>0</v>
      </c>
      <c r="Z264" s="183">
        <f t="shared" si="177"/>
        <v>0</v>
      </c>
      <c r="AA264" s="183">
        <f t="shared" si="177"/>
        <v>0</v>
      </c>
      <c r="AB264" s="183">
        <f t="shared" si="177"/>
        <v>0</v>
      </c>
      <c r="AC264" s="183">
        <f t="shared" si="177"/>
        <v>0</v>
      </c>
      <c r="AD264" s="183">
        <f t="shared" si="177"/>
        <v>0</v>
      </c>
      <c r="AE264" s="183">
        <f t="shared" si="177"/>
        <v>0</v>
      </c>
      <c r="AF264" s="196">
        <f t="shared" si="177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78"/>
        <v>0</v>
      </c>
      <c r="D265" s="183">
        <f t="shared" si="178"/>
        <v>0</v>
      </c>
      <c r="E265" s="183">
        <f t="shared" si="178"/>
        <v>0</v>
      </c>
      <c r="F265" s="183">
        <f t="shared" si="178"/>
        <v>0</v>
      </c>
      <c r="G265" s="183">
        <f t="shared" si="178"/>
        <v>0</v>
      </c>
      <c r="H265" s="183">
        <f t="shared" si="178"/>
        <v>0</v>
      </c>
      <c r="I265" s="183">
        <f t="shared" si="178"/>
        <v>0</v>
      </c>
      <c r="J265" s="183">
        <f t="shared" si="178"/>
        <v>0</v>
      </c>
      <c r="K265" s="183">
        <f t="shared" si="178"/>
        <v>0</v>
      </c>
      <c r="L265" s="183">
        <f t="shared" si="178"/>
        <v>0</v>
      </c>
      <c r="M265" s="183">
        <f t="shared" si="178"/>
        <v>0</v>
      </c>
      <c r="N265" s="183">
        <f t="shared" si="178"/>
        <v>0</v>
      </c>
      <c r="O265" s="183">
        <f t="shared" si="178"/>
        <v>0</v>
      </c>
      <c r="P265" s="183">
        <f t="shared" si="178"/>
        <v>0</v>
      </c>
      <c r="Q265" s="183">
        <f t="shared" si="178"/>
        <v>0</v>
      </c>
      <c r="R265" s="183">
        <f t="shared" si="178"/>
        <v>0</v>
      </c>
      <c r="S265" s="183">
        <f t="shared" si="177"/>
        <v>0</v>
      </c>
      <c r="T265" s="183">
        <f t="shared" si="177"/>
        <v>0</v>
      </c>
      <c r="U265" s="183">
        <f t="shared" si="177"/>
        <v>0</v>
      </c>
      <c r="V265" s="183">
        <f t="shared" si="177"/>
        <v>0</v>
      </c>
      <c r="W265" s="183">
        <f t="shared" si="177"/>
        <v>0</v>
      </c>
      <c r="X265" s="183">
        <f t="shared" si="177"/>
        <v>0</v>
      </c>
      <c r="Y265" s="183">
        <f t="shared" si="177"/>
        <v>0</v>
      </c>
      <c r="Z265" s="183">
        <f t="shared" si="177"/>
        <v>0</v>
      </c>
      <c r="AA265" s="183">
        <f t="shared" si="177"/>
        <v>0</v>
      </c>
      <c r="AB265" s="183">
        <f t="shared" si="177"/>
        <v>0</v>
      </c>
      <c r="AC265" s="183">
        <f t="shared" si="177"/>
        <v>0</v>
      </c>
      <c r="AD265" s="183">
        <f t="shared" si="177"/>
        <v>0</v>
      </c>
      <c r="AE265" s="183">
        <f t="shared" si="177"/>
        <v>0</v>
      </c>
      <c r="AF265" s="196">
        <f t="shared" si="177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78"/>
        <v>0</v>
      </c>
      <c r="D266" s="183">
        <f t="shared" si="178"/>
        <v>0</v>
      </c>
      <c r="E266" s="183">
        <f t="shared" si="178"/>
        <v>0</v>
      </c>
      <c r="F266" s="183">
        <f t="shared" si="178"/>
        <v>0</v>
      </c>
      <c r="G266" s="183">
        <f t="shared" si="178"/>
        <v>0</v>
      </c>
      <c r="H266" s="183">
        <f t="shared" si="178"/>
        <v>0</v>
      </c>
      <c r="I266" s="183">
        <f t="shared" si="178"/>
        <v>0</v>
      </c>
      <c r="J266" s="183">
        <f t="shared" si="178"/>
        <v>0</v>
      </c>
      <c r="K266" s="183">
        <f t="shared" si="178"/>
        <v>0</v>
      </c>
      <c r="L266" s="183">
        <f t="shared" si="178"/>
        <v>0</v>
      </c>
      <c r="M266" s="183">
        <f t="shared" si="178"/>
        <v>0</v>
      </c>
      <c r="N266" s="183">
        <f t="shared" si="178"/>
        <v>0</v>
      </c>
      <c r="O266" s="183">
        <f t="shared" si="178"/>
        <v>0</v>
      </c>
      <c r="P266" s="183">
        <f t="shared" si="178"/>
        <v>0</v>
      </c>
      <c r="Q266" s="183">
        <f t="shared" si="178"/>
        <v>0</v>
      </c>
      <c r="R266" s="183">
        <f t="shared" si="178"/>
        <v>0</v>
      </c>
      <c r="S266" s="183">
        <f t="shared" si="177"/>
        <v>0</v>
      </c>
      <c r="T266" s="183">
        <f t="shared" si="177"/>
        <v>0</v>
      </c>
      <c r="U266" s="183">
        <f t="shared" si="177"/>
        <v>0</v>
      </c>
      <c r="V266" s="183">
        <f t="shared" si="177"/>
        <v>0</v>
      </c>
      <c r="W266" s="183">
        <f t="shared" si="177"/>
        <v>0</v>
      </c>
      <c r="X266" s="183">
        <f t="shared" si="177"/>
        <v>0</v>
      </c>
      <c r="Y266" s="183">
        <f t="shared" si="177"/>
        <v>0</v>
      </c>
      <c r="Z266" s="183">
        <f t="shared" si="177"/>
        <v>0</v>
      </c>
      <c r="AA266" s="183">
        <f t="shared" si="177"/>
        <v>0</v>
      </c>
      <c r="AB266" s="183">
        <f t="shared" si="177"/>
        <v>0</v>
      </c>
      <c r="AC266" s="183">
        <f t="shared" si="177"/>
        <v>0</v>
      </c>
      <c r="AD266" s="183">
        <f t="shared" si="177"/>
        <v>0</v>
      </c>
      <c r="AE266" s="183">
        <f t="shared" si="177"/>
        <v>0</v>
      </c>
      <c r="AF266" s="196">
        <f t="shared" si="177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78"/>
        <v>0</v>
      </c>
      <c r="D267" s="183">
        <f t="shared" si="178"/>
        <v>0</v>
      </c>
      <c r="E267" s="183">
        <f t="shared" si="178"/>
        <v>0</v>
      </c>
      <c r="F267" s="183">
        <f t="shared" si="178"/>
        <v>0</v>
      </c>
      <c r="G267" s="183">
        <f t="shared" si="178"/>
        <v>0</v>
      </c>
      <c r="H267" s="183">
        <f t="shared" si="178"/>
        <v>0</v>
      </c>
      <c r="I267" s="183">
        <f t="shared" si="178"/>
        <v>0</v>
      </c>
      <c r="J267" s="183">
        <f t="shared" si="178"/>
        <v>0</v>
      </c>
      <c r="K267" s="183">
        <f t="shared" si="178"/>
        <v>0</v>
      </c>
      <c r="L267" s="183">
        <f t="shared" si="178"/>
        <v>0</v>
      </c>
      <c r="M267" s="183">
        <f t="shared" si="178"/>
        <v>0</v>
      </c>
      <c r="N267" s="183">
        <f t="shared" si="178"/>
        <v>0</v>
      </c>
      <c r="O267" s="183">
        <f t="shared" si="178"/>
        <v>0</v>
      </c>
      <c r="P267" s="183">
        <f t="shared" si="178"/>
        <v>0</v>
      </c>
      <c r="Q267" s="183">
        <f t="shared" si="178"/>
        <v>0</v>
      </c>
      <c r="R267" s="183">
        <f t="shared" si="178"/>
        <v>0</v>
      </c>
      <c r="S267" s="183">
        <f t="shared" si="177"/>
        <v>0</v>
      </c>
      <c r="T267" s="183">
        <f t="shared" si="177"/>
        <v>0</v>
      </c>
      <c r="U267" s="183">
        <f t="shared" si="177"/>
        <v>0</v>
      </c>
      <c r="V267" s="183">
        <f t="shared" si="177"/>
        <v>0</v>
      </c>
      <c r="W267" s="183">
        <f t="shared" si="177"/>
        <v>0</v>
      </c>
      <c r="X267" s="183">
        <f t="shared" si="177"/>
        <v>0</v>
      </c>
      <c r="Y267" s="183">
        <f t="shared" si="177"/>
        <v>0</v>
      </c>
      <c r="Z267" s="183">
        <f t="shared" si="177"/>
        <v>0</v>
      </c>
      <c r="AA267" s="183">
        <f t="shared" si="177"/>
        <v>0</v>
      </c>
      <c r="AB267" s="183">
        <f t="shared" si="177"/>
        <v>0</v>
      </c>
      <c r="AC267" s="183">
        <f t="shared" si="177"/>
        <v>0</v>
      </c>
      <c r="AD267" s="183">
        <f t="shared" si="177"/>
        <v>0</v>
      </c>
      <c r="AE267" s="183">
        <f t="shared" si="177"/>
        <v>0</v>
      </c>
      <c r="AF267" s="196">
        <f t="shared" si="177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78"/>
        <v>0</v>
      </c>
      <c r="D268" s="183">
        <f t="shared" si="178"/>
        <v>0</v>
      </c>
      <c r="E268" s="183">
        <f t="shared" si="178"/>
        <v>0</v>
      </c>
      <c r="F268" s="183">
        <f t="shared" si="178"/>
        <v>0</v>
      </c>
      <c r="G268" s="183">
        <f t="shared" si="178"/>
        <v>0</v>
      </c>
      <c r="H268" s="183">
        <f t="shared" si="178"/>
        <v>0</v>
      </c>
      <c r="I268" s="183">
        <f t="shared" si="178"/>
        <v>0</v>
      </c>
      <c r="J268" s="183">
        <f t="shared" si="178"/>
        <v>0</v>
      </c>
      <c r="K268" s="183">
        <f t="shared" si="178"/>
        <v>0</v>
      </c>
      <c r="L268" s="183">
        <f t="shared" si="178"/>
        <v>0</v>
      </c>
      <c r="M268" s="183">
        <f t="shared" si="178"/>
        <v>0</v>
      </c>
      <c r="N268" s="183">
        <f t="shared" si="178"/>
        <v>0</v>
      </c>
      <c r="O268" s="183">
        <f t="shared" si="178"/>
        <v>0</v>
      </c>
      <c r="P268" s="183">
        <f t="shared" si="178"/>
        <v>0</v>
      </c>
      <c r="Q268" s="183">
        <f t="shared" si="178"/>
        <v>0</v>
      </c>
      <c r="R268" s="183">
        <f t="shared" si="178"/>
        <v>0</v>
      </c>
      <c r="S268" s="183">
        <f t="shared" si="177"/>
        <v>0</v>
      </c>
      <c r="T268" s="183">
        <f t="shared" si="177"/>
        <v>0</v>
      </c>
      <c r="U268" s="183">
        <f t="shared" si="177"/>
        <v>0</v>
      </c>
      <c r="V268" s="183">
        <f t="shared" si="177"/>
        <v>0</v>
      </c>
      <c r="W268" s="183">
        <f t="shared" si="177"/>
        <v>0</v>
      </c>
      <c r="X268" s="183">
        <f t="shared" si="177"/>
        <v>0</v>
      </c>
      <c r="Y268" s="183">
        <f t="shared" si="177"/>
        <v>0</v>
      </c>
      <c r="Z268" s="183">
        <f t="shared" si="177"/>
        <v>0</v>
      </c>
      <c r="AA268" s="183">
        <f t="shared" si="177"/>
        <v>0</v>
      </c>
      <c r="AB268" s="183">
        <f t="shared" si="177"/>
        <v>0</v>
      </c>
      <c r="AC268" s="183">
        <f t="shared" si="177"/>
        <v>0</v>
      </c>
      <c r="AD268" s="183">
        <f t="shared" si="177"/>
        <v>0</v>
      </c>
      <c r="AE268" s="183">
        <f t="shared" si="177"/>
        <v>0</v>
      </c>
      <c r="AF268" s="196">
        <f t="shared" si="177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78"/>
        <v>0</v>
      </c>
      <c r="D269" s="183">
        <f t="shared" si="178"/>
        <v>0</v>
      </c>
      <c r="E269" s="183">
        <f t="shared" si="178"/>
        <v>0</v>
      </c>
      <c r="F269" s="183">
        <f t="shared" si="178"/>
        <v>0</v>
      </c>
      <c r="G269" s="183">
        <f t="shared" si="178"/>
        <v>0</v>
      </c>
      <c r="H269" s="183">
        <f t="shared" si="178"/>
        <v>0</v>
      </c>
      <c r="I269" s="183">
        <f t="shared" si="178"/>
        <v>0</v>
      </c>
      <c r="J269" s="183">
        <f t="shared" si="178"/>
        <v>0</v>
      </c>
      <c r="K269" s="183">
        <f t="shared" si="178"/>
        <v>0</v>
      </c>
      <c r="L269" s="183">
        <f t="shared" si="178"/>
        <v>0</v>
      </c>
      <c r="M269" s="183">
        <f t="shared" si="178"/>
        <v>0</v>
      </c>
      <c r="N269" s="183">
        <f t="shared" si="178"/>
        <v>0</v>
      </c>
      <c r="O269" s="183">
        <f t="shared" si="178"/>
        <v>0</v>
      </c>
      <c r="P269" s="183">
        <f t="shared" si="178"/>
        <v>0</v>
      </c>
      <c r="Q269" s="183">
        <f t="shared" si="178"/>
        <v>0</v>
      </c>
      <c r="R269" s="183">
        <f t="shared" si="178"/>
        <v>0</v>
      </c>
      <c r="S269" s="183">
        <f t="shared" si="177"/>
        <v>0</v>
      </c>
      <c r="T269" s="183">
        <f t="shared" si="177"/>
        <v>0</v>
      </c>
      <c r="U269" s="183">
        <f t="shared" si="177"/>
        <v>0</v>
      </c>
      <c r="V269" s="183">
        <f t="shared" si="177"/>
        <v>0</v>
      </c>
      <c r="W269" s="183">
        <f t="shared" si="177"/>
        <v>0</v>
      </c>
      <c r="X269" s="183">
        <f t="shared" si="177"/>
        <v>0</v>
      </c>
      <c r="Y269" s="183">
        <f t="shared" si="177"/>
        <v>0</v>
      </c>
      <c r="Z269" s="183">
        <f t="shared" si="177"/>
        <v>0</v>
      </c>
      <c r="AA269" s="183">
        <f t="shared" si="177"/>
        <v>0</v>
      </c>
      <c r="AB269" s="183">
        <f t="shared" si="177"/>
        <v>0</v>
      </c>
      <c r="AC269" s="183">
        <f t="shared" si="177"/>
        <v>0</v>
      </c>
      <c r="AD269" s="183">
        <f t="shared" si="177"/>
        <v>0</v>
      </c>
      <c r="AE269" s="183">
        <f t="shared" si="177"/>
        <v>0</v>
      </c>
      <c r="AF269" s="196">
        <f t="shared" si="177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78"/>
        <v>0</v>
      </c>
      <c r="D270" s="183">
        <f t="shared" si="178"/>
        <v>0</v>
      </c>
      <c r="E270" s="183">
        <f t="shared" si="178"/>
        <v>0</v>
      </c>
      <c r="F270" s="183">
        <f t="shared" si="178"/>
        <v>0</v>
      </c>
      <c r="G270" s="183">
        <f t="shared" si="178"/>
        <v>0</v>
      </c>
      <c r="H270" s="183">
        <f t="shared" si="178"/>
        <v>0</v>
      </c>
      <c r="I270" s="183">
        <f t="shared" si="178"/>
        <v>0</v>
      </c>
      <c r="J270" s="183">
        <f t="shared" si="178"/>
        <v>0</v>
      </c>
      <c r="K270" s="183">
        <f t="shared" si="178"/>
        <v>0</v>
      </c>
      <c r="L270" s="183">
        <f t="shared" si="178"/>
        <v>0</v>
      </c>
      <c r="M270" s="183">
        <f t="shared" si="178"/>
        <v>0</v>
      </c>
      <c r="N270" s="183">
        <f t="shared" si="178"/>
        <v>0</v>
      </c>
      <c r="O270" s="183">
        <f t="shared" si="178"/>
        <v>0</v>
      </c>
      <c r="P270" s="183">
        <f t="shared" si="178"/>
        <v>0</v>
      </c>
      <c r="Q270" s="183">
        <f t="shared" si="178"/>
        <v>0</v>
      </c>
      <c r="R270" s="183">
        <f t="shared" si="178"/>
        <v>0</v>
      </c>
      <c r="S270" s="183">
        <f t="shared" si="177"/>
        <v>0</v>
      </c>
      <c r="T270" s="183">
        <f t="shared" si="177"/>
        <v>0</v>
      </c>
      <c r="U270" s="183">
        <f t="shared" si="177"/>
        <v>0</v>
      </c>
      <c r="V270" s="183">
        <f t="shared" si="177"/>
        <v>0</v>
      </c>
      <c r="W270" s="183">
        <f t="shared" si="177"/>
        <v>0</v>
      </c>
      <c r="X270" s="183">
        <f t="shared" si="177"/>
        <v>0</v>
      </c>
      <c r="Y270" s="183">
        <f t="shared" si="177"/>
        <v>0</v>
      </c>
      <c r="Z270" s="183">
        <f t="shared" si="177"/>
        <v>0</v>
      </c>
      <c r="AA270" s="183">
        <f t="shared" si="177"/>
        <v>0</v>
      </c>
      <c r="AB270" s="183">
        <f t="shared" si="177"/>
        <v>0</v>
      </c>
      <c r="AC270" s="183">
        <f t="shared" si="177"/>
        <v>0</v>
      </c>
      <c r="AD270" s="183">
        <f t="shared" si="177"/>
        <v>0</v>
      </c>
      <c r="AE270" s="183">
        <f t="shared" si="177"/>
        <v>0</v>
      </c>
      <c r="AF270" s="196">
        <f t="shared" si="177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78"/>
        <v>0</v>
      </c>
      <c r="D271" s="183">
        <f t="shared" si="178"/>
        <v>0</v>
      </c>
      <c r="E271" s="183">
        <f t="shared" si="178"/>
        <v>0</v>
      </c>
      <c r="F271" s="183">
        <f t="shared" si="178"/>
        <v>0</v>
      </c>
      <c r="G271" s="183">
        <f t="shared" si="178"/>
        <v>0</v>
      </c>
      <c r="H271" s="183">
        <f t="shared" si="178"/>
        <v>0</v>
      </c>
      <c r="I271" s="183">
        <f t="shared" si="178"/>
        <v>0</v>
      </c>
      <c r="J271" s="183">
        <f t="shared" si="178"/>
        <v>0</v>
      </c>
      <c r="K271" s="183">
        <f t="shared" si="178"/>
        <v>0</v>
      </c>
      <c r="L271" s="183">
        <f t="shared" si="178"/>
        <v>0</v>
      </c>
      <c r="M271" s="183">
        <f t="shared" si="178"/>
        <v>0</v>
      </c>
      <c r="N271" s="183">
        <f t="shared" si="178"/>
        <v>0</v>
      </c>
      <c r="O271" s="183">
        <f t="shared" si="178"/>
        <v>0</v>
      </c>
      <c r="P271" s="183">
        <f t="shared" si="178"/>
        <v>0</v>
      </c>
      <c r="Q271" s="183">
        <f t="shared" si="178"/>
        <v>0</v>
      </c>
      <c r="R271" s="183">
        <f t="shared" si="178"/>
        <v>0</v>
      </c>
      <c r="S271" s="183">
        <f t="shared" si="177"/>
        <v>0</v>
      </c>
      <c r="T271" s="183">
        <f t="shared" si="177"/>
        <v>0</v>
      </c>
      <c r="U271" s="183">
        <f t="shared" si="177"/>
        <v>0</v>
      </c>
      <c r="V271" s="183">
        <f t="shared" si="177"/>
        <v>0</v>
      </c>
      <c r="W271" s="183">
        <f t="shared" si="177"/>
        <v>0</v>
      </c>
      <c r="X271" s="183">
        <f t="shared" si="177"/>
        <v>0</v>
      </c>
      <c r="Y271" s="183">
        <f t="shared" si="177"/>
        <v>0</v>
      </c>
      <c r="Z271" s="183">
        <f t="shared" si="177"/>
        <v>0</v>
      </c>
      <c r="AA271" s="183">
        <f t="shared" si="177"/>
        <v>0</v>
      </c>
      <c r="AB271" s="183">
        <f t="shared" si="177"/>
        <v>0</v>
      </c>
      <c r="AC271" s="183">
        <f t="shared" si="177"/>
        <v>0</v>
      </c>
      <c r="AD271" s="183">
        <f t="shared" si="177"/>
        <v>0</v>
      </c>
      <c r="AE271" s="183">
        <f t="shared" si="177"/>
        <v>0</v>
      </c>
      <c r="AF271" s="196">
        <f t="shared" si="177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78"/>
        <v>0</v>
      </c>
      <c r="D272" s="183">
        <f t="shared" si="178"/>
        <v>0</v>
      </c>
      <c r="E272" s="183">
        <f t="shared" si="178"/>
        <v>0</v>
      </c>
      <c r="F272" s="183">
        <f t="shared" si="178"/>
        <v>0</v>
      </c>
      <c r="G272" s="183">
        <f t="shared" si="178"/>
        <v>0</v>
      </c>
      <c r="H272" s="183">
        <f t="shared" si="178"/>
        <v>0</v>
      </c>
      <c r="I272" s="183">
        <f t="shared" si="178"/>
        <v>0</v>
      </c>
      <c r="J272" s="183">
        <f t="shared" si="178"/>
        <v>0</v>
      </c>
      <c r="K272" s="183">
        <f t="shared" si="178"/>
        <v>0</v>
      </c>
      <c r="L272" s="183">
        <f t="shared" si="178"/>
        <v>0</v>
      </c>
      <c r="M272" s="183">
        <f t="shared" si="178"/>
        <v>0</v>
      </c>
      <c r="N272" s="183">
        <f t="shared" si="178"/>
        <v>0</v>
      </c>
      <c r="O272" s="183">
        <f t="shared" si="178"/>
        <v>0</v>
      </c>
      <c r="P272" s="183">
        <f t="shared" si="178"/>
        <v>0</v>
      </c>
      <c r="Q272" s="183">
        <f t="shared" si="178"/>
        <v>0</v>
      </c>
      <c r="R272" s="183">
        <f t="shared" si="178"/>
        <v>0</v>
      </c>
      <c r="S272" s="183">
        <f t="shared" ref="R272:AF287" si="179">R272</f>
        <v>0</v>
      </c>
      <c r="T272" s="183">
        <f t="shared" si="179"/>
        <v>0</v>
      </c>
      <c r="U272" s="183">
        <f t="shared" si="179"/>
        <v>0</v>
      </c>
      <c r="V272" s="183">
        <f t="shared" si="179"/>
        <v>0</v>
      </c>
      <c r="W272" s="183">
        <f t="shared" si="179"/>
        <v>0</v>
      </c>
      <c r="X272" s="183">
        <f t="shared" si="179"/>
        <v>0</v>
      </c>
      <c r="Y272" s="183">
        <f t="shared" si="179"/>
        <v>0</v>
      </c>
      <c r="Z272" s="183">
        <f t="shared" si="179"/>
        <v>0</v>
      </c>
      <c r="AA272" s="183">
        <f t="shared" si="179"/>
        <v>0</v>
      </c>
      <c r="AB272" s="183">
        <f t="shared" si="179"/>
        <v>0</v>
      </c>
      <c r="AC272" s="183">
        <f t="shared" si="179"/>
        <v>0</v>
      </c>
      <c r="AD272" s="183">
        <f t="shared" si="179"/>
        <v>0</v>
      </c>
      <c r="AE272" s="183">
        <f t="shared" si="179"/>
        <v>0</v>
      </c>
      <c r="AF272" s="196">
        <f t="shared" si="179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78"/>
        <v>0</v>
      </c>
      <c r="D273" s="183">
        <f t="shared" si="178"/>
        <v>0</v>
      </c>
      <c r="E273" s="183">
        <f t="shared" si="178"/>
        <v>0</v>
      </c>
      <c r="F273" s="183">
        <f t="shared" si="178"/>
        <v>0</v>
      </c>
      <c r="G273" s="183">
        <f t="shared" si="178"/>
        <v>0</v>
      </c>
      <c r="H273" s="183">
        <f t="shared" si="178"/>
        <v>0</v>
      </c>
      <c r="I273" s="183">
        <f t="shared" si="178"/>
        <v>0</v>
      </c>
      <c r="J273" s="183">
        <f t="shared" si="178"/>
        <v>0</v>
      </c>
      <c r="K273" s="183">
        <f t="shared" si="178"/>
        <v>0</v>
      </c>
      <c r="L273" s="183">
        <f t="shared" si="178"/>
        <v>0</v>
      </c>
      <c r="M273" s="183">
        <f t="shared" si="178"/>
        <v>0</v>
      </c>
      <c r="N273" s="183">
        <f t="shared" si="178"/>
        <v>0</v>
      </c>
      <c r="O273" s="183">
        <f t="shared" si="178"/>
        <v>0</v>
      </c>
      <c r="P273" s="183">
        <f t="shared" si="178"/>
        <v>0</v>
      </c>
      <c r="Q273" s="183">
        <f t="shared" si="178"/>
        <v>0</v>
      </c>
      <c r="R273" s="183">
        <f t="shared" ref="C273:R288" si="180">Q273</f>
        <v>0</v>
      </c>
      <c r="S273" s="183">
        <f t="shared" si="179"/>
        <v>0</v>
      </c>
      <c r="T273" s="183">
        <f t="shared" si="179"/>
        <v>0</v>
      </c>
      <c r="U273" s="183">
        <f t="shared" si="179"/>
        <v>0</v>
      </c>
      <c r="V273" s="183">
        <f t="shared" si="179"/>
        <v>0</v>
      </c>
      <c r="W273" s="183">
        <f t="shared" si="179"/>
        <v>0</v>
      </c>
      <c r="X273" s="183">
        <f t="shared" si="179"/>
        <v>0</v>
      </c>
      <c r="Y273" s="183">
        <f t="shared" si="179"/>
        <v>0</v>
      </c>
      <c r="Z273" s="183">
        <f t="shared" si="179"/>
        <v>0</v>
      </c>
      <c r="AA273" s="183">
        <f t="shared" si="179"/>
        <v>0</v>
      </c>
      <c r="AB273" s="183">
        <f t="shared" si="179"/>
        <v>0</v>
      </c>
      <c r="AC273" s="183">
        <f t="shared" si="179"/>
        <v>0</v>
      </c>
      <c r="AD273" s="183">
        <f t="shared" si="179"/>
        <v>0</v>
      </c>
      <c r="AE273" s="183">
        <f t="shared" si="179"/>
        <v>0</v>
      </c>
      <c r="AF273" s="196">
        <f t="shared" si="179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180"/>
        <v>0</v>
      </c>
      <c r="D274" s="183">
        <f t="shared" si="180"/>
        <v>0</v>
      </c>
      <c r="E274" s="183">
        <f t="shared" si="180"/>
        <v>0</v>
      </c>
      <c r="F274" s="183">
        <f t="shared" si="180"/>
        <v>0</v>
      </c>
      <c r="G274" s="183">
        <f t="shared" si="180"/>
        <v>0</v>
      </c>
      <c r="H274" s="183">
        <f t="shared" si="180"/>
        <v>0</v>
      </c>
      <c r="I274" s="183">
        <f t="shared" si="180"/>
        <v>0</v>
      </c>
      <c r="J274" s="183">
        <f t="shared" si="180"/>
        <v>0</v>
      </c>
      <c r="K274" s="183">
        <f t="shared" si="180"/>
        <v>0</v>
      </c>
      <c r="L274" s="183">
        <f t="shared" si="180"/>
        <v>0</v>
      </c>
      <c r="M274" s="183">
        <f t="shared" si="180"/>
        <v>0</v>
      </c>
      <c r="N274" s="183">
        <f t="shared" si="180"/>
        <v>0</v>
      </c>
      <c r="O274" s="183">
        <f t="shared" si="180"/>
        <v>0</v>
      </c>
      <c r="P274" s="183">
        <f t="shared" si="180"/>
        <v>0</v>
      </c>
      <c r="Q274" s="183">
        <f t="shared" si="180"/>
        <v>0</v>
      </c>
      <c r="R274" s="183">
        <f t="shared" si="180"/>
        <v>0</v>
      </c>
      <c r="S274" s="183">
        <f t="shared" si="179"/>
        <v>0</v>
      </c>
      <c r="T274" s="183">
        <f t="shared" si="179"/>
        <v>0</v>
      </c>
      <c r="U274" s="183">
        <f t="shared" si="179"/>
        <v>0</v>
      </c>
      <c r="V274" s="183">
        <f t="shared" si="179"/>
        <v>0</v>
      </c>
      <c r="W274" s="183">
        <f t="shared" si="179"/>
        <v>0</v>
      </c>
      <c r="X274" s="183">
        <f t="shared" si="179"/>
        <v>0</v>
      </c>
      <c r="Y274" s="183">
        <f t="shared" si="179"/>
        <v>0</v>
      </c>
      <c r="Z274" s="183">
        <f t="shared" si="179"/>
        <v>0</v>
      </c>
      <c r="AA274" s="183">
        <f t="shared" si="179"/>
        <v>0</v>
      </c>
      <c r="AB274" s="183">
        <f t="shared" si="179"/>
        <v>0</v>
      </c>
      <c r="AC274" s="183">
        <f t="shared" si="179"/>
        <v>0</v>
      </c>
      <c r="AD274" s="183">
        <f t="shared" si="179"/>
        <v>0</v>
      </c>
      <c r="AE274" s="183">
        <f t="shared" si="179"/>
        <v>0</v>
      </c>
      <c r="AF274" s="196">
        <f t="shared" si="179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180"/>
        <v>0</v>
      </c>
      <c r="D275" s="183">
        <f t="shared" si="180"/>
        <v>0</v>
      </c>
      <c r="E275" s="183">
        <f t="shared" si="180"/>
        <v>0</v>
      </c>
      <c r="F275" s="183">
        <f t="shared" si="180"/>
        <v>0</v>
      </c>
      <c r="G275" s="183">
        <f t="shared" si="180"/>
        <v>0</v>
      </c>
      <c r="H275" s="183">
        <f t="shared" si="180"/>
        <v>0</v>
      </c>
      <c r="I275" s="183">
        <f t="shared" si="180"/>
        <v>0</v>
      </c>
      <c r="J275" s="183">
        <f t="shared" si="180"/>
        <v>0</v>
      </c>
      <c r="K275" s="183">
        <f t="shared" si="180"/>
        <v>0</v>
      </c>
      <c r="L275" s="183">
        <f t="shared" si="180"/>
        <v>0</v>
      </c>
      <c r="M275" s="183">
        <f t="shared" si="180"/>
        <v>0</v>
      </c>
      <c r="N275" s="183">
        <f t="shared" si="180"/>
        <v>0</v>
      </c>
      <c r="O275" s="183">
        <f t="shared" si="180"/>
        <v>0</v>
      </c>
      <c r="P275" s="183">
        <f t="shared" si="180"/>
        <v>0</v>
      </c>
      <c r="Q275" s="183">
        <f t="shared" si="180"/>
        <v>0</v>
      </c>
      <c r="R275" s="183">
        <f t="shared" si="180"/>
        <v>0</v>
      </c>
      <c r="S275" s="183">
        <f t="shared" si="179"/>
        <v>0</v>
      </c>
      <c r="T275" s="183">
        <f t="shared" si="179"/>
        <v>0</v>
      </c>
      <c r="U275" s="183">
        <f t="shared" si="179"/>
        <v>0</v>
      </c>
      <c r="V275" s="183">
        <f t="shared" si="179"/>
        <v>0</v>
      </c>
      <c r="W275" s="183">
        <f t="shared" si="179"/>
        <v>0</v>
      </c>
      <c r="X275" s="183">
        <f t="shared" si="179"/>
        <v>0</v>
      </c>
      <c r="Y275" s="183">
        <f t="shared" si="179"/>
        <v>0</v>
      </c>
      <c r="Z275" s="183">
        <f t="shared" si="179"/>
        <v>0</v>
      </c>
      <c r="AA275" s="183">
        <f t="shared" si="179"/>
        <v>0</v>
      </c>
      <c r="AB275" s="183">
        <f t="shared" si="179"/>
        <v>0</v>
      </c>
      <c r="AC275" s="183">
        <f t="shared" si="179"/>
        <v>0</v>
      </c>
      <c r="AD275" s="183">
        <f t="shared" si="179"/>
        <v>0</v>
      </c>
      <c r="AE275" s="183">
        <f t="shared" si="179"/>
        <v>0</v>
      </c>
      <c r="AF275" s="196">
        <f t="shared" si="179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180"/>
        <v>0</v>
      </c>
      <c r="D276" s="183">
        <f t="shared" si="180"/>
        <v>0</v>
      </c>
      <c r="E276" s="183">
        <f t="shared" si="180"/>
        <v>0</v>
      </c>
      <c r="F276" s="183">
        <f t="shared" si="180"/>
        <v>0</v>
      </c>
      <c r="G276" s="183">
        <f t="shared" si="180"/>
        <v>0</v>
      </c>
      <c r="H276" s="183">
        <f t="shared" si="180"/>
        <v>0</v>
      </c>
      <c r="I276" s="183">
        <f t="shared" si="180"/>
        <v>0</v>
      </c>
      <c r="J276" s="183">
        <f t="shared" si="180"/>
        <v>0</v>
      </c>
      <c r="K276" s="183">
        <f t="shared" si="180"/>
        <v>0</v>
      </c>
      <c r="L276" s="183">
        <f t="shared" si="180"/>
        <v>0</v>
      </c>
      <c r="M276" s="183">
        <f t="shared" si="180"/>
        <v>0</v>
      </c>
      <c r="N276" s="183">
        <f t="shared" si="180"/>
        <v>0</v>
      </c>
      <c r="O276" s="183">
        <f t="shared" si="180"/>
        <v>0</v>
      </c>
      <c r="P276" s="183">
        <f t="shared" si="180"/>
        <v>0</v>
      </c>
      <c r="Q276" s="183">
        <f t="shared" si="180"/>
        <v>0</v>
      </c>
      <c r="R276" s="183">
        <f t="shared" si="180"/>
        <v>0</v>
      </c>
      <c r="S276" s="183">
        <f t="shared" si="179"/>
        <v>0</v>
      </c>
      <c r="T276" s="183">
        <f t="shared" si="179"/>
        <v>0</v>
      </c>
      <c r="U276" s="183">
        <f t="shared" si="179"/>
        <v>0</v>
      </c>
      <c r="V276" s="183">
        <f t="shared" si="179"/>
        <v>0</v>
      </c>
      <c r="W276" s="183">
        <f t="shared" si="179"/>
        <v>0</v>
      </c>
      <c r="X276" s="183">
        <f t="shared" si="179"/>
        <v>0</v>
      </c>
      <c r="Y276" s="183">
        <f t="shared" si="179"/>
        <v>0</v>
      </c>
      <c r="Z276" s="183">
        <f t="shared" si="179"/>
        <v>0</v>
      </c>
      <c r="AA276" s="183">
        <f t="shared" si="179"/>
        <v>0</v>
      </c>
      <c r="AB276" s="183">
        <f t="shared" si="179"/>
        <v>0</v>
      </c>
      <c r="AC276" s="183">
        <f t="shared" si="179"/>
        <v>0</v>
      </c>
      <c r="AD276" s="183">
        <f t="shared" si="179"/>
        <v>0</v>
      </c>
      <c r="AE276" s="183">
        <f t="shared" si="179"/>
        <v>0</v>
      </c>
      <c r="AF276" s="196">
        <f t="shared" si="179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180"/>
        <v>0</v>
      </c>
      <c r="D277" s="183">
        <f t="shared" si="180"/>
        <v>0</v>
      </c>
      <c r="E277" s="183">
        <f t="shared" si="180"/>
        <v>0</v>
      </c>
      <c r="F277" s="183">
        <f t="shared" si="180"/>
        <v>0</v>
      </c>
      <c r="G277" s="183">
        <f t="shared" si="180"/>
        <v>0</v>
      </c>
      <c r="H277" s="183">
        <f t="shared" si="180"/>
        <v>0</v>
      </c>
      <c r="I277" s="183">
        <f t="shared" si="180"/>
        <v>0</v>
      </c>
      <c r="J277" s="183">
        <f t="shared" si="180"/>
        <v>0</v>
      </c>
      <c r="K277" s="183">
        <f t="shared" si="180"/>
        <v>0</v>
      </c>
      <c r="L277" s="183">
        <f t="shared" si="180"/>
        <v>0</v>
      </c>
      <c r="M277" s="183">
        <f t="shared" si="180"/>
        <v>0</v>
      </c>
      <c r="N277" s="183">
        <f t="shared" si="180"/>
        <v>0</v>
      </c>
      <c r="O277" s="183">
        <f t="shared" si="180"/>
        <v>0</v>
      </c>
      <c r="P277" s="183">
        <f t="shared" si="180"/>
        <v>0</v>
      </c>
      <c r="Q277" s="183">
        <f t="shared" si="180"/>
        <v>0</v>
      </c>
      <c r="R277" s="183">
        <f t="shared" si="180"/>
        <v>0</v>
      </c>
      <c r="S277" s="183">
        <f t="shared" si="179"/>
        <v>0</v>
      </c>
      <c r="T277" s="183">
        <f t="shared" si="179"/>
        <v>0</v>
      </c>
      <c r="U277" s="183">
        <f t="shared" si="179"/>
        <v>0</v>
      </c>
      <c r="V277" s="183">
        <f t="shared" si="179"/>
        <v>0</v>
      </c>
      <c r="W277" s="183">
        <f t="shared" si="179"/>
        <v>0</v>
      </c>
      <c r="X277" s="183">
        <f t="shared" si="179"/>
        <v>0</v>
      </c>
      <c r="Y277" s="183">
        <f t="shared" si="179"/>
        <v>0</v>
      </c>
      <c r="Z277" s="183">
        <f t="shared" si="179"/>
        <v>0</v>
      </c>
      <c r="AA277" s="183">
        <f t="shared" si="179"/>
        <v>0</v>
      </c>
      <c r="AB277" s="183">
        <f t="shared" si="179"/>
        <v>0</v>
      </c>
      <c r="AC277" s="183">
        <f t="shared" si="179"/>
        <v>0</v>
      </c>
      <c r="AD277" s="183">
        <f t="shared" si="179"/>
        <v>0</v>
      </c>
      <c r="AE277" s="183">
        <f t="shared" si="179"/>
        <v>0</v>
      </c>
      <c r="AF277" s="196">
        <f t="shared" si="179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180"/>
        <v>0</v>
      </c>
      <c r="D278" s="183">
        <f t="shared" si="180"/>
        <v>0</v>
      </c>
      <c r="E278" s="183">
        <f t="shared" si="180"/>
        <v>0</v>
      </c>
      <c r="F278" s="183">
        <f t="shared" si="180"/>
        <v>0</v>
      </c>
      <c r="G278" s="183">
        <f t="shared" si="180"/>
        <v>0</v>
      </c>
      <c r="H278" s="183">
        <f t="shared" si="180"/>
        <v>0</v>
      </c>
      <c r="I278" s="183">
        <f t="shared" si="180"/>
        <v>0</v>
      </c>
      <c r="J278" s="183">
        <f t="shared" si="180"/>
        <v>0</v>
      </c>
      <c r="K278" s="183">
        <f t="shared" si="180"/>
        <v>0</v>
      </c>
      <c r="L278" s="183">
        <f t="shared" si="180"/>
        <v>0</v>
      </c>
      <c r="M278" s="183">
        <f t="shared" si="180"/>
        <v>0</v>
      </c>
      <c r="N278" s="183">
        <f t="shared" si="180"/>
        <v>0</v>
      </c>
      <c r="O278" s="183">
        <f t="shared" si="180"/>
        <v>0</v>
      </c>
      <c r="P278" s="183">
        <f t="shared" si="180"/>
        <v>0</v>
      </c>
      <c r="Q278" s="183">
        <f t="shared" si="180"/>
        <v>0</v>
      </c>
      <c r="R278" s="183">
        <f t="shared" si="180"/>
        <v>0</v>
      </c>
      <c r="S278" s="183">
        <f t="shared" si="179"/>
        <v>0</v>
      </c>
      <c r="T278" s="183">
        <f t="shared" si="179"/>
        <v>0</v>
      </c>
      <c r="U278" s="183">
        <f t="shared" si="179"/>
        <v>0</v>
      </c>
      <c r="V278" s="183">
        <f t="shared" si="179"/>
        <v>0</v>
      </c>
      <c r="W278" s="183">
        <f t="shared" si="179"/>
        <v>0</v>
      </c>
      <c r="X278" s="183">
        <f t="shared" si="179"/>
        <v>0</v>
      </c>
      <c r="Y278" s="183">
        <f t="shared" si="179"/>
        <v>0</v>
      </c>
      <c r="Z278" s="183">
        <f t="shared" si="179"/>
        <v>0</v>
      </c>
      <c r="AA278" s="183">
        <f t="shared" si="179"/>
        <v>0</v>
      </c>
      <c r="AB278" s="183">
        <f t="shared" si="179"/>
        <v>0</v>
      </c>
      <c r="AC278" s="183">
        <f t="shared" si="179"/>
        <v>0</v>
      </c>
      <c r="AD278" s="183">
        <f t="shared" si="179"/>
        <v>0</v>
      </c>
      <c r="AE278" s="183">
        <f t="shared" si="179"/>
        <v>0</v>
      </c>
      <c r="AF278" s="196">
        <f t="shared" si="179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180"/>
        <v>0</v>
      </c>
      <c r="D279" s="183">
        <f t="shared" si="180"/>
        <v>0</v>
      </c>
      <c r="E279" s="183">
        <f t="shared" si="180"/>
        <v>0</v>
      </c>
      <c r="F279" s="183">
        <f t="shared" si="180"/>
        <v>0</v>
      </c>
      <c r="G279" s="183">
        <f t="shared" si="180"/>
        <v>0</v>
      </c>
      <c r="H279" s="183">
        <f t="shared" si="180"/>
        <v>0</v>
      </c>
      <c r="I279" s="183">
        <f t="shared" si="180"/>
        <v>0</v>
      </c>
      <c r="J279" s="183">
        <f t="shared" si="180"/>
        <v>0</v>
      </c>
      <c r="K279" s="183">
        <f t="shared" si="180"/>
        <v>0</v>
      </c>
      <c r="L279" s="183">
        <f t="shared" si="180"/>
        <v>0</v>
      </c>
      <c r="M279" s="183">
        <f t="shared" si="180"/>
        <v>0</v>
      </c>
      <c r="N279" s="183">
        <f t="shared" si="180"/>
        <v>0</v>
      </c>
      <c r="O279" s="183">
        <f t="shared" si="180"/>
        <v>0</v>
      </c>
      <c r="P279" s="183">
        <f t="shared" si="180"/>
        <v>0</v>
      </c>
      <c r="Q279" s="183">
        <f t="shared" si="180"/>
        <v>0</v>
      </c>
      <c r="R279" s="183">
        <f t="shared" si="180"/>
        <v>0</v>
      </c>
      <c r="S279" s="183">
        <f t="shared" si="179"/>
        <v>0</v>
      </c>
      <c r="T279" s="183">
        <f t="shared" si="179"/>
        <v>0</v>
      </c>
      <c r="U279" s="183">
        <f t="shared" si="179"/>
        <v>0</v>
      </c>
      <c r="V279" s="183">
        <f t="shared" si="179"/>
        <v>0</v>
      </c>
      <c r="W279" s="183">
        <f t="shared" si="179"/>
        <v>0</v>
      </c>
      <c r="X279" s="183">
        <f t="shared" si="179"/>
        <v>0</v>
      </c>
      <c r="Y279" s="183">
        <f t="shared" si="179"/>
        <v>0</v>
      </c>
      <c r="Z279" s="183">
        <f t="shared" si="179"/>
        <v>0</v>
      </c>
      <c r="AA279" s="183">
        <f t="shared" si="179"/>
        <v>0</v>
      </c>
      <c r="AB279" s="183">
        <f t="shared" si="179"/>
        <v>0</v>
      </c>
      <c r="AC279" s="183">
        <f t="shared" si="179"/>
        <v>0</v>
      </c>
      <c r="AD279" s="183">
        <f t="shared" si="179"/>
        <v>0</v>
      </c>
      <c r="AE279" s="183">
        <f t="shared" si="179"/>
        <v>0</v>
      </c>
      <c r="AF279" s="196">
        <f t="shared" si="179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180"/>
        <v>0</v>
      </c>
      <c r="D280" s="183">
        <f t="shared" si="180"/>
        <v>0</v>
      </c>
      <c r="E280" s="183">
        <f t="shared" si="180"/>
        <v>0</v>
      </c>
      <c r="F280" s="183">
        <f t="shared" si="180"/>
        <v>0</v>
      </c>
      <c r="G280" s="183">
        <f t="shared" si="180"/>
        <v>0</v>
      </c>
      <c r="H280" s="183">
        <f t="shared" si="180"/>
        <v>0</v>
      </c>
      <c r="I280" s="183">
        <f t="shared" si="180"/>
        <v>0</v>
      </c>
      <c r="J280" s="183">
        <f t="shared" si="180"/>
        <v>0</v>
      </c>
      <c r="K280" s="183">
        <f t="shared" si="180"/>
        <v>0</v>
      </c>
      <c r="L280" s="183">
        <f t="shared" si="180"/>
        <v>0</v>
      </c>
      <c r="M280" s="183">
        <f t="shared" si="180"/>
        <v>0</v>
      </c>
      <c r="N280" s="183">
        <f t="shared" si="180"/>
        <v>0</v>
      </c>
      <c r="O280" s="183">
        <f t="shared" si="180"/>
        <v>0</v>
      </c>
      <c r="P280" s="183">
        <f t="shared" si="180"/>
        <v>0</v>
      </c>
      <c r="Q280" s="183">
        <f t="shared" si="180"/>
        <v>0</v>
      </c>
      <c r="R280" s="183">
        <f t="shared" si="180"/>
        <v>0</v>
      </c>
      <c r="S280" s="183">
        <f t="shared" si="179"/>
        <v>0</v>
      </c>
      <c r="T280" s="183">
        <f t="shared" si="179"/>
        <v>0</v>
      </c>
      <c r="U280" s="183">
        <f t="shared" si="179"/>
        <v>0</v>
      </c>
      <c r="V280" s="183">
        <f t="shared" si="179"/>
        <v>0</v>
      </c>
      <c r="W280" s="183">
        <f t="shared" si="179"/>
        <v>0</v>
      </c>
      <c r="X280" s="183">
        <f t="shared" si="179"/>
        <v>0</v>
      </c>
      <c r="Y280" s="183">
        <f t="shared" si="179"/>
        <v>0</v>
      </c>
      <c r="Z280" s="183">
        <f t="shared" si="179"/>
        <v>0</v>
      </c>
      <c r="AA280" s="183">
        <f t="shared" si="179"/>
        <v>0</v>
      </c>
      <c r="AB280" s="183">
        <f t="shared" si="179"/>
        <v>0</v>
      </c>
      <c r="AC280" s="183">
        <f t="shared" si="179"/>
        <v>0</v>
      </c>
      <c r="AD280" s="183">
        <f t="shared" si="179"/>
        <v>0</v>
      </c>
      <c r="AE280" s="183">
        <f t="shared" si="179"/>
        <v>0</v>
      </c>
      <c r="AF280" s="196">
        <f t="shared" si="179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180"/>
        <v>0</v>
      </c>
      <c r="D281" s="183">
        <f t="shared" si="180"/>
        <v>0</v>
      </c>
      <c r="E281" s="183">
        <f t="shared" si="180"/>
        <v>0</v>
      </c>
      <c r="F281" s="183">
        <f t="shared" si="180"/>
        <v>0</v>
      </c>
      <c r="G281" s="183">
        <f t="shared" si="180"/>
        <v>0</v>
      </c>
      <c r="H281" s="183">
        <f t="shared" si="180"/>
        <v>0</v>
      </c>
      <c r="I281" s="183">
        <f t="shared" si="180"/>
        <v>0</v>
      </c>
      <c r="J281" s="183">
        <f t="shared" si="180"/>
        <v>0</v>
      </c>
      <c r="K281" s="183">
        <f t="shared" si="180"/>
        <v>0</v>
      </c>
      <c r="L281" s="183">
        <f t="shared" si="180"/>
        <v>0</v>
      </c>
      <c r="M281" s="183">
        <f t="shared" si="180"/>
        <v>0</v>
      </c>
      <c r="N281" s="183">
        <f t="shared" si="180"/>
        <v>0</v>
      </c>
      <c r="O281" s="183">
        <f t="shared" si="180"/>
        <v>0</v>
      </c>
      <c r="P281" s="183">
        <f t="shared" si="180"/>
        <v>0</v>
      </c>
      <c r="Q281" s="183">
        <f t="shared" si="180"/>
        <v>0</v>
      </c>
      <c r="R281" s="183">
        <f t="shared" si="180"/>
        <v>0</v>
      </c>
      <c r="S281" s="183">
        <f t="shared" si="179"/>
        <v>0</v>
      </c>
      <c r="T281" s="183">
        <f t="shared" si="179"/>
        <v>0</v>
      </c>
      <c r="U281" s="183">
        <f t="shared" si="179"/>
        <v>0</v>
      </c>
      <c r="V281" s="183">
        <f t="shared" si="179"/>
        <v>0</v>
      </c>
      <c r="W281" s="183">
        <f t="shared" si="179"/>
        <v>0</v>
      </c>
      <c r="X281" s="183">
        <f t="shared" si="179"/>
        <v>0</v>
      </c>
      <c r="Y281" s="183">
        <f t="shared" si="179"/>
        <v>0</v>
      </c>
      <c r="Z281" s="183">
        <f t="shared" si="179"/>
        <v>0</v>
      </c>
      <c r="AA281" s="183">
        <f t="shared" si="179"/>
        <v>0</v>
      </c>
      <c r="AB281" s="183">
        <f t="shared" si="179"/>
        <v>0</v>
      </c>
      <c r="AC281" s="183">
        <f t="shared" si="179"/>
        <v>0</v>
      </c>
      <c r="AD281" s="183">
        <f t="shared" si="179"/>
        <v>0</v>
      </c>
      <c r="AE281" s="183">
        <f t="shared" si="179"/>
        <v>0</v>
      </c>
      <c r="AF281" s="196">
        <f t="shared" si="179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180"/>
        <v>0</v>
      </c>
      <c r="D282" s="183">
        <f t="shared" si="180"/>
        <v>0</v>
      </c>
      <c r="E282" s="183">
        <f t="shared" si="180"/>
        <v>0</v>
      </c>
      <c r="F282" s="183">
        <f t="shared" si="180"/>
        <v>0</v>
      </c>
      <c r="G282" s="183">
        <f t="shared" si="180"/>
        <v>0</v>
      </c>
      <c r="H282" s="183">
        <f t="shared" si="180"/>
        <v>0</v>
      </c>
      <c r="I282" s="183">
        <f t="shared" si="180"/>
        <v>0</v>
      </c>
      <c r="J282" s="183">
        <f t="shared" si="180"/>
        <v>0</v>
      </c>
      <c r="K282" s="183">
        <f t="shared" si="180"/>
        <v>0</v>
      </c>
      <c r="L282" s="183">
        <f t="shared" si="180"/>
        <v>0</v>
      </c>
      <c r="M282" s="183">
        <f t="shared" si="180"/>
        <v>0</v>
      </c>
      <c r="N282" s="183">
        <f t="shared" si="180"/>
        <v>0</v>
      </c>
      <c r="O282" s="183">
        <f t="shared" si="180"/>
        <v>0</v>
      </c>
      <c r="P282" s="183">
        <f t="shared" si="180"/>
        <v>0</v>
      </c>
      <c r="Q282" s="183">
        <f t="shared" si="180"/>
        <v>0</v>
      </c>
      <c r="R282" s="183">
        <f t="shared" si="180"/>
        <v>0</v>
      </c>
      <c r="S282" s="183">
        <f t="shared" si="179"/>
        <v>0</v>
      </c>
      <c r="T282" s="183">
        <f t="shared" si="179"/>
        <v>0</v>
      </c>
      <c r="U282" s="183">
        <f t="shared" si="179"/>
        <v>0</v>
      </c>
      <c r="V282" s="183">
        <f t="shared" si="179"/>
        <v>0</v>
      </c>
      <c r="W282" s="183">
        <f t="shared" si="179"/>
        <v>0</v>
      </c>
      <c r="X282" s="183">
        <f t="shared" si="179"/>
        <v>0</v>
      </c>
      <c r="Y282" s="183">
        <f t="shared" si="179"/>
        <v>0</v>
      </c>
      <c r="Z282" s="183">
        <f t="shared" si="179"/>
        <v>0</v>
      </c>
      <c r="AA282" s="183">
        <f t="shared" si="179"/>
        <v>0</v>
      </c>
      <c r="AB282" s="183">
        <f t="shared" si="179"/>
        <v>0</v>
      </c>
      <c r="AC282" s="183">
        <f t="shared" si="179"/>
        <v>0</v>
      </c>
      <c r="AD282" s="183">
        <f t="shared" si="179"/>
        <v>0</v>
      </c>
      <c r="AE282" s="183">
        <f t="shared" si="179"/>
        <v>0</v>
      </c>
      <c r="AF282" s="196">
        <f t="shared" si="179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180"/>
        <v>0</v>
      </c>
      <c r="D283" s="183">
        <f t="shared" si="180"/>
        <v>0</v>
      </c>
      <c r="E283" s="183">
        <f t="shared" si="180"/>
        <v>0</v>
      </c>
      <c r="F283" s="183">
        <f t="shared" si="180"/>
        <v>0</v>
      </c>
      <c r="G283" s="183">
        <f t="shared" si="180"/>
        <v>0</v>
      </c>
      <c r="H283" s="183">
        <f t="shared" si="180"/>
        <v>0</v>
      </c>
      <c r="I283" s="183">
        <f t="shared" si="180"/>
        <v>0</v>
      </c>
      <c r="J283" s="183">
        <f t="shared" si="180"/>
        <v>0</v>
      </c>
      <c r="K283" s="183">
        <f t="shared" si="180"/>
        <v>0</v>
      </c>
      <c r="L283" s="183">
        <f t="shared" si="180"/>
        <v>0</v>
      </c>
      <c r="M283" s="183">
        <f t="shared" si="180"/>
        <v>0</v>
      </c>
      <c r="N283" s="183">
        <f t="shared" si="180"/>
        <v>0</v>
      </c>
      <c r="O283" s="183">
        <f t="shared" si="180"/>
        <v>0</v>
      </c>
      <c r="P283" s="183">
        <f t="shared" si="180"/>
        <v>0</v>
      </c>
      <c r="Q283" s="183">
        <f t="shared" si="180"/>
        <v>0</v>
      </c>
      <c r="R283" s="183">
        <f t="shared" si="180"/>
        <v>0</v>
      </c>
      <c r="S283" s="183">
        <f t="shared" si="179"/>
        <v>0</v>
      </c>
      <c r="T283" s="183">
        <f t="shared" si="179"/>
        <v>0</v>
      </c>
      <c r="U283" s="183">
        <f t="shared" si="179"/>
        <v>0</v>
      </c>
      <c r="V283" s="183">
        <f t="shared" si="179"/>
        <v>0</v>
      </c>
      <c r="W283" s="183">
        <f t="shared" si="179"/>
        <v>0</v>
      </c>
      <c r="X283" s="183">
        <f t="shared" si="179"/>
        <v>0</v>
      </c>
      <c r="Y283" s="183">
        <f t="shared" si="179"/>
        <v>0</v>
      </c>
      <c r="Z283" s="183">
        <f t="shared" si="179"/>
        <v>0</v>
      </c>
      <c r="AA283" s="183">
        <f t="shared" si="179"/>
        <v>0</v>
      </c>
      <c r="AB283" s="183">
        <f t="shared" si="179"/>
        <v>0</v>
      </c>
      <c r="AC283" s="183">
        <f t="shared" si="179"/>
        <v>0</v>
      </c>
      <c r="AD283" s="183">
        <f t="shared" si="179"/>
        <v>0</v>
      </c>
      <c r="AE283" s="183">
        <f t="shared" si="179"/>
        <v>0</v>
      </c>
      <c r="AF283" s="196">
        <f t="shared" si="179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180"/>
        <v>0</v>
      </c>
      <c r="D284" s="183">
        <f t="shared" si="180"/>
        <v>0</v>
      </c>
      <c r="E284" s="183">
        <f t="shared" si="180"/>
        <v>0</v>
      </c>
      <c r="F284" s="183">
        <f t="shared" si="180"/>
        <v>0</v>
      </c>
      <c r="G284" s="183">
        <f t="shared" si="180"/>
        <v>0</v>
      </c>
      <c r="H284" s="183">
        <f t="shared" si="180"/>
        <v>0</v>
      </c>
      <c r="I284" s="183">
        <f t="shared" si="180"/>
        <v>0</v>
      </c>
      <c r="J284" s="183">
        <f t="shared" si="180"/>
        <v>0</v>
      </c>
      <c r="K284" s="183">
        <f t="shared" si="180"/>
        <v>0</v>
      </c>
      <c r="L284" s="183">
        <f t="shared" si="180"/>
        <v>0</v>
      </c>
      <c r="M284" s="183">
        <f t="shared" si="180"/>
        <v>0</v>
      </c>
      <c r="N284" s="183">
        <f t="shared" si="180"/>
        <v>0</v>
      </c>
      <c r="O284" s="183">
        <f t="shared" si="180"/>
        <v>0</v>
      </c>
      <c r="P284" s="183">
        <f t="shared" si="180"/>
        <v>0</v>
      </c>
      <c r="Q284" s="183">
        <f t="shared" si="180"/>
        <v>0</v>
      </c>
      <c r="R284" s="183">
        <f t="shared" si="180"/>
        <v>0</v>
      </c>
      <c r="S284" s="183">
        <f t="shared" si="179"/>
        <v>0</v>
      </c>
      <c r="T284" s="183">
        <f t="shared" si="179"/>
        <v>0</v>
      </c>
      <c r="U284" s="183">
        <f t="shared" si="179"/>
        <v>0</v>
      </c>
      <c r="V284" s="183">
        <f t="shared" si="179"/>
        <v>0</v>
      </c>
      <c r="W284" s="183">
        <f t="shared" si="179"/>
        <v>0</v>
      </c>
      <c r="X284" s="183">
        <f t="shared" si="179"/>
        <v>0</v>
      </c>
      <c r="Y284" s="183">
        <f t="shared" si="179"/>
        <v>0</v>
      </c>
      <c r="Z284" s="183">
        <f t="shared" si="179"/>
        <v>0</v>
      </c>
      <c r="AA284" s="183">
        <f t="shared" si="179"/>
        <v>0</v>
      </c>
      <c r="AB284" s="183">
        <f t="shared" si="179"/>
        <v>0</v>
      </c>
      <c r="AC284" s="183">
        <f t="shared" si="179"/>
        <v>0</v>
      </c>
      <c r="AD284" s="183">
        <f t="shared" si="179"/>
        <v>0</v>
      </c>
      <c r="AE284" s="183">
        <f t="shared" si="179"/>
        <v>0</v>
      </c>
      <c r="AF284" s="196">
        <f t="shared" si="179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180"/>
        <v>0</v>
      </c>
      <c r="D285" s="183">
        <f t="shared" si="180"/>
        <v>0</v>
      </c>
      <c r="E285" s="183">
        <f t="shared" si="180"/>
        <v>0</v>
      </c>
      <c r="F285" s="183">
        <f t="shared" si="180"/>
        <v>0</v>
      </c>
      <c r="G285" s="183">
        <f t="shared" si="180"/>
        <v>0</v>
      </c>
      <c r="H285" s="183">
        <f t="shared" si="180"/>
        <v>0</v>
      </c>
      <c r="I285" s="183">
        <f t="shared" si="180"/>
        <v>0</v>
      </c>
      <c r="J285" s="183">
        <f t="shared" si="180"/>
        <v>0</v>
      </c>
      <c r="K285" s="183">
        <f t="shared" si="180"/>
        <v>0</v>
      </c>
      <c r="L285" s="183">
        <f t="shared" si="180"/>
        <v>0</v>
      </c>
      <c r="M285" s="183">
        <f t="shared" si="180"/>
        <v>0</v>
      </c>
      <c r="N285" s="183">
        <f t="shared" si="180"/>
        <v>0</v>
      </c>
      <c r="O285" s="183">
        <f t="shared" si="180"/>
        <v>0</v>
      </c>
      <c r="P285" s="183">
        <f t="shared" si="180"/>
        <v>0</v>
      </c>
      <c r="Q285" s="183">
        <f t="shared" si="180"/>
        <v>0</v>
      </c>
      <c r="R285" s="183">
        <f t="shared" si="180"/>
        <v>0</v>
      </c>
      <c r="S285" s="183">
        <f t="shared" si="179"/>
        <v>0</v>
      </c>
      <c r="T285" s="183">
        <f t="shared" si="179"/>
        <v>0</v>
      </c>
      <c r="U285" s="183">
        <f t="shared" si="179"/>
        <v>0</v>
      </c>
      <c r="V285" s="183">
        <f t="shared" si="179"/>
        <v>0</v>
      </c>
      <c r="W285" s="183">
        <f t="shared" si="179"/>
        <v>0</v>
      </c>
      <c r="X285" s="183">
        <f t="shared" si="179"/>
        <v>0</v>
      </c>
      <c r="Y285" s="183">
        <f t="shared" si="179"/>
        <v>0</v>
      </c>
      <c r="Z285" s="183">
        <f t="shared" si="179"/>
        <v>0</v>
      </c>
      <c r="AA285" s="183">
        <f t="shared" si="179"/>
        <v>0</v>
      </c>
      <c r="AB285" s="183">
        <f t="shared" si="179"/>
        <v>0</v>
      </c>
      <c r="AC285" s="183">
        <f t="shared" si="179"/>
        <v>0</v>
      </c>
      <c r="AD285" s="183">
        <f t="shared" si="179"/>
        <v>0</v>
      </c>
      <c r="AE285" s="183">
        <f t="shared" si="179"/>
        <v>0</v>
      </c>
      <c r="AF285" s="196">
        <f t="shared" si="179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180"/>
        <v>0</v>
      </c>
      <c r="D286" s="183">
        <f t="shared" si="180"/>
        <v>0</v>
      </c>
      <c r="E286" s="183">
        <f t="shared" si="180"/>
        <v>0</v>
      </c>
      <c r="F286" s="183">
        <f t="shared" si="180"/>
        <v>0</v>
      </c>
      <c r="G286" s="183">
        <f t="shared" si="180"/>
        <v>0</v>
      </c>
      <c r="H286" s="183">
        <f t="shared" si="180"/>
        <v>0</v>
      </c>
      <c r="I286" s="183">
        <f t="shared" si="180"/>
        <v>0</v>
      </c>
      <c r="J286" s="183">
        <f t="shared" si="180"/>
        <v>0</v>
      </c>
      <c r="K286" s="183">
        <f t="shared" si="180"/>
        <v>0</v>
      </c>
      <c r="L286" s="183">
        <f t="shared" si="180"/>
        <v>0</v>
      </c>
      <c r="M286" s="183">
        <f t="shared" si="180"/>
        <v>0</v>
      </c>
      <c r="N286" s="183">
        <f t="shared" si="180"/>
        <v>0</v>
      </c>
      <c r="O286" s="183">
        <f t="shared" si="180"/>
        <v>0</v>
      </c>
      <c r="P286" s="183">
        <f t="shared" si="180"/>
        <v>0</v>
      </c>
      <c r="Q286" s="183">
        <f t="shared" si="180"/>
        <v>0</v>
      </c>
      <c r="R286" s="183">
        <f t="shared" si="179"/>
        <v>0</v>
      </c>
      <c r="S286" s="183">
        <f t="shared" si="179"/>
        <v>0</v>
      </c>
      <c r="T286" s="183">
        <f t="shared" si="179"/>
        <v>0</v>
      </c>
      <c r="U286" s="183">
        <f t="shared" si="179"/>
        <v>0</v>
      </c>
      <c r="V286" s="183">
        <f t="shared" si="179"/>
        <v>0</v>
      </c>
      <c r="W286" s="183">
        <f t="shared" si="179"/>
        <v>0</v>
      </c>
      <c r="X286" s="183">
        <f t="shared" si="179"/>
        <v>0</v>
      </c>
      <c r="Y286" s="183">
        <f t="shared" si="179"/>
        <v>0</v>
      </c>
      <c r="Z286" s="183">
        <f t="shared" si="179"/>
        <v>0</v>
      </c>
      <c r="AA286" s="183">
        <f t="shared" si="179"/>
        <v>0</v>
      </c>
      <c r="AB286" s="183">
        <f t="shared" si="179"/>
        <v>0</v>
      </c>
      <c r="AC286" s="183">
        <f t="shared" si="179"/>
        <v>0</v>
      </c>
      <c r="AD286" s="183">
        <f t="shared" si="179"/>
        <v>0</v>
      </c>
      <c r="AE286" s="183">
        <f t="shared" si="179"/>
        <v>0</v>
      </c>
      <c r="AF286" s="196">
        <f t="shared" si="179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180"/>
        <v>0</v>
      </c>
      <c r="D287" s="183">
        <f t="shared" si="180"/>
        <v>0</v>
      </c>
      <c r="E287" s="183">
        <f t="shared" si="180"/>
        <v>0</v>
      </c>
      <c r="F287" s="183">
        <f t="shared" si="180"/>
        <v>0</v>
      </c>
      <c r="G287" s="183">
        <f t="shared" si="180"/>
        <v>0</v>
      </c>
      <c r="H287" s="183">
        <f t="shared" si="180"/>
        <v>0</v>
      </c>
      <c r="I287" s="183">
        <f t="shared" si="180"/>
        <v>0</v>
      </c>
      <c r="J287" s="183">
        <f t="shared" si="180"/>
        <v>0</v>
      </c>
      <c r="K287" s="183">
        <f t="shared" si="180"/>
        <v>0</v>
      </c>
      <c r="L287" s="183">
        <f t="shared" si="180"/>
        <v>0</v>
      </c>
      <c r="M287" s="183">
        <f t="shared" si="180"/>
        <v>0</v>
      </c>
      <c r="N287" s="183">
        <f t="shared" si="180"/>
        <v>0</v>
      </c>
      <c r="O287" s="183">
        <f t="shared" si="180"/>
        <v>0</v>
      </c>
      <c r="P287" s="183">
        <f t="shared" si="180"/>
        <v>0</v>
      </c>
      <c r="Q287" s="183">
        <f t="shared" si="180"/>
        <v>0</v>
      </c>
      <c r="R287" s="183">
        <f t="shared" si="180"/>
        <v>0</v>
      </c>
      <c r="S287" s="183">
        <f t="shared" si="179"/>
        <v>0</v>
      </c>
      <c r="T287" s="183">
        <f t="shared" si="179"/>
        <v>0</v>
      </c>
      <c r="U287" s="183">
        <f t="shared" si="179"/>
        <v>0</v>
      </c>
      <c r="V287" s="183">
        <f t="shared" si="179"/>
        <v>0</v>
      </c>
      <c r="W287" s="183">
        <f t="shared" si="179"/>
        <v>0</v>
      </c>
      <c r="X287" s="183">
        <f t="shared" si="179"/>
        <v>0</v>
      </c>
      <c r="Y287" s="183">
        <f t="shared" si="179"/>
        <v>0</v>
      </c>
      <c r="Z287" s="183">
        <f t="shared" si="179"/>
        <v>0</v>
      </c>
      <c r="AA287" s="183">
        <f t="shared" si="179"/>
        <v>0</v>
      </c>
      <c r="AB287" s="183">
        <f t="shared" si="179"/>
        <v>0</v>
      </c>
      <c r="AC287" s="183">
        <f t="shared" si="179"/>
        <v>0</v>
      </c>
      <c r="AD287" s="183">
        <f t="shared" si="179"/>
        <v>0</v>
      </c>
      <c r="AE287" s="183">
        <f t="shared" si="179"/>
        <v>0</v>
      </c>
      <c r="AF287" s="196">
        <f t="shared" si="179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180"/>
        <v>0</v>
      </c>
      <c r="D288" s="183">
        <f t="shared" si="180"/>
        <v>0</v>
      </c>
      <c r="E288" s="183">
        <f t="shared" si="180"/>
        <v>0</v>
      </c>
      <c r="F288" s="183">
        <f t="shared" si="180"/>
        <v>0</v>
      </c>
      <c r="G288" s="183">
        <f t="shared" si="180"/>
        <v>0</v>
      </c>
      <c r="H288" s="183">
        <f t="shared" si="180"/>
        <v>0</v>
      </c>
      <c r="I288" s="183">
        <f t="shared" si="180"/>
        <v>0</v>
      </c>
      <c r="J288" s="183">
        <f t="shared" si="180"/>
        <v>0</v>
      </c>
      <c r="K288" s="183">
        <f t="shared" si="180"/>
        <v>0</v>
      </c>
      <c r="L288" s="183">
        <f t="shared" si="180"/>
        <v>0</v>
      </c>
      <c r="M288" s="183">
        <f t="shared" si="180"/>
        <v>0</v>
      </c>
      <c r="N288" s="183">
        <f t="shared" si="180"/>
        <v>0</v>
      </c>
      <c r="O288" s="183">
        <f t="shared" si="180"/>
        <v>0</v>
      </c>
      <c r="P288" s="183">
        <f t="shared" si="180"/>
        <v>0</v>
      </c>
      <c r="Q288" s="183">
        <f t="shared" si="180"/>
        <v>0</v>
      </c>
      <c r="R288" s="183">
        <f t="shared" si="180"/>
        <v>0</v>
      </c>
      <c r="S288" s="183">
        <f t="shared" ref="S288:AF303" si="181">R288</f>
        <v>0</v>
      </c>
      <c r="T288" s="183">
        <f t="shared" si="181"/>
        <v>0</v>
      </c>
      <c r="U288" s="183">
        <f t="shared" si="181"/>
        <v>0</v>
      </c>
      <c r="V288" s="183">
        <f t="shared" si="181"/>
        <v>0</v>
      </c>
      <c r="W288" s="183">
        <f t="shared" si="181"/>
        <v>0</v>
      </c>
      <c r="X288" s="183">
        <f t="shared" si="181"/>
        <v>0</v>
      </c>
      <c r="Y288" s="183">
        <f t="shared" si="181"/>
        <v>0</v>
      </c>
      <c r="Z288" s="183">
        <f t="shared" si="181"/>
        <v>0</v>
      </c>
      <c r="AA288" s="183">
        <f t="shared" si="181"/>
        <v>0</v>
      </c>
      <c r="AB288" s="183">
        <f t="shared" si="181"/>
        <v>0</v>
      </c>
      <c r="AC288" s="183">
        <f t="shared" si="181"/>
        <v>0</v>
      </c>
      <c r="AD288" s="183">
        <f t="shared" si="181"/>
        <v>0</v>
      </c>
      <c r="AE288" s="183">
        <f t="shared" si="181"/>
        <v>0</v>
      </c>
      <c r="AF288" s="196">
        <f t="shared" si="181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182">B289</f>
        <v>0</v>
      </c>
      <c r="D289" s="183">
        <f t="shared" si="182"/>
        <v>0</v>
      </c>
      <c r="E289" s="183">
        <f t="shared" si="182"/>
        <v>0</v>
      </c>
      <c r="F289" s="183">
        <f t="shared" si="182"/>
        <v>0</v>
      </c>
      <c r="G289" s="183">
        <f t="shared" si="182"/>
        <v>0</v>
      </c>
      <c r="H289" s="183">
        <f t="shared" si="182"/>
        <v>0</v>
      </c>
      <c r="I289" s="183">
        <f t="shared" si="182"/>
        <v>0</v>
      </c>
      <c r="J289" s="183">
        <f t="shared" si="182"/>
        <v>0</v>
      </c>
      <c r="K289" s="183">
        <f t="shared" si="182"/>
        <v>0</v>
      </c>
      <c r="L289" s="183">
        <f t="shared" si="182"/>
        <v>0</v>
      </c>
      <c r="M289" s="183">
        <f t="shared" si="182"/>
        <v>0</v>
      </c>
      <c r="N289" s="183">
        <f t="shared" si="182"/>
        <v>0</v>
      </c>
      <c r="O289" s="183">
        <f t="shared" si="182"/>
        <v>0</v>
      </c>
      <c r="P289" s="183">
        <f t="shared" si="182"/>
        <v>0</v>
      </c>
      <c r="Q289" s="183">
        <f t="shared" si="182"/>
        <v>0</v>
      </c>
      <c r="R289" s="183">
        <f t="shared" si="182"/>
        <v>0</v>
      </c>
      <c r="S289" s="183">
        <f t="shared" si="181"/>
        <v>0</v>
      </c>
      <c r="T289" s="183">
        <f t="shared" si="181"/>
        <v>0</v>
      </c>
      <c r="U289" s="183">
        <f t="shared" si="181"/>
        <v>0</v>
      </c>
      <c r="V289" s="183">
        <f t="shared" si="181"/>
        <v>0</v>
      </c>
      <c r="W289" s="183">
        <f t="shared" si="181"/>
        <v>0</v>
      </c>
      <c r="X289" s="183">
        <f t="shared" si="181"/>
        <v>0</v>
      </c>
      <c r="Y289" s="183">
        <f t="shared" si="181"/>
        <v>0</v>
      </c>
      <c r="Z289" s="183">
        <f t="shared" si="181"/>
        <v>0</v>
      </c>
      <c r="AA289" s="183">
        <f t="shared" si="181"/>
        <v>0</v>
      </c>
      <c r="AB289" s="183">
        <f t="shared" si="181"/>
        <v>0</v>
      </c>
      <c r="AC289" s="183">
        <f t="shared" si="181"/>
        <v>0</v>
      </c>
      <c r="AD289" s="183">
        <f t="shared" si="181"/>
        <v>0</v>
      </c>
      <c r="AE289" s="183">
        <f t="shared" si="181"/>
        <v>0</v>
      </c>
      <c r="AF289" s="196">
        <f t="shared" si="181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182"/>
        <v>0</v>
      </c>
      <c r="D290" s="183">
        <f t="shared" si="182"/>
        <v>0</v>
      </c>
      <c r="E290" s="183">
        <f t="shared" si="182"/>
        <v>0</v>
      </c>
      <c r="F290" s="183">
        <f t="shared" si="182"/>
        <v>0</v>
      </c>
      <c r="G290" s="183">
        <f t="shared" si="182"/>
        <v>0</v>
      </c>
      <c r="H290" s="183">
        <f t="shared" si="182"/>
        <v>0</v>
      </c>
      <c r="I290" s="183">
        <f t="shared" si="182"/>
        <v>0</v>
      </c>
      <c r="J290" s="183">
        <f t="shared" si="182"/>
        <v>0</v>
      </c>
      <c r="K290" s="183">
        <f t="shared" si="182"/>
        <v>0</v>
      </c>
      <c r="L290" s="183">
        <f t="shared" si="182"/>
        <v>0</v>
      </c>
      <c r="M290" s="183">
        <f t="shared" si="182"/>
        <v>0</v>
      </c>
      <c r="N290" s="183">
        <f t="shared" si="182"/>
        <v>0</v>
      </c>
      <c r="O290" s="183">
        <f t="shared" si="182"/>
        <v>0</v>
      </c>
      <c r="P290" s="183">
        <f t="shared" si="182"/>
        <v>0</v>
      </c>
      <c r="Q290" s="183">
        <f t="shared" si="182"/>
        <v>0</v>
      </c>
      <c r="R290" s="183">
        <f t="shared" si="182"/>
        <v>0</v>
      </c>
      <c r="S290" s="183">
        <f t="shared" si="181"/>
        <v>0</v>
      </c>
      <c r="T290" s="183">
        <f t="shared" si="181"/>
        <v>0</v>
      </c>
      <c r="U290" s="183">
        <f t="shared" si="181"/>
        <v>0</v>
      </c>
      <c r="V290" s="183">
        <f t="shared" si="181"/>
        <v>0</v>
      </c>
      <c r="W290" s="183">
        <f t="shared" si="181"/>
        <v>0</v>
      </c>
      <c r="X290" s="183">
        <f t="shared" si="181"/>
        <v>0</v>
      </c>
      <c r="Y290" s="183">
        <f t="shared" si="181"/>
        <v>0</v>
      </c>
      <c r="Z290" s="183">
        <f t="shared" si="181"/>
        <v>0</v>
      </c>
      <c r="AA290" s="183">
        <f t="shared" si="181"/>
        <v>0</v>
      </c>
      <c r="AB290" s="183">
        <f t="shared" si="181"/>
        <v>0</v>
      </c>
      <c r="AC290" s="183">
        <f t="shared" si="181"/>
        <v>0</v>
      </c>
      <c r="AD290" s="183">
        <f t="shared" si="181"/>
        <v>0</v>
      </c>
      <c r="AE290" s="183">
        <f t="shared" si="181"/>
        <v>0</v>
      </c>
      <c r="AF290" s="196">
        <f t="shared" si="181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182"/>
        <v>0</v>
      </c>
      <c r="D291" s="183">
        <f t="shared" si="182"/>
        <v>0</v>
      </c>
      <c r="E291" s="183">
        <f t="shared" si="182"/>
        <v>0</v>
      </c>
      <c r="F291" s="183">
        <f t="shared" si="182"/>
        <v>0</v>
      </c>
      <c r="G291" s="183">
        <f t="shared" si="182"/>
        <v>0</v>
      </c>
      <c r="H291" s="183">
        <f t="shared" si="182"/>
        <v>0</v>
      </c>
      <c r="I291" s="183">
        <f t="shared" si="182"/>
        <v>0</v>
      </c>
      <c r="J291" s="183">
        <f t="shared" si="182"/>
        <v>0</v>
      </c>
      <c r="K291" s="183">
        <f t="shared" si="182"/>
        <v>0</v>
      </c>
      <c r="L291" s="183">
        <f t="shared" si="182"/>
        <v>0</v>
      </c>
      <c r="M291" s="183">
        <f t="shared" si="182"/>
        <v>0</v>
      </c>
      <c r="N291" s="183">
        <f t="shared" si="182"/>
        <v>0</v>
      </c>
      <c r="O291" s="183">
        <f t="shared" si="182"/>
        <v>0</v>
      </c>
      <c r="P291" s="183">
        <f t="shared" si="182"/>
        <v>0</v>
      </c>
      <c r="Q291" s="183">
        <f t="shared" si="182"/>
        <v>0</v>
      </c>
      <c r="R291" s="183">
        <f t="shared" si="182"/>
        <v>0</v>
      </c>
      <c r="S291" s="183">
        <f t="shared" si="181"/>
        <v>0</v>
      </c>
      <c r="T291" s="183">
        <f t="shared" si="181"/>
        <v>0</v>
      </c>
      <c r="U291" s="183">
        <f t="shared" si="181"/>
        <v>0</v>
      </c>
      <c r="V291" s="183">
        <f t="shared" si="181"/>
        <v>0</v>
      </c>
      <c r="W291" s="183">
        <f t="shared" si="181"/>
        <v>0</v>
      </c>
      <c r="X291" s="183">
        <f t="shared" si="181"/>
        <v>0</v>
      </c>
      <c r="Y291" s="183">
        <f t="shared" si="181"/>
        <v>0</v>
      </c>
      <c r="Z291" s="183">
        <f t="shared" si="181"/>
        <v>0</v>
      </c>
      <c r="AA291" s="183">
        <f t="shared" si="181"/>
        <v>0</v>
      </c>
      <c r="AB291" s="183">
        <f t="shared" si="181"/>
        <v>0</v>
      </c>
      <c r="AC291" s="183">
        <f t="shared" si="181"/>
        <v>0</v>
      </c>
      <c r="AD291" s="183">
        <f t="shared" si="181"/>
        <v>0</v>
      </c>
      <c r="AE291" s="183">
        <f t="shared" si="181"/>
        <v>0</v>
      </c>
      <c r="AF291" s="196">
        <f t="shared" si="181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182"/>
        <v>0</v>
      </c>
      <c r="D292" s="183">
        <f t="shared" si="182"/>
        <v>0</v>
      </c>
      <c r="E292" s="183">
        <f t="shared" si="182"/>
        <v>0</v>
      </c>
      <c r="F292" s="183">
        <f t="shared" si="182"/>
        <v>0</v>
      </c>
      <c r="G292" s="183">
        <f t="shared" si="182"/>
        <v>0</v>
      </c>
      <c r="H292" s="183">
        <f t="shared" si="182"/>
        <v>0</v>
      </c>
      <c r="I292" s="183">
        <f t="shared" si="182"/>
        <v>0</v>
      </c>
      <c r="J292" s="183">
        <f t="shared" si="182"/>
        <v>0</v>
      </c>
      <c r="K292" s="183">
        <f t="shared" si="182"/>
        <v>0</v>
      </c>
      <c r="L292" s="183">
        <f t="shared" si="182"/>
        <v>0</v>
      </c>
      <c r="M292" s="183">
        <f t="shared" si="182"/>
        <v>0</v>
      </c>
      <c r="N292" s="183">
        <f t="shared" si="182"/>
        <v>0</v>
      </c>
      <c r="O292" s="183">
        <f t="shared" si="182"/>
        <v>0</v>
      </c>
      <c r="P292" s="183">
        <f t="shared" si="182"/>
        <v>0</v>
      </c>
      <c r="Q292" s="183">
        <f t="shared" si="182"/>
        <v>0</v>
      </c>
      <c r="R292" s="183">
        <f t="shared" si="182"/>
        <v>0</v>
      </c>
      <c r="S292" s="183">
        <f t="shared" si="181"/>
        <v>0</v>
      </c>
      <c r="T292" s="183">
        <f t="shared" si="181"/>
        <v>0</v>
      </c>
      <c r="U292" s="183">
        <f t="shared" si="181"/>
        <v>0</v>
      </c>
      <c r="V292" s="183">
        <f t="shared" si="181"/>
        <v>0</v>
      </c>
      <c r="W292" s="183">
        <f t="shared" si="181"/>
        <v>0</v>
      </c>
      <c r="X292" s="183">
        <f t="shared" si="181"/>
        <v>0</v>
      </c>
      <c r="Y292" s="183">
        <f t="shared" si="181"/>
        <v>0</v>
      </c>
      <c r="Z292" s="183">
        <f t="shared" si="181"/>
        <v>0</v>
      </c>
      <c r="AA292" s="183">
        <f t="shared" si="181"/>
        <v>0</v>
      </c>
      <c r="AB292" s="183">
        <f t="shared" si="181"/>
        <v>0</v>
      </c>
      <c r="AC292" s="183">
        <f t="shared" si="181"/>
        <v>0</v>
      </c>
      <c r="AD292" s="183">
        <f t="shared" si="181"/>
        <v>0</v>
      </c>
      <c r="AE292" s="183">
        <f t="shared" si="181"/>
        <v>0</v>
      </c>
      <c r="AF292" s="196">
        <f t="shared" si="181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182"/>
        <v>0</v>
      </c>
      <c r="D293" s="183">
        <f t="shared" si="182"/>
        <v>0</v>
      </c>
      <c r="E293" s="183">
        <f t="shared" si="182"/>
        <v>0</v>
      </c>
      <c r="F293" s="183">
        <f t="shared" si="182"/>
        <v>0</v>
      </c>
      <c r="G293" s="183">
        <f t="shared" si="182"/>
        <v>0</v>
      </c>
      <c r="H293" s="183">
        <f t="shared" si="182"/>
        <v>0</v>
      </c>
      <c r="I293" s="183">
        <f t="shared" si="182"/>
        <v>0</v>
      </c>
      <c r="J293" s="183">
        <f t="shared" si="182"/>
        <v>0</v>
      </c>
      <c r="K293" s="183">
        <f t="shared" si="182"/>
        <v>0</v>
      </c>
      <c r="L293" s="183">
        <f t="shared" si="182"/>
        <v>0</v>
      </c>
      <c r="M293" s="183">
        <f t="shared" si="182"/>
        <v>0</v>
      </c>
      <c r="N293" s="183">
        <f t="shared" si="182"/>
        <v>0</v>
      </c>
      <c r="O293" s="183">
        <f t="shared" si="182"/>
        <v>0</v>
      </c>
      <c r="P293" s="183">
        <f t="shared" si="182"/>
        <v>0</v>
      </c>
      <c r="Q293" s="183">
        <f t="shared" si="182"/>
        <v>0</v>
      </c>
      <c r="R293" s="183">
        <f t="shared" si="182"/>
        <v>0</v>
      </c>
      <c r="S293" s="183">
        <f t="shared" si="181"/>
        <v>0</v>
      </c>
      <c r="T293" s="183">
        <f t="shared" si="181"/>
        <v>0</v>
      </c>
      <c r="U293" s="183">
        <f t="shared" si="181"/>
        <v>0</v>
      </c>
      <c r="V293" s="183">
        <f t="shared" si="181"/>
        <v>0</v>
      </c>
      <c r="W293" s="183">
        <f t="shared" si="181"/>
        <v>0</v>
      </c>
      <c r="X293" s="183">
        <f t="shared" si="181"/>
        <v>0</v>
      </c>
      <c r="Y293" s="183">
        <f t="shared" si="181"/>
        <v>0</v>
      </c>
      <c r="Z293" s="183">
        <f t="shared" si="181"/>
        <v>0</v>
      </c>
      <c r="AA293" s="183">
        <f t="shared" si="181"/>
        <v>0</v>
      </c>
      <c r="AB293" s="183">
        <f t="shared" si="181"/>
        <v>0</v>
      </c>
      <c r="AC293" s="183">
        <f t="shared" si="181"/>
        <v>0</v>
      </c>
      <c r="AD293" s="183">
        <f t="shared" si="181"/>
        <v>0</v>
      </c>
      <c r="AE293" s="183">
        <f t="shared" si="181"/>
        <v>0</v>
      </c>
      <c r="AF293" s="196">
        <f t="shared" si="181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182"/>
        <v>0</v>
      </c>
      <c r="D294" s="183">
        <f t="shared" si="182"/>
        <v>0</v>
      </c>
      <c r="E294" s="183">
        <f t="shared" si="182"/>
        <v>0</v>
      </c>
      <c r="F294" s="183">
        <f t="shared" si="182"/>
        <v>0</v>
      </c>
      <c r="G294" s="183">
        <f t="shared" si="182"/>
        <v>0</v>
      </c>
      <c r="H294" s="183">
        <f t="shared" si="182"/>
        <v>0</v>
      </c>
      <c r="I294" s="183">
        <f t="shared" si="182"/>
        <v>0</v>
      </c>
      <c r="J294" s="183">
        <f t="shared" si="182"/>
        <v>0</v>
      </c>
      <c r="K294" s="183">
        <f t="shared" si="182"/>
        <v>0</v>
      </c>
      <c r="L294" s="183">
        <f t="shared" si="182"/>
        <v>0</v>
      </c>
      <c r="M294" s="183">
        <f t="shared" si="182"/>
        <v>0</v>
      </c>
      <c r="N294" s="183">
        <f t="shared" si="182"/>
        <v>0</v>
      </c>
      <c r="O294" s="183">
        <f t="shared" si="182"/>
        <v>0</v>
      </c>
      <c r="P294" s="183">
        <f t="shared" si="182"/>
        <v>0</v>
      </c>
      <c r="Q294" s="183">
        <f t="shared" si="182"/>
        <v>0</v>
      </c>
      <c r="R294" s="183">
        <f t="shared" si="182"/>
        <v>0</v>
      </c>
      <c r="S294" s="183">
        <f t="shared" si="181"/>
        <v>0</v>
      </c>
      <c r="T294" s="183">
        <f t="shared" si="181"/>
        <v>0</v>
      </c>
      <c r="U294" s="183">
        <f t="shared" si="181"/>
        <v>0</v>
      </c>
      <c r="V294" s="183">
        <f t="shared" si="181"/>
        <v>0</v>
      </c>
      <c r="W294" s="183">
        <f t="shared" si="181"/>
        <v>0</v>
      </c>
      <c r="X294" s="183">
        <f t="shared" si="181"/>
        <v>0</v>
      </c>
      <c r="Y294" s="183">
        <f t="shared" si="181"/>
        <v>0</v>
      </c>
      <c r="Z294" s="183">
        <f t="shared" si="181"/>
        <v>0</v>
      </c>
      <c r="AA294" s="183">
        <f t="shared" si="181"/>
        <v>0</v>
      </c>
      <c r="AB294" s="183">
        <f t="shared" si="181"/>
        <v>0</v>
      </c>
      <c r="AC294" s="183">
        <f t="shared" si="181"/>
        <v>0</v>
      </c>
      <c r="AD294" s="183">
        <f t="shared" si="181"/>
        <v>0</v>
      </c>
      <c r="AE294" s="183">
        <f t="shared" si="181"/>
        <v>0</v>
      </c>
      <c r="AF294" s="196">
        <f t="shared" si="181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182"/>
        <v>0</v>
      </c>
      <c r="D295" s="183">
        <f t="shared" si="182"/>
        <v>0</v>
      </c>
      <c r="E295" s="183">
        <f t="shared" si="182"/>
        <v>0</v>
      </c>
      <c r="F295" s="183">
        <f t="shared" si="182"/>
        <v>0</v>
      </c>
      <c r="G295" s="183">
        <f t="shared" si="182"/>
        <v>0</v>
      </c>
      <c r="H295" s="183">
        <f t="shared" si="182"/>
        <v>0</v>
      </c>
      <c r="I295" s="183">
        <f t="shared" si="182"/>
        <v>0</v>
      </c>
      <c r="J295" s="183">
        <f t="shared" si="182"/>
        <v>0</v>
      </c>
      <c r="K295" s="183">
        <f t="shared" si="182"/>
        <v>0</v>
      </c>
      <c r="L295" s="183">
        <f t="shared" si="182"/>
        <v>0</v>
      </c>
      <c r="M295" s="183">
        <f t="shared" si="182"/>
        <v>0</v>
      </c>
      <c r="N295" s="183">
        <f t="shared" si="182"/>
        <v>0</v>
      </c>
      <c r="O295" s="183">
        <f t="shared" si="182"/>
        <v>0</v>
      </c>
      <c r="P295" s="183">
        <f t="shared" si="182"/>
        <v>0</v>
      </c>
      <c r="Q295" s="183">
        <f t="shared" si="182"/>
        <v>0</v>
      </c>
      <c r="R295" s="183">
        <f t="shared" si="182"/>
        <v>0</v>
      </c>
      <c r="S295" s="183">
        <f t="shared" si="181"/>
        <v>0</v>
      </c>
      <c r="T295" s="183">
        <f t="shared" si="181"/>
        <v>0</v>
      </c>
      <c r="U295" s="183">
        <f t="shared" si="181"/>
        <v>0</v>
      </c>
      <c r="V295" s="183">
        <f t="shared" si="181"/>
        <v>0</v>
      </c>
      <c r="W295" s="183">
        <f t="shared" si="181"/>
        <v>0</v>
      </c>
      <c r="X295" s="183">
        <f t="shared" si="181"/>
        <v>0</v>
      </c>
      <c r="Y295" s="183">
        <f t="shared" si="181"/>
        <v>0</v>
      </c>
      <c r="Z295" s="183">
        <f t="shared" si="181"/>
        <v>0</v>
      </c>
      <c r="AA295" s="183">
        <f t="shared" si="181"/>
        <v>0</v>
      </c>
      <c r="AB295" s="183">
        <f t="shared" si="181"/>
        <v>0</v>
      </c>
      <c r="AC295" s="183">
        <f t="shared" si="181"/>
        <v>0</v>
      </c>
      <c r="AD295" s="183">
        <f t="shared" si="181"/>
        <v>0</v>
      </c>
      <c r="AE295" s="183">
        <f t="shared" si="181"/>
        <v>0</v>
      </c>
      <c r="AF295" s="196">
        <f t="shared" si="181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182"/>
        <v>0</v>
      </c>
      <c r="D296" s="183">
        <f t="shared" si="182"/>
        <v>0</v>
      </c>
      <c r="E296" s="183">
        <f t="shared" si="182"/>
        <v>0</v>
      </c>
      <c r="F296" s="183">
        <f t="shared" si="182"/>
        <v>0</v>
      </c>
      <c r="G296" s="183">
        <f t="shared" si="182"/>
        <v>0</v>
      </c>
      <c r="H296" s="183">
        <f t="shared" si="182"/>
        <v>0</v>
      </c>
      <c r="I296" s="183">
        <f t="shared" si="182"/>
        <v>0</v>
      </c>
      <c r="J296" s="183">
        <f t="shared" si="182"/>
        <v>0</v>
      </c>
      <c r="K296" s="183">
        <f t="shared" si="182"/>
        <v>0</v>
      </c>
      <c r="L296" s="183">
        <f t="shared" si="182"/>
        <v>0</v>
      </c>
      <c r="M296" s="183">
        <f t="shared" si="182"/>
        <v>0</v>
      </c>
      <c r="N296" s="183">
        <f t="shared" si="182"/>
        <v>0</v>
      </c>
      <c r="O296" s="183">
        <f t="shared" si="182"/>
        <v>0</v>
      </c>
      <c r="P296" s="183">
        <f t="shared" si="182"/>
        <v>0</v>
      </c>
      <c r="Q296" s="183">
        <f t="shared" si="182"/>
        <v>0</v>
      </c>
      <c r="R296" s="183">
        <f t="shared" si="182"/>
        <v>0</v>
      </c>
      <c r="S296" s="183">
        <f t="shared" si="181"/>
        <v>0</v>
      </c>
      <c r="T296" s="183">
        <f t="shared" si="181"/>
        <v>0</v>
      </c>
      <c r="U296" s="183">
        <f t="shared" si="181"/>
        <v>0</v>
      </c>
      <c r="V296" s="183">
        <f t="shared" si="181"/>
        <v>0</v>
      </c>
      <c r="W296" s="183">
        <f t="shared" si="181"/>
        <v>0</v>
      </c>
      <c r="X296" s="183">
        <f t="shared" si="181"/>
        <v>0</v>
      </c>
      <c r="Y296" s="183">
        <f t="shared" si="181"/>
        <v>0</v>
      </c>
      <c r="Z296" s="183">
        <f t="shared" si="181"/>
        <v>0</v>
      </c>
      <c r="AA296" s="183">
        <f t="shared" si="181"/>
        <v>0</v>
      </c>
      <c r="AB296" s="183">
        <f t="shared" si="181"/>
        <v>0</v>
      </c>
      <c r="AC296" s="183">
        <f t="shared" si="181"/>
        <v>0</v>
      </c>
      <c r="AD296" s="183">
        <f t="shared" si="181"/>
        <v>0</v>
      </c>
      <c r="AE296" s="183">
        <f t="shared" si="181"/>
        <v>0</v>
      </c>
      <c r="AF296" s="196">
        <f t="shared" si="181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182"/>
        <v>0</v>
      </c>
      <c r="D297" s="183">
        <f t="shared" si="182"/>
        <v>0</v>
      </c>
      <c r="E297" s="183">
        <f t="shared" si="182"/>
        <v>0</v>
      </c>
      <c r="F297" s="183">
        <f t="shared" si="182"/>
        <v>0</v>
      </c>
      <c r="G297" s="183">
        <f t="shared" si="182"/>
        <v>0</v>
      </c>
      <c r="H297" s="183">
        <f t="shared" si="182"/>
        <v>0</v>
      </c>
      <c r="I297" s="183">
        <f t="shared" si="182"/>
        <v>0</v>
      </c>
      <c r="J297" s="183">
        <f t="shared" si="182"/>
        <v>0</v>
      </c>
      <c r="K297" s="183">
        <f t="shared" si="182"/>
        <v>0</v>
      </c>
      <c r="L297" s="183">
        <f t="shared" si="182"/>
        <v>0</v>
      </c>
      <c r="M297" s="183">
        <f t="shared" si="182"/>
        <v>0</v>
      </c>
      <c r="N297" s="183">
        <f t="shared" si="182"/>
        <v>0</v>
      </c>
      <c r="O297" s="183">
        <f t="shared" si="182"/>
        <v>0</v>
      </c>
      <c r="P297" s="183">
        <f t="shared" si="182"/>
        <v>0</v>
      </c>
      <c r="Q297" s="183">
        <f t="shared" si="182"/>
        <v>0</v>
      </c>
      <c r="R297" s="183">
        <f t="shared" si="182"/>
        <v>0</v>
      </c>
      <c r="S297" s="183">
        <f t="shared" si="181"/>
        <v>0</v>
      </c>
      <c r="T297" s="183">
        <f t="shared" si="181"/>
        <v>0</v>
      </c>
      <c r="U297" s="183">
        <f t="shared" si="181"/>
        <v>0</v>
      </c>
      <c r="V297" s="183">
        <f t="shared" si="181"/>
        <v>0</v>
      </c>
      <c r="W297" s="183">
        <f t="shared" si="181"/>
        <v>0</v>
      </c>
      <c r="X297" s="183">
        <f t="shared" si="181"/>
        <v>0</v>
      </c>
      <c r="Y297" s="183">
        <f t="shared" si="181"/>
        <v>0</v>
      </c>
      <c r="Z297" s="183">
        <f t="shared" si="181"/>
        <v>0</v>
      </c>
      <c r="AA297" s="183">
        <f t="shared" si="181"/>
        <v>0</v>
      </c>
      <c r="AB297" s="183">
        <f t="shared" si="181"/>
        <v>0</v>
      </c>
      <c r="AC297" s="183">
        <f t="shared" si="181"/>
        <v>0</v>
      </c>
      <c r="AD297" s="183">
        <f t="shared" si="181"/>
        <v>0</v>
      </c>
      <c r="AE297" s="183">
        <f t="shared" si="181"/>
        <v>0</v>
      </c>
      <c r="AF297" s="196">
        <f t="shared" si="181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182"/>
        <v>0</v>
      </c>
      <c r="D298" s="183">
        <f t="shared" si="182"/>
        <v>0</v>
      </c>
      <c r="E298" s="183">
        <f t="shared" si="182"/>
        <v>0</v>
      </c>
      <c r="F298" s="183">
        <f t="shared" si="182"/>
        <v>0</v>
      </c>
      <c r="G298" s="183">
        <f t="shared" si="182"/>
        <v>0</v>
      </c>
      <c r="H298" s="183">
        <f t="shared" si="182"/>
        <v>0</v>
      </c>
      <c r="I298" s="183">
        <f t="shared" si="182"/>
        <v>0</v>
      </c>
      <c r="J298" s="183">
        <f t="shared" si="182"/>
        <v>0</v>
      </c>
      <c r="K298" s="183">
        <f t="shared" si="182"/>
        <v>0</v>
      </c>
      <c r="L298" s="183">
        <f t="shared" si="182"/>
        <v>0</v>
      </c>
      <c r="M298" s="183">
        <f t="shared" si="182"/>
        <v>0</v>
      </c>
      <c r="N298" s="183">
        <f t="shared" si="182"/>
        <v>0</v>
      </c>
      <c r="O298" s="183">
        <f t="shared" si="182"/>
        <v>0</v>
      </c>
      <c r="P298" s="183">
        <f t="shared" si="182"/>
        <v>0</v>
      </c>
      <c r="Q298" s="183">
        <f t="shared" si="182"/>
        <v>0</v>
      </c>
      <c r="R298" s="183">
        <f t="shared" si="182"/>
        <v>0</v>
      </c>
      <c r="S298" s="183">
        <f t="shared" si="181"/>
        <v>0</v>
      </c>
      <c r="T298" s="183">
        <f t="shared" si="181"/>
        <v>0</v>
      </c>
      <c r="U298" s="183">
        <f t="shared" si="181"/>
        <v>0</v>
      </c>
      <c r="V298" s="183">
        <f t="shared" si="181"/>
        <v>0</v>
      </c>
      <c r="W298" s="183">
        <f t="shared" si="181"/>
        <v>0</v>
      </c>
      <c r="X298" s="183">
        <f t="shared" si="181"/>
        <v>0</v>
      </c>
      <c r="Y298" s="183">
        <f t="shared" si="181"/>
        <v>0</v>
      </c>
      <c r="Z298" s="183">
        <f t="shared" si="181"/>
        <v>0</v>
      </c>
      <c r="AA298" s="183">
        <f t="shared" si="181"/>
        <v>0</v>
      </c>
      <c r="AB298" s="183">
        <f t="shared" si="181"/>
        <v>0</v>
      </c>
      <c r="AC298" s="183">
        <f t="shared" si="181"/>
        <v>0</v>
      </c>
      <c r="AD298" s="183">
        <f t="shared" si="181"/>
        <v>0</v>
      </c>
      <c r="AE298" s="183">
        <f t="shared" si="181"/>
        <v>0</v>
      </c>
      <c r="AF298" s="196">
        <f t="shared" si="181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182"/>
        <v>0</v>
      </c>
      <c r="D299" s="183">
        <f t="shared" si="182"/>
        <v>0</v>
      </c>
      <c r="E299" s="183">
        <f t="shared" si="182"/>
        <v>0</v>
      </c>
      <c r="F299" s="183">
        <f t="shared" si="182"/>
        <v>0</v>
      </c>
      <c r="G299" s="183">
        <f t="shared" si="182"/>
        <v>0</v>
      </c>
      <c r="H299" s="183">
        <f t="shared" si="182"/>
        <v>0</v>
      </c>
      <c r="I299" s="183">
        <f t="shared" si="182"/>
        <v>0</v>
      </c>
      <c r="J299" s="183">
        <f t="shared" si="182"/>
        <v>0</v>
      </c>
      <c r="K299" s="183">
        <f t="shared" si="182"/>
        <v>0</v>
      </c>
      <c r="L299" s="183">
        <f t="shared" si="182"/>
        <v>0</v>
      </c>
      <c r="M299" s="183">
        <f t="shared" si="182"/>
        <v>0</v>
      </c>
      <c r="N299" s="183">
        <f t="shared" si="182"/>
        <v>0</v>
      </c>
      <c r="O299" s="183">
        <f t="shared" si="182"/>
        <v>0</v>
      </c>
      <c r="P299" s="183">
        <f t="shared" si="182"/>
        <v>0</v>
      </c>
      <c r="Q299" s="183">
        <f t="shared" si="182"/>
        <v>0</v>
      </c>
      <c r="R299" s="183">
        <f t="shared" si="182"/>
        <v>0</v>
      </c>
      <c r="S299" s="183">
        <f t="shared" si="181"/>
        <v>0</v>
      </c>
      <c r="T299" s="183">
        <f t="shared" si="181"/>
        <v>0</v>
      </c>
      <c r="U299" s="183">
        <f t="shared" si="181"/>
        <v>0</v>
      </c>
      <c r="V299" s="183">
        <f t="shared" si="181"/>
        <v>0</v>
      </c>
      <c r="W299" s="183">
        <f t="shared" si="181"/>
        <v>0</v>
      </c>
      <c r="X299" s="183">
        <f t="shared" si="181"/>
        <v>0</v>
      </c>
      <c r="Y299" s="183">
        <f t="shared" si="181"/>
        <v>0</v>
      </c>
      <c r="Z299" s="183">
        <f t="shared" si="181"/>
        <v>0</v>
      </c>
      <c r="AA299" s="183">
        <f t="shared" si="181"/>
        <v>0</v>
      </c>
      <c r="AB299" s="183">
        <f t="shared" si="181"/>
        <v>0</v>
      </c>
      <c r="AC299" s="183">
        <f t="shared" si="181"/>
        <v>0</v>
      </c>
      <c r="AD299" s="183">
        <f t="shared" si="181"/>
        <v>0</v>
      </c>
      <c r="AE299" s="183">
        <f t="shared" si="181"/>
        <v>0</v>
      </c>
      <c r="AF299" s="196">
        <f t="shared" si="181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182"/>
        <v>0</v>
      </c>
      <c r="D300" s="183">
        <f t="shared" si="182"/>
        <v>0</v>
      </c>
      <c r="E300" s="183">
        <f t="shared" si="182"/>
        <v>0</v>
      </c>
      <c r="F300" s="183">
        <f t="shared" si="182"/>
        <v>0</v>
      </c>
      <c r="G300" s="183">
        <f t="shared" si="182"/>
        <v>0</v>
      </c>
      <c r="H300" s="183">
        <f t="shared" si="182"/>
        <v>0</v>
      </c>
      <c r="I300" s="183">
        <f t="shared" si="182"/>
        <v>0</v>
      </c>
      <c r="J300" s="183">
        <f t="shared" si="182"/>
        <v>0</v>
      </c>
      <c r="K300" s="183">
        <f t="shared" si="182"/>
        <v>0</v>
      </c>
      <c r="L300" s="183">
        <f t="shared" si="182"/>
        <v>0</v>
      </c>
      <c r="M300" s="183">
        <f t="shared" si="182"/>
        <v>0</v>
      </c>
      <c r="N300" s="183">
        <f t="shared" si="182"/>
        <v>0</v>
      </c>
      <c r="O300" s="183">
        <f t="shared" si="182"/>
        <v>0</v>
      </c>
      <c r="P300" s="183">
        <f t="shared" si="182"/>
        <v>0</v>
      </c>
      <c r="Q300" s="183">
        <f t="shared" si="182"/>
        <v>0</v>
      </c>
      <c r="R300" s="183">
        <f t="shared" si="182"/>
        <v>0</v>
      </c>
      <c r="S300" s="183">
        <f t="shared" si="181"/>
        <v>0</v>
      </c>
      <c r="T300" s="183">
        <f t="shared" si="181"/>
        <v>0</v>
      </c>
      <c r="U300" s="183">
        <f t="shared" si="181"/>
        <v>0</v>
      </c>
      <c r="V300" s="183">
        <f t="shared" si="181"/>
        <v>0</v>
      </c>
      <c r="W300" s="183">
        <f t="shared" si="181"/>
        <v>0</v>
      </c>
      <c r="X300" s="183">
        <f t="shared" si="181"/>
        <v>0</v>
      </c>
      <c r="Y300" s="183">
        <f t="shared" si="181"/>
        <v>0</v>
      </c>
      <c r="Z300" s="183">
        <f t="shared" si="181"/>
        <v>0</v>
      </c>
      <c r="AA300" s="183">
        <f t="shared" si="181"/>
        <v>0</v>
      </c>
      <c r="AB300" s="183">
        <f t="shared" si="181"/>
        <v>0</v>
      </c>
      <c r="AC300" s="183">
        <f t="shared" si="181"/>
        <v>0</v>
      </c>
      <c r="AD300" s="183">
        <f t="shared" si="181"/>
        <v>0</v>
      </c>
      <c r="AE300" s="183">
        <f t="shared" si="181"/>
        <v>0</v>
      </c>
      <c r="AF300" s="196">
        <f t="shared" si="181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182"/>
        <v>0</v>
      </c>
      <c r="D301" s="183">
        <f t="shared" si="182"/>
        <v>0</v>
      </c>
      <c r="E301" s="183">
        <f t="shared" si="182"/>
        <v>0</v>
      </c>
      <c r="F301" s="183">
        <f t="shared" si="182"/>
        <v>0</v>
      </c>
      <c r="G301" s="183">
        <f t="shared" si="182"/>
        <v>0</v>
      </c>
      <c r="H301" s="183">
        <f t="shared" si="182"/>
        <v>0</v>
      </c>
      <c r="I301" s="183">
        <f t="shared" si="182"/>
        <v>0</v>
      </c>
      <c r="J301" s="183">
        <f t="shared" si="182"/>
        <v>0</v>
      </c>
      <c r="K301" s="183">
        <f t="shared" si="182"/>
        <v>0</v>
      </c>
      <c r="L301" s="183">
        <f t="shared" si="182"/>
        <v>0</v>
      </c>
      <c r="M301" s="183">
        <f t="shared" si="182"/>
        <v>0</v>
      </c>
      <c r="N301" s="183">
        <f t="shared" si="182"/>
        <v>0</v>
      </c>
      <c r="O301" s="183">
        <f t="shared" si="182"/>
        <v>0</v>
      </c>
      <c r="P301" s="183">
        <f t="shared" si="182"/>
        <v>0</v>
      </c>
      <c r="Q301" s="183">
        <f t="shared" si="182"/>
        <v>0</v>
      </c>
      <c r="R301" s="183">
        <f t="shared" si="182"/>
        <v>0</v>
      </c>
      <c r="S301" s="183">
        <f t="shared" si="181"/>
        <v>0</v>
      </c>
      <c r="T301" s="183">
        <f t="shared" si="181"/>
        <v>0</v>
      </c>
      <c r="U301" s="183">
        <f t="shared" si="181"/>
        <v>0</v>
      </c>
      <c r="V301" s="183">
        <f t="shared" si="181"/>
        <v>0</v>
      </c>
      <c r="W301" s="183">
        <f t="shared" si="181"/>
        <v>0</v>
      </c>
      <c r="X301" s="183">
        <f t="shared" si="181"/>
        <v>0</v>
      </c>
      <c r="Y301" s="183">
        <f t="shared" si="181"/>
        <v>0</v>
      </c>
      <c r="Z301" s="183">
        <f t="shared" si="181"/>
        <v>0</v>
      </c>
      <c r="AA301" s="183">
        <f t="shared" si="181"/>
        <v>0</v>
      </c>
      <c r="AB301" s="183">
        <f t="shared" si="181"/>
        <v>0</v>
      </c>
      <c r="AC301" s="183">
        <f t="shared" si="181"/>
        <v>0</v>
      </c>
      <c r="AD301" s="183">
        <f t="shared" si="181"/>
        <v>0</v>
      </c>
      <c r="AE301" s="183">
        <f t="shared" si="181"/>
        <v>0</v>
      </c>
      <c r="AF301" s="196">
        <f t="shared" si="181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182"/>
        <v>0</v>
      </c>
      <c r="D302" s="183">
        <f t="shared" si="182"/>
        <v>0</v>
      </c>
      <c r="E302" s="183">
        <f t="shared" si="182"/>
        <v>0</v>
      </c>
      <c r="F302" s="183">
        <f t="shared" si="182"/>
        <v>0</v>
      </c>
      <c r="G302" s="183">
        <f t="shared" si="182"/>
        <v>0</v>
      </c>
      <c r="H302" s="183">
        <f t="shared" si="182"/>
        <v>0</v>
      </c>
      <c r="I302" s="183">
        <f t="shared" si="182"/>
        <v>0</v>
      </c>
      <c r="J302" s="183">
        <f t="shared" si="182"/>
        <v>0</v>
      </c>
      <c r="K302" s="183">
        <f t="shared" si="182"/>
        <v>0</v>
      </c>
      <c r="L302" s="183">
        <f t="shared" si="182"/>
        <v>0</v>
      </c>
      <c r="M302" s="183">
        <f t="shared" si="182"/>
        <v>0</v>
      </c>
      <c r="N302" s="183">
        <f t="shared" si="182"/>
        <v>0</v>
      </c>
      <c r="O302" s="183">
        <f t="shared" si="182"/>
        <v>0</v>
      </c>
      <c r="P302" s="183">
        <f t="shared" si="182"/>
        <v>0</v>
      </c>
      <c r="Q302" s="183">
        <f t="shared" si="182"/>
        <v>0</v>
      </c>
      <c r="R302" s="183">
        <f t="shared" si="182"/>
        <v>0</v>
      </c>
      <c r="S302" s="183">
        <f t="shared" si="181"/>
        <v>0</v>
      </c>
      <c r="T302" s="183">
        <f t="shared" si="181"/>
        <v>0</v>
      </c>
      <c r="U302" s="183">
        <f t="shared" si="181"/>
        <v>0</v>
      </c>
      <c r="V302" s="183">
        <f t="shared" si="181"/>
        <v>0</v>
      </c>
      <c r="W302" s="183">
        <f t="shared" si="181"/>
        <v>0</v>
      </c>
      <c r="X302" s="183">
        <f t="shared" si="181"/>
        <v>0</v>
      </c>
      <c r="Y302" s="183">
        <f t="shared" si="181"/>
        <v>0</v>
      </c>
      <c r="Z302" s="183">
        <f t="shared" si="181"/>
        <v>0</v>
      </c>
      <c r="AA302" s="183">
        <f t="shared" si="181"/>
        <v>0</v>
      </c>
      <c r="AB302" s="183">
        <f t="shared" si="181"/>
        <v>0</v>
      </c>
      <c r="AC302" s="183">
        <f t="shared" si="181"/>
        <v>0</v>
      </c>
      <c r="AD302" s="183">
        <f t="shared" si="181"/>
        <v>0</v>
      </c>
      <c r="AE302" s="183">
        <f t="shared" si="181"/>
        <v>0</v>
      </c>
      <c r="AF302" s="196">
        <f t="shared" si="181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182"/>
        <v>0</v>
      </c>
      <c r="D303" s="183">
        <f t="shared" si="182"/>
        <v>0</v>
      </c>
      <c r="E303" s="183">
        <f t="shared" si="182"/>
        <v>0</v>
      </c>
      <c r="F303" s="183">
        <f t="shared" si="182"/>
        <v>0</v>
      </c>
      <c r="G303" s="183">
        <f t="shared" si="182"/>
        <v>0</v>
      </c>
      <c r="H303" s="183">
        <f t="shared" si="182"/>
        <v>0</v>
      </c>
      <c r="I303" s="183">
        <f t="shared" si="182"/>
        <v>0</v>
      </c>
      <c r="J303" s="183">
        <f t="shared" si="182"/>
        <v>0</v>
      </c>
      <c r="K303" s="183">
        <f t="shared" si="182"/>
        <v>0</v>
      </c>
      <c r="L303" s="183">
        <f t="shared" si="182"/>
        <v>0</v>
      </c>
      <c r="M303" s="183">
        <f t="shared" si="182"/>
        <v>0</v>
      </c>
      <c r="N303" s="183">
        <f t="shared" si="182"/>
        <v>0</v>
      </c>
      <c r="O303" s="183">
        <f t="shared" si="182"/>
        <v>0</v>
      </c>
      <c r="P303" s="183">
        <f t="shared" si="182"/>
        <v>0</v>
      </c>
      <c r="Q303" s="183">
        <f t="shared" si="182"/>
        <v>0</v>
      </c>
      <c r="R303" s="183">
        <f t="shared" si="182"/>
        <v>0</v>
      </c>
      <c r="S303" s="183">
        <f t="shared" si="181"/>
        <v>0</v>
      </c>
      <c r="T303" s="183">
        <f t="shared" si="181"/>
        <v>0</v>
      </c>
      <c r="U303" s="183">
        <f t="shared" si="181"/>
        <v>0</v>
      </c>
      <c r="V303" s="183">
        <f t="shared" si="181"/>
        <v>0</v>
      </c>
      <c r="W303" s="183">
        <f t="shared" si="181"/>
        <v>0</v>
      </c>
      <c r="X303" s="183">
        <f t="shared" si="181"/>
        <v>0</v>
      </c>
      <c r="Y303" s="183">
        <f t="shared" si="181"/>
        <v>0</v>
      </c>
      <c r="Z303" s="183">
        <f t="shared" si="181"/>
        <v>0</v>
      </c>
      <c r="AA303" s="183">
        <f t="shared" si="181"/>
        <v>0</v>
      </c>
      <c r="AB303" s="183">
        <f t="shared" si="181"/>
        <v>0</v>
      </c>
      <c r="AC303" s="183">
        <f t="shared" si="181"/>
        <v>0</v>
      </c>
      <c r="AD303" s="183">
        <f t="shared" si="181"/>
        <v>0</v>
      </c>
      <c r="AE303" s="183">
        <f t="shared" si="181"/>
        <v>0</v>
      </c>
      <c r="AF303" s="196">
        <f t="shared" si="181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182"/>
        <v>0</v>
      </c>
      <c r="D304" s="183">
        <f t="shared" si="182"/>
        <v>0</v>
      </c>
      <c r="E304" s="183">
        <f t="shared" si="182"/>
        <v>0</v>
      </c>
      <c r="F304" s="183">
        <f t="shared" si="182"/>
        <v>0</v>
      </c>
      <c r="G304" s="183">
        <f t="shared" si="182"/>
        <v>0</v>
      </c>
      <c r="H304" s="183">
        <f t="shared" si="182"/>
        <v>0</v>
      </c>
      <c r="I304" s="183">
        <f t="shared" si="182"/>
        <v>0</v>
      </c>
      <c r="J304" s="183">
        <f t="shared" si="182"/>
        <v>0</v>
      </c>
      <c r="K304" s="183">
        <f t="shared" si="182"/>
        <v>0</v>
      </c>
      <c r="L304" s="183">
        <f t="shared" si="182"/>
        <v>0</v>
      </c>
      <c r="M304" s="183">
        <f t="shared" si="182"/>
        <v>0</v>
      </c>
      <c r="N304" s="183">
        <f t="shared" si="182"/>
        <v>0</v>
      </c>
      <c r="O304" s="183">
        <f t="shared" si="182"/>
        <v>0</v>
      </c>
      <c r="P304" s="183">
        <f t="shared" si="182"/>
        <v>0</v>
      </c>
      <c r="Q304" s="183">
        <f t="shared" si="182"/>
        <v>0</v>
      </c>
      <c r="R304" s="183">
        <f t="shared" ref="R304:AF310" si="183">Q304</f>
        <v>0</v>
      </c>
      <c r="S304" s="183">
        <f t="shared" si="183"/>
        <v>0</v>
      </c>
      <c r="T304" s="183">
        <f t="shared" si="183"/>
        <v>0</v>
      </c>
      <c r="U304" s="183">
        <f t="shared" si="183"/>
        <v>0</v>
      </c>
      <c r="V304" s="183">
        <f t="shared" si="183"/>
        <v>0</v>
      </c>
      <c r="W304" s="183">
        <f t="shared" si="183"/>
        <v>0</v>
      </c>
      <c r="X304" s="183">
        <f t="shared" si="183"/>
        <v>0</v>
      </c>
      <c r="Y304" s="183">
        <f t="shared" si="183"/>
        <v>0</v>
      </c>
      <c r="Z304" s="183">
        <f t="shared" si="183"/>
        <v>0</v>
      </c>
      <c r="AA304" s="183">
        <f t="shared" si="183"/>
        <v>0</v>
      </c>
      <c r="AB304" s="183">
        <f t="shared" si="183"/>
        <v>0</v>
      </c>
      <c r="AC304" s="183">
        <f t="shared" si="183"/>
        <v>0</v>
      </c>
      <c r="AD304" s="183">
        <f t="shared" si="183"/>
        <v>0</v>
      </c>
      <c r="AE304" s="183">
        <f t="shared" si="183"/>
        <v>0</v>
      </c>
      <c r="AF304" s="196">
        <f t="shared" si="183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184">B305</f>
        <v>0</v>
      </c>
      <c r="D305" s="183">
        <f t="shared" si="184"/>
        <v>0</v>
      </c>
      <c r="E305" s="183">
        <f t="shared" si="184"/>
        <v>0</v>
      </c>
      <c r="F305" s="183">
        <f t="shared" si="184"/>
        <v>0</v>
      </c>
      <c r="G305" s="183">
        <f t="shared" si="184"/>
        <v>0</v>
      </c>
      <c r="H305" s="183">
        <f t="shared" si="184"/>
        <v>0</v>
      </c>
      <c r="I305" s="183">
        <f t="shared" si="184"/>
        <v>0</v>
      </c>
      <c r="J305" s="183">
        <f t="shared" si="184"/>
        <v>0</v>
      </c>
      <c r="K305" s="183">
        <f t="shared" si="184"/>
        <v>0</v>
      </c>
      <c r="L305" s="183">
        <f t="shared" si="184"/>
        <v>0</v>
      </c>
      <c r="M305" s="183">
        <f t="shared" si="184"/>
        <v>0</v>
      </c>
      <c r="N305" s="183">
        <f t="shared" si="184"/>
        <v>0</v>
      </c>
      <c r="O305" s="183">
        <f t="shared" si="184"/>
        <v>0</v>
      </c>
      <c r="P305" s="183">
        <f t="shared" si="184"/>
        <v>0</v>
      </c>
      <c r="Q305" s="183">
        <f t="shared" si="184"/>
        <v>0</v>
      </c>
      <c r="R305" s="183">
        <f t="shared" si="184"/>
        <v>0</v>
      </c>
      <c r="S305" s="183">
        <f t="shared" si="183"/>
        <v>0</v>
      </c>
      <c r="T305" s="183">
        <f t="shared" si="183"/>
        <v>0</v>
      </c>
      <c r="U305" s="183">
        <f t="shared" si="183"/>
        <v>0</v>
      </c>
      <c r="V305" s="183">
        <f t="shared" si="183"/>
        <v>0</v>
      </c>
      <c r="W305" s="183">
        <f t="shared" si="183"/>
        <v>0</v>
      </c>
      <c r="X305" s="183">
        <f t="shared" si="183"/>
        <v>0</v>
      </c>
      <c r="Y305" s="183">
        <f t="shared" si="183"/>
        <v>0</v>
      </c>
      <c r="Z305" s="183">
        <f t="shared" si="183"/>
        <v>0</v>
      </c>
      <c r="AA305" s="183">
        <f t="shared" si="183"/>
        <v>0</v>
      </c>
      <c r="AB305" s="183">
        <f t="shared" si="183"/>
        <v>0</v>
      </c>
      <c r="AC305" s="183">
        <f t="shared" si="183"/>
        <v>0</v>
      </c>
      <c r="AD305" s="183">
        <f t="shared" si="183"/>
        <v>0</v>
      </c>
      <c r="AE305" s="183">
        <f t="shared" si="183"/>
        <v>0</v>
      </c>
      <c r="AF305" s="196">
        <f t="shared" si="183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184"/>
        <v>0</v>
      </c>
      <c r="D306" s="183">
        <f t="shared" si="184"/>
        <v>0</v>
      </c>
      <c r="E306" s="183">
        <f t="shared" si="184"/>
        <v>0</v>
      </c>
      <c r="F306" s="183">
        <f t="shared" si="184"/>
        <v>0</v>
      </c>
      <c r="G306" s="183">
        <f t="shared" si="184"/>
        <v>0</v>
      </c>
      <c r="H306" s="183">
        <f t="shared" si="184"/>
        <v>0</v>
      </c>
      <c r="I306" s="183">
        <f t="shared" si="184"/>
        <v>0</v>
      </c>
      <c r="J306" s="183">
        <f t="shared" si="184"/>
        <v>0</v>
      </c>
      <c r="K306" s="183">
        <f t="shared" si="184"/>
        <v>0</v>
      </c>
      <c r="L306" s="183">
        <f t="shared" si="184"/>
        <v>0</v>
      </c>
      <c r="M306" s="183">
        <f t="shared" si="184"/>
        <v>0</v>
      </c>
      <c r="N306" s="183">
        <f t="shared" si="184"/>
        <v>0</v>
      </c>
      <c r="O306" s="183">
        <f t="shared" si="184"/>
        <v>0</v>
      </c>
      <c r="P306" s="183">
        <f t="shared" si="184"/>
        <v>0</v>
      </c>
      <c r="Q306" s="183">
        <f t="shared" si="184"/>
        <v>0</v>
      </c>
      <c r="R306" s="183">
        <f t="shared" si="184"/>
        <v>0</v>
      </c>
      <c r="S306" s="183">
        <f t="shared" si="183"/>
        <v>0</v>
      </c>
      <c r="T306" s="183">
        <f t="shared" si="183"/>
        <v>0</v>
      </c>
      <c r="U306" s="183">
        <f t="shared" si="183"/>
        <v>0</v>
      </c>
      <c r="V306" s="183">
        <f t="shared" si="183"/>
        <v>0</v>
      </c>
      <c r="W306" s="183">
        <f t="shared" si="183"/>
        <v>0</v>
      </c>
      <c r="X306" s="183">
        <f t="shared" si="183"/>
        <v>0</v>
      </c>
      <c r="Y306" s="183">
        <f t="shared" si="183"/>
        <v>0</v>
      </c>
      <c r="Z306" s="183">
        <f t="shared" si="183"/>
        <v>0</v>
      </c>
      <c r="AA306" s="183">
        <f t="shared" si="183"/>
        <v>0</v>
      </c>
      <c r="AB306" s="183">
        <f t="shared" si="183"/>
        <v>0</v>
      </c>
      <c r="AC306" s="183">
        <f t="shared" si="183"/>
        <v>0</v>
      </c>
      <c r="AD306" s="183">
        <f t="shared" si="183"/>
        <v>0</v>
      </c>
      <c r="AE306" s="183">
        <f t="shared" si="183"/>
        <v>0</v>
      </c>
      <c r="AF306" s="196">
        <f t="shared" si="183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184"/>
        <v>0</v>
      </c>
      <c r="D307" s="183">
        <f t="shared" si="184"/>
        <v>0</v>
      </c>
      <c r="E307" s="183">
        <f t="shared" si="184"/>
        <v>0</v>
      </c>
      <c r="F307" s="183">
        <f t="shared" si="184"/>
        <v>0</v>
      </c>
      <c r="G307" s="183">
        <f t="shared" si="184"/>
        <v>0</v>
      </c>
      <c r="H307" s="183">
        <f t="shared" si="184"/>
        <v>0</v>
      </c>
      <c r="I307" s="183">
        <f t="shared" si="184"/>
        <v>0</v>
      </c>
      <c r="J307" s="183">
        <f t="shared" si="184"/>
        <v>0</v>
      </c>
      <c r="K307" s="183">
        <f t="shared" si="184"/>
        <v>0</v>
      </c>
      <c r="L307" s="183">
        <f t="shared" si="184"/>
        <v>0</v>
      </c>
      <c r="M307" s="183">
        <f t="shared" si="184"/>
        <v>0</v>
      </c>
      <c r="N307" s="183">
        <f t="shared" si="184"/>
        <v>0</v>
      </c>
      <c r="O307" s="183">
        <f t="shared" si="184"/>
        <v>0</v>
      </c>
      <c r="P307" s="183">
        <f t="shared" si="184"/>
        <v>0</v>
      </c>
      <c r="Q307" s="183">
        <f t="shared" si="184"/>
        <v>0</v>
      </c>
      <c r="R307" s="183">
        <f t="shared" si="184"/>
        <v>0</v>
      </c>
      <c r="S307" s="183">
        <f t="shared" si="183"/>
        <v>0</v>
      </c>
      <c r="T307" s="183">
        <f t="shared" si="183"/>
        <v>0</v>
      </c>
      <c r="U307" s="183">
        <f t="shared" si="183"/>
        <v>0</v>
      </c>
      <c r="V307" s="183">
        <f t="shared" si="183"/>
        <v>0</v>
      </c>
      <c r="W307" s="183">
        <f t="shared" si="183"/>
        <v>0</v>
      </c>
      <c r="X307" s="183">
        <f t="shared" si="183"/>
        <v>0</v>
      </c>
      <c r="Y307" s="183">
        <f t="shared" si="183"/>
        <v>0</v>
      </c>
      <c r="Z307" s="183">
        <f t="shared" si="183"/>
        <v>0</v>
      </c>
      <c r="AA307" s="183">
        <f t="shared" si="183"/>
        <v>0</v>
      </c>
      <c r="AB307" s="183">
        <f t="shared" si="183"/>
        <v>0</v>
      </c>
      <c r="AC307" s="183">
        <f t="shared" si="183"/>
        <v>0</v>
      </c>
      <c r="AD307" s="183">
        <f t="shared" si="183"/>
        <v>0</v>
      </c>
      <c r="AE307" s="183">
        <f t="shared" si="183"/>
        <v>0</v>
      </c>
      <c r="AF307" s="196">
        <f t="shared" si="183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184"/>
        <v>0</v>
      </c>
      <c r="D308" s="183">
        <f t="shared" si="184"/>
        <v>0</v>
      </c>
      <c r="E308" s="183">
        <f t="shared" si="184"/>
        <v>0</v>
      </c>
      <c r="F308" s="183">
        <f t="shared" si="184"/>
        <v>0</v>
      </c>
      <c r="G308" s="183">
        <f t="shared" si="184"/>
        <v>0</v>
      </c>
      <c r="H308" s="183">
        <f t="shared" si="184"/>
        <v>0</v>
      </c>
      <c r="I308" s="183">
        <f t="shared" si="184"/>
        <v>0</v>
      </c>
      <c r="J308" s="183">
        <f t="shared" si="184"/>
        <v>0</v>
      </c>
      <c r="K308" s="183">
        <f t="shared" si="184"/>
        <v>0</v>
      </c>
      <c r="L308" s="183">
        <f t="shared" si="184"/>
        <v>0</v>
      </c>
      <c r="M308" s="183">
        <f t="shared" si="184"/>
        <v>0</v>
      </c>
      <c r="N308" s="183">
        <f t="shared" si="184"/>
        <v>0</v>
      </c>
      <c r="O308" s="183">
        <f t="shared" si="184"/>
        <v>0</v>
      </c>
      <c r="P308" s="183">
        <f t="shared" si="184"/>
        <v>0</v>
      </c>
      <c r="Q308" s="183">
        <f t="shared" si="184"/>
        <v>0</v>
      </c>
      <c r="R308" s="183">
        <f t="shared" si="184"/>
        <v>0</v>
      </c>
      <c r="S308" s="183">
        <f t="shared" si="183"/>
        <v>0</v>
      </c>
      <c r="T308" s="183">
        <f t="shared" si="183"/>
        <v>0</v>
      </c>
      <c r="U308" s="183">
        <f t="shared" si="183"/>
        <v>0</v>
      </c>
      <c r="V308" s="183">
        <f t="shared" si="183"/>
        <v>0</v>
      </c>
      <c r="W308" s="183">
        <f t="shared" si="183"/>
        <v>0</v>
      </c>
      <c r="X308" s="183">
        <f t="shared" si="183"/>
        <v>0</v>
      </c>
      <c r="Y308" s="183">
        <f t="shared" si="183"/>
        <v>0</v>
      </c>
      <c r="Z308" s="183">
        <f t="shared" si="183"/>
        <v>0</v>
      </c>
      <c r="AA308" s="183">
        <f t="shared" si="183"/>
        <v>0</v>
      </c>
      <c r="AB308" s="183">
        <f t="shared" si="183"/>
        <v>0</v>
      </c>
      <c r="AC308" s="183">
        <f t="shared" si="183"/>
        <v>0</v>
      </c>
      <c r="AD308" s="183">
        <f t="shared" si="183"/>
        <v>0</v>
      </c>
      <c r="AE308" s="183">
        <f t="shared" si="183"/>
        <v>0</v>
      </c>
      <c r="AF308" s="196">
        <f t="shared" si="183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184"/>
        <v>0</v>
      </c>
      <c r="D309" s="183">
        <f t="shared" si="184"/>
        <v>0</v>
      </c>
      <c r="E309" s="183">
        <f t="shared" si="184"/>
        <v>0</v>
      </c>
      <c r="F309" s="183">
        <f t="shared" si="184"/>
        <v>0</v>
      </c>
      <c r="G309" s="183">
        <f t="shared" si="184"/>
        <v>0</v>
      </c>
      <c r="H309" s="183">
        <f t="shared" si="184"/>
        <v>0</v>
      </c>
      <c r="I309" s="183">
        <f t="shared" si="184"/>
        <v>0</v>
      </c>
      <c r="J309" s="183">
        <f t="shared" si="184"/>
        <v>0</v>
      </c>
      <c r="K309" s="183">
        <f t="shared" si="184"/>
        <v>0</v>
      </c>
      <c r="L309" s="183">
        <f t="shared" si="184"/>
        <v>0</v>
      </c>
      <c r="M309" s="183">
        <f t="shared" si="184"/>
        <v>0</v>
      </c>
      <c r="N309" s="183">
        <f t="shared" si="184"/>
        <v>0</v>
      </c>
      <c r="O309" s="183">
        <f t="shared" si="184"/>
        <v>0</v>
      </c>
      <c r="P309" s="183">
        <f t="shared" si="184"/>
        <v>0</v>
      </c>
      <c r="Q309" s="183">
        <f t="shared" si="184"/>
        <v>0</v>
      </c>
      <c r="R309" s="183">
        <f t="shared" si="184"/>
        <v>0</v>
      </c>
      <c r="S309" s="183">
        <f t="shared" si="183"/>
        <v>0</v>
      </c>
      <c r="T309" s="183">
        <f t="shared" si="183"/>
        <v>0</v>
      </c>
      <c r="U309" s="183">
        <f t="shared" si="183"/>
        <v>0</v>
      </c>
      <c r="V309" s="183">
        <f t="shared" si="183"/>
        <v>0</v>
      </c>
      <c r="W309" s="183">
        <f t="shared" si="183"/>
        <v>0</v>
      </c>
      <c r="X309" s="183">
        <f t="shared" si="183"/>
        <v>0</v>
      </c>
      <c r="Y309" s="183">
        <f t="shared" si="183"/>
        <v>0</v>
      </c>
      <c r="Z309" s="183">
        <f t="shared" si="183"/>
        <v>0</v>
      </c>
      <c r="AA309" s="183">
        <f t="shared" si="183"/>
        <v>0</v>
      </c>
      <c r="AB309" s="183">
        <f t="shared" si="183"/>
        <v>0</v>
      </c>
      <c r="AC309" s="183">
        <f t="shared" si="183"/>
        <v>0</v>
      </c>
      <c r="AD309" s="183">
        <f t="shared" si="183"/>
        <v>0</v>
      </c>
      <c r="AE309" s="183">
        <f t="shared" si="183"/>
        <v>0</v>
      </c>
      <c r="AF309" s="196">
        <f t="shared" si="183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184"/>
        <v>0</v>
      </c>
      <c r="D310" s="209">
        <f t="shared" si="184"/>
        <v>0</v>
      </c>
      <c r="E310" s="209">
        <f t="shared" si="184"/>
        <v>0</v>
      </c>
      <c r="F310" s="209">
        <f t="shared" si="184"/>
        <v>0</v>
      </c>
      <c r="G310" s="209">
        <f t="shared" si="184"/>
        <v>0</v>
      </c>
      <c r="H310" s="209">
        <f t="shared" si="184"/>
        <v>0</v>
      </c>
      <c r="I310" s="209">
        <f t="shared" si="184"/>
        <v>0</v>
      </c>
      <c r="J310" s="209">
        <f t="shared" si="184"/>
        <v>0</v>
      </c>
      <c r="K310" s="209">
        <f t="shared" si="184"/>
        <v>0</v>
      </c>
      <c r="L310" s="209">
        <f t="shared" si="184"/>
        <v>0</v>
      </c>
      <c r="M310" s="209">
        <f t="shared" si="184"/>
        <v>0</v>
      </c>
      <c r="N310" s="209">
        <f t="shared" si="184"/>
        <v>0</v>
      </c>
      <c r="O310" s="209">
        <f t="shared" si="184"/>
        <v>0</v>
      </c>
      <c r="P310" s="209">
        <f t="shared" si="184"/>
        <v>0</v>
      </c>
      <c r="Q310" s="209">
        <f t="shared" si="184"/>
        <v>0</v>
      </c>
      <c r="R310" s="209">
        <f t="shared" si="184"/>
        <v>0</v>
      </c>
      <c r="S310" s="209">
        <f t="shared" si="183"/>
        <v>0</v>
      </c>
      <c r="T310" s="209">
        <f t="shared" si="183"/>
        <v>0</v>
      </c>
      <c r="U310" s="209">
        <f t="shared" si="183"/>
        <v>0</v>
      </c>
      <c r="V310" s="209">
        <f t="shared" si="183"/>
        <v>0</v>
      </c>
      <c r="W310" s="209">
        <f t="shared" si="183"/>
        <v>0</v>
      </c>
      <c r="X310" s="209">
        <f t="shared" si="183"/>
        <v>0</v>
      </c>
      <c r="Y310" s="209">
        <f t="shared" si="183"/>
        <v>0</v>
      </c>
      <c r="Z310" s="209">
        <f t="shared" si="183"/>
        <v>0</v>
      </c>
      <c r="AA310" s="209">
        <f t="shared" si="183"/>
        <v>0</v>
      </c>
      <c r="AB310" s="209">
        <f t="shared" si="183"/>
        <v>0</v>
      </c>
      <c r="AC310" s="209">
        <f t="shared" si="183"/>
        <v>0</v>
      </c>
      <c r="AD310" s="209">
        <f t="shared" si="183"/>
        <v>0</v>
      </c>
      <c r="AE310" s="209">
        <f t="shared" si="183"/>
        <v>0</v>
      </c>
      <c r="AF310" s="210">
        <f t="shared" si="183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185">SUM(B180:B310)</f>
        <v>0</v>
      </c>
      <c r="C311" s="212">
        <f t="shared" si="185"/>
        <v>0</v>
      </c>
      <c r="D311" s="212">
        <f t="shared" si="185"/>
        <v>0</v>
      </c>
      <c r="E311" s="212">
        <f t="shared" si="185"/>
        <v>0</v>
      </c>
      <c r="F311" s="212">
        <f t="shared" si="185"/>
        <v>0</v>
      </c>
      <c r="G311" s="212">
        <f t="shared" si="185"/>
        <v>0</v>
      </c>
      <c r="H311" s="212">
        <f t="shared" si="185"/>
        <v>0</v>
      </c>
      <c r="I311" s="212">
        <f t="shared" si="185"/>
        <v>0</v>
      </c>
      <c r="J311" s="212">
        <f t="shared" si="185"/>
        <v>0</v>
      </c>
      <c r="K311" s="212">
        <f t="shared" si="185"/>
        <v>0</v>
      </c>
      <c r="L311" s="212">
        <f t="shared" si="185"/>
        <v>0</v>
      </c>
      <c r="M311" s="212">
        <f t="shared" si="185"/>
        <v>0</v>
      </c>
      <c r="N311" s="212">
        <f t="shared" si="185"/>
        <v>0</v>
      </c>
      <c r="O311" s="212">
        <f t="shared" si="185"/>
        <v>0</v>
      </c>
      <c r="P311" s="212">
        <f t="shared" si="185"/>
        <v>0</v>
      </c>
      <c r="Q311" s="212">
        <f t="shared" si="185"/>
        <v>0</v>
      </c>
      <c r="R311" s="212">
        <f t="shared" si="185"/>
        <v>0</v>
      </c>
      <c r="S311" s="212">
        <f t="shared" si="185"/>
        <v>0</v>
      </c>
      <c r="T311" s="212">
        <f t="shared" si="185"/>
        <v>0</v>
      </c>
      <c r="U311" s="212">
        <f t="shared" si="185"/>
        <v>0</v>
      </c>
      <c r="V311" s="212">
        <f t="shared" si="185"/>
        <v>0</v>
      </c>
      <c r="W311" s="212">
        <f t="shared" si="185"/>
        <v>0</v>
      </c>
      <c r="X311" s="212">
        <f t="shared" si="185"/>
        <v>0</v>
      </c>
      <c r="Y311" s="212">
        <f t="shared" si="185"/>
        <v>0</v>
      </c>
      <c r="Z311" s="212">
        <f t="shared" si="185"/>
        <v>0</v>
      </c>
      <c r="AA311" s="212">
        <f t="shared" si="185"/>
        <v>0</v>
      </c>
      <c r="AB311" s="212">
        <f t="shared" si="185"/>
        <v>0</v>
      </c>
      <c r="AC311" s="212">
        <f t="shared" si="185"/>
        <v>0</v>
      </c>
      <c r="AD311" s="212">
        <f t="shared" si="185"/>
        <v>0</v>
      </c>
      <c r="AE311" s="212">
        <f t="shared" si="185"/>
        <v>0</v>
      </c>
      <c r="AF311" s="213">
        <f t="shared" si="185"/>
        <v>0</v>
      </c>
      <c r="AG311" s="214">
        <f t="shared" si="185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186">B313</f>
        <v>0</v>
      </c>
      <c r="D313" s="181">
        <f t="shared" si="186"/>
        <v>0</v>
      </c>
      <c r="E313" s="181">
        <f t="shared" si="186"/>
        <v>0</v>
      </c>
      <c r="F313" s="181">
        <f t="shared" si="186"/>
        <v>0</v>
      </c>
      <c r="G313" s="181">
        <f t="shared" si="186"/>
        <v>0</v>
      </c>
      <c r="H313" s="181">
        <f t="shared" si="186"/>
        <v>0</v>
      </c>
      <c r="I313" s="181">
        <f t="shared" si="186"/>
        <v>0</v>
      </c>
      <c r="J313" s="181">
        <f t="shared" si="186"/>
        <v>0</v>
      </c>
      <c r="K313" s="181">
        <f t="shared" si="186"/>
        <v>0</v>
      </c>
      <c r="L313" s="181">
        <f t="shared" si="186"/>
        <v>0</v>
      </c>
      <c r="M313" s="181">
        <f t="shared" si="186"/>
        <v>0</v>
      </c>
      <c r="N313" s="181">
        <f t="shared" si="186"/>
        <v>0</v>
      </c>
      <c r="O313" s="181">
        <f t="shared" si="186"/>
        <v>0</v>
      </c>
      <c r="P313" s="181">
        <f t="shared" si="186"/>
        <v>0</v>
      </c>
      <c r="Q313" s="181">
        <f t="shared" si="186"/>
        <v>0</v>
      </c>
      <c r="R313" s="181">
        <f t="shared" si="186"/>
        <v>0</v>
      </c>
      <c r="S313" s="181">
        <f t="shared" ref="S313:AF331" si="187">R313</f>
        <v>0</v>
      </c>
      <c r="T313" s="181">
        <f t="shared" si="187"/>
        <v>0</v>
      </c>
      <c r="U313" s="181">
        <f t="shared" si="187"/>
        <v>0</v>
      </c>
      <c r="V313" s="181">
        <f t="shared" si="187"/>
        <v>0</v>
      </c>
      <c r="W313" s="181">
        <f t="shared" si="187"/>
        <v>0</v>
      </c>
      <c r="X313" s="181">
        <f t="shared" si="187"/>
        <v>0</v>
      </c>
      <c r="Y313" s="181">
        <f t="shared" si="187"/>
        <v>0</v>
      </c>
      <c r="Z313" s="181">
        <f t="shared" si="187"/>
        <v>0</v>
      </c>
      <c r="AA313" s="181">
        <f t="shared" si="187"/>
        <v>0</v>
      </c>
      <c r="AB313" s="181">
        <f t="shared" si="187"/>
        <v>0</v>
      </c>
      <c r="AC313" s="181">
        <f t="shared" si="187"/>
        <v>0</v>
      </c>
      <c r="AD313" s="181">
        <f t="shared" si="187"/>
        <v>0</v>
      </c>
      <c r="AE313" s="181">
        <f t="shared" si="187"/>
        <v>0</v>
      </c>
      <c r="AF313" s="194">
        <f t="shared" si="187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186"/>
        <v>0</v>
      </c>
      <c r="D314" s="183">
        <f t="shared" si="186"/>
        <v>0</v>
      </c>
      <c r="E314" s="183">
        <f t="shared" si="186"/>
        <v>0</v>
      </c>
      <c r="F314" s="183">
        <f t="shared" si="186"/>
        <v>0</v>
      </c>
      <c r="G314" s="183">
        <f t="shared" si="186"/>
        <v>0</v>
      </c>
      <c r="H314" s="183">
        <f t="shared" si="186"/>
        <v>0</v>
      </c>
      <c r="I314" s="183">
        <f t="shared" si="186"/>
        <v>0</v>
      </c>
      <c r="J314" s="183">
        <f t="shared" si="186"/>
        <v>0</v>
      </c>
      <c r="K314" s="183">
        <f t="shared" si="186"/>
        <v>0</v>
      </c>
      <c r="L314" s="183">
        <f t="shared" si="186"/>
        <v>0</v>
      </c>
      <c r="M314" s="183">
        <f t="shared" si="186"/>
        <v>0</v>
      </c>
      <c r="N314" s="183">
        <f t="shared" si="186"/>
        <v>0</v>
      </c>
      <c r="O314" s="183">
        <f t="shared" si="186"/>
        <v>0</v>
      </c>
      <c r="P314" s="183">
        <f t="shared" si="186"/>
        <v>0</v>
      </c>
      <c r="Q314" s="183">
        <f t="shared" si="186"/>
        <v>0</v>
      </c>
      <c r="R314" s="183">
        <f t="shared" si="186"/>
        <v>0</v>
      </c>
      <c r="S314" s="183">
        <f t="shared" si="187"/>
        <v>0</v>
      </c>
      <c r="T314" s="183">
        <f t="shared" si="187"/>
        <v>0</v>
      </c>
      <c r="U314" s="183">
        <f t="shared" si="187"/>
        <v>0</v>
      </c>
      <c r="V314" s="183">
        <f t="shared" si="187"/>
        <v>0</v>
      </c>
      <c r="W314" s="183">
        <f t="shared" si="187"/>
        <v>0</v>
      </c>
      <c r="X314" s="183">
        <f t="shared" si="187"/>
        <v>0</v>
      </c>
      <c r="Y314" s="183">
        <f t="shared" si="187"/>
        <v>0</v>
      </c>
      <c r="Z314" s="183">
        <f t="shared" si="187"/>
        <v>0</v>
      </c>
      <c r="AA314" s="183">
        <f t="shared" si="187"/>
        <v>0</v>
      </c>
      <c r="AB314" s="183">
        <f t="shared" si="187"/>
        <v>0</v>
      </c>
      <c r="AC314" s="183">
        <f t="shared" si="187"/>
        <v>0</v>
      </c>
      <c r="AD314" s="183">
        <f t="shared" si="187"/>
        <v>0</v>
      </c>
      <c r="AE314" s="183">
        <f t="shared" si="187"/>
        <v>0</v>
      </c>
      <c r="AF314" s="196">
        <f t="shared" si="187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186"/>
        <v>0</v>
      </c>
      <c r="D315" s="183">
        <f t="shared" si="186"/>
        <v>0</v>
      </c>
      <c r="E315" s="183">
        <f t="shared" si="186"/>
        <v>0</v>
      </c>
      <c r="F315" s="183">
        <f t="shared" si="186"/>
        <v>0</v>
      </c>
      <c r="G315" s="183">
        <f t="shared" si="186"/>
        <v>0</v>
      </c>
      <c r="H315" s="183">
        <f t="shared" si="186"/>
        <v>0</v>
      </c>
      <c r="I315" s="183">
        <f t="shared" si="186"/>
        <v>0</v>
      </c>
      <c r="J315" s="183">
        <f t="shared" si="186"/>
        <v>0</v>
      </c>
      <c r="K315" s="183">
        <f t="shared" si="186"/>
        <v>0</v>
      </c>
      <c r="L315" s="183">
        <f t="shared" si="186"/>
        <v>0</v>
      </c>
      <c r="M315" s="183">
        <f t="shared" si="186"/>
        <v>0</v>
      </c>
      <c r="N315" s="183">
        <f t="shared" si="186"/>
        <v>0</v>
      </c>
      <c r="O315" s="183">
        <f t="shared" si="186"/>
        <v>0</v>
      </c>
      <c r="P315" s="183">
        <f t="shared" si="186"/>
        <v>0</v>
      </c>
      <c r="Q315" s="183">
        <f t="shared" si="186"/>
        <v>0</v>
      </c>
      <c r="R315" s="183">
        <f t="shared" si="186"/>
        <v>0</v>
      </c>
      <c r="S315" s="183">
        <f t="shared" si="187"/>
        <v>0</v>
      </c>
      <c r="T315" s="183">
        <f t="shared" si="187"/>
        <v>0</v>
      </c>
      <c r="U315" s="183">
        <f t="shared" si="187"/>
        <v>0</v>
      </c>
      <c r="V315" s="183">
        <f t="shared" si="187"/>
        <v>0</v>
      </c>
      <c r="W315" s="183">
        <f t="shared" si="187"/>
        <v>0</v>
      </c>
      <c r="X315" s="183">
        <f t="shared" si="187"/>
        <v>0</v>
      </c>
      <c r="Y315" s="183">
        <f t="shared" si="187"/>
        <v>0</v>
      </c>
      <c r="Z315" s="183">
        <f t="shared" si="187"/>
        <v>0</v>
      </c>
      <c r="AA315" s="183">
        <f t="shared" si="187"/>
        <v>0</v>
      </c>
      <c r="AB315" s="183">
        <f t="shared" si="187"/>
        <v>0</v>
      </c>
      <c r="AC315" s="183">
        <f t="shared" si="187"/>
        <v>0</v>
      </c>
      <c r="AD315" s="183">
        <f t="shared" si="187"/>
        <v>0</v>
      </c>
      <c r="AE315" s="183">
        <f t="shared" si="187"/>
        <v>0</v>
      </c>
      <c r="AF315" s="196">
        <f t="shared" si="187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186"/>
        <v>0</v>
      </c>
      <c r="D316" s="183">
        <f t="shared" si="186"/>
        <v>0</v>
      </c>
      <c r="E316" s="183">
        <f t="shared" si="186"/>
        <v>0</v>
      </c>
      <c r="F316" s="183">
        <f t="shared" si="186"/>
        <v>0</v>
      </c>
      <c r="G316" s="183">
        <f t="shared" si="186"/>
        <v>0</v>
      </c>
      <c r="H316" s="183">
        <f t="shared" si="186"/>
        <v>0</v>
      </c>
      <c r="I316" s="183">
        <f t="shared" si="186"/>
        <v>0</v>
      </c>
      <c r="J316" s="183">
        <f t="shared" si="186"/>
        <v>0</v>
      </c>
      <c r="K316" s="183">
        <f t="shared" si="186"/>
        <v>0</v>
      </c>
      <c r="L316" s="183">
        <f t="shared" si="186"/>
        <v>0</v>
      </c>
      <c r="M316" s="183">
        <f t="shared" si="186"/>
        <v>0</v>
      </c>
      <c r="N316" s="183">
        <f t="shared" si="186"/>
        <v>0</v>
      </c>
      <c r="O316" s="183">
        <f t="shared" si="186"/>
        <v>0</v>
      </c>
      <c r="P316" s="183">
        <f t="shared" si="186"/>
        <v>0</v>
      </c>
      <c r="Q316" s="183">
        <f t="shared" si="186"/>
        <v>0</v>
      </c>
      <c r="R316" s="183">
        <f t="shared" si="186"/>
        <v>0</v>
      </c>
      <c r="S316" s="183">
        <f t="shared" si="187"/>
        <v>0</v>
      </c>
      <c r="T316" s="183">
        <f t="shared" si="187"/>
        <v>0</v>
      </c>
      <c r="U316" s="183">
        <f t="shared" si="187"/>
        <v>0</v>
      </c>
      <c r="V316" s="183">
        <f t="shared" si="187"/>
        <v>0</v>
      </c>
      <c r="W316" s="183">
        <f t="shared" si="187"/>
        <v>0</v>
      </c>
      <c r="X316" s="183">
        <f t="shared" si="187"/>
        <v>0</v>
      </c>
      <c r="Y316" s="183">
        <f t="shared" si="187"/>
        <v>0</v>
      </c>
      <c r="Z316" s="183">
        <f t="shared" si="187"/>
        <v>0</v>
      </c>
      <c r="AA316" s="183">
        <f t="shared" si="187"/>
        <v>0</v>
      </c>
      <c r="AB316" s="183">
        <f t="shared" si="187"/>
        <v>0</v>
      </c>
      <c r="AC316" s="183">
        <f t="shared" si="187"/>
        <v>0</v>
      </c>
      <c r="AD316" s="183">
        <f t="shared" si="187"/>
        <v>0</v>
      </c>
      <c r="AE316" s="183">
        <f t="shared" si="187"/>
        <v>0</v>
      </c>
      <c r="AF316" s="196">
        <f t="shared" si="187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186"/>
        <v>0</v>
      </c>
      <c r="D317" s="183">
        <f t="shared" si="186"/>
        <v>0</v>
      </c>
      <c r="E317" s="183">
        <f t="shared" si="186"/>
        <v>0</v>
      </c>
      <c r="F317" s="183">
        <f t="shared" si="186"/>
        <v>0</v>
      </c>
      <c r="G317" s="183">
        <f t="shared" si="186"/>
        <v>0</v>
      </c>
      <c r="H317" s="183">
        <f t="shared" si="186"/>
        <v>0</v>
      </c>
      <c r="I317" s="183">
        <f t="shared" si="186"/>
        <v>0</v>
      </c>
      <c r="J317" s="183">
        <f t="shared" si="186"/>
        <v>0</v>
      </c>
      <c r="K317" s="183">
        <f t="shared" si="186"/>
        <v>0</v>
      </c>
      <c r="L317" s="183">
        <f t="shared" si="186"/>
        <v>0</v>
      </c>
      <c r="M317" s="183">
        <f t="shared" si="186"/>
        <v>0</v>
      </c>
      <c r="N317" s="183">
        <f t="shared" si="186"/>
        <v>0</v>
      </c>
      <c r="O317" s="183">
        <f t="shared" si="186"/>
        <v>0</v>
      </c>
      <c r="P317" s="183">
        <f t="shared" si="186"/>
        <v>0</v>
      </c>
      <c r="Q317" s="183">
        <f t="shared" si="186"/>
        <v>0</v>
      </c>
      <c r="R317" s="183">
        <f t="shared" si="186"/>
        <v>0</v>
      </c>
      <c r="S317" s="183">
        <f t="shared" si="187"/>
        <v>0</v>
      </c>
      <c r="T317" s="183">
        <f t="shared" si="187"/>
        <v>0</v>
      </c>
      <c r="U317" s="183">
        <f t="shared" si="187"/>
        <v>0</v>
      </c>
      <c r="V317" s="183">
        <f t="shared" si="187"/>
        <v>0</v>
      </c>
      <c r="W317" s="183">
        <f t="shared" si="187"/>
        <v>0</v>
      </c>
      <c r="X317" s="183">
        <f t="shared" si="187"/>
        <v>0</v>
      </c>
      <c r="Y317" s="183">
        <f t="shared" si="187"/>
        <v>0</v>
      </c>
      <c r="Z317" s="183">
        <f t="shared" si="187"/>
        <v>0</v>
      </c>
      <c r="AA317" s="183">
        <f t="shared" si="187"/>
        <v>0</v>
      </c>
      <c r="AB317" s="183">
        <f t="shared" si="187"/>
        <v>0</v>
      </c>
      <c r="AC317" s="183">
        <f t="shared" si="187"/>
        <v>0</v>
      </c>
      <c r="AD317" s="183">
        <f t="shared" si="187"/>
        <v>0</v>
      </c>
      <c r="AE317" s="183">
        <f t="shared" si="187"/>
        <v>0</v>
      </c>
      <c r="AF317" s="196">
        <f t="shared" si="187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186"/>
        <v>0</v>
      </c>
      <c r="D318" s="183">
        <f t="shared" si="186"/>
        <v>0</v>
      </c>
      <c r="E318" s="183">
        <f t="shared" si="186"/>
        <v>0</v>
      </c>
      <c r="F318" s="183">
        <f t="shared" si="186"/>
        <v>0</v>
      </c>
      <c r="G318" s="183">
        <f t="shared" si="186"/>
        <v>0</v>
      </c>
      <c r="H318" s="183">
        <f t="shared" si="186"/>
        <v>0</v>
      </c>
      <c r="I318" s="183">
        <f t="shared" si="186"/>
        <v>0</v>
      </c>
      <c r="J318" s="183">
        <f t="shared" si="186"/>
        <v>0</v>
      </c>
      <c r="K318" s="183">
        <f t="shared" si="186"/>
        <v>0</v>
      </c>
      <c r="L318" s="183">
        <f t="shared" si="186"/>
        <v>0</v>
      </c>
      <c r="M318" s="183">
        <f t="shared" si="186"/>
        <v>0</v>
      </c>
      <c r="N318" s="183">
        <f t="shared" si="186"/>
        <v>0</v>
      </c>
      <c r="O318" s="183">
        <f t="shared" si="186"/>
        <v>0</v>
      </c>
      <c r="P318" s="183">
        <f t="shared" si="186"/>
        <v>0</v>
      </c>
      <c r="Q318" s="183">
        <f t="shared" si="186"/>
        <v>0</v>
      </c>
      <c r="R318" s="183">
        <f t="shared" si="186"/>
        <v>0</v>
      </c>
      <c r="S318" s="183">
        <f t="shared" si="187"/>
        <v>0</v>
      </c>
      <c r="T318" s="183">
        <f t="shared" si="187"/>
        <v>0</v>
      </c>
      <c r="U318" s="183">
        <f t="shared" si="187"/>
        <v>0</v>
      </c>
      <c r="V318" s="183">
        <f t="shared" si="187"/>
        <v>0</v>
      </c>
      <c r="W318" s="183">
        <f t="shared" si="187"/>
        <v>0</v>
      </c>
      <c r="X318" s="183">
        <f t="shared" si="187"/>
        <v>0</v>
      </c>
      <c r="Y318" s="183">
        <f t="shared" si="187"/>
        <v>0</v>
      </c>
      <c r="Z318" s="183">
        <f t="shared" si="187"/>
        <v>0</v>
      </c>
      <c r="AA318" s="183">
        <f t="shared" si="187"/>
        <v>0</v>
      </c>
      <c r="AB318" s="183">
        <f t="shared" si="187"/>
        <v>0</v>
      </c>
      <c r="AC318" s="183">
        <f t="shared" si="187"/>
        <v>0</v>
      </c>
      <c r="AD318" s="183">
        <f t="shared" si="187"/>
        <v>0</v>
      </c>
      <c r="AE318" s="183">
        <f t="shared" si="187"/>
        <v>0</v>
      </c>
      <c r="AF318" s="196">
        <f t="shared" si="187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186"/>
        <v>0</v>
      </c>
      <c r="D319" s="183">
        <f t="shared" si="186"/>
        <v>0</v>
      </c>
      <c r="E319" s="183">
        <f t="shared" si="186"/>
        <v>0</v>
      </c>
      <c r="F319" s="183">
        <f t="shared" si="186"/>
        <v>0</v>
      </c>
      <c r="G319" s="183">
        <f t="shared" si="186"/>
        <v>0</v>
      </c>
      <c r="H319" s="183">
        <f t="shared" si="186"/>
        <v>0</v>
      </c>
      <c r="I319" s="183">
        <f t="shared" si="186"/>
        <v>0</v>
      </c>
      <c r="J319" s="183">
        <f t="shared" si="186"/>
        <v>0</v>
      </c>
      <c r="K319" s="183">
        <f t="shared" si="186"/>
        <v>0</v>
      </c>
      <c r="L319" s="183">
        <f t="shared" si="186"/>
        <v>0</v>
      </c>
      <c r="M319" s="183">
        <f t="shared" si="186"/>
        <v>0</v>
      </c>
      <c r="N319" s="183">
        <f t="shared" si="186"/>
        <v>0</v>
      </c>
      <c r="O319" s="183">
        <f t="shared" si="186"/>
        <v>0</v>
      </c>
      <c r="P319" s="183">
        <f t="shared" si="186"/>
        <v>0</v>
      </c>
      <c r="Q319" s="183">
        <f t="shared" si="186"/>
        <v>0</v>
      </c>
      <c r="R319" s="183">
        <f t="shared" si="186"/>
        <v>0</v>
      </c>
      <c r="S319" s="183">
        <f t="shared" si="187"/>
        <v>0</v>
      </c>
      <c r="T319" s="183">
        <f t="shared" si="187"/>
        <v>0</v>
      </c>
      <c r="U319" s="183">
        <f t="shared" si="187"/>
        <v>0</v>
      </c>
      <c r="V319" s="183">
        <f t="shared" si="187"/>
        <v>0</v>
      </c>
      <c r="W319" s="183">
        <f t="shared" si="187"/>
        <v>0</v>
      </c>
      <c r="X319" s="183">
        <f t="shared" si="187"/>
        <v>0</v>
      </c>
      <c r="Y319" s="183">
        <f t="shared" si="187"/>
        <v>0</v>
      </c>
      <c r="Z319" s="183">
        <f t="shared" si="187"/>
        <v>0</v>
      </c>
      <c r="AA319" s="183">
        <f t="shared" si="187"/>
        <v>0</v>
      </c>
      <c r="AB319" s="183">
        <f t="shared" si="187"/>
        <v>0</v>
      </c>
      <c r="AC319" s="183">
        <f t="shared" si="187"/>
        <v>0</v>
      </c>
      <c r="AD319" s="183">
        <f t="shared" si="187"/>
        <v>0</v>
      </c>
      <c r="AE319" s="183">
        <f t="shared" si="187"/>
        <v>0</v>
      </c>
      <c r="AF319" s="196">
        <f t="shared" si="187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186"/>
        <v>0</v>
      </c>
      <c r="D320" s="183">
        <f t="shared" si="186"/>
        <v>0</v>
      </c>
      <c r="E320" s="183">
        <f t="shared" si="186"/>
        <v>0</v>
      </c>
      <c r="F320" s="183">
        <f t="shared" si="186"/>
        <v>0</v>
      </c>
      <c r="G320" s="183">
        <f t="shared" si="186"/>
        <v>0</v>
      </c>
      <c r="H320" s="183">
        <f t="shared" si="186"/>
        <v>0</v>
      </c>
      <c r="I320" s="183">
        <f t="shared" si="186"/>
        <v>0</v>
      </c>
      <c r="J320" s="183">
        <f t="shared" si="186"/>
        <v>0</v>
      </c>
      <c r="K320" s="183">
        <f t="shared" si="186"/>
        <v>0</v>
      </c>
      <c r="L320" s="183">
        <f t="shared" si="186"/>
        <v>0</v>
      </c>
      <c r="M320" s="183">
        <f t="shared" si="186"/>
        <v>0</v>
      </c>
      <c r="N320" s="183">
        <f t="shared" si="186"/>
        <v>0</v>
      </c>
      <c r="O320" s="183">
        <f t="shared" si="186"/>
        <v>0</v>
      </c>
      <c r="P320" s="183">
        <f t="shared" si="186"/>
        <v>0</v>
      </c>
      <c r="Q320" s="183">
        <f t="shared" si="186"/>
        <v>0</v>
      </c>
      <c r="R320" s="183">
        <f t="shared" si="186"/>
        <v>0</v>
      </c>
      <c r="S320" s="183">
        <f t="shared" si="187"/>
        <v>0</v>
      </c>
      <c r="T320" s="183">
        <f t="shared" si="187"/>
        <v>0</v>
      </c>
      <c r="U320" s="183">
        <f t="shared" si="187"/>
        <v>0</v>
      </c>
      <c r="V320" s="183">
        <f t="shared" si="187"/>
        <v>0</v>
      </c>
      <c r="W320" s="183">
        <f t="shared" si="187"/>
        <v>0</v>
      </c>
      <c r="X320" s="183">
        <f t="shared" si="187"/>
        <v>0</v>
      </c>
      <c r="Y320" s="183">
        <f t="shared" si="187"/>
        <v>0</v>
      </c>
      <c r="Z320" s="183">
        <f t="shared" si="187"/>
        <v>0</v>
      </c>
      <c r="AA320" s="183">
        <f t="shared" si="187"/>
        <v>0</v>
      </c>
      <c r="AB320" s="183">
        <f t="shared" si="187"/>
        <v>0</v>
      </c>
      <c r="AC320" s="183">
        <f t="shared" si="187"/>
        <v>0</v>
      </c>
      <c r="AD320" s="183">
        <f t="shared" si="187"/>
        <v>0</v>
      </c>
      <c r="AE320" s="183">
        <f t="shared" si="187"/>
        <v>0</v>
      </c>
      <c r="AF320" s="196">
        <f t="shared" si="187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186"/>
        <v>0</v>
      </c>
      <c r="D321" s="183">
        <f t="shared" si="186"/>
        <v>0</v>
      </c>
      <c r="E321" s="183">
        <f t="shared" si="186"/>
        <v>0</v>
      </c>
      <c r="F321" s="183">
        <f t="shared" si="186"/>
        <v>0</v>
      </c>
      <c r="G321" s="183">
        <f t="shared" si="186"/>
        <v>0</v>
      </c>
      <c r="H321" s="183">
        <f t="shared" si="186"/>
        <v>0</v>
      </c>
      <c r="I321" s="183">
        <f t="shared" si="186"/>
        <v>0</v>
      </c>
      <c r="J321" s="183">
        <f t="shared" si="186"/>
        <v>0</v>
      </c>
      <c r="K321" s="183">
        <f t="shared" si="186"/>
        <v>0</v>
      </c>
      <c r="L321" s="183">
        <f t="shared" si="186"/>
        <v>0</v>
      </c>
      <c r="M321" s="183">
        <f t="shared" si="186"/>
        <v>0</v>
      </c>
      <c r="N321" s="183">
        <f t="shared" si="186"/>
        <v>0</v>
      </c>
      <c r="O321" s="183">
        <f t="shared" si="186"/>
        <v>0</v>
      </c>
      <c r="P321" s="183">
        <f t="shared" si="186"/>
        <v>0</v>
      </c>
      <c r="Q321" s="183">
        <f t="shared" si="186"/>
        <v>0</v>
      </c>
      <c r="R321" s="183">
        <f t="shared" si="186"/>
        <v>0</v>
      </c>
      <c r="S321" s="183">
        <f t="shared" si="187"/>
        <v>0</v>
      </c>
      <c r="T321" s="183">
        <f t="shared" si="187"/>
        <v>0</v>
      </c>
      <c r="U321" s="183">
        <f t="shared" si="187"/>
        <v>0</v>
      </c>
      <c r="V321" s="183">
        <f t="shared" si="187"/>
        <v>0</v>
      </c>
      <c r="W321" s="183">
        <f t="shared" si="187"/>
        <v>0</v>
      </c>
      <c r="X321" s="183">
        <f t="shared" si="187"/>
        <v>0</v>
      </c>
      <c r="Y321" s="183">
        <f t="shared" si="187"/>
        <v>0</v>
      </c>
      <c r="Z321" s="183">
        <f t="shared" si="187"/>
        <v>0</v>
      </c>
      <c r="AA321" s="183">
        <f t="shared" si="187"/>
        <v>0</v>
      </c>
      <c r="AB321" s="183">
        <f t="shared" si="187"/>
        <v>0</v>
      </c>
      <c r="AC321" s="183">
        <f t="shared" si="187"/>
        <v>0</v>
      </c>
      <c r="AD321" s="183">
        <f t="shared" si="187"/>
        <v>0</v>
      </c>
      <c r="AE321" s="183">
        <f t="shared" si="187"/>
        <v>0</v>
      </c>
      <c r="AF321" s="196">
        <f t="shared" si="187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186"/>
        <v>0</v>
      </c>
      <c r="D322" s="183">
        <f t="shared" si="186"/>
        <v>0</v>
      </c>
      <c r="E322" s="183">
        <f t="shared" si="186"/>
        <v>0</v>
      </c>
      <c r="F322" s="183">
        <f t="shared" si="186"/>
        <v>0</v>
      </c>
      <c r="G322" s="183">
        <f t="shared" si="186"/>
        <v>0</v>
      </c>
      <c r="H322" s="183">
        <f t="shared" si="186"/>
        <v>0</v>
      </c>
      <c r="I322" s="183">
        <f t="shared" si="186"/>
        <v>0</v>
      </c>
      <c r="J322" s="183">
        <f t="shared" si="186"/>
        <v>0</v>
      </c>
      <c r="K322" s="183">
        <f t="shared" si="186"/>
        <v>0</v>
      </c>
      <c r="L322" s="183">
        <f t="shared" si="186"/>
        <v>0</v>
      </c>
      <c r="M322" s="183">
        <f t="shared" si="186"/>
        <v>0</v>
      </c>
      <c r="N322" s="183">
        <f t="shared" si="186"/>
        <v>0</v>
      </c>
      <c r="O322" s="183">
        <f t="shared" si="186"/>
        <v>0</v>
      </c>
      <c r="P322" s="183">
        <f t="shared" si="186"/>
        <v>0</v>
      </c>
      <c r="Q322" s="183">
        <f t="shared" si="186"/>
        <v>0</v>
      </c>
      <c r="R322" s="183">
        <f t="shared" si="186"/>
        <v>0</v>
      </c>
      <c r="S322" s="183">
        <f t="shared" si="187"/>
        <v>0</v>
      </c>
      <c r="T322" s="183">
        <f t="shared" si="187"/>
        <v>0</v>
      </c>
      <c r="U322" s="183">
        <f t="shared" si="187"/>
        <v>0</v>
      </c>
      <c r="V322" s="183">
        <f t="shared" si="187"/>
        <v>0</v>
      </c>
      <c r="W322" s="183">
        <f t="shared" si="187"/>
        <v>0</v>
      </c>
      <c r="X322" s="183">
        <f t="shared" si="187"/>
        <v>0</v>
      </c>
      <c r="Y322" s="183">
        <f t="shared" si="187"/>
        <v>0</v>
      </c>
      <c r="Z322" s="183">
        <f t="shared" si="187"/>
        <v>0</v>
      </c>
      <c r="AA322" s="183">
        <f t="shared" si="187"/>
        <v>0</v>
      </c>
      <c r="AB322" s="183">
        <f t="shared" si="187"/>
        <v>0</v>
      </c>
      <c r="AC322" s="183">
        <f t="shared" si="187"/>
        <v>0</v>
      </c>
      <c r="AD322" s="183">
        <f t="shared" si="187"/>
        <v>0</v>
      </c>
      <c r="AE322" s="183">
        <f t="shared" si="187"/>
        <v>0</v>
      </c>
      <c r="AF322" s="196">
        <f t="shared" si="187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186"/>
        <v>0</v>
      </c>
      <c r="D323" s="183">
        <f t="shared" si="186"/>
        <v>0</v>
      </c>
      <c r="E323" s="183">
        <f t="shared" si="186"/>
        <v>0</v>
      </c>
      <c r="F323" s="183">
        <f t="shared" si="186"/>
        <v>0</v>
      </c>
      <c r="G323" s="183">
        <f t="shared" si="186"/>
        <v>0</v>
      </c>
      <c r="H323" s="183">
        <f t="shared" si="186"/>
        <v>0</v>
      </c>
      <c r="I323" s="183">
        <f t="shared" si="186"/>
        <v>0</v>
      </c>
      <c r="J323" s="183">
        <f t="shared" si="186"/>
        <v>0</v>
      </c>
      <c r="K323" s="183">
        <f t="shared" si="186"/>
        <v>0</v>
      </c>
      <c r="L323" s="183">
        <f t="shared" si="186"/>
        <v>0</v>
      </c>
      <c r="M323" s="183">
        <f t="shared" si="186"/>
        <v>0</v>
      </c>
      <c r="N323" s="183">
        <f t="shared" si="186"/>
        <v>0</v>
      </c>
      <c r="O323" s="183">
        <f t="shared" si="186"/>
        <v>0</v>
      </c>
      <c r="P323" s="183">
        <f t="shared" si="186"/>
        <v>0</v>
      </c>
      <c r="Q323" s="183">
        <f t="shared" si="186"/>
        <v>0</v>
      </c>
      <c r="R323" s="183">
        <f t="shared" si="186"/>
        <v>0</v>
      </c>
      <c r="S323" s="183">
        <f t="shared" si="187"/>
        <v>0</v>
      </c>
      <c r="T323" s="183">
        <f t="shared" si="187"/>
        <v>0</v>
      </c>
      <c r="U323" s="183">
        <f t="shared" si="187"/>
        <v>0</v>
      </c>
      <c r="V323" s="183">
        <f t="shared" si="187"/>
        <v>0</v>
      </c>
      <c r="W323" s="183">
        <f t="shared" si="187"/>
        <v>0</v>
      </c>
      <c r="X323" s="183">
        <f t="shared" si="187"/>
        <v>0</v>
      </c>
      <c r="Y323" s="183">
        <f t="shared" si="187"/>
        <v>0</v>
      </c>
      <c r="Z323" s="183">
        <f t="shared" si="187"/>
        <v>0</v>
      </c>
      <c r="AA323" s="183">
        <f t="shared" si="187"/>
        <v>0</v>
      </c>
      <c r="AB323" s="183">
        <f t="shared" si="187"/>
        <v>0</v>
      </c>
      <c r="AC323" s="183">
        <f t="shared" si="187"/>
        <v>0</v>
      </c>
      <c r="AD323" s="183">
        <f t="shared" si="187"/>
        <v>0</v>
      </c>
      <c r="AE323" s="183">
        <f t="shared" si="187"/>
        <v>0</v>
      </c>
      <c r="AF323" s="196">
        <f t="shared" si="187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186"/>
        <v>0</v>
      </c>
      <c r="D324" s="183">
        <f t="shared" si="186"/>
        <v>0</v>
      </c>
      <c r="E324" s="183">
        <f t="shared" si="186"/>
        <v>0</v>
      </c>
      <c r="F324" s="183">
        <f t="shared" si="186"/>
        <v>0</v>
      </c>
      <c r="G324" s="183">
        <f t="shared" si="186"/>
        <v>0</v>
      </c>
      <c r="H324" s="183">
        <f t="shared" si="186"/>
        <v>0</v>
      </c>
      <c r="I324" s="183">
        <f t="shared" si="186"/>
        <v>0</v>
      </c>
      <c r="J324" s="183">
        <f t="shared" si="186"/>
        <v>0</v>
      </c>
      <c r="K324" s="183">
        <f t="shared" si="186"/>
        <v>0</v>
      </c>
      <c r="L324" s="183">
        <f t="shared" si="186"/>
        <v>0</v>
      </c>
      <c r="M324" s="183">
        <f t="shared" si="186"/>
        <v>0</v>
      </c>
      <c r="N324" s="183">
        <f t="shared" si="186"/>
        <v>0</v>
      </c>
      <c r="O324" s="183">
        <f t="shared" si="186"/>
        <v>0</v>
      </c>
      <c r="P324" s="183">
        <f t="shared" si="186"/>
        <v>0</v>
      </c>
      <c r="Q324" s="183">
        <f t="shared" si="186"/>
        <v>0</v>
      </c>
      <c r="R324" s="183">
        <f t="shared" si="186"/>
        <v>0</v>
      </c>
      <c r="S324" s="183">
        <f t="shared" si="187"/>
        <v>0</v>
      </c>
      <c r="T324" s="183">
        <f t="shared" si="187"/>
        <v>0</v>
      </c>
      <c r="U324" s="183">
        <f t="shared" si="187"/>
        <v>0</v>
      </c>
      <c r="V324" s="183">
        <f t="shared" si="187"/>
        <v>0</v>
      </c>
      <c r="W324" s="183">
        <f t="shared" si="187"/>
        <v>0</v>
      </c>
      <c r="X324" s="183">
        <f t="shared" si="187"/>
        <v>0</v>
      </c>
      <c r="Y324" s="183">
        <f t="shared" si="187"/>
        <v>0</v>
      </c>
      <c r="Z324" s="183">
        <f t="shared" si="187"/>
        <v>0</v>
      </c>
      <c r="AA324" s="183">
        <f t="shared" si="187"/>
        <v>0</v>
      </c>
      <c r="AB324" s="183">
        <f t="shared" si="187"/>
        <v>0</v>
      </c>
      <c r="AC324" s="183">
        <f t="shared" si="187"/>
        <v>0</v>
      </c>
      <c r="AD324" s="183">
        <f t="shared" si="187"/>
        <v>0</v>
      </c>
      <c r="AE324" s="183">
        <f t="shared" si="187"/>
        <v>0</v>
      </c>
      <c r="AF324" s="196">
        <f t="shared" si="187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186"/>
        <v>0</v>
      </c>
      <c r="D325" s="183">
        <f t="shared" si="186"/>
        <v>0</v>
      </c>
      <c r="E325" s="183">
        <f t="shared" si="186"/>
        <v>0</v>
      </c>
      <c r="F325" s="183">
        <f t="shared" si="186"/>
        <v>0</v>
      </c>
      <c r="G325" s="183">
        <f t="shared" si="186"/>
        <v>0</v>
      </c>
      <c r="H325" s="183">
        <f t="shared" si="186"/>
        <v>0</v>
      </c>
      <c r="I325" s="183">
        <f t="shared" si="186"/>
        <v>0</v>
      </c>
      <c r="J325" s="183">
        <f t="shared" si="186"/>
        <v>0</v>
      </c>
      <c r="K325" s="183">
        <f t="shared" si="186"/>
        <v>0</v>
      </c>
      <c r="L325" s="183">
        <f t="shared" si="186"/>
        <v>0</v>
      </c>
      <c r="M325" s="183">
        <f t="shared" si="186"/>
        <v>0</v>
      </c>
      <c r="N325" s="183">
        <f t="shared" si="186"/>
        <v>0</v>
      </c>
      <c r="O325" s="183">
        <f t="shared" si="186"/>
        <v>0</v>
      </c>
      <c r="P325" s="183">
        <f t="shared" si="186"/>
        <v>0</v>
      </c>
      <c r="Q325" s="183">
        <f t="shared" si="186"/>
        <v>0</v>
      </c>
      <c r="R325" s="183">
        <f t="shared" si="186"/>
        <v>0</v>
      </c>
      <c r="S325" s="183">
        <f t="shared" si="187"/>
        <v>0</v>
      </c>
      <c r="T325" s="183">
        <f t="shared" si="187"/>
        <v>0</v>
      </c>
      <c r="U325" s="183">
        <f t="shared" si="187"/>
        <v>0</v>
      </c>
      <c r="V325" s="183">
        <f t="shared" si="187"/>
        <v>0</v>
      </c>
      <c r="W325" s="183">
        <f t="shared" si="187"/>
        <v>0</v>
      </c>
      <c r="X325" s="183">
        <f t="shared" si="187"/>
        <v>0</v>
      </c>
      <c r="Y325" s="183">
        <f t="shared" si="187"/>
        <v>0</v>
      </c>
      <c r="Z325" s="183">
        <f t="shared" si="187"/>
        <v>0</v>
      </c>
      <c r="AA325" s="183">
        <f t="shared" si="187"/>
        <v>0</v>
      </c>
      <c r="AB325" s="183">
        <f t="shared" si="187"/>
        <v>0</v>
      </c>
      <c r="AC325" s="183">
        <f t="shared" si="187"/>
        <v>0</v>
      </c>
      <c r="AD325" s="183">
        <f t="shared" si="187"/>
        <v>0</v>
      </c>
      <c r="AE325" s="183">
        <f t="shared" si="187"/>
        <v>0</v>
      </c>
      <c r="AF325" s="196">
        <f t="shared" si="187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186"/>
        <v>0</v>
      </c>
      <c r="D326" s="183">
        <f t="shared" si="186"/>
        <v>0</v>
      </c>
      <c r="E326" s="183">
        <f t="shared" si="186"/>
        <v>0</v>
      </c>
      <c r="F326" s="183">
        <f t="shared" si="186"/>
        <v>0</v>
      </c>
      <c r="G326" s="183">
        <f t="shared" si="186"/>
        <v>0</v>
      </c>
      <c r="H326" s="183">
        <f t="shared" si="186"/>
        <v>0</v>
      </c>
      <c r="I326" s="183">
        <f t="shared" si="186"/>
        <v>0</v>
      </c>
      <c r="J326" s="183">
        <f t="shared" si="186"/>
        <v>0</v>
      </c>
      <c r="K326" s="183">
        <f t="shared" si="186"/>
        <v>0</v>
      </c>
      <c r="L326" s="183">
        <f t="shared" si="186"/>
        <v>0</v>
      </c>
      <c r="M326" s="183">
        <f t="shared" si="186"/>
        <v>0</v>
      </c>
      <c r="N326" s="183">
        <f t="shared" si="186"/>
        <v>0</v>
      </c>
      <c r="O326" s="183">
        <f t="shared" si="186"/>
        <v>0</v>
      </c>
      <c r="P326" s="183">
        <f t="shared" si="186"/>
        <v>0</v>
      </c>
      <c r="Q326" s="183">
        <f t="shared" si="186"/>
        <v>0</v>
      </c>
      <c r="R326" s="183">
        <f t="shared" si="186"/>
        <v>0</v>
      </c>
      <c r="S326" s="183">
        <f t="shared" si="187"/>
        <v>0</v>
      </c>
      <c r="T326" s="183">
        <f t="shared" si="187"/>
        <v>0</v>
      </c>
      <c r="U326" s="183">
        <f t="shared" si="187"/>
        <v>0</v>
      </c>
      <c r="V326" s="183">
        <f t="shared" si="187"/>
        <v>0</v>
      </c>
      <c r="W326" s="183">
        <f t="shared" si="187"/>
        <v>0</v>
      </c>
      <c r="X326" s="183">
        <f t="shared" si="187"/>
        <v>0</v>
      </c>
      <c r="Y326" s="183">
        <f t="shared" si="187"/>
        <v>0</v>
      </c>
      <c r="Z326" s="183">
        <f t="shared" si="187"/>
        <v>0</v>
      </c>
      <c r="AA326" s="183">
        <f t="shared" si="187"/>
        <v>0</v>
      </c>
      <c r="AB326" s="183">
        <f t="shared" si="187"/>
        <v>0</v>
      </c>
      <c r="AC326" s="183">
        <f t="shared" si="187"/>
        <v>0</v>
      </c>
      <c r="AD326" s="183">
        <f t="shared" si="187"/>
        <v>0</v>
      </c>
      <c r="AE326" s="183">
        <f t="shared" si="187"/>
        <v>0</v>
      </c>
      <c r="AF326" s="196">
        <f t="shared" si="187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186"/>
        <v>0</v>
      </c>
      <c r="D327" s="183">
        <f t="shared" si="186"/>
        <v>0</v>
      </c>
      <c r="E327" s="183">
        <f t="shared" si="186"/>
        <v>0</v>
      </c>
      <c r="F327" s="183">
        <f t="shared" si="186"/>
        <v>0</v>
      </c>
      <c r="G327" s="183">
        <f t="shared" si="186"/>
        <v>0</v>
      </c>
      <c r="H327" s="183">
        <f t="shared" si="186"/>
        <v>0</v>
      </c>
      <c r="I327" s="183">
        <f t="shared" si="186"/>
        <v>0</v>
      </c>
      <c r="J327" s="183">
        <f t="shared" si="186"/>
        <v>0</v>
      </c>
      <c r="K327" s="183">
        <f t="shared" si="186"/>
        <v>0</v>
      </c>
      <c r="L327" s="183">
        <f t="shared" si="186"/>
        <v>0</v>
      </c>
      <c r="M327" s="183">
        <f t="shared" si="186"/>
        <v>0</v>
      </c>
      <c r="N327" s="183">
        <f t="shared" si="186"/>
        <v>0</v>
      </c>
      <c r="O327" s="183">
        <f t="shared" si="186"/>
        <v>0</v>
      </c>
      <c r="P327" s="183">
        <f t="shared" si="186"/>
        <v>0</v>
      </c>
      <c r="Q327" s="183">
        <f t="shared" si="186"/>
        <v>0</v>
      </c>
      <c r="R327" s="183">
        <f t="shared" si="186"/>
        <v>0</v>
      </c>
      <c r="S327" s="183">
        <f t="shared" si="187"/>
        <v>0</v>
      </c>
      <c r="T327" s="183">
        <f t="shared" si="187"/>
        <v>0</v>
      </c>
      <c r="U327" s="183">
        <f t="shared" si="187"/>
        <v>0</v>
      </c>
      <c r="V327" s="183">
        <f t="shared" si="187"/>
        <v>0</v>
      </c>
      <c r="W327" s="183">
        <f t="shared" si="187"/>
        <v>0</v>
      </c>
      <c r="X327" s="183">
        <f t="shared" si="187"/>
        <v>0</v>
      </c>
      <c r="Y327" s="183">
        <f t="shared" si="187"/>
        <v>0</v>
      </c>
      <c r="Z327" s="183">
        <f t="shared" si="187"/>
        <v>0</v>
      </c>
      <c r="AA327" s="183">
        <f t="shared" si="187"/>
        <v>0</v>
      </c>
      <c r="AB327" s="183">
        <f t="shared" si="187"/>
        <v>0</v>
      </c>
      <c r="AC327" s="183">
        <f t="shared" si="187"/>
        <v>0</v>
      </c>
      <c r="AD327" s="183">
        <f t="shared" si="187"/>
        <v>0</v>
      </c>
      <c r="AE327" s="183">
        <f t="shared" si="187"/>
        <v>0</v>
      </c>
      <c r="AF327" s="196">
        <f t="shared" si="187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186"/>
        <v>0</v>
      </c>
      <c r="D328" s="183">
        <f t="shared" si="186"/>
        <v>0</v>
      </c>
      <c r="E328" s="183">
        <f t="shared" si="186"/>
        <v>0</v>
      </c>
      <c r="F328" s="183">
        <f t="shared" si="186"/>
        <v>0</v>
      </c>
      <c r="G328" s="183">
        <f t="shared" si="186"/>
        <v>0</v>
      </c>
      <c r="H328" s="183">
        <f t="shared" si="186"/>
        <v>0</v>
      </c>
      <c r="I328" s="183">
        <f t="shared" si="186"/>
        <v>0</v>
      </c>
      <c r="J328" s="183">
        <f t="shared" si="186"/>
        <v>0</v>
      </c>
      <c r="K328" s="183">
        <f t="shared" si="186"/>
        <v>0</v>
      </c>
      <c r="L328" s="183">
        <f t="shared" si="186"/>
        <v>0</v>
      </c>
      <c r="M328" s="183">
        <f t="shared" si="186"/>
        <v>0</v>
      </c>
      <c r="N328" s="183">
        <f t="shared" si="186"/>
        <v>0</v>
      </c>
      <c r="O328" s="183">
        <f t="shared" si="186"/>
        <v>0</v>
      </c>
      <c r="P328" s="183">
        <f t="shared" si="186"/>
        <v>0</v>
      </c>
      <c r="Q328" s="183">
        <f t="shared" si="186"/>
        <v>0</v>
      </c>
      <c r="R328" s="183">
        <f t="shared" ref="R328" si="188">Q328</f>
        <v>0</v>
      </c>
      <c r="S328" s="183">
        <f t="shared" si="187"/>
        <v>0</v>
      </c>
      <c r="T328" s="183">
        <f t="shared" si="187"/>
        <v>0</v>
      </c>
      <c r="U328" s="183">
        <f t="shared" si="187"/>
        <v>0</v>
      </c>
      <c r="V328" s="183">
        <f t="shared" si="187"/>
        <v>0</v>
      </c>
      <c r="W328" s="183">
        <f t="shared" si="187"/>
        <v>0</v>
      </c>
      <c r="X328" s="183">
        <f t="shared" si="187"/>
        <v>0</v>
      </c>
      <c r="Y328" s="183">
        <f t="shared" si="187"/>
        <v>0</v>
      </c>
      <c r="Z328" s="183">
        <f t="shared" si="187"/>
        <v>0</v>
      </c>
      <c r="AA328" s="183">
        <f t="shared" si="187"/>
        <v>0</v>
      </c>
      <c r="AB328" s="183">
        <f t="shared" si="187"/>
        <v>0</v>
      </c>
      <c r="AC328" s="183">
        <f t="shared" si="187"/>
        <v>0</v>
      </c>
      <c r="AD328" s="183">
        <f t="shared" si="187"/>
        <v>0</v>
      </c>
      <c r="AE328" s="183">
        <f t="shared" si="187"/>
        <v>0</v>
      </c>
      <c r="AF328" s="196">
        <f t="shared" si="187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189">B329</f>
        <v>0</v>
      </c>
      <c r="D329" s="183">
        <f t="shared" si="189"/>
        <v>0</v>
      </c>
      <c r="E329" s="183">
        <f t="shared" si="189"/>
        <v>0</v>
      </c>
      <c r="F329" s="183">
        <f t="shared" si="189"/>
        <v>0</v>
      </c>
      <c r="G329" s="183">
        <f t="shared" si="189"/>
        <v>0</v>
      </c>
      <c r="H329" s="183">
        <f t="shared" si="189"/>
        <v>0</v>
      </c>
      <c r="I329" s="183">
        <f t="shared" si="189"/>
        <v>0</v>
      </c>
      <c r="J329" s="183">
        <f t="shared" si="189"/>
        <v>0</v>
      </c>
      <c r="K329" s="183">
        <f t="shared" si="189"/>
        <v>0</v>
      </c>
      <c r="L329" s="183">
        <f t="shared" si="189"/>
        <v>0</v>
      </c>
      <c r="M329" s="183">
        <f t="shared" si="189"/>
        <v>0</v>
      </c>
      <c r="N329" s="183">
        <f t="shared" si="189"/>
        <v>0</v>
      </c>
      <c r="O329" s="183">
        <f t="shared" si="189"/>
        <v>0</v>
      </c>
      <c r="P329" s="183">
        <f t="shared" si="189"/>
        <v>0</v>
      </c>
      <c r="Q329" s="183">
        <f t="shared" si="189"/>
        <v>0</v>
      </c>
      <c r="R329" s="183">
        <f t="shared" si="189"/>
        <v>0</v>
      </c>
      <c r="S329" s="183">
        <f t="shared" si="187"/>
        <v>0</v>
      </c>
      <c r="T329" s="183">
        <f t="shared" si="187"/>
        <v>0</v>
      </c>
      <c r="U329" s="183">
        <f t="shared" si="187"/>
        <v>0</v>
      </c>
      <c r="V329" s="183">
        <f t="shared" si="187"/>
        <v>0</v>
      </c>
      <c r="W329" s="183">
        <f t="shared" si="187"/>
        <v>0</v>
      </c>
      <c r="X329" s="183">
        <f t="shared" si="187"/>
        <v>0</v>
      </c>
      <c r="Y329" s="183">
        <f t="shared" si="187"/>
        <v>0</v>
      </c>
      <c r="Z329" s="183">
        <f t="shared" si="187"/>
        <v>0</v>
      </c>
      <c r="AA329" s="183">
        <f t="shared" si="187"/>
        <v>0</v>
      </c>
      <c r="AB329" s="183">
        <f t="shared" si="187"/>
        <v>0</v>
      </c>
      <c r="AC329" s="183">
        <f t="shared" si="187"/>
        <v>0</v>
      </c>
      <c r="AD329" s="183">
        <f t="shared" si="187"/>
        <v>0</v>
      </c>
      <c r="AE329" s="183">
        <f t="shared" si="187"/>
        <v>0</v>
      </c>
      <c r="AF329" s="196">
        <f t="shared" si="187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189"/>
        <v>0</v>
      </c>
      <c r="D330" s="183">
        <f t="shared" si="189"/>
        <v>0</v>
      </c>
      <c r="E330" s="183">
        <f t="shared" si="189"/>
        <v>0</v>
      </c>
      <c r="F330" s="183">
        <f t="shared" si="189"/>
        <v>0</v>
      </c>
      <c r="G330" s="183">
        <f t="shared" si="189"/>
        <v>0</v>
      </c>
      <c r="H330" s="183">
        <f t="shared" si="189"/>
        <v>0</v>
      </c>
      <c r="I330" s="183">
        <f t="shared" si="189"/>
        <v>0</v>
      </c>
      <c r="J330" s="183">
        <f t="shared" si="189"/>
        <v>0</v>
      </c>
      <c r="K330" s="183">
        <f t="shared" si="189"/>
        <v>0</v>
      </c>
      <c r="L330" s="183">
        <f t="shared" si="189"/>
        <v>0</v>
      </c>
      <c r="M330" s="183">
        <f t="shared" si="189"/>
        <v>0</v>
      </c>
      <c r="N330" s="183">
        <f t="shared" si="189"/>
        <v>0</v>
      </c>
      <c r="O330" s="183">
        <f t="shared" si="189"/>
        <v>0</v>
      </c>
      <c r="P330" s="183">
        <f t="shared" si="189"/>
        <v>0</v>
      </c>
      <c r="Q330" s="183">
        <f t="shared" si="189"/>
        <v>0</v>
      </c>
      <c r="R330" s="183">
        <f t="shared" si="189"/>
        <v>0</v>
      </c>
      <c r="S330" s="183">
        <f t="shared" si="187"/>
        <v>0</v>
      </c>
      <c r="T330" s="183">
        <f t="shared" si="187"/>
        <v>0</v>
      </c>
      <c r="U330" s="183">
        <f t="shared" si="187"/>
        <v>0</v>
      </c>
      <c r="V330" s="183">
        <f t="shared" si="187"/>
        <v>0</v>
      </c>
      <c r="W330" s="183">
        <f t="shared" si="187"/>
        <v>0</v>
      </c>
      <c r="X330" s="183">
        <f t="shared" si="187"/>
        <v>0</v>
      </c>
      <c r="Y330" s="183">
        <f t="shared" si="187"/>
        <v>0</v>
      </c>
      <c r="Z330" s="183">
        <f t="shared" si="187"/>
        <v>0</v>
      </c>
      <c r="AA330" s="183">
        <f t="shared" si="187"/>
        <v>0</v>
      </c>
      <c r="AB330" s="183">
        <f t="shared" si="187"/>
        <v>0</v>
      </c>
      <c r="AC330" s="183">
        <f t="shared" si="187"/>
        <v>0</v>
      </c>
      <c r="AD330" s="183">
        <f t="shared" si="187"/>
        <v>0</v>
      </c>
      <c r="AE330" s="183">
        <f t="shared" si="187"/>
        <v>0</v>
      </c>
      <c r="AF330" s="196">
        <f t="shared" si="187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189"/>
        <v>0</v>
      </c>
      <c r="D331" s="183">
        <f t="shared" si="189"/>
        <v>0</v>
      </c>
      <c r="E331" s="183">
        <f t="shared" si="189"/>
        <v>0</v>
      </c>
      <c r="F331" s="183">
        <f t="shared" si="189"/>
        <v>0</v>
      </c>
      <c r="G331" s="183">
        <f t="shared" si="189"/>
        <v>0</v>
      </c>
      <c r="H331" s="183">
        <f t="shared" si="189"/>
        <v>0</v>
      </c>
      <c r="I331" s="183">
        <f t="shared" si="189"/>
        <v>0</v>
      </c>
      <c r="J331" s="183">
        <f t="shared" si="189"/>
        <v>0</v>
      </c>
      <c r="K331" s="183">
        <f t="shared" si="189"/>
        <v>0</v>
      </c>
      <c r="L331" s="183">
        <f t="shared" si="189"/>
        <v>0</v>
      </c>
      <c r="M331" s="183">
        <f t="shared" si="189"/>
        <v>0</v>
      </c>
      <c r="N331" s="183">
        <f t="shared" si="189"/>
        <v>0</v>
      </c>
      <c r="O331" s="183">
        <f t="shared" si="189"/>
        <v>0</v>
      </c>
      <c r="P331" s="183">
        <f t="shared" si="189"/>
        <v>0</v>
      </c>
      <c r="Q331" s="183">
        <f t="shared" si="189"/>
        <v>0</v>
      </c>
      <c r="R331" s="183">
        <f t="shared" si="189"/>
        <v>0</v>
      </c>
      <c r="S331" s="183">
        <f t="shared" si="187"/>
        <v>0</v>
      </c>
      <c r="T331" s="183">
        <f t="shared" si="187"/>
        <v>0</v>
      </c>
      <c r="U331" s="183">
        <f t="shared" si="187"/>
        <v>0</v>
      </c>
      <c r="V331" s="183">
        <f t="shared" ref="V331:AF334" si="190">U331</f>
        <v>0</v>
      </c>
      <c r="W331" s="183">
        <f t="shared" si="190"/>
        <v>0</v>
      </c>
      <c r="X331" s="183">
        <f t="shared" si="190"/>
        <v>0</v>
      </c>
      <c r="Y331" s="183">
        <f t="shared" si="190"/>
        <v>0</v>
      </c>
      <c r="Z331" s="183">
        <f t="shared" si="190"/>
        <v>0</v>
      </c>
      <c r="AA331" s="183">
        <f t="shared" si="190"/>
        <v>0</v>
      </c>
      <c r="AB331" s="183">
        <f t="shared" si="190"/>
        <v>0</v>
      </c>
      <c r="AC331" s="183">
        <f t="shared" si="190"/>
        <v>0</v>
      </c>
      <c r="AD331" s="183">
        <f t="shared" si="190"/>
        <v>0</v>
      </c>
      <c r="AE331" s="183">
        <f t="shared" si="190"/>
        <v>0</v>
      </c>
      <c r="AF331" s="196">
        <f t="shared" si="190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189"/>
        <v>0</v>
      </c>
      <c r="D332" s="183">
        <f t="shared" si="189"/>
        <v>0</v>
      </c>
      <c r="E332" s="183">
        <f t="shared" si="189"/>
        <v>0</v>
      </c>
      <c r="F332" s="183">
        <f t="shared" si="189"/>
        <v>0</v>
      </c>
      <c r="G332" s="183">
        <f t="shared" si="189"/>
        <v>0</v>
      </c>
      <c r="H332" s="183">
        <f t="shared" si="189"/>
        <v>0</v>
      </c>
      <c r="I332" s="183">
        <f t="shared" si="189"/>
        <v>0</v>
      </c>
      <c r="J332" s="183">
        <f t="shared" si="189"/>
        <v>0</v>
      </c>
      <c r="K332" s="183">
        <f t="shared" si="189"/>
        <v>0</v>
      </c>
      <c r="L332" s="183">
        <f t="shared" si="189"/>
        <v>0</v>
      </c>
      <c r="M332" s="183">
        <f t="shared" si="189"/>
        <v>0</v>
      </c>
      <c r="N332" s="183">
        <f t="shared" si="189"/>
        <v>0</v>
      </c>
      <c r="O332" s="183">
        <f t="shared" si="189"/>
        <v>0</v>
      </c>
      <c r="P332" s="183">
        <f t="shared" si="189"/>
        <v>0</v>
      </c>
      <c r="Q332" s="183">
        <f t="shared" si="189"/>
        <v>0</v>
      </c>
      <c r="R332" s="183">
        <f t="shared" si="189"/>
        <v>0</v>
      </c>
      <c r="S332" s="183">
        <f t="shared" ref="S332:U334" si="191">R332</f>
        <v>0</v>
      </c>
      <c r="T332" s="183">
        <f t="shared" si="191"/>
        <v>0</v>
      </c>
      <c r="U332" s="183">
        <f t="shared" si="191"/>
        <v>0</v>
      </c>
      <c r="V332" s="183">
        <f t="shared" si="190"/>
        <v>0</v>
      </c>
      <c r="W332" s="183">
        <f t="shared" si="190"/>
        <v>0</v>
      </c>
      <c r="X332" s="183">
        <f t="shared" si="190"/>
        <v>0</v>
      </c>
      <c r="Y332" s="183">
        <f t="shared" si="190"/>
        <v>0</v>
      </c>
      <c r="Z332" s="183">
        <f t="shared" si="190"/>
        <v>0</v>
      </c>
      <c r="AA332" s="183">
        <f t="shared" si="190"/>
        <v>0</v>
      </c>
      <c r="AB332" s="183">
        <f t="shared" si="190"/>
        <v>0</v>
      </c>
      <c r="AC332" s="183">
        <f t="shared" si="190"/>
        <v>0</v>
      </c>
      <c r="AD332" s="183">
        <f t="shared" si="190"/>
        <v>0</v>
      </c>
      <c r="AE332" s="183">
        <f t="shared" si="190"/>
        <v>0</v>
      </c>
      <c r="AF332" s="196">
        <f t="shared" si="190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189"/>
        <v>0</v>
      </c>
      <c r="D333" s="183">
        <f t="shared" si="189"/>
        <v>0</v>
      </c>
      <c r="E333" s="183">
        <f t="shared" si="189"/>
        <v>0</v>
      </c>
      <c r="F333" s="183">
        <f t="shared" si="189"/>
        <v>0</v>
      </c>
      <c r="G333" s="183">
        <f t="shared" si="189"/>
        <v>0</v>
      </c>
      <c r="H333" s="183">
        <f t="shared" si="189"/>
        <v>0</v>
      </c>
      <c r="I333" s="183">
        <f t="shared" si="189"/>
        <v>0</v>
      </c>
      <c r="J333" s="183">
        <f t="shared" si="189"/>
        <v>0</v>
      </c>
      <c r="K333" s="183">
        <f t="shared" si="189"/>
        <v>0</v>
      </c>
      <c r="L333" s="183">
        <f t="shared" si="189"/>
        <v>0</v>
      </c>
      <c r="M333" s="183">
        <f t="shared" si="189"/>
        <v>0</v>
      </c>
      <c r="N333" s="183">
        <f t="shared" si="189"/>
        <v>0</v>
      </c>
      <c r="O333" s="183">
        <f t="shared" si="189"/>
        <v>0</v>
      </c>
      <c r="P333" s="183">
        <f t="shared" si="189"/>
        <v>0</v>
      </c>
      <c r="Q333" s="183">
        <f t="shared" si="189"/>
        <v>0</v>
      </c>
      <c r="R333" s="183">
        <f t="shared" si="189"/>
        <v>0</v>
      </c>
      <c r="S333" s="183">
        <f t="shared" si="191"/>
        <v>0</v>
      </c>
      <c r="T333" s="183">
        <f t="shared" si="191"/>
        <v>0</v>
      </c>
      <c r="U333" s="183">
        <f t="shared" si="191"/>
        <v>0</v>
      </c>
      <c r="V333" s="183">
        <f t="shared" si="190"/>
        <v>0</v>
      </c>
      <c r="W333" s="183">
        <f t="shared" si="190"/>
        <v>0</v>
      </c>
      <c r="X333" s="183">
        <f t="shared" si="190"/>
        <v>0</v>
      </c>
      <c r="Y333" s="183">
        <f t="shared" si="190"/>
        <v>0</v>
      </c>
      <c r="Z333" s="183">
        <f t="shared" si="190"/>
        <v>0</v>
      </c>
      <c r="AA333" s="183">
        <f t="shared" si="190"/>
        <v>0</v>
      </c>
      <c r="AB333" s="183">
        <f t="shared" si="190"/>
        <v>0</v>
      </c>
      <c r="AC333" s="183">
        <f t="shared" si="190"/>
        <v>0</v>
      </c>
      <c r="AD333" s="183">
        <f t="shared" si="190"/>
        <v>0</v>
      </c>
      <c r="AE333" s="183">
        <f t="shared" si="190"/>
        <v>0</v>
      </c>
      <c r="AF333" s="196">
        <f t="shared" si="190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189"/>
        <v>0</v>
      </c>
      <c r="D334" s="186">
        <f t="shared" si="189"/>
        <v>0</v>
      </c>
      <c r="E334" s="186">
        <f t="shared" si="189"/>
        <v>0</v>
      </c>
      <c r="F334" s="186">
        <f t="shared" si="189"/>
        <v>0</v>
      </c>
      <c r="G334" s="186">
        <f t="shared" si="189"/>
        <v>0</v>
      </c>
      <c r="H334" s="186">
        <f t="shared" si="189"/>
        <v>0</v>
      </c>
      <c r="I334" s="186">
        <f t="shared" si="189"/>
        <v>0</v>
      </c>
      <c r="J334" s="186">
        <f t="shared" si="189"/>
        <v>0</v>
      </c>
      <c r="K334" s="186">
        <f t="shared" si="189"/>
        <v>0</v>
      </c>
      <c r="L334" s="186">
        <f t="shared" si="189"/>
        <v>0</v>
      </c>
      <c r="M334" s="186">
        <f t="shared" si="189"/>
        <v>0</v>
      </c>
      <c r="N334" s="186">
        <f t="shared" si="189"/>
        <v>0</v>
      </c>
      <c r="O334" s="186">
        <f t="shared" si="189"/>
        <v>0</v>
      </c>
      <c r="P334" s="186">
        <f t="shared" si="189"/>
        <v>0</v>
      </c>
      <c r="Q334" s="186">
        <f t="shared" si="189"/>
        <v>0</v>
      </c>
      <c r="R334" s="186">
        <f t="shared" si="189"/>
        <v>0</v>
      </c>
      <c r="S334" s="186">
        <f t="shared" si="191"/>
        <v>0</v>
      </c>
      <c r="T334" s="186">
        <f t="shared" si="191"/>
        <v>0</v>
      </c>
      <c r="U334" s="186">
        <f t="shared" si="191"/>
        <v>0</v>
      </c>
      <c r="V334" s="186">
        <f t="shared" si="190"/>
        <v>0</v>
      </c>
      <c r="W334" s="186">
        <f t="shared" si="190"/>
        <v>0</v>
      </c>
      <c r="X334" s="186">
        <f t="shared" si="190"/>
        <v>0</v>
      </c>
      <c r="Y334" s="186">
        <f t="shared" si="190"/>
        <v>0</v>
      </c>
      <c r="Z334" s="186">
        <f t="shared" si="190"/>
        <v>0</v>
      </c>
      <c r="AA334" s="186">
        <f t="shared" si="190"/>
        <v>0</v>
      </c>
      <c r="AB334" s="186">
        <f t="shared" si="190"/>
        <v>0</v>
      </c>
      <c r="AC334" s="186">
        <f t="shared" si="190"/>
        <v>0</v>
      </c>
      <c r="AD334" s="186">
        <f t="shared" si="190"/>
        <v>0</v>
      </c>
      <c r="AE334" s="186">
        <f t="shared" si="190"/>
        <v>0</v>
      </c>
      <c r="AF334" s="219">
        <f t="shared" si="190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192">SUM(B204:B334)</f>
        <v>0</v>
      </c>
      <c r="C335" s="189">
        <f t="shared" si="192"/>
        <v>0</v>
      </c>
      <c r="D335" s="189">
        <f t="shared" si="192"/>
        <v>0</v>
      </c>
      <c r="E335" s="189">
        <f t="shared" si="192"/>
        <v>0</v>
      </c>
      <c r="F335" s="189">
        <f t="shared" si="192"/>
        <v>0</v>
      </c>
      <c r="G335" s="189">
        <f t="shared" si="192"/>
        <v>0</v>
      </c>
      <c r="H335" s="189">
        <f t="shared" si="192"/>
        <v>0</v>
      </c>
      <c r="I335" s="189">
        <f t="shared" si="192"/>
        <v>0</v>
      </c>
      <c r="J335" s="189">
        <f t="shared" si="192"/>
        <v>0</v>
      </c>
      <c r="K335" s="189">
        <f t="shared" si="192"/>
        <v>0</v>
      </c>
      <c r="L335" s="189">
        <f t="shared" si="192"/>
        <v>0</v>
      </c>
      <c r="M335" s="189">
        <f t="shared" si="192"/>
        <v>0</v>
      </c>
      <c r="N335" s="189">
        <f t="shared" si="192"/>
        <v>0</v>
      </c>
      <c r="O335" s="189">
        <f t="shared" si="192"/>
        <v>0</v>
      </c>
      <c r="P335" s="189">
        <f t="shared" si="192"/>
        <v>0</v>
      </c>
      <c r="Q335" s="189">
        <f t="shared" si="192"/>
        <v>0</v>
      </c>
      <c r="R335" s="189">
        <f t="shared" si="192"/>
        <v>0</v>
      </c>
      <c r="S335" s="189">
        <f t="shared" si="192"/>
        <v>0</v>
      </c>
      <c r="T335" s="189">
        <f t="shared" si="192"/>
        <v>0</v>
      </c>
      <c r="U335" s="189">
        <f t="shared" si="192"/>
        <v>0</v>
      </c>
      <c r="V335" s="189">
        <f t="shared" si="192"/>
        <v>0</v>
      </c>
      <c r="W335" s="189">
        <f t="shared" si="192"/>
        <v>0</v>
      </c>
      <c r="X335" s="189">
        <f t="shared" si="192"/>
        <v>0</v>
      </c>
      <c r="Y335" s="189">
        <f t="shared" si="192"/>
        <v>0</v>
      </c>
      <c r="Z335" s="189">
        <f t="shared" si="192"/>
        <v>0</v>
      </c>
      <c r="AA335" s="189">
        <f t="shared" si="192"/>
        <v>0</v>
      </c>
      <c r="AB335" s="189">
        <f t="shared" si="192"/>
        <v>0</v>
      </c>
      <c r="AC335" s="189">
        <f t="shared" si="192"/>
        <v>0</v>
      </c>
      <c r="AD335" s="189">
        <f t="shared" si="192"/>
        <v>0</v>
      </c>
      <c r="AE335" s="189">
        <f t="shared" si="192"/>
        <v>0</v>
      </c>
      <c r="AF335" s="221">
        <f t="shared" si="192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193">B337</f>
        <v>0</v>
      </c>
      <c r="D337" s="181">
        <f t="shared" si="193"/>
        <v>0</v>
      </c>
      <c r="E337" s="181">
        <f t="shared" si="193"/>
        <v>0</v>
      </c>
      <c r="F337" s="181">
        <f t="shared" si="193"/>
        <v>0</v>
      </c>
      <c r="G337" s="181">
        <f t="shared" si="193"/>
        <v>0</v>
      </c>
      <c r="H337" s="181">
        <f t="shared" si="193"/>
        <v>0</v>
      </c>
      <c r="I337" s="181">
        <f t="shared" si="193"/>
        <v>0</v>
      </c>
      <c r="J337" s="181">
        <f t="shared" si="193"/>
        <v>0</v>
      </c>
      <c r="K337" s="181">
        <f t="shared" si="193"/>
        <v>0</v>
      </c>
      <c r="L337" s="181">
        <f t="shared" si="193"/>
        <v>0</v>
      </c>
      <c r="M337" s="181">
        <f t="shared" si="193"/>
        <v>0</v>
      </c>
      <c r="N337" s="181">
        <f t="shared" si="193"/>
        <v>0</v>
      </c>
      <c r="O337" s="181">
        <f t="shared" si="193"/>
        <v>0</v>
      </c>
      <c r="P337" s="181">
        <f t="shared" si="193"/>
        <v>0</v>
      </c>
      <c r="Q337" s="181">
        <f t="shared" si="193"/>
        <v>0</v>
      </c>
      <c r="R337" s="181">
        <f t="shared" si="193"/>
        <v>0</v>
      </c>
      <c r="S337" s="181">
        <f t="shared" ref="S337:AF338" si="194">R337</f>
        <v>0</v>
      </c>
      <c r="T337" s="181">
        <f t="shared" si="194"/>
        <v>0</v>
      </c>
      <c r="U337" s="181">
        <f t="shared" si="194"/>
        <v>0</v>
      </c>
      <c r="V337" s="181">
        <f t="shared" si="194"/>
        <v>0</v>
      </c>
      <c r="W337" s="181">
        <f t="shared" si="194"/>
        <v>0</v>
      </c>
      <c r="X337" s="181">
        <f t="shared" si="194"/>
        <v>0</v>
      </c>
      <c r="Y337" s="181">
        <f t="shared" si="194"/>
        <v>0</v>
      </c>
      <c r="Z337" s="181">
        <f t="shared" si="194"/>
        <v>0</v>
      </c>
      <c r="AA337" s="181">
        <f t="shared" si="194"/>
        <v>0</v>
      </c>
      <c r="AB337" s="181">
        <f t="shared" si="194"/>
        <v>0</v>
      </c>
      <c r="AC337" s="181">
        <f t="shared" si="194"/>
        <v>0</v>
      </c>
      <c r="AD337" s="181">
        <f t="shared" si="194"/>
        <v>0</v>
      </c>
      <c r="AE337" s="181">
        <f t="shared" si="194"/>
        <v>0</v>
      </c>
      <c r="AF337" s="194">
        <f t="shared" si="194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193"/>
        <v>0</v>
      </c>
      <c r="D338" s="186">
        <f t="shared" si="193"/>
        <v>0</v>
      </c>
      <c r="E338" s="186">
        <f t="shared" si="193"/>
        <v>0</v>
      </c>
      <c r="F338" s="186">
        <f t="shared" si="193"/>
        <v>0</v>
      </c>
      <c r="G338" s="186">
        <f t="shared" si="193"/>
        <v>0</v>
      </c>
      <c r="H338" s="186">
        <f t="shared" si="193"/>
        <v>0</v>
      </c>
      <c r="I338" s="186">
        <f t="shared" si="193"/>
        <v>0</v>
      </c>
      <c r="J338" s="186">
        <f t="shared" si="193"/>
        <v>0</v>
      </c>
      <c r="K338" s="186">
        <f t="shared" si="193"/>
        <v>0</v>
      </c>
      <c r="L338" s="186">
        <f t="shared" si="193"/>
        <v>0</v>
      </c>
      <c r="M338" s="186">
        <f t="shared" si="193"/>
        <v>0</v>
      </c>
      <c r="N338" s="186">
        <f t="shared" si="193"/>
        <v>0</v>
      </c>
      <c r="O338" s="186">
        <f t="shared" si="193"/>
        <v>0</v>
      </c>
      <c r="P338" s="186">
        <f t="shared" si="193"/>
        <v>0</v>
      </c>
      <c r="Q338" s="186">
        <f t="shared" si="193"/>
        <v>0</v>
      </c>
      <c r="R338" s="186">
        <f t="shared" si="193"/>
        <v>0</v>
      </c>
      <c r="S338" s="186">
        <f t="shared" si="194"/>
        <v>0</v>
      </c>
      <c r="T338" s="186">
        <f t="shared" si="194"/>
        <v>0</v>
      </c>
      <c r="U338" s="186">
        <f t="shared" si="194"/>
        <v>0</v>
      </c>
      <c r="V338" s="186">
        <f t="shared" si="194"/>
        <v>0</v>
      </c>
      <c r="W338" s="186">
        <f t="shared" si="194"/>
        <v>0</v>
      </c>
      <c r="X338" s="186">
        <f t="shared" si="194"/>
        <v>0</v>
      </c>
      <c r="Y338" s="186">
        <f t="shared" si="194"/>
        <v>0</v>
      </c>
      <c r="Z338" s="186">
        <f t="shared" si="194"/>
        <v>0</v>
      </c>
      <c r="AA338" s="186">
        <f t="shared" si="194"/>
        <v>0</v>
      </c>
      <c r="AB338" s="186">
        <f t="shared" si="194"/>
        <v>0</v>
      </c>
      <c r="AC338" s="186">
        <f t="shared" si="194"/>
        <v>0</v>
      </c>
      <c r="AD338" s="186">
        <f t="shared" si="194"/>
        <v>0</v>
      </c>
      <c r="AE338" s="186">
        <f t="shared" si="194"/>
        <v>0</v>
      </c>
      <c r="AF338" s="219">
        <f t="shared" si="194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195">SUM(B208:B338)</f>
        <v>0</v>
      </c>
      <c r="C339" s="189">
        <f t="shared" si="195"/>
        <v>0</v>
      </c>
      <c r="D339" s="189">
        <f t="shared" si="195"/>
        <v>0</v>
      </c>
      <c r="E339" s="189">
        <f t="shared" si="195"/>
        <v>0</v>
      </c>
      <c r="F339" s="189">
        <f t="shared" si="195"/>
        <v>0</v>
      </c>
      <c r="G339" s="189">
        <f t="shared" si="195"/>
        <v>0</v>
      </c>
      <c r="H339" s="189">
        <f t="shared" si="195"/>
        <v>0</v>
      </c>
      <c r="I339" s="189">
        <f t="shared" si="195"/>
        <v>0</v>
      </c>
      <c r="J339" s="189">
        <f t="shared" si="195"/>
        <v>0</v>
      </c>
      <c r="K339" s="189">
        <f t="shared" si="195"/>
        <v>0</v>
      </c>
      <c r="L339" s="189">
        <f t="shared" si="195"/>
        <v>0</v>
      </c>
      <c r="M339" s="189">
        <f t="shared" si="195"/>
        <v>0</v>
      </c>
      <c r="N339" s="189">
        <f t="shared" si="195"/>
        <v>0</v>
      </c>
      <c r="O339" s="189">
        <f t="shared" si="195"/>
        <v>0</v>
      </c>
      <c r="P339" s="189">
        <f t="shared" si="195"/>
        <v>0</v>
      </c>
      <c r="Q339" s="189">
        <f t="shared" si="195"/>
        <v>0</v>
      </c>
      <c r="R339" s="189">
        <f t="shared" si="195"/>
        <v>0</v>
      </c>
      <c r="S339" s="189">
        <f t="shared" si="195"/>
        <v>0</v>
      </c>
      <c r="T339" s="189">
        <f t="shared" si="195"/>
        <v>0</v>
      </c>
      <c r="U339" s="189">
        <f t="shared" si="195"/>
        <v>0</v>
      </c>
      <c r="V339" s="189">
        <f t="shared" si="195"/>
        <v>0</v>
      </c>
      <c r="W339" s="189">
        <f t="shared" si="195"/>
        <v>0</v>
      </c>
      <c r="X339" s="189">
        <f t="shared" si="195"/>
        <v>0</v>
      </c>
      <c r="Y339" s="189">
        <f t="shared" si="195"/>
        <v>0</v>
      </c>
      <c r="Z339" s="189">
        <f t="shared" si="195"/>
        <v>0</v>
      </c>
      <c r="AA339" s="189">
        <f t="shared" si="195"/>
        <v>0</v>
      </c>
      <c r="AB339" s="189">
        <f t="shared" si="195"/>
        <v>0</v>
      </c>
      <c r="AC339" s="189">
        <f t="shared" si="195"/>
        <v>0</v>
      </c>
      <c r="AD339" s="189">
        <f t="shared" si="195"/>
        <v>0</v>
      </c>
      <c r="AE339" s="189">
        <f t="shared" si="195"/>
        <v>0</v>
      </c>
      <c r="AF339" s="221">
        <f t="shared" si="195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196">C311+C335+C339</f>
        <v>0</v>
      </c>
      <c r="D340" s="216">
        <f t="shared" si="196"/>
        <v>0</v>
      </c>
      <c r="E340" s="216">
        <f t="shared" si="196"/>
        <v>0</v>
      </c>
      <c r="F340" s="216">
        <f t="shared" si="196"/>
        <v>0</v>
      </c>
      <c r="G340" s="216">
        <f t="shared" si="196"/>
        <v>0</v>
      </c>
      <c r="H340" s="216">
        <f t="shared" si="196"/>
        <v>0</v>
      </c>
      <c r="I340" s="216">
        <f t="shared" si="196"/>
        <v>0</v>
      </c>
      <c r="J340" s="216">
        <f t="shared" si="196"/>
        <v>0</v>
      </c>
      <c r="K340" s="216">
        <f t="shared" si="196"/>
        <v>0</v>
      </c>
      <c r="L340" s="216">
        <f t="shared" si="196"/>
        <v>0</v>
      </c>
      <c r="M340" s="216">
        <f t="shared" si="196"/>
        <v>0</v>
      </c>
      <c r="N340" s="216">
        <f t="shared" si="196"/>
        <v>0</v>
      </c>
      <c r="O340" s="216">
        <f t="shared" si="196"/>
        <v>0</v>
      </c>
      <c r="P340" s="216">
        <f t="shared" si="196"/>
        <v>0</v>
      </c>
      <c r="Q340" s="216">
        <f t="shared" si="196"/>
        <v>0</v>
      </c>
      <c r="R340" s="216">
        <f t="shared" si="196"/>
        <v>0</v>
      </c>
      <c r="S340" s="216">
        <f t="shared" si="196"/>
        <v>0</v>
      </c>
      <c r="T340" s="216">
        <f t="shared" si="196"/>
        <v>0</v>
      </c>
      <c r="U340" s="216">
        <f t="shared" si="196"/>
        <v>0</v>
      </c>
      <c r="V340" s="216">
        <f t="shared" si="196"/>
        <v>0</v>
      </c>
      <c r="W340" s="216">
        <f t="shared" si="196"/>
        <v>0</v>
      </c>
      <c r="X340" s="216">
        <f t="shared" si="196"/>
        <v>0</v>
      </c>
      <c r="Y340" s="216">
        <f t="shared" si="196"/>
        <v>0</v>
      </c>
      <c r="Z340" s="216">
        <f t="shared" si="196"/>
        <v>0</v>
      </c>
      <c r="AA340" s="216">
        <f t="shared" si="196"/>
        <v>0</v>
      </c>
      <c r="AB340" s="216">
        <f t="shared" si="196"/>
        <v>0</v>
      </c>
      <c r="AC340" s="216">
        <f t="shared" si="196"/>
        <v>0</v>
      </c>
      <c r="AD340" s="216">
        <f t="shared" si="196"/>
        <v>0</v>
      </c>
      <c r="AE340" s="216">
        <f t="shared" si="196"/>
        <v>0</v>
      </c>
      <c r="AF340" s="216">
        <f t="shared" si="196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1679" priority="90">
      <formula>$AH11=0</formula>
    </cfRule>
  </conditionalFormatting>
  <conditionalFormatting sqref="A111:A112">
    <cfRule type="expression" dxfId="1678" priority="233">
      <formula>$AH116=0</formula>
    </cfRule>
  </conditionalFormatting>
  <conditionalFormatting sqref="A113:A117">
    <cfRule type="expression" dxfId="1677" priority="181">
      <formula>$AH112=0</formula>
    </cfRule>
  </conditionalFormatting>
  <conditionalFormatting sqref="A118:A169">
    <cfRule type="expression" dxfId="1676" priority="91">
      <formula>$AH118=0</formula>
    </cfRule>
  </conditionalFormatting>
  <conditionalFormatting sqref="A163">
    <cfRule type="expression" dxfId="1675" priority="72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674" priority="234">
      <formula>$AH304=0</formula>
    </cfRule>
  </conditionalFormatting>
  <conditionalFormatting sqref="A179:A340">
    <cfRule type="expression" dxfId="1673" priority="108">
      <formula>$AH179=0</formula>
    </cfRule>
  </conditionalFormatting>
  <conditionalFormatting sqref="B8">
    <cfRule type="expression" dxfId="1672" priority="229">
      <formula>AND(C$9&gt;=14/24,C$9&lt;20/24)</formula>
    </cfRule>
    <cfRule type="expression" dxfId="1671" priority="230">
      <formula>AND(C$9&gt;=8/24,C$9&lt;14/24)</formula>
    </cfRule>
    <cfRule type="expression" dxfId="1670" priority="231">
      <formula>C$9&lt;8/24</formula>
    </cfRule>
    <cfRule type="expression" dxfId="1669" priority="232">
      <formula>C$9&gt;=20/24</formula>
    </cfRule>
  </conditionalFormatting>
  <conditionalFormatting sqref="G88:Z88 S81:Z83 AA81:AF88 AA11:AF62">
    <cfRule type="expression" dxfId="1668" priority="85">
      <formula>G11&gt;$AG11*1</formula>
    </cfRule>
  </conditionalFormatting>
  <conditionalFormatting sqref="B163:AA170 C127:T135 C116:F125 G144:T144 T136:T143 H147:Y161 B162:Y162 G88:Z88 S82:Z83 Z147:AA162 G107:AF125 AA11:AF13 AA82:AF88 U127:AF144 AB147:AF170">
    <cfRule type="expression" dxfId="1667" priority="86">
      <formula>B$9&gt;=20/24</formula>
    </cfRule>
    <cfRule type="expression" dxfId="1666" priority="87">
      <formula>AND(B$9&gt;=14/24,B$9&lt;20/24)</formula>
    </cfRule>
    <cfRule type="expression" dxfId="1665" priority="88">
      <formula>AND(B$9&gt;=8/24,B$9&lt;14/24)</formula>
    </cfRule>
    <cfRule type="expression" dxfId="1664" priority="89">
      <formula>B$9&lt;8/24</formula>
    </cfRule>
  </conditionalFormatting>
  <conditionalFormatting sqref="AG88 AA78:AA79 AA89:AA105 G80:AA80 G106:AA106 G101:Z102 AE106:AG106 AE80:AG80 AB78:AD80 AB89:AD106 AE78:AF79 AE89:AF105">
    <cfRule type="expression" dxfId="1663" priority="145">
      <formula>G78&gt;$AG78*1</formula>
    </cfRule>
  </conditionalFormatting>
  <conditionalFormatting sqref="AA84:AF84 AA14:AF77">
    <cfRule type="expression" dxfId="1662" priority="80">
      <formula>AA$9&lt;8/24</formula>
    </cfRule>
  </conditionalFormatting>
  <conditionalFormatting sqref="H79:Z79 AA84:AF84 AA14:AF79">
    <cfRule type="expression" dxfId="1661" priority="77">
      <formula>H$9&gt;=20/24</formula>
    </cfRule>
    <cfRule type="expression" dxfId="1660" priority="78">
      <formula>AND(H$9&gt;=14/24,H$9&lt;20/24)</formula>
    </cfRule>
    <cfRule type="expression" dxfId="1659" priority="79">
      <formula>AND(H$9&gt;=8/24,H$9&lt;14/24)</formula>
    </cfRule>
  </conditionalFormatting>
  <conditionalFormatting sqref="AA72:AF74">
    <cfRule type="expression" dxfId="1658" priority="92">
      <formula>AA72&gt;$AG72</formula>
    </cfRule>
  </conditionalFormatting>
  <conditionalFormatting sqref="H79:Z79 AA78:AF79">
    <cfRule type="expression" dxfId="1657" priority="154">
      <formula>H$9&lt;8/24</formula>
    </cfRule>
  </conditionalFormatting>
  <conditionalFormatting sqref="S81:AF81">
    <cfRule type="expression" dxfId="1656" priority="165">
      <formula>S$9&gt;=20/24</formula>
    </cfRule>
    <cfRule type="expression" dxfId="1655" priority="166">
      <formula>AND(S$9&gt;=14/24,S$9&lt;20/24)</formula>
    </cfRule>
    <cfRule type="expression" dxfId="1654" priority="167">
      <formula>AND(S$9&gt;=8/24,S$9&lt;14/24)</formula>
    </cfRule>
    <cfRule type="expression" dxfId="1653" priority="168">
      <formula>S$9&lt;8/24</formula>
    </cfRule>
  </conditionalFormatting>
  <conditionalFormatting sqref="B172:AF178">
    <cfRule type="expression" dxfId="1652" priority="81">
      <formula>B$9&gt;=20/24</formula>
    </cfRule>
    <cfRule type="expression" dxfId="1651" priority="82">
      <formula>AND(B$9&gt;=14/24,B$9&lt;20/24)</formula>
    </cfRule>
    <cfRule type="expression" dxfId="1650" priority="83">
      <formula>AND(B$9&gt;=8/24,B$9&lt;14/24)</formula>
    </cfRule>
    <cfRule type="expression" dxfId="1649" priority="84">
      <formula>B$9&lt;8/24</formula>
    </cfRule>
  </conditionalFormatting>
  <conditionalFormatting sqref="B180:AF311">
    <cfRule type="expression" dxfId="1648" priority="73">
      <formula>B$9&gt;=20/24</formula>
    </cfRule>
    <cfRule type="expression" dxfId="1647" priority="74">
      <formula>AND(B$9&gt;=14/24,B$9&lt;20/24)</formula>
    </cfRule>
    <cfRule type="expression" dxfId="1646" priority="75">
      <formula>AND(B$9&gt;=8/24,B$9&lt;14/24)</formula>
    </cfRule>
    <cfRule type="expression" dxfId="1645" priority="76">
      <formula>B$9&lt;8/24</formula>
    </cfRule>
  </conditionalFormatting>
  <conditionalFormatting sqref="B313:AF335">
    <cfRule type="expression" dxfId="1644" priority="67">
      <formula>B$9&gt;=20/24</formula>
    </cfRule>
    <cfRule type="expression" dxfId="1643" priority="68">
      <formula>AND(B$9&gt;=14/24,B$9&lt;20/24)</formula>
    </cfRule>
    <cfRule type="expression" dxfId="1642" priority="69">
      <formula>AND(B$9&gt;=8/24,B$9&lt;14/24)</formula>
    </cfRule>
    <cfRule type="expression" dxfId="1641" priority="70">
      <formula>B$9&lt;8/24</formula>
    </cfRule>
  </conditionalFormatting>
  <conditionalFormatting sqref="B337:AF340">
    <cfRule type="expression" dxfId="1640" priority="63">
      <formula>B$9&gt;=20/24</formula>
    </cfRule>
    <cfRule type="expression" dxfId="1639" priority="64">
      <formula>AND(B$9&gt;=14/24,B$9&lt;20/24)</formula>
    </cfRule>
    <cfRule type="expression" dxfId="1638" priority="65">
      <formula>AND(B$9&gt;=8/24,B$9&lt;14/24)</formula>
    </cfRule>
    <cfRule type="expression" dxfId="1637" priority="66">
      <formula>B$9&lt;8/24</formula>
    </cfRule>
  </conditionalFormatting>
  <conditionalFormatting sqref="B9:AG10">
    <cfRule type="expression" dxfId="1636" priority="59">
      <formula>B$9&gt;=20/24</formula>
    </cfRule>
    <cfRule type="expression" dxfId="1635" priority="60">
      <formula>AND(B$9&gt;=14/24,B$9&lt;20/24)</formula>
    </cfRule>
    <cfRule type="expression" dxfId="1634" priority="61">
      <formula>AND(B$9&gt;=8/24,B$9&lt;14/24)</formula>
    </cfRule>
    <cfRule type="expression" dxfId="1633" priority="62">
      <formula>B$9&lt;8/24</formula>
    </cfRule>
  </conditionalFormatting>
  <conditionalFormatting sqref="AA94:AF94">
    <cfRule type="expression" dxfId="1632" priority="169">
      <formula>AA$9&gt;=20/24</formula>
    </cfRule>
    <cfRule type="expression" dxfId="1631" priority="170">
      <formula>AND(AA$9&gt;=14/24,AA$9&lt;20/24)</formula>
    </cfRule>
    <cfRule type="expression" dxfId="1630" priority="171">
      <formula>AND(AA$9&gt;=8/24,AA$9&lt;14/24)</formula>
    </cfRule>
    <cfRule type="expression" dxfId="1629" priority="172">
      <formula>AA$9&lt;8/24</formula>
    </cfRule>
  </conditionalFormatting>
  <conditionalFormatting sqref="M8 S8 AB8">
    <cfRule type="expression" dxfId="1628" priority="222">
      <formula>AND(N$9&gt;=14/24,N$9&lt;20/24)</formula>
    </cfRule>
    <cfRule type="expression" dxfId="1627" priority="223">
      <formula>AND(N$9&gt;=8/24,N$9&lt;14/24)</formula>
    </cfRule>
    <cfRule type="expression" dxfId="1626" priority="224">
      <formula>N$9&lt;8/24</formula>
    </cfRule>
  </conditionalFormatting>
  <conditionalFormatting sqref="AA90:AF93">
    <cfRule type="expression" dxfId="1625" priority="177">
      <formula>AA$9&gt;=20/24</formula>
    </cfRule>
    <cfRule type="expression" dxfId="1624" priority="178">
      <formula>AND(AA$9&gt;=14/24,AA$9&lt;20/24)</formula>
    </cfRule>
    <cfRule type="expression" dxfId="1623" priority="179">
      <formula>AND(AA$9&gt;=8/24,AA$9&lt;14/24)</formula>
    </cfRule>
    <cfRule type="expression" dxfId="1622" priority="180">
      <formula>AA$9&lt;8/24</formula>
    </cfRule>
  </conditionalFormatting>
  <conditionalFormatting sqref="O3:P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621" priority="221">
      <formula>N$9&gt;=20/24</formula>
    </cfRule>
  </conditionalFormatting>
  <conditionalFormatting sqref="S8">
    <cfRule type="expression" dxfId="1620" priority="212">
      <formula>U$9&gt;=20/24</formula>
    </cfRule>
    <cfRule type="expression" dxfId="1619" priority="213">
      <formula>AND(U$9&gt;=14/24,U$9&lt;20/24)</formula>
    </cfRule>
    <cfRule type="expression" dxfId="1618" priority="214">
      <formula>AND(U$9&gt;=8/24,U$9&lt;14/24)</formula>
    </cfRule>
    <cfRule type="expression" dxfId="1617" priority="215">
      <formula>U$9&lt;8/24</formula>
    </cfRule>
  </conditionalFormatting>
  <conditionalFormatting sqref="AA89:AF94">
    <cfRule type="expression" dxfId="1616" priority="103">
      <formula>AA$9&gt;=20/24</formula>
    </cfRule>
    <cfRule type="expression" dxfId="1615" priority="104">
      <formula>AND(AA$9&gt;=14/24,AA$9&lt;20/24)</formula>
    </cfRule>
    <cfRule type="expression" dxfId="1614" priority="105">
      <formula>AND(AA$9&gt;=8/24,AA$9&lt;14/24)</formula>
    </cfRule>
    <cfRule type="expression" dxfId="1613" priority="106">
      <formula>AA$9&lt;8/24</formula>
    </cfRule>
  </conditionalFormatting>
  <conditionalFormatting sqref="V3 AB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A74:AF74">
    <cfRule type="expression" dxfId="1612" priority="93">
      <formula>AA$9&gt;=20/24</formula>
    </cfRule>
    <cfRule type="expression" dxfId="1611" priority="94">
      <formula>AND(AA$9&gt;=14/24,AA$9&lt;20/24)</formula>
    </cfRule>
    <cfRule type="expression" dxfId="1610" priority="95">
      <formula>AND(AA$9&gt;=8/24,AA$9&lt;14/24)</formula>
    </cfRule>
    <cfRule type="expression" dxfId="1609" priority="96">
      <formula>AA$9&lt;8/24</formula>
    </cfRule>
  </conditionalFormatting>
  <conditionalFormatting sqref="H79:Z79 AA75:AF78 AA63:AF71">
    <cfRule type="expression" dxfId="1608" priority="159">
      <formula>H63&gt;$AG63</formula>
    </cfRule>
  </conditionalFormatting>
  <conditionalFormatting sqref="AB8">
    <cfRule type="expression" dxfId="1607" priority="208">
      <formula>AD$9&gt;=20/24</formula>
    </cfRule>
    <cfRule type="expression" dxfId="1606" priority="209">
      <formula>AND(AD$9&gt;=14/24,AD$9&lt;20/24)</formula>
    </cfRule>
    <cfRule type="expression" dxfId="1605" priority="210">
      <formula>AND(AD$9&gt;=8/24,AD$9&lt;14/24)</formula>
    </cfRule>
    <cfRule type="expression" dxfId="1604" priority="211">
      <formula>AD$9&lt;8/24</formula>
    </cfRule>
  </conditionalFormatting>
  <conditionalFormatting sqref="G106:AF106 AA95:AF100 AA103:AF105">
    <cfRule type="expression" dxfId="1603" priority="146">
      <formula>G$9&gt;=20/24</formula>
    </cfRule>
  </conditionalFormatting>
  <conditionalFormatting sqref="G106:AF106 AA95:AF100 AA103:AF105">
    <cfRule type="expression" dxfId="1602" priority="147">
      <formula>AND(G$9&gt;=14/24,G$9&lt;20/24)</formula>
    </cfRule>
    <cfRule type="expression" dxfId="1601" priority="148">
      <formula>AND(G$9&gt;=8/24,G$9&lt;14/24)</formula>
    </cfRule>
    <cfRule type="expression" dxfId="1600" priority="149">
      <formula>G$9&lt;8/24</formula>
    </cfRule>
  </conditionalFormatting>
  <conditionalFormatting sqref="AG88">
    <cfRule type="expression" dxfId="1599" priority="187">
      <formula>AG$9&gt;=20/24</formula>
    </cfRule>
    <cfRule type="expression" dxfId="1598" priority="188">
      <formula>AND(AG$9&gt;=14/24,AG$9&lt;20/24)</formula>
    </cfRule>
    <cfRule type="expression" dxfId="1597" priority="189">
      <formula>AND(AG$9&gt;=8/24,AG$9&lt;14/24)</formula>
    </cfRule>
    <cfRule type="expression" dxfId="1596" priority="190">
      <formula>AG$9&lt;8/24</formula>
    </cfRule>
  </conditionalFormatting>
  <conditionalFormatting sqref="AG101:AG102">
    <cfRule type="expression" dxfId="1595" priority="182">
      <formula>AG101&gt;$AG101</formula>
    </cfRule>
  </conditionalFormatting>
  <conditionalFormatting sqref="AG106">
    <cfRule type="expression" dxfId="1594" priority="183">
      <formula>AG$9&gt;=20/24</formula>
    </cfRule>
    <cfRule type="expression" dxfId="1593" priority="184">
      <formula>AND(AG$9&gt;=14/24,AG$9&lt;20/24)</formula>
    </cfRule>
    <cfRule type="expression" dxfId="1592" priority="185">
      <formula>AND(AG$9&gt;=8/24,AG$9&lt;14/24)</formula>
    </cfRule>
    <cfRule type="expression" dxfId="1591" priority="186">
      <formula>AG$9&lt;8/24</formula>
    </cfRule>
  </conditionalFormatting>
  <conditionalFormatting sqref="AG123">
    <cfRule type="expression" dxfId="1590" priority="204">
      <formula>AG$9&gt;=20/24</formula>
    </cfRule>
    <cfRule type="expression" dxfId="1589" priority="205">
      <formula>AND(AG$9&gt;=14/24,AG$9&lt;20/24)</formula>
    </cfRule>
    <cfRule type="expression" dxfId="1588" priority="206">
      <formula>AND(AG$9&gt;=8/24,AG$9&lt;14/24)</formula>
    </cfRule>
    <cfRule type="expression" dxfId="1587" priority="207">
      <formula>AG$9&lt;8/24</formula>
    </cfRule>
  </conditionalFormatting>
  <conditionalFormatting sqref="AH8:AI10">
    <cfRule type="expression" dxfId="1586" priority="99">
      <formula>AH$9&gt;=20/24</formula>
    </cfRule>
    <cfRule type="expression" dxfId="1585" priority="100">
      <formula>AND(AH$9&gt;=14/24,AH$9&lt;20/24)</formula>
    </cfRule>
    <cfRule type="expression" dxfId="1584" priority="101">
      <formula>AND(AH$9&gt;=8/24,AH$9&lt;14/24)</formula>
    </cfRule>
    <cfRule type="expression" dxfId="1583" priority="102">
      <formula>AH$9&lt;8/24</formula>
    </cfRule>
  </conditionalFormatting>
  <conditionalFormatting sqref="AL4:AL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97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1582" priority="225">
      <formula>AJ$9&gt;=20/24</formula>
    </cfRule>
    <cfRule type="expression" dxfId="1581" priority="226">
      <formula>AND(AJ$9&gt;=14/24,AJ$9&lt;20/24)</formula>
    </cfRule>
    <cfRule type="expression" dxfId="1580" priority="227">
      <formula>AND(AJ$9&gt;=8/24,AJ$9&lt;14/24)</formula>
    </cfRule>
    <cfRule type="expression" dxfId="1579" priority="228">
      <formula>AJ$9&lt;8/24</formula>
    </cfRule>
  </conditionalFormatting>
  <conditionalFormatting sqref="AL109:AN109 AL115:AN115">
    <cfRule type="expression" dxfId="1578" priority="197">
      <formula>AL$9&gt;=20/24</formula>
    </cfRule>
    <cfRule type="expression" dxfId="1577" priority="198">
      <formula>AND(AL$9&gt;=14/24,AL$9&lt;20/24)</formula>
    </cfRule>
    <cfRule type="expression" dxfId="1576" priority="199">
      <formula>AND(AL$9&gt;=8/24,AL$9&lt;14/24)</formula>
    </cfRule>
    <cfRule type="expression" dxfId="1575" priority="200">
      <formula>AL$9&lt;8/24</formula>
    </cfRule>
  </conditionalFormatting>
  <conditionalFormatting sqref="AM15:AM21 AN16:AR21">
    <cfRule type="expression" dxfId="1574" priority="121">
      <formula>AX$9&gt;=20/24</formula>
    </cfRule>
    <cfRule type="expression" dxfId="1573" priority="122">
      <formula>AND(AX$9&gt;=14/24,AX$9&lt;20/24)</formula>
    </cfRule>
    <cfRule type="expression" dxfId="1572" priority="123">
      <formula>AND(AX$9&gt;=8/24,AX$9&lt;14/24)</formula>
    </cfRule>
    <cfRule type="expression" dxfId="1571" priority="124">
      <formula>AX$9&lt;8/24</formula>
    </cfRule>
  </conditionalFormatting>
  <conditionalFormatting sqref="AN110:AN113">
    <cfRule type="expression" dxfId="1570" priority="193">
      <formula>AN$9&gt;=20/24</formula>
    </cfRule>
    <cfRule type="expression" dxfId="1569" priority="194">
      <formula>AND(AN$9&gt;=14/24,AN$9&lt;20/24)</formula>
    </cfRule>
    <cfRule type="expression" dxfId="1568" priority="195">
      <formula>AND(AN$9&gt;=8/24,AN$9&lt;14/24)</formula>
    </cfRule>
    <cfRule type="expression" dxfId="1567" priority="196">
      <formula>AN$9&lt;8/24</formula>
    </cfRule>
  </conditionalFormatting>
  <conditionalFormatting sqref="AN15:AR15">
    <cfRule type="expression" dxfId="1566" priority="109">
      <formula>U$9&gt;=20/24</formula>
    </cfRule>
    <cfRule type="expression" dxfId="1565" priority="110">
      <formula>AND(U$9&gt;=14/24,U$9&lt;20/24)</formula>
    </cfRule>
    <cfRule type="expression" dxfId="1564" priority="111">
      <formula>AND(U$9&gt;=8/24,U$9&lt;14/24)</formula>
    </cfRule>
    <cfRule type="expression" dxfId="1563" priority="112">
      <formula>U$9&lt;8/24</formula>
    </cfRule>
  </conditionalFormatting>
  <conditionalFormatting sqref="AS15">
    <cfRule type="expression" dxfId="1562" priority="117">
      <formula>AA$9&gt;=20/24</formula>
    </cfRule>
    <cfRule type="expression" dxfId="1561" priority="118">
      <formula>AND(AA$9&gt;=14/24,AA$9&lt;20/24)</formula>
    </cfRule>
    <cfRule type="expression" dxfId="1560" priority="119">
      <formula>AND(AA$9&gt;=8/24,AA$9&lt;14/24)</formula>
    </cfRule>
    <cfRule type="expression" dxfId="1559" priority="120">
      <formula>AA$9&lt;8/24</formula>
    </cfRule>
  </conditionalFormatting>
  <conditionalFormatting sqref="AS16:AS21">
    <cfRule type="expression" dxfId="1558" priority="125">
      <formula>BE$9&gt;=20/24</formula>
    </cfRule>
    <cfRule type="expression" dxfId="1557" priority="126">
      <formula>AND(BE$9&gt;=14/24,BE$9&lt;20/24)</formula>
    </cfRule>
    <cfRule type="expression" dxfId="1556" priority="127">
      <formula>AND(BE$9&gt;=8/24,BE$9&lt;14/24)</formula>
    </cfRule>
    <cfRule type="expression" dxfId="1555" priority="128">
      <formula>BE$9&lt;8/24</formula>
    </cfRule>
  </conditionalFormatting>
  <conditionalFormatting sqref="AT15 AX15:BJ15">
    <cfRule type="expression" dxfId="1554" priority="129">
      <formula>AC$9&gt;=20/24</formula>
    </cfRule>
    <cfRule type="expression" dxfId="1553" priority="130">
      <formula>AND(AC$9&gt;=14/24,AC$9&lt;20/24)</formula>
    </cfRule>
    <cfRule type="expression" dxfId="1552" priority="131">
      <formula>AND(AC$9&gt;=8/24,AC$9&lt;14/24)</formula>
    </cfRule>
    <cfRule type="expression" dxfId="1551" priority="132">
      <formula>AC$9&lt;8/24</formula>
    </cfRule>
  </conditionalFormatting>
  <conditionalFormatting sqref="AT16:AT21">
    <cfRule type="expression" dxfId="1550" priority="133">
      <formula>BG$9&gt;=20/24</formula>
    </cfRule>
    <cfRule type="expression" dxfId="1549" priority="134">
      <formula>AND(BG$9&gt;=14/24,BG$9&lt;20/24)</formula>
    </cfRule>
    <cfRule type="expression" dxfId="1548" priority="135">
      <formula>AND(BG$9&gt;=8/24,BG$9&lt;14/24)</formula>
    </cfRule>
    <cfRule type="expression" dxfId="1547" priority="136">
      <formula>BG$9&lt;8/24</formula>
    </cfRule>
  </conditionalFormatting>
  <conditionalFormatting sqref="AU15:AV15">
    <cfRule type="expression" dxfId="1546" priority="137">
      <formula>AE$9&gt;=20/24</formula>
    </cfRule>
    <cfRule type="expression" dxfId="1545" priority="138">
      <formula>AND(AE$9&gt;=14/24,AE$9&lt;20/24)</formula>
    </cfRule>
    <cfRule type="expression" dxfId="1544" priority="139">
      <formula>AND(AE$9&gt;=8/24,AE$9&lt;14/24)</formula>
    </cfRule>
    <cfRule type="expression" dxfId="1543" priority="140">
      <formula>AE$9&lt;8/24</formula>
    </cfRule>
  </conditionalFormatting>
  <conditionalFormatting sqref="AU16:BJ21">
    <cfRule type="expression" dxfId="1542" priority="141">
      <formula>BI$9&gt;=20/24</formula>
    </cfRule>
    <cfRule type="expression" dxfId="1541" priority="142">
      <formula>AND(BI$9&gt;=14/24,BI$9&lt;20/24)</formula>
    </cfRule>
    <cfRule type="expression" dxfId="1540" priority="143">
      <formula>AND(BI$9&gt;=8/24,BI$9&lt;14/24)</formula>
    </cfRule>
    <cfRule type="expression" dxfId="1539" priority="144">
      <formula>BI$9&lt;8/24</formula>
    </cfRule>
  </conditionalFormatting>
  <conditionalFormatting sqref="AW15">
    <cfRule type="expression" dxfId="1538" priority="113">
      <formula>B$9&gt;=20/24</formula>
    </cfRule>
    <cfRule type="expression" dxfId="1537" priority="114">
      <formula>AND(B$9&gt;=14/24,B$9&lt;20/24)</formula>
    </cfRule>
    <cfRule type="expression" dxfId="1536" priority="115">
      <formula>AND(B$9&gt;=8/24,B$9&lt;14/24)</formula>
    </cfRule>
    <cfRule type="expression" dxfId="1535" priority="116">
      <formula>B$9&lt;8/24</formula>
    </cfRule>
  </conditionalFormatting>
  <conditionalFormatting sqref="B81:F88 G81:R87 B11:Z62 S84:Z87">
    <cfRule type="expression" dxfId="1534" priority="5">
      <formula>B11&gt;$AG11*1</formula>
    </cfRule>
  </conditionalFormatting>
  <conditionalFormatting sqref="B107:B125 B127:B144 C107:F115 B82:F88 C136:F144 B147:G161 G136:S143 G82:R87 B11:Z13 S84:Z87">
    <cfRule type="expression" dxfId="1533" priority="6">
      <formula>B$9&gt;=20/24</formula>
    </cfRule>
    <cfRule type="expression" dxfId="1532" priority="7">
      <formula>AND(B$9&gt;=14/24,B$9&lt;20/24)</formula>
    </cfRule>
    <cfRule type="expression" dxfId="1531" priority="8">
      <formula>AND(B$9&gt;=8/24,B$9&lt;14/24)</formula>
    </cfRule>
    <cfRule type="expression" dxfId="1530" priority="9">
      <formula>B$9&lt;8/24</formula>
    </cfRule>
  </conditionalFormatting>
  <conditionalFormatting sqref="B78:F80 B89:F106 G78:G79 H78:Z78 G89:Z100 G103:Z105">
    <cfRule type="expression" dxfId="1529" priority="19">
      <formula>B78&gt;$AG78*1</formula>
    </cfRule>
  </conditionalFormatting>
  <conditionalFormatting sqref="B14:Z77 B84:Z84">
    <cfRule type="expression" dxfId="1528" priority="4">
      <formula>B$9&lt;8/24</formula>
    </cfRule>
  </conditionalFormatting>
  <conditionalFormatting sqref="B14:G79 G52:H52 G58:H58 H14:Z78 B84:Z84">
    <cfRule type="expression" dxfId="1527" priority="1">
      <formula>B$9&gt;=20/24</formula>
    </cfRule>
    <cfRule type="expression" dxfId="1526" priority="2">
      <formula>AND(B$9&gt;=14/24,B$9&lt;20/24)</formula>
    </cfRule>
    <cfRule type="expression" dxfId="1525" priority="3">
      <formula>AND(B$9&gt;=8/24,B$9&lt;14/24)</formula>
    </cfRule>
  </conditionalFormatting>
  <conditionalFormatting sqref="B72:Z74">
    <cfRule type="expression" dxfId="1524" priority="10">
      <formula>B72&gt;$AG72</formula>
    </cfRule>
  </conditionalFormatting>
  <conditionalFormatting sqref="B78:G79 H78:Z78">
    <cfRule type="expression" dxfId="1523" priority="24">
      <formula>B$9&lt;8/24</formula>
    </cfRule>
  </conditionalFormatting>
  <conditionalFormatting sqref="B81:R81">
    <cfRule type="expression" dxfId="1522" priority="26">
      <formula>B$9&gt;=20/24</formula>
    </cfRule>
    <cfRule type="expression" dxfId="1521" priority="27">
      <formula>AND(B$9&gt;=14/24,B$9&lt;20/24)</formula>
    </cfRule>
    <cfRule type="expression" dxfId="1520" priority="28">
      <formula>AND(B$9&gt;=8/24,B$9&lt;14/24)</formula>
    </cfRule>
    <cfRule type="expression" dxfId="1519" priority="29">
      <formula>B$9&lt;8/24</formula>
    </cfRule>
  </conditionalFormatting>
  <conditionalFormatting sqref="B94:Z94">
    <cfRule type="expression" dxfId="1518" priority="30">
      <formula>B$9&gt;=20/24</formula>
    </cfRule>
    <cfRule type="expression" dxfId="1517" priority="31">
      <formula>AND(B$9&gt;=14/24,B$9&lt;20/24)</formula>
    </cfRule>
    <cfRule type="expression" dxfId="1516" priority="32">
      <formula>AND(B$9&gt;=8/24,B$9&lt;14/24)</formula>
    </cfRule>
    <cfRule type="expression" dxfId="1515" priority="33">
      <formula>B$9&lt;8/24</formula>
    </cfRule>
  </conditionalFormatting>
  <conditionalFormatting sqref="B90:Z93">
    <cfRule type="expression" dxfId="1514" priority="34">
      <formula>B$9&gt;=20/24</formula>
    </cfRule>
    <cfRule type="expression" dxfId="1513" priority="35">
      <formula>AND(B$9&gt;=14/24,B$9&lt;20/24)</formula>
    </cfRule>
    <cfRule type="expression" dxfId="1512" priority="36">
      <formula>AND(B$9&gt;=8/24,B$9&lt;14/24)</formula>
    </cfRule>
    <cfRule type="expression" dxfId="1511" priority="37">
      <formula>B$9&lt;8/24</formula>
    </cfRule>
  </conditionalFormatting>
  <conditionalFormatting sqref="B89:Z94">
    <cfRule type="expression" dxfId="1510" priority="15">
      <formula>B$9&gt;=20/24</formula>
    </cfRule>
    <cfRule type="expression" dxfId="1509" priority="16">
      <formula>AND(B$9&gt;=14/24,B$9&lt;20/24)</formula>
    </cfRule>
    <cfRule type="expression" dxfId="1508" priority="17">
      <formula>AND(B$9&gt;=8/24,B$9&lt;14/24)</formula>
    </cfRule>
    <cfRule type="expression" dxfId="1507" priority="18">
      <formula>B$9&lt;8/24</formula>
    </cfRule>
  </conditionalFormatting>
  <conditionalFormatting sqref="B74:Z74">
    <cfRule type="expression" dxfId="1506" priority="11">
      <formula>B$9&gt;=20/24</formula>
    </cfRule>
    <cfRule type="expression" dxfId="1505" priority="12">
      <formula>AND(B$9&gt;=14/24,B$9&lt;20/24)</formula>
    </cfRule>
    <cfRule type="expression" dxfId="1504" priority="13">
      <formula>AND(B$9&gt;=8/24,B$9&lt;14/24)</formula>
    </cfRule>
    <cfRule type="expression" dxfId="1503" priority="14">
      <formula>B$9&lt;8/24</formula>
    </cfRule>
  </conditionalFormatting>
  <conditionalFormatting sqref="B75:Z78 B63:Z71">
    <cfRule type="expression" dxfId="1502" priority="25">
      <formula>B63&gt;$AG63</formula>
    </cfRule>
  </conditionalFormatting>
  <conditionalFormatting sqref="B103:F106 B95:Z100 G103:Z105">
    <cfRule type="expression" dxfId="1501" priority="20">
      <formula>B$9&gt;=20/24</formula>
    </cfRule>
  </conditionalFormatting>
  <conditionalFormatting sqref="B103:F106 B95:Z100 G103:Z105">
    <cfRule type="expression" dxfId="1500" priority="21">
      <formula>AND(B$9&gt;=14/24,B$9&lt;20/24)</formula>
    </cfRule>
    <cfRule type="expression" dxfId="1499" priority="22">
      <formula>AND(B$9&gt;=8/24,B$9&lt;14/24)</formula>
    </cfRule>
    <cfRule type="expression" dxfId="1498" priority="23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CJ346"/>
  <sheetViews>
    <sheetView zoomScale="130" zoomScaleNormal="130" workbookViewId="0">
      <pane xSplit="1" ySplit="10" topLeftCell="B140" activePane="bottomRight" state="frozen"/>
      <selection activeCell="T160" sqref="T160"/>
      <selection pane="topRight" activeCell="T160" sqref="T160"/>
      <selection pane="bottomLeft" activeCell="T160" sqref="T160"/>
      <selection pane="bottomRight" activeCell="M159" sqref="M159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2080/10/10</v>
      </c>
      <c r="C4" s="343"/>
      <c r="D4" s="343"/>
      <c r="E4" s="344" t="str">
        <f ca="1">"2080/"&amp;"10/"&amp;INT(MID(CELL("filename",G6),FIND("]",CELL("filename",G6))+1,200))</f>
        <v>2080/10/10</v>
      </c>
      <c r="F4" s="344"/>
      <c r="G4" s="344"/>
      <c r="H4" s="344" t="str">
        <f ca="1">TEXT(E4,"dddd")</f>
        <v>Thursday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26.2</v>
      </c>
      <c r="P5" s="30">
        <f t="shared" si="0"/>
        <v>25.1</v>
      </c>
      <c r="Q5" s="30">
        <f t="shared" si="0"/>
        <v>0</v>
      </c>
      <c r="R5" s="30">
        <f t="shared" si="0"/>
        <v>0.6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35</v>
      </c>
      <c r="Y5" s="30">
        <f t="shared" si="0"/>
        <v>40</v>
      </c>
      <c r="Z5" s="30">
        <f t="shared" si="0"/>
        <v>18.899999999999999</v>
      </c>
      <c r="AA5" s="30">
        <f t="shared" si="0"/>
        <v>31</v>
      </c>
      <c r="AB5" s="30">
        <f t="shared" si="0"/>
        <v>35.1</v>
      </c>
      <c r="AC5" s="30">
        <f t="shared" si="0"/>
        <v>35.4</v>
      </c>
      <c r="AD5" s="30">
        <f t="shared" si="0"/>
        <v>28.6</v>
      </c>
      <c r="AE5" s="30">
        <f t="shared" si="0"/>
        <v>26.2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Load=1862</v>
      </c>
      <c r="B7" s="35">
        <f t="shared" ref="B7:AF7" si="1">B126</f>
        <v>2145.6999999999994</v>
      </c>
      <c r="C7" s="35">
        <f t="shared" si="1"/>
        <v>2115.4999999999995</v>
      </c>
      <c r="D7" s="35">
        <f t="shared" si="1"/>
        <v>2079.5999999999995</v>
      </c>
      <c r="E7" s="35">
        <f t="shared" si="1"/>
        <v>1979.6999999999998</v>
      </c>
      <c r="F7" s="35">
        <f t="shared" si="1"/>
        <v>1973.0999999999997</v>
      </c>
      <c r="G7" s="35">
        <f t="shared" si="1"/>
        <v>1956.4999999999998</v>
      </c>
      <c r="H7" s="35">
        <f t="shared" si="1"/>
        <v>1900.9999999999998</v>
      </c>
      <c r="I7" s="35">
        <f t="shared" si="1"/>
        <v>1892.7999999999997</v>
      </c>
      <c r="J7" s="35">
        <f t="shared" si="1"/>
        <v>1915.8999999999996</v>
      </c>
      <c r="K7" s="35">
        <f t="shared" si="1"/>
        <v>1924.0999999999997</v>
      </c>
      <c r="L7" s="35">
        <f t="shared" si="1"/>
        <v>1963.3999999999996</v>
      </c>
      <c r="M7" s="35">
        <f t="shared" si="1"/>
        <v>1960.3999999999996</v>
      </c>
      <c r="N7" s="35">
        <f t="shared" si="1"/>
        <v>1861.5099999999998</v>
      </c>
      <c r="O7" s="35">
        <f t="shared" si="1"/>
        <v>2032.3999999999996</v>
      </c>
      <c r="P7" s="35">
        <f t="shared" si="1"/>
        <v>2066.7099999999996</v>
      </c>
      <c r="Q7" s="35">
        <f t="shared" si="1"/>
        <v>2058.91</v>
      </c>
      <c r="R7" s="35">
        <f t="shared" si="1"/>
        <v>2053.6099999999997</v>
      </c>
      <c r="S7" s="35">
        <f t="shared" si="1"/>
        <v>2123.41</v>
      </c>
      <c r="T7" s="35">
        <f t="shared" si="1"/>
        <v>2089.9099999999994</v>
      </c>
      <c r="U7" s="35">
        <f t="shared" si="1"/>
        <v>2117.41</v>
      </c>
      <c r="V7" s="35">
        <f t="shared" si="1"/>
        <v>2022.7099999999996</v>
      </c>
      <c r="W7" s="35">
        <f t="shared" si="1"/>
        <v>2039.21</v>
      </c>
      <c r="X7" s="35">
        <f t="shared" si="1"/>
        <v>2030.51</v>
      </c>
      <c r="Y7" s="35">
        <f t="shared" si="1"/>
        <v>2143.91</v>
      </c>
      <c r="Z7" s="35">
        <f t="shared" si="1"/>
        <v>2266.91</v>
      </c>
      <c r="AA7" s="35">
        <f t="shared" si="1"/>
        <v>2205.81</v>
      </c>
      <c r="AB7" s="35">
        <f t="shared" si="1"/>
        <v>2195.5999999999995</v>
      </c>
      <c r="AC7" s="35">
        <f t="shared" si="1"/>
        <v>2216.2999999999993</v>
      </c>
      <c r="AD7" s="35">
        <f t="shared" si="1"/>
        <v>2237.5</v>
      </c>
      <c r="AE7" s="35">
        <f t="shared" si="1"/>
        <v>2106.6999999999998</v>
      </c>
      <c r="AF7" s="35">
        <f t="shared" si="1"/>
        <v>2071.4999999999995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2927.9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2266.91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90.3</v>
      </c>
      <c r="C11" s="43">
        <v>90.3</v>
      </c>
      <c r="D11" s="43">
        <v>90.3</v>
      </c>
      <c r="E11" s="43">
        <v>90.3</v>
      </c>
      <c r="F11" s="43">
        <v>90.3</v>
      </c>
      <c r="G11" s="43">
        <v>90.3</v>
      </c>
      <c r="H11" s="43">
        <v>90.3</v>
      </c>
      <c r="I11" s="43">
        <v>87.2</v>
      </c>
      <c r="J11" s="43">
        <v>87.2</v>
      </c>
      <c r="K11" s="43">
        <v>87.2</v>
      </c>
      <c r="L11" s="43">
        <v>87.2</v>
      </c>
      <c r="M11" s="43">
        <v>87.2</v>
      </c>
      <c r="N11" s="43">
        <v>90.4</v>
      </c>
      <c r="O11" s="43">
        <v>90.4</v>
      </c>
      <c r="P11" s="43">
        <v>90.4</v>
      </c>
      <c r="Q11" s="43">
        <v>90.4</v>
      </c>
      <c r="R11" s="43">
        <v>90.4</v>
      </c>
      <c r="S11" s="43">
        <v>90.4</v>
      </c>
      <c r="T11" s="43">
        <v>90.4</v>
      </c>
      <c r="U11" s="43">
        <v>90.4</v>
      </c>
      <c r="V11" s="43">
        <v>90.4</v>
      </c>
      <c r="W11" s="43">
        <v>90.4</v>
      </c>
      <c r="X11" s="43">
        <v>90.4</v>
      </c>
      <c r="Y11" s="43">
        <v>90.4</v>
      </c>
      <c r="Z11" s="43">
        <v>90.4</v>
      </c>
      <c r="AA11" s="43">
        <v>90.4</v>
      </c>
      <c r="AB11" s="43">
        <v>90.4</v>
      </c>
      <c r="AC11" s="43">
        <v>90.4</v>
      </c>
      <c r="AD11" s="43">
        <v>90.4</v>
      </c>
      <c r="AE11" s="43">
        <v>90.4</v>
      </c>
      <c r="AF11" s="43">
        <v>90.4</v>
      </c>
      <c r="AG11" s="59">
        <v>86</v>
      </c>
      <c r="AH11" s="45">
        <f t="shared" ref="AH11:AH81" si="2">MAX(B11:AF11)</f>
        <v>90.4</v>
      </c>
      <c r="AI11" s="46">
        <f t="shared" ref="AI11:AI81" si="3">MIN(B11:AF11)</f>
        <v>87.2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90.1</v>
      </c>
      <c r="C12" s="43">
        <v>90.1</v>
      </c>
      <c r="D12" s="43">
        <v>90.1</v>
      </c>
      <c r="E12" s="43">
        <v>90.1</v>
      </c>
      <c r="F12" s="43">
        <v>90.1</v>
      </c>
      <c r="G12" s="43">
        <v>90.1</v>
      </c>
      <c r="H12" s="43">
        <v>90.1</v>
      </c>
      <c r="I12" s="43">
        <v>82.9</v>
      </c>
      <c r="J12" s="43">
        <v>82.9</v>
      </c>
      <c r="K12" s="43">
        <v>82.9</v>
      </c>
      <c r="L12" s="43">
        <v>82.9</v>
      </c>
      <c r="M12" s="43">
        <v>82.9</v>
      </c>
      <c r="N12" s="43">
        <v>90.11</v>
      </c>
      <c r="O12" s="43">
        <v>90.11</v>
      </c>
      <c r="P12" s="43">
        <v>90.11</v>
      </c>
      <c r="Q12" s="43">
        <v>90.11</v>
      </c>
      <c r="R12" s="43">
        <v>90.11</v>
      </c>
      <c r="S12" s="43">
        <v>90.11</v>
      </c>
      <c r="T12" s="43">
        <v>90.11</v>
      </c>
      <c r="U12" s="43">
        <v>90.11</v>
      </c>
      <c r="V12" s="43">
        <v>90.11</v>
      </c>
      <c r="W12" s="43">
        <v>90.11</v>
      </c>
      <c r="X12" s="43">
        <v>90.11</v>
      </c>
      <c r="Y12" s="43">
        <v>90.11</v>
      </c>
      <c r="Z12" s="43">
        <v>90.11</v>
      </c>
      <c r="AA12" s="43">
        <v>90.11</v>
      </c>
      <c r="AB12" s="43">
        <v>90</v>
      </c>
      <c r="AC12" s="43">
        <v>90</v>
      </c>
      <c r="AD12" s="43">
        <v>90</v>
      </c>
      <c r="AE12" s="43">
        <v>90</v>
      </c>
      <c r="AF12" s="43">
        <v>90</v>
      </c>
      <c r="AG12" s="59">
        <v>82</v>
      </c>
      <c r="AH12" s="45">
        <f t="shared" si="2"/>
        <v>90.11</v>
      </c>
      <c r="AI12" s="46">
        <f t="shared" si="3"/>
        <v>82.9</v>
      </c>
      <c r="AK12" s="47"/>
      <c r="AL12" s="48" t="str">
        <f ca="1">MID(CELL("filename",C7),FIND("]",CELL("filename",C7))+1,600)</f>
        <v>10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62.6</v>
      </c>
      <c r="C13" s="43">
        <v>55.3</v>
      </c>
      <c r="D13" s="43">
        <v>48.7</v>
      </c>
      <c r="E13" s="43">
        <v>40</v>
      </c>
      <c r="F13" s="43">
        <v>48</v>
      </c>
      <c r="G13" s="43">
        <v>48</v>
      </c>
      <c r="H13" s="43">
        <v>55.1</v>
      </c>
      <c r="I13" s="43">
        <v>55.1</v>
      </c>
      <c r="J13" s="43">
        <v>62</v>
      </c>
      <c r="K13" s="43">
        <v>62</v>
      </c>
      <c r="L13" s="43">
        <v>62</v>
      </c>
      <c r="M13" s="43">
        <v>70.5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59">
        <v>78</v>
      </c>
      <c r="AH13" s="45">
        <f t="shared" si="2"/>
        <v>70.5</v>
      </c>
      <c r="AI13" s="46">
        <f t="shared" si="3"/>
        <v>0</v>
      </c>
      <c r="AK13" s="47"/>
      <c r="AL13" s="48" t="str">
        <f ca="1">"Daily Load Curve(Excluding of Export) of Nepal ("&amp;A4&amp;" "&amp;B4&amp;")"</f>
        <v>Daily Load Curve(Excluding of Export) of Nepal (Nepali Date: 2080/10/10)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46.4</v>
      </c>
      <c r="C14" s="43">
        <v>55</v>
      </c>
      <c r="D14" s="43">
        <v>55</v>
      </c>
      <c r="E14" s="43">
        <v>55</v>
      </c>
      <c r="F14" s="43">
        <v>55</v>
      </c>
      <c r="G14" s="43">
        <v>55</v>
      </c>
      <c r="H14" s="43">
        <v>55</v>
      </c>
      <c r="I14" s="43">
        <v>51.1</v>
      </c>
      <c r="J14" s="43">
        <v>51.1</v>
      </c>
      <c r="K14" s="43">
        <v>51.1</v>
      </c>
      <c r="L14" s="43">
        <v>51.1</v>
      </c>
      <c r="M14" s="43">
        <v>56.1</v>
      </c>
      <c r="N14" s="43">
        <v>56.1</v>
      </c>
      <c r="O14" s="43">
        <v>56.1</v>
      </c>
      <c r="P14" s="43">
        <v>56.1</v>
      </c>
      <c r="Q14" s="43">
        <v>56.1</v>
      </c>
      <c r="R14" s="43">
        <v>56.1</v>
      </c>
      <c r="S14" s="43">
        <v>56.1</v>
      </c>
      <c r="T14" s="43">
        <v>56.1</v>
      </c>
      <c r="U14" s="43">
        <v>51.5</v>
      </c>
      <c r="V14" s="43">
        <v>51.5</v>
      </c>
      <c r="W14" s="43">
        <v>51.5</v>
      </c>
      <c r="X14" s="43">
        <v>51.5</v>
      </c>
      <c r="Y14" s="43">
        <v>51.5</v>
      </c>
      <c r="Z14" s="43">
        <v>51.5</v>
      </c>
      <c r="AA14" s="43">
        <v>51.5</v>
      </c>
      <c r="AB14" s="43">
        <v>63.1</v>
      </c>
      <c r="AC14" s="43">
        <v>63.1</v>
      </c>
      <c r="AD14" s="43">
        <v>63.1</v>
      </c>
      <c r="AE14" s="43">
        <v>51.2</v>
      </c>
      <c r="AF14" s="43">
        <v>51.2</v>
      </c>
      <c r="AG14" s="59">
        <v>77</v>
      </c>
      <c r="AH14" s="45">
        <f t="shared" si="2"/>
        <v>63.1</v>
      </c>
      <c r="AI14" s="46">
        <f t="shared" si="3"/>
        <v>46.4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73.599999999999994</v>
      </c>
      <c r="C15" s="43">
        <v>73.599999999999994</v>
      </c>
      <c r="D15" s="43">
        <v>73.599999999999994</v>
      </c>
      <c r="E15" s="43">
        <v>73.599999999999994</v>
      </c>
      <c r="F15" s="43">
        <v>73.599999999999994</v>
      </c>
      <c r="G15" s="43">
        <v>73.599999999999994</v>
      </c>
      <c r="H15" s="43">
        <v>69</v>
      </c>
      <c r="I15" s="43">
        <v>70</v>
      </c>
      <c r="J15" s="43">
        <v>73.7</v>
      </c>
      <c r="K15" s="43">
        <v>73.7</v>
      </c>
      <c r="L15" s="43">
        <v>73.7</v>
      </c>
      <c r="M15" s="43">
        <v>61.9</v>
      </c>
      <c r="N15" s="43">
        <v>73.900000000000006</v>
      </c>
      <c r="O15" s="43">
        <v>73.900000000000006</v>
      </c>
      <c r="P15" s="43">
        <v>73.900000000000006</v>
      </c>
      <c r="Q15" s="43">
        <v>73.900000000000006</v>
      </c>
      <c r="R15" s="43">
        <v>73.900000000000006</v>
      </c>
      <c r="S15" s="43">
        <v>73.900000000000006</v>
      </c>
      <c r="T15" s="43">
        <v>73.900000000000006</v>
      </c>
      <c r="U15" s="43">
        <v>60.7</v>
      </c>
      <c r="V15" s="43">
        <v>60.7</v>
      </c>
      <c r="W15" s="43">
        <v>60.7</v>
      </c>
      <c r="X15" s="43">
        <v>60.7</v>
      </c>
      <c r="Y15" s="43">
        <v>60.7</v>
      </c>
      <c r="Z15" s="43">
        <v>60.7</v>
      </c>
      <c r="AA15" s="43">
        <v>60.7</v>
      </c>
      <c r="AB15" s="43">
        <v>73.599999999999994</v>
      </c>
      <c r="AC15" s="43">
        <v>73.599999999999994</v>
      </c>
      <c r="AD15" s="43">
        <v>73.599999999999994</v>
      </c>
      <c r="AE15" s="43">
        <v>73.599999999999994</v>
      </c>
      <c r="AF15" s="43">
        <v>73.599999999999994</v>
      </c>
      <c r="AG15" s="59">
        <v>73</v>
      </c>
      <c r="AH15" s="45">
        <f t="shared" si="2"/>
        <v>73.900000000000006</v>
      </c>
      <c r="AI15" s="46">
        <f t="shared" si="3"/>
        <v>60.7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56</v>
      </c>
      <c r="C16" s="43">
        <v>56</v>
      </c>
      <c r="D16" s="43">
        <v>56</v>
      </c>
      <c r="E16" s="43">
        <v>50</v>
      </c>
      <c r="F16" s="43">
        <v>50</v>
      </c>
      <c r="G16" s="43">
        <v>50</v>
      </c>
      <c r="H16" s="43">
        <v>50</v>
      </c>
      <c r="I16" s="43">
        <v>50</v>
      </c>
      <c r="J16" s="43">
        <v>50</v>
      </c>
      <c r="K16" s="43">
        <v>50</v>
      </c>
      <c r="L16" s="43">
        <v>64</v>
      </c>
      <c r="M16" s="43">
        <v>64</v>
      </c>
      <c r="N16" s="43">
        <v>72</v>
      </c>
      <c r="O16" s="43">
        <v>72</v>
      </c>
      <c r="P16" s="43">
        <v>72</v>
      </c>
      <c r="Q16" s="43">
        <v>72</v>
      </c>
      <c r="R16" s="43">
        <v>72</v>
      </c>
      <c r="S16" s="43">
        <v>72</v>
      </c>
      <c r="T16" s="43">
        <v>72</v>
      </c>
      <c r="U16" s="43">
        <v>72</v>
      </c>
      <c r="V16" s="43">
        <v>72</v>
      </c>
      <c r="W16" s="43">
        <v>72</v>
      </c>
      <c r="X16" s="43">
        <v>72</v>
      </c>
      <c r="Y16" s="43">
        <v>72</v>
      </c>
      <c r="Z16" s="43">
        <v>72</v>
      </c>
      <c r="AA16" s="43">
        <v>72</v>
      </c>
      <c r="AB16" s="43">
        <v>72</v>
      </c>
      <c r="AC16" s="43">
        <v>72</v>
      </c>
      <c r="AD16" s="43">
        <v>72</v>
      </c>
      <c r="AE16" s="43">
        <v>72</v>
      </c>
      <c r="AF16" s="43">
        <v>72</v>
      </c>
      <c r="AG16" s="59">
        <v>71</v>
      </c>
      <c r="AH16" s="45">
        <f t="shared" si="2"/>
        <v>72</v>
      </c>
      <c r="AI16" s="46">
        <f t="shared" si="3"/>
        <v>50</v>
      </c>
      <c r="AK16" s="47"/>
      <c r="AL16" s="50" t="s">
        <v>7</v>
      </c>
      <c r="AM16" s="55">
        <f t="shared" ref="AM16:AR16" si="4">B80</f>
        <v>1764.1999999999996</v>
      </c>
      <c r="AN16" s="55">
        <f t="shared" si="4"/>
        <v>1719.1999999999996</v>
      </c>
      <c r="AO16" s="55">
        <f t="shared" si="4"/>
        <v>1703.7999999999993</v>
      </c>
      <c r="AP16" s="55">
        <f t="shared" si="4"/>
        <v>1656.9999999999998</v>
      </c>
      <c r="AQ16" s="55">
        <f t="shared" si="4"/>
        <v>1674.9999999999998</v>
      </c>
      <c r="AR16" s="55">
        <f t="shared" si="4"/>
        <v>1674.9999999999998</v>
      </c>
      <c r="AS16" s="55">
        <f>I80</f>
        <v>1713.3999999999996</v>
      </c>
      <c r="AT16" s="55">
        <f>K80</f>
        <v>1723.9999999999998</v>
      </c>
      <c r="AU16" s="55">
        <f t="shared" ref="AU16:BD16" si="5">M80</f>
        <v>1776.1</v>
      </c>
      <c r="AV16" s="55">
        <f t="shared" si="5"/>
        <v>1776.2099999999998</v>
      </c>
      <c r="AW16" s="55">
        <f t="shared" si="5"/>
        <v>1784.7099999999998</v>
      </c>
      <c r="AX16" s="55">
        <f t="shared" si="5"/>
        <v>1784.7099999999998</v>
      </c>
      <c r="AY16" s="55">
        <f t="shared" si="5"/>
        <v>1784.7099999999998</v>
      </c>
      <c r="AZ16" s="55">
        <f t="shared" si="5"/>
        <v>1784.7099999999998</v>
      </c>
      <c r="BA16" s="55">
        <f t="shared" si="5"/>
        <v>1882.4099999999996</v>
      </c>
      <c r="BB16" s="55">
        <f t="shared" si="5"/>
        <v>1857.2099999999996</v>
      </c>
      <c r="BC16" s="55">
        <f t="shared" si="5"/>
        <v>1859.0099999999998</v>
      </c>
      <c r="BD16" s="55">
        <f t="shared" si="5"/>
        <v>1847.0099999999998</v>
      </c>
      <c r="BE16" s="56">
        <f>X80</f>
        <v>1861.0099999999998</v>
      </c>
      <c r="BF16" s="56">
        <f>Z80</f>
        <v>1876.2099999999996</v>
      </c>
      <c r="BG16" s="56">
        <f>AB80</f>
        <v>1907.2999999999997</v>
      </c>
      <c r="BH16" s="56">
        <f>AD80</f>
        <v>1885.6999999999998</v>
      </c>
      <c r="BI16" s="56">
        <f>AE80</f>
        <v>1811.6999999999998</v>
      </c>
      <c r="BJ16" s="56">
        <f>AF80</f>
        <v>1803.6999999999996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44.4</v>
      </c>
      <c r="C17" s="44">
        <v>38.6</v>
      </c>
      <c r="D17" s="44">
        <v>33.299999999999997</v>
      </c>
      <c r="E17" s="44">
        <v>27.6</v>
      </c>
      <c r="F17" s="44">
        <v>33</v>
      </c>
      <c r="G17" s="44">
        <v>33</v>
      </c>
      <c r="H17" s="44">
        <v>33</v>
      </c>
      <c r="I17" s="44">
        <v>41.6</v>
      </c>
      <c r="J17" s="44">
        <v>41.6</v>
      </c>
      <c r="K17" s="44">
        <v>41.6</v>
      </c>
      <c r="L17" s="44">
        <v>41.6</v>
      </c>
      <c r="M17" s="44">
        <v>41.6</v>
      </c>
      <c r="N17" s="44">
        <v>55</v>
      </c>
      <c r="O17" s="44">
        <v>55</v>
      </c>
      <c r="P17" s="44">
        <v>55</v>
      </c>
      <c r="Q17" s="44">
        <v>55</v>
      </c>
      <c r="R17" s="44">
        <v>55</v>
      </c>
      <c r="S17" s="44">
        <v>55</v>
      </c>
      <c r="T17" s="44">
        <v>55</v>
      </c>
      <c r="U17" s="44">
        <v>55</v>
      </c>
      <c r="V17" s="44">
        <v>55</v>
      </c>
      <c r="W17" s="44">
        <v>55</v>
      </c>
      <c r="X17" s="44">
        <v>55</v>
      </c>
      <c r="Y17" s="44">
        <v>55</v>
      </c>
      <c r="Z17" s="44">
        <v>55</v>
      </c>
      <c r="AA17" s="44">
        <v>55</v>
      </c>
      <c r="AB17" s="44">
        <v>55.3</v>
      </c>
      <c r="AC17" s="44">
        <v>55.3</v>
      </c>
      <c r="AD17" s="44">
        <v>55.3</v>
      </c>
      <c r="AE17" s="44">
        <v>55.3</v>
      </c>
      <c r="AF17" s="44">
        <v>55.3</v>
      </c>
      <c r="AG17" s="59">
        <v>54</v>
      </c>
      <c r="AH17" s="45">
        <f t="shared" si="2"/>
        <v>55.3</v>
      </c>
      <c r="AI17" s="46">
        <f t="shared" si="3"/>
        <v>27.6</v>
      </c>
      <c r="AK17" s="47"/>
      <c r="AL17" s="50" t="s">
        <v>22</v>
      </c>
      <c r="AM17" s="55">
        <f t="shared" ref="AM17:AR17" si="6">B88</f>
        <v>766.59999999999991</v>
      </c>
      <c r="AN17" s="55">
        <f t="shared" si="6"/>
        <v>770.8</v>
      </c>
      <c r="AO17" s="55">
        <f t="shared" si="6"/>
        <v>770.8</v>
      </c>
      <c r="AP17" s="55">
        <f t="shared" si="6"/>
        <v>781.3</v>
      </c>
      <c r="AQ17" s="55">
        <f t="shared" si="6"/>
        <v>781.3</v>
      </c>
      <c r="AR17" s="55">
        <f t="shared" si="6"/>
        <v>781.3</v>
      </c>
      <c r="AS17" s="55">
        <f>I88</f>
        <v>781.3</v>
      </c>
      <c r="AT17" s="55">
        <f>K88</f>
        <v>781.3</v>
      </c>
      <c r="AU17" s="55">
        <f t="shared" ref="AU17:BD17" si="7">M88</f>
        <v>781.59999999999991</v>
      </c>
      <c r="AV17" s="55">
        <f t="shared" si="7"/>
        <v>610.4</v>
      </c>
      <c r="AW17" s="55">
        <f t="shared" si="7"/>
        <v>610.4</v>
      </c>
      <c r="AX17" s="55">
        <f t="shared" si="7"/>
        <v>610.4</v>
      </c>
      <c r="AY17" s="55">
        <f t="shared" si="7"/>
        <v>610.4</v>
      </c>
      <c r="AZ17" s="55">
        <f t="shared" si="7"/>
        <v>610.4</v>
      </c>
      <c r="BA17" s="55">
        <f t="shared" si="7"/>
        <v>585.5</v>
      </c>
      <c r="BB17" s="55">
        <f t="shared" si="7"/>
        <v>585.5</v>
      </c>
      <c r="BC17" s="55">
        <f t="shared" si="7"/>
        <v>585.5</v>
      </c>
      <c r="BD17" s="55">
        <f t="shared" si="7"/>
        <v>580.1</v>
      </c>
      <c r="BE17" s="56">
        <f>X88</f>
        <v>578</v>
      </c>
      <c r="BF17" s="56">
        <f>Z88</f>
        <v>586.20000000000005</v>
      </c>
      <c r="BG17" s="56">
        <f>AB88</f>
        <v>620</v>
      </c>
      <c r="BH17" s="56">
        <f>AD88</f>
        <v>620</v>
      </c>
      <c r="BI17" s="56">
        <f>AE88</f>
        <v>620</v>
      </c>
      <c r="BJ17" s="56">
        <f>AF88</f>
        <v>609.20000000000005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32.1</v>
      </c>
      <c r="C18" s="44">
        <v>48.2</v>
      </c>
      <c r="D18" s="44">
        <v>48.2</v>
      </c>
      <c r="E18" s="44">
        <v>35.700000000000003</v>
      </c>
      <c r="F18" s="44">
        <v>35.700000000000003</v>
      </c>
      <c r="G18" s="44">
        <v>35.700000000000003</v>
      </c>
      <c r="H18" s="44">
        <v>35.700000000000003</v>
      </c>
      <c r="I18" s="44">
        <v>30.2</v>
      </c>
      <c r="J18" s="44">
        <v>30.2</v>
      </c>
      <c r="K18" s="44">
        <v>30.2</v>
      </c>
      <c r="L18" s="44">
        <v>30.2</v>
      </c>
      <c r="M18" s="44">
        <v>41.1</v>
      </c>
      <c r="N18" s="44">
        <v>41.1</v>
      </c>
      <c r="O18" s="44">
        <v>41.1</v>
      </c>
      <c r="P18" s="44">
        <v>41.1</v>
      </c>
      <c r="Q18" s="44">
        <v>41.1</v>
      </c>
      <c r="R18" s="44">
        <v>41.1</v>
      </c>
      <c r="S18" s="44">
        <v>59.9</v>
      </c>
      <c r="T18" s="44">
        <v>59.9</v>
      </c>
      <c r="U18" s="44">
        <v>56</v>
      </c>
      <c r="V18" s="44">
        <v>50.5</v>
      </c>
      <c r="W18" s="44">
        <v>50.5</v>
      </c>
      <c r="X18" s="44">
        <v>50.5</v>
      </c>
      <c r="Y18" s="44">
        <v>51</v>
      </c>
      <c r="Z18" s="44">
        <v>59.2</v>
      </c>
      <c r="AA18" s="44">
        <v>59.2</v>
      </c>
      <c r="AB18" s="44">
        <v>59.9</v>
      </c>
      <c r="AC18" s="44">
        <v>59.9</v>
      </c>
      <c r="AD18" s="44">
        <v>59.9</v>
      </c>
      <c r="AE18" s="44">
        <v>34.1</v>
      </c>
      <c r="AF18" s="44">
        <v>34.1</v>
      </c>
      <c r="AG18" s="59">
        <v>52.465000000000003</v>
      </c>
      <c r="AH18" s="45">
        <f t="shared" si="2"/>
        <v>59.9</v>
      </c>
      <c r="AI18" s="46">
        <f t="shared" si="3"/>
        <v>30.2</v>
      </c>
      <c r="AK18" s="47"/>
      <c r="AL18" s="50" t="s">
        <v>23</v>
      </c>
      <c r="AM18" s="55">
        <f t="shared" ref="AM18:AR18" si="8">B102</f>
        <v>373.1</v>
      </c>
      <c r="AN18" s="55">
        <f t="shared" si="8"/>
        <v>373.1</v>
      </c>
      <c r="AO18" s="55">
        <f t="shared" si="8"/>
        <v>373.1</v>
      </c>
      <c r="AP18" s="55">
        <f t="shared" si="8"/>
        <v>373.1</v>
      </c>
      <c r="AQ18" s="55">
        <f t="shared" si="8"/>
        <v>373.1</v>
      </c>
      <c r="AR18" s="55">
        <f t="shared" si="8"/>
        <v>373.1</v>
      </c>
      <c r="AS18" s="55">
        <f>I102</f>
        <v>308.09999999999997</v>
      </c>
      <c r="AT18" s="55">
        <f>K102</f>
        <v>308.09999999999997</v>
      </c>
      <c r="AU18" s="55">
        <f t="shared" ref="AU18:BD18" si="9">M102</f>
        <v>323.59999999999997</v>
      </c>
      <c r="AV18" s="55">
        <f t="shared" si="9"/>
        <v>268.5</v>
      </c>
      <c r="AW18" s="55">
        <f t="shared" si="9"/>
        <v>268.5</v>
      </c>
      <c r="AX18" s="55">
        <f t="shared" si="9"/>
        <v>319.5</v>
      </c>
      <c r="AY18" s="55">
        <f t="shared" si="9"/>
        <v>318.5</v>
      </c>
      <c r="AZ18" s="55">
        <f t="shared" si="9"/>
        <v>318.5</v>
      </c>
      <c r="BA18" s="55">
        <f t="shared" si="9"/>
        <v>316.39999999999992</v>
      </c>
      <c r="BB18" s="55">
        <f t="shared" si="9"/>
        <v>317.29999999999995</v>
      </c>
      <c r="BC18" s="55">
        <f t="shared" si="9"/>
        <v>317.59999999999997</v>
      </c>
      <c r="BD18" s="55">
        <f t="shared" si="9"/>
        <v>317.09999999999997</v>
      </c>
      <c r="BE18" s="56">
        <f>X102</f>
        <v>321.5</v>
      </c>
      <c r="BF18" s="56">
        <f>Z102</f>
        <v>321.5</v>
      </c>
      <c r="BG18" s="56">
        <f>AB102</f>
        <v>311.7</v>
      </c>
      <c r="BH18" s="56">
        <f>AD102</f>
        <v>311.7</v>
      </c>
      <c r="BI18" s="56">
        <f>AE102</f>
        <v>311.7</v>
      </c>
      <c r="BJ18" s="56">
        <f>AF102</f>
        <v>311.7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54.3</v>
      </c>
      <c r="C19" s="44">
        <v>54.3</v>
      </c>
      <c r="D19" s="44">
        <v>54.3</v>
      </c>
      <c r="E19" s="44">
        <v>54.3</v>
      </c>
      <c r="F19" s="44">
        <v>54.3</v>
      </c>
      <c r="G19" s="44">
        <v>54.3</v>
      </c>
      <c r="H19" s="44">
        <v>54.3</v>
      </c>
      <c r="I19" s="44">
        <v>54.3</v>
      </c>
      <c r="J19" s="44">
        <v>54.3</v>
      </c>
      <c r="K19" s="44">
        <v>54.3</v>
      </c>
      <c r="L19" s="44">
        <v>54.3</v>
      </c>
      <c r="M19" s="44">
        <v>54.3</v>
      </c>
      <c r="N19" s="44">
        <v>54.3</v>
      </c>
      <c r="O19" s="44">
        <v>54.3</v>
      </c>
      <c r="P19" s="44">
        <v>54.3</v>
      </c>
      <c r="Q19" s="44">
        <v>54.3</v>
      </c>
      <c r="R19" s="44">
        <v>54.3</v>
      </c>
      <c r="S19" s="44">
        <v>54.3</v>
      </c>
      <c r="T19" s="44">
        <v>54.3</v>
      </c>
      <c r="U19" s="44">
        <v>54.3</v>
      </c>
      <c r="V19" s="44">
        <v>54.3</v>
      </c>
      <c r="W19" s="44">
        <v>54.3</v>
      </c>
      <c r="X19" s="44">
        <v>54.3</v>
      </c>
      <c r="Y19" s="44">
        <v>54.3</v>
      </c>
      <c r="Z19" s="44">
        <v>54.3</v>
      </c>
      <c r="AA19" s="44">
        <v>54.3</v>
      </c>
      <c r="AB19" s="44">
        <v>54.4</v>
      </c>
      <c r="AC19" s="44">
        <v>54.4</v>
      </c>
      <c r="AD19" s="44">
        <v>54.4</v>
      </c>
      <c r="AE19" s="44">
        <v>54.4</v>
      </c>
      <c r="AF19" s="44">
        <v>54.4</v>
      </c>
      <c r="AG19" s="59">
        <v>52.4</v>
      </c>
      <c r="AH19" s="45">
        <f t="shared" si="2"/>
        <v>54.4</v>
      </c>
      <c r="AI19" s="46">
        <f t="shared" si="3"/>
        <v>54.3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26.2</v>
      </c>
      <c r="AY19" s="55">
        <f t="shared" si="11"/>
        <v>25.1</v>
      </c>
      <c r="AZ19" s="55">
        <f t="shared" si="11"/>
        <v>0</v>
      </c>
      <c r="BA19" s="55">
        <f t="shared" si="11"/>
        <v>0.6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40</v>
      </c>
      <c r="BG19" s="56">
        <f>AB118</f>
        <v>31</v>
      </c>
      <c r="BH19" s="56">
        <f>AD118</f>
        <v>35.4</v>
      </c>
      <c r="BI19" s="56">
        <f>AE118</f>
        <v>28.6</v>
      </c>
      <c r="BJ19" s="56">
        <f>AF118</f>
        <v>26.2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15.3</v>
      </c>
      <c r="C20" s="44">
        <v>15.3</v>
      </c>
      <c r="D20" s="44">
        <v>15.3</v>
      </c>
      <c r="E20" s="44">
        <v>15.3</v>
      </c>
      <c r="F20" s="44">
        <v>15.3</v>
      </c>
      <c r="G20" s="44">
        <v>15.3</v>
      </c>
      <c r="H20" s="44">
        <v>15.3</v>
      </c>
      <c r="I20" s="44">
        <v>15.3</v>
      </c>
      <c r="J20" s="44">
        <v>15.3</v>
      </c>
      <c r="K20" s="44">
        <v>15.3</v>
      </c>
      <c r="L20" s="44">
        <v>15.3</v>
      </c>
      <c r="M20" s="44">
        <v>15.3</v>
      </c>
      <c r="N20" s="44">
        <v>15.3</v>
      </c>
      <c r="O20" s="44">
        <v>15.3</v>
      </c>
      <c r="P20" s="44">
        <v>15.3</v>
      </c>
      <c r="Q20" s="44">
        <v>15.3</v>
      </c>
      <c r="R20" s="44">
        <v>15.3</v>
      </c>
      <c r="S20" s="44">
        <v>15.3</v>
      </c>
      <c r="T20" s="44">
        <v>15.3</v>
      </c>
      <c r="U20" s="44">
        <v>15.3</v>
      </c>
      <c r="V20" s="44">
        <v>15.3</v>
      </c>
      <c r="W20" s="44">
        <v>15.3</v>
      </c>
      <c r="X20" s="44">
        <v>15.3</v>
      </c>
      <c r="Y20" s="44">
        <v>15.3</v>
      </c>
      <c r="Z20" s="44">
        <v>15.3</v>
      </c>
      <c r="AA20" s="44">
        <v>15.3</v>
      </c>
      <c r="AB20" s="44">
        <v>15.3</v>
      </c>
      <c r="AC20" s="44">
        <v>15.3</v>
      </c>
      <c r="AD20" s="44">
        <v>15.3</v>
      </c>
      <c r="AE20" s="44">
        <v>15.3</v>
      </c>
      <c r="AF20" s="44">
        <v>15.3</v>
      </c>
      <c r="AG20" s="59">
        <v>50</v>
      </c>
      <c r="AH20" s="45">
        <f t="shared" si="2"/>
        <v>15.3</v>
      </c>
      <c r="AI20" s="46">
        <f t="shared" si="3"/>
        <v>15.3</v>
      </c>
      <c r="AK20" s="47"/>
      <c r="AL20" s="50" t="s">
        <v>25</v>
      </c>
      <c r="AM20" s="55">
        <f t="shared" ref="AM20:AR20" si="12">B106</f>
        <v>24</v>
      </c>
      <c r="AN20" s="55">
        <f t="shared" si="12"/>
        <v>24</v>
      </c>
      <c r="AO20" s="55">
        <f t="shared" si="12"/>
        <v>42</v>
      </c>
      <c r="AP20" s="55">
        <f t="shared" si="12"/>
        <v>27.4</v>
      </c>
      <c r="AQ20" s="55">
        <f t="shared" si="12"/>
        <v>27.4</v>
      </c>
      <c r="AR20" s="55">
        <f t="shared" si="12"/>
        <v>27.4</v>
      </c>
      <c r="AS20" s="55">
        <f>I106</f>
        <v>27.4</v>
      </c>
      <c r="AT20" s="55">
        <f>K106</f>
        <v>27.4</v>
      </c>
      <c r="AU20" s="55">
        <f t="shared" ref="AU20:BD20" si="13">M106</f>
        <v>24.5</v>
      </c>
      <c r="AV20" s="55">
        <f t="shared" si="13"/>
        <v>24.5</v>
      </c>
      <c r="AW20" s="55">
        <f t="shared" si="13"/>
        <v>50.5</v>
      </c>
      <c r="AX20" s="55">
        <f t="shared" si="13"/>
        <v>50.5</v>
      </c>
      <c r="AY20" s="55">
        <f t="shared" si="13"/>
        <v>24.8</v>
      </c>
      <c r="AZ20" s="55">
        <f t="shared" si="13"/>
        <v>24.8</v>
      </c>
      <c r="BA20" s="55">
        <f t="shared" si="13"/>
        <v>24.8</v>
      </c>
      <c r="BB20" s="55">
        <f t="shared" si="13"/>
        <v>24.8</v>
      </c>
      <c r="BC20" s="55">
        <f t="shared" si="13"/>
        <v>24.8</v>
      </c>
      <c r="BD20" s="55">
        <f t="shared" si="13"/>
        <v>24.8</v>
      </c>
      <c r="BE20" s="56">
        <f>X106</f>
        <v>24.8</v>
      </c>
      <c r="BF20" s="56">
        <f>Z106</f>
        <v>43</v>
      </c>
      <c r="BG20" s="56">
        <f>AB106</f>
        <v>41.4</v>
      </c>
      <c r="BH20" s="56">
        <f>AD106</f>
        <v>41.4</v>
      </c>
      <c r="BI20" s="56">
        <f>AE106</f>
        <v>41.4</v>
      </c>
      <c r="BJ20" s="56">
        <f>AF106</f>
        <v>41.4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15.5</v>
      </c>
      <c r="C22" s="44">
        <v>10.3</v>
      </c>
      <c r="D22" s="44">
        <v>10.3</v>
      </c>
      <c r="E22" s="44">
        <v>10.3</v>
      </c>
      <c r="F22" s="44">
        <v>10.3</v>
      </c>
      <c r="G22" s="44">
        <v>10.3</v>
      </c>
      <c r="H22" s="44">
        <v>10.3</v>
      </c>
      <c r="I22" s="44">
        <v>10.3</v>
      </c>
      <c r="J22" s="44">
        <v>10.3</v>
      </c>
      <c r="K22" s="44">
        <v>10.3</v>
      </c>
      <c r="L22" s="44">
        <v>10.3</v>
      </c>
      <c r="M22" s="44">
        <v>10.3</v>
      </c>
      <c r="N22" s="44">
        <v>10.3</v>
      </c>
      <c r="O22" s="44">
        <v>10.3</v>
      </c>
      <c r="P22" s="44">
        <v>10.3</v>
      </c>
      <c r="Q22" s="44">
        <v>10.3</v>
      </c>
      <c r="R22" s="44">
        <v>10.3</v>
      </c>
      <c r="S22" s="44">
        <v>48.5</v>
      </c>
      <c r="T22" s="44">
        <v>48.5</v>
      </c>
      <c r="U22" s="44">
        <v>48.5</v>
      </c>
      <c r="V22" s="44">
        <v>48.5</v>
      </c>
      <c r="W22" s="44">
        <v>48.5</v>
      </c>
      <c r="X22" s="44">
        <v>48.5</v>
      </c>
      <c r="Y22" s="44">
        <v>48.5</v>
      </c>
      <c r="Z22" s="44">
        <v>48.5</v>
      </c>
      <c r="AA22" s="44">
        <v>48.5</v>
      </c>
      <c r="AB22" s="44">
        <v>50</v>
      </c>
      <c r="AC22" s="44">
        <v>50</v>
      </c>
      <c r="AD22" s="44">
        <v>50</v>
      </c>
      <c r="AE22" s="44">
        <v>50</v>
      </c>
      <c r="AF22" s="44">
        <v>50</v>
      </c>
      <c r="AG22" s="59">
        <v>48.5</v>
      </c>
      <c r="AH22" s="45">
        <f t="shared" si="2"/>
        <v>50</v>
      </c>
      <c r="AI22" s="46">
        <f t="shared" si="3"/>
        <v>10.3</v>
      </c>
      <c r="AK22" s="47"/>
      <c r="AL22" s="57" t="s">
        <v>27</v>
      </c>
      <c r="AM22" s="58">
        <f t="shared" ref="AM22:BJ22" si="16">SUM(AM16:AM21)</f>
        <v>2927.8999999999992</v>
      </c>
      <c r="AN22" s="58">
        <f t="shared" si="16"/>
        <v>2887.0999999999995</v>
      </c>
      <c r="AO22" s="58">
        <f t="shared" si="16"/>
        <v>2889.6999999999994</v>
      </c>
      <c r="AP22" s="58">
        <f t="shared" si="16"/>
        <v>2838.7999999999997</v>
      </c>
      <c r="AQ22" s="58">
        <f t="shared" si="16"/>
        <v>2856.7999999999997</v>
      </c>
      <c r="AR22" s="58">
        <f t="shared" si="16"/>
        <v>2856.7999999999997</v>
      </c>
      <c r="AS22" s="58">
        <f t="shared" si="16"/>
        <v>2830.2</v>
      </c>
      <c r="AT22" s="58">
        <f t="shared" si="16"/>
        <v>2840.7999999999997</v>
      </c>
      <c r="AU22" s="58">
        <f t="shared" si="16"/>
        <v>2905.7999999999997</v>
      </c>
      <c r="AV22" s="58">
        <f t="shared" si="16"/>
        <v>2679.6099999999997</v>
      </c>
      <c r="AW22" s="58">
        <f t="shared" si="16"/>
        <v>2714.1099999999997</v>
      </c>
      <c r="AX22" s="58">
        <f t="shared" si="16"/>
        <v>2791.3099999999995</v>
      </c>
      <c r="AY22" s="58">
        <f t="shared" si="16"/>
        <v>2763.5099999999998</v>
      </c>
      <c r="AZ22" s="58">
        <f t="shared" si="16"/>
        <v>2738.41</v>
      </c>
      <c r="BA22" s="58">
        <f t="shared" si="16"/>
        <v>2809.71</v>
      </c>
      <c r="BB22" s="58">
        <f t="shared" si="16"/>
        <v>2784.8099999999995</v>
      </c>
      <c r="BC22" s="58">
        <f t="shared" si="16"/>
        <v>2786.91</v>
      </c>
      <c r="BD22" s="58">
        <f t="shared" si="16"/>
        <v>2769.0099999999998</v>
      </c>
      <c r="BE22" s="58">
        <f t="shared" si="16"/>
        <v>2785.31</v>
      </c>
      <c r="BF22" s="58">
        <f t="shared" si="16"/>
        <v>2866.91</v>
      </c>
      <c r="BG22" s="58">
        <f t="shared" si="16"/>
        <v>2911.3999999999996</v>
      </c>
      <c r="BH22" s="58">
        <f t="shared" si="16"/>
        <v>2894.2</v>
      </c>
      <c r="BI22" s="58">
        <f t="shared" si="16"/>
        <v>2813.3999999999996</v>
      </c>
      <c r="BJ22" s="58">
        <f t="shared" si="16"/>
        <v>2792.1999999999994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37</v>
      </c>
      <c r="C23" s="44">
        <v>37</v>
      </c>
      <c r="D23" s="44">
        <v>37</v>
      </c>
      <c r="E23" s="44">
        <v>41</v>
      </c>
      <c r="F23" s="44">
        <v>41</v>
      </c>
      <c r="G23" s="44">
        <v>41</v>
      </c>
      <c r="H23" s="44">
        <v>41</v>
      </c>
      <c r="I23" s="44">
        <v>36</v>
      </c>
      <c r="J23" s="44">
        <v>36</v>
      </c>
      <c r="K23" s="44">
        <v>36</v>
      </c>
      <c r="L23" s="44">
        <v>36</v>
      </c>
      <c r="M23" s="44">
        <v>36</v>
      </c>
      <c r="N23" s="44">
        <v>46.2</v>
      </c>
      <c r="O23" s="44">
        <v>46.2</v>
      </c>
      <c r="P23" s="44">
        <v>46.2</v>
      </c>
      <c r="Q23" s="44">
        <v>46.2</v>
      </c>
      <c r="R23" s="44">
        <v>46.2</v>
      </c>
      <c r="S23" s="44">
        <v>46.2</v>
      </c>
      <c r="T23" s="44">
        <v>46.2</v>
      </c>
      <c r="U23" s="44">
        <v>46.2</v>
      </c>
      <c r="V23" s="44">
        <v>46.2</v>
      </c>
      <c r="W23" s="44">
        <v>46.2</v>
      </c>
      <c r="X23" s="44">
        <v>46.2</v>
      </c>
      <c r="Y23" s="44">
        <v>46.2</v>
      </c>
      <c r="Z23" s="44">
        <v>46.2</v>
      </c>
      <c r="AA23" s="44">
        <v>46.2</v>
      </c>
      <c r="AB23" s="44">
        <v>46</v>
      </c>
      <c r="AC23" s="44">
        <v>46</v>
      </c>
      <c r="AD23" s="44">
        <v>46</v>
      </c>
      <c r="AE23" s="44">
        <v>46</v>
      </c>
      <c r="AF23" s="44">
        <v>41.4</v>
      </c>
      <c r="AG23" s="59">
        <v>45</v>
      </c>
      <c r="AH23" s="45">
        <f t="shared" si="2"/>
        <v>46.2</v>
      </c>
      <c r="AI23" s="46">
        <f t="shared" si="3"/>
        <v>36</v>
      </c>
      <c r="AK23" s="47"/>
      <c r="AL23" s="57" t="s">
        <v>28</v>
      </c>
      <c r="AM23" s="58">
        <f t="shared" ref="AM23:AR23" si="17">B133*-1</f>
        <v>-782.19999999999993</v>
      </c>
      <c r="AN23" s="58">
        <f t="shared" si="17"/>
        <v>-771.59999999999991</v>
      </c>
      <c r="AO23" s="58">
        <f t="shared" si="17"/>
        <v>-810.1</v>
      </c>
      <c r="AP23" s="58">
        <f t="shared" si="17"/>
        <v>-859.1</v>
      </c>
      <c r="AQ23" s="58">
        <f t="shared" si="17"/>
        <v>-883.7</v>
      </c>
      <c r="AR23" s="58">
        <f t="shared" si="17"/>
        <v>-900.3</v>
      </c>
      <c r="AS23" s="58">
        <f>I133*-1</f>
        <v>-937.40000000000009</v>
      </c>
      <c r="AT23" s="58">
        <f>K133*-1</f>
        <v>-916.7</v>
      </c>
      <c r="AU23" s="58">
        <f t="shared" ref="AU23:BD23" si="18">M133*-1</f>
        <v>-945.4</v>
      </c>
      <c r="AV23" s="58">
        <f t="shared" si="18"/>
        <v>-818.1</v>
      </c>
      <c r="AW23" s="58">
        <f t="shared" si="18"/>
        <v>-681.71</v>
      </c>
      <c r="AX23" s="58">
        <f t="shared" si="18"/>
        <v>-724.6</v>
      </c>
      <c r="AY23" s="58">
        <f t="shared" si="18"/>
        <v>-704.6</v>
      </c>
      <c r="AZ23" s="58">
        <f t="shared" si="18"/>
        <v>-684.8</v>
      </c>
      <c r="BA23" s="58">
        <f t="shared" si="18"/>
        <v>-686.3</v>
      </c>
      <c r="BB23" s="58">
        <f t="shared" si="18"/>
        <v>-694.9</v>
      </c>
      <c r="BC23" s="58">
        <f t="shared" si="18"/>
        <v>-669.5</v>
      </c>
      <c r="BD23" s="58">
        <f t="shared" si="18"/>
        <v>-746.30000000000007</v>
      </c>
      <c r="BE23" s="58">
        <f>X133*-1</f>
        <v>-754.8</v>
      </c>
      <c r="BF23" s="58">
        <f>Z133*-1</f>
        <v>-600</v>
      </c>
      <c r="BG23" s="58">
        <f>AB133*-1</f>
        <v>-715.8</v>
      </c>
      <c r="BH23" s="58">
        <f>AD133*-1</f>
        <v>-656.7</v>
      </c>
      <c r="BI23" s="58">
        <f>AE133*-1</f>
        <v>-706.7</v>
      </c>
      <c r="BJ23" s="58">
        <f>AF133*-1</f>
        <v>-720.69999999999993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40.5</v>
      </c>
      <c r="C24" s="44">
        <v>36.299999999999997</v>
      </c>
      <c r="D24" s="44">
        <v>36.299999999999997</v>
      </c>
      <c r="E24" s="44">
        <v>32</v>
      </c>
      <c r="F24" s="44">
        <v>32</v>
      </c>
      <c r="G24" s="44">
        <v>32</v>
      </c>
      <c r="H24" s="44">
        <v>32</v>
      </c>
      <c r="I24" s="44">
        <v>40.700000000000003</v>
      </c>
      <c r="J24" s="44">
        <v>40.700000000000003</v>
      </c>
      <c r="K24" s="44">
        <v>40.700000000000003</v>
      </c>
      <c r="L24" s="44">
        <v>40.700000000000003</v>
      </c>
      <c r="M24" s="44">
        <v>44</v>
      </c>
      <c r="N24" s="44">
        <v>44</v>
      </c>
      <c r="O24" s="44">
        <v>44</v>
      </c>
      <c r="P24" s="44">
        <v>44</v>
      </c>
      <c r="Q24" s="44">
        <v>44</v>
      </c>
      <c r="R24" s="44">
        <v>44</v>
      </c>
      <c r="S24" s="44">
        <v>44</v>
      </c>
      <c r="T24" s="44">
        <v>44</v>
      </c>
      <c r="U24" s="44">
        <v>44</v>
      </c>
      <c r="V24" s="44">
        <v>44</v>
      </c>
      <c r="W24" s="44">
        <v>44</v>
      </c>
      <c r="X24" s="44">
        <v>44</v>
      </c>
      <c r="Y24" s="44">
        <v>44</v>
      </c>
      <c r="Z24" s="44">
        <v>44</v>
      </c>
      <c r="AA24" s="44">
        <v>44</v>
      </c>
      <c r="AB24" s="44">
        <v>45.2</v>
      </c>
      <c r="AC24" s="44">
        <v>45.2</v>
      </c>
      <c r="AD24" s="44">
        <v>45.2</v>
      </c>
      <c r="AE24" s="44">
        <v>45.2</v>
      </c>
      <c r="AF24" s="44">
        <v>45.2</v>
      </c>
      <c r="AG24" s="59">
        <v>44</v>
      </c>
      <c r="AH24" s="45">
        <f t="shared" si="2"/>
        <v>45.2</v>
      </c>
      <c r="AI24" s="46">
        <f t="shared" si="3"/>
        <v>32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31.6</v>
      </c>
      <c r="C25" s="44">
        <v>28.3</v>
      </c>
      <c r="D25" s="44">
        <v>28.3</v>
      </c>
      <c r="E25" s="44">
        <v>24</v>
      </c>
      <c r="F25" s="44">
        <v>24</v>
      </c>
      <c r="G25" s="44">
        <v>24</v>
      </c>
      <c r="H25" s="44">
        <v>24</v>
      </c>
      <c r="I25" s="44">
        <v>30</v>
      </c>
      <c r="J25" s="44">
        <v>30</v>
      </c>
      <c r="K25" s="44">
        <v>30</v>
      </c>
      <c r="L25" s="44">
        <v>39</v>
      </c>
      <c r="M25" s="44">
        <v>39</v>
      </c>
      <c r="N25" s="44">
        <v>42</v>
      </c>
      <c r="O25" s="44">
        <v>42</v>
      </c>
      <c r="P25" s="44">
        <v>42</v>
      </c>
      <c r="Q25" s="44">
        <v>42</v>
      </c>
      <c r="R25" s="44">
        <v>42</v>
      </c>
      <c r="S25" s="44">
        <v>42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42</v>
      </c>
      <c r="AG25" s="59">
        <v>42</v>
      </c>
      <c r="AH25" s="45">
        <f t="shared" si="2"/>
        <v>42</v>
      </c>
      <c r="AI25" s="46">
        <f t="shared" si="3"/>
        <v>24</v>
      </c>
      <c r="AK25" s="47"/>
      <c r="AL25" s="57" t="s">
        <v>29</v>
      </c>
      <c r="AM25" s="58">
        <f t="shared" ref="AM25:BJ25" si="19">AM22+AM23</f>
        <v>2145.6999999999994</v>
      </c>
      <c r="AN25" s="58">
        <f t="shared" si="19"/>
        <v>2115.4999999999995</v>
      </c>
      <c r="AO25" s="58">
        <f t="shared" si="19"/>
        <v>2079.5999999999995</v>
      </c>
      <c r="AP25" s="58">
        <f t="shared" si="19"/>
        <v>1979.6999999999998</v>
      </c>
      <c r="AQ25" s="58">
        <f t="shared" si="19"/>
        <v>1973.0999999999997</v>
      </c>
      <c r="AR25" s="58">
        <f t="shared" si="19"/>
        <v>1956.4999999999998</v>
      </c>
      <c r="AS25" s="58">
        <f t="shared" si="19"/>
        <v>1892.7999999999997</v>
      </c>
      <c r="AT25" s="58">
        <f t="shared" si="19"/>
        <v>1924.0999999999997</v>
      </c>
      <c r="AU25" s="58">
        <f t="shared" si="19"/>
        <v>1960.3999999999996</v>
      </c>
      <c r="AV25" s="58">
        <f t="shared" si="19"/>
        <v>1861.5099999999998</v>
      </c>
      <c r="AW25" s="58">
        <f t="shared" si="19"/>
        <v>2032.3999999999996</v>
      </c>
      <c r="AX25" s="58">
        <f t="shared" si="19"/>
        <v>2066.7099999999996</v>
      </c>
      <c r="AY25" s="58">
        <f t="shared" si="19"/>
        <v>2058.91</v>
      </c>
      <c r="AZ25" s="58">
        <f t="shared" si="19"/>
        <v>2053.6099999999997</v>
      </c>
      <c r="BA25" s="58">
        <f t="shared" si="19"/>
        <v>2123.41</v>
      </c>
      <c r="BB25" s="58">
        <f t="shared" si="19"/>
        <v>2089.9099999999994</v>
      </c>
      <c r="BC25" s="58">
        <f t="shared" si="19"/>
        <v>2117.41</v>
      </c>
      <c r="BD25" s="58">
        <f t="shared" si="19"/>
        <v>2022.7099999999996</v>
      </c>
      <c r="BE25" s="58">
        <f t="shared" si="19"/>
        <v>2030.51</v>
      </c>
      <c r="BF25" s="58">
        <f t="shared" si="19"/>
        <v>2266.91</v>
      </c>
      <c r="BG25" s="58">
        <f t="shared" si="19"/>
        <v>2195.5999999999995</v>
      </c>
      <c r="BH25" s="58">
        <f t="shared" si="19"/>
        <v>2237.5</v>
      </c>
      <c r="BI25" s="58">
        <f t="shared" si="19"/>
        <v>2106.6999999999998</v>
      </c>
      <c r="BJ25" s="58">
        <f t="shared" si="19"/>
        <v>2071.4999999999995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40</v>
      </c>
      <c r="C26" s="44">
        <v>40</v>
      </c>
      <c r="D26" s="44">
        <v>40</v>
      </c>
      <c r="E26" s="44">
        <v>40</v>
      </c>
      <c r="F26" s="44">
        <v>40</v>
      </c>
      <c r="G26" s="44">
        <v>40</v>
      </c>
      <c r="H26" s="44">
        <v>40</v>
      </c>
      <c r="I26" s="44">
        <v>40.200000000000003</v>
      </c>
      <c r="J26" s="44">
        <v>40.200000000000003</v>
      </c>
      <c r="K26" s="44">
        <v>40.200000000000003</v>
      </c>
      <c r="L26" s="44">
        <v>40.200000000000003</v>
      </c>
      <c r="M26" s="44">
        <v>40.200000000000003</v>
      </c>
      <c r="N26" s="44">
        <v>40.200000000000003</v>
      </c>
      <c r="O26" s="44">
        <v>40.200000000000003</v>
      </c>
      <c r="P26" s="44">
        <v>40.200000000000003</v>
      </c>
      <c r="Q26" s="44">
        <v>40.200000000000003</v>
      </c>
      <c r="R26" s="44">
        <v>40.200000000000003</v>
      </c>
      <c r="S26" s="44">
        <v>40.200000000000003</v>
      </c>
      <c r="T26" s="44">
        <v>40.200000000000003</v>
      </c>
      <c r="U26" s="44">
        <v>40.200000000000003</v>
      </c>
      <c r="V26" s="44">
        <v>40.200000000000003</v>
      </c>
      <c r="W26" s="44">
        <v>40.200000000000003</v>
      </c>
      <c r="X26" s="44">
        <v>40.200000000000003</v>
      </c>
      <c r="Y26" s="44">
        <v>40.200000000000003</v>
      </c>
      <c r="Z26" s="44">
        <v>40.200000000000003</v>
      </c>
      <c r="AA26" s="44">
        <v>40.200000000000003</v>
      </c>
      <c r="AB26" s="44">
        <v>40.200000000000003</v>
      </c>
      <c r="AC26" s="44">
        <v>40.200000000000003</v>
      </c>
      <c r="AD26" s="44">
        <v>40.200000000000003</v>
      </c>
      <c r="AE26" s="44">
        <v>40.200000000000003</v>
      </c>
      <c r="AF26" s="44">
        <v>40.200000000000003</v>
      </c>
      <c r="AG26" s="59">
        <v>40</v>
      </c>
      <c r="AH26" s="45">
        <f t="shared" si="2"/>
        <v>40.200000000000003</v>
      </c>
      <c r="AI26" s="46">
        <f t="shared" si="3"/>
        <v>40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40.799999999999997</v>
      </c>
      <c r="C27" s="44">
        <v>40.799999999999997</v>
      </c>
      <c r="D27" s="44">
        <v>40.799999999999997</v>
      </c>
      <c r="E27" s="44">
        <v>40.799999999999997</v>
      </c>
      <c r="F27" s="44">
        <v>40.799999999999997</v>
      </c>
      <c r="G27" s="44">
        <v>40.799999999999997</v>
      </c>
      <c r="H27" s="44">
        <v>40.799999999999997</v>
      </c>
      <c r="I27" s="44">
        <v>40.799999999999997</v>
      </c>
      <c r="J27" s="44">
        <v>40.799999999999997</v>
      </c>
      <c r="K27" s="44">
        <v>40.799999999999997</v>
      </c>
      <c r="L27" s="44">
        <v>40.799999999999997</v>
      </c>
      <c r="M27" s="44">
        <v>40.799999999999997</v>
      </c>
      <c r="N27" s="44">
        <v>40.799999999999997</v>
      </c>
      <c r="O27" s="44">
        <v>40.799999999999997</v>
      </c>
      <c r="P27" s="44">
        <v>40.799999999999997</v>
      </c>
      <c r="Q27" s="44">
        <v>40.799999999999997</v>
      </c>
      <c r="R27" s="44">
        <v>40.799999999999997</v>
      </c>
      <c r="S27" s="44">
        <v>40.799999999999997</v>
      </c>
      <c r="T27" s="44">
        <v>40.799999999999997</v>
      </c>
      <c r="U27" s="44">
        <v>40.799999999999997</v>
      </c>
      <c r="V27" s="44">
        <v>40.799999999999997</v>
      </c>
      <c r="W27" s="44">
        <v>40.799999999999997</v>
      </c>
      <c r="X27" s="44">
        <v>40.799999999999997</v>
      </c>
      <c r="Y27" s="44">
        <v>40.799999999999997</v>
      </c>
      <c r="Z27" s="44">
        <v>40.799999999999997</v>
      </c>
      <c r="AA27" s="44">
        <v>40.799999999999997</v>
      </c>
      <c r="AB27" s="44">
        <v>40.799999999999997</v>
      </c>
      <c r="AC27" s="44">
        <v>40.799999999999997</v>
      </c>
      <c r="AD27" s="44">
        <v>40.799999999999997</v>
      </c>
      <c r="AE27" s="44">
        <v>40.799999999999997</v>
      </c>
      <c r="AF27" s="44">
        <v>40.799999999999997</v>
      </c>
      <c r="AG27" s="59">
        <v>38.46</v>
      </c>
      <c r="AH27" s="45">
        <f t="shared" si="2"/>
        <v>40.799999999999997</v>
      </c>
      <c r="AI27" s="46">
        <f t="shared" si="3"/>
        <v>40.799999999999997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30.2</v>
      </c>
      <c r="C28" s="44">
        <v>25.5</v>
      </c>
      <c r="D28" s="44">
        <v>25.5</v>
      </c>
      <c r="E28" s="44">
        <v>25.5</v>
      </c>
      <c r="F28" s="44">
        <v>25.5</v>
      </c>
      <c r="G28" s="44">
        <v>25.5</v>
      </c>
      <c r="H28" s="44">
        <v>25.5</v>
      </c>
      <c r="I28" s="44">
        <v>25.5</v>
      </c>
      <c r="J28" s="44">
        <v>25.5</v>
      </c>
      <c r="K28" s="44">
        <v>25.5</v>
      </c>
      <c r="L28" s="44">
        <v>35</v>
      </c>
      <c r="M28" s="44">
        <v>30.1</v>
      </c>
      <c r="N28" s="44">
        <v>39</v>
      </c>
      <c r="O28" s="44">
        <v>39</v>
      </c>
      <c r="P28" s="44">
        <v>39</v>
      </c>
      <c r="Q28" s="44">
        <v>39</v>
      </c>
      <c r="R28" s="44">
        <v>39</v>
      </c>
      <c r="S28" s="44">
        <v>39</v>
      </c>
      <c r="T28" s="44">
        <v>39</v>
      </c>
      <c r="U28" s="44">
        <v>39</v>
      </c>
      <c r="V28" s="44">
        <v>39</v>
      </c>
      <c r="W28" s="44">
        <v>39</v>
      </c>
      <c r="X28" s="44">
        <v>39</v>
      </c>
      <c r="Y28" s="44">
        <v>39</v>
      </c>
      <c r="Z28" s="44">
        <v>39</v>
      </c>
      <c r="AA28" s="44">
        <v>39</v>
      </c>
      <c r="AB28" s="44">
        <v>39</v>
      </c>
      <c r="AC28" s="44">
        <v>39</v>
      </c>
      <c r="AD28" s="44">
        <v>39</v>
      </c>
      <c r="AE28" s="44">
        <v>39</v>
      </c>
      <c r="AF28" s="44">
        <v>39</v>
      </c>
      <c r="AG28" s="59">
        <v>38</v>
      </c>
      <c r="AH28" s="45">
        <f t="shared" si="2"/>
        <v>39</v>
      </c>
      <c r="AI28" s="46">
        <f t="shared" si="3"/>
        <v>25.5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30.1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30.4</v>
      </c>
      <c r="J29" s="44">
        <v>30.4</v>
      </c>
      <c r="K29" s="44">
        <v>30.4</v>
      </c>
      <c r="L29" s="44">
        <v>30.4</v>
      </c>
      <c r="M29" s="44">
        <v>30.4</v>
      </c>
      <c r="N29" s="44">
        <v>30.4</v>
      </c>
      <c r="O29" s="44">
        <v>30.4</v>
      </c>
      <c r="P29" s="44">
        <v>30.4</v>
      </c>
      <c r="Q29" s="44">
        <v>30.4</v>
      </c>
      <c r="R29" s="44">
        <v>30.4</v>
      </c>
      <c r="S29" s="44">
        <v>29.8</v>
      </c>
      <c r="T29" s="44">
        <v>32</v>
      </c>
      <c r="U29" s="44">
        <v>32</v>
      </c>
      <c r="V29" s="44">
        <v>32</v>
      </c>
      <c r="W29" s="44">
        <v>32</v>
      </c>
      <c r="X29" s="44">
        <v>32</v>
      </c>
      <c r="Y29" s="44">
        <v>32</v>
      </c>
      <c r="Z29" s="44">
        <v>32</v>
      </c>
      <c r="AA29" s="44">
        <v>32</v>
      </c>
      <c r="AB29" s="44">
        <v>37.1</v>
      </c>
      <c r="AC29" s="44">
        <v>37.1</v>
      </c>
      <c r="AD29" s="44">
        <v>37.1</v>
      </c>
      <c r="AE29" s="44">
        <v>37.1</v>
      </c>
      <c r="AF29" s="44">
        <v>33.299999999999997</v>
      </c>
      <c r="AG29" s="59">
        <v>36</v>
      </c>
      <c r="AH29" s="45">
        <f t="shared" si="2"/>
        <v>37.1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11.5</v>
      </c>
      <c r="C30" s="44">
        <v>8.1999999999999993</v>
      </c>
      <c r="D30" s="44">
        <v>8.1999999999999993</v>
      </c>
      <c r="E30" s="44">
        <v>8.1999999999999993</v>
      </c>
      <c r="F30" s="44">
        <v>8.1999999999999993</v>
      </c>
      <c r="G30" s="44">
        <v>8.1999999999999993</v>
      </c>
      <c r="H30" s="44">
        <v>8.1999999999999993</v>
      </c>
      <c r="I30" s="44">
        <v>8.1999999999999993</v>
      </c>
      <c r="J30" s="44">
        <v>8.1999999999999993</v>
      </c>
      <c r="K30" s="44">
        <v>8.1999999999999993</v>
      </c>
      <c r="L30" s="44">
        <v>8.1999999999999993</v>
      </c>
      <c r="M30" s="44">
        <v>8.1999999999999993</v>
      </c>
      <c r="N30" s="44">
        <v>8.1999999999999993</v>
      </c>
      <c r="O30" s="44">
        <v>8.1999999999999993</v>
      </c>
      <c r="P30" s="44">
        <v>8.1999999999999993</v>
      </c>
      <c r="Q30" s="44">
        <v>8.1999999999999993</v>
      </c>
      <c r="R30" s="44">
        <v>8.1999999999999993</v>
      </c>
      <c r="S30" s="44">
        <v>35.5</v>
      </c>
      <c r="T30" s="44">
        <v>35.5</v>
      </c>
      <c r="U30" s="44">
        <v>35.5</v>
      </c>
      <c r="V30" s="44">
        <v>35.5</v>
      </c>
      <c r="W30" s="44">
        <v>35.5</v>
      </c>
      <c r="X30" s="44">
        <v>35.5</v>
      </c>
      <c r="Y30" s="44">
        <v>35.5</v>
      </c>
      <c r="Z30" s="44">
        <v>35.5</v>
      </c>
      <c r="AA30" s="44">
        <v>35.5</v>
      </c>
      <c r="AB30" s="44">
        <v>37.1</v>
      </c>
      <c r="AC30" s="44">
        <v>37.1</v>
      </c>
      <c r="AD30" s="44">
        <v>37.1</v>
      </c>
      <c r="AE30" s="44">
        <v>37.1</v>
      </c>
      <c r="AF30" s="44">
        <v>37.1</v>
      </c>
      <c r="AG30" s="59">
        <v>35.5</v>
      </c>
      <c r="AH30" s="45">
        <f t="shared" si="2"/>
        <v>37.1</v>
      </c>
      <c r="AI30" s="46">
        <f t="shared" si="3"/>
        <v>8.1999999999999993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21.6</v>
      </c>
      <c r="C31" s="44">
        <v>21.6</v>
      </c>
      <c r="D31" s="44">
        <v>21.6</v>
      </c>
      <c r="E31" s="44">
        <v>21.6</v>
      </c>
      <c r="F31" s="44">
        <v>21.6</v>
      </c>
      <c r="G31" s="44">
        <v>21.6</v>
      </c>
      <c r="H31" s="44">
        <v>21.6</v>
      </c>
      <c r="I31" s="44">
        <v>21.6</v>
      </c>
      <c r="J31" s="44">
        <v>21.6</v>
      </c>
      <c r="K31" s="44">
        <v>21.6</v>
      </c>
      <c r="L31" s="44">
        <v>21.6</v>
      </c>
      <c r="M31" s="44">
        <v>21.6</v>
      </c>
      <c r="N31" s="44">
        <v>21.6</v>
      </c>
      <c r="O31" s="44">
        <v>21.6</v>
      </c>
      <c r="P31" s="44">
        <v>21.6</v>
      </c>
      <c r="Q31" s="44">
        <v>21.6</v>
      </c>
      <c r="R31" s="44">
        <v>21.6</v>
      </c>
      <c r="S31" s="44">
        <v>21.6</v>
      </c>
      <c r="T31" s="44">
        <v>21.6</v>
      </c>
      <c r="U31" s="44">
        <v>21.6</v>
      </c>
      <c r="V31" s="44">
        <v>21.6</v>
      </c>
      <c r="W31" s="44">
        <v>21.6</v>
      </c>
      <c r="X31" s="44">
        <v>21.6</v>
      </c>
      <c r="Y31" s="44">
        <v>21.6</v>
      </c>
      <c r="Z31" s="44">
        <v>21.6</v>
      </c>
      <c r="AA31" s="44">
        <v>21.6</v>
      </c>
      <c r="AB31" s="44">
        <v>21.6</v>
      </c>
      <c r="AC31" s="44">
        <v>21.6</v>
      </c>
      <c r="AD31" s="44">
        <v>0</v>
      </c>
      <c r="AE31" s="44">
        <v>0</v>
      </c>
      <c r="AF31" s="44">
        <v>10.6</v>
      </c>
      <c r="AG31" s="59">
        <v>32</v>
      </c>
      <c r="AH31" s="45">
        <f t="shared" si="2"/>
        <v>21.6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23.3</v>
      </c>
      <c r="C33" s="44">
        <v>23.3</v>
      </c>
      <c r="D33" s="44">
        <v>23.3</v>
      </c>
      <c r="E33" s="44">
        <v>23.3</v>
      </c>
      <c r="F33" s="44">
        <v>23.3</v>
      </c>
      <c r="G33" s="44">
        <v>23.3</v>
      </c>
      <c r="H33" s="44">
        <v>23.3</v>
      </c>
      <c r="I33" s="44">
        <v>23.3</v>
      </c>
      <c r="J33" s="44">
        <v>23.3</v>
      </c>
      <c r="K33" s="44">
        <v>23.3</v>
      </c>
      <c r="L33" s="44">
        <v>23.3</v>
      </c>
      <c r="M33" s="44">
        <v>29.1</v>
      </c>
      <c r="N33" s="44">
        <v>29.1</v>
      </c>
      <c r="O33" s="44">
        <v>29.1</v>
      </c>
      <c r="P33" s="44">
        <v>29.1</v>
      </c>
      <c r="Q33" s="44">
        <v>29.1</v>
      </c>
      <c r="R33" s="44">
        <v>29.1</v>
      </c>
      <c r="S33" s="44">
        <v>29.1</v>
      </c>
      <c r="T33" s="44">
        <v>29.1</v>
      </c>
      <c r="U33" s="44">
        <v>29.1</v>
      </c>
      <c r="V33" s="44">
        <v>26.1</v>
      </c>
      <c r="W33" s="44">
        <v>26.1</v>
      </c>
      <c r="X33" s="44">
        <v>26.1</v>
      </c>
      <c r="Y33" s="44">
        <v>33</v>
      </c>
      <c r="Z33" s="44">
        <v>33</v>
      </c>
      <c r="AA33" s="44">
        <v>33</v>
      </c>
      <c r="AB33" s="44">
        <v>33</v>
      </c>
      <c r="AC33" s="44">
        <v>33</v>
      </c>
      <c r="AD33" s="44">
        <v>33</v>
      </c>
      <c r="AE33" s="44">
        <v>15</v>
      </c>
      <c r="AF33" s="44">
        <v>15</v>
      </c>
      <c r="AG33" s="59">
        <v>29.04</v>
      </c>
      <c r="AH33" s="45">
        <f t="shared" si="2"/>
        <v>33</v>
      </c>
      <c r="AI33" s="46">
        <f t="shared" si="3"/>
        <v>15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23</v>
      </c>
      <c r="C34" s="44">
        <v>23</v>
      </c>
      <c r="D34" s="44">
        <v>23</v>
      </c>
      <c r="E34" s="44">
        <v>25.7</v>
      </c>
      <c r="F34" s="44">
        <v>25.7</v>
      </c>
      <c r="G34" s="44">
        <v>25.7</v>
      </c>
      <c r="H34" s="44">
        <v>25.7</v>
      </c>
      <c r="I34" s="44">
        <v>25.7</v>
      </c>
      <c r="J34" s="44">
        <v>25.7</v>
      </c>
      <c r="K34" s="44">
        <v>25.7</v>
      </c>
      <c r="L34" s="44">
        <v>25.7</v>
      </c>
      <c r="M34" s="44">
        <v>28.4</v>
      </c>
      <c r="N34" s="44">
        <v>28.4</v>
      </c>
      <c r="O34" s="44">
        <v>28.4</v>
      </c>
      <c r="P34" s="44">
        <v>28.4</v>
      </c>
      <c r="Q34" s="44">
        <v>28.4</v>
      </c>
      <c r="R34" s="44">
        <v>28.4</v>
      </c>
      <c r="S34" s="44">
        <v>28.4</v>
      </c>
      <c r="T34" s="44">
        <v>28.4</v>
      </c>
      <c r="U34" s="44">
        <v>28.4</v>
      </c>
      <c r="V34" s="44">
        <v>28.4</v>
      </c>
      <c r="W34" s="44">
        <v>28.4</v>
      </c>
      <c r="X34" s="44">
        <v>28.4</v>
      </c>
      <c r="Y34" s="44">
        <v>28.4</v>
      </c>
      <c r="Z34" s="44">
        <v>28.4</v>
      </c>
      <c r="AA34" s="44">
        <v>28.4</v>
      </c>
      <c r="AB34" s="44">
        <v>28.4</v>
      </c>
      <c r="AC34" s="44">
        <v>28.4</v>
      </c>
      <c r="AD34" s="44">
        <v>28.4</v>
      </c>
      <c r="AE34" s="44">
        <v>28.4</v>
      </c>
      <c r="AF34" s="44">
        <v>28.4</v>
      </c>
      <c r="AG34" s="59">
        <v>28.1</v>
      </c>
      <c r="AH34" s="45">
        <f t="shared" si="2"/>
        <v>28.4</v>
      </c>
      <c r="AI34" s="46">
        <f t="shared" si="3"/>
        <v>23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22.2</v>
      </c>
      <c r="C35" s="44">
        <v>19.600000000000001</v>
      </c>
      <c r="D35" s="44">
        <v>16.600000000000001</v>
      </c>
      <c r="E35" s="44">
        <v>14</v>
      </c>
      <c r="F35" s="44">
        <v>16.600000000000001</v>
      </c>
      <c r="G35" s="44">
        <v>16.600000000000001</v>
      </c>
      <c r="H35" s="44">
        <v>16.600000000000001</v>
      </c>
      <c r="I35" s="44">
        <v>19.399999999999999</v>
      </c>
      <c r="J35" s="44">
        <v>19.399999999999999</v>
      </c>
      <c r="K35" s="44">
        <v>19.399999999999999</v>
      </c>
      <c r="L35" s="44">
        <v>19.399999999999999</v>
      </c>
      <c r="M35" s="44">
        <v>25</v>
      </c>
      <c r="N35" s="44">
        <v>25</v>
      </c>
      <c r="O35" s="44">
        <v>25</v>
      </c>
      <c r="P35" s="44">
        <v>25</v>
      </c>
      <c r="Q35" s="44">
        <v>25</v>
      </c>
      <c r="R35" s="44">
        <v>25</v>
      </c>
      <c r="S35" s="44">
        <v>25</v>
      </c>
      <c r="T35" s="44">
        <v>25</v>
      </c>
      <c r="U35" s="44">
        <v>25</v>
      </c>
      <c r="V35" s="44">
        <v>26.5</v>
      </c>
      <c r="W35" s="44">
        <v>26.5</v>
      </c>
      <c r="X35" s="44">
        <v>26.5</v>
      </c>
      <c r="Y35" s="44">
        <v>26.5</v>
      </c>
      <c r="Z35" s="44">
        <v>26.5</v>
      </c>
      <c r="AA35" s="44">
        <v>26.5</v>
      </c>
      <c r="AB35" s="44">
        <v>26.4</v>
      </c>
      <c r="AC35" s="44">
        <v>26.4</v>
      </c>
      <c r="AD35" s="44">
        <v>26.4</v>
      </c>
      <c r="AE35" s="44">
        <v>26.4</v>
      </c>
      <c r="AF35" s="44">
        <v>26.4</v>
      </c>
      <c r="AG35" s="59">
        <v>27</v>
      </c>
      <c r="AH35" s="45">
        <f t="shared" si="2"/>
        <v>26.5</v>
      </c>
      <c r="AI35" s="46">
        <f t="shared" si="3"/>
        <v>14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59">
        <v>25</v>
      </c>
      <c r="AH36" s="45">
        <f t="shared" si="2"/>
        <v>0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20.3</v>
      </c>
      <c r="C37" s="44">
        <v>20.3</v>
      </c>
      <c r="D37" s="44">
        <v>20.3</v>
      </c>
      <c r="E37" s="44">
        <v>18</v>
      </c>
      <c r="F37" s="44">
        <v>18</v>
      </c>
      <c r="G37" s="44">
        <v>18</v>
      </c>
      <c r="H37" s="44">
        <v>18</v>
      </c>
      <c r="I37" s="44">
        <v>18</v>
      </c>
      <c r="J37" s="44">
        <v>18</v>
      </c>
      <c r="K37" s="44">
        <v>18</v>
      </c>
      <c r="L37" s="44">
        <v>18</v>
      </c>
      <c r="M37" s="44">
        <v>12.5</v>
      </c>
      <c r="N37" s="44">
        <v>12.5</v>
      </c>
      <c r="O37" s="44">
        <v>12.5</v>
      </c>
      <c r="P37" s="44">
        <v>12.5</v>
      </c>
      <c r="Q37" s="44">
        <v>12.5</v>
      </c>
      <c r="R37" s="44">
        <v>12.5</v>
      </c>
      <c r="S37" s="44">
        <v>12.5</v>
      </c>
      <c r="T37" s="44">
        <v>12.5</v>
      </c>
      <c r="U37" s="44">
        <v>12.5</v>
      </c>
      <c r="V37" s="44">
        <v>12.5</v>
      </c>
      <c r="W37" s="44">
        <v>12.5</v>
      </c>
      <c r="X37" s="44">
        <v>12.5</v>
      </c>
      <c r="Y37" s="44">
        <v>12.5</v>
      </c>
      <c r="Z37" s="44">
        <v>12.5</v>
      </c>
      <c r="AA37" s="44">
        <v>12.5</v>
      </c>
      <c r="AB37" s="44">
        <v>12.4</v>
      </c>
      <c r="AC37" s="44">
        <v>12.4</v>
      </c>
      <c r="AD37" s="44">
        <v>12.4</v>
      </c>
      <c r="AE37" s="44">
        <v>12.4</v>
      </c>
      <c r="AF37" s="44">
        <v>12.4</v>
      </c>
      <c r="AG37" s="59">
        <v>25</v>
      </c>
      <c r="AH37" s="45">
        <f t="shared" si="2"/>
        <v>20.3</v>
      </c>
      <c r="AI37" s="46">
        <f t="shared" si="3"/>
        <v>12.4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20.5</v>
      </c>
      <c r="C38" s="44">
        <v>20.5</v>
      </c>
      <c r="D38" s="44">
        <v>20.5</v>
      </c>
      <c r="E38" s="44">
        <v>20.5</v>
      </c>
      <c r="F38" s="44">
        <v>20.5</v>
      </c>
      <c r="G38" s="44">
        <v>20.5</v>
      </c>
      <c r="H38" s="44">
        <v>20.5</v>
      </c>
      <c r="I38" s="44">
        <v>20.5</v>
      </c>
      <c r="J38" s="44">
        <v>20.5</v>
      </c>
      <c r="K38" s="44">
        <v>20.5</v>
      </c>
      <c r="L38" s="44">
        <v>20.5</v>
      </c>
      <c r="M38" s="44">
        <v>20.5</v>
      </c>
      <c r="N38" s="44">
        <v>25.2</v>
      </c>
      <c r="O38" s="44">
        <v>25.2</v>
      </c>
      <c r="P38" s="44">
        <v>25.2</v>
      </c>
      <c r="Q38" s="44">
        <v>25.2</v>
      </c>
      <c r="R38" s="44">
        <v>25.2</v>
      </c>
      <c r="S38" s="44">
        <v>25.2</v>
      </c>
      <c r="T38" s="44">
        <v>25.2</v>
      </c>
      <c r="U38" s="44">
        <v>25.2</v>
      </c>
      <c r="V38" s="44">
        <v>25.2</v>
      </c>
      <c r="W38" s="44">
        <v>25.2</v>
      </c>
      <c r="X38" s="44">
        <v>25.2</v>
      </c>
      <c r="Y38" s="44">
        <v>25.2</v>
      </c>
      <c r="Z38" s="44">
        <v>25.2</v>
      </c>
      <c r="AA38" s="44">
        <v>25.2</v>
      </c>
      <c r="AB38" s="44">
        <v>25.2</v>
      </c>
      <c r="AC38" s="44">
        <v>25.2</v>
      </c>
      <c r="AD38" s="44">
        <v>25.2</v>
      </c>
      <c r="AE38" s="44">
        <v>25.2</v>
      </c>
      <c r="AF38" s="44">
        <v>25.2</v>
      </c>
      <c r="AG38" s="59">
        <v>25</v>
      </c>
      <c r="AH38" s="45">
        <f t="shared" si="2"/>
        <v>25.2</v>
      </c>
      <c r="AI38" s="46">
        <f t="shared" si="3"/>
        <v>20.5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21.2</v>
      </c>
      <c r="C39" s="44">
        <v>18</v>
      </c>
      <c r="D39" s="44">
        <v>15.3</v>
      </c>
      <c r="E39" s="44">
        <v>13</v>
      </c>
      <c r="F39" s="44">
        <v>15</v>
      </c>
      <c r="G39" s="44">
        <v>15</v>
      </c>
      <c r="H39" s="44">
        <v>15</v>
      </c>
      <c r="I39" s="44">
        <v>17.899999999999999</v>
      </c>
      <c r="J39" s="44">
        <v>17.899999999999999</v>
      </c>
      <c r="K39" s="44">
        <v>17.899999999999999</v>
      </c>
      <c r="L39" s="44">
        <v>17.899999999999999</v>
      </c>
      <c r="M39" s="44">
        <v>17.899999999999999</v>
      </c>
      <c r="N39" s="44">
        <v>17.899999999999999</v>
      </c>
      <c r="O39" s="44">
        <v>17.899999999999999</v>
      </c>
      <c r="P39" s="44">
        <v>17.899999999999999</v>
      </c>
      <c r="Q39" s="44">
        <v>17.899999999999999</v>
      </c>
      <c r="R39" s="44">
        <v>17.899999999999999</v>
      </c>
      <c r="S39" s="44">
        <v>25.6</v>
      </c>
      <c r="T39" s="44">
        <v>25.6</v>
      </c>
      <c r="U39" s="44">
        <v>25.6</v>
      </c>
      <c r="V39" s="44">
        <v>25.6</v>
      </c>
      <c r="W39" s="44">
        <v>25.6</v>
      </c>
      <c r="X39" s="44">
        <v>25.6</v>
      </c>
      <c r="Y39" s="44">
        <v>25.6</v>
      </c>
      <c r="Z39" s="44">
        <v>25.6</v>
      </c>
      <c r="AA39" s="44">
        <v>25.6</v>
      </c>
      <c r="AB39" s="44">
        <v>25.7</v>
      </c>
      <c r="AC39" s="44">
        <v>25.7</v>
      </c>
      <c r="AD39" s="44">
        <v>25.7</v>
      </c>
      <c r="AE39" s="44">
        <v>25.7</v>
      </c>
      <c r="AF39" s="44">
        <v>25.7</v>
      </c>
      <c r="AG39" s="59">
        <v>25</v>
      </c>
      <c r="AH39" s="45">
        <f t="shared" si="2"/>
        <v>25.7</v>
      </c>
      <c r="AI39" s="46">
        <f t="shared" si="3"/>
        <v>13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20.3</v>
      </c>
      <c r="C40" s="44">
        <v>20.3</v>
      </c>
      <c r="D40" s="44">
        <v>20.3</v>
      </c>
      <c r="E40" s="44">
        <v>18</v>
      </c>
      <c r="F40" s="44">
        <v>18</v>
      </c>
      <c r="G40" s="44">
        <v>18</v>
      </c>
      <c r="H40" s="44">
        <v>18</v>
      </c>
      <c r="I40" s="44">
        <v>18</v>
      </c>
      <c r="J40" s="44">
        <v>18</v>
      </c>
      <c r="K40" s="44">
        <v>18</v>
      </c>
      <c r="L40" s="44">
        <v>18</v>
      </c>
      <c r="M40" s="44">
        <v>18</v>
      </c>
      <c r="N40" s="44">
        <v>18</v>
      </c>
      <c r="O40" s="44">
        <v>18</v>
      </c>
      <c r="P40" s="44">
        <v>18</v>
      </c>
      <c r="Q40" s="44">
        <v>18</v>
      </c>
      <c r="R40" s="44">
        <v>18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18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59">
        <v>24</v>
      </c>
      <c r="AH41" s="45">
        <f t="shared" si="2"/>
        <v>0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</v>
      </c>
      <c r="C42" s="44">
        <v>25</v>
      </c>
      <c r="D42" s="44">
        <v>25</v>
      </c>
      <c r="E42" s="44">
        <v>25</v>
      </c>
      <c r="F42" s="44">
        <v>25</v>
      </c>
      <c r="G42" s="44">
        <v>25</v>
      </c>
      <c r="H42" s="44">
        <v>25</v>
      </c>
      <c r="I42" s="44">
        <v>25</v>
      </c>
      <c r="J42" s="44">
        <v>25</v>
      </c>
      <c r="K42" s="44">
        <v>25</v>
      </c>
      <c r="L42" s="44">
        <v>25</v>
      </c>
      <c r="M42" s="44">
        <v>25</v>
      </c>
      <c r="N42" s="44">
        <v>25</v>
      </c>
      <c r="O42" s="44">
        <v>25</v>
      </c>
      <c r="P42" s="44">
        <v>25</v>
      </c>
      <c r="Q42" s="44">
        <v>25</v>
      </c>
      <c r="R42" s="44">
        <v>25</v>
      </c>
      <c r="S42" s="44">
        <v>25</v>
      </c>
      <c r="T42" s="44">
        <v>25</v>
      </c>
      <c r="U42" s="44">
        <v>25</v>
      </c>
      <c r="V42" s="44">
        <v>25</v>
      </c>
      <c r="W42" s="44">
        <v>25</v>
      </c>
      <c r="X42" s="44">
        <v>25</v>
      </c>
      <c r="Y42" s="44">
        <v>25</v>
      </c>
      <c r="Z42" s="44">
        <v>25</v>
      </c>
      <c r="AA42" s="44">
        <v>25</v>
      </c>
      <c r="AB42" s="44">
        <v>24.9</v>
      </c>
      <c r="AC42" s="44">
        <v>24.9</v>
      </c>
      <c r="AD42" s="44">
        <v>24.9</v>
      </c>
      <c r="AE42" s="44">
        <v>24.9</v>
      </c>
      <c r="AF42" s="44">
        <v>24.9</v>
      </c>
      <c r="AG42" s="59">
        <v>23.5</v>
      </c>
      <c r="AH42" s="45">
        <f t="shared" si="2"/>
        <v>25</v>
      </c>
      <c r="AI42" s="46">
        <f t="shared" si="3"/>
        <v>24.9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6.9</v>
      </c>
      <c r="C43" s="44">
        <v>6.9</v>
      </c>
      <c r="D43" s="44">
        <v>6.9</v>
      </c>
      <c r="E43" s="44">
        <v>6.9</v>
      </c>
      <c r="F43" s="44">
        <v>6.9</v>
      </c>
      <c r="G43" s="44">
        <v>6.9</v>
      </c>
      <c r="H43" s="44">
        <v>6.9</v>
      </c>
      <c r="I43" s="44">
        <v>6.9</v>
      </c>
      <c r="J43" s="44">
        <v>6.9</v>
      </c>
      <c r="K43" s="44">
        <v>6.9</v>
      </c>
      <c r="L43" s="44">
        <v>6.9</v>
      </c>
      <c r="M43" s="44">
        <v>6.9</v>
      </c>
      <c r="N43" s="44">
        <v>6.9</v>
      </c>
      <c r="O43" s="44">
        <v>22.7</v>
      </c>
      <c r="P43" s="44">
        <v>22.7</v>
      </c>
      <c r="Q43" s="44">
        <v>22.7</v>
      </c>
      <c r="R43" s="44">
        <v>22.7</v>
      </c>
      <c r="S43" s="44">
        <v>22.7</v>
      </c>
      <c r="T43" s="44">
        <v>22.7</v>
      </c>
      <c r="U43" s="44">
        <v>22.7</v>
      </c>
      <c r="V43" s="44">
        <v>22.7</v>
      </c>
      <c r="W43" s="44">
        <v>22.7</v>
      </c>
      <c r="X43" s="44">
        <v>22.7</v>
      </c>
      <c r="Y43" s="44">
        <v>22.7</v>
      </c>
      <c r="Z43" s="44">
        <v>22.7</v>
      </c>
      <c r="AA43" s="44">
        <v>22.7</v>
      </c>
      <c r="AB43" s="44">
        <v>23.1</v>
      </c>
      <c r="AC43" s="44">
        <v>23.1</v>
      </c>
      <c r="AD43" s="44">
        <v>23.1</v>
      </c>
      <c r="AE43" s="44">
        <v>23.1</v>
      </c>
      <c r="AF43" s="44">
        <v>23.1</v>
      </c>
      <c r="AG43" s="59">
        <v>22.5</v>
      </c>
      <c r="AH43" s="45">
        <f t="shared" si="2"/>
        <v>23.1</v>
      </c>
      <c r="AI43" s="46">
        <f t="shared" si="3"/>
        <v>6.9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>
        <v>22.1</v>
      </c>
      <c r="D45" s="44">
        <v>22.1</v>
      </c>
      <c r="E45" s="44">
        <v>22.1</v>
      </c>
      <c r="F45" s="44">
        <v>22.1</v>
      </c>
      <c r="G45" s="44">
        <v>22.1</v>
      </c>
      <c r="H45" s="44">
        <v>22.1</v>
      </c>
      <c r="I45" s="44">
        <v>22.1</v>
      </c>
      <c r="J45" s="44">
        <v>22.1</v>
      </c>
      <c r="K45" s="44">
        <v>22.1</v>
      </c>
      <c r="L45" s="44">
        <v>22.1</v>
      </c>
      <c r="M45" s="44">
        <v>22.1</v>
      </c>
      <c r="N45" s="44">
        <v>22.1</v>
      </c>
      <c r="O45" s="44">
        <v>22.1</v>
      </c>
      <c r="P45" s="44">
        <v>22.1</v>
      </c>
      <c r="Q45" s="44">
        <v>22.1</v>
      </c>
      <c r="R45" s="44">
        <v>22.1</v>
      </c>
      <c r="S45" s="44">
        <v>22.1</v>
      </c>
      <c r="T45" s="44">
        <v>22.1</v>
      </c>
      <c r="U45" s="44">
        <v>22.1</v>
      </c>
      <c r="V45" s="44">
        <v>22.1</v>
      </c>
      <c r="W45" s="44">
        <v>22.1</v>
      </c>
      <c r="X45" s="44">
        <v>22.1</v>
      </c>
      <c r="Y45" s="44">
        <v>22.1</v>
      </c>
      <c r="Z45" s="44">
        <v>22.1</v>
      </c>
      <c r="AA45" s="44">
        <v>22.1</v>
      </c>
      <c r="AB45" s="44">
        <v>22.1</v>
      </c>
      <c r="AC45" s="44">
        <v>22.1</v>
      </c>
      <c r="AD45" s="44">
        <v>22.1</v>
      </c>
      <c r="AE45" s="44">
        <v>22.1</v>
      </c>
      <c r="AF45" s="44">
        <v>22.1</v>
      </c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14.3</v>
      </c>
      <c r="C46" s="44">
        <v>14.3</v>
      </c>
      <c r="D46" s="44">
        <v>16.5</v>
      </c>
      <c r="E46" s="44">
        <v>14</v>
      </c>
      <c r="F46" s="44">
        <v>14</v>
      </c>
      <c r="G46" s="44">
        <v>14</v>
      </c>
      <c r="H46" s="44">
        <v>14</v>
      </c>
      <c r="I46" s="44">
        <v>14</v>
      </c>
      <c r="J46" s="44">
        <v>14</v>
      </c>
      <c r="K46" s="44">
        <v>14</v>
      </c>
      <c r="L46" s="44">
        <v>14</v>
      </c>
      <c r="M46" s="44">
        <v>14</v>
      </c>
      <c r="N46" s="44">
        <v>14</v>
      </c>
      <c r="O46" s="44">
        <v>14</v>
      </c>
      <c r="P46" s="44">
        <v>14</v>
      </c>
      <c r="Q46" s="44">
        <v>14</v>
      </c>
      <c r="R46" s="44">
        <v>14</v>
      </c>
      <c r="S46" s="44">
        <v>22</v>
      </c>
      <c r="T46" s="44">
        <v>22</v>
      </c>
      <c r="U46" s="44">
        <v>22</v>
      </c>
      <c r="V46" s="44">
        <v>22</v>
      </c>
      <c r="W46" s="44">
        <v>22</v>
      </c>
      <c r="X46" s="44">
        <v>22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22</v>
      </c>
      <c r="AG46" s="59">
        <v>22</v>
      </c>
      <c r="AH46" s="45">
        <f t="shared" si="2"/>
        <v>22</v>
      </c>
      <c r="AI46" s="46">
        <f t="shared" si="3"/>
        <v>14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>
        <v>22</v>
      </c>
      <c r="D47" s="44">
        <v>22</v>
      </c>
      <c r="E47" s="44">
        <v>22</v>
      </c>
      <c r="F47" s="44">
        <v>22</v>
      </c>
      <c r="G47" s="44">
        <v>22</v>
      </c>
      <c r="H47" s="44">
        <v>22</v>
      </c>
      <c r="I47" s="44">
        <v>22</v>
      </c>
      <c r="J47" s="44">
        <v>22</v>
      </c>
      <c r="K47" s="44">
        <v>22</v>
      </c>
      <c r="L47" s="44">
        <v>22</v>
      </c>
      <c r="M47" s="44">
        <v>22</v>
      </c>
      <c r="N47" s="44">
        <v>22</v>
      </c>
      <c r="O47" s="44">
        <v>22</v>
      </c>
      <c r="P47" s="44">
        <v>22</v>
      </c>
      <c r="Q47" s="44">
        <v>22</v>
      </c>
      <c r="R47" s="44">
        <v>22</v>
      </c>
      <c r="S47" s="44">
        <v>22</v>
      </c>
      <c r="T47" s="44">
        <v>22</v>
      </c>
      <c r="U47" s="44">
        <v>22</v>
      </c>
      <c r="V47" s="44">
        <v>22</v>
      </c>
      <c r="W47" s="44">
        <v>22</v>
      </c>
      <c r="X47" s="44">
        <v>22</v>
      </c>
      <c r="Y47" s="44">
        <v>22</v>
      </c>
      <c r="Z47" s="44">
        <v>22</v>
      </c>
      <c r="AA47" s="44">
        <v>22</v>
      </c>
      <c r="AB47" s="44">
        <v>22</v>
      </c>
      <c r="AC47" s="44">
        <v>22</v>
      </c>
      <c r="AD47" s="44">
        <v>22</v>
      </c>
      <c r="AE47" s="44">
        <v>22</v>
      </c>
      <c r="AF47" s="44">
        <v>22</v>
      </c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22.6</v>
      </c>
      <c r="C48" s="44">
        <v>22.6</v>
      </c>
      <c r="D48" s="44">
        <v>22.6</v>
      </c>
      <c r="E48" s="44">
        <v>22.6</v>
      </c>
      <c r="F48" s="44">
        <v>22.6</v>
      </c>
      <c r="G48" s="44">
        <v>22.6</v>
      </c>
      <c r="H48" s="44">
        <v>22.6</v>
      </c>
      <c r="I48" s="44">
        <v>22.6</v>
      </c>
      <c r="J48" s="44">
        <v>22.6</v>
      </c>
      <c r="K48" s="44">
        <v>22.6</v>
      </c>
      <c r="L48" s="44">
        <v>22.6</v>
      </c>
      <c r="M48" s="44">
        <v>22.6</v>
      </c>
      <c r="N48" s="44">
        <v>22.6</v>
      </c>
      <c r="O48" s="44">
        <v>22.6</v>
      </c>
      <c r="P48" s="44">
        <v>22.6</v>
      </c>
      <c r="Q48" s="44">
        <v>22.6</v>
      </c>
      <c r="R48" s="44">
        <v>22.6</v>
      </c>
      <c r="S48" s="44">
        <v>22.6</v>
      </c>
      <c r="T48" s="44">
        <v>0</v>
      </c>
      <c r="U48" s="44">
        <v>23.5</v>
      </c>
      <c r="V48" s="44">
        <v>23.5</v>
      </c>
      <c r="W48" s="44">
        <v>23.5</v>
      </c>
      <c r="X48" s="44">
        <v>23.5</v>
      </c>
      <c r="Y48" s="44">
        <v>23.5</v>
      </c>
      <c r="Z48" s="44">
        <v>23.5</v>
      </c>
      <c r="AA48" s="44">
        <v>23.5</v>
      </c>
      <c r="AB48" s="44">
        <v>22.2</v>
      </c>
      <c r="AC48" s="44">
        <v>22.2</v>
      </c>
      <c r="AD48" s="44">
        <v>22.2</v>
      </c>
      <c r="AE48" s="44">
        <v>22.2</v>
      </c>
      <c r="AF48" s="44">
        <v>12</v>
      </c>
      <c r="AG48" s="59">
        <v>22</v>
      </c>
      <c r="AH48" s="45">
        <f t="shared" si="2"/>
        <v>23.5</v>
      </c>
      <c r="AI48" s="46">
        <f t="shared" si="3"/>
        <v>0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23.8</v>
      </c>
      <c r="C49" s="44">
        <v>23.8</v>
      </c>
      <c r="D49" s="44">
        <v>23.8</v>
      </c>
      <c r="E49" s="44">
        <v>23.8</v>
      </c>
      <c r="F49" s="44">
        <v>23.8</v>
      </c>
      <c r="G49" s="44">
        <v>23.8</v>
      </c>
      <c r="H49" s="44">
        <v>23.8</v>
      </c>
      <c r="I49" s="44">
        <v>23.8</v>
      </c>
      <c r="J49" s="44">
        <v>23.8</v>
      </c>
      <c r="K49" s="44">
        <v>23.8</v>
      </c>
      <c r="L49" s="44">
        <v>23.8</v>
      </c>
      <c r="M49" s="44">
        <v>23.8</v>
      </c>
      <c r="N49" s="44">
        <v>23.8</v>
      </c>
      <c r="O49" s="44">
        <v>23.8</v>
      </c>
      <c r="P49" s="44">
        <v>23.8</v>
      </c>
      <c r="Q49" s="44">
        <v>23.8</v>
      </c>
      <c r="R49" s="44">
        <v>23.8</v>
      </c>
      <c r="S49" s="44">
        <v>23.8</v>
      </c>
      <c r="T49" s="44">
        <v>23.8</v>
      </c>
      <c r="U49" s="44">
        <v>23.8</v>
      </c>
      <c r="V49" s="44">
        <v>23.8</v>
      </c>
      <c r="W49" s="44">
        <v>23.8</v>
      </c>
      <c r="X49" s="44">
        <v>23.8</v>
      </c>
      <c r="Y49" s="44">
        <v>23.8</v>
      </c>
      <c r="Z49" s="44">
        <v>23.8</v>
      </c>
      <c r="AA49" s="44">
        <v>23.8</v>
      </c>
      <c r="AB49" s="44">
        <v>23.8</v>
      </c>
      <c r="AC49" s="44">
        <v>23.8</v>
      </c>
      <c r="AD49" s="44">
        <v>23.8</v>
      </c>
      <c r="AE49" s="44">
        <v>23.8</v>
      </c>
      <c r="AF49" s="44">
        <v>23.8</v>
      </c>
      <c r="AG49" s="59">
        <v>21.93</v>
      </c>
      <c r="AH49" s="45">
        <f t="shared" si="2"/>
        <v>23.8</v>
      </c>
      <c r="AI49" s="46">
        <f t="shared" si="3"/>
        <v>23.8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6.7</v>
      </c>
      <c r="C50" s="44">
        <v>6.7</v>
      </c>
      <c r="D50" s="44">
        <v>6.7</v>
      </c>
      <c r="E50" s="44">
        <v>6.7</v>
      </c>
      <c r="F50" s="44">
        <v>6.7</v>
      </c>
      <c r="G50" s="44">
        <v>6.7</v>
      </c>
      <c r="H50" s="44">
        <v>6.7</v>
      </c>
      <c r="I50" s="44">
        <v>6.7</v>
      </c>
      <c r="J50" s="44">
        <v>6.7</v>
      </c>
      <c r="K50" s="44">
        <v>6.7</v>
      </c>
      <c r="L50" s="44">
        <v>6.7</v>
      </c>
      <c r="M50" s="44">
        <v>6.7</v>
      </c>
      <c r="N50" s="44">
        <v>6.7</v>
      </c>
      <c r="O50" s="44">
        <v>23</v>
      </c>
      <c r="P50" s="44">
        <v>23</v>
      </c>
      <c r="Q50" s="44">
        <v>23</v>
      </c>
      <c r="R50" s="44">
        <v>23</v>
      </c>
      <c r="S50" s="44">
        <v>23</v>
      </c>
      <c r="T50" s="44">
        <v>23</v>
      </c>
      <c r="U50" s="44">
        <v>23</v>
      </c>
      <c r="V50" s="44">
        <v>23</v>
      </c>
      <c r="W50" s="44">
        <v>23</v>
      </c>
      <c r="X50" s="44">
        <v>23</v>
      </c>
      <c r="Y50" s="44">
        <v>23</v>
      </c>
      <c r="Z50" s="44">
        <v>23</v>
      </c>
      <c r="AA50" s="44">
        <v>23</v>
      </c>
      <c r="AB50" s="44">
        <v>23.1</v>
      </c>
      <c r="AC50" s="44">
        <v>23.1</v>
      </c>
      <c r="AD50" s="44">
        <v>23.1</v>
      </c>
      <c r="AE50" s="44">
        <v>23.1</v>
      </c>
      <c r="AF50" s="44">
        <v>23.1</v>
      </c>
      <c r="AG50" s="59">
        <v>21.3</v>
      </c>
      <c r="AH50" s="45">
        <f t="shared" si="2"/>
        <v>23.1</v>
      </c>
      <c r="AI50" s="46">
        <f t="shared" si="3"/>
        <v>6.7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11.4</v>
      </c>
      <c r="C51" s="44">
        <v>11.4</v>
      </c>
      <c r="D51" s="44">
        <v>11.4</v>
      </c>
      <c r="E51" s="44">
        <v>11.4</v>
      </c>
      <c r="F51" s="44">
        <v>11.4</v>
      </c>
      <c r="G51" s="44">
        <v>11.4</v>
      </c>
      <c r="H51" s="44">
        <v>11.4</v>
      </c>
      <c r="I51" s="44">
        <v>11.4</v>
      </c>
      <c r="J51" s="44">
        <v>11.4</v>
      </c>
      <c r="K51" s="44">
        <v>11.4</v>
      </c>
      <c r="L51" s="44">
        <v>11.4</v>
      </c>
      <c r="M51" s="44">
        <v>11.4</v>
      </c>
      <c r="N51" s="44">
        <v>11.4</v>
      </c>
      <c r="O51" s="44">
        <v>11.4</v>
      </c>
      <c r="P51" s="44">
        <v>11.4</v>
      </c>
      <c r="Q51" s="44">
        <v>11.4</v>
      </c>
      <c r="R51" s="44">
        <v>11.4</v>
      </c>
      <c r="S51" s="44">
        <v>11.4</v>
      </c>
      <c r="T51" s="44">
        <v>6.6</v>
      </c>
      <c r="U51" s="44">
        <v>6.6</v>
      </c>
      <c r="V51" s="44">
        <v>6.6</v>
      </c>
      <c r="W51" s="44">
        <v>20.6</v>
      </c>
      <c r="X51" s="44">
        <v>20.6</v>
      </c>
      <c r="Y51" s="44">
        <v>20.6</v>
      </c>
      <c r="Z51" s="44">
        <v>20.6</v>
      </c>
      <c r="AA51" s="44">
        <v>20.6</v>
      </c>
      <c r="AB51" s="44">
        <v>18.3</v>
      </c>
      <c r="AC51" s="44">
        <v>18.3</v>
      </c>
      <c r="AD51" s="44">
        <v>18.3</v>
      </c>
      <c r="AE51" s="44">
        <v>0</v>
      </c>
      <c r="AF51" s="44">
        <v>0</v>
      </c>
      <c r="AG51" s="59">
        <v>20</v>
      </c>
      <c r="AH51" s="45">
        <f t="shared" si="2"/>
        <v>20.6</v>
      </c>
      <c r="AI51" s="46">
        <f t="shared" si="3"/>
        <v>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20</v>
      </c>
      <c r="C52" s="44">
        <v>20</v>
      </c>
      <c r="D52" s="44">
        <v>20</v>
      </c>
      <c r="E52" s="44">
        <v>20</v>
      </c>
      <c r="F52" s="44">
        <v>20</v>
      </c>
      <c r="G52" s="44">
        <v>20</v>
      </c>
      <c r="H52" s="44">
        <v>20</v>
      </c>
      <c r="I52" s="44">
        <v>20</v>
      </c>
      <c r="J52" s="44">
        <v>20</v>
      </c>
      <c r="K52" s="44">
        <v>20</v>
      </c>
      <c r="L52" s="44">
        <v>20</v>
      </c>
      <c r="M52" s="44">
        <v>20</v>
      </c>
      <c r="N52" s="44">
        <v>20</v>
      </c>
      <c r="O52" s="44">
        <v>20</v>
      </c>
      <c r="P52" s="44">
        <v>20</v>
      </c>
      <c r="Q52" s="44">
        <v>20</v>
      </c>
      <c r="R52" s="44">
        <v>20</v>
      </c>
      <c r="S52" s="44">
        <v>20</v>
      </c>
      <c r="T52" s="44">
        <v>20</v>
      </c>
      <c r="U52" s="44">
        <v>20</v>
      </c>
      <c r="V52" s="44">
        <v>20</v>
      </c>
      <c r="W52" s="44">
        <v>20</v>
      </c>
      <c r="X52" s="44">
        <v>20</v>
      </c>
      <c r="Y52" s="44">
        <v>20</v>
      </c>
      <c r="Z52" s="44">
        <v>20</v>
      </c>
      <c r="AA52" s="44">
        <v>20</v>
      </c>
      <c r="AB52" s="44">
        <v>20</v>
      </c>
      <c r="AC52" s="44">
        <v>20</v>
      </c>
      <c r="AD52" s="44">
        <v>20</v>
      </c>
      <c r="AE52" s="44">
        <v>20</v>
      </c>
      <c r="AF52" s="44">
        <v>20</v>
      </c>
      <c r="AG52" s="59">
        <v>20</v>
      </c>
      <c r="AH52" s="45">
        <f t="shared" si="2"/>
        <v>20</v>
      </c>
      <c r="AI52" s="46">
        <f t="shared" si="3"/>
        <v>20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20.3</v>
      </c>
      <c r="C53" s="44">
        <v>20.3</v>
      </c>
      <c r="D53" s="44">
        <v>20.3</v>
      </c>
      <c r="E53" s="44">
        <v>20.3</v>
      </c>
      <c r="F53" s="44">
        <v>20.3</v>
      </c>
      <c r="G53" s="44">
        <v>20.3</v>
      </c>
      <c r="H53" s="44">
        <v>20.3</v>
      </c>
      <c r="I53" s="44">
        <v>20.3</v>
      </c>
      <c r="J53" s="44">
        <v>20.3</v>
      </c>
      <c r="K53" s="44">
        <v>20.3</v>
      </c>
      <c r="L53" s="44">
        <v>20.3</v>
      </c>
      <c r="M53" s="44">
        <v>20.3</v>
      </c>
      <c r="N53" s="44">
        <v>20.3</v>
      </c>
      <c r="O53" s="44">
        <v>20.3</v>
      </c>
      <c r="P53" s="44">
        <v>20.3</v>
      </c>
      <c r="Q53" s="44">
        <v>20.3</v>
      </c>
      <c r="R53" s="44">
        <v>20.3</v>
      </c>
      <c r="S53" s="44">
        <v>20.3</v>
      </c>
      <c r="T53" s="44">
        <v>20.3</v>
      </c>
      <c r="U53" s="44">
        <v>20.3</v>
      </c>
      <c r="V53" s="44">
        <v>20.3</v>
      </c>
      <c r="W53" s="44">
        <v>20.3</v>
      </c>
      <c r="X53" s="44">
        <v>20.3</v>
      </c>
      <c r="Y53" s="44">
        <v>20.3</v>
      </c>
      <c r="Z53" s="44">
        <v>20.3</v>
      </c>
      <c r="AA53" s="44">
        <v>20.3</v>
      </c>
      <c r="AB53" s="44">
        <v>20.3</v>
      </c>
      <c r="AC53" s="44">
        <v>20.3</v>
      </c>
      <c r="AD53" s="44">
        <v>20.3</v>
      </c>
      <c r="AE53" s="44">
        <v>20.3</v>
      </c>
      <c r="AF53" s="44">
        <v>20.3</v>
      </c>
      <c r="AG53" s="59">
        <v>19.8</v>
      </c>
      <c r="AH53" s="45">
        <f t="shared" si="2"/>
        <v>20.3</v>
      </c>
      <c r="AI53" s="46">
        <f t="shared" si="3"/>
        <v>20.3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8.6999999999999993</v>
      </c>
      <c r="C54" s="44">
        <v>8.6999999999999993</v>
      </c>
      <c r="D54" s="44">
        <v>8.6999999999999993</v>
      </c>
      <c r="E54" s="44">
        <v>8.6999999999999993</v>
      </c>
      <c r="F54" s="44">
        <v>8.6999999999999993</v>
      </c>
      <c r="G54" s="44">
        <v>8.6999999999999993</v>
      </c>
      <c r="H54" s="44">
        <v>8.6999999999999993</v>
      </c>
      <c r="I54" s="44">
        <v>8.6999999999999993</v>
      </c>
      <c r="J54" s="44">
        <v>8.6999999999999993</v>
      </c>
      <c r="K54" s="44">
        <v>8.6999999999999993</v>
      </c>
      <c r="L54" s="44">
        <v>8.6999999999999993</v>
      </c>
      <c r="M54" s="44">
        <v>8.6999999999999993</v>
      </c>
      <c r="N54" s="44">
        <v>8.6999999999999993</v>
      </c>
      <c r="O54" s="44">
        <v>8.6999999999999993</v>
      </c>
      <c r="P54" s="44">
        <v>8.6999999999999993</v>
      </c>
      <c r="Q54" s="44">
        <v>8.6999999999999993</v>
      </c>
      <c r="R54" s="44">
        <v>8.6999999999999993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59">
        <v>18</v>
      </c>
      <c r="AH54" s="45">
        <f t="shared" si="2"/>
        <v>8.6999999999999993</v>
      </c>
      <c r="AI54" s="46">
        <f t="shared" si="3"/>
        <v>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15.5</v>
      </c>
      <c r="G55" s="44">
        <v>15.5</v>
      </c>
      <c r="H55" s="44">
        <v>15.5</v>
      </c>
      <c r="I55" s="44">
        <v>15.5</v>
      </c>
      <c r="J55" s="44">
        <v>15.5</v>
      </c>
      <c r="K55" s="44">
        <v>15.5</v>
      </c>
      <c r="L55" s="44">
        <v>15.5</v>
      </c>
      <c r="M55" s="44">
        <v>15.5</v>
      </c>
      <c r="N55" s="44">
        <v>15.5</v>
      </c>
      <c r="O55" s="44">
        <v>15.5</v>
      </c>
      <c r="P55" s="44">
        <v>15.5</v>
      </c>
      <c r="Q55" s="44">
        <v>15.5</v>
      </c>
      <c r="R55" s="44">
        <v>15.5</v>
      </c>
      <c r="S55" s="44">
        <v>15.5</v>
      </c>
      <c r="T55" s="44">
        <v>15.5</v>
      </c>
      <c r="U55" s="44">
        <v>15.5</v>
      </c>
      <c r="V55" s="44">
        <v>15.5</v>
      </c>
      <c r="W55" s="44">
        <v>15.5</v>
      </c>
      <c r="X55" s="44">
        <v>15.5</v>
      </c>
      <c r="Y55" s="44">
        <v>15.5</v>
      </c>
      <c r="Z55" s="44">
        <v>15.5</v>
      </c>
      <c r="AA55" s="44">
        <v>15.5</v>
      </c>
      <c r="AB55" s="44">
        <v>15.6</v>
      </c>
      <c r="AC55" s="44">
        <v>15.6</v>
      </c>
      <c r="AD55" s="44">
        <v>15.6</v>
      </c>
      <c r="AE55" s="44">
        <v>15.6</v>
      </c>
      <c r="AF55" s="44">
        <v>15.6</v>
      </c>
      <c r="AG55" s="59">
        <v>15.33</v>
      </c>
      <c r="AH55" s="45">
        <f t="shared" si="2"/>
        <v>15.6</v>
      </c>
      <c r="AI55" s="46">
        <f t="shared" si="3"/>
        <v>15.5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>
        <v>15.5</v>
      </c>
      <c r="D57" s="44">
        <v>15.5</v>
      </c>
      <c r="E57" s="44">
        <v>15.5</v>
      </c>
      <c r="F57" s="44">
        <v>15.5</v>
      </c>
      <c r="G57" s="44">
        <v>15.5</v>
      </c>
      <c r="H57" s="44">
        <v>15.5</v>
      </c>
      <c r="I57" s="44">
        <v>15.5</v>
      </c>
      <c r="J57" s="44">
        <v>15.5</v>
      </c>
      <c r="K57" s="44">
        <v>15.5</v>
      </c>
      <c r="L57" s="44">
        <v>15.5</v>
      </c>
      <c r="M57" s="44">
        <v>15.5</v>
      </c>
      <c r="N57" s="44">
        <v>15.5</v>
      </c>
      <c r="O57" s="44">
        <v>15.5</v>
      </c>
      <c r="P57" s="44">
        <v>15.5</v>
      </c>
      <c r="Q57" s="44">
        <v>15.5</v>
      </c>
      <c r="R57" s="44">
        <v>15.5</v>
      </c>
      <c r="S57" s="44">
        <v>15.5</v>
      </c>
      <c r="T57" s="44">
        <v>15.5</v>
      </c>
      <c r="U57" s="44">
        <v>15.5</v>
      </c>
      <c r="V57" s="44">
        <v>15.5</v>
      </c>
      <c r="W57" s="44">
        <v>15.5</v>
      </c>
      <c r="X57" s="44">
        <v>15.5</v>
      </c>
      <c r="Y57" s="44">
        <v>15.5</v>
      </c>
      <c r="Z57" s="44">
        <v>15.5</v>
      </c>
      <c r="AA57" s="44">
        <v>15.5</v>
      </c>
      <c r="AB57" s="44">
        <v>15.5</v>
      </c>
      <c r="AC57" s="44">
        <v>15.5</v>
      </c>
      <c r="AD57" s="44">
        <v>15.5</v>
      </c>
      <c r="AE57" s="44">
        <v>15.5</v>
      </c>
      <c r="AF57" s="44">
        <v>15.5</v>
      </c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13.6</v>
      </c>
      <c r="C58" s="44">
        <v>13.6</v>
      </c>
      <c r="D58" s="44">
        <v>13.6</v>
      </c>
      <c r="E58" s="44">
        <v>13.6</v>
      </c>
      <c r="F58" s="44">
        <v>13.6</v>
      </c>
      <c r="G58" s="44">
        <v>13.6</v>
      </c>
      <c r="H58" s="44">
        <v>13.6</v>
      </c>
      <c r="I58" s="44">
        <v>13.6</v>
      </c>
      <c r="J58" s="44">
        <v>13.6</v>
      </c>
      <c r="K58" s="44">
        <v>13.6</v>
      </c>
      <c r="L58" s="44">
        <v>13.6</v>
      </c>
      <c r="M58" s="44">
        <v>13.6</v>
      </c>
      <c r="N58" s="44">
        <v>13.6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59">
        <v>14.3</v>
      </c>
      <c r="AH58" s="45">
        <f t="shared" si="2"/>
        <v>13.6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15</v>
      </c>
      <c r="C61" s="44">
        <v>15</v>
      </c>
      <c r="D61" s="44">
        <v>15</v>
      </c>
      <c r="E61" s="44">
        <v>15</v>
      </c>
      <c r="F61" s="44">
        <v>15</v>
      </c>
      <c r="G61" s="44">
        <v>15</v>
      </c>
      <c r="H61" s="44">
        <v>15</v>
      </c>
      <c r="I61" s="44">
        <v>15</v>
      </c>
      <c r="J61" s="44">
        <v>15</v>
      </c>
      <c r="K61" s="44">
        <v>15</v>
      </c>
      <c r="L61" s="44">
        <v>15</v>
      </c>
      <c r="M61" s="44">
        <v>15</v>
      </c>
      <c r="N61" s="44">
        <v>15</v>
      </c>
      <c r="O61" s="44">
        <v>15</v>
      </c>
      <c r="P61" s="44">
        <v>15</v>
      </c>
      <c r="Q61" s="44">
        <v>15</v>
      </c>
      <c r="R61" s="44">
        <v>15</v>
      </c>
      <c r="S61" s="44">
        <v>15</v>
      </c>
      <c r="T61" s="44">
        <v>15</v>
      </c>
      <c r="U61" s="44">
        <v>15</v>
      </c>
      <c r="V61" s="44">
        <v>15</v>
      </c>
      <c r="W61" s="44">
        <v>15</v>
      </c>
      <c r="X61" s="44">
        <v>15</v>
      </c>
      <c r="Y61" s="44">
        <v>15</v>
      </c>
      <c r="Z61" s="44">
        <v>15</v>
      </c>
      <c r="AA61" s="44">
        <v>15</v>
      </c>
      <c r="AB61" s="44">
        <v>15</v>
      </c>
      <c r="AC61" s="44">
        <v>15</v>
      </c>
      <c r="AD61" s="44">
        <v>15</v>
      </c>
      <c r="AE61" s="44">
        <v>15</v>
      </c>
      <c r="AF61" s="44">
        <v>15</v>
      </c>
      <c r="AG61" s="59">
        <v>13.5</v>
      </c>
      <c r="AH61" s="45">
        <f t="shared" si="2"/>
        <v>15</v>
      </c>
      <c r="AI61" s="46">
        <f t="shared" si="3"/>
        <v>15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11</v>
      </c>
      <c r="C63" s="44">
        <v>11</v>
      </c>
      <c r="D63" s="44">
        <v>11</v>
      </c>
      <c r="E63" s="44">
        <v>11</v>
      </c>
      <c r="F63" s="44">
        <v>11</v>
      </c>
      <c r="G63" s="44">
        <v>11</v>
      </c>
      <c r="H63" s="44">
        <v>11</v>
      </c>
      <c r="I63" s="44">
        <v>11</v>
      </c>
      <c r="J63" s="44">
        <v>11</v>
      </c>
      <c r="K63" s="44">
        <v>11</v>
      </c>
      <c r="L63" s="44">
        <v>11</v>
      </c>
      <c r="M63" s="44">
        <v>11</v>
      </c>
      <c r="N63" s="44">
        <v>11</v>
      </c>
      <c r="O63" s="44">
        <v>11</v>
      </c>
      <c r="P63" s="44">
        <v>11</v>
      </c>
      <c r="Q63" s="44">
        <v>11</v>
      </c>
      <c r="R63" s="44">
        <v>11</v>
      </c>
      <c r="S63" s="44">
        <v>11</v>
      </c>
      <c r="T63" s="44">
        <v>11</v>
      </c>
      <c r="U63" s="44">
        <v>11</v>
      </c>
      <c r="V63" s="44">
        <v>11</v>
      </c>
      <c r="W63" s="44">
        <v>11</v>
      </c>
      <c r="X63" s="44">
        <v>11</v>
      </c>
      <c r="Y63" s="44">
        <v>11</v>
      </c>
      <c r="Z63" s="44">
        <v>11</v>
      </c>
      <c r="AA63" s="44">
        <v>11</v>
      </c>
      <c r="AB63" s="44">
        <v>11</v>
      </c>
      <c r="AC63" s="44">
        <v>11</v>
      </c>
      <c r="AD63" s="44">
        <v>11</v>
      </c>
      <c r="AE63" s="44">
        <v>11</v>
      </c>
      <c r="AF63" s="44">
        <v>11</v>
      </c>
      <c r="AG63" s="59">
        <v>13</v>
      </c>
      <c r="AH63" s="45">
        <f t="shared" si="2"/>
        <v>11</v>
      </c>
      <c r="AI63" s="46">
        <f t="shared" si="3"/>
        <v>11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6.7</v>
      </c>
      <c r="C64" s="44">
        <v>6.7</v>
      </c>
      <c r="D64" s="44">
        <v>6.7</v>
      </c>
      <c r="E64" s="44">
        <v>6.7</v>
      </c>
      <c r="F64" s="44">
        <v>6.7</v>
      </c>
      <c r="G64" s="44">
        <v>6.7</v>
      </c>
      <c r="H64" s="44">
        <v>6.7</v>
      </c>
      <c r="I64" s="44">
        <v>6.7</v>
      </c>
      <c r="J64" s="44">
        <v>6.7</v>
      </c>
      <c r="K64" s="44">
        <v>6.7</v>
      </c>
      <c r="L64" s="44">
        <v>6.7</v>
      </c>
      <c r="M64" s="44">
        <v>6.7</v>
      </c>
      <c r="N64" s="44">
        <v>6.7</v>
      </c>
      <c r="O64" s="44">
        <v>6.7</v>
      </c>
      <c r="P64" s="44">
        <v>6.7</v>
      </c>
      <c r="Q64" s="44">
        <v>6.7</v>
      </c>
      <c r="R64" s="44">
        <v>6.7</v>
      </c>
      <c r="S64" s="44">
        <v>6.7</v>
      </c>
      <c r="T64" s="44">
        <v>6.7</v>
      </c>
      <c r="U64" s="44">
        <v>6.7</v>
      </c>
      <c r="V64" s="44">
        <v>6.7</v>
      </c>
      <c r="W64" s="44">
        <v>6.7</v>
      </c>
      <c r="X64" s="44">
        <v>6.7</v>
      </c>
      <c r="Y64" s="44">
        <v>6.7</v>
      </c>
      <c r="Z64" s="44">
        <v>5</v>
      </c>
      <c r="AA64" s="44">
        <v>5</v>
      </c>
      <c r="AB64" s="44">
        <v>5</v>
      </c>
      <c r="AC64" s="44">
        <v>5</v>
      </c>
      <c r="AD64" s="44">
        <v>5</v>
      </c>
      <c r="AE64" s="44">
        <v>5</v>
      </c>
      <c r="AF64" s="44">
        <v>5</v>
      </c>
      <c r="AG64" s="59">
        <v>12</v>
      </c>
      <c r="AH64" s="45">
        <f t="shared" si="2"/>
        <v>6.7</v>
      </c>
      <c r="AI64" s="46">
        <f t="shared" si="3"/>
        <v>5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12</v>
      </c>
      <c r="C66" s="44">
        <v>12</v>
      </c>
      <c r="D66" s="44">
        <v>12</v>
      </c>
      <c r="E66" s="44">
        <v>12</v>
      </c>
      <c r="F66" s="44">
        <v>12</v>
      </c>
      <c r="G66" s="44">
        <v>12</v>
      </c>
      <c r="H66" s="44">
        <v>12</v>
      </c>
      <c r="I66" s="44">
        <v>12</v>
      </c>
      <c r="J66" s="44">
        <v>12</v>
      </c>
      <c r="K66" s="44">
        <v>12</v>
      </c>
      <c r="L66" s="44">
        <v>12</v>
      </c>
      <c r="M66" s="44">
        <v>12</v>
      </c>
      <c r="N66" s="44">
        <v>12</v>
      </c>
      <c r="O66" s="44">
        <v>12</v>
      </c>
      <c r="P66" s="44">
        <v>12</v>
      </c>
      <c r="Q66" s="44">
        <v>12</v>
      </c>
      <c r="R66" s="44">
        <v>12</v>
      </c>
      <c r="S66" s="44">
        <v>12</v>
      </c>
      <c r="T66" s="44">
        <v>12</v>
      </c>
      <c r="U66" s="44">
        <v>12</v>
      </c>
      <c r="V66" s="44">
        <v>12</v>
      </c>
      <c r="W66" s="44">
        <v>12</v>
      </c>
      <c r="X66" s="44">
        <v>12</v>
      </c>
      <c r="Y66" s="44">
        <v>12</v>
      </c>
      <c r="Z66" s="44">
        <v>12</v>
      </c>
      <c r="AA66" s="44">
        <v>12</v>
      </c>
      <c r="AB66" s="44">
        <v>12</v>
      </c>
      <c r="AC66" s="44">
        <v>12</v>
      </c>
      <c r="AD66" s="44">
        <v>12</v>
      </c>
      <c r="AE66" s="44">
        <v>12</v>
      </c>
      <c r="AF66" s="44">
        <v>12</v>
      </c>
      <c r="AG66" s="59">
        <v>12</v>
      </c>
      <c r="AH66" s="45">
        <f t="shared" si="2"/>
        <v>12</v>
      </c>
      <c r="AI66" s="46">
        <f t="shared" si="3"/>
        <v>12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13.3</v>
      </c>
      <c r="C67" s="44">
        <v>13.3</v>
      </c>
      <c r="D67" s="44">
        <v>13.3</v>
      </c>
      <c r="E67" s="44">
        <v>13.3</v>
      </c>
      <c r="F67" s="44">
        <v>13.3</v>
      </c>
      <c r="G67" s="44">
        <v>13.3</v>
      </c>
      <c r="H67" s="44">
        <v>13.3</v>
      </c>
      <c r="I67" s="44">
        <v>13.3</v>
      </c>
      <c r="J67" s="44">
        <v>13.3</v>
      </c>
      <c r="K67" s="44">
        <v>13.3</v>
      </c>
      <c r="L67" s="44">
        <v>13.3</v>
      </c>
      <c r="M67" s="44">
        <v>13.3</v>
      </c>
      <c r="N67" s="44">
        <v>13.3</v>
      </c>
      <c r="O67" s="44">
        <v>13.3</v>
      </c>
      <c r="P67" s="44">
        <v>13.3</v>
      </c>
      <c r="Q67" s="44">
        <v>13.3</v>
      </c>
      <c r="R67" s="44">
        <v>13.3</v>
      </c>
      <c r="S67" s="44">
        <v>13.3</v>
      </c>
      <c r="T67" s="44">
        <v>13.3</v>
      </c>
      <c r="U67" s="44">
        <v>13.3</v>
      </c>
      <c r="V67" s="44">
        <v>13.3</v>
      </c>
      <c r="W67" s="44">
        <v>13.3</v>
      </c>
      <c r="X67" s="44">
        <v>13.3</v>
      </c>
      <c r="Y67" s="44">
        <v>13.3</v>
      </c>
      <c r="Z67" s="44">
        <v>13.3</v>
      </c>
      <c r="AA67" s="44">
        <v>13.3</v>
      </c>
      <c r="AB67" s="44">
        <v>13.3</v>
      </c>
      <c r="AC67" s="44">
        <v>13.3</v>
      </c>
      <c r="AD67" s="44">
        <v>13.3</v>
      </c>
      <c r="AE67" s="44">
        <v>13.3</v>
      </c>
      <c r="AF67" s="44">
        <v>13.3</v>
      </c>
      <c r="AG67" s="59">
        <v>12</v>
      </c>
      <c r="AH67" s="45">
        <f t="shared" si="2"/>
        <v>13.3</v>
      </c>
      <c r="AI67" s="46">
        <f t="shared" si="3"/>
        <v>13.3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9.6</v>
      </c>
      <c r="C68" s="44">
        <v>9.6</v>
      </c>
      <c r="D68" s="44">
        <v>9.6</v>
      </c>
      <c r="E68" s="44">
        <v>9.6</v>
      </c>
      <c r="F68" s="44">
        <v>9.6</v>
      </c>
      <c r="G68" s="44">
        <v>9.6</v>
      </c>
      <c r="H68" s="44">
        <v>9.6</v>
      </c>
      <c r="I68" s="44">
        <v>9.6</v>
      </c>
      <c r="J68" s="44">
        <v>9.6</v>
      </c>
      <c r="K68" s="44">
        <v>9.6</v>
      </c>
      <c r="L68" s="44">
        <v>9.6</v>
      </c>
      <c r="M68" s="44">
        <v>9.6</v>
      </c>
      <c r="N68" s="44">
        <v>9.6</v>
      </c>
      <c r="O68" s="44">
        <v>9.6</v>
      </c>
      <c r="P68" s="44">
        <v>9.6</v>
      </c>
      <c r="Q68" s="44">
        <v>9.6</v>
      </c>
      <c r="R68" s="44">
        <v>9.6</v>
      </c>
      <c r="S68" s="44">
        <v>9.6</v>
      </c>
      <c r="T68" s="44">
        <v>9.6</v>
      </c>
      <c r="U68" s="44">
        <v>9.6</v>
      </c>
      <c r="V68" s="44">
        <v>11</v>
      </c>
      <c r="W68" s="44">
        <v>11</v>
      </c>
      <c r="X68" s="44">
        <v>11</v>
      </c>
      <c r="Y68" s="44">
        <v>12</v>
      </c>
      <c r="Z68" s="44">
        <v>12.3</v>
      </c>
      <c r="AA68" s="44">
        <v>12.3</v>
      </c>
      <c r="AB68" s="44">
        <v>12.3</v>
      </c>
      <c r="AC68" s="44">
        <v>12.3</v>
      </c>
      <c r="AD68" s="44">
        <v>12.3</v>
      </c>
      <c r="AE68" s="44">
        <v>12.3</v>
      </c>
      <c r="AF68" s="44">
        <v>12.3</v>
      </c>
      <c r="AG68" s="59">
        <v>12</v>
      </c>
      <c r="AH68" s="45">
        <f t="shared" si="2"/>
        <v>12.3</v>
      </c>
      <c r="AI68" s="46">
        <f t="shared" si="3"/>
        <v>9.6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10</v>
      </c>
      <c r="D69" s="44">
        <v>10</v>
      </c>
      <c r="E69" s="44">
        <v>10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v>10</v>
      </c>
      <c r="S69" s="44">
        <v>10</v>
      </c>
      <c r="T69" s="44">
        <v>10</v>
      </c>
      <c r="U69" s="44">
        <v>10</v>
      </c>
      <c r="V69" s="44">
        <v>10</v>
      </c>
      <c r="W69" s="44">
        <v>10</v>
      </c>
      <c r="X69" s="44">
        <v>10</v>
      </c>
      <c r="Y69" s="44">
        <v>10</v>
      </c>
      <c r="Z69" s="44">
        <v>10</v>
      </c>
      <c r="AA69" s="44">
        <v>10</v>
      </c>
      <c r="AB69" s="44">
        <v>10</v>
      </c>
      <c r="AC69" s="44">
        <v>10</v>
      </c>
      <c r="AD69" s="44">
        <v>10</v>
      </c>
      <c r="AE69" s="44">
        <v>10</v>
      </c>
      <c r="AF69" s="44">
        <v>10</v>
      </c>
      <c r="AG69" s="59">
        <v>11.88</v>
      </c>
      <c r="AH69" s="45">
        <f t="shared" si="2"/>
        <v>10</v>
      </c>
      <c r="AI69" s="46">
        <f t="shared" si="3"/>
        <v>10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11</v>
      </c>
      <c r="C70" s="44">
        <v>11</v>
      </c>
      <c r="D70" s="44">
        <v>11</v>
      </c>
      <c r="E70" s="44">
        <v>11</v>
      </c>
      <c r="F70" s="44">
        <v>11</v>
      </c>
      <c r="G70" s="44">
        <v>11</v>
      </c>
      <c r="H70" s="44">
        <v>11</v>
      </c>
      <c r="I70" s="44">
        <v>11</v>
      </c>
      <c r="J70" s="44">
        <v>11</v>
      </c>
      <c r="K70" s="44">
        <v>11</v>
      </c>
      <c r="L70" s="44">
        <v>11</v>
      </c>
      <c r="M70" s="44">
        <v>11</v>
      </c>
      <c r="N70" s="44">
        <v>11</v>
      </c>
      <c r="O70" s="44">
        <v>11</v>
      </c>
      <c r="P70" s="44">
        <v>11</v>
      </c>
      <c r="Q70" s="44">
        <v>11</v>
      </c>
      <c r="R70" s="44">
        <v>11</v>
      </c>
      <c r="S70" s="44">
        <v>11</v>
      </c>
      <c r="T70" s="44">
        <v>11</v>
      </c>
      <c r="U70" s="44">
        <v>11</v>
      </c>
      <c r="V70" s="44">
        <v>11</v>
      </c>
      <c r="W70" s="44">
        <v>11</v>
      </c>
      <c r="X70" s="44">
        <v>11</v>
      </c>
      <c r="Y70" s="44">
        <v>11</v>
      </c>
      <c r="Z70" s="44">
        <v>11</v>
      </c>
      <c r="AA70" s="44">
        <v>11</v>
      </c>
      <c r="AB70" s="44">
        <v>11</v>
      </c>
      <c r="AC70" s="44">
        <v>11</v>
      </c>
      <c r="AD70" s="44">
        <v>11</v>
      </c>
      <c r="AE70" s="44">
        <v>11</v>
      </c>
      <c r="AF70" s="44">
        <v>11</v>
      </c>
      <c r="AG70" s="59">
        <v>11</v>
      </c>
      <c r="AH70" s="45">
        <f t="shared" si="2"/>
        <v>11</v>
      </c>
      <c r="AI70" s="46">
        <f t="shared" si="3"/>
        <v>11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10</v>
      </c>
      <c r="C71" s="44">
        <v>10</v>
      </c>
      <c r="D71" s="44">
        <v>10</v>
      </c>
      <c r="E71" s="44">
        <v>10</v>
      </c>
      <c r="F71" s="44">
        <v>10</v>
      </c>
      <c r="G71" s="44">
        <v>10</v>
      </c>
      <c r="H71" s="44">
        <v>10</v>
      </c>
      <c r="I71" s="44">
        <v>10</v>
      </c>
      <c r="J71" s="44">
        <v>10</v>
      </c>
      <c r="K71" s="44">
        <v>10</v>
      </c>
      <c r="L71" s="44">
        <v>10</v>
      </c>
      <c r="M71" s="44">
        <v>10</v>
      </c>
      <c r="N71" s="44">
        <v>10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59">
        <v>11</v>
      </c>
      <c r="AH71" s="45">
        <f t="shared" si="2"/>
        <v>10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11.6</v>
      </c>
      <c r="C72" s="44">
        <v>11.6</v>
      </c>
      <c r="D72" s="44">
        <v>11.6</v>
      </c>
      <c r="E72" s="44">
        <v>11.6</v>
      </c>
      <c r="F72" s="44">
        <v>11.6</v>
      </c>
      <c r="G72" s="44">
        <v>11.6</v>
      </c>
      <c r="H72" s="44">
        <v>11.6</v>
      </c>
      <c r="I72" s="44">
        <v>11.6</v>
      </c>
      <c r="J72" s="44">
        <v>11.6</v>
      </c>
      <c r="K72" s="44">
        <v>11.6</v>
      </c>
      <c r="L72" s="44">
        <v>11.6</v>
      </c>
      <c r="M72" s="44">
        <v>11.6</v>
      </c>
      <c r="N72" s="44">
        <v>11.6</v>
      </c>
      <c r="O72" s="44">
        <v>11.6</v>
      </c>
      <c r="P72" s="44">
        <v>11.6</v>
      </c>
      <c r="Q72" s="44">
        <v>11.6</v>
      </c>
      <c r="R72" s="44">
        <v>11.6</v>
      </c>
      <c r="S72" s="44">
        <v>11.6</v>
      </c>
      <c r="T72" s="44">
        <v>11.6</v>
      </c>
      <c r="U72" s="44">
        <v>11.6</v>
      </c>
      <c r="V72" s="44">
        <v>11.6</v>
      </c>
      <c r="W72" s="44">
        <v>11.6</v>
      </c>
      <c r="X72" s="44">
        <v>11.6</v>
      </c>
      <c r="Y72" s="44">
        <v>11.6</v>
      </c>
      <c r="Z72" s="44">
        <v>11.6</v>
      </c>
      <c r="AA72" s="44">
        <v>11.6</v>
      </c>
      <c r="AB72" s="44">
        <v>11.6</v>
      </c>
      <c r="AC72" s="44">
        <v>11.6</v>
      </c>
      <c r="AD72" s="44">
        <v>11.6</v>
      </c>
      <c r="AE72" s="44">
        <v>11.6</v>
      </c>
      <c r="AF72" s="44">
        <v>11.6</v>
      </c>
      <c r="AG72" s="59">
        <v>10.7</v>
      </c>
      <c r="AH72" s="45">
        <f t="shared" si="2"/>
        <v>11.6</v>
      </c>
      <c r="AI72" s="46">
        <f t="shared" si="3"/>
        <v>11.6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10.7</v>
      </c>
      <c r="C73" s="44">
        <v>10.7</v>
      </c>
      <c r="D73" s="44">
        <v>10.7</v>
      </c>
      <c r="E73" s="44">
        <v>10.7</v>
      </c>
      <c r="F73" s="44">
        <v>10.7</v>
      </c>
      <c r="G73" s="44">
        <v>10.7</v>
      </c>
      <c r="H73" s="44">
        <v>10.7</v>
      </c>
      <c r="I73" s="44">
        <v>10.7</v>
      </c>
      <c r="J73" s="44">
        <v>10.7</v>
      </c>
      <c r="K73" s="44">
        <v>10.7</v>
      </c>
      <c r="L73" s="44">
        <v>10.7</v>
      </c>
      <c r="M73" s="44">
        <v>10.7</v>
      </c>
      <c r="N73" s="44">
        <v>10.7</v>
      </c>
      <c r="O73" s="44">
        <v>10.7</v>
      </c>
      <c r="P73" s="44">
        <v>10.7</v>
      </c>
      <c r="Q73" s="44">
        <v>10.7</v>
      </c>
      <c r="R73" s="44">
        <v>10.7</v>
      </c>
      <c r="S73" s="44">
        <v>10.7</v>
      </c>
      <c r="T73" s="44">
        <v>10.7</v>
      </c>
      <c r="U73" s="44">
        <v>10.7</v>
      </c>
      <c r="V73" s="44">
        <v>4.3</v>
      </c>
      <c r="W73" s="44">
        <v>4.3</v>
      </c>
      <c r="X73" s="44">
        <v>4.3</v>
      </c>
      <c r="Y73" s="44">
        <v>4.3</v>
      </c>
      <c r="Z73" s="44">
        <v>4.3</v>
      </c>
      <c r="AA73" s="44">
        <v>4.3</v>
      </c>
      <c r="AB73" s="44">
        <v>4.3</v>
      </c>
      <c r="AC73" s="44">
        <v>4.3</v>
      </c>
      <c r="AD73" s="44">
        <v>4.3</v>
      </c>
      <c r="AE73" s="44">
        <v>4.3</v>
      </c>
      <c r="AF73" s="44">
        <v>4.3</v>
      </c>
      <c r="AG73" s="59">
        <v>10.3</v>
      </c>
      <c r="AH73" s="45">
        <f>MAX(B73:AF73)</f>
        <v>10.7</v>
      </c>
      <c r="AI73" s="46">
        <f>MIN(B73:AF73)</f>
        <v>4.3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10</v>
      </c>
      <c r="E74" s="44">
        <v>10</v>
      </c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v>10</v>
      </c>
      <c r="S74" s="44">
        <v>10</v>
      </c>
      <c r="T74" s="44">
        <v>10</v>
      </c>
      <c r="U74" s="44">
        <v>10</v>
      </c>
      <c r="V74" s="44">
        <v>10</v>
      </c>
      <c r="W74" s="44">
        <v>10</v>
      </c>
      <c r="X74" s="44">
        <v>10</v>
      </c>
      <c r="Y74" s="44">
        <v>10</v>
      </c>
      <c r="Z74" s="44">
        <v>10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10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9</v>
      </c>
      <c r="C76" s="44">
        <v>9</v>
      </c>
      <c r="D76" s="44">
        <v>9</v>
      </c>
      <c r="E76" s="44">
        <v>9</v>
      </c>
      <c r="F76" s="44">
        <v>9</v>
      </c>
      <c r="G76" s="44">
        <v>9</v>
      </c>
      <c r="H76" s="44">
        <v>9</v>
      </c>
      <c r="I76" s="44">
        <v>9</v>
      </c>
      <c r="J76" s="44">
        <v>9</v>
      </c>
      <c r="K76" s="44">
        <v>9</v>
      </c>
      <c r="L76" s="44">
        <v>9</v>
      </c>
      <c r="M76" s="44">
        <v>9</v>
      </c>
      <c r="N76" s="44">
        <v>9</v>
      </c>
      <c r="O76" s="44">
        <v>9</v>
      </c>
      <c r="P76" s="44">
        <v>9</v>
      </c>
      <c r="Q76" s="44">
        <v>9</v>
      </c>
      <c r="R76" s="44">
        <v>9</v>
      </c>
      <c r="S76" s="44">
        <v>9</v>
      </c>
      <c r="T76" s="44">
        <v>9</v>
      </c>
      <c r="U76" s="44">
        <v>9</v>
      </c>
      <c r="V76" s="44">
        <v>9</v>
      </c>
      <c r="W76" s="44">
        <v>9</v>
      </c>
      <c r="X76" s="44">
        <v>9</v>
      </c>
      <c r="Y76" s="44">
        <v>9</v>
      </c>
      <c r="Z76" s="44">
        <v>9</v>
      </c>
      <c r="AA76" s="44">
        <v>9</v>
      </c>
      <c r="AB76" s="44">
        <v>8.6</v>
      </c>
      <c r="AC76" s="44">
        <v>8.6</v>
      </c>
      <c r="AD76" s="44">
        <v>8.6</v>
      </c>
      <c r="AE76" s="44">
        <v>8.6</v>
      </c>
      <c r="AF76" s="44">
        <v>8.6</v>
      </c>
      <c r="AG76" s="59">
        <v>10</v>
      </c>
      <c r="AH76" s="45">
        <f t="shared" si="2"/>
        <v>9</v>
      </c>
      <c r="AI76" s="46">
        <f t="shared" si="3"/>
        <v>8.6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97.3+70.3</f>
        <v>167.6</v>
      </c>
      <c r="C79" s="63">
        <f>97.3+70.3</f>
        <v>167.6</v>
      </c>
      <c r="D79" s="63">
        <v>166</v>
      </c>
      <c r="E79" s="63">
        <v>180</v>
      </c>
      <c r="F79" s="63">
        <v>180</v>
      </c>
      <c r="G79" s="63">
        <f>85.5+86.4</f>
        <v>171.9</v>
      </c>
      <c r="H79" s="63">
        <f>85.5+86.4</f>
        <v>171.9</v>
      </c>
      <c r="I79" s="63">
        <f>86.9+84.9</f>
        <v>171.8</v>
      </c>
      <c r="J79" s="63">
        <f>79.6+93.8</f>
        <v>173.39999999999998</v>
      </c>
      <c r="K79" s="63">
        <f>79.6+93.8</f>
        <v>173.39999999999998</v>
      </c>
      <c r="L79" s="215">
        <f>89.1+93.2</f>
        <v>182.3</v>
      </c>
      <c r="M79" s="215">
        <f>88.7+90.5</f>
        <v>179.2</v>
      </c>
      <c r="N79" s="215">
        <f>88.7+90.5</f>
        <v>179.2</v>
      </c>
      <c r="O79" s="215">
        <f>88.7+90.5</f>
        <v>179.2</v>
      </c>
      <c r="P79" s="215">
        <f t="shared" ref="P79:S79" si="20">88.7+90.5</f>
        <v>179.2</v>
      </c>
      <c r="Q79" s="215">
        <f t="shared" si="20"/>
        <v>179.2</v>
      </c>
      <c r="R79" s="215">
        <f t="shared" si="20"/>
        <v>179.2</v>
      </c>
      <c r="S79" s="215">
        <f t="shared" si="20"/>
        <v>179.2</v>
      </c>
      <c r="T79" s="215">
        <v>192.7</v>
      </c>
      <c r="U79" s="215">
        <v>191.9</v>
      </c>
      <c r="V79" s="215">
        <v>193.6</v>
      </c>
      <c r="W79" s="215">
        <v>193.6</v>
      </c>
      <c r="X79" s="215">
        <v>190.7</v>
      </c>
      <c r="Y79" s="215">
        <v>190.7</v>
      </c>
      <c r="Z79" s="215">
        <v>190.7</v>
      </c>
      <c r="AA79" s="215">
        <v>190.7</v>
      </c>
      <c r="AB79" s="215">
        <f>90.4+93.7</f>
        <v>184.10000000000002</v>
      </c>
      <c r="AC79" s="215">
        <f>90.4+93.7</f>
        <v>184.10000000000002</v>
      </c>
      <c r="AD79" s="215">
        <f>90.4+93.7</f>
        <v>184.10000000000002</v>
      </c>
      <c r="AE79" s="215">
        <f>90.4+93.7</f>
        <v>184.10000000000002</v>
      </c>
      <c r="AF79" s="215">
        <f>90.4+93.7</f>
        <v>184.10000000000002</v>
      </c>
      <c r="AG79" s="59">
        <v>240</v>
      </c>
      <c r="AH79" s="45">
        <f t="shared" si="2"/>
        <v>193.6</v>
      </c>
      <c r="AI79" s="46">
        <f t="shared" si="3"/>
        <v>166</v>
      </c>
      <c r="AK79" s="47"/>
    </row>
    <row r="80" spans="1:88" ht="15.75" thickBot="1" x14ac:dyDescent="0.3">
      <c r="A80" s="65" t="s">
        <v>32</v>
      </c>
      <c r="B80" s="66">
        <f t="shared" ref="B80:C80" si="21">SUM(B11:B78)</f>
        <v>1764.1999999999996</v>
      </c>
      <c r="C80" s="66">
        <f t="shared" si="21"/>
        <v>1719.1999999999996</v>
      </c>
      <c r="D80" s="66">
        <f t="shared" ref="D80:E80" si="22">SUM(D11:D78)</f>
        <v>1703.7999999999993</v>
      </c>
      <c r="E80" s="66">
        <f t="shared" si="22"/>
        <v>1656.9999999999998</v>
      </c>
      <c r="F80" s="66">
        <f t="shared" ref="F80" si="23">SUM(F11:F78)</f>
        <v>1674.9999999999998</v>
      </c>
      <c r="G80" s="66">
        <f t="shared" ref="G80:AG80" si="24">SUM(G11:G78)</f>
        <v>1674.9999999999998</v>
      </c>
      <c r="H80" s="66">
        <f t="shared" si="24"/>
        <v>1677.4999999999998</v>
      </c>
      <c r="I80" s="66">
        <f t="shared" si="24"/>
        <v>1713.3999999999996</v>
      </c>
      <c r="J80" s="66">
        <f t="shared" si="24"/>
        <v>1723.9999999999998</v>
      </c>
      <c r="K80" s="66">
        <f t="shared" si="24"/>
        <v>1723.9999999999998</v>
      </c>
      <c r="L80" s="66">
        <f t="shared" si="24"/>
        <v>1756.4999999999998</v>
      </c>
      <c r="M80" s="66">
        <f t="shared" ref="M80:N80" si="25">SUM(M11:M78)</f>
        <v>1776.1</v>
      </c>
      <c r="N80" s="66">
        <f t="shared" si="25"/>
        <v>1776.2099999999998</v>
      </c>
      <c r="O80" s="66">
        <f t="shared" ref="O80" si="26">SUM(O11:O78)</f>
        <v>1784.7099999999998</v>
      </c>
      <c r="P80" s="66">
        <f t="shared" ref="P80:Q80" si="27">SUM(P11:P78)</f>
        <v>1784.7099999999998</v>
      </c>
      <c r="Q80" s="66">
        <f t="shared" si="27"/>
        <v>1784.7099999999998</v>
      </c>
      <c r="R80" s="66">
        <f t="shared" ref="R80" si="28">SUM(R11:R78)</f>
        <v>1784.7099999999998</v>
      </c>
      <c r="S80" s="66">
        <f t="shared" si="24"/>
        <v>1882.4099999999996</v>
      </c>
      <c r="T80" s="66">
        <f t="shared" si="24"/>
        <v>1857.2099999999996</v>
      </c>
      <c r="U80" s="66">
        <f t="shared" si="24"/>
        <v>1859.0099999999998</v>
      </c>
      <c r="V80" s="66">
        <f t="shared" si="24"/>
        <v>1847.0099999999998</v>
      </c>
      <c r="W80" s="66">
        <f t="shared" si="24"/>
        <v>1861.0099999999998</v>
      </c>
      <c r="X80" s="66">
        <f t="shared" si="24"/>
        <v>1861.0099999999998</v>
      </c>
      <c r="Y80" s="66">
        <f t="shared" si="24"/>
        <v>1869.4099999999996</v>
      </c>
      <c r="Z80" s="66">
        <f t="shared" si="24"/>
        <v>1876.2099999999996</v>
      </c>
      <c r="AA80" s="66">
        <f t="shared" si="24"/>
        <v>1876.2099999999996</v>
      </c>
      <c r="AB80" s="66">
        <f t="shared" ref="AB80:AC80" si="29">SUM(AB11:AB78)</f>
        <v>1907.2999999999997</v>
      </c>
      <c r="AC80" s="66">
        <f t="shared" si="29"/>
        <v>1907.2999999999997</v>
      </c>
      <c r="AD80" s="66">
        <f t="shared" ref="AD80:AE80" si="30">SUM(AD11:AD78)</f>
        <v>1885.6999999999998</v>
      </c>
      <c r="AE80" s="66">
        <f t="shared" si="30"/>
        <v>1811.6999999999998</v>
      </c>
      <c r="AF80" s="66">
        <f t="shared" ref="AF80" si="31">SUM(AF11:AF78)</f>
        <v>1803.6999999999996</v>
      </c>
      <c r="AG80" s="66">
        <f t="shared" si="24"/>
        <v>2672.3274000000001</v>
      </c>
      <c r="AH80" s="45">
        <f t="shared" si="2"/>
        <v>1907.2999999999997</v>
      </c>
      <c r="AI80" s="46">
        <f t="shared" si="3"/>
        <v>1656.9999999999998</v>
      </c>
      <c r="AK80" s="47"/>
    </row>
    <row r="81" spans="1:75" x14ac:dyDescent="0.25">
      <c r="A81" s="67" t="s">
        <v>366</v>
      </c>
      <c r="B81" s="44">
        <v>457.2</v>
      </c>
      <c r="C81" s="44">
        <v>457.2</v>
      </c>
      <c r="D81" s="44">
        <v>457.2</v>
      </c>
      <c r="E81" s="44">
        <v>457.2</v>
      </c>
      <c r="F81" s="44">
        <v>457.2</v>
      </c>
      <c r="G81" s="44">
        <v>457.2</v>
      </c>
      <c r="H81" s="44">
        <v>457.2</v>
      </c>
      <c r="I81" s="44">
        <v>457.2</v>
      </c>
      <c r="J81" s="44">
        <v>457.2</v>
      </c>
      <c r="K81" s="44">
        <v>457.2</v>
      </c>
      <c r="L81" s="44">
        <v>457.2</v>
      </c>
      <c r="M81" s="44">
        <v>457.2</v>
      </c>
      <c r="N81" s="44">
        <v>457.2</v>
      </c>
      <c r="O81" s="44">
        <v>457.2</v>
      </c>
      <c r="P81" s="44">
        <v>457.2</v>
      </c>
      <c r="Q81" s="44">
        <v>457.2</v>
      </c>
      <c r="R81" s="44">
        <v>457.2</v>
      </c>
      <c r="S81" s="44">
        <v>457.2</v>
      </c>
      <c r="T81" s="44">
        <v>457.2</v>
      </c>
      <c r="U81" s="44">
        <v>457.2</v>
      </c>
      <c r="V81" s="44">
        <v>457.2</v>
      </c>
      <c r="W81" s="44">
        <v>457.2</v>
      </c>
      <c r="X81" s="44">
        <v>457.2</v>
      </c>
      <c r="Y81" s="44">
        <v>457.2</v>
      </c>
      <c r="Z81" s="44">
        <v>457.2</v>
      </c>
      <c r="AA81" s="44">
        <v>457.2</v>
      </c>
      <c r="AB81" s="44">
        <v>457.1</v>
      </c>
      <c r="AC81" s="44">
        <v>457.1</v>
      </c>
      <c r="AD81" s="44">
        <v>457.1</v>
      </c>
      <c r="AE81" s="44">
        <v>457.1</v>
      </c>
      <c r="AF81" s="44">
        <v>457.1</v>
      </c>
      <c r="AG81" s="59">
        <v>456</v>
      </c>
      <c r="AH81" s="45">
        <f t="shared" si="2"/>
        <v>457.2</v>
      </c>
      <c r="AI81" s="46">
        <f t="shared" si="3"/>
        <v>457.1</v>
      </c>
      <c r="AK81" s="47"/>
    </row>
    <row r="82" spans="1:75" x14ac:dyDescent="0.25">
      <c r="A82" s="68" t="s">
        <v>367</v>
      </c>
      <c r="B82" s="43">
        <v>105.2</v>
      </c>
      <c r="C82" s="43">
        <v>105.2</v>
      </c>
      <c r="D82" s="43">
        <v>105.2</v>
      </c>
      <c r="E82" s="43">
        <v>105.2</v>
      </c>
      <c r="F82" s="43">
        <v>105.2</v>
      </c>
      <c r="G82" s="43">
        <v>105.2</v>
      </c>
      <c r="H82" s="43">
        <v>105.2</v>
      </c>
      <c r="I82" s="43">
        <v>105.2</v>
      </c>
      <c r="J82" s="43">
        <v>105.2</v>
      </c>
      <c r="K82" s="43">
        <v>105.2</v>
      </c>
      <c r="L82" s="43">
        <v>105.2</v>
      </c>
      <c r="M82" s="43">
        <v>105.2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61">
        <v>111</v>
      </c>
      <c r="AH82" s="45">
        <f t="shared" ref="AH82:AH145" si="32">MAX(B82:AF82)</f>
        <v>105.2</v>
      </c>
      <c r="AI82" s="46">
        <f t="shared" ref="AI82:AI145" si="33">MIN(B82:AF82)</f>
        <v>0</v>
      </c>
      <c r="AK82" s="47"/>
    </row>
    <row r="83" spans="1:75" x14ac:dyDescent="0.25">
      <c r="A83" s="68" t="s">
        <v>368</v>
      </c>
      <c r="B83" s="43">
        <v>101.9</v>
      </c>
      <c r="C83" s="43">
        <v>101.9</v>
      </c>
      <c r="D83" s="43">
        <v>101.9</v>
      </c>
      <c r="E83" s="43">
        <v>101.9</v>
      </c>
      <c r="F83" s="43">
        <v>101.9</v>
      </c>
      <c r="G83" s="43">
        <v>101.9</v>
      </c>
      <c r="H83" s="43">
        <v>101.9</v>
      </c>
      <c r="I83" s="43">
        <v>101.9</v>
      </c>
      <c r="J83" s="43">
        <v>101.9</v>
      </c>
      <c r="K83" s="43">
        <v>101.9</v>
      </c>
      <c r="L83" s="43">
        <v>101.9</v>
      </c>
      <c r="M83" s="43">
        <v>92.9</v>
      </c>
      <c r="N83" s="43">
        <v>92.9</v>
      </c>
      <c r="O83" s="43">
        <v>92.9</v>
      </c>
      <c r="P83" s="43">
        <v>92.9</v>
      </c>
      <c r="Q83" s="43">
        <v>92.9</v>
      </c>
      <c r="R83" s="43">
        <v>92.9</v>
      </c>
      <c r="S83" s="43">
        <v>68</v>
      </c>
      <c r="T83" s="43">
        <v>68</v>
      </c>
      <c r="U83" s="43">
        <v>68</v>
      </c>
      <c r="V83" s="43">
        <v>68</v>
      </c>
      <c r="W83" s="43">
        <v>68</v>
      </c>
      <c r="X83" s="43">
        <v>68</v>
      </c>
      <c r="Y83" s="43">
        <v>68</v>
      </c>
      <c r="Z83" s="43">
        <v>68</v>
      </c>
      <c r="AA83" s="43">
        <v>68</v>
      </c>
      <c r="AB83" s="43">
        <v>102</v>
      </c>
      <c r="AC83" s="43">
        <v>102</v>
      </c>
      <c r="AD83" s="43">
        <v>102</v>
      </c>
      <c r="AE83" s="43">
        <v>102</v>
      </c>
      <c r="AF83" s="43">
        <v>102</v>
      </c>
      <c r="AG83" s="61">
        <v>102</v>
      </c>
      <c r="AH83" s="45">
        <f t="shared" si="32"/>
        <v>102</v>
      </c>
      <c r="AI83" s="46">
        <f t="shared" si="33"/>
        <v>68</v>
      </c>
      <c r="AK83" s="47"/>
    </row>
    <row r="84" spans="1:75" x14ac:dyDescent="0.25">
      <c r="A84" s="42" t="s">
        <v>181</v>
      </c>
      <c r="B84" s="44">
        <v>36.299999999999997</v>
      </c>
      <c r="C84" s="44">
        <v>40.5</v>
      </c>
      <c r="D84" s="44">
        <v>40.5</v>
      </c>
      <c r="E84" s="44">
        <v>51</v>
      </c>
      <c r="F84" s="44">
        <v>51</v>
      </c>
      <c r="G84" s="44">
        <v>51</v>
      </c>
      <c r="H84" s="44">
        <v>51</v>
      </c>
      <c r="I84" s="44">
        <v>51</v>
      </c>
      <c r="J84" s="44">
        <v>51</v>
      </c>
      <c r="K84" s="44">
        <v>51</v>
      </c>
      <c r="L84" s="44">
        <v>51</v>
      </c>
      <c r="M84" s="44">
        <v>60.3</v>
      </c>
      <c r="N84" s="44">
        <v>60.3</v>
      </c>
      <c r="O84" s="44">
        <v>60.3</v>
      </c>
      <c r="P84" s="44">
        <v>60.3</v>
      </c>
      <c r="Q84" s="44">
        <v>60.3</v>
      </c>
      <c r="R84" s="44">
        <v>60.3</v>
      </c>
      <c r="S84" s="44">
        <v>60.3</v>
      </c>
      <c r="T84" s="44">
        <v>60.3</v>
      </c>
      <c r="U84" s="44">
        <v>60.3</v>
      </c>
      <c r="V84" s="44">
        <v>54.9</v>
      </c>
      <c r="W84" s="44">
        <v>54.9</v>
      </c>
      <c r="X84" s="44">
        <v>52.8</v>
      </c>
      <c r="Y84" s="44">
        <v>61</v>
      </c>
      <c r="Z84" s="44">
        <v>61</v>
      </c>
      <c r="AA84" s="44">
        <v>61</v>
      </c>
      <c r="AB84" s="44">
        <v>60.9</v>
      </c>
      <c r="AC84" s="44">
        <v>60.9</v>
      </c>
      <c r="AD84" s="44">
        <v>60.9</v>
      </c>
      <c r="AE84" s="44">
        <v>60.9</v>
      </c>
      <c r="AF84" s="44">
        <v>50.1</v>
      </c>
      <c r="AG84" s="59">
        <v>60</v>
      </c>
      <c r="AH84" s="45">
        <f>MAX(B84:AF84)</f>
        <v>61</v>
      </c>
      <c r="AI84" s="46">
        <f>MIN(B84:AF84)</f>
        <v>36.299999999999997</v>
      </c>
      <c r="AK84" s="47"/>
    </row>
    <row r="85" spans="1:75" x14ac:dyDescent="0.25">
      <c r="A85" s="69" t="s">
        <v>369</v>
      </c>
      <c r="B85" s="43">
        <v>28.7</v>
      </c>
      <c r="C85" s="43">
        <v>28.7</v>
      </c>
      <c r="D85" s="43">
        <v>28.7</v>
      </c>
      <c r="E85" s="43">
        <v>28.7</v>
      </c>
      <c r="F85" s="43">
        <v>28.7</v>
      </c>
      <c r="G85" s="43">
        <v>28.7</v>
      </c>
      <c r="H85" s="43">
        <v>28.7</v>
      </c>
      <c r="I85" s="43">
        <v>28.7</v>
      </c>
      <c r="J85" s="43">
        <v>28.7</v>
      </c>
      <c r="K85" s="43">
        <v>28.7</v>
      </c>
      <c r="L85" s="43">
        <v>28.7</v>
      </c>
      <c r="M85" s="43">
        <v>28.7</v>
      </c>
      <c r="N85" s="334">
        <v>0</v>
      </c>
      <c r="O85" s="334">
        <v>0</v>
      </c>
      <c r="P85" s="334">
        <v>0</v>
      </c>
      <c r="Q85" s="334">
        <v>0</v>
      </c>
      <c r="R85" s="334">
        <v>0</v>
      </c>
      <c r="S85" s="334">
        <v>0</v>
      </c>
      <c r="T85" s="334">
        <v>0</v>
      </c>
      <c r="U85" s="334">
        <v>0</v>
      </c>
      <c r="V85" s="334">
        <v>0</v>
      </c>
      <c r="W85" s="334">
        <v>0</v>
      </c>
      <c r="X85" s="334">
        <v>0</v>
      </c>
      <c r="Y85" s="334">
        <v>0</v>
      </c>
      <c r="Z85" s="334">
        <v>0</v>
      </c>
      <c r="AA85" s="334">
        <v>0</v>
      </c>
      <c r="AB85" s="334">
        <v>0</v>
      </c>
      <c r="AC85" s="334">
        <v>0</v>
      </c>
      <c r="AD85" s="334">
        <v>0</v>
      </c>
      <c r="AE85" s="334">
        <v>0</v>
      </c>
      <c r="AF85" s="334">
        <v>0</v>
      </c>
      <c r="AG85" s="70">
        <v>42.5</v>
      </c>
      <c r="AH85" s="45">
        <f t="shared" si="32"/>
        <v>28.7</v>
      </c>
      <c r="AI85" s="46">
        <f t="shared" si="33"/>
        <v>0</v>
      </c>
      <c r="AK85" s="47"/>
    </row>
    <row r="86" spans="1:75" x14ac:dyDescent="0.25">
      <c r="A86" s="69" t="s">
        <v>370</v>
      </c>
      <c r="B86" s="43">
        <v>22.3</v>
      </c>
      <c r="C86" s="43">
        <v>22.3</v>
      </c>
      <c r="D86" s="43">
        <v>22.3</v>
      </c>
      <c r="E86" s="43">
        <v>22.3</v>
      </c>
      <c r="F86" s="43">
        <v>22.3</v>
      </c>
      <c r="G86" s="43">
        <v>22.3</v>
      </c>
      <c r="H86" s="43">
        <v>22.3</v>
      </c>
      <c r="I86" s="43">
        <v>22.3</v>
      </c>
      <c r="J86" s="43">
        <v>22.3</v>
      </c>
      <c r="K86" s="43">
        <v>22.3</v>
      </c>
      <c r="L86" s="43">
        <v>22.3</v>
      </c>
      <c r="M86" s="43">
        <v>22.3</v>
      </c>
      <c r="N86" s="334">
        <v>0</v>
      </c>
      <c r="O86" s="334">
        <v>0</v>
      </c>
      <c r="P86" s="334">
        <v>0</v>
      </c>
      <c r="Q86" s="334">
        <v>0</v>
      </c>
      <c r="R86" s="334">
        <v>0</v>
      </c>
      <c r="S86" s="334">
        <v>0</v>
      </c>
      <c r="T86" s="334">
        <v>0</v>
      </c>
      <c r="U86" s="334">
        <v>0</v>
      </c>
      <c r="V86" s="334">
        <v>0</v>
      </c>
      <c r="W86" s="334">
        <v>0</v>
      </c>
      <c r="X86" s="334">
        <v>0</v>
      </c>
      <c r="Y86" s="334">
        <v>0</v>
      </c>
      <c r="Z86" s="334">
        <v>0</v>
      </c>
      <c r="AA86" s="334">
        <v>0</v>
      </c>
      <c r="AB86" s="334">
        <v>0</v>
      </c>
      <c r="AC86" s="334">
        <v>0</v>
      </c>
      <c r="AD86" s="334">
        <v>0</v>
      </c>
      <c r="AE86" s="334">
        <v>0</v>
      </c>
      <c r="AF86" s="334">
        <v>0</v>
      </c>
      <c r="AG86" s="70">
        <v>22.1</v>
      </c>
      <c r="AH86" s="45">
        <f t="shared" si="32"/>
        <v>22.3</v>
      </c>
      <c r="AI86" s="46">
        <f t="shared" si="33"/>
        <v>0</v>
      </c>
      <c r="AK86" s="47"/>
    </row>
    <row r="87" spans="1:75" ht="15.75" thickBot="1" x14ac:dyDescent="0.3">
      <c r="A87" s="71" t="s">
        <v>33</v>
      </c>
      <c r="B87" s="292">
        <v>15</v>
      </c>
      <c r="C87" s="292">
        <v>15</v>
      </c>
      <c r="D87" s="292">
        <v>15</v>
      </c>
      <c r="E87" s="292">
        <v>15</v>
      </c>
      <c r="F87" s="292">
        <v>15</v>
      </c>
      <c r="G87" s="292">
        <v>15</v>
      </c>
      <c r="H87" s="292">
        <v>15</v>
      </c>
      <c r="I87" s="292">
        <v>15</v>
      </c>
      <c r="J87" s="292">
        <v>15</v>
      </c>
      <c r="K87" s="292">
        <v>15</v>
      </c>
      <c r="L87" s="292">
        <v>15</v>
      </c>
      <c r="M87" s="292">
        <v>15</v>
      </c>
      <c r="N87" s="335">
        <v>0</v>
      </c>
      <c r="O87" s="335">
        <v>0</v>
      </c>
      <c r="P87" s="335">
        <v>0</v>
      </c>
      <c r="Q87" s="335">
        <v>0</v>
      </c>
      <c r="R87" s="335">
        <v>0</v>
      </c>
      <c r="S87" s="335">
        <v>0</v>
      </c>
      <c r="T87" s="335">
        <v>0</v>
      </c>
      <c r="U87" s="335">
        <v>0</v>
      </c>
      <c r="V87" s="335">
        <v>0</v>
      </c>
      <c r="W87" s="335">
        <v>0</v>
      </c>
      <c r="X87" s="335">
        <v>0</v>
      </c>
      <c r="Y87" s="335">
        <v>0</v>
      </c>
      <c r="Z87" s="335">
        <v>0</v>
      </c>
      <c r="AA87" s="335">
        <v>0</v>
      </c>
      <c r="AB87" s="335">
        <v>0</v>
      </c>
      <c r="AC87" s="335">
        <v>0</v>
      </c>
      <c r="AD87" s="335">
        <v>0</v>
      </c>
      <c r="AE87" s="335">
        <v>0</v>
      </c>
      <c r="AF87" s="335">
        <v>0</v>
      </c>
      <c r="AG87" s="73">
        <v>14.8</v>
      </c>
      <c r="AH87" s="45">
        <f t="shared" si="32"/>
        <v>15</v>
      </c>
      <c r="AI87" s="46">
        <f t="shared" si="33"/>
        <v>0</v>
      </c>
      <c r="AK87" s="47"/>
    </row>
    <row r="88" spans="1:75" ht="15.75" thickBot="1" x14ac:dyDescent="0.3">
      <c r="A88" s="74" t="s">
        <v>34</v>
      </c>
      <c r="B88" s="66">
        <f t="shared" ref="B88:C88" si="34">SUM(B81:B87)</f>
        <v>766.59999999999991</v>
      </c>
      <c r="C88" s="66">
        <f t="shared" si="34"/>
        <v>770.8</v>
      </c>
      <c r="D88" s="66">
        <f t="shared" ref="D88:E88" si="35">SUM(D81:D87)</f>
        <v>770.8</v>
      </c>
      <c r="E88" s="66">
        <f t="shared" si="35"/>
        <v>781.3</v>
      </c>
      <c r="F88" s="66">
        <f t="shared" ref="F88" si="36">SUM(F81:F87)</f>
        <v>781.3</v>
      </c>
      <c r="G88" s="66">
        <f t="shared" ref="G88:AG88" si="37">SUM(G81:G87)</f>
        <v>781.3</v>
      </c>
      <c r="H88" s="66">
        <f t="shared" si="37"/>
        <v>781.3</v>
      </c>
      <c r="I88" s="66">
        <f t="shared" si="37"/>
        <v>781.3</v>
      </c>
      <c r="J88" s="66">
        <f t="shared" si="37"/>
        <v>781.3</v>
      </c>
      <c r="K88" s="66">
        <f t="shared" si="37"/>
        <v>781.3</v>
      </c>
      <c r="L88" s="66">
        <f t="shared" si="37"/>
        <v>781.3</v>
      </c>
      <c r="M88" s="66">
        <f t="shared" ref="M88:N88" si="38">SUM(M81:M87)</f>
        <v>781.59999999999991</v>
      </c>
      <c r="N88" s="66">
        <f t="shared" si="38"/>
        <v>610.4</v>
      </c>
      <c r="O88" s="66">
        <f t="shared" ref="O88" si="39">SUM(O81:O87)</f>
        <v>610.4</v>
      </c>
      <c r="P88" s="66">
        <f t="shared" ref="P88:Q88" si="40">SUM(P81:P87)</f>
        <v>610.4</v>
      </c>
      <c r="Q88" s="66">
        <f t="shared" si="40"/>
        <v>610.4</v>
      </c>
      <c r="R88" s="66">
        <f t="shared" ref="R88" si="41">SUM(R81:R87)</f>
        <v>610.4</v>
      </c>
      <c r="S88" s="66">
        <f t="shared" si="37"/>
        <v>585.5</v>
      </c>
      <c r="T88" s="66">
        <f t="shared" si="37"/>
        <v>585.5</v>
      </c>
      <c r="U88" s="66">
        <f t="shared" si="37"/>
        <v>585.5</v>
      </c>
      <c r="V88" s="66">
        <f t="shared" si="37"/>
        <v>580.1</v>
      </c>
      <c r="W88" s="66">
        <f t="shared" si="37"/>
        <v>580.1</v>
      </c>
      <c r="X88" s="66">
        <f t="shared" si="37"/>
        <v>578</v>
      </c>
      <c r="Y88" s="66">
        <f t="shared" si="37"/>
        <v>586.20000000000005</v>
      </c>
      <c r="Z88" s="66">
        <f t="shared" si="37"/>
        <v>586.20000000000005</v>
      </c>
      <c r="AA88" s="66">
        <f t="shared" si="37"/>
        <v>586.20000000000005</v>
      </c>
      <c r="AB88" s="66">
        <f t="shared" ref="AB88:AC88" si="42">SUM(AB81:AB87)</f>
        <v>620</v>
      </c>
      <c r="AC88" s="66">
        <f t="shared" si="42"/>
        <v>620</v>
      </c>
      <c r="AD88" s="66">
        <f t="shared" ref="AD88:AE88" si="43">SUM(AD81:AD87)</f>
        <v>620</v>
      </c>
      <c r="AE88" s="66">
        <f t="shared" si="43"/>
        <v>620</v>
      </c>
      <c r="AF88" s="66">
        <f t="shared" ref="AF88" si="44">SUM(AF81:AF87)</f>
        <v>609.20000000000005</v>
      </c>
      <c r="AG88" s="75">
        <f t="shared" si="37"/>
        <v>808.4</v>
      </c>
      <c r="AH88" s="45">
        <f t="shared" si="32"/>
        <v>781.59999999999991</v>
      </c>
      <c r="AI88" s="46">
        <f t="shared" si="33"/>
        <v>578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137</v>
      </c>
      <c r="C89" s="44">
        <v>137</v>
      </c>
      <c r="D89" s="44">
        <v>137</v>
      </c>
      <c r="E89" s="44">
        <v>137</v>
      </c>
      <c r="F89" s="44">
        <v>137</v>
      </c>
      <c r="G89" s="44">
        <v>137</v>
      </c>
      <c r="H89" s="44">
        <v>72</v>
      </c>
      <c r="I89" s="44">
        <v>72</v>
      </c>
      <c r="J89" s="44">
        <v>72</v>
      </c>
      <c r="K89" s="44">
        <v>72</v>
      </c>
      <c r="L89" s="44">
        <v>72</v>
      </c>
      <c r="M89" s="44">
        <v>85</v>
      </c>
      <c r="N89" s="44">
        <v>85</v>
      </c>
      <c r="O89" s="44">
        <v>85</v>
      </c>
      <c r="P89" s="44">
        <v>136</v>
      </c>
      <c r="Q89" s="44">
        <v>135</v>
      </c>
      <c r="R89" s="44">
        <v>135</v>
      </c>
      <c r="S89" s="44">
        <v>137.19999999999999</v>
      </c>
      <c r="T89" s="44">
        <v>136.5</v>
      </c>
      <c r="U89" s="44">
        <v>136.5</v>
      </c>
      <c r="V89" s="44">
        <v>136.5</v>
      </c>
      <c r="W89" s="44">
        <v>136.5</v>
      </c>
      <c r="X89" s="44">
        <v>136.5</v>
      </c>
      <c r="Y89" s="44">
        <v>136.5</v>
      </c>
      <c r="Z89" s="44">
        <v>136.5</v>
      </c>
      <c r="AA89" s="44">
        <v>136.5</v>
      </c>
      <c r="AB89" s="44">
        <v>137.9</v>
      </c>
      <c r="AC89" s="44">
        <v>137.9</v>
      </c>
      <c r="AD89" s="44">
        <v>137.9</v>
      </c>
      <c r="AE89" s="44">
        <v>137.9</v>
      </c>
      <c r="AF89" s="44">
        <v>137.9</v>
      </c>
      <c r="AG89" s="59">
        <v>144</v>
      </c>
      <c r="AH89" s="45">
        <f t="shared" si="32"/>
        <v>137.9</v>
      </c>
      <c r="AI89" s="46">
        <f t="shared" si="33"/>
        <v>72</v>
      </c>
      <c r="AK89" s="47"/>
      <c r="AY89" s="1" t="s">
        <v>36</v>
      </c>
      <c r="AZ89" s="77">
        <f>ROUND(C107,0)</f>
        <v>-577</v>
      </c>
      <c r="BA89" s="76">
        <f t="shared" ref="BA89:BD93" si="45">D107</f>
        <v>-593</v>
      </c>
      <c r="BB89" s="76">
        <f t="shared" si="45"/>
        <v>-629</v>
      </c>
      <c r="BC89" s="76">
        <f t="shared" si="45"/>
        <v>-656</v>
      </c>
      <c r="BD89" s="76">
        <f t="shared" si="45"/>
        <v>-673.4</v>
      </c>
      <c r="BE89" s="77">
        <f>I107</f>
        <v>-726.2</v>
      </c>
      <c r="BF89" s="77">
        <f>K107</f>
        <v>-688.7</v>
      </c>
      <c r="BG89" s="77">
        <f t="shared" ref="BG89:BP93" si="46">M107</f>
        <v>-721.9</v>
      </c>
      <c r="BH89" s="77">
        <f t="shared" si="46"/>
        <v>-617</v>
      </c>
      <c r="BI89" s="77">
        <f t="shared" si="46"/>
        <v>-475.5</v>
      </c>
      <c r="BJ89" s="77">
        <f t="shared" si="46"/>
        <v>-539.20000000000005</v>
      </c>
      <c r="BK89" s="77">
        <f t="shared" si="46"/>
        <v>-517.70000000000005</v>
      </c>
      <c r="BL89" s="77">
        <f t="shared" si="46"/>
        <v>-501.9</v>
      </c>
      <c r="BM89" s="77">
        <f t="shared" si="46"/>
        <v>-495.8</v>
      </c>
      <c r="BN89" s="77">
        <f t="shared" si="46"/>
        <v>-493.1</v>
      </c>
      <c r="BO89" s="77">
        <f t="shared" si="46"/>
        <v>-474.6</v>
      </c>
      <c r="BP89" s="77">
        <f t="shared" si="46"/>
        <v>-536</v>
      </c>
      <c r="BQ89" s="77">
        <f>X107</f>
        <v>-535.9</v>
      </c>
      <c r="BR89" s="77">
        <f>Z107</f>
        <v>-420</v>
      </c>
      <c r="BS89" s="76">
        <f>AB107</f>
        <v>-514.6</v>
      </c>
      <c r="BT89" s="76">
        <f t="shared" ref="BT89:BV93" si="47">AD107</f>
        <v>-463</v>
      </c>
      <c r="BU89" s="76">
        <f t="shared" si="47"/>
        <v>-494</v>
      </c>
      <c r="BV89" s="76">
        <f t="shared" si="47"/>
        <v>-512.29999999999995</v>
      </c>
      <c r="BW89" s="76">
        <f>B107</f>
        <v>-583.29999999999995</v>
      </c>
    </row>
    <row r="90" spans="1:75" x14ac:dyDescent="0.25">
      <c r="A90" s="60" t="s">
        <v>37</v>
      </c>
      <c r="B90" s="43">
        <v>69.8</v>
      </c>
      <c r="C90" s="43">
        <v>69.8</v>
      </c>
      <c r="D90" s="43">
        <v>69.8</v>
      </c>
      <c r="E90" s="43">
        <v>69.8</v>
      </c>
      <c r="F90" s="43">
        <v>69.8</v>
      </c>
      <c r="G90" s="43">
        <v>69.8</v>
      </c>
      <c r="H90" s="43">
        <v>69.8</v>
      </c>
      <c r="I90" s="43">
        <v>69.8</v>
      </c>
      <c r="J90" s="43">
        <v>69.8</v>
      </c>
      <c r="K90" s="43">
        <v>69.8</v>
      </c>
      <c r="L90" s="43">
        <v>69.8</v>
      </c>
      <c r="M90" s="43">
        <v>69.8</v>
      </c>
      <c r="N90" s="43">
        <v>69.8</v>
      </c>
      <c r="O90" s="43">
        <v>69.8</v>
      </c>
      <c r="P90" s="43">
        <v>69.8</v>
      </c>
      <c r="Q90" s="43">
        <v>69.8</v>
      </c>
      <c r="R90" s="43">
        <v>69.8</v>
      </c>
      <c r="S90" s="43">
        <v>69.599999999999994</v>
      </c>
      <c r="T90" s="43">
        <v>69.599999999999994</v>
      </c>
      <c r="U90" s="43">
        <v>69.599999999999994</v>
      </c>
      <c r="V90" s="43">
        <v>69.599999999999994</v>
      </c>
      <c r="W90" s="43">
        <v>69.599999999999994</v>
      </c>
      <c r="X90" s="43">
        <v>69.599999999999994</v>
      </c>
      <c r="Y90" s="43">
        <v>69.599999999999994</v>
      </c>
      <c r="Z90" s="43">
        <v>69.599999999999994</v>
      </c>
      <c r="AA90" s="43">
        <v>69.599999999999994</v>
      </c>
      <c r="AB90" s="43">
        <v>69</v>
      </c>
      <c r="AC90" s="43">
        <v>69</v>
      </c>
      <c r="AD90" s="43">
        <v>69</v>
      </c>
      <c r="AE90" s="43">
        <v>69</v>
      </c>
      <c r="AF90" s="43">
        <v>69</v>
      </c>
      <c r="AG90" s="61">
        <v>70</v>
      </c>
      <c r="AH90" s="45">
        <f t="shared" si="32"/>
        <v>69.8</v>
      </c>
      <c r="AI90" s="46">
        <f t="shared" si="33"/>
        <v>69</v>
      </c>
      <c r="AK90" s="47"/>
      <c r="AY90" s="1" t="s">
        <v>38</v>
      </c>
      <c r="AZ90" s="77">
        <f>ROUND(C108,0)</f>
        <v>-183</v>
      </c>
      <c r="BA90" s="76">
        <f t="shared" si="45"/>
        <v>-201</v>
      </c>
      <c r="BB90" s="76">
        <f t="shared" si="45"/>
        <v>-211</v>
      </c>
      <c r="BC90" s="76">
        <f t="shared" si="45"/>
        <v>-209</v>
      </c>
      <c r="BD90" s="76">
        <f t="shared" si="45"/>
        <v>-202.6</v>
      </c>
      <c r="BE90" s="77">
        <f>I108</f>
        <v>-189</v>
      </c>
      <c r="BF90" s="77">
        <f>K108</f>
        <v>-201</v>
      </c>
      <c r="BG90" s="77">
        <f t="shared" si="46"/>
        <v>-197.5</v>
      </c>
      <c r="BH90" s="77">
        <f t="shared" si="46"/>
        <v>-182.1</v>
      </c>
      <c r="BI90" s="77">
        <f t="shared" si="46"/>
        <v>-175.11</v>
      </c>
      <c r="BJ90" s="77">
        <f t="shared" si="46"/>
        <v>-185.4</v>
      </c>
      <c r="BK90" s="77">
        <f t="shared" si="46"/>
        <v>-186.9</v>
      </c>
      <c r="BL90" s="77">
        <f t="shared" si="46"/>
        <v>-181.5</v>
      </c>
      <c r="BM90" s="77">
        <f t="shared" si="46"/>
        <v>-190.5</v>
      </c>
      <c r="BN90" s="77">
        <f t="shared" si="46"/>
        <v>-192.7</v>
      </c>
      <c r="BO90" s="77">
        <f t="shared" si="46"/>
        <v>-186.5</v>
      </c>
      <c r="BP90" s="77">
        <f t="shared" si="46"/>
        <v>-202.7</v>
      </c>
      <c r="BQ90" s="77">
        <f>X108</f>
        <v>-200.4</v>
      </c>
      <c r="BR90" s="77">
        <f>Z108</f>
        <v>-180</v>
      </c>
      <c r="BS90" s="76">
        <f>AB108</f>
        <v>-201.2</v>
      </c>
      <c r="BT90" s="76">
        <f t="shared" si="47"/>
        <v>-193.7</v>
      </c>
      <c r="BU90" s="76">
        <f t="shared" si="47"/>
        <v>-212.7</v>
      </c>
      <c r="BV90" s="76">
        <f t="shared" si="47"/>
        <v>-208.4</v>
      </c>
      <c r="BW90" s="76">
        <f>B108</f>
        <v>-190.3</v>
      </c>
    </row>
    <row r="91" spans="1:75" x14ac:dyDescent="0.25">
      <c r="A91" s="60" t="s">
        <v>39</v>
      </c>
      <c r="B91" s="43">
        <v>64.400000000000006</v>
      </c>
      <c r="C91" s="43">
        <v>64.400000000000006</v>
      </c>
      <c r="D91" s="43">
        <v>64.400000000000006</v>
      </c>
      <c r="E91" s="43">
        <v>64.400000000000006</v>
      </c>
      <c r="F91" s="43">
        <v>64.400000000000006</v>
      </c>
      <c r="G91" s="43">
        <v>64.400000000000006</v>
      </c>
      <c r="H91" s="43">
        <v>64.400000000000006</v>
      </c>
      <c r="I91" s="43">
        <v>64.400000000000006</v>
      </c>
      <c r="J91" s="43">
        <v>64.400000000000006</v>
      </c>
      <c r="K91" s="43">
        <v>64.400000000000006</v>
      </c>
      <c r="L91" s="43">
        <v>64.400000000000006</v>
      </c>
      <c r="M91" s="43">
        <v>64.400000000000006</v>
      </c>
      <c r="N91" s="43">
        <v>64.400000000000006</v>
      </c>
      <c r="O91" s="43">
        <v>64.400000000000006</v>
      </c>
      <c r="P91" s="43">
        <v>64.400000000000006</v>
      </c>
      <c r="Q91" s="43">
        <v>64.400000000000006</v>
      </c>
      <c r="R91" s="43">
        <v>64.400000000000006</v>
      </c>
      <c r="S91" s="43">
        <v>60.3</v>
      </c>
      <c r="T91" s="43">
        <v>60.3</v>
      </c>
      <c r="U91" s="43">
        <v>60.3</v>
      </c>
      <c r="V91" s="43">
        <v>60.3</v>
      </c>
      <c r="W91" s="43">
        <v>64.5</v>
      </c>
      <c r="X91" s="43">
        <v>64.5</v>
      </c>
      <c r="Y91" s="43">
        <v>64.5</v>
      </c>
      <c r="Z91" s="43">
        <v>64.5</v>
      </c>
      <c r="AA91" s="43">
        <v>64.5</v>
      </c>
      <c r="AB91" s="43">
        <v>64.900000000000006</v>
      </c>
      <c r="AC91" s="43">
        <v>64.900000000000006</v>
      </c>
      <c r="AD91" s="43">
        <v>64.900000000000006</v>
      </c>
      <c r="AE91" s="43">
        <v>64.900000000000006</v>
      </c>
      <c r="AF91" s="43">
        <v>64.900000000000006</v>
      </c>
      <c r="AG91" s="61">
        <v>69</v>
      </c>
      <c r="AH91" s="45">
        <f t="shared" si="32"/>
        <v>64.900000000000006</v>
      </c>
      <c r="AI91" s="46">
        <f t="shared" si="33"/>
        <v>60.3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5"/>
        <v>0</v>
      </c>
      <c r="BB91" s="76">
        <f t="shared" si="45"/>
        <v>0</v>
      </c>
      <c r="BC91" s="76">
        <f t="shared" si="45"/>
        <v>0</v>
      </c>
      <c r="BD91" s="76">
        <f t="shared" si="45"/>
        <v>0</v>
      </c>
      <c r="BE91" s="77">
        <f>I109</f>
        <v>0</v>
      </c>
      <c r="BF91" s="77">
        <f>K109</f>
        <v>0</v>
      </c>
      <c r="BG91" s="77">
        <f t="shared" si="46"/>
        <v>0</v>
      </c>
      <c r="BH91" s="77">
        <f t="shared" si="46"/>
        <v>0</v>
      </c>
      <c r="BI91" s="77">
        <f t="shared" si="46"/>
        <v>0</v>
      </c>
      <c r="BJ91" s="77">
        <f t="shared" si="46"/>
        <v>0</v>
      </c>
      <c r="BK91" s="77">
        <f t="shared" si="46"/>
        <v>0</v>
      </c>
      <c r="BL91" s="77">
        <f t="shared" si="46"/>
        <v>0</v>
      </c>
      <c r="BM91" s="77">
        <f t="shared" si="46"/>
        <v>0</v>
      </c>
      <c r="BN91" s="77">
        <f t="shared" si="46"/>
        <v>0</v>
      </c>
      <c r="BO91" s="77">
        <f t="shared" si="46"/>
        <v>0</v>
      </c>
      <c r="BP91" s="77">
        <f t="shared" si="46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7"/>
        <v>0</v>
      </c>
      <c r="BU91" s="76">
        <f t="shared" si="47"/>
        <v>0</v>
      </c>
      <c r="BV91" s="76">
        <f t="shared" si="47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30.1</v>
      </c>
      <c r="C92" s="43">
        <v>30.1</v>
      </c>
      <c r="D92" s="43">
        <v>30.1</v>
      </c>
      <c r="E92" s="43">
        <v>30.1</v>
      </c>
      <c r="F92" s="43">
        <v>30.1</v>
      </c>
      <c r="G92" s="43">
        <v>30.1</v>
      </c>
      <c r="H92" s="43">
        <v>30.1</v>
      </c>
      <c r="I92" s="43">
        <v>30.1</v>
      </c>
      <c r="J92" s="43">
        <v>30.1</v>
      </c>
      <c r="K92" s="43">
        <v>30.1</v>
      </c>
      <c r="L92" s="43">
        <v>30.1</v>
      </c>
      <c r="M92" s="43">
        <v>30.1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61">
        <v>60</v>
      </c>
      <c r="AH92" s="45">
        <f t="shared" si="32"/>
        <v>30.1</v>
      </c>
      <c r="AI92" s="46">
        <f t="shared" si="33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5"/>
        <v>0</v>
      </c>
      <c r="BB92" s="76">
        <f t="shared" si="45"/>
        <v>0</v>
      </c>
      <c r="BC92" s="76">
        <f t="shared" si="45"/>
        <v>0</v>
      </c>
      <c r="BD92" s="76">
        <f t="shared" si="45"/>
        <v>0</v>
      </c>
      <c r="BE92" s="77">
        <f>I110</f>
        <v>0</v>
      </c>
      <c r="BF92" s="77">
        <f>K110</f>
        <v>0</v>
      </c>
      <c r="BG92" s="77">
        <f t="shared" si="46"/>
        <v>0</v>
      </c>
      <c r="BH92" s="77">
        <f t="shared" si="46"/>
        <v>0</v>
      </c>
      <c r="BI92" s="77">
        <f t="shared" si="46"/>
        <v>0</v>
      </c>
      <c r="BJ92" s="77">
        <f t="shared" si="46"/>
        <v>0</v>
      </c>
      <c r="BK92" s="77">
        <f t="shared" si="46"/>
        <v>0</v>
      </c>
      <c r="BL92" s="77">
        <f t="shared" si="46"/>
        <v>0</v>
      </c>
      <c r="BM92" s="77">
        <f t="shared" si="46"/>
        <v>0</v>
      </c>
      <c r="BN92" s="77">
        <f t="shared" si="46"/>
        <v>0</v>
      </c>
      <c r="BO92" s="77">
        <f t="shared" si="46"/>
        <v>0</v>
      </c>
      <c r="BP92" s="77">
        <f t="shared" si="46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7"/>
        <v>0</v>
      </c>
      <c r="BU92" s="76">
        <f t="shared" si="47"/>
        <v>0</v>
      </c>
      <c r="BV92" s="76">
        <f t="shared" si="47"/>
        <v>0</v>
      </c>
      <c r="BW92" s="76">
        <f>B110</f>
        <v>0</v>
      </c>
    </row>
    <row r="93" spans="1:75" x14ac:dyDescent="0.25">
      <c r="A93" s="60" t="s">
        <v>43</v>
      </c>
      <c r="B93" s="44">
        <v>15</v>
      </c>
      <c r="C93" s="44">
        <v>15</v>
      </c>
      <c r="D93" s="44">
        <v>15</v>
      </c>
      <c r="E93" s="44">
        <v>15</v>
      </c>
      <c r="F93" s="44">
        <v>15</v>
      </c>
      <c r="G93" s="44">
        <v>15</v>
      </c>
      <c r="H93" s="44">
        <v>15</v>
      </c>
      <c r="I93" s="44">
        <v>15</v>
      </c>
      <c r="J93" s="44">
        <v>15</v>
      </c>
      <c r="K93" s="44">
        <v>15</v>
      </c>
      <c r="L93" s="44">
        <v>15</v>
      </c>
      <c r="M93" s="44">
        <v>15</v>
      </c>
      <c r="N93" s="44">
        <v>15</v>
      </c>
      <c r="O93" s="44">
        <v>15</v>
      </c>
      <c r="P93" s="44">
        <v>15</v>
      </c>
      <c r="Q93" s="44">
        <v>15</v>
      </c>
      <c r="R93" s="44">
        <v>15</v>
      </c>
      <c r="S93" s="44">
        <v>15</v>
      </c>
      <c r="T93" s="44">
        <v>15</v>
      </c>
      <c r="U93" s="44">
        <v>15</v>
      </c>
      <c r="V93" s="44">
        <v>15</v>
      </c>
      <c r="W93" s="44">
        <v>15</v>
      </c>
      <c r="X93" s="44">
        <v>15</v>
      </c>
      <c r="Y93" s="44">
        <v>15</v>
      </c>
      <c r="Z93" s="44">
        <v>15</v>
      </c>
      <c r="AA93" s="44">
        <v>15</v>
      </c>
      <c r="AB93" s="44">
        <v>14.7</v>
      </c>
      <c r="AC93" s="44">
        <v>14.7</v>
      </c>
      <c r="AD93" s="44">
        <v>14.7</v>
      </c>
      <c r="AE93" s="44">
        <v>14.7</v>
      </c>
      <c r="AF93" s="44">
        <v>14.7</v>
      </c>
      <c r="AG93" s="61">
        <v>30</v>
      </c>
      <c r="AH93" s="45">
        <f t="shared" si="32"/>
        <v>15</v>
      </c>
      <c r="AI93" s="46">
        <f t="shared" si="33"/>
        <v>14.7</v>
      </c>
      <c r="AK93" s="47"/>
      <c r="AY93" s="1" t="s">
        <v>44</v>
      </c>
      <c r="AZ93" s="77">
        <f>ROUND(C111,0)</f>
        <v>0</v>
      </c>
      <c r="BA93" s="76">
        <f t="shared" si="45"/>
        <v>0</v>
      </c>
      <c r="BB93" s="76">
        <f t="shared" si="45"/>
        <v>0</v>
      </c>
      <c r="BC93" s="76">
        <f t="shared" si="45"/>
        <v>0</v>
      </c>
      <c r="BD93" s="76">
        <f t="shared" si="45"/>
        <v>0</v>
      </c>
      <c r="BE93" s="77">
        <f>I111</f>
        <v>0</v>
      </c>
      <c r="BF93" s="77">
        <f>K111</f>
        <v>0</v>
      </c>
      <c r="BG93" s="77">
        <f t="shared" si="46"/>
        <v>0</v>
      </c>
      <c r="BH93" s="77">
        <f t="shared" si="46"/>
        <v>0</v>
      </c>
      <c r="BI93" s="77">
        <f t="shared" si="46"/>
        <v>0</v>
      </c>
      <c r="BJ93" s="77">
        <f t="shared" si="46"/>
        <v>0</v>
      </c>
      <c r="BK93" s="77">
        <f t="shared" si="46"/>
        <v>0</v>
      </c>
      <c r="BL93" s="77">
        <f t="shared" si="46"/>
        <v>0</v>
      </c>
      <c r="BM93" s="77">
        <f t="shared" si="46"/>
        <v>0</v>
      </c>
      <c r="BN93" s="77">
        <f t="shared" si="46"/>
        <v>0</v>
      </c>
      <c r="BO93" s="77">
        <f t="shared" si="46"/>
        <v>0</v>
      </c>
      <c r="BP93" s="77">
        <f t="shared" si="46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7"/>
        <v>0</v>
      </c>
      <c r="BU93" s="76">
        <f t="shared" si="47"/>
        <v>0</v>
      </c>
      <c r="BV93" s="76">
        <f t="shared" si="47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2.5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61">
        <v>25</v>
      </c>
      <c r="AH94" s="45">
        <f t="shared" si="32"/>
        <v>2.5</v>
      </c>
      <c r="AI94" s="46">
        <f t="shared" si="33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8">M117</f>
        <v>0</v>
      </c>
      <c r="BH94" s="77">
        <f t="shared" si="48"/>
        <v>0</v>
      </c>
      <c r="BI94" s="77">
        <f t="shared" si="48"/>
        <v>0</v>
      </c>
      <c r="BJ94" s="77">
        <f t="shared" si="48"/>
        <v>0</v>
      </c>
      <c r="BK94" s="77">
        <f t="shared" si="48"/>
        <v>0</v>
      </c>
      <c r="BL94" s="77">
        <f t="shared" si="48"/>
        <v>0</v>
      </c>
      <c r="BM94" s="77">
        <f t="shared" si="48"/>
        <v>0</v>
      </c>
      <c r="BN94" s="77">
        <f t="shared" si="48"/>
        <v>0</v>
      </c>
      <c r="BO94" s="77">
        <f t="shared" si="48"/>
        <v>0</v>
      </c>
      <c r="BP94" s="77">
        <f t="shared" si="48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13</v>
      </c>
      <c r="C95" s="43">
        <v>13</v>
      </c>
      <c r="D95" s="43">
        <v>13</v>
      </c>
      <c r="E95" s="43">
        <v>13</v>
      </c>
      <c r="F95" s="43">
        <v>13</v>
      </c>
      <c r="G95" s="43">
        <v>13</v>
      </c>
      <c r="H95" s="43">
        <v>13</v>
      </c>
      <c r="I95" s="43">
        <v>13</v>
      </c>
      <c r="J95" s="43">
        <v>13</v>
      </c>
      <c r="K95" s="43">
        <v>13</v>
      </c>
      <c r="L95" s="43">
        <v>13</v>
      </c>
      <c r="M95" s="43">
        <v>13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0</v>
      </c>
      <c r="AF95" s="43">
        <v>0</v>
      </c>
      <c r="AG95" s="61">
        <v>24</v>
      </c>
      <c r="AH95" s="45">
        <f t="shared" si="32"/>
        <v>13</v>
      </c>
      <c r="AI95" s="46">
        <f t="shared" si="33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4.8</v>
      </c>
      <c r="C96" s="43">
        <v>4.8</v>
      </c>
      <c r="D96" s="43">
        <v>4.8</v>
      </c>
      <c r="E96" s="43">
        <v>4.8</v>
      </c>
      <c r="F96" s="43">
        <v>4.8</v>
      </c>
      <c r="G96" s="43">
        <v>4.8</v>
      </c>
      <c r="H96" s="43">
        <v>4.8</v>
      </c>
      <c r="I96" s="43">
        <v>4.8</v>
      </c>
      <c r="J96" s="43">
        <v>4.8</v>
      </c>
      <c r="K96" s="43">
        <v>4.8</v>
      </c>
      <c r="L96" s="43">
        <v>4.8</v>
      </c>
      <c r="M96" s="43">
        <v>4.8</v>
      </c>
      <c r="N96" s="43">
        <v>4.8</v>
      </c>
      <c r="O96" s="43">
        <v>4.8</v>
      </c>
      <c r="P96" s="43">
        <v>4.8</v>
      </c>
      <c r="Q96" s="43">
        <v>4.8</v>
      </c>
      <c r="R96" s="43">
        <v>4.8</v>
      </c>
      <c r="S96" s="43">
        <v>4.8</v>
      </c>
      <c r="T96" s="43">
        <v>4.8</v>
      </c>
      <c r="U96" s="43">
        <v>4.8</v>
      </c>
      <c r="V96" s="43">
        <v>4.8</v>
      </c>
      <c r="W96" s="43">
        <v>4.8</v>
      </c>
      <c r="X96" s="43">
        <v>4.8</v>
      </c>
      <c r="Y96" s="43">
        <v>4.8</v>
      </c>
      <c r="Z96" s="43">
        <v>4.8</v>
      </c>
      <c r="AA96" s="43">
        <v>4.8</v>
      </c>
      <c r="AB96" s="43">
        <v>4.8</v>
      </c>
      <c r="AC96" s="43">
        <v>4.8</v>
      </c>
      <c r="AD96" s="43">
        <v>4.8</v>
      </c>
      <c r="AE96" s="43">
        <v>4.8</v>
      </c>
      <c r="AF96" s="43">
        <v>4.8</v>
      </c>
      <c r="AG96" s="61">
        <v>15</v>
      </c>
      <c r="AH96" s="45">
        <f t="shared" si="32"/>
        <v>4.8</v>
      </c>
      <c r="AI96" s="46">
        <f t="shared" si="33"/>
        <v>4.8</v>
      </c>
      <c r="AK96" s="47"/>
      <c r="AZ96" s="77">
        <f t="shared" ref="AZ96:BW101" si="49">VALUE(AZ89)</f>
        <v>-577</v>
      </c>
      <c r="BA96" s="77">
        <f t="shared" si="49"/>
        <v>-593</v>
      </c>
      <c r="BB96" s="77">
        <f t="shared" si="49"/>
        <v>-629</v>
      </c>
      <c r="BC96" s="77">
        <f t="shared" si="49"/>
        <v>-656</v>
      </c>
      <c r="BD96" s="77">
        <f t="shared" si="49"/>
        <v>-673.4</v>
      </c>
      <c r="BE96" s="77">
        <f t="shared" si="49"/>
        <v>-726.2</v>
      </c>
      <c r="BF96" s="77">
        <f t="shared" si="49"/>
        <v>-688.7</v>
      </c>
      <c r="BG96" s="77">
        <f t="shared" si="49"/>
        <v>-721.9</v>
      </c>
      <c r="BH96" s="77">
        <f t="shared" si="49"/>
        <v>-617</v>
      </c>
      <c r="BI96" s="77">
        <f t="shared" si="49"/>
        <v>-475.5</v>
      </c>
      <c r="BJ96" s="77">
        <f t="shared" si="49"/>
        <v>-539.20000000000005</v>
      </c>
      <c r="BK96" s="77">
        <f t="shared" si="49"/>
        <v>-517.70000000000005</v>
      </c>
      <c r="BL96" s="77">
        <f t="shared" si="49"/>
        <v>-501.9</v>
      </c>
      <c r="BM96" s="77">
        <f t="shared" si="49"/>
        <v>-495.8</v>
      </c>
      <c r="BN96" s="77">
        <f t="shared" si="49"/>
        <v>-493.1</v>
      </c>
      <c r="BO96" s="77">
        <f t="shared" si="49"/>
        <v>-474.6</v>
      </c>
      <c r="BP96" s="77">
        <f t="shared" si="49"/>
        <v>-536</v>
      </c>
      <c r="BQ96" s="77">
        <f t="shared" si="49"/>
        <v>-535.9</v>
      </c>
      <c r="BR96" s="77">
        <f t="shared" si="49"/>
        <v>-420</v>
      </c>
      <c r="BS96" s="77">
        <f t="shared" si="49"/>
        <v>-514.6</v>
      </c>
      <c r="BT96" s="77">
        <f t="shared" si="49"/>
        <v>-463</v>
      </c>
      <c r="BU96" s="77">
        <f t="shared" si="49"/>
        <v>-494</v>
      </c>
      <c r="BV96" s="77">
        <f t="shared" si="49"/>
        <v>-512.29999999999995</v>
      </c>
      <c r="BW96" s="77">
        <f t="shared" si="49"/>
        <v>-583.29999999999995</v>
      </c>
    </row>
    <row r="97" spans="1:75" x14ac:dyDescent="0.25">
      <c r="A97" s="60" t="s">
        <v>49</v>
      </c>
      <c r="B97" s="43">
        <v>9.5</v>
      </c>
      <c r="C97" s="43">
        <v>9.5</v>
      </c>
      <c r="D97" s="43">
        <v>9.5</v>
      </c>
      <c r="E97" s="43">
        <v>9.5</v>
      </c>
      <c r="F97" s="43">
        <v>9.5</v>
      </c>
      <c r="G97" s="43">
        <v>9.5</v>
      </c>
      <c r="H97" s="43">
        <v>9.5</v>
      </c>
      <c r="I97" s="43">
        <v>9.5</v>
      </c>
      <c r="J97" s="43">
        <v>9.5</v>
      </c>
      <c r="K97" s="43">
        <v>9.5</v>
      </c>
      <c r="L97" s="43">
        <v>9.5</v>
      </c>
      <c r="M97" s="43">
        <v>9.5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43">
        <v>0</v>
      </c>
      <c r="AF97" s="43">
        <v>0</v>
      </c>
      <c r="AG97" s="61">
        <v>14.1</v>
      </c>
      <c r="AH97" s="45">
        <f t="shared" si="32"/>
        <v>9.5</v>
      </c>
      <c r="AI97" s="46">
        <f t="shared" si="33"/>
        <v>0</v>
      </c>
      <c r="AK97" s="47"/>
      <c r="AZ97" s="77">
        <f t="shared" si="49"/>
        <v>-183</v>
      </c>
      <c r="BA97" s="77">
        <f t="shared" si="49"/>
        <v>-201</v>
      </c>
      <c r="BB97" s="77">
        <f t="shared" si="49"/>
        <v>-211</v>
      </c>
      <c r="BC97" s="77">
        <f t="shared" si="49"/>
        <v>-209</v>
      </c>
      <c r="BD97" s="77">
        <f t="shared" si="49"/>
        <v>-202.6</v>
      </c>
      <c r="BE97" s="77">
        <f t="shared" si="49"/>
        <v>-189</v>
      </c>
      <c r="BF97" s="77">
        <f t="shared" si="49"/>
        <v>-201</v>
      </c>
      <c r="BG97" s="77">
        <f t="shared" si="49"/>
        <v>-197.5</v>
      </c>
      <c r="BH97" s="77">
        <f t="shared" si="49"/>
        <v>-182.1</v>
      </c>
      <c r="BI97" s="77">
        <f t="shared" si="49"/>
        <v>-175.11</v>
      </c>
      <c r="BJ97" s="77">
        <f t="shared" si="49"/>
        <v>-185.4</v>
      </c>
      <c r="BK97" s="77">
        <f t="shared" si="49"/>
        <v>-186.9</v>
      </c>
      <c r="BL97" s="77">
        <f t="shared" si="49"/>
        <v>-181.5</v>
      </c>
      <c r="BM97" s="77">
        <f t="shared" si="49"/>
        <v>-190.5</v>
      </c>
      <c r="BN97" s="77">
        <f t="shared" si="49"/>
        <v>-192.7</v>
      </c>
      <c r="BO97" s="77">
        <f t="shared" si="49"/>
        <v>-186.5</v>
      </c>
      <c r="BP97" s="77">
        <f t="shared" si="49"/>
        <v>-202.7</v>
      </c>
      <c r="BQ97" s="77">
        <f t="shared" si="49"/>
        <v>-200.4</v>
      </c>
      <c r="BR97" s="77">
        <f t="shared" si="49"/>
        <v>-180</v>
      </c>
      <c r="BS97" s="77">
        <f t="shared" si="49"/>
        <v>-201.2</v>
      </c>
      <c r="BT97" s="77">
        <f t="shared" si="49"/>
        <v>-193.7</v>
      </c>
      <c r="BU97" s="77">
        <f t="shared" si="49"/>
        <v>-212.7</v>
      </c>
      <c r="BV97" s="77">
        <f t="shared" si="49"/>
        <v>-208.4</v>
      </c>
      <c r="BW97" s="77">
        <f t="shared" si="49"/>
        <v>-190.3</v>
      </c>
    </row>
    <row r="98" spans="1:75" x14ac:dyDescent="0.25">
      <c r="A98" s="79" t="s">
        <v>50</v>
      </c>
      <c r="B98" s="43">
        <v>12.4</v>
      </c>
      <c r="C98" s="43">
        <v>12.4</v>
      </c>
      <c r="D98" s="43">
        <v>12.4</v>
      </c>
      <c r="E98" s="43">
        <v>12.4</v>
      </c>
      <c r="F98" s="43">
        <v>12.4</v>
      </c>
      <c r="G98" s="43">
        <v>12.4</v>
      </c>
      <c r="H98" s="43">
        <v>12.4</v>
      </c>
      <c r="I98" s="43">
        <v>12.4</v>
      </c>
      <c r="J98" s="43">
        <v>12.4</v>
      </c>
      <c r="K98" s="43">
        <v>12.4</v>
      </c>
      <c r="L98" s="43">
        <v>12.4</v>
      </c>
      <c r="M98" s="43">
        <v>12.4</v>
      </c>
      <c r="N98" s="43">
        <v>12.4</v>
      </c>
      <c r="O98" s="43">
        <v>12.4</v>
      </c>
      <c r="P98" s="43">
        <v>12.4</v>
      </c>
      <c r="Q98" s="43">
        <v>12.4</v>
      </c>
      <c r="R98" s="43">
        <v>12.4</v>
      </c>
      <c r="S98" s="43">
        <v>12.4</v>
      </c>
      <c r="T98" s="43">
        <v>14</v>
      </c>
      <c r="U98" s="43">
        <v>14.3</v>
      </c>
      <c r="V98" s="43">
        <v>13.8</v>
      </c>
      <c r="W98" s="43">
        <v>13.8</v>
      </c>
      <c r="X98" s="43">
        <v>14</v>
      </c>
      <c r="Y98" s="43">
        <v>14</v>
      </c>
      <c r="Z98" s="43">
        <v>14</v>
      </c>
      <c r="AA98" s="43">
        <v>14</v>
      </c>
      <c r="AB98" s="43">
        <v>3.3</v>
      </c>
      <c r="AC98" s="43">
        <v>3.3</v>
      </c>
      <c r="AD98" s="43">
        <v>3.3</v>
      </c>
      <c r="AE98" s="43">
        <v>3.3</v>
      </c>
      <c r="AF98" s="43">
        <v>3.3</v>
      </c>
      <c r="AG98" s="61">
        <v>14</v>
      </c>
      <c r="AH98" s="45">
        <f t="shared" si="32"/>
        <v>14.3</v>
      </c>
      <c r="AI98" s="46">
        <f t="shared" si="33"/>
        <v>3.3</v>
      </c>
      <c r="AK98" s="47"/>
      <c r="AZ98" s="77">
        <f t="shared" si="49"/>
        <v>0</v>
      </c>
      <c r="BA98" s="77">
        <f t="shared" si="49"/>
        <v>0</v>
      </c>
      <c r="BB98" s="77">
        <f t="shared" si="49"/>
        <v>0</v>
      </c>
      <c r="BC98" s="77">
        <f t="shared" si="49"/>
        <v>0</v>
      </c>
      <c r="BD98" s="77">
        <f t="shared" si="49"/>
        <v>0</v>
      </c>
      <c r="BE98" s="77">
        <f t="shared" si="49"/>
        <v>0</v>
      </c>
      <c r="BF98" s="77">
        <f t="shared" si="49"/>
        <v>0</v>
      </c>
      <c r="BG98" s="77">
        <f t="shared" si="49"/>
        <v>0</v>
      </c>
      <c r="BH98" s="77">
        <f t="shared" si="49"/>
        <v>0</v>
      </c>
      <c r="BI98" s="77">
        <f t="shared" si="49"/>
        <v>0</v>
      </c>
      <c r="BJ98" s="77">
        <f t="shared" si="49"/>
        <v>0</v>
      </c>
      <c r="BK98" s="77">
        <f t="shared" si="49"/>
        <v>0</v>
      </c>
      <c r="BL98" s="77">
        <f t="shared" si="49"/>
        <v>0</v>
      </c>
      <c r="BM98" s="77">
        <f t="shared" si="49"/>
        <v>0</v>
      </c>
      <c r="BN98" s="77">
        <f t="shared" si="49"/>
        <v>0</v>
      </c>
      <c r="BO98" s="77">
        <f t="shared" si="49"/>
        <v>0</v>
      </c>
      <c r="BP98" s="77">
        <f t="shared" si="49"/>
        <v>0</v>
      </c>
      <c r="BQ98" s="77">
        <f t="shared" si="49"/>
        <v>0</v>
      </c>
      <c r="BR98" s="77">
        <f t="shared" si="49"/>
        <v>0</v>
      </c>
      <c r="BS98" s="77">
        <f t="shared" si="49"/>
        <v>0</v>
      </c>
      <c r="BT98" s="77">
        <f t="shared" si="49"/>
        <v>0</v>
      </c>
      <c r="BU98" s="77">
        <f t="shared" si="49"/>
        <v>0</v>
      </c>
      <c r="BV98" s="77">
        <f t="shared" si="49"/>
        <v>0</v>
      </c>
      <c r="BW98" s="77">
        <f t="shared" si="49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2"/>
        <v>8.9</v>
      </c>
      <c r="AI99" s="46">
        <f t="shared" si="33"/>
        <v>8.9</v>
      </c>
      <c r="AK99" s="47"/>
      <c r="AZ99" s="77">
        <f t="shared" si="49"/>
        <v>0</v>
      </c>
      <c r="BA99" s="77">
        <f t="shared" si="49"/>
        <v>0</v>
      </c>
      <c r="BB99" s="77">
        <f t="shared" si="49"/>
        <v>0</v>
      </c>
      <c r="BC99" s="77">
        <f t="shared" si="49"/>
        <v>0</v>
      </c>
      <c r="BD99" s="77">
        <f t="shared" si="49"/>
        <v>0</v>
      </c>
      <c r="BE99" s="77">
        <f t="shared" si="49"/>
        <v>0</v>
      </c>
      <c r="BF99" s="77">
        <f t="shared" si="49"/>
        <v>0</v>
      </c>
      <c r="BG99" s="77">
        <f t="shared" si="49"/>
        <v>0</v>
      </c>
      <c r="BH99" s="77">
        <f t="shared" si="49"/>
        <v>0</v>
      </c>
      <c r="BI99" s="77">
        <f t="shared" si="49"/>
        <v>0</v>
      </c>
      <c r="BJ99" s="77">
        <f t="shared" si="49"/>
        <v>0</v>
      </c>
      <c r="BK99" s="77">
        <f t="shared" si="49"/>
        <v>0</v>
      </c>
      <c r="BL99" s="77">
        <f t="shared" si="49"/>
        <v>0</v>
      </c>
      <c r="BM99" s="77">
        <f t="shared" si="49"/>
        <v>0</v>
      </c>
      <c r="BN99" s="77">
        <f t="shared" si="49"/>
        <v>0</v>
      </c>
      <c r="BO99" s="77">
        <f t="shared" si="49"/>
        <v>0</v>
      </c>
      <c r="BP99" s="77">
        <f t="shared" si="49"/>
        <v>0</v>
      </c>
      <c r="BQ99" s="77">
        <f t="shared" si="49"/>
        <v>0</v>
      </c>
      <c r="BR99" s="77">
        <f t="shared" si="49"/>
        <v>0</v>
      </c>
      <c r="BS99" s="77">
        <f t="shared" si="49"/>
        <v>0</v>
      </c>
      <c r="BT99" s="77">
        <f t="shared" si="49"/>
        <v>0</v>
      </c>
      <c r="BU99" s="77">
        <f t="shared" si="49"/>
        <v>0</v>
      </c>
      <c r="BV99" s="77">
        <f t="shared" si="49"/>
        <v>0</v>
      </c>
      <c r="BW99" s="77">
        <f t="shared" si="49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2"/>
        <v>6.2</v>
      </c>
      <c r="AI100" s="46">
        <f t="shared" si="33"/>
        <v>6.2</v>
      </c>
      <c r="AK100" s="47"/>
      <c r="AZ100" s="77">
        <f t="shared" si="49"/>
        <v>0</v>
      </c>
      <c r="BA100" s="77">
        <f t="shared" si="49"/>
        <v>0</v>
      </c>
      <c r="BB100" s="77">
        <f t="shared" si="49"/>
        <v>0</v>
      </c>
      <c r="BC100" s="77">
        <f t="shared" si="49"/>
        <v>0</v>
      </c>
      <c r="BD100" s="77">
        <f t="shared" si="49"/>
        <v>0</v>
      </c>
      <c r="BE100" s="77">
        <f t="shared" si="49"/>
        <v>0</v>
      </c>
      <c r="BF100" s="77">
        <f t="shared" si="49"/>
        <v>0</v>
      </c>
      <c r="BG100" s="77">
        <f t="shared" si="49"/>
        <v>0</v>
      </c>
      <c r="BH100" s="77">
        <f t="shared" si="49"/>
        <v>0</v>
      </c>
      <c r="BI100" s="77">
        <f t="shared" si="49"/>
        <v>0</v>
      </c>
      <c r="BJ100" s="77">
        <f t="shared" si="49"/>
        <v>0</v>
      </c>
      <c r="BK100" s="77">
        <f t="shared" si="49"/>
        <v>0</v>
      </c>
      <c r="BL100" s="77">
        <f t="shared" si="49"/>
        <v>0</v>
      </c>
      <c r="BM100" s="77">
        <f t="shared" si="49"/>
        <v>0</v>
      </c>
      <c r="BN100" s="77">
        <f t="shared" si="49"/>
        <v>0</v>
      </c>
      <c r="BO100" s="77">
        <f t="shared" si="49"/>
        <v>0</v>
      </c>
      <c r="BP100" s="77">
        <f t="shared" si="49"/>
        <v>0</v>
      </c>
      <c r="BQ100" s="77">
        <f t="shared" si="49"/>
        <v>0</v>
      </c>
      <c r="BR100" s="77">
        <f t="shared" si="49"/>
        <v>0</v>
      </c>
      <c r="BS100" s="77">
        <f t="shared" si="49"/>
        <v>0</v>
      </c>
      <c r="BT100" s="77">
        <f t="shared" si="49"/>
        <v>0</v>
      </c>
      <c r="BU100" s="77">
        <f t="shared" si="49"/>
        <v>0</v>
      </c>
      <c r="BV100" s="77">
        <f t="shared" si="49"/>
        <v>0</v>
      </c>
      <c r="BW100" s="77">
        <f t="shared" si="49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2"/>
        <v>2</v>
      </c>
      <c r="AI101" s="46">
        <f t="shared" si="33"/>
        <v>2</v>
      </c>
      <c r="AK101" s="47"/>
      <c r="AZ101" s="77">
        <f t="shared" si="49"/>
        <v>0</v>
      </c>
      <c r="BA101" s="77">
        <f t="shared" si="49"/>
        <v>0</v>
      </c>
      <c r="BB101" s="77">
        <f t="shared" si="49"/>
        <v>0</v>
      </c>
      <c r="BC101" s="77">
        <f t="shared" si="49"/>
        <v>0</v>
      </c>
      <c r="BD101" s="77">
        <f t="shared" si="49"/>
        <v>0</v>
      </c>
      <c r="BE101" s="77">
        <f t="shared" si="49"/>
        <v>0</v>
      </c>
      <c r="BF101" s="77">
        <f t="shared" si="49"/>
        <v>0</v>
      </c>
      <c r="BG101" s="77">
        <f t="shared" si="49"/>
        <v>0</v>
      </c>
      <c r="BH101" s="77">
        <f t="shared" si="49"/>
        <v>0</v>
      </c>
      <c r="BI101" s="77">
        <f t="shared" si="49"/>
        <v>0</v>
      </c>
      <c r="BJ101" s="77">
        <f t="shared" si="49"/>
        <v>0</v>
      </c>
      <c r="BK101" s="77">
        <f t="shared" si="49"/>
        <v>0</v>
      </c>
      <c r="BL101" s="77">
        <f t="shared" si="49"/>
        <v>0</v>
      </c>
      <c r="BM101" s="77">
        <f t="shared" si="49"/>
        <v>0</v>
      </c>
      <c r="BN101" s="77">
        <f t="shared" si="49"/>
        <v>0</v>
      </c>
      <c r="BO101" s="77">
        <f t="shared" si="49"/>
        <v>0</v>
      </c>
      <c r="BP101" s="77">
        <f t="shared" si="49"/>
        <v>0</v>
      </c>
      <c r="BQ101" s="77">
        <f t="shared" si="49"/>
        <v>0</v>
      </c>
      <c r="BR101" s="77">
        <f t="shared" si="49"/>
        <v>0</v>
      </c>
      <c r="BS101" s="77">
        <f t="shared" si="49"/>
        <v>0</v>
      </c>
      <c r="BT101" s="77">
        <f t="shared" si="49"/>
        <v>0</v>
      </c>
      <c r="BU101" s="77">
        <f t="shared" si="49"/>
        <v>0</v>
      </c>
      <c r="BV101" s="77">
        <f t="shared" si="49"/>
        <v>0</v>
      </c>
      <c r="BW101" s="77">
        <f t="shared" si="49"/>
        <v>0</v>
      </c>
    </row>
    <row r="102" spans="1:75" ht="15.75" thickBot="1" x14ac:dyDescent="0.3">
      <c r="A102" s="82" t="s">
        <v>54</v>
      </c>
      <c r="B102" s="66">
        <f t="shared" ref="B102:C102" si="50">SUM(B89:B101)</f>
        <v>373.1</v>
      </c>
      <c r="C102" s="66">
        <f t="shared" si="50"/>
        <v>373.1</v>
      </c>
      <c r="D102" s="66">
        <f t="shared" ref="D102:E102" si="51">SUM(D89:D101)</f>
        <v>373.1</v>
      </c>
      <c r="E102" s="66">
        <f t="shared" si="51"/>
        <v>373.1</v>
      </c>
      <c r="F102" s="66">
        <f t="shared" ref="F102" si="52">SUM(F89:F101)</f>
        <v>373.1</v>
      </c>
      <c r="G102" s="66">
        <f t="shared" ref="G102:AG102" si="53">SUM(G89:G101)</f>
        <v>373.1</v>
      </c>
      <c r="H102" s="66">
        <f t="shared" si="53"/>
        <v>308.09999999999997</v>
      </c>
      <c r="I102" s="66">
        <f t="shared" si="53"/>
        <v>308.09999999999997</v>
      </c>
      <c r="J102" s="66">
        <f t="shared" si="53"/>
        <v>308.09999999999997</v>
      </c>
      <c r="K102" s="66">
        <f t="shared" si="53"/>
        <v>308.09999999999997</v>
      </c>
      <c r="L102" s="66">
        <f t="shared" si="53"/>
        <v>308.09999999999997</v>
      </c>
      <c r="M102" s="66">
        <f t="shared" ref="M102:N102" si="54">SUM(M89:M101)</f>
        <v>323.59999999999997</v>
      </c>
      <c r="N102" s="66">
        <f t="shared" si="54"/>
        <v>268.5</v>
      </c>
      <c r="O102" s="66">
        <f t="shared" ref="O102" si="55">SUM(O89:O101)</f>
        <v>268.5</v>
      </c>
      <c r="P102" s="66">
        <f t="shared" ref="P102:Q102" si="56">SUM(P89:P101)</f>
        <v>319.5</v>
      </c>
      <c r="Q102" s="66">
        <f t="shared" si="56"/>
        <v>318.5</v>
      </c>
      <c r="R102" s="66">
        <f t="shared" ref="R102" si="57">SUM(R89:R101)</f>
        <v>318.5</v>
      </c>
      <c r="S102" s="66">
        <f t="shared" si="53"/>
        <v>316.39999999999992</v>
      </c>
      <c r="T102" s="66">
        <f t="shared" si="53"/>
        <v>317.29999999999995</v>
      </c>
      <c r="U102" s="66">
        <f t="shared" si="53"/>
        <v>317.59999999999997</v>
      </c>
      <c r="V102" s="66">
        <f t="shared" si="53"/>
        <v>317.09999999999997</v>
      </c>
      <c r="W102" s="66">
        <f t="shared" si="53"/>
        <v>321.3</v>
      </c>
      <c r="X102" s="66">
        <f t="shared" si="53"/>
        <v>321.5</v>
      </c>
      <c r="Y102" s="66">
        <f t="shared" si="53"/>
        <v>321.5</v>
      </c>
      <c r="Z102" s="66">
        <f t="shared" si="53"/>
        <v>321.5</v>
      </c>
      <c r="AA102" s="66">
        <f t="shared" si="53"/>
        <v>321.5</v>
      </c>
      <c r="AB102" s="66">
        <f t="shared" ref="AB102:AC102" si="58">SUM(AB89:AB101)</f>
        <v>311.7</v>
      </c>
      <c r="AC102" s="66">
        <f t="shared" si="58"/>
        <v>311.7</v>
      </c>
      <c r="AD102" s="66">
        <f t="shared" ref="AD102:AE102" si="59">SUM(AD89:AD101)</f>
        <v>311.7</v>
      </c>
      <c r="AE102" s="66">
        <f t="shared" si="59"/>
        <v>311.7</v>
      </c>
      <c r="AF102" s="66">
        <f t="shared" ref="AF102" si="60">SUM(AF89:AF101)</f>
        <v>311.7</v>
      </c>
      <c r="AG102" s="75">
        <f t="shared" si="53"/>
        <v>489.91</v>
      </c>
      <c r="AH102" s="45">
        <f t="shared" si="32"/>
        <v>373.1</v>
      </c>
      <c r="AI102" s="46">
        <f t="shared" si="33"/>
        <v>268.5</v>
      </c>
      <c r="AK102" s="47"/>
      <c r="AY102" s="77"/>
    </row>
    <row r="103" spans="1:75" x14ac:dyDescent="0.25">
      <c r="A103" s="42" t="s">
        <v>55</v>
      </c>
      <c r="B103" s="44">
        <v>14.3</v>
      </c>
      <c r="C103" s="44">
        <v>14.3</v>
      </c>
      <c r="D103" s="44">
        <v>24</v>
      </c>
      <c r="E103" s="44">
        <v>15.4</v>
      </c>
      <c r="F103" s="44">
        <v>15.4</v>
      </c>
      <c r="G103" s="44">
        <v>15.4</v>
      </c>
      <c r="H103" s="44">
        <v>15.4</v>
      </c>
      <c r="I103" s="44">
        <v>15.4</v>
      </c>
      <c r="J103" s="44">
        <v>15.4</v>
      </c>
      <c r="K103" s="44">
        <v>15.4</v>
      </c>
      <c r="L103" s="44">
        <v>29.1</v>
      </c>
      <c r="M103" s="44">
        <v>14.1</v>
      </c>
      <c r="N103" s="44">
        <v>14.1</v>
      </c>
      <c r="O103" s="44">
        <v>29.5</v>
      </c>
      <c r="P103" s="44">
        <v>29.5</v>
      </c>
      <c r="Q103" s="44">
        <v>14.3</v>
      </c>
      <c r="R103" s="44">
        <v>14.3</v>
      </c>
      <c r="S103" s="44">
        <v>14.3</v>
      </c>
      <c r="T103" s="44">
        <v>14.3</v>
      </c>
      <c r="U103" s="44">
        <v>14.3</v>
      </c>
      <c r="V103" s="44">
        <v>14.3</v>
      </c>
      <c r="W103" s="44">
        <v>14.3</v>
      </c>
      <c r="X103" s="44">
        <v>14.3</v>
      </c>
      <c r="Y103" s="44">
        <v>14.3</v>
      </c>
      <c r="Z103" s="44">
        <v>25</v>
      </c>
      <c r="AA103" s="44">
        <v>25</v>
      </c>
      <c r="AB103" s="44">
        <v>23.4</v>
      </c>
      <c r="AC103" s="44">
        <v>23.4</v>
      </c>
      <c r="AD103" s="44">
        <v>23.4</v>
      </c>
      <c r="AE103" s="44">
        <v>23.4</v>
      </c>
      <c r="AF103" s="44">
        <v>23.4</v>
      </c>
      <c r="AG103" s="59">
        <v>60</v>
      </c>
      <c r="AH103" s="45">
        <f t="shared" si="32"/>
        <v>29.5</v>
      </c>
      <c r="AI103" s="46">
        <f t="shared" si="33"/>
        <v>14.1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6.5</v>
      </c>
      <c r="C104" s="43">
        <v>6.5</v>
      </c>
      <c r="D104" s="43">
        <v>12</v>
      </c>
      <c r="E104" s="43">
        <v>8</v>
      </c>
      <c r="F104" s="43">
        <v>8</v>
      </c>
      <c r="G104" s="43">
        <v>8</v>
      </c>
      <c r="H104" s="43">
        <v>8</v>
      </c>
      <c r="I104" s="43">
        <v>8</v>
      </c>
      <c r="J104" s="43">
        <v>8</v>
      </c>
      <c r="K104" s="43">
        <v>8</v>
      </c>
      <c r="L104" s="43">
        <v>16</v>
      </c>
      <c r="M104" s="43">
        <v>7.2</v>
      </c>
      <c r="N104" s="43">
        <v>7.2</v>
      </c>
      <c r="O104" s="43">
        <v>14</v>
      </c>
      <c r="P104" s="43">
        <v>14</v>
      </c>
      <c r="Q104" s="43">
        <v>7</v>
      </c>
      <c r="R104" s="43">
        <v>7</v>
      </c>
      <c r="S104" s="43">
        <v>7</v>
      </c>
      <c r="T104" s="43">
        <v>7</v>
      </c>
      <c r="U104" s="43">
        <v>7</v>
      </c>
      <c r="V104" s="43">
        <v>7</v>
      </c>
      <c r="W104" s="43">
        <v>7</v>
      </c>
      <c r="X104" s="43">
        <v>7</v>
      </c>
      <c r="Y104" s="43">
        <v>7</v>
      </c>
      <c r="Z104" s="43">
        <v>12</v>
      </c>
      <c r="AA104" s="43">
        <v>12</v>
      </c>
      <c r="AB104" s="43">
        <v>12</v>
      </c>
      <c r="AC104" s="43">
        <v>12</v>
      </c>
      <c r="AD104" s="43">
        <v>12</v>
      </c>
      <c r="AE104" s="43">
        <v>12</v>
      </c>
      <c r="AF104" s="43">
        <v>12</v>
      </c>
      <c r="AG104" s="61">
        <v>32</v>
      </c>
      <c r="AH104" s="45">
        <f t="shared" si="32"/>
        <v>16</v>
      </c>
      <c r="AI104" s="46">
        <f t="shared" si="33"/>
        <v>6.5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3.2</v>
      </c>
      <c r="C105" s="292">
        <v>3.2</v>
      </c>
      <c r="D105" s="292">
        <v>6</v>
      </c>
      <c r="E105" s="292">
        <v>4</v>
      </c>
      <c r="F105" s="292">
        <v>4</v>
      </c>
      <c r="G105" s="292">
        <v>4</v>
      </c>
      <c r="H105" s="292">
        <v>4</v>
      </c>
      <c r="I105" s="292">
        <v>4</v>
      </c>
      <c r="J105" s="292">
        <v>4</v>
      </c>
      <c r="K105" s="292">
        <v>4</v>
      </c>
      <c r="L105" s="292">
        <v>7</v>
      </c>
      <c r="M105" s="292">
        <v>3.2</v>
      </c>
      <c r="N105" s="292">
        <v>3.2</v>
      </c>
      <c r="O105" s="292">
        <v>7</v>
      </c>
      <c r="P105" s="292">
        <v>7</v>
      </c>
      <c r="Q105" s="292">
        <v>3.5</v>
      </c>
      <c r="R105" s="292">
        <v>3.5</v>
      </c>
      <c r="S105" s="292">
        <v>3.5</v>
      </c>
      <c r="T105" s="292">
        <v>3.5</v>
      </c>
      <c r="U105" s="292">
        <v>3.5</v>
      </c>
      <c r="V105" s="292">
        <v>3.5</v>
      </c>
      <c r="W105" s="292">
        <v>3.5</v>
      </c>
      <c r="X105" s="292">
        <v>3.5</v>
      </c>
      <c r="Y105" s="292">
        <v>3.5</v>
      </c>
      <c r="Z105" s="292">
        <v>6</v>
      </c>
      <c r="AA105" s="292">
        <v>6</v>
      </c>
      <c r="AB105" s="292">
        <v>6</v>
      </c>
      <c r="AC105" s="292">
        <v>6</v>
      </c>
      <c r="AD105" s="292">
        <v>6</v>
      </c>
      <c r="AE105" s="292">
        <v>6</v>
      </c>
      <c r="AF105" s="292">
        <v>6</v>
      </c>
      <c r="AG105" s="73">
        <v>14</v>
      </c>
      <c r="AH105" s="45">
        <f t="shared" si="32"/>
        <v>7</v>
      </c>
      <c r="AI105" s="46">
        <f t="shared" si="33"/>
        <v>3.2</v>
      </c>
      <c r="AK105" s="47"/>
      <c r="AY105" s="77"/>
      <c r="BF105" s="76"/>
      <c r="BG105" s="77">
        <f t="array" ref="BG105:BL128">TRANSPOSE(AZ89:BW94)</f>
        <v>-577</v>
      </c>
      <c r="BH105" s="77">
        <v>-183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C106" si="61">B103+B104+B105</f>
        <v>24</v>
      </c>
      <c r="C106" s="66">
        <f t="shared" si="61"/>
        <v>24</v>
      </c>
      <c r="D106" s="66">
        <f t="shared" ref="D106:E106" si="62">D103+D104+D105</f>
        <v>42</v>
      </c>
      <c r="E106" s="66">
        <f t="shared" si="62"/>
        <v>27.4</v>
      </c>
      <c r="F106" s="66">
        <f t="shared" ref="F106" si="63">F103+F104+F105</f>
        <v>27.4</v>
      </c>
      <c r="G106" s="66">
        <f t="shared" ref="G106:AA106" si="64">G103+G104+G105</f>
        <v>27.4</v>
      </c>
      <c r="H106" s="66">
        <f t="shared" si="64"/>
        <v>27.4</v>
      </c>
      <c r="I106" s="66">
        <f t="shared" si="64"/>
        <v>27.4</v>
      </c>
      <c r="J106" s="66">
        <f t="shared" si="64"/>
        <v>27.4</v>
      </c>
      <c r="K106" s="66">
        <f t="shared" si="64"/>
        <v>27.4</v>
      </c>
      <c r="L106" s="66">
        <f t="shared" si="64"/>
        <v>52.1</v>
      </c>
      <c r="M106" s="66">
        <f t="shared" si="64"/>
        <v>24.5</v>
      </c>
      <c r="N106" s="66">
        <f t="shared" si="64"/>
        <v>24.5</v>
      </c>
      <c r="O106" s="66">
        <f t="shared" si="64"/>
        <v>50.5</v>
      </c>
      <c r="P106" s="66">
        <f t="shared" si="64"/>
        <v>50.5</v>
      </c>
      <c r="Q106" s="66">
        <f t="shared" si="64"/>
        <v>24.8</v>
      </c>
      <c r="R106" s="66">
        <f t="shared" si="64"/>
        <v>24.8</v>
      </c>
      <c r="S106" s="66">
        <f t="shared" si="64"/>
        <v>24.8</v>
      </c>
      <c r="T106" s="66">
        <f t="shared" si="64"/>
        <v>24.8</v>
      </c>
      <c r="U106" s="66">
        <f t="shared" si="64"/>
        <v>24.8</v>
      </c>
      <c r="V106" s="66">
        <f t="shared" si="64"/>
        <v>24.8</v>
      </c>
      <c r="W106" s="66">
        <f t="shared" si="64"/>
        <v>24.8</v>
      </c>
      <c r="X106" s="66">
        <f t="shared" si="64"/>
        <v>24.8</v>
      </c>
      <c r="Y106" s="66">
        <f t="shared" si="64"/>
        <v>24.8</v>
      </c>
      <c r="Z106" s="66">
        <f t="shared" si="64"/>
        <v>43</v>
      </c>
      <c r="AA106" s="66">
        <f t="shared" si="64"/>
        <v>43</v>
      </c>
      <c r="AB106" s="66">
        <f t="shared" ref="AB106:AC106" si="65">AB103+AB104+AB105</f>
        <v>41.4</v>
      </c>
      <c r="AC106" s="66">
        <f t="shared" si="65"/>
        <v>41.4</v>
      </c>
      <c r="AD106" s="66">
        <f t="shared" ref="AD106:AE106" si="66">AD103+AD104+AD105</f>
        <v>41.4</v>
      </c>
      <c r="AE106" s="66">
        <f t="shared" si="66"/>
        <v>41.4</v>
      </c>
      <c r="AF106" s="66">
        <f t="shared" ref="AF106" si="67">AF103+AF104+AF105</f>
        <v>41.4</v>
      </c>
      <c r="AG106" s="75">
        <f>SUM(AG103:AG105)</f>
        <v>106</v>
      </c>
      <c r="AH106" s="45">
        <f t="shared" si="32"/>
        <v>52.1</v>
      </c>
      <c r="AI106" s="46">
        <f t="shared" si="33"/>
        <v>24</v>
      </c>
      <c r="AK106" s="47"/>
      <c r="AY106" s="77"/>
      <c r="BF106" s="76"/>
      <c r="BG106" s="77">
        <v>-593</v>
      </c>
      <c r="BH106" s="77">
        <v>-201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-583.29999999999995</v>
      </c>
      <c r="C107" s="44">
        <v>-577.29999999999995</v>
      </c>
      <c r="D107" s="44">
        <v>-593</v>
      </c>
      <c r="E107" s="44">
        <v>-629</v>
      </c>
      <c r="F107" s="44">
        <v>-656</v>
      </c>
      <c r="G107" s="44">
        <v>-673.4</v>
      </c>
      <c r="H107" s="44">
        <v>-681.8</v>
      </c>
      <c r="I107" s="44">
        <v>-726.2</v>
      </c>
      <c r="J107" s="44">
        <v>-690.4</v>
      </c>
      <c r="K107" s="44">
        <v>-688.7</v>
      </c>
      <c r="L107" s="44">
        <v>-706.3</v>
      </c>
      <c r="M107" s="44">
        <v>-721.9</v>
      </c>
      <c r="N107" s="44">
        <v>-617</v>
      </c>
      <c r="O107" s="44">
        <v>-475.5</v>
      </c>
      <c r="P107" s="44">
        <v>-539.20000000000005</v>
      </c>
      <c r="Q107" s="44">
        <v>-517.70000000000005</v>
      </c>
      <c r="R107" s="44">
        <v>-501.9</v>
      </c>
      <c r="S107" s="44">
        <v>-495.8</v>
      </c>
      <c r="T107" s="44">
        <v>-493.1</v>
      </c>
      <c r="U107" s="44">
        <v>-474.6</v>
      </c>
      <c r="V107" s="44">
        <v>-536</v>
      </c>
      <c r="W107" s="44">
        <v>-537.1</v>
      </c>
      <c r="X107" s="44">
        <v>-535.9</v>
      </c>
      <c r="Y107" s="44">
        <v>-492</v>
      </c>
      <c r="Z107" s="44">
        <v>-420</v>
      </c>
      <c r="AA107" s="44">
        <v>-460</v>
      </c>
      <c r="AB107" s="44">
        <v>-514.6</v>
      </c>
      <c r="AC107" s="44">
        <v>-502.6</v>
      </c>
      <c r="AD107" s="44">
        <v>-463</v>
      </c>
      <c r="AE107" s="44">
        <v>-494</v>
      </c>
      <c r="AF107" s="44">
        <v>-512.29999999999995</v>
      </c>
      <c r="AG107" s="59"/>
      <c r="AH107" s="45">
        <f t="shared" si="32"/>
        <v>-420</v>
      </c>
      <c r="AI107" s="46">
        <f t="shared" si="33"/>
        <v>-726.2</v>
      </c>
      <c r="AK107" s="47"/>
      <c r="AY107" s="77"/>
      <c r="BF107" s="76"/>
      <c r="BG107" s="77">
        <v>-629</v>
      </c>
      <c r="BH107" s="77">
        <v>-211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-190.3</v>
      </c>
      <c r="C108" s="43">
        <v>-183</v>
      </c>
      <c r="D108" s="43">
        <v>-201</v>
      </c>
      <c r="E108" s="43">
        <v>-211</v>
      </c>
      <c r="F108" s="43">
        <v>-209</v>
      </c>
      <c r="G108" s="43">
        <v>-202.6</v>
      </c>
      <c r="H108" s="43">
        <v>-196</v>
      </c>
      <c r="I108" s="43">
        <v>-189</v>
      </c>
      <c r="J108" s="43">
        <v>-206.3</v>
      </c>
      <c r="K108" s="43">
        <v>-201</v>
      </c>
      <c r="L108" s="43">
        <v>-201.6</v>
      </c>
      <c r="M108" s="43">
        <v>-197.5</v>
      </c>
      <c r="N108" s="43">
        <v>-182.1</v>
      </c>
      <c r="O108" s="43">
        <v>-175.11</v>
      </c>
      <c r="P108" s="43">
        <v>-185.4</v>
      </c>
      <c r="Q108" s="43">
        <v>-186.9</v>
      </c>
      <c r="R108" s="43">
        <v>-181.5</v>
      </c>
      <c r="S108" s="43">
        <v>-190.5</v>
      </c>
      <c r="T108" s="43">
        <v>-192.7</v>
      </c>
      <c r="U108" s="43">
        <v>-186.5</v>
      </c>
      <c r="V108" s="43">
        <v>-202.7</v>
      </c>
      <c r="W108" s="43">
        <v>-198</v>
      </c>
      <c r="X108" s="43">
        <v>-200.4</v>
      </c>
      <c r="Y108" s="43">
        <v>-201</v>
      </c>
      <c r="Z108" s="43">
        <v>-180</v>
      </c>
      <c r="AA108" s="43">
        <v>-180</v>
      </c>
      <c r="AB108" s="43">
        <v>-201.2</v>
      </c>
      <c r="AC108" s="43">
        <v>-196.6</v>
      </c>
      <c r="AD108" s="43">
        <v>-193.7</v>
      </c>
      <c r="AE108" s="43">
        <v>-212.7</v>
      </c>
      <c r="AF108" s="43">
        <v>-208.4</v>
      </c>
      <c r="AG108" s="61"/>
      <c r="AH108" s="45">
        <f t="shared" si="32"/>
        <v>-175.11</v>
      </c>
      <c r="AI108" s="46">
        <f t="shared" si="33"/>
        <v>-212.7</v>
      </c>
      <c r="AK108" s="47"/>
      <c r="AL108" s="83" t="s">
        <v>61</v>
      </c>
      <c r="AM108" s="83"/>
      <c r="AY108" s="77"/>
      <c r="BF108" s="77"/>
      <c r="BG108" s="77">
        <v>-656</v>
      </c>
      <c r="BH108" s="77">
        <v>-209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2"/>
        <v>0</v>
      </c>
      <c r="AI109" s="46">
        <f t="shared" si="33"/>
        <v>0</v>
      </c>
      <c r="AK109" s="85"/>
      <c r="AL109" s="86"/>
      <c r="AM109" s="86"/>
      <c r="AN109" s="87"/>
      <c r="AY109" s="77"/>
      <c r="BF109" s="77"/>
      <c r="BG109" s="77">
        <v>-673.4</v>
      </c>
      <c r="BH109" s="77">
        <v>-202.6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43"/>
      <c r="F110" s="43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2"/>
        <v>0</v>
      </c>
      <c r="AI110" s="46">
        <f t="shared" si="33"/>
        <v>0</v>
      </c>
      <c r="AK110" s="89" t="s">
        <v>64</v>
      </c>
      <c r="AL110" s="43"/>
      <c r="AM110" s="88"/>
      <c r="AN110" s="90"/>
      <c r="AY110" s="77"/>
      <c r="BF110" s="77"/>
      <c r="BG110" s="77">
        <v>-726.2</v>
      </c>
      <c r="BH110" s="77">
        <v>-189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2"/>
        <v>0</v>
      </c>
      <c r="AI111" s="46">
        <f t="shared" si="33"/>
        <v>0</v>
      </c>
      <c r="AK111" s="89" t="s">
        <v>66</v>
      </c>
      <c r="AL111" s="88"/>
      <c r="AM111" s="88"/>
      <c r="AN111" s="90"/>
      <c r="AY111" s="77"/>
      <c r="BF111" s="77"/>
      <c r="BG111" s="77">
        <v>-688.7</v>
      </c>
      <c r="BH111" s="77">
        <v>-201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-8.6</v>
      </c>
      <c r="C112" s="92">
        <v>-11.3</v>
      </c>
      <c r="D112" s="92">
        <v>-16.100000000000001</v>
      </c>
      <c r="E112" s="92">
        <v>-19.100000000000001</v>
      </c>
      <c r="F112" s="92">
        <v>-18.7</v>
      </c>
      <c r="G112" s="92">
        <v>-24.3</v>
      </c>
      <c r="H112" s="92">
        <v>-15.5</v>
      </c>
      <c r="I112" s="92">
        <v>-22.2</v>
      </c>
      <c r="J112" s="92">
        <v>-28.2</v>
      </c>
      <c r="K112" s="92">
        <v>-27</v>
      </c>
      <c r="L112" s="92">
        <v>-26.7</v>
      </c>
      <c r="M112" s="92">
        <v>-26</v>
      </c>
      <c r="N112" s="92">
        <v>-19</v>
      </c>
      <c r="O112" s="92">
        <v>-31.1</v>
      </c>
      <c r="P112" s="92">
        <v>26.2</v>
      </c>
      <c r="Q112" s="92">
        <v>25.1</v>
      </c>
      <c r="R112" s="92">
        <v>-1.4</v>
      </c>
      <c r="S112" s="92">
        <v>0.6</v>
      </c>
      <c r="T112" s="92">
        <v>-9.1</v>
      </c>
      <c r="U112" s="92">
        <v>-8.4</v>
      </c>
      <c r="V112" s="92">
        <v>-7.6</v>
      </c>
      <c r="W112" s="92">
        <v>-12.9</v>
      </c>
      <c r="X112" s="92">
        <v>-18.5</v>
      </c>
      <c r="Y112" s="92">
        <v>35</v>
      </c>
      <c r="Z112" s="92">
        <v>40</v>
      </c>
      <c r="AA112" s="92">
        <v>18.899999999999999</v>
      </c>
      <c r="AB112" s="92">
        <v>31</v>
      </c>
      <c r="AC112" s="92">
        <v>35.1</v>
      </c>
      <c r="AD112" s="92">
        <v>35.4</v>
      </c>
      <c r="AE112" s="92">
        <v>28.6</v>
      </c>
      <c r="AF112" s="92">
        <v>26.2</v>
      </c>
      <c r="AG112" s="84"/>
      <c r="AH112" s="45">
        <f t="shared" si="32"/>
        <v>40</v>
      </c>
      <c r="AI112" s="46">
        <f t="shared" si="33"/>
        <v>-31.1</v>
      </c>
      <c r="AK112" s="89"/>
      <c r="AL112" s="44"/>
      <c r="AM112" s="44"/>
      <c r="AN112" s="93"/>
      <c r="AY112" s="77"/>
      <c r="BF112" s="77"/>
      <c r="BG112" s="77">
        <v>-721.9</v>
      </c>
      <c r="BH112" s="77">
        <v>-197.5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2"/>
        <v>0</v>
      </c>
      <c r="AI113" s="46">
        <f t="shared" si="33"/>
        <v>0</v>
      </c>
      <c r="AK113" s="89"/>
      <c r="AL113" s="92"/>
      <c r="AM113" s="94"/>
      <c r="AN113" s="360"/>
      <c r="AY113" s="77"/>
      <c r="BF113" s="77"/>
      <c r="BG113" s="77">
        <v>-617</v>
      </c>
      <c r="BH113" s="77">
        <v>-182.1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2"/>
        <v>0</v>
      </c>
      <c r="AI114" s="46">
        <f t="shared" si="33"/>
        <v>0</v>
      </c>
      <c r="AK114" s="89"/>
      <c r="AL114" s="92"/>
      <c r="AM114" s="92"/>
      <c r="AN114" s="361"/>
      <c r="BF114" s="77"/>
      <c r="BG114" s="77">
        <v>-475.5</v>
      </c>
      <c r="BH114" s="77">
        <v>-175.11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2"/>
        <v>0</v>
      </c>
      <c r="AI115" s="46">
        <f t="shared" si="33"/>
        <v>0</v>
      </c>
      <c r="AK115" s="95"/>
      <c r="AL115" s="96"/>
      <c r="AM115" s="96"/>
      <c r="AN115" s="97"/>
      <c r="BF115" s="77"/>
      <c r="BG115" s="77">
        <v>-539.20000000000005</v>
      </c>
      <c r="BH115" s="77">
        <v>-185.4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2"/>
        <v>0</v>
      </c>
      <c r="AI116" s="46">
        <f t="shared" si="33"/>
        <v>0</v>
      </c>
      <c r="BF116" s="77"/>
      <c r="BG116" s="77">
        <v>-517.70000000000005</v>
      </c>
      <c r="BH116" s="77">
        <v>-186.9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2"/>
        <v>0</v>
      </c>
      <c r="AI117" s="46">
        <f t="shared" si="33"/>
        <v>0</v>
      </c>
      <c r="BF117" s="77"/>
      <c r="BG117" s="77">
        <v>-501.9</v>
      </c>
      <c r="BH117" s="77">
        <v>-181.5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68">SUMIF(B107:B117,"&gt;0")</f>
        <v>0</v>
      </c>
      <c r="C118" s="66">
        <f t="shared" ref="C118:AA118" si="69">SUMIF(C107:C117,"&gt;0")</f>
        <v>0</v>
      </c>
      <c r="D118" s="66">
        <f t="shared" ref="D118:E118" si="70">SUMIF(D107:D117,"&gt;0")</f>
        <v>0</v>
      </c>
      <c r="E118" s="66">
        <f t="shared" si="70"/>
        <v>0</v>
      </c>
      <c r="F118" s="66">
        <f t="shared" ref="F118" si="71">SUMIF(F107:F117,"&gt;0")</f>
        <v>0</v>
      </c>
      <c r="G118" s="66">
        <f t="shared" si="69"/>
        <v>0</v>
      </c>
      <c r="H118" s="66">
        <f t="shared" si="69"/>
        <v>0</v>
      </c>
      <c r="I118" s="66">
        <f t="shared" si="69"/>
        <v>0</v>
      </c>
      <c r="J118" s="66">
        <f t="shared" si="69"/>
        <v>0</v>
      </c>
      <c r="K118" s="66">
        <f t="shared" si="69"/>
        <v>0</v>
      </c>
      <c r="L118" s="66">
        <f t="shared" si="69"/>
        <v>0</v>
      </c>
      <c r="M118" s="66">
        <f t="shared" si="69"/>
        <v>0</v>
      </c>
      <c r="N118" s="66">
        <f t="shared" si="69"/>
        <v>0</v>
      </c>
      <c r="O118" s="66">
        <f t="shared" si="69"/>
        <v>0</v>
      </c>
      <c r="P118" s="66">
        <f t="shared" si="69"/>
        <v>26.2</v>
      </c>
      <c r="Q118" s="66">
        <f t="shared" si="69"/>
        <v>25.1</v>
      </c>
      <c r="R118" s="66">
        <f t="shared" si="69"/>
        <v>0</v>
      </c>
      <c r="S118" s="66">
        <f t="shared" si="69"/>
        <v>0.6</v>
      </c>
      <c r="T118" s="66">
        <f t="shared" si="69"/>
        <v>0</v>
      </c>
      <c r="U118" s="66">
        <f t="shared" si="69"/>
        <v>0</v>
      </c>
      <c r="V118" s="66">
        <f t="shared" si="69"/>
        <v>0</v>
      </c>
      <c r="W118" s="66">
        <f t="shared" si="69"/>
        <v>0</v>
      </c>
      <c r="X118" s="66">
        <f t="shared" si="69"/>
        <v>0</v>
      </c>
      <c r="Y118" s="66">
        <f t="shared" si="69"/>
        <v>35</v>
      </c>
      <c r="Z118" s="66">
        <f t="shared" si="69"/>
        <v>40</v>
      </c>
      <c r="AA118" s="66">
        <f t="shared" si="69"/>
        <v>18.899999999999999</v>
      </c>
      <c r="AB118" s="66">
        <f t="shared" ref="AB118:AC118" si="72">SUMIF(AB107:AB117,"&gt;0")</f>
        <v>31</v>
      </c>
      <c r="AC118" s="66">
        <f t="shared" si="72"/>
        <v>35.1</v>
      </c>
      <c r="AD118" s="66">
        <f t="shared" ref="AD118:AE118" si="73">SUMIF(AD107:AD117,"&gt;0")</f>
        <v>35.4</v>
      </c>
      <c r="AE118" s="66">
        <f t="shared" si="73"/>
        <v>28.6</v>
      </c>
      <c r="AF118" s="66">
        <f t="shared" ref="AF118" si="74">SUMIF(AF107:AF117,"&gt;0")</f>
        <v>26.2</v>
      </c>
      <c r="AG118" s="99">
        <f>SUM(AG107:AG117)</f>
        <v>0</v>
      </c>
      <c r="AH118" s="45">
        <f t="shared" si="32"/>
        <v>40</v>
      </c>
      <c r="AI118" s="46">
        <f t="shared" si="33"/>
        <v>0</v>
      </c>
      <c r="AJ118" s="100">
        <f t="array" ref="AJ118">MIN(IF(B118:AF118&lt;&gt;0,B118:AF118))</f>
        <v>0.6</v>
      </c>
      <c r="BF118" s="77"/>
      <c r="BG118" s="77">
        <v>-495.8</v>
      </c>
      <c r="BH118" s="77">
        <v>-190.5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2"/>
        <v>0</v>
      </c>
      <c r="AI119" s="46">
        <f t="shared" si="33"/>
        <v>0</v>
      </c>
      <c r="BF119" s="77"/>
      <c r="BG119" s="77">
        <v>-493.1</v>
      </c>
      <c r="BH119" s="77">
        <v>-192.7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2"/>
        <v>0</v>
      </c>
      <c r="AI120" s="46">
        <f t="shared" si="33"/>
        <v>0</v>
      </c>
      <c r="BF120" s="77"/>
      <c r="BG120" s="77">
        <v>-474.6</v>
      </c>
      <c r="BH120" s="77">
        <v>-186.5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2"/>
        <v>0</v>
      </c>
      <c r="AI121" s="46">
        <f t="shared" si="33"/>
        <v>0</v>
      </c>
      <c r="BF121" s="77"/>
      <c r="BG121" s="77">
        <v>-536</v>
      </c>
      <c r="BH121" s="77">
        <v>-202.7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2"/>
        <v>0</v>
      </c>
      <c r="AI122" s="46">
        <f t="shared" si="33"/>
        <v>0</v>
      </c>
      <c r="BF122" s="76"/>
      <c r="BG122" s="77">
        <v>-535.9</v>
      </c>
      <c r="BH122" s="77">
        <v>-200.4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75">B80+B88+B106+B102+B118+B122</f>
        <v>2927.8999999999992</v>
      </c>
      <c r="C123" s="102">
        <f t="shared" ref="C123:AG123" si="76">C80+C88+C106+C102+C118+C122</f>
        <v>2887.0999999999995</v>
      </c>
      <c r="D123" s="102">
        <f t="shared" ref="D123:E123" si="77">D80+D88+D106+D102+D118+D122</f>
        <v>2889.6999999999994</v>
      </c>
      <c r="E123" s="102">
        <f t="shared" si="77"/>
        <v>2838.7999999999997</v>
      </c>
      <c r="F123" s="102">
        <f t="shared" ref="F123" si="78">F80+F88+F106+F102+F118+F122</f>
        <v>2856.7999999999997</v>
      </c>
      <c r="G123" s="102">
        <f t="shared" si="76"/>
        <v>2856.7999999999997</v>
      </c>
      <c r="H123" s="102">
        <f t="shared" si="76"/>
        <v>2794.2999999999997</v>
      </c>
      <c r="I123" s="102">
        <f t="shared" si="76"/>
        <v>2830.2</v>
      </c>
      <c r="J123" s="102">
        <f t="shared" si="76"/>
        <v>2840.7999999999997</v>
      </c>
      <c r="K123" s="102">
        <f t="shared" si="76"/>
        <v>2840.7999999999997</v>
      </c>
      <c r="L123" s="102">
        <f t="shared" si="76"/>
        <v>2897.9999999999995</v>
      </c>
      <c r="M123" s="102">
        <f t="shared" si="76"/>
        <v>2905.7999999999997</v>
      </c>
      <c r="N123" s="102">
        <f t="shared" si="76"/>
        <v>2679.6099999999997</v>
      </c>
      <c r="O123" s="102">
        <f t="shared" si="76"/>
        <v>2714.1099999999997</v>
      </c>
      <c r="P123" s="102">
        <f t="shared" si="76"/>
        <v>2791.3099999999995</v>
      </c>
      <c r="Q123" s="102">
        <f t="shared" si="76"/>
        <v>2763.5099999999998</v>
      </c>
      <c r="R123" s="102">
        <f t="shared" si="76"/>
        <v>2738.41</v>
      </c>
      <c r="S123" s="102">
        <f t="shared" si="76"/>
        <v>2809.71</v>
      </c>
      <c r="T123" s="102">
        <f t="shared" si="76"/>
        <v>2784.8099999999995</v>
      </c>
      <c r="U123" s="102">
        <f t="shared" si="76"/>
        <v>2786.91</v>
      </c>
      <c r="V123" s="102">
        <f t="shared" si="76"/>
        <v>2769.0099999999998</v>
      </c>
      <c r="W123" s="102">
        <f t="shared" si="76"/>
        <v>2787.21</v>
      </c>
      <c r="X123" s="102">
        <f t="shared" si="76"/>
        <v>2785.31</v>
      </c>
      <c r="Y123" s="102">
        <f t="shared" si="76"/>
        <v>2836.91</v>
      </c>
      <c r="Z123" s="102">
        <f t="shared" si="76"/>
        <v>2866.91</v>
      </c>
      <c r="AA123" s="102">
        <f t="shared" si="76"/>
        <v>2845.81</v>
      </c>
      <c r="AB123" s="102">
        <f t="shared" ref="AB123:AC123" si="79">AB80+AB88+AB106+AB102+AB118+AB122</f>
        <v>2911.3999999999996</v>
      </c>
      <c r="AC123" s="102">
        <f t="shared" si="79"/>
        <v>2915.4999999999995</v>
      </c>
      <c r="AD123" s="102">
        <f t="shared" ref="AD123:AE123" si="80">AD80+AD88+AD106+AD102+AD118+AD122</f>
        <v>2894.2</v>
      </c>
      <c r="AE123" s="102">
        <f t="shared" si="80"/>
        <v>2813.3999999999996</v>
      </c>
      <c r="AF123" s="102">
        <f t="shared" ref="AF123" si="81">AF80+AF88+AF106+AF102+AF118+AF122</f>
        <v>2792.1999999999994</v>
      </c>
      <c r="AG123" s="75">
        <f t="shared" si="76"/>
        <v>4132.0374000000002</v>
      </c>
      <c r="AH123" s="45">
        <f t="shared" si="32"/>
        <v>2927.8999999999992</v>
      </c>
      <c r="AI123" s="46">
        <f t="shared" si="33"/>
        <v>2679.6099999999997</v>
      </c>
      <c r="BF123" s="76"/>
      <c r="BG123" s="77">
        <v>-420</v>
      </c>
      <c r="BH123" s="77">
        <v>-180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2"/>
        <v>0</v>
      </c>
      <c r="AI124" s="46">
        <f t="shared" si="33"/>
        <v>0</v>
      </c>
      <c r="BF124" s="76"/>
      <c r="BG124" s="77">
        <v>-514.6</v>
      </c>
      <c r="BH124" s="77">
        <v>-201.2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82">B123+B124</f>
        <v>2927.8999999999992</v>
      </c>
      <c r="C125" s="102">
        <f t="shared" ref="C125:AA125" si="83">C123+C124</f>
        <v>2887.0999999999995</v>
      </c>
      <c r="D125" s="102">
        <f t="shared" ref="D125:E125" si="84">D123+D124</f>
        <v>2889.6999999999994</v>
      </c>
      <c r="E125" s="102">
        <f t="shared" si="84"/>
        <v>2838.7999999999997</v>
      </c>
      <c r="F125" s="102">
        <f t="shared" ref="F125" si="85">F123+F124</f>
        <v>2856.7999999999997</v>
      </c>
      <c r="G125" s="102">
        <f t="shared" si="83"/>
        <v>2856.7999999999997</v>
      </c>
      <c r="H125" s="102">
        <f t="shared" si="83"/>
        <v>2794.2999999999997</v>
      </c>
      <c r="I125" s="102">
        <f t="shared" si="83"/>
        <v>2830.2</v>
      </c>
      <c r="J125" s="102">
        <f t="shared" si="83"/>
        <v>2840.7999999999997</v>
      </c>
      <c r="K125" s="102">
        <f t="shared" si="83"/>
        <v>2840.7999999999997</v>
      </c>
      <c r="L125" s="102">
        <f t="shared" si="83"/>
        <v>2897.9999999999995</v>
      </c>
      <c r="M125" s="102">
        <f t="shared" si="83"/>
        <v>2905.7999999999997</v>
      </c>
      <c r="N125" s="102">
        <f t="shared" si="83"/>
        <v>2679.6099999999997</v>
      </c>
      <c r="O125" s="102">
        <f t="shared" si="83"/>
        <v>2714.1099999999997</v>
      </c>
      <c r="P125" s="102">
        <f t="shared" si="83"/>
        <v>2791.3099999999995</v>
      </c>
      <c r="Q125" s="102">
        <f t="shared" si="83"/>
        <v>2763.5099999999998</v>
      </c>
      <c r="R125" s="102">
        <f t="shared" si="83"/>
        <v>2738.41</v>
      </c>
      <c r="S125" s="102">
        <f t="shared" si="83"/>
        <v>2809.71</v>
      </c>
      <c r="T125" s="102">
        <f t="shared" si="83"/>
        <v>2784.8099999999995</v>
      </c>
      <c r="U125" s="102">
        <f t="shared" si="83"/>
        <v>2786.91</v>
      </c>
      <c r="V125" s="102">
        <f t="shared" si="83"/>
        <v>2769.0099999999998</v>
      </c>
      <c r="W125" s="102">
        <f t="shared" si="83"/>
        <v>2787.21</v>
      </c>
      <c r="X125" s="102">
        <f t="shared" si="83"/>
        <v>2785.31</v>
      </c>
      <c r="Y125" s="102">
        <f t="shared" si="83"/>
        <v>2836.91</v>
      </c>
      <c r="Z125" s="102">
        <f t="shared" si="83"/>
        <v>2866.91</v>
      </c>
      <c r="AA125" s="102">
        <f t="shared" si="83"/>
        <v>2845.81</v>
      </c>
      <c r="AB125" s="102">
        <f t="shared" ref="AB125:AC125" si="86">AB123+AB124</f>
        <v>2911.3999999999996</v>
      </c>
      <c r="AC125" s="102">
        <f t="shared" si="86"/>
        <v>2915.4999999999995</v>
      </c>
      <c r="AD125" s="102">
        <f t="shared" ref="AD125:AE125" si="87">AD123+AD124</f>
        <v>2894.2</v>
      </c>
      <c r="AE125" s="102">
        <f t="shared" si="87"/>
        <v>2813.3999999999996</v>
      </c>
      <c r="AF125" s="102">
        <f t="shared" ref="AF125" si="88">AF123+AF124</f>
        <v>2792.1999999999994</v>
      </c>
      <c r="AG125" s="99">
        <f>AG122+AG118+AG106+AG102+AG80+AG124</f>
        <v>3323.6374000000001</v>
      </c>
      <c r="AH125" s="45">
        <f t="shared" si="32"/>
        <v>2927.8999999999992</v>
      </c>
      <c r="AI125" s="46">
        <f t="shared" si="33"/>
        <v>2679.6099999999997</v>
      </c>
      <c r="BF125" s="76"/>
      <c r="BG125" s="77">
        <v>-463</v>
      </c>
      <c r="BH125" s="77">
        <v>-193.7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89">B125-(B133)</f>
        <v>2145.6999999999994</v>
      </c>
      <c r="C126" s="102">
        <f t="shared" ref="C126:AA126" si="90">C125-(C133)</f>
        <v>2115.4999999999995</v>
      </c>
      <c r="D126" s="102">
        <f t="shared" ref="D126:E126" si="91">D125-(D133)</f>
        <v>2079.5999999999995</v>
      </c>
      <c r="E126" s="102">
        <f t="shared" si="91"/>
        <v>1979.6999999999998</v>
      </c>
      <c r="F126" s="102">
        <f t="shared" ref="F126" si="92">F125-(F133)</f>
        <v>1973.0999999999997</v>
      </c>
      <c r="G126" s="102">
        <f t="shared" si="90"/>
        <v>1956.4999999999998</v>
      </c>
      <c r="H126" s="102">
        <f t="shared" si="90"/>
        <v>1900.9999999999998</v>
      </c>
      <c r="I126" s="102">
        <f t="shared" si="90"/>
        <v>1892.7999999999997</v>
      </c>
      <c r="J126" s="102">
        <f t="shared" si="90"/>
        <v>1915.8999999999996</v>
      </c>
      <c r="K126" s="102">
        <f t="shared" si="90"/>
        <v>1924.0999999999997</v>
      </c>
      <c r="L126" s="102">
        <f t="shared" si="90"/>
        <v>1963.3999999999996</v>
      </c>
      <c r="M126" s="102">
        <f t="shared" si="90"/>
        <v>1960.3999999999996</v>
      </c>
      <c r="N126" s="102">
        <f t="shared" si="90"/>
        <v>1861.5099999999998</v>
      </c>
      <c r="O126" s="102">
        <f t="shared" si="90"/>
        <v>2032.3999999999996</v>
      </c>
      <c r="P126" s="102">
        <f t="shared" si="90"/>
        <v>2066.7099999999996</v>
      </c>
      <c r="Q126" s="102">
        <f t="shared" si="90"/>
        <v>2058.91</v>
      </c>
      <c r="R126" s="102">
        <f t="shared" si="90"/>
        <v>2053.6099999999997</v>
      </c>
      <c r="S126" s="102">
        <f t="shared" si="90"/>
        <v>2123.41</v>
      </c>
      <c r="T126" s="102">
        <f t="shared" si="90"/>
        <v>2089.9099999999994</v>
      </c>
      <c r="U126" s="102">
        <f t="shared" si="90"/>
        <v>2117.41</v>
      </c>
      <c r="V126" s="102">
        <f t="shared" si="90"/>
        <v>2022.7099999999996</v>
      </c>
      <c r="W126" s="102">
        <f t="shared" si="90"/>
        <v>2039.21</v>
      </c>
      <c r="X126" s="102">
        <f t="shared" si="90"/>
        <v>2030.51</v>
      </c>
      <c r="Y126" s="102">
        <f t="shared" si="90"/>
        <v>2143.91</v>
      </c>
      <c r="Z126" s="102">
        <f t="shared" si="90"/>
        <v>2266.91</v>
      </c>
      <c r="AA126" s="102">
        <f t="shared" si="90"/>
        <v>2205.81</v>
      </c>
      <c r="AB126" s="102">
        <f t="shared" ref="AB126:AC126" si="93">AB125-(AB133)</f>
        <v>2195.5999999999995</v>
      </c>
      <c r="AC126" s="102">
        <f t="shared" si="93"/>
        <v>2216.2999999999993</v>
      </c>
      <c r="AD126" s="102">
        <f t="shared" ref="AD126:AE126" si="94">AD125-(AD133)</f>
        <v>2237.5</v>
      </c>
      <c r="AE126" s="102">
        <f t="shared" si="94"/>
        <v>2106.6999999999998</v>
      </c>
      <c r="AF126" s="102">
        <f t="shared" ref="AF126" si="95">AF125-(AF133)</f>
        <v>2071.4999999999995</v>
      </c>
      <c r="AG126" s="99"/>
      <c r="AH126" s="45">
        <f t="shared" si="32"/>
        <v>2266.91</v>
      </c>
      <c r="AI126" s="46">
        <f t="shared" si="33"/>
        <v>1861.5099999999998</v>
      </c>
      <c r="BF126" s="76"/>
      <c r="BG126" s="77">
        <v>-494</v>
      </c>
      <c r="BH126" s="77">
        <v>-212.7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96">IF(B107&lt;0,B107*-1,0)</f>
        <v>583.29999999999995</v>
      </c>
      <c r="C127" s="88">
        <f t="shared" ref="C127:AA132" si="97">IF(C107&lt;0,C107*-1,0)</f>
        <v>577.29999999999995</v>
      </c>
      <c r="D127" s="88">
        <f t="shared" ref="D127:E127" si="98">IF(D107&lt;0,D107*-1,0)</f>
        <v>593</v>
      </c>
      <c r="E127" s="88">
        <f t="shared" si="98"/>
        <v>629</v>
      </c>
      <c r="F127" s="88">
        <f t="shared" ref="F127" si="99">IF(F107&lt;0,F107*-1,0)</f>
        <v>656</v>
      </c>
      <c r="G127" s="88">
        <f t="shared" si="97"/>
        <v>673.4</v>
      </c>
      <c r="H127" s="88">
        <f t="shared" si="97"/>
        <v>681.8</v>
      </c>
      <c r="I127" s="88">
        <f t="shared" si="97"/>
        <v>726.2</v>
      </c>
      <c r="J127" s="88">
        <f t="shared" si="97"/>
        <v>690.4</v>
      </c>
      <c r="K127" s="88">
        <f t="shared" si="97"/>
        <v>688.7</v>
      </c>
      <c r="L127" s="88">
        <f t="shared" si="97"/>
        <v>706.3</v>
      </c>
      <c r="M127" s="88">
        <f t="shared" si="97"/>
        <v>721.9</v>
      </c>
      <c r="N127" s="88">
        <f t="shared" si="97"/>
        <v>617</v>
      </c>
      <c r="O127" s="88">
        <f t="shared" si="97"/>
        <v>475.5</v>
      </c>
      <c r="P127" s="88">
        <f t="shared" si="97"/>
        <v>539.20000000000005</v>
      </c>
      <c r="Q127" s="88">
        <f t="shared" si="97"/>
        <v>517.70000000000005</v>
      </c>
      <c r="R127" s="88">
        <f t="shared" si="97"/>
        <v>501.9</v>
      </c>
      <c r="S127" s="88">
        <f t="shared" si="97"/>
        <v>495.8</v>
      </c>
      <c r="T127" s="88">
        <f t="shared" si="97"/>
        <v>493.1</v>
      </c>
      <c r="U127" s="88">
        <f t="shared" si="97"/>
        <v>474.6</v>
      </c>
      <c r="V127" s="88">
        <f t="shared" si="97"/>
        <v>536</v>
      </c>
      <c r="W127" s="88">
        <f t="shared" si="97"/>
        <v>537.1</v>
      </c>
      <c r="X127" s="88">
        <f t="shared" si="97"/>
        <v>535.9</v>
      </c>
      <c r="Y127" s="88">
        <f t="shared" si="97"/>
        <v>492</v>
      </c>
      <c r="Z127" s="88">
        <f t="shared" si="97"/>
        <v>420</v>
      </c>
      <c r="AA127" s="88">
        <f t="shared" si="97"/>
        <v>460</v>
      </c>
      <c r="AB127" s="88">
        <f t="shared" ref="AB127:AC127" si="100">IF(AB107&lt;0,AB107*-1,0)</f>
        <v>514.6</v>
      </c>
      <c r="AC127" s="88">
        <f t="shared" si="100"/>
        <v>502.6</v>
      </c>
      <c r="AD127" s="88">
        <f t="shared" ref="AD127:AE127" si="101">IF(AD107&lt;0,AD107*-1,0)</f>
        <v>463</v>
      </c>
      <c r="AE127" s="88">
        <f t="shared" si="101"/>
        <v>494</v>
      </c>
      <c r="AF127" s="88">
        <f t="shared" ref="AF127" si="102">IF(AF107&lt;0,AF107*-1,0)</f>
        <v>512.29999999999995</v>
      </c>
      <c r="AG127" s="59"/>
      <c r="AH127" s="45">
        <f t="shared" si="32"/>
        <v>726.2</v>
      </c>
      <c r="AI127" s="46">
        <f t="shared" si="33"/>
        <v>420</v>
      </c>
      <c r="BG127" s="77">
        <v>-512.29999999999995</v>
      </c>
      <c r="BH127" s="77">
        <v>-208.4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96"/>
        <v>190.3</v>
      </c>
      <c r="C128" s="88">
        <f t="shared" si="97"/>
        <v>183</v>
      </c>
      <c r="D128" s="88">
        <f t="shared" ref="D128:E128" si="103">IF(D108&lt;0,D108*-1,0)</f>
        <v>201</v>
      </c>
      <c r="E128" s="88">
        <f t="shared" si="103"/>
        <v>211</v>
      </c>
      <c r="F128" s="88">
        <f t="shared" ref="F128" si="104">IF(F108&lt;0,F108*-1,0)</f>
        <v>209</v>
      </c>
      <c r="G128" s="88">
        <f t="shared" si="97"/>
        <v>202.6</v>
      </c>
      <c r="H128" s="88">
        <f t="shared" si="97"/>
        <v>196</v>
      </c>
      <c r="I128" s="88">
        <f t="shared" si="97"/>
        <v>189</v>
      </c>
      <c r="J128" s="88">
        <f t="shared" si="97"/>
        <v>206.3</v>
      </c>
      <c r="K128" s="88">
        <f t="shared" si="97"/>
        <v>201</v>
      </c>
      <c r="L128" s="88">
        <f t="shared" si="97"/>
        <v>201.6</v>
      </c>
      <c r="M128" s="88">
        <f t="shared" si="97"/>
        <v>197.5</v>
      </c>
      <c r="N128" s="88">
        <f t="shared" si="97"/>
        <v>182.1</v>
      </c>
      <c r="O128" s="88">
        <f t="shared" si="97"/>
        <v>175.11</v>
      </c>
      <c r="P128" s="88">
        <f t="shared" si="97"/>
        <v>185.4</v>
      </c>
      <c r="Q128" s="88">
        <f t="shared" si="97"/>
        <v>186.9</v>
      </c>
      <c r="R128" s="88">
        <f t="shared" si="97"/>
        <v>181.5</v>
      </c>
      <c r="S128" s="88">
        <f t="shared" si="97"/>
        <v>190.5</v>
      </c>
      <c r="T128" s="88">
        <f t="shared" si="97"/>
        <v>192.7</v>
      </c>
      <c r="U128" s="88">
        <f t="shared" si="97"/>
        <v>186.5</v>
      </c>
      <c r="V128" s="88">
        <f t="shared" si="97"/>
        <v>202.7</v>
      </c>
      <c r="W128" s="88">
        <f t="shared" si="97"/>
        <v>198</v>
      </c>
      <c r="X128" s="88">
        <f t="shared" si="97"/>
        <v>200.4</v>
      </c>
      <c r="Y128" s="88">
        <f t="shared" si="97"/>
        <v>201</v>
      </c>
      <c r="Z128" s="88">
        <f t="shared" si="97"/>
        <v>180</v>
      </c>
      <c r="AA128" s="88">
        <f t="shared" si="97"/>
        <v>180</v>
      </c>
      <c r="AB128" s="88">
        <f t="shared" ref="AB128:AC128" si="105">IF(AB108&lt;0,AB108*-1,0)</f>
        <v>201.2</v>
      </c>
      <c r="AC128" s="88">
        <f t="shared" si="105"/>
        <v>196.6</v>
      </c>
      <c r="AD128" s="88">
        <f t="shared" ref="AD128:AE128" si="106">IF(AD108&lt;0,AD108*-1,0)</f>
        <v>193.7</v>
      </c>
      <c r="AE128" s="88">
        <f t="shared" si="106"/>
        <v>212.7</v>
      </c>
      <c r="AF128" s="88">
        <f t="shared" ref="AF128" si="107">IF(AF108&lt;0,AF108*-1,0)</f>
        <v>208.4</v>
      </c>
      <c r="AG128" s="61"/>
      <c r="AH128" s="45">
        <f t="shared" si="32"/>
        <v>212.7</v>
      </c>
      <c r="AI128" s="46">
        <f t="shared" si="33"/>
        <v>175.11</v>
      </c>
      <c r="AK128" s="47"/>
      <c r="BG128" s="77">
        <v>-583.29999999999995</v>
      </c>
      <c r="BH128" s="77">
        <v>-190.3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96"/>
        <v>0</v>
      </c>
      <c r="C129" s="88">
        <f t="shared" si="97"/>
        <v>0</v>
      </c>
      <c r="D129" s="88">
        <f t="shared" ref="D129:E129" si="108">IF(D109&lt;0,D109*-1,0)</f>
        <v>0</v>
      </c>
      <c r="E129" s="88">
        <f t="shared" si="108"/>
        <v>0</v>
      </c>
      <c r="F129" s="88">
        <f t="shared" ref="F129" si="109">IF(F109&lt;0,F109*-1,0)</f>
        <v>0</v>
      </c>
      <c r="G129" s="88">
        <f t="shared" si="97"/>
        <v>0</v>
      </c>
      <c r="H129" s="88">
        <f t="shared" si="97"/>
        <v>0</v>
      </c>
      <c r="I129" s="88">
        <f t="shared" si="97"/>
        <v>0</v>
      </c>
      <c r="J129" s="88">
        <f t="shared" si="97"/>
        <v>0</v>
      </c>
      <c r="K129" s="88">
        <f t="shared" si="97"/>
        <v>0</v>
      </c>
      <c r="L129" s="88">
        <f t="shared" si="97"/>
        <v>0</v>
      </c>
      <c r="M129" s="88">
        <f t="shared" si="97"/>
        <v>0</v>
      </c>
      <c r="N129" s="88">
        <f t="shared" si="97"/>
        <v>0</v>
      </c>
      <c r="O129" s="88">
        <f t="shared" si="97"/>
        <v>0</v>
      </c>
      <c r="P129" s="88">
        <f t="shared" si="97"/>
        <v>0</v>
      </c>
      <c r="Q129" s="88">
        <f t="shared" si="97"/>
        <v>0</v>
      </c>
      <c r="R129" s="88">
        <f t="shared" si="97"/>
        <v>0</v>
      </c>
      <c r="S129" s="88">
        <f t="shared" si="97"/>
        <v>0</v>
      </c>
      <c r="T129" s="88">
        <f t="shared" si="97"/>
        <v>0</v>
      </c>
      <c r="U129" s="88">
        <f t="shared" si="97"/>
        <v>0</v>
      </c>
      <c r="V129" s="88">
        <f t="shared" si="97"/>
        <v>0</v>
      </c>
      <c r="W129" s="88">
        <f t="shared" si="97"/>
        <v>0</v>
      </c>
      <c r="X129" s="88">
        <f t="shared" si="97"/>
        <v>0</v>
      </c>
      <c r="Y129" s="88">
        <f t="shared" si="97"/>
        <v>0</v>
      </c>
      <c r="Z129" s="88">
        <f t="shared" si="97"/>
        <v>0</v>
      </c>
      <c r="AA129" s="88">
        <f t="shared" si="97"/>
        <v>0</v>
      </c>
      <c r="AB129" s="88">
        <f t="shared" ref="AB129:AC129" si="110">IF(AB109&lt;0,AB109*-1,0)</f>
        <v>0</v>
      </c>
      <c r="AC129" s="88">
        <f t="shared" si="110"/>
        <v>0</v>
      </c>
      <c r="AD129" s="88">
        <f t="shared" ref="AD129:AE129" si="111">IF(AD109&lt;0,AD109*-1,0)</f>
        <v>0</v>
      </c>
      <c r="AE129" s="88">
        <f t="shared" si="111"/>
        <v>0</v>
      </c>
      <c r="AF129" s="88">
        <f t="shared" ref="AF129" si="112">IF(AF109&lt;0,AF109*-1,0)</f>
        <v>0</v>
      </c>
      <c r="AG129" s="105"/>
      <c r="AH129" s="45">
        <f t="shared" si="32"/>
        <v>0</v>
      </c>
      <c r="AI129" s="46">
        <f t="shared" si="33"/>
        <v>0</v>
      </c>
    </row>
    <row r="130" spans="1:41" x14ac:dyDescent="0.25">
      <c r="A130" s="91" t="s">
        <v>63</v>
      </c>
      <c r="B130" s="88">
        <f t="shared" si="96"/>
        <v>0</v>
      </c>
      <c r="C130" s="88">
        <f t="shared" si="97"/>
        <v>0</v>
      </c>
      <c r="D130" s="88">
        <f t="shared" ref="D130:E130" si="113">IF(D110&lt;0,D110*-1,0)</f>
        <v>0</v>
      </c>
      <c r="E130" s="88">
        <f t="shared" si="113"/>
        <v>0</v>
      </c>
      <c r="F130" s="88">
        <f t="shared" ref="F130" si="114">IF(F110&lt;0,F110*-1,0)</f>
        <v>0</v>
      </c>
      <c r="G130" s="88">
        <f t="shared" si="97"/>
        <v>0</v>
      </c>
      <c r="H130" s="88">
        <f t="shared" si="97"/>
        <v>0</v>
      </c>
      <c r="I130" s="88">
        <f t="shared" si="97"/>
        <v>0</v>
      </c>
      <c r="J130" s="88">
        <f t="shared" si="97"/>
        <v>0</v>
      </c>
      <c r="K130" s="88">
        <f t="shared" si="97"/>
        <v>0</v>
      </c>
      <c r="L130" s="88">
        <f t="shared" si="97"/>
        <v>0</v>
      </c>
      <c r="M130" s="88">
        <f t="shared" si="97"/>
        <v>0</v>
      </c>
      <c r="N130" s="88">
        <f t="shared" si="97"/>
        <v>0</v>
      </c>
      <c r="O130" s="88">
        <f t="shared" si="97"/>
        <v>0</v>
      </c>
      <c r="P130" s="88">
        <f t="shared" si="97"/>
        <v>0</v>
      </c>
      <c r="Q130" s="88">
        <f t="shared" si="97"/>
        <v>0</v>
      </c>
      <c r="R130" s="88">
        <f t="shared" si="97"/>
        <v>0</v>
      </c>
      <c r="S130" s="88">
        <f t="shared" si="97"/>
        <v>0</v>
      </c>
      <c r="T130" s="88">
        <f t="shared" si="97"/>
        <v>0</v>
      </c>
      <c r="U130" s="88">
        <f t="shared" si="97"/>
        <v>0</v>
      </c>
      <c r="V130" s="88">
        <f t="shared" si="97"/>
        <v>0</v>
      </c>
      <c r="W130" s="88">
        <f t="shared" si="97"/>
        <v>0</v>
      </c>
      <c r="X130" s="88">
        <f t="shared" si="97"/>
        <v>0</v>
      </c>
      <c r="Y130" s="88">
        <f t="shared" si="97"/>
        <v>0</v>
      </c>
      <c r="Z130" s="88">
        <f t="shared" si="97"/>
        <v>0</v>
      </c>
      <c r="AA130" s="88">
        <f t="shared" si="97"/>
        <v>0</v>
      </c>
      <c r="AB130" s="88">
        <f t="shared" ref="AB130:AC130" si="115">IF(AB110&lt;0,AB110*-1,0)</f>
        <v>0</v>
      </c>
      <c r="AC130" s="88">
        <f t="shared" si="115"/>
        <v>0</v>
      </c>
      <c r="AD130" s="88">
        <f t="shared" ref="AD130:AE130" si="116">IF(AD110&lt;0,AD110*-1,0)</f>
        <v>0</v>
      </c>
      <c r="AE130" s="88">
        <f t="shared" si="116"/>
        <v>0</v>
      </c>
      <c r="AF130" s="88">
        <f t="shared" ref="AF130" si="117">IF(AF110&lt;0,AF110*-1,0)</f>
        <v>0</v>
      </c>
      <c r="AG130" s="105"/>
      <c r="AH130" s="45">
        <f t="shared" si="32"/>
        <v>0</v>
      </c>
      <c r="AI130" s="46">
        <f t="shared" si="33"/>
        <v>0</v>
      </c>
    </row>
    <row r="131" spans="1:41" x14ac:dyDescent="0.25">
      <c r="A131" s="91" t="s">
        <v>65</v>
      </c>
      <c r="B131" s="88">
        <f t="shared" si="96"/>
        <v>0</v>
      </c>
      <c r="C131" s="88">
        <f t="shared" si="97"/>
        <v>0</v>
      </c>
      <c r="D131" s="88">
        <f t="shared" ref="D131:E131" si="118">IF(D111&lt;0,D111*-1,0)</f>
        <v>0</v>
      </c>
      <c r="E131" s="88">
        <f t="shared" si="118"/>
        <v>0</v>
      </c>
      <c r="F131" s="88">
        <f t="shared" ref="F131" si="119">IF(F111&lt;0,F111*-1,0)</f>
        <v>0</v>
      </c>
      <c r="G131" s="88">
        <f t="shared" si="97"/>
        <v>0</v>
      </c>
      <c r="H131" s="88">
        <f t="shared" si="97"/>
        <v>0</v>
      </c>
      <c r="I131" s="88">
        <f t="shared" si="97"/>
        <v>0</v>
      </c>
      <c r="J131" s="88">
        <f t="shared" si="97"/>
        <v>0</v>
      </c>
      <c r="K131" s="88">
        <f t="shared" si="97"/>
        <v>0</v>
      </c>
      <c r="L131" s="88">
        <f t="shared" si="97"/>
        <v>0</v>
      </c>
      <c r="M131" s="88">
        <f t="shared" si="97"/>
        <v>0</v>
      </c>
      <c r="N131" s="88">
        <f t="shared" si="97"/>
        <v>0</v>
      </c>
      <c r="O131" s="88">
        <f t="shared" si="97"/>
        <v>0</v>
      </c>
      <c r="P131" s="88">
        <f t="shared" si="97"/>
        <v>0</v>
      </c>
      <c r="Q131" s="88">
        <f t="shared" si="97"/>
        <v>0</v>
      </c>
      <c r="R131" s="88">
        <f t="shared" si="97"/>
        <v>0</v>
      </c>
      <c r="S131" s="88">
        <f t="shared" si="97"/>
        <v>0</v>
      </c>
      <c r="T131" s="88">
        <f t="shared" si="97"/>
        <v>0</v>
      </c>
      <c r="U131" s="88">
        <f t="shared" si="97"/>
        <v>0</v>
      </c>
      <c r="V131" s="88">
        <f t="shared" si="97"/>
        <v>0</v>
      </c>
      <c r="W131" s="88">
        <f t="shared" si="97"/>
        <v>0</v>
      </c>
      <c r="X131" s="88">
        <f t="shared" si="97"/>
        <v>0</v>
      </c>
      <c r="Y131" s="88">
        <f t="shared" si="97"/>
        <v>0</v>
      </c>
      <c r="Z131" s="88">
        <f t="shared" si="97"/>
        <v>0</v>
      </c>
      <c r="AA131" s="88">
        <f t="shared" si="97"/>
        <v>0</v>
      </c>
      <c r="AB131" s="88">
        <f t="shared" ref="AB131:AC131" si="120">IF(AB111&lt;0,AB111*-1,0)</f>
        <v>0</v>
      </c>
      <c r="AC131" s="88">
        <f t="shared" si="120"/>
        <v>0</v>
      </c>
      <c r="AD131" s="88">
        <f t="shared" ref="AD131:AE131" si="121">IF(AD111&lt;0,AD111*-1,0)</f>
        <v>0</v>
      </c>
      <c r="AE131" s="88">
        <f t="shared" si="121"/>
        <v>0</v>
      </c>
      <c r="AF131" s="88">
        <f t="shared" ref="AF131" si="122">IF(AF111&lt;0,AF111*-1,0)</f>
        <v>0</v>
      </c>
      <c r="AG131" s="105"/>
      <c r="AH131" s="45">
        <f t="shared" si="32"/>
        <v>0</v>
      </c>
      <c r="AI131" s="46">
        <f t="shared" si="33"/>
        <v>0</v>
      </c>
    </row>
    <row r="132" spans="1:41" ht="15.75" thickBot="1" x14ac:dyDescent="0.3">
      <c r="A132" s="91" t="s">
        <v>67</v>
      </c>
      <c r="B132" s="88">
        <f t="shared" si="96"/>
        <v>8.6</v>
      </c>
      <c r="C132" s="88">
        <f t="shared" si="97"/>
        <v>11.3</v>
      </c>
      <c r="D132" s="88">
        <f t="shared" ref="D132:E132" si="123">IF(D112&lt;0,D112*-1,0)</f>
        <v>16.100000000000001</v>
      </c>
      <c r="E132" s="88">
        <f t="shared" si="123"/>
        <v>19.100000000000001</v>
      </c>
      <c r="F132" s="88">
        <f t="shared" ref="F132" si="124">IF(F112&lt;0,F112*-1,0)</f>
        <v>18.7</v>
      </c>
      <c r="G132" s="88">
        <f t="shared" si="97"/>
        <v>24.3</v>
      </c>
      <c r="H132" s="88">
        <f t="shared" si="97"/>
        <v>15.5</v>
      </c>
      <c r="I132" s="88">
        <f t="shared" si="97"/>
        <v>22.2</v>
      </c>
      <c r="J132" s="88">
        <f t="shared" si="97"/>
        <v>28.2</v>
      </c>
      <c r="K132" s="88">
        <f t="shared" si="97"/>
        <v>27</v>
      </c>
      <c r="L132" s="88">
        <f t="shared" si="97"/>
        <v>26.7</v>
      </c>
      <c r="M132" s="88">
        <f t="shared" si="97"/>
        <v>26</v>
      </c>
      <c r="N132" s="88">
        <f t="shared" si="97"/>
        <v>19</v>
      </c>
      <c r="O132" s="88">
        <f t="shared" si="97"/>
        <v>31.1</v>
      </c>
      <c r="P132" s="88">
        <f t="shared" si="97"/>
        <v>0</v>
      </c>
      <c r="Q132" s="88">
        <f t="shared" si="97"/>
        <v>0</v>
      </c>
      <c r="R132" s="88">
        <f t="shared" si="97"/>
        <v>1.4</v>
      </c>
      <c r="S132" s="88">
        <f t="shared" si="97"/>
        <v>0</v>
      </c>
      <c r="T132" s="88">
        <f t="shared" si="97"/>
        <v>9.1</v>
      </c>
      <c r="U132" s="88">
        <f t="shared" si="97"/>
        <v>8.4</v>
      </c>
      <c r="V132" s="88">
        <f t="shared" si="97"/>
        <v>7.6</v>
      </c>
      <c r="W132" s="88">
        <f t="shared" si="97"/>
        <v>12.9</v>
      </c>
      <c r="X132" s="88">
        <f t="shared" si="97"/>
        <v>18.5</v>
      </c>
      <c r="Y132" s="88">
        <f t="shared" si="97"/>
        <v>0</v>
      </c>
      <c r="Z132" s="88">
        <f t="shared" si="97"/>
        <v>0</v>
      </c>
      <c r="AA132" s="88">
        <f t="shared" si="97"/>
        <v>0</v>
      </c>
      <c r="AB132" s="88">
        <f t="shared" ref="AB132:AC132" si="125">IF(AB112&lt;0,AB112*-1,0)</f>
        <v>0</v>
      </c>
      <c r="AC132" s="88">
        <f t="shared" si="125"/>
        <v>0</v>
      </c>
      <c r="AD132" s="88">
        <f t="shared" ref="AD132:AE132" si="126">IF(AD112&lt;0,AD112*-1,0)</f>
        <v>0</v>
      </c>
      <c r="AE132" s="88">
        <f t="shared" si="126"/>
        <v>0</v>
      </c>
      <c r="AF132" s="88">
        <f t="shared" ref="AF132" si="127">IF(AF112&lt;0,AF112*-1,0)</f>
        <v>0</v>
      </c>
      <c r="AG132" s="98"/>
      <c r="AH132" s="45">
        <f t="shared" si="32"/>
        <v>31.1</v>
      </c>
      <c r="AI132" s="46">
        <f t="shared" si="33"/>
        <v>0</v>
      </c>
    </row>
    <row r="133" spans="1:41" ht="15.75" thickBot="1" x14ac:dyDescent="0.3">
      <c r="A133" s="106" t="s">
        <v>82</v>
      </c>
      <c r="B133" s="66">
        <f t="shared" ref="B133" si="128">SUM(B127:B132)</f>
        <v>782.19999999999993</v>
      </c>
      <c r="C133" s="66">
        <f t="shared" ref="C133:AA133" si="129">SUM(C127:C132)</f>
        <v>771.59999999999991</v>
      </c>
      <c r="D133" s="66">
        <f t="shared" ref="D133:E133" si="130">SUM(D127:D132)</f>
        <v>810.1</v>
      </c>
      <c r="E133" s="66">
        <f t="shared" si="130"/>
        <v>859.1</v>
      </c>
      <c r="F133" s="66">
        <f t="shared" ref="F133" si="131">SUM(F127:F132)</f>
        <v>883.7</v>
      </c>
      <c r="G133" s="66">
        <f t="shared" si="129"/>
        <v>900.3</v>
      </c>
      <c r="H133" s="66">
        <f t="shared" si="129"/>
        <v>893.3</v>
      </c>
      <c r="I133" s="66">
        <f t="shared" si="129"/>
        <v>937.40000000000009</v>
      </c>
      <c r="J133" s="66">
        <f t="shared" si="129"/>
        <v>924.90000000000009</v>
      </c>
      <c r="K133" s="66">
        <f t="shared" si="129"/>
        <v>916.7</v>
      </c>
      <c r="L133" s="66">
        <f t="shared" si="129"/>
        <v>934.6</v>
      </c>
      <c r="M133" s="66">
        <f t="shared" si="129"/>
        <v>945.4</v>
      </c>
      <c r="N133" s="66">
        <f t="shared" si="129"/>
        <v>818.1</v>
      </c>
      <c r="O133" s="66">
        <f t="shared" si="129"/>
        <v>681.71</v>
      </c>
      <c r="P133" s="66">
        <f t="shared" si="129"/>
        <v>724.6</v>
      </c>
      <c r="Q133" s="66">
        <f t="shared" ref="Q133:W133" si="132">SUM(Q127:Q132)</f>
        <v>704.6</v>
      </c>
      <c r="R133" s="66">
        <f t="shared" si="132"/>
        <v>684.8</v>
      </c>
      <c r="S133" s="66">
        <f t="shared" si="132"/>
        <v>686.3</v>
      </c>
      <c r="T133" s="66">
        <f t="shared" si="132"/>
        <v>694.9</v>
      </c>
      <c r="U133" s="66">
        <f t="shared" si="132"/>
        <v>669.5</v>
      </c>
      <c r="V133" s="66">
        <f t="shared" si="132"/>
        <v>746.30000000000007</v>
      </c>
      <c r="W133" s="66">
        <f t="shared" si="132"/>
        <v>748</v>
      </c>
      <c r="X133" s="66">
        <f t="shared" si="129"/>
        <v>754.8</v>
      </c>
      <c r="Y133" s="66">
        <f t="shared" si="129"/>
        <v>693</v>
      </c>
      <c r="Z133" s="66">
        <f t="shared" si="129"/>
        <v>600</v>
      </c>
      <c r="AA133" s="66">
        <f t="shared" si="129"/>
        <v>640</v>
      </c>
      <c r="AB133" s="66">
        <f t="shared" ref="AB133:AC133" si="133">SUM(AB127:AB132)</f>
        <v>715.8</v>
      </c>
      <c r="AC133" s="66">
        <f t="shared" si="133"/>
        <v>699.2</v>
      </c>
      <c r="AD133" s="66">
        <f t="shared" ref="AD133:AE133" si="134">SUM(AD127:AD132)</f>
        <v>656.7</v>
      </c>
      <c r="AE133" s="66">
        <f t="shared" si="134"/>
        <v>706.7</v>
      </c>
      <c r="AF133" s="66">
        <f t="shared" ref="AF133" si="135">SUM(AF127:AF132)</f>
        <v>720.69999999999993</v>
      </c>
      <c r="AG133" s="99"/>
      <c r="AH133" s="45">
        <f t="shared" si="32"/>
        <v>945.4</v>
      </c>
      <c r="AI133" s="46">
        <f t="shared" si="33"/>
        <v>600</v>
      </c>
      <c r="AJ133" s="100">
        <f t="array" ref="AJ133">MIN(IF(B133:AF133&lt;&gt;0,B133:AF133))</f>
        <v>600</v>
      </c>
    </row>
    <row r="134" spans="1:41" ht="15.75" thickBot="1" x14ac:dyDescent="0.3">
      <c r="A134" s="82" t="s">
        <v>83</v>
      </c>
      <c r="B134" s="66">
        <f t="shared" ref="B134" si="136">B118-B133</f>
        <v>-782.19999999999993</v>
      </c>
      <c r="C134" s="66">
        <f t="shared" ref="C134:AA134" si="137">C118-C133</f>
        <v>-771.59999999999991</v>
      </c>
      <c r="D134" s="66">
        <f t="shared" ref="D134:E134" si="138">D118-D133</f>
        <v>-810.1</v>
      </c>
      <c r="E134" s="66">
        <f t="shared" si="138"/>
        <v>-859.1</v>
      </c>
      <c r="F134" s="66">
        <f t="shared" ref="F134" si="139">F118-F133</f>
        <v>-883.7</v>
      </c>
      <c r="G134" s="66">
        <f t="shared" si="137"/>
        <v>-900.3</v>
      </c>
      <c r="H134" s="66">
        <f t="shared" si="137"/>
        <v>-893.3</v>
      </c>
      <c r="I134" s="66">
        <f t="shared" si="137"/>
        <v>-937.40000000000009</v>
      </c>
      <c r="J134" s="66">
        <f t="shared" si="137"/>
        <v>-924.90000000000009</v>
      </c>
      <c r="K134" s="66">
        <f t="shared" si="137"/>
        <v>-916.7</v>
      </c>
      <c r="L134" s="66">
        <f t="shared" si="137"/>
        <v>-934.6</v>
      </c>
      <c r="M134" s="66">
        <f t="shared" si="137"/>
        <v>-945.4</v>
      </c>
      <c r="N134" s="66">
        <f t="shared" si="137"/>
        <v>-818.1</v>
      </c>
      <c r="O134" s="66">
        <f t="shared" si="137"/>
        <v>-681.71</v>
      </c>
      <c r="P134" s="66">
        <f t="shared" si="137"/>
        <v>-698.4</v>
      </c>
      <c r="Q134" s="66">
        <f t="shared" si="137"/>
        <v>-679.5</v>
      </c>
      <c r="R134" s="66">
        <f t="shared" si="137"/>
        <v>-684.8</v>
      </c>
      <c r="S134" s="66">
        <f t="shared" si="137"/>
        <v>-685.69999999999993</v>
      </c>
      <c r="T134" s="66">
        <f t="shared" si="137"/>
        <v>-694.9</v>
      </c>
      <c r="U134" s="66">
        <f t="shared" si="137"/>
        <v>-669.5</v>
      </c>
      <c r="V134" s="66">
        <f t="shared" si="137"/>
        <v>-746.30000000000007</v>
      </c>
      <c r="W134" s="66">
        <f t="shared" si="137"/>
        <v>-748</v>
      </c>
      <c r="X134" s="66">
        <f t="shared" si="137"/>
        <v>-754.8</v>
      </c>
      <c r="Y134" s="66">
        <f t="shared" si="137"/>
        <v>-658</v>
      </c>
      <c r="Z134" s="66">
        <f t="shared" si="137"/>
        <v>-560</v>
      </c>
      <c r="AA134" s="66">
        <f t="shared" si="137"/>
        <v>-621.1</v>
      </c>
      <c r="AB134" s="66">
        <f t="shared" ref="AB134:AC134" si="140">AB118-AB133</f>
        <v>-684.8</v>
      </c>
      <c r="AC134" s="66">
        <f t="shared" si="140"/>
        <v>-664.1</v>
      </c>
      <c r="AD134" s="66">
        <f t="shared" ref="AD134:AE134" si="141">AD118-AD133</f>
        <v>-621.30000000000007</v>
      </c>
      <c r="AE134" s="66">
        <f t="shared" si="141"/>
        <v>-678.1</v>
      </c>
      <c r="AF134" s="66">
        <f t="shared" ref="AF134" si="142">AF118-AF133</f>
        <v>-694.49999999999989</v>
      </c>
      <c r="AG134" s="99"/>
      <c r="AH134" s="45">
        <f t="shared" si="32"/>
        <v>-560</v>
      </c>
      <c r="AI134" s="46">
        <f t="shared" si="33"/>
        <v>-945.4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2"/>
        <v>0</v>
      </c>
      <c r="AI135" s="46">
        <f t="shared" si="33"/>
        <v>0</v>
      </c>
    </row>
    <row r="136" spans="1:41" x14ac:dyDescent="0.25">
      <c r="A136" s="110" t="s">
        <v>85</v>
      </c>
      <c r="B136" s="111">
        <v>49.987000000000002</v>
      </c>
      <c r="C136" s="111">
        <v>49.987000000000002</v>
      </c>
      <c r="D136" s="111">
        <v>49.95</v>
      </c>
      <c r="E136" s="111">
        <v>49.86</v>
      </c>
      <c r="F136" s="111">
        <v>49.92</v>
      </c>
      <c r="G136" s="111">
        <v>50.02</v>
      </c>
      <c r="H136" s="111">
        <v>50.02</v>
      </c>
      <c r="I136" s="111">
        <v>50.034999999999997</v>
      </c>
      <c r="J136" s="111">
        <v>50.034999999999997</v>
      </c>
      <c r="K136" s="111">
        <v>50.048000000000002</v>
      </c>
      <c r="L136" s="111">
        <v>50.048000000000002</v>
      </c>
      <c r="M136" s="111">
        <v>50.15</v>
      </c>
      <c r="N136" s="111">
        <v>50.06</v>
      </c>
      <c r="O136" s="111">
        <v>50.06</v>
      </c>
      <c r="P136" s="111">
        <v>49.838000000000001</v>
      </c>
      <c r="Q136" s="111">
        <v>49.838000000000001</v>
      </c>
      <c r="R136" s="111">
        <v>49.985999999999997</v>
      </c>
      <c r="S136" s="111">
        <v>50.006999999999998</v>
      </c>
      <c r="T136" s="111">
        <v>50.064</v>
      </c>
      <c r="U136" s="111">
        <v>49.936999999999998</v>
      </c>
      <c r="V136" s="111">
        <v>49.881999999999998</v>
      </c>
      <c r="W136" s="111">
        <v>49.93</v>
      </c>
      <c r="X136" s="111">
        <v>50.067999999999998</v>
      </c>
      <c r="Y136" s="111">
        <v>50.067999999999998</v>
      </c>
      <c r="Z136" s="111">
        <v>50.067999999999998</v>
      </c>
      <c r="AA136" s="111">
        <v>50.067999999999998</v>
      </c>
      <c r="AB136" s="111">
        <v>49.994999999999997</v>
      </c>
      <c r="AC136" s="111">
        <v>49.712000000000003</v>
      </c>
      <c r="AD136" s="111">
        <v>50.030999999999999</v>
      </c>
      <c r="AE136" s="111">
        <v>50.036999999999999</v>
      </c>
      <c r="AF136" s="111">
        <v>50.011000000000003</v>
      </c>
      <c r="AG136" s="112"/>
      <c r="AH136" s="45">
        <f t="shared" si="32"/>
        <v>50.15</v>
      </c>
      <c r="AI136" s="46">
        <f t="shared" si="33"/>
        <v>49.712000000000003</v>
      </c>
    </row>
    <row r="137" spans="1:41" x14ac:dyDescent="0.25">
      <c r="A137" s="113" t="s">
        <v>86</v>
      </c>
      <c r="B137" s="43">
        <v>130.6</v>
      </c>
      <c r="C137" s="43">
        <v>130.6</v>
      </c>
      <c r="D137" s="43">
        <v>132.30000000000001</v>
      </c>
      <c r="E137" s="43">
        <v>132.30000000000001</v>
      </c>
      <c r="F137" s="43">
        <v>132.30000000000001</v>
      </c>
      <c r="G137" s="43">
        <v>134.69999999999999</v>
      </c>
      <c r="H137" s="43">
        <v>134.69999999999999</v>
      </c>
      <c r="I137" s="43">
        <v>132.30000000000001</v>
      </c>
      <c r="J137" s="43">
        <v>132.30000000000001</v>
      </c>
      <c r="K137" s="43">
        <v>130.80000000000001</v>
      </c>
      <c r="L137" s="43">
        <v>130.80000000000001</v>
      </c>
      <c r="M137" s="43">
        <v>129</v>
      </c>
      <c r="N137" s="43">
        <v>129.1</v>
      </c>
      <c r="O137" s="43">
        <v>129.1</v>
      </c>
      <c r="P137" s="43">
        <v>128</v>
      </c>
      <c r="Q137" s="43">
        <v>128</v>
      </c>
      <c r="R137" s="43">
        <v>128.19999999999999</v>
      </c>
      <c r="S137" s="43">
        <v>127.7</v>
      </c>
      <c r="T137" s="43">
        <v>126.8</v>
      </c>
      <c r="U137" s="43">
        <v>129.19999999999999</v>
      </c>
      <c r="V137" s="43">
        <v>132.30000000000001</v>
      </c>
      <c r="W137" s="43">
        <v>133</v>
      </c>
      <c r="X137" s="43">
        <v>134.4</v>
      </c>
      <c r="Y137" s="43">
        <v>134.4</v>
      </c>
      <c r="Z137" s="43">
        <v>134.4</v>
      </c>
      <c r="AA137" s="43">
        <v>134.4</v>
      </c>
      <c r="AB137" s="43">
        <v>133.30000000000001</v>
      </c>
      <c r="AC137" s="43">
        <v>133.30000000000001</v>
      </c>
      <c r="AD137" s="43">
        <v>133.30000000000001</v>
      </c>
      <c r="AE137" s="43">
        <v>133.30000000000001</v>
      </c>
      <c r="AF137" s="43">
        <v>133.30000000000001</v>
      </c>
      <c r="AG137" s="114"/>
      <c r="AH137" s="45">
        <f t="shared" si="32"/>
        <v>134.69999999999999</v>
      </c>
      <c r="AI137" s="46">
        <f t="shared" si="33"/>
        <v>126.8</v>
      </c>
    </row>
    <row r="138" spans="1:41" x14ac:dyDescent="0.25">
      <c r="A138" s="113" t="s">
        <v>87</v>
      </c>
      <c r="B138" s="43">
        <v>129.63</v>
      </c>
      <c r="C138" s="43">
        <v>129.63</v>
      </c>
      <c r="D138" s="43">
        <v>131</v>
      </c>
      <c r="E138" s="43">
        <v>131</v>
      </c>
      <c r="F138" s="43">
        <v>131</v>
      </c>
      <c r="G138" s="43">
        <v>132.6</v>
      </c>
      <c r="H138" s="43">
        <v>132.6</v>
      </c>
      <c r="I138" s="43">
        <v>131.6</v>
      </c>
      <c r="J138" s="43">
        <v>131.6</v>
      </c>
      <c r="K138" s="43">
        <v>128.19999999999999</v>
      </c>
      <c r="L138" s="43">
        <v>128.19999999999999</v>
      </c>
      <c r="M138" s="43">
        <v>128.5</v>
      </c>
      <c r="N138" s="43">
        <v>128.30000000000001</v>
      </c>
      <c r="O138" s="43">
        <v>128.30000000000001</v>
      </c>
      <c r="P138" s="43">
        <v>127</v>
      </c>
      <c r="Q138" s="43">
        <v>127</v>
      </c>
      <c r="R138" s="43">
        <v>128</v>
      </c>
      <c r="S138" s="43">
        <v>126.7</v>
      </c>
      <c r="T138" s="43">
        <v>127.1</v>
      </c>
      <c r="U138" s="43">
        <v>129.4</v>
      </c>
      <c r="V138" s="43">
        <v>129</v>
      </c>
      <c r="W138" s="43">
        <v>129.4</v>
      </c>
      <c r="X138" s="43">
        <v>131.4</v>
      </c>
      <c r="Y138" s="43">
        <v>131.4</v>
      </c>
      <c r="Z138" s="43">
        <v>131.4</v>
      </c>
      <c r="AA138" s="43">
        <v>131.4</v>
      </c>
      <c r="AB138" s="43">
        <v>130.4</v>
      </c>
      <c r="AC138" s="43">
        <v>130.4</v>
      </c>
      <c r="AD138" s="43">
        <v>130.4</v>
      </c>
      <c r="AE138" s="43">
        <v>130.4</v>
      </c>
      <c r="AF138" s="43">
        <v>130.4</v>
      </c>
      <c r="AG138" s="114"/>
      <c r="AH138" s="45">
        <f t="shared" si="32"/>
        <v>132.6</v>
      </c>
      <c r="AI138" s="46">
        <f t="shared" si="33"/>
        <v>126.7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2"/>
        <v>0</v>
      </c>
      <c r="AI139" s="46">
        <f t="shared" si="33"/>
        <v>0</v>
      </c>
    </row>
    <row r="140" spans="1:41" x14ac:dyDescent="0.25">
      <c r="A140" s="113" t="s">
        <v>89</v>
      </c>
      <c r="B140" s="43">
        <v>132</v>
      </c>
      <c r="C140" s="43">
        <v>132</v>
      </c>
      <c r="D140" s="43">
        <v>135.4</v>
      </c>
      <c r="E140" s="43">
        <v>135.4</v>
      </c>
      <c r="F140" s="43">
        <v>135.4</v>
      </c>
      <c r="G140" s="43">
        <v>133.80000000000001</v>
      </c>
      <c r="H140" s="43">
        <v>133.80000000000001</v>
      </c>
      <c r="I140" s="43">
        <v>133.80000000000001</v>
      </c>
      <c r="J140" s="43">
        <v>133.80000000000001</v>
      </c>
      <c r="K140" s="43">
        <v>132.5</v>
      </c>
      <c r="L140" s="43">
        <v>132.5</v>
      </c>
      <c r="M140" s="43">
        <v>131.5</v>
      </c>
      <c r="N140" s="43">
        <v>130.5</v>
      </c>
      <c r="O140" s="43">
        <v>130.5</v>
      </c>
      <c r="P140" s="43">
        <v>125.9</v>
      </c>
      <c r="Q140" s="43">
        <v>125.9</v>
      </c>
      <c r="R140" s="43">
        <v>127.4</v>
      </c>
      <c r="S140" s="43">
        <v>129.1</v>
      </c>
      <c r="T140" s="43">
        <v>127.1</v>
      </c>
      <c r="U140" s="43">
        <v>126.8</v>
      </c>
      <c r="V140" s="43">
        <v>129.5</v>
      </c>
      <c r="W140" s="43">
        <v>129.5</v>
      </c>
      <c r="X140" s="43">
        <v>129.1</v>
      </c>
      <c r="Y140" s="43">
        <v>129.1</v>
      </c>
      <c r="Z140" s="43">
        <v>129.1</v>
      </c>
      <c r="AA140" s="43">
        <v>129.1</v>
      </c>
      <c r="AB140" s="43">
        <v>130.69999999999999</v>
      </c>
      <c r="AC140" s="43">
        <v>130.69999999999999</v>
      </c>
      <c r="AD140" s="43">
        <v>130.69999999999999</v>
      </c>
      <c r="AE140" s="43">
        <v>130.69999999999999</v>
      </c>
      <c r="AF140" s="43">
        <v>130.69999999999999</v>
      </c>
      <c r="AG140" s="114"/>
      <c r="AH140" s="45">
        <f t="shared" si="32"/>
        <v>135.4</v>
      </c>
      <c r="AI140" s="46">
        <f t="shared" si="33"/>
        <v>125.9</v>
      </c>
    </row>
    <row r="141" spans="1:41" x14ac:dyDescent="0.25">
      <c r="A141" s="115" t="s">
        <v>90</v>
      </c>
      <c r="B141" s="116">
        <v>135.9</v>
      </c>
      <c r="C141" s="116">
        <v>135.9</v>
      </c>
      <c r="D141" s="116">
        <v>135.9</v>
      </c>
      <c r="E141" s="116">
        <v>135.9</v>
      </c>
      <c r="F141" s="116">
        <v>135.9</v>
      </c>
      <c r="G141" s="116">
        <v>131.30000000000001</v>
      </c>
      <c r="H141" s="116">
        <v>131.30000000000001</v>
      </c>
      <c r="I141" s="116">
        <v>131.30000000000001</v>
      </c>
      <c r="J141" s="116">
        <v>131.30000000000001</v>
      </c>
      <c r="K141" s="116">
        <v>132.4</v>
      </c>
      <c r="L141" s="116">
        <v>132.4</v>
      </c>
      <c r="M141" s="116">
        <v>134.1</v>
      </c>
      <c r="N141" s="116">
        <v>132.1</v>
      </c>
      <c r="O141" s="116">
        <v>132.1</v>
      </c>
      <c r="P141" s="116">
        <v>132.69999999999999</v>
      </c>
      <c r="Q141" s="116">
        <v>132.69999999999999</v>
      </c>
      <c r="R141" s="116">
        <v>132</v>
      </c>
      <c r="S141" s="116">
        <v>134.69999999999999</v>
      </c>
      <c r="T141" s="116">
        <v>134.30000000000001</v>
      </c>
      <c r="U141" s="116">
        <v>130.9</v>
      </c>
      <c r="V141" s="116">
        <v>135.4</v>
      </c>
      <c r="W141" s="116">
        <v>134.1</v>
      </c>
      <c r="X141" s="116">
        <v>133.4</v>
      </c>
      <c r="Y141" s="116">
        <v>133.4</v>
      </c>
      <c r="Z141" s="116">
        <v>133.4</v>
      </c>
      <c r="AA141" s="116">
        <v>133.4</v>
      </c>
      <c r="AB141" s="116">
        <v>132.1</v>
      </c>
      <c r="AC141" s="116">
        <v>132.1</v>
      </c>
      <c r="AD141" s="116">
        <v>132.1</v>
      </c>
      <c r="AE141" s="116">
        <v>132.1</v>
      </c>
      <c r="AF141" s="116">
        <v>132.1</v>
      </c>
      <c r="AG141" s="117"/>
      <c r="AH141" s="45">
        <f t="shared" si="32"/>
        <v>135.9</v>
      </c>
      <c r="AI141" s="46">
        <f t="shared" si="33"/>
        <v>130.9</v>
      </c>
    </row>
    <row r="142" spans="1:41" x14ac:dyDescent="0.25">
      <c r="A142" s="113" t="s">
        <v>91</v>
      </c>
      <c r="B142" s="43">
        <v>127.3</v>
      </c>
      <c r="C142" s="43">
        <v>127.3</v>
      </c>
      <c r="D142" s="43">
        <v>127.3</v>
      </c>
      <c r="E142" s="43">
        <v>127.3</v>
      </c>
      <c r="F142" s="43">
        <v>127.3</v>
      </c>
      <c r="G142" s="43">
        <v>123</v>
      </c>
      <c r="H142" s="43">
        <v>123</v>
      </c>
      <c r="I142" s="43">
        <v>123</v>
      </c>
      <c r="J142" s="43">
        <v>123</v>
      </c>
      <c r="K142" s="43">
        <v>127.2</v>
      </c>
      <c r="L142" s="43">
        <v>127.2</v>
      </c>
      <c r="M142" s="43">
        <v>128.52000000000001</v>
      </c>
      <c r="N142" s="43">
        <v>131.80000000000001</v>
      </c>
      <c r="O142" s="43">
        <v>131.80000000000001</v>
      </c>
      <c r="P142" s="43">
        <v>127.3</v>
      </c>
      <c r="Q142" s="43">
        <v>127.3</v>
      </c>
      <c r="R142" s="43">
        <v>129.30000000000001</v>
      </c>
      <c r="S142" s="43">
        <v>132.30000000000001</v>
      </c>
      <c r="T142" s="43">
        <v>129.69999999999999</v>
      </c>
      <c r="U142" s="43">
        <v>125.5</v>
      </c>
      <c r="V142" s="43">
        <v>131.69999999999999</v>
      </c>
      <c r="W142" s="43">
        <v>127</v>
      </c>
      <c r="X142" s="43">
        <v>127.1</v>
      </c>
      <c r="Y142" s="43">
        <v>127.1</v>
      </c>
      <c r="Z142" s="43">
        <v>127.1</v>
      </c>
      <c r="AA142" s="43">
        <v>127.1</v>
      </c>
      <c r="AB142" s="43">
        <v>127.7</v>
      </c>
      <c r="AC142" s="43">
        <v>127.7</v>
      </c>
      <c r="AD142" s="43">
        <v>127.7</v>
      </c>
      <c r="AE142" s="43">
        <v>127.7</v>
      </c>
      <c r="AF142" s="43">
        <v>127.7</v>
      </c>
      <c r="AG142" s="114"/>
      <c r="AH142" s="45">
        <f t="shared" si="32"/>
        <v>132.30000000000001</v>
      </c>
      <c r="AI142" s="46">
        <f t="shared" si="33"/>
        <v>123</v>
      </c>
    </row>
    <row r="143" spans="1:41" ht="15.75" thickBot="1" x14ac:dyDescent="0.3">
      <c r="A143" s="113" t="s">
        <v>92</v>
      </c>
      <c r="B143" s="96">
        <v>65.5</v>
      </c>
      <c r="C143" s="96">
        <v>65.5</v>
      </c>
      <c r="D143" s="96">
        <v>67</v>
      </c>
      <c r="E143" s="96">
        <v>67</v>
      </c>
      <c r="F143" s="96">
        <v>67</v>
      </c>
      <c r="G143" s="96">
        <v>67</v>
      </c>
      <c r="H143" s="96">
        <v>67</v>
      </c>
      <c r="I143" s="96">
        <v>67</v>
      </c>
      <c r="J143" s="96">
        <v>67</v>
      </c>
      <c r="K143" s="96">
        <v>67</v>
      </c>
      <c r="L143" s="96">
        <v>67</v>
      </c>
      <c r="M143" s="96">
        <v>65.8</v>
      </c>
      <c r="N143" s="96">
        <v>65.8</v>
      </c>
      <c r="O143" s="96">
        <v>65.8</v>
      </c>
      <c r="P143" s="96">
        <v>63.2</v>
      </c>
      <c r="Q143" s="96">
        <v>63.2</v>
      </c>
      <c r="R143" s="96">
        <v>63.2</v>
      </c>
      <c r="S143" s="96">
        <v>64.400000000000006</v>
      </c>
      <c r="T143" s="96">
        <v>63.8</v>
      </c>
      <c r="U143" s="96">
        <v>63.4</v>
      </c>
      <c r="V143" s="96">
        <v>64.599999999999994</v>
      </c>
      <c r="W143" s="96">
        <v>64.900000000000006</v>
      </c>
      <c r="X143" s="96">
        <v>64.599999999999994</v>
      </c>
      <c r="Y143" s="96">
        <v>64.599999999999994</v>
      </c>
      <c r="Z143" s="96">
        <v>64.599999999999994</v>
      </c>
      <c r="AA143" s="96">
        <v>64.599999999999994</v>
      </c>
      <c r="AB143" s="96">
        <v>64.7</v>
      </c>
      <c r="AC143" s="96">
        <v>64.7</v>
      </c>
      <c r="AD143" s="96">
        <v>64.7</v>
      </c>
      <c r="AE143" s="96">
        <v>64.7</v>
      </c>
      <c r="AF143" s="96">
        <v>64.7</v>
      </c>
      <c r="AG143" s="118"/>
      <c r="AH143" s="45">
        <f t="shared" si="32"/>
        <v>67</v>
      </c>
      <c r="AI143" s="46">
        <f t="shared" si="33"/>
        <v>63.2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32"/>
        <v>0</v>
      </c>
      <c r="AI144" s="46">
        <f t="shared" si="33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C145" si="143">SUM(B25,B31,B54:B55,B92,B94:B95,B97,B99,B147:B152,B188,B194,B226,B235,B237,B249,B256,B259:B260,B267,B269,B271,B275:B277,B279:B281,B286,B292:B293,B295:B297,B172,B177)</f>
        <v>73.339999999999975</v>
      </c>
      <c r="C145" s="108">
        <f t="shared" si="143"/>
        <v>70.04000000000002</v>
      </c>
      <c r="D145" s="108">
        <f t="shared" ref="D145:E145" si="144">SUM(D25,D31,D54:D55,D92,D94:D95,D97,D99,D147:D152,D188,D194,D226,D235,D237,D249,D256,D259:D260,D267,D269,D271,D275:D277,D279:D281,D286,D292:D293,D295:D297,D172,D177)</f>
        <v>92.840000000000032</v>
      </c>
      <c r="E145" s="108">
        <f t="shared" si="144"/>
        <v>88.54000000000002</v>
      </c>
      <c r="F145" s="108">
        <f t="shared" ref="F145" si="145">SUM(F25,F31,F54:F55,F92,F94:F95,F97,F99,F147:F152,F188,F194,F226,F235,F237,F249,F256,F259:F260,F267,F269,F271,F275:F277,F279:F281,F286,F292:F293,F295:F297,F172,F177)</f>
        <v>66.940000000000026</v>
      </c>
      <c r="G145" s="108">
        <f t="shared" ref="G145:V145" si="146">SUM(G25,G31,G54:G55,G92,G94:G95,G97,G99,G147:G152,G188,G194,G226,G235,G237,G249,G256,G259:G260,G267,G269,G271,G275:G277,G279:G281,G286,G292:G293,G295:G297,G172,G177)</f>
        <v>94.940000000000012</v>
      </c>
      <c r="H145" s="108">
        <f t="shared" si="146"/>
        <v>94.940000000000012</v>
      </c>
      <c r="I145" s="108">
        <f t="shared" si="146"/>
        <v>105.74000000000002</v>
      </c>
      <c r="J145" s="108">
        <f t="shared" si="146"/>
        <v>105.74000000000002</v>
      </c>
      <c r="K145" s="108">
        <f t="shared" si="146"/>
        <v>134.64000000000004</v>
      </c>
      <c r="L145" s="108">
        <f t="shared" si="146"/>
        <v>143.64000000000004</v>
      </c>
      <c r="M145" s="108">
        <f t="shared" si="146"/>
        <v>188.33999999999997</v>
      </c>
      <c r="N145" s="108">
        <f t="shared" si="146"/>
        <v>197.58</v>
      </c>
      <c r="O145" s="108">
        <f t="shared" ref="O145:P145" si="147">SUM(O25,O31,O54:O55,O92,O94:O95,O97,O99,O147:O152,O188,O194,O226,O235,O237,O249,O256,O259:O260,O267,O269,O271,O275:O277,O279:O281,O286,O292:O293,O295:O297,O172,O177)</f>
        <v>197.58</v>
      </c>
      <c r="P145" s="108">
        <f t="shared" si="147"/>
        <v>258.98999999999995</v>
      </c>
      <c r="Q145" s="108">
        <f t="shared" si="146"/>
        <v>258.98999999999995</v>
      </c>
      <c r="R145" s="108">
        <f t="shared" si="146"/>
        <v>272.29000000000002</v>
      </c>
      <c r="S145" s="108">
        <f t="shared" si="146"/>
        <v>264.84000000000003</v>
      </c>
      <c r="T145" s="108">
        <f t="shared" si="146"/>
        <v>261.94</v>
      </c>
      <c r="U145" s="108">
        <f t="shared" si="146"/>
        <v>263.64</v>
      </c>
      <c r="V145" s="108">
        <f t="shared" si="146"/>
        <v>259.33999999999997</v>
      </c>
      <c r="W145" s="108">
        <f>SUM(W25,W31,W54:W55,W92,W94:W95,W97,W99,W147:W152,W188,W194,W226,W235,W237,W249,W256,W259:W260,W267,W269,W271,W275:W277,W279:W281,W286,W292:W293,W295:W297,W172,W177)</f>
        <v>258.24</v>
      </c>
      <c r="X145" s="108">
        <f>SUM(X25,X31,X54:X55,X92,X94:X95,X97,X99,X147:X152,X188,X194,X226,X235,X237,X249,X256,X259:X260,X267,X269,X271,X275:X277,X279:X281,X286,X292:X293,X295:X297,X172,X177)</f>
        <v>259.94</v>
      </c>
      <c r="Y145" s="108">
        <f>SUM(Y22,Y29,Y60:Y61,Y92,Y94:Y95,Y97,Y99,Y147:Y152,Y181,Y187,Y193,Y228,Y230,Y242,Y249,Y252:Y253,Y260,Y262,Y264,Y268:Y270,Y272:Y274,Y279,Y285:Y286,Y288:Y290,Y298,Y303)</f>
        <v>275.39999999999998</v>
      </c>
      <c r="Z145" s="108">
        <f>SUM(Z22,Z29,Z60:Z61,Z92,Z94:Z95,Z97,Z99,Z147:Z152,Z181,Z187,Z193,Z228,Z230,Z242,Z249,Z252:Z253,Z260,Z262,Z264,Z268:Z270,Z272:Z274,Z279,Z285:Z286,Z288:Z290,Z298,Z303)</f>
        <v>332.5</v>
      </c>
      <c r="AA145" s="108">
        <f t="shared" ref="AA145" si="148">SUM(AA25,AA31,AA54:AA55,AA92,AA94:AA95,AA97,AA99,AA147:AA152,AA188,AA194,AA226,AA235,AA237,AA249,AA256,AA259:AA260,AA267,AA269,AA271,AA275:AA277,AA279:AA281,AA286,AA292:AA293,AA295:AA297,AA172,AA177)</f>
        <v>317.04000000000002</v>
      </c>
      <c r="AB145" s="108">
        <f t="shared" ref="AB145:AC145" si="149">SUM(AB25,AB31,AB54:AB55,AB92,AB94:AB95,AB97,AB99,AB147:AB152,AB188,AB194,AB226,AB235,AB237,AB249,AB256,AB259:AB260,AB267,AB269,AB271,AB275:AB277,AB279:AB281,AB286,AB292:AB293,AB295:AB297,AB172,AB177)</f>
        <v>260.84000000000003</v>
      </c>
      <c r="AC145" s="108">
        <f t="shared" si="149"/>
        <v>260.84000000000003</v>
      </c>
      <c r="AD145" s="108">
        <f t="shared" ref="AD145:AE145" si="150">SUM(AD25,AD31,AD54:AD55,AD92,AD94:AD95,AD97,AD99,AD147:AD152,AD188,AD194,AD226,AD235,AD237,AD249,AD256,AD259:AD260,AD267,AD269,AD271,AD275:AD277,AD279:AD281,AD286,AD292:AD293,AD295:AD297,AD172,AD177)</f>
        <v>239.23999999999998</v>
      </c>
      <c r="AE145" s="108">
        <f t="shared" si="150"/>
        <v>148.94</v>
      </c>
      <c r="AF145" s="108">
        <f t="shared" ref="AF145" si="151">SUM(AF25,AF31,AF54:AF55,AF92,AF94:AF95,AF97,AF99,AF147:AF152,AF188,AF194,AF226,AF235,AF237,AF249,AF256,AF259:AF260,AF267,AF269,AF271,AF275:AF277,AF279:AF281,AF286,AF292:AF293,AF295:AF297,AF172,AF177)</f>
        <v>144.84000000000003</v>
      </c>
      <c r="AG145" s="125"/>
      <c r="AH145" s="45">
        <f t="shared" si="32"/>
        <v>332.5</v>
      </c>
      <c r="AI145" s="46">
        <f t="shared" si="33"/>
        <v>66.940000000000026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1"/>
      <c r="F146" s="131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52">MAX(B146:AF146)</f>
        <v>0</v>
      </c>
      <c r="AI146" s="46">
        <f t="shared" ref="AI146:AI148" si="153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50.3</v>
      </c>
      <c r="C147" s="138">
        <v>50.3</v>
      </c>
      <c r="D147" s="138">
        <v>45</v>
      </c>
      <c r="E147" s="138">
        <v>45</v>
      </c>
      <c r="F147" s="138">
        <v>45</v>
      </c>
      <c r="G147" s="138">
        <v>50.7</v>
      </c>
      <c r="H147" s="138">
        <v>50.7</v>
      </c>
      <c r="I147" s="138">
        <v>54.4</v>
      </c>
      <c r="J147" s="138">
        <v>54.4</v>
      </c>
      <c r="K147" s="138">
        <v>64</v>
      </c>
      <c r="L147" s="138">
        <v>64</v>
      </c>
      <c r="M147" s="139">
        <v>72.599999999999994</v>
      </c>
      <c r="N147" s="139">
        <v>76.099999999999994</v>
      </c>
      <c r="O147" s="139">
        <v>76.099999999999994</v>
      </c>
      <c r="P147" s="139">
        <v>77.5</v>
      </c>
      <c r="Q147" s="139">
        <v>77.5</v>
      </c>
      <c r="R147" s="139">
        <v>71.7</v>
      </c>
      <c r="S147" s="139">
        <v>72.5</v>
      </c>
      <c r="T147" s="139">
        <v>72.3</v>
      </c>
      <c r="U147" s="139">
        <v>76</v>
      </c>
      <c r="V147" s="139">
        <v>75.5</v>
      </c>
      <c r="W147" s="139">
        <v>75.7</v>
      </c>
      <c r="X147" s="139">
        <v>72</v>
      </c>
      <c r="Y147" s="139">
        <v>72</v>
      </c>
      <c r="Z147" s="139">
        <v>77</v>
      </c>
      <c r="AA147" s="139">
        <v>77</v>
      </c>
      <c r="AB147" s="139">
        <v>71.7</v>
      </c>
      <c r="AC147" s="139">
        <v>71.7</v>
      </c>
      <c r="AD147" s="139">
        <v>71.7</v>
      </c>
      <c r="AE147" s="139">
        <v>64.7</v>
      </c>
      <c r="AF147" s="139">
        <v>64.7</v>
      </c>
      <c r="AG147" s="140">
        <v>75</v>
      </c>
      <c r="AH147" s="45">
        <f t="shared" si="152"/>
        <v>77.5</v>
      </c>
      <c r="AI147" s="46">
        <f t="shared" si="153"/>
        <v>45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-20.3</v>
      </c>
      <c r="C148" s="138">
        <v>-20.3</v>
      </c>
      <c r="D148" s="138">
        <v>-25.1</v>
      </c>
      <c r="E148" s="138">
        <v>-25.1</v>
      </c>
      <c r="F148" s="138">
        <v>-25.1</v>
      </c>
      <c r="G148" s="138">
        <v>-20.6</v>
      </c>
      <c r="H148" s="138">
        <v>-20.6</v>
      </c>
      <c r="I148" s="138">
        <v>-16.8</v>
      </c>
      <c r="J148" s="138">
        <v>-16.8</v>
      </c>
      <c r="K148" s="138">
        <v>-6.2</v>
      </c>
      <c r="L148" s="138">
        <v>-6.2</v>
      </c>
      <c r="M148" s="142">
        <v>-0.9</v>
      </c>
      <c r="N148" s="142">
        <v>39.4</v>
      </c>
      <c r="O148" s="142">
        <v>39.4</v>
      </c>
      <c r="P148" s="142">
        <v>73</v>
      </c>
      <c r="Q148" s="142">
        <v>73</v>
      </c>
      <c r="R148" s="142">
        <v>71.7</v>
      </c>
      <c r="S148" s="142">
        <v>68.8</v>
      </c>
      <c r="T148" s="142">
        <v>69.599999999999994</v>
      </c>
      <c r="U148" s="142">
        <v>72.2</v>
      </c>
      <c r="V148" s="142">
        <v>74.5</v>
      </c>
      <c r="W148" s="142">
        <v>73.400000000000006</v>
      </c>
      <c r="X148" s="142">
        <v>73.599999999999994</v>
      </c>
      <c r="Y148" s="142">
        <v>73.599999999999994</v>
      </c>
      <c r="Z148" s="142">
        <v>76</v>
      </c>
      <c r="AA148" s="142">
        <v>76</v>
      </c>
      <c r="AB148" s="142">
        <v>71</v>
      </c>
      <c r="AC148" s="142">
        <v>71</v>
      </c>
      <c r="AD148" s="142">
        <v>71</v>
      </c>
      <c r="AE148" s="142">
        <v>62.9</v>
      </c>
      <c r="AF148" s="142">
        <v>62</v>
      </c>
      <c r="AG148" s="140">
        <v>240</v>
      </c>
      <c r="AH148" s="45">
        <f t="shared" si="152"/>
        <v>76</v>
      </c>
      <c r="AI148" s="46">
        <f t="shared" si="153"/>
        <v>-25.1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-68.599999999999994</v>
      </c>
      <c r="C149" s="138">
        <v>-68.599999999999994</v>
      </c>
      <c r="D149" s="138">
        <v>-67.599999999999994</v>
      </c>
      <c r="E149" s="138">
        <v>-67.599999999999994</v>
      </c>
      <c r="F149" s="138">
        <v>-67.599999999999994</v>
      </c>
      <c r="G149" s="138">
        <v>-65.400000000000006</v>
      </c>
      <c r="H149" s="138">
        <v>-65.400000000000006</v>
      </c>
      <c r="I149" s="138">
        <v>-59.1</v>
      </c>
      <c r="J149" s="138">
        <v>-59.1</v>
      </c>
      <c r="K149" s="138">
        <v>-50.4</v>
      </c>
      <c r="L149" s="138">
        <v>-50.4</v>
      </c>
      <c r="M149" s="142">
        <v>-55.8</v>
      </c>
      <c r="N149" s="142">
        <v>-32.36</v>
      </c>
      <c r="O149" s="142">
        <v>-32.36</v>
      </c>
      <c r="P149" s="142">
        <v>-0.85</v>
      </c>
      <c r="Q149" s="142">
        <v>-0.85</v>
      </c>
      <c r="R149" s="142">
        <v>-0.65</v>
      </c>
      <c r="S149" s="142">
        <v>4.2</v>
      </c>
      <c r="T149" s="142">
        <v>5.2</v>
      </c>
      <c r="U149" s="142">
        <v>1.1000000000000001</v>
      </c>
      <c r="V149" s="142">
        <v>-2.6</v>
      </c>
      <c r="W149" s="142">
        <v>-3.5</v>
      </c>
      <c r="X149" s="142">
        <v>-0.5</v>
      </c>
      <c r="Y149" s="142">
        <v>-0.5</v>
      </c>
      <c r="Z149" s="142">
        <v>7.5</v>
      </c>
      <c r="AA149" s="142">
        <v>7.5</v>
      </c>
      <c r="AB149" s="142">
        <v>0.1</v>
      </c>
      <c r="AC149" s="142">
        <v>0.1</v>
      </c>
      <c r="AD149" s="142">
        <v>0.1</v>
      </c>
      <c r="AE149" s="142">
        <v>-19</v>
      </c>
      <c r="AF149" s="142">
        <v>-35.700000000000003</v>
      </c>
      <c r="AG149" s="140">
        <v>240</v>
      </c>
      <c r="AH149" s="45">
        <f t="shared" ref="AH149:AH155" si="154">MAX(B149:AF149)</f>
        <v>7.5</v>
      </c>
      <c r="AI149" s="46">
        <f t="shared" ref="AI149:AI155" si="155">MIN(B149:AF149)</f>
        <v>-68.599999999999994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61.6</v>
      </c>
      <c r="C150" s="138">
        <v>61.6</v>
      </c>
      <c r="D150" s="138">
        <v>46.9</v>
      </c>
      <c r="E150" s="138">
        <v>46.9</v>
      </c>
      <c r="F150" s="138">
        <v>46.9</v>
      </c>
      <c r="G150" s="138">
        <v>41.5</v>
      </c>
      <c r="H150" s="138">
        <v>41.5</v>
      </c>
      <c r="I150" s="138">
        <v>37.4</v>
      </c>
      <c r="J150" s="138">
        <v>37.4</v>
      </c>
      <c r="K150" s="138">
        <v>37.4</v>
      </c>
      <c r="L150" s="138">
        <v>37.4</v>
      </c>
      <c r="M150" s="146">
        <v>38.1</v>
      </c>
      <c r="N150" s="146">
        <v>21.1</v>
      </c>
      <c r="O150" s="146">
        <v>21.1</v>
      </c>
      <c r="P150" s="146">
        <v>4.8</v>
      </c>
      <c r="Q150" s="146">
        <v>4.8</v>
      </c>
      <c r="R150" s="146">
        <v>4.9000000000000004</v>
      </c>
      <c r="S150" s="146">
        <v>2.6</v>
      </c>
      <c r="T150" s="146">
        <v>2</v>
      </c>
      <c r="U150" s="146">
        <v>3.9</v>
      </c>
      <c r="V150" s="146">
        <v>6.3</v>
      </c>
      <c r="W150" s="146">
        <v>6</v>
      </c>
      <c r="X150" s="146">
        <v>4.2</v>
      </c>
      <c r="Y150" s="146">
        <v>4.2</v>
      </c>
      <c r="Z150" s="146">
        <v>4.5999999999999996</v>
      </c>
      <c r="AA150" s="146">
        <v>4.5999999999999996</v>
      </c>
      <c r="AB150" s="146">
        <v>7.4</v>
      </c>
      <c r="AC150" s="146">
        <v>7.4</v>
      </c>
      <c r="AD150" s="146">
        <v>7.4</v>
      </c>
      <c r="AE150" s="146">
        <v>19</v>
      </c>
      <c r="AF150" s="146">
        <v>28.4</v>
      </c>
      <c r="AG150" s="140"/>
      <c r="AH150" s="45">
        <f t="shared" si="154"/>
        <v>61.6</v>
      </c>
      <c r="AI150" s="46">
        <f t="shared" si="155"/>
        <v>2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-1.9</v>
      </c>
      <c r="C151" s="138">
        <v>-1.9</v>
      </c>
      <c r="D151" s="138">
        <v>-1</v>
      </c>
      <c r="E151" s="138">
        <v>-1</v>
      </c>
      <c r="F151" s="138">
        <v>-6.5</v>
      </c>
      <c r="G151" s="138">
        <v>0.3</v>
      </c>
      <c r="H151" s="138">
        <v>0.3</v>
      </c>
      <c r="I151" s="138">
        <v>4.3</v>
      </c>
      <c r="J151" s="138">
        <v>4.3</v>
      </c>
      <c r="K151" s="138">
        <v>4.3</v>
      </c>
      <c r="L151" s="138">
        <v>4.3</v>
      </c>
      <c r="M151" s="142">
        <v>16</v>
      </c>
      <c r="N151" s="142">
        <v>26</v>
      </c>
      <c r="O151" s="142">
        <v>26</v>
      </c>
      <c r="P151" s="142">
        <v>40</v>
      </c>
      <c r="Q151" s="142">
        <v>40</v>
      </c>
      <c r="R151" s="142">
        <v>40.799999999999997</v>
      </c>
      <c r="S151" s="142">
        <v>42.2</v>
      </c>
      <c r="T151" s="142">
        <v>43</v>
      </c>
      <c r="U151" s="142">
        <v>42.2</v>
      </c>
      <c r="V151" s="142">
        <v>40.299999999999997</v>
      </c>
      <c r="W151" s="142">
        <v>39.4</v>
      </c>
      <c r="X151" s="142">
        <v>40.200000000000003</v>
      </c>
      <c r="Y151" s="142">
        <v>40.200000000000003</v>
      </c>
      <c r="Z151" s="142">
        <v>52</v>
      </c>
      <c r="AA151" s="142">
        <v>52</v>
      </c>
      <c r="AB151" s="142">
        <v>42.5</v>
      </c>
      <c r="AC151" s="142">
        <v>42.5</v>
      </c>
      <c r="AD151" s="142">
        <v>42.5</v>
      </c>
      <c r="AE151" s="142">
        <v>29</v>
      </c>
      <c r="AF151" s="142">
        <v>19.399999999999999</v>
      </c>
      <c r="AG151" s="140">
        <v>60</v>
      </c>
      <c r="AH151" s="45">
        <f t="shared" si="154"/>
        <v>52</v>
      </c>
      <c r="AI151" s="46">
        <f t="shared" si="155"/>
        <v>-6.5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-87.6</v>
      </c>
      <c r="C152" s="138">
        <v>-87.6</v>
      </c>
      <c r="D152" s="138">
        <v>-41.9</v>
      </c>
      <c r="E152" s="138">
        <v>-41.9</v>
      </c>
      <c r="F152" s="138">
        <v>-58</v>
      </c>
      <c r="G152" s="138">
        <v>-43.8</v>
      </c>
      <c r="H152" s="138">
        <v>-43.8</v>
      </c>
      <c r="I152" s="138">
        <v>-52.7</v>
      </c>
      <c r="J152" s="138">
        <v>-52.7</v>
      </c>
      <c r="K152" s="138">
        <v>-52.7</v>
      </c>
      <c r="L152" s="138">
        <v>-52.7</v>
      </c>
      <c r="M152" s="146">
        <v>-31.4</v>
      </c>
      <c r="N152" s="146">
        <v>-30.3</v>
      </c>
      <c r="O152" s="146">
        <v>-30.3</v>
      </c>
      <c r="P152" s="146">
        <v>-33.1</v>
      </c>
      <c r="Q152" s="146">
        <v>-33.1</v>
      </c>
      <c r="R152" s="146">
        <v>-13.8</v>
      </c>
      <c r="S152" s="146">
        <v>-14.4</v>
      </c>
      <c r="T152" s="146">
        <v>-19.100000000000001</v>
      </c>
      <c r="U152" s="146">
        <v>-20.7</v>
      </c>
      <c r="V152" s="146">
        <v>-23.6</v>
      </c>
      <c r="W152" s="146">
        <v>-21.7</v>
      </c>
      <c r="X152" s="146">
        <v>-18.5</v>
      </c>
      <c r="Y152" s="146">
        <v>-18.5</v>
      </c>
      <c r="Z152" s="146">
        <v>11</v>
      </c>
      <c r="AA152" s="146">
        <v>11</v>
      </c>
      <c r="AB152" s="146">
        <v>-20.9</v>
      </c>
      <c r="AC152" s="146">
        <v>-20.9</v>
      </c>
      <c r="AD152" s="146">
        <v>-20.9</v>
      </c>
      <c r="AE152" s="146">
        <v>-75.099999999999994</v>
      </c>
      <c r="AF152" s="146">
        <v>-72</v>
      </c>
      <c r="AG152" s="151">
        <v>120</v>
      </c>
      <c r="AH152" s="45">
        <f t="shared" si="154"/>
        <v>11</v>
      </c>
      <c r="AI152" s="46">
        <f t="shared" si="155"/>
        <v>-87.6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36.299999999999997</v>
      </c>
      <c r="C153" s="138">
        <v>36.299999999999997</v>
      </c>
      <c r="D153" s="138">
        <v>36.299999999999997</v>
      </c>
      <c r="E153" s="138">
        <v>36.299999999999997</v>
      </c>
      <c r="F153" s="138">
        <v>36.299999999999997</v>
      </c>
      <c r="G153" s="138">
        <v>41.8</v>
      </c>
      <c r="H153" s="138">
        <v>41.8</v>
      </c>
      <c r="I153" s="138">
        <v>55.5</v>
      </c>
      <c r="J153" s="138">
        <v>55.5</v>
      </c>
      <c r="K153" s="138">
        <v>55.5</v>
      </c>
      <c r="L153" s="138">
        <v>55.5</v>
      </c>
      <c r="M153" s="146">
        <v>79.3</v>
      </c>
      <c r="N153" s="146">
        <v>75.8</v>
      </c>
      <c r="O153" s="146">
        <v>75.8</v>
      </c>
      <c r="P153" s="146">
        <v>7.1</v>
      </c>
      <c r="Q153" s="146">
        <v>7.1</v>
      </c>
      <c r="R153" s="146">
        <v>80.41</v>
      </c>
      <c r="S153" s="146">
        <v>79.5</v>
      </c>
      <c r="T153" s="146">
        <v>82.4</v>
      </c>
      <c r="U153" s="146">
        <v>81.599999999999994</v>
      </c>
      <c r="V153" s="146">
        <v>82.3</v>
      </c>
      <c r="W153" s="146">
        <v>83.2</v>
      </c>
      <c r="X153" s="146">
        <v>88.2</v>
      </c>
      <c r="Y153" s="146">
        <v>88.2</v>
      </c>
      <c r="Z153" s="146">
        <v>103</v>
      </c>
      <c r="AA153" s="146">
        <v>103</v>
      </c>
      <c r="AB153" s="146">
        <v>86.1</v>
      </c>
      <c r="AC153" s="146">
        <v>86.1</v>
      </c>
      <c r="AD153" s="146">
        <v>86.1</v>
      </c>
      <c r="AE153" s="146">
        <v>56.1</v>
      </c>
      <c r="AF153" s="146">
        <v>55</v>
      </c>
      <c r="AG153" s="151"/>
      <c r="AH153" s="45">
        <f t="shared" si="154"/>
        <v>103</v>
      </c>
      <c r="AI153" s="46">
        <f t="shared" si="155"/>
        <v>7.1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-29.6</v>
      </c>
      <c r="C154" s="138">
        <v>-29.6</v>
      </c>
      <c r="D154" s="138">
        <v>-25.1</v>
      </c>
      <c r="E154" s="138">
        <v>-25.1</v>
      </c>
      <c r="F154" s="138">
        <v>-25.1</v>
      </c>
      <c r="G154" s="138">
        <v>-30.6</v>
      </c>
      <c r="H154" s="138">
        <v>-30.6</v>
      </c>
      <c r="I154" s="138">
        <v>8</v>
      </c>
      <c r="J154" s="138">
        <v>8</v>
      </c>
      <c r="K154" s="138">
        <v>8</v>
      </c>
      <c r="L154" s="138">
        <v>8</v>
      </c>
      <c r="M154" s="146">
        <v>18.100000000000001</v>
      </c>
      <c r="N154" s="146">
        <v>20.6</v>
      </c>
      <c r="O154" s="146">
        <v>20.6</v>
      </c>
      <c r="P154" s="146">
        <v>29.3</v>
      </c>
      <c r="Q154" s="146">
        <v>29.3</v>
      </c>
      <c r="R154" s="146">
        <v>30</v>
      </c>
      <c r="S154" s="146">
        <v>-54.7</v>
      </c>
      <c r="T154" s="146">
        <v>-55.2</v>
      </c>
      <c r="U154" s="146">
        <v>-55.3</v>
      </c>
      <c r="V154" s="146">
        <v>-55.6</v>
      </c>
      <c r="W154" s="146">
        <v>-55.6</v>
      </c>
      <c r="X154" s="146">
        <v>-57.9</v>
      </c>
      <c r="Y154" s="146">
        <v>-57.9</v>
      </c>
      <c r="Z154" s="146">
        <v>-65</v>
      </c>
      <c r="AA154" s="146">
        <v>-65</v>
      </c>
      <c r="AB154" s="146">
        <v>-56.6</v>
      </c>
      <c r="AC154" s="146">
        <v>-56.6</v>
      </c>
      <c r="AD154" s="146">
        <v>-56.6</v>
      </c>
      <c r="AE154" s="146">
        <v>-40.799999999999997</v>
      </c>
      <c r="AF154" s="146">
        <v>-21.2</v>
      </c>
      <c r="AG154" s="151"/>
      <c r="AH154" s="45">
        <f t="shared" si="154"/>
        <v>30</v>
      </c>
      <c r="AI154" s="46">
        <f t="shared" si="155"/>
        <v>-65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16</v>
      </c>
      <c r="C155" s="138">
        <v>16</v>
      </c>
      <c r="D155" s="138">
        <v>24.5</v>
      </c>
      <c r="E155" s="138">
        <v>24.5</v>
      </c>
      <c r="F155" s="138">
        <v>24.5</v>
      </c>
      <c r="G155" s="138">
        <v>24.5</v>
      </c>
      <c r="H155" s="138">
        <v>24.5</v>
      </c>
      <c r="I155" s="138">
        <v>117</v>
      </c>
      <c r="J155" s="138">
        <v>117</v>
      </c>
      <c r="K155" s="138">
        <v>117</v>
      </c>
      <c r="L155" s="138">
        <v>117</v>
      </c>
      <c r="M155" s="146">
        <v>40.700000000000003</v>
      </c>
      <c r="N155" s="146">
        <v>4.4000000000000004</v>
      </c>
      <c r="O155" s="146">
        <v>4.4000000000000004</v>
      </c>
      <c r="P155" s="146">
        <v>-45.6</v>
      </c>
      <c r="Q155" s="146">
        <v>-45.6</v>
      </c>
      <c r="R155" s="146">
        <v>-51.6</v>
      </c>
      <c r="S155" s="146">
        <v>-58.6</v>
      </c>
      <c r="T155" s="146">
        <v>-72.8</v>
      </c>
      <c r="U155" s="146">
        <v>-61</v>
      </c>
      <c r="V155" s="146">
        <v>-34.799999999999997</v>
      </c>
      <c r="W155" s="146">
        <v>-26.6</v>
      </c>
      <c r="X155" s="146">
        <v>-40</v>
      </c>
      <c r="Y155" s="146">
        <v>-40</v>
      </c>
      <c r="Z155" s="146">
        <v>-38</v>
      </c>
      <c r="AA155" s="146">
        <v>-38</v>
      </c>
      <c r="AB155" s="146">
        <v>-49.9</v>
      </c>
      <c r="AC155" s="146">
        <v>-49.9</v>
      </c>
      <c r="AD155" s="146">
        <v>-49.9</v>
      </c>
      <c r="AE155" s="146">
        <v>-31</v>
      </c>
      <c r="AF155" s="146">
        <v>-3.8</v>
      </c>
      <c r="AG155" s="151"/>
      <c r="AH155" s="45">
        <f t="shared" si="154"/>
        <v>117</v>
      </c>
      <c r="AI155" s="46">
        <f t="shared" si="155"/>
        <v>-72.8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-424.3</v>
      </c>
      <c r="C156" s="138">
        <v>-424.3</v>
      </c>
      <c r="D156" s="138">
        <v>-417</v>
      </c>
      <c r="E156" s="138">
        <v>-417</v>
      </c>
      <c r="F156" s="138">
        <v>-417</v>
      </c>
      <c r="G156" s="138">
        <v>-413.58</v>
      </c>
      <c r="H156" s="138">
        <v>-413.58</v>
      </c>
      <c r="I156" s="138">
        <v>-408.7</v>
      </c>
      <c r="J156" s="138">
        <v>-408.7</v>
      </c>
      <c r="K156" s="138">
        <v>-406.9</v>
      </c>
      <c r="L156" s="138">
        <v>-406.9</v>
      </c>
      <c r="M156" s="146">
        <v>-419</v>
      </c>
      <c r="N156" s="146">
        <v>-419</v>
      </c>
      <c r="O156" s="146">
        <v>-419</v>
      </c>
      <c r="P156" s="146">
        <v>-405</v>
      </c>
      <c r="Q156" s="146">
        <v>-405</v>
      </c>
      <c r="R156" s="146">
        <v>-402.3</v>
      </c>
      <c r="S156" s="146">
        <v>-409.1</v>
      </c>
      <c r="T156" s="146">
        <v>-408</v>
      </c>
      <c r="U156" s="146">
        <v>-408.2</v>
      </c>
      <c r="V156" s="146">
        <v>-400.9</v>
      </c>
      <c r="W156" s="146">
        <v>-400</v>
      </c>
      <c r="X156" s="146">
        <v>-395.3</v>
      </c>
      <c r="Y156" s="146">
        <v>-395.3</v>
      </c>
      <c r="Z156" s="146">
        <v>-400</v>
      </c>
      <c r="AA156" s="146">
        <v>-400</v>
      </c>
      <c r="AB156" s="146">
        <v>-424.6</v>
      </c>
      <c r="AC156" s="146">
        <v>-424.6</v>
      </c>
      <c r="AD156" s="146">
        <v>-424.6</v>
      </c>
      <c r="AE156" s="146">
        <v>-427.2</v>
      </c>
      <c r="AF156" s="146">
        <v>-407.3</v>
      </c>
      <c r="AG156" s="151"/>
      <c r="AH156" s="45">
        <f t="shared" ref="AH156:AH168" si="156">MAX(B156:AF156)</f>
        <v>-395.3</v>
      </c>
      <c r="AI156" s="46">
        <f t="shared" ref="AI156:AI168" si="157">MIN(B156:AF156)</f>
        <v>-427.2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73.3</v>
      </c>
      <c r="C157" s="138">
        <v>73.3</v>
      </c>
      <c r="D157" s="138">
        <v>81.3</v>
      </c>
      <c r="E157" s="138">
        <v>81.3</v>
      </c>
      <c r="F157" s="138">
        <v>100</v>
      </c>
      <c r="G157" s="138">
        <v>83.4</v>
      </c>
      <c r="H157" s="138">
        <v>83.4</v>
      </c>
      <c r="I157" s="138">
        <v>102.5</v>
      </c>
      <c r="J157" s="138">
        <v>102.5</v>
      </c>
      <c r="K157" s="138">
        <v>102.5</v>
      </c>
      <c r="L157" s="138">
        <v>102.5</v>
      </c>
      <c r="M157" s="146">
        <v>85.4</v>
      </c>
      <c r="N157" s="146">
        <v>89.5</v>
      </c>
      <c r="O157" s="146">
        <v>89.5</v>
      </c>
      <c r="P157" s="146">
        <v>98.5</v>
      </c>
      <c r="Q157" s="146">
        <v>98.5</v>
      </c>
      <c r="R157" s="146">
        <v>96</v>
      </c>
      <c r="S157" s="146">
        <v>93.4</v>
      </c>
      <c r="T157" s="146">
        <v>98.3</v>
      </c>
      <c r="U157" s="146">
        <v>81.400000000000006</v>
      </c>
      <c r="V157" s="146">
        <v>91.3</v>
      </c>
      <c r="W157" s="146">
        <v>89.3</v>
      </c>
      <c r="X157" s="146">
        <v>81</v>
      </c>
      <c r="Y157" s="146">
        <v>81</v>
      </c>
      <c r="Z157" s="146">
        <v>62</v>
      </c>
      <c r="AA157" s="146">
        <v>62</v>
      </c>
      <c r="AB157" s="146">
        <v>65.099999999999994</v>
      </c>
      <c r="AC157" s="146">
        <v>65.099999999999994</v>
      </c>
      <c r="AD157" s="146">
        <v>65.099999999999994</v>
      </c>
      <c r="AE157" s="146">
        <v>82.4</v>
      </c>
      <c r="AF157" s="146">
        <v>84.5</v>
      </c>
      <c r="AG157" s="151"/>
      <c r="AH157" s="45">
        <f t="shared" si="156"/>
        <v>102.5</v>
      </c>
      <c r="AI157" s="46">
        <f t="shared" si="157"/>
        <v>62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-11.3</v>
      </c>
      <c r="C158" s="138">
        <v>-11.3</v>
      </c>
      <c r="D158" s="138">
        <v>-14.2</v>
      </c>
      <c r="E158" s="138">
        <v>-14.2</v>
      </c>
      <c r="F158" s="138">
        <v>-20</v>
      </c>
      <c r="G158" s="138">
        <v>-26</v>
      </c>
      <c r="H158" s="138">
        <v>-26</v>
      </c>
      <c r="I158" s="138">
        <v>-32.1</v>
      </c>
      <c r="J158" s="138">
        <v>-32.1</v>
      </c>
      <c r="K158" s="138">
        <v>-32.1</v>
      </c>
      <c r="L158" s="138">
        <v>-32.1</v>
      </c>
      <c r="M158" s="146">
        <v>-36.299999999999997</v>
      </c>
      <c r="N158" s="146">
        <v>-46</v>
      </c>
      <c r="O158" s="146">
        <v>-46</v>
      </c>
      <c r="P158" s="146">
        <v>-50</v>
      </c>
      <c r="Q158" s="146">
        <v>-50</v>
      </c>
      <c r="R158" s="146">
        <v>-43.9</v>
      </c>
      <c r="S158" s="146">
        <v>-41.9</v>
      </c>
      <c r="T158" s="146">
        <v>-42.1</v>
      </c>
      <c r="U158" s="146">
        <v>-37.299999999999997</v>
      </c>
      <c r="V158" s="146">
        <v>-34.1</v>
      </c>
      <c r="W158" s="146">
        <v>-34.5</v>
      </c>
      <c r="X158" s="146">
        <v>-38.200000000000003</v>
      </c>
      <c r="Y158" s="146">
        <v>-38.200000000000003</v>
      </c>
      <c r="Z158" s="146">
        <v>-25</v>
      </c>
      <c r="AA158" s="146">
        <v>-25</v>
      </c>
      <c r="AB158" s="146">
        <v>-21.7</v>
      </c>
      <c r="AC158" s="146">
        <v>-21.7</v>
      </c>
      <c r="AD158" s="146">
        <v>-21.7</v>
      </c>
      <c r="AE158" s="146">
        <v>-18.8</v>
      </c>
      <c r="AF158" s="146">
        <v>-14</v>
      </c>
      <c r="AG158" s="140"/>
      <c r="AH158" s="45">
        <f t="shared" si="156"/>
        <v>-11.3</v>
      </c>
      <c r="AI158" s="46">
        <f t="shared" si="157"/>
        <v>-50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129.6</v>
      </c>
      <c r="C159" s="138">
        <v>129.6</v>
      </c>
      <c r="D159" s="138">
        <v>119.7</v>
      </c>
      <c r="E159" s="138">
        <v>119.7</v>
      </c>
      <c r="F159" s="138">
        <v>119.7</v>
      </c>
      <c r="G159" s="138">
        <v>121.1</v>
      </c>
      <c r="H159" s="138">
        <v>121.1</v>
      </c>
      <c r="I159" s="138">
        <v>122.6</v>
      </c>
      <c r="J159" s="138">
        <v>122.6</v>
      </c>
      <c r="K159" s="138">
        <v>122.6</v>
      </c>
      <c r="L159" s="138">
        <v>122.6</v>
      </c>
      <c r="M159" s="116">
        <v>130.19999999999999</v>
      </c>
      <c r="N159" s="116">
        <v>67.099999999999994</v>
      </c>
      <c r="O159" s="116">
        <v>0</v>
      </c>
      <c r="P159" s="116">
        <v>0</v>
      </c>
      <c r="Q159" s="116">
        <v>0</v>
      </c>
      <c r="R159" s="116">
        <v>0</v>
      </c>
      <c r="S159" s="116">
        <v>0</v>
      </c>
      <c r="T159" s="116">
        <v>0</v>
      </c>
      <c r="U159" s="116">
        <v>0</v>
      </c>
      <c r="V159" s="116">
        <v>0</v>
      </c>
      <c r="W159" s="116">
        <v>0</v>
      </c>
      <c r="X159" s="116">
        <v>0</v>
      </c>
      <c r="Y159" s="116">
        <v>0</v>
      </c>
      <c r="Z159" s="116">
        <v>0</v>
      </c>
      <c r="AA159" s="116">
        <v>0</v>
      </c>
      <c r="AB159" s="116">
        <v>0</v>
      </c>
      <c r="AC159" s="116">
        <v>0</v>
      </c>
      <c r="AD159" s="116">
        <v>0</v>
      </c>
      <c r="AE159" s="116">
        <v>0</v>
      </c>
      <c r="AF159" s="116">
        <v>0</v>
      </c>
      <c r="AG159" s="140"/>
      <c r="AH159" s="45">
        <f t="shared" si="156"/>
        <v>130.19999999999999</v>
      </c>
      <c r="AI159" s="46">
        <f t="shared" si="157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16.600000000000001</v>
      </c>
      <c r="C160" s="138">
        <v>16.600000000000001</v>
      </c>
      <c r="D160" s="138">
        <v>17.100000000000001</v>
      </c>
      <c r="E160" s="138">
        <v>17.100000000000001</v>
      </c>
      <c r="F160" s="138">
        <v>17.100000000000001</v>
      </c>
      <c r="G160" s="138">
        <v>17</v>
      </c>
      <c r="H160" s="138">
        <v>17</v>
      </c>
      <c r="I160" s="138">
        <v>16.7</v>
      </c>
      <c r="J160" s="138">
        <v>16.7</v>
      </c>
      <c r="K160" s="138">
        <v>16.7</v>
      </c>
      <c r="L160" s="138">
        <v>16.7</v>
      </c>
      <c r="M160" s="116">
        <v>3.4</v>
      </c>
      <c r="N160" s="116">
        <v>3.5</v>
      </c>
      <c r="O160" s="116">
        <v>0</v>
      </c>
      <c r="P160" s="116">
        <v>0</v>
      </c>
      <c r="Q160" s="116">
        <v>0</v>
      </c>
      <c r="R160" s="116">
        <v>0</v>
      </c>
      <c r="S160" s="116">
        <v>0</v>
      </c>
      <c r="T160" s="116">
        <v>0</v>
      </c>
      <c r="U160" s="116">
        <v>0</v>
      </c>
      <c r="V160" s="116">
        <v>0</v>
      </c>
      <c r="W160" s="116">
        <v>0</v>
      </c>
      <c r="X160" s="116">
        <v>0</v>
      </c>
      <c r="Y160" s="116">
        <v>0</v>
      </c>
      <c r="Z160" s="116">
        <v>0</v>
      </c>
      <c r="AA160" s="116">
        <v>0</v>
      </c>
      <c r="AB160" s="116">
        <v>0</v>
      </c>
      <c r="AC160" s="116">
        <v>0</v>
      </c>
      <c r="AD160" s="116">
        <v>0</v>
      </c>
      <c r="AE160" s="116">
        <v>0</v>
      </c>
      <c r="AF160" s="116">
        <v>0</v>
      </c>
      <c r="AG160" s="140"/>
      <c r="AH160" s="45">
        <f t="shared" si="156"/>
        <v>17.100000000000001</v>
      </c>
      <c r="AI160" s="46">
        <f t="shared" si="157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10.9</v>
      </c>
      <c r="C161" s="138">
        <v>5</v>
      </c>
      <c r="D161" s="138">
        <v>0</v>
      </c>
      <c r="E161" s="138">
        <v>0</v>
      </c>
      <c r="F161" s="138">
        <v>3</v>
      </c>
      <c r="G161" s="138">
        <v>11.8</v>
      </c>
      <c r="H161" s="138">
        <v>11.8</v>
      </c>
      <c r="I161" s="138">
        <v>9.1</v>
      </c>
      <c r="J161" s="138">
        <v>9.1</v>
      </c>
      <c r="K161" s="138">
        <v>9.1</v>
      </c>
      <c r="L161" s="138">
        <v>9.1</v>
      </c>
      <c r="M161" s="116">
        <v>13.5</v>
      </c>
      <c r="N161" s="116">
        <v>17.7</v>
      </c>
      <c r="O161" s="116">
        <v>0</v>
      </c>
      <c r="P161" s="116">
        <v>0</v>
      </c>
      <c r="Q161" s="116">
        <v>0</v>
      </c>
      <c r="R161" s="116">
        <v>0</v>
      </c>
      <c r="S161" s="116">
        <v>0</v>
      </c>
      <c r="T161" s="116">
        <v>0</v>
      </c>
      <c r="U161" s="116">
        <v>0</v>
      </c>
      <c r="V161" s="116">
        <v>0</v>
      </c>
      <c r="W161" s="116">
        <v>0</v>
      </c>
      <c r="X161" s="116">
        <v>0</v>
      </c>
      <c r="Y161" s="116">
        <v>0</v>
      </c>
      <c r="Z161" s="116">
        <v>0</v>
      </c>
      <c r="AA161" s="116">
        <v>0</v>
      </c>
      <c r="AB161" s="116">
        <v>0</v>
      </c>
      <c r="AC161" s="116">
        <v>0</v>
      </c>
      <c r="AD161" s="116">
        <v>0</v>
      </c>
      <c r="AE161" s="116">
        <v>0</v>
      </c>
      <c r="AF161" s="116">
        <v>0</v>
      </c>
      <c r="AG161" s="140"/>
      <c r="AH161" s="45">
        <f t="shared" si="156"/>
        <v>17.7</v>
      </c>
      <c r="AI161" s="46">
        <f t="shared" si="157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49"/>
      <c r="AH162" s="45">
        <f t="shared" si="156"/>
        <v>0</v>
      </c>
      <c r="AI162" s="46">
        <f t="shared" si="157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3"/>
      <c r="AH163" s="45">
        <f t="shared" si="156"/>
        <v>0</v>
      </c>
      <c r="AI163" s="46">
        <f t="shared" si="157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3"/>
      <c r="AH164" s="45">
        <f t="shared" si="156"/>
        <v>0</v>
      </c>
      <c r="AI164" s="46">
        <f t="shared" si="157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3"/>
      <c r="AH165" s="45">
        <f t="shared" si="156"/>
        <v>0</v>
      </c>
      <c r="AI165" s="46">
        <f t="shared" si="157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3"/>
      <c r="AH166" s="45">
        <f t="shared" si="156"/>
        <v>0</v>
      </c>
      <c r="AI166" s="46">
        <f t="shared" si="157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3"/>
      <c r="AH167" s="45">
        <f t="shared" si="156"/>
        <v>0</v>
      </c>
      <c r="AI167" s="46">
        <f t="shared" si="157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4"/>
      <c r="AH168" s="45">
        <f t="shared" si="156"/>
        <v>0</v>
      </c>
      <c r="AI168" s="46">
        <f t="shared" si="157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" si="158">(SUMPRODUCT((B11:B77&lt;&gt;0)*(B11:B77&lt;$AG$11:$AG$77)*($AG$11:$AG$77-B11:B77)))*0.8</f>
        <v>275.38000000000005</v>
      </c>
      <c r="C169" s="171">
        <f t="shared" ref="C169:AA169" si="159">(SUMPRODUCT((C11:C77&lt;&gt;0)*(C11:C77&lt;$AG$11:$AG$77)*($AG$11:$AG$77-C11:C77)))*0.8</f>
        <v>282.58</v>
      </c>
      <c r="D169" s="171">
        <f t="shared" ref="D169" si="160">(SUMPRODUCT((D11:D77&lt;&gt;0)*(D11:D77&lt;$AG$11:$AG$77)*($AG$11:$AG$77-D11:D77)))*0.8</f>
        <v>294.90000000000003</v>
      </c>
      <c r="E169" s="171">
        <f t="shared" si="159"/>
        <v>332.34000000000003</v>
      </c>
      <c r="F169" s="171">
        <f t="shared" si="159"/>
        <v>317.94000000000005</v>
      </c>
      <c r="G169" s="171">
        <f t="shared" si="159"/>
        <v>317.94000000000005</v>
      </c>
      <c r="H169" s="171">
        <f t="shared" si="159"/>
        <v>315.46000000000004</v>
      </c>
      <c r="I169" s="171">
        <f t="shared" si="159"/>
        <v>307.46000000000009</v>
      </c>
      <c r="J169" s="171">
        <f t="shared" si="159"/>
        <v>299.54000000000008</v>
      </c>
      <c r="K169" s="171">
        <f t="shared" si="159"/>
        <v>299.54000000000008</v>
      </c>
      <c r="L169" s="171">
        <f t="shared" si="159"/>
        <v>273.54000000000002</v>
      </c>
      <c r="M169" s="171">
        <f t="shared" si="159"/>
        <v>257.58800000000008</v>
      </c>
      <c r="N169" s="171">
        <f t="shared" si="159"/>
        <v>207.66800000000003</v>
      </c>
      <c r="O169" s="171">
        <f t="shared" si="159"/>
        <v>182.14800000000002</v>
      </c>
      <c r="P169" s="171">
        <f t="shared" si="159"/>
        <v>182.14800000000002</v>
      </c>
      <c r="Q169" s="171">
        <f t="shared" si="159"/>
        <v>182.14800000000002</v>
      </c>
      <c r="R169" s="171">
        <f t="shared" si="159"/>
        <v>182.14800000000002</v>
      </c>
      <c r="S169" s="171">
        <f t="shared" si="159"/>
        <v>96.016000000000005</v>
      </c>
      <c r="T169" s="171">
        <f t="shared" si="159"/>
        <v>98.096000000000018</v>
      </c>
      <c r="U169" s="171">
        <f t="shared" si="159"/>
        <v>111.61600000000004</v>
      </c>
      <c r="V169" s="171">
        <f t="shared" si="159"/>
        <v>118.02000000000001</v>
      </c>
      <c r="W169" s="171">
        <f t="shared" si="159"/>
        <v>107.30000000000003</v>
      </c>
      <c r="X169" s="171">
        <f t="shared" si="159"/>
        <v>107.30000000000003</v>
      </c>
      <c r="Y169" s="171">
        <f t="shared" si="159"/>
        <v>103.74800000000003</v>
      </c>
      <c r="Z169" s="171">
        <f t="shared" si="159"/>
        <v>103.93600000000002</v>
      </c>
      <c r="AA169" s="171">
        <f t="shared" si="159"/>
        <v>103.93600000000002</v>
      </c>
      <c r="AB169" s="171">
        <f t="shared" ref="AB169:AC169" si="161">(SUMPRODUCT((AB11:AB77&lt;&gt;0)*(AB11:AB77&lt;$AG$11:$AG$77)*($AG$11:$AG$77-AB11:AB77)))*0.8</f>
        <v>83.456000000000017</v>
      </c>
      <c r="AC169" s="171">
        <f t="shared" si="161"/>
        <v>83.456000000000017</v>
      </c>
      <c r="AD169" s="171">
        <f t="shared" ref="AD169:AE169" si="162">(SUMPRODUCT((AD11:AD77&lt;&gt;0)*(AD11:AD77&lt;$AG$11:$AG$77)*($AG$11:$AG$77-AD11:AD77)))*0.8</f>
        <v>75.13600000000001</v>
      </c>
      <c r="AE169" s="171">
        <f t="shared" si="162"/>
        <v>109.22000000000001</v>
      </c>
      <c r="AF169" s="171">
        <f t="shared" ref="AF169" si="163">(SUMPRODUCT((AF11:AF77&lt;&gt;0)*(AF11:AF77&lt;$AG$11:$AG$77)*($AG$11:$AG$77-AF11:AF77)))*0.8</f>
        <v>139.37999999999997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64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686.47500000000014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727.27499999999998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724.67499999999995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775.57500000000005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757.57500000000005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757.57500000000005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819.47499999999991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773.47500000000014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763.57500000000005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763.57500000000005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706.375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698.53500000000008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940.0350000000002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907.43500000000006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856.43500000000006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883.1350000000001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883.1350000000001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820.47000000000014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844.17000000000007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839.06999999999994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852.375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834.77500000000009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836.67500000000007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825.03500000000008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807.07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807.07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758.87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758.87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780.47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843.07500000000005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858.67499999999995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64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64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165">B172</f>
        <v>0.3</v>
      </c>
      <c r="D172" s="181">
        <f t="shared" si="165"/>
        <v>0.3</v>
      </c>
      <c r="E172" s="181">
        <f t="shared" si="165"/>
        <v>0.3</v>
      </c>
      <c r="F172" s="181">
        <f t="shared" si="165"/>
        <v>0.3</v>
      </c>
      <c r="G172" s="181">
        <f t="shared" si="165"/>
        <v>0.3</v>
      </c>
      <c r="H172" s="181">
        <f t="shared" si="165"/>
        <v>0.3</v>
      </c>
      <c r="I172" s="181">
        <f t="shared" si="165"/>
        <v>0.3</v>
      </c>
      <c r="J172" s="181">
        <f t="shared" si="165"/>
        <v>0.3</v>
      </c>
      <c r="K172" s="181">
        <f t="shared" si="165"/>
        <v>0.3</v>
      </c>
      <c r="L172" s="181">
        <f t="shared" si="165"/>
        <v>0.3</v>
      </c>
      <c r="M172" s="181">
        <f t="shared" si="165"/>
        <v>0.3</v>
      </c>
      <c r="N172" s="181">
        <f t="shared" si="165"/>
        <v>0.3</v>
      </c>
      <c r="O172" s="181">
        <f t="shared" si="165"/>
        <v>0.3</v>
      </c>
      <c r="P172" s="181">
        <f t="shared" si="165"/>
        <v>0.3</v>
      </c>
      <c r="Q172" s="181">
        <f t="shared" si="165"/>
        <v>0.3</v>
      </c>
      <c r="R172" s="181">
        <f t="shared" si="165"/>
        <v>0.3</v>
      </c>
      <c r="S172" s="181">
        <f t="shared" ref="S172:AF177" si="166">R172</f>
        <v>0.3</v>
      </c>
      <c r="T172" s="181">
        <f t="shared" si="166"/>
        <v>0.3</v>
      </c>
      <c r="U172" s="181">
        <f t="shared" si="166"/>
        <v>0.3</v>
      </c>
      <c r="V172" s="181">
        <f t="shared" si="166"/>
        <v>0.3</v>
      </c>
      <c r="W172" s="181">
        <f t="shared" si="166"/>
        <v>0.3</v>
      </c>
      <c r="X172" s="181">
        <f t="shared" si="166"/>
        <v>0.3</v>
      </c>
      <c r="Y172" s="181">
        <f t="shared" si="166"/>
        <v>0.3</v>
      </c>
      <c r="Z172" s="181">
        <f t="shared" si="166"/>
        <v>0.3</v>
      </c>
      <c r="AA172" s="181">
        <f t="shared" si="166"/>
        <v>0.3</v>
      </c>
      <c r="AB172" s="181">
        <f t="shared" si="166"/>
        <v>0.3</v>
      </c>
      <c r="AC172" s="181">
        <f t="shared" si="166"/>
        <v>0.3</v>
      </c>
      <c r="AD172" s="181">
        <f t="shared" si="166"/>
        <v>0.3</v>
      </c>
      <c r="AE172" s="181">
        <f t="shared" si="166"/>
        <v>0.3</v>
      </c>
      <c r="AF172" s="181">
        <f t="shared" si="166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67">AN$168*AM172</f>
        <v>28</v>
      </c>
      <c r="AO172" s="134">
        <f t="shared" si="164"/>
        <v>0</v>
      </c>
    </row>
    <row r="173" spans="1:41" x14ac:dyDescent="0.25">
      <c r="A173" s="113" t="s">
        <v>141</v>
      </c>
      <c r="B173" s="183">
        <v>0.4</v>
      </c>
      <c r="C173" s="183">
        <f t="shared" si="165"/>
        <v>0.4</v>
      </c>
      <c r="D173" s="183">
        <f t="shared" si="165"/>
        <v>0.4</v>
      </c>
      <c r="E173" s="183">
        <f t="shared" si="165"/>
        <v>0.4</v>
      </c>
      <c r="F173" s="183">
        <f t="shared" si="165"/>
        <v>0.4</v>
      </c>
      <c r="G173" s="183">
        <f t="shared" si="165"/>
        <v>0.4</v>
      </c>
      <c r="H173" s="183">
        <f t="shared" si="165"/>
        <v>0.4</v>
      </c>
      <c r="I173" s="183">
        <f t="shared" si="165"/>
        <v>0.4</v>
      </c>
      <c r="J173" s="183">
        <f t="shared" si="165"/>
        <v>0.4</v>
      </c>
      <c r="K173" s="183">
        <f t="shared" si="165"/>
        <v>0.4</v>
      </c>
      <c r="L173" s="183">
        <f t="shared" si="165"/>
        <v>0.4</v>
      </c>
      <c r="M173" s="183">
        <f t="shared" si="165"/>
        <v>0.4</v>
      </c>
      <c r="N173" s="183">
        <f t="shared" si="165"/>
        <v>0.4</v>
      </c>
      <c r="O173" s="183">
        <f t="shared" si="165"/>
        <v>0.4</v>
      </c>
      <c r="P173" s="183">
        <f t="shared" si="165"/>
        <v>0.4</v>
      </c>
      <c r="Q173" s="183">
        <f t="shared" si="165"/>
        <v>0.4</v>
      </c>
      <c r="R173" s="183">
        <f t="shared" si="165"/>
        <v>0.4</v>
      </c>
      <c r="S173" s="183">
        <f t="shared" si="166"/>
        <v>0.4</v>
      </c>
      <c r="T173" s="183">
        <f t="shared" si="166"/>
        <v>0.4</v>
      </c>
      <c r="U173" s="183">
        <f t="shared" si="166"/>
        <v>0.4</v>
      </c>
      <c r="V173" s="183">
        <f t="shared" si="166"/>
        <v>0.4</v>
      </c>
      <c r="W173" s="183">
        <f t="shared" si="166"/>
        <v>0.4</v>
      </c>
      <c r="X173" s="183">
        <f t="shared" si="166"/>
        <v>0.4</v>
      </c>
      <c r="Y173" s="183">
        <f t="shared" si="166"/>
        <v>0.4</v>
      </c>
      <c r="Z173" s="183">
        <f t="shared" si="166"/>
        <v>0.4</v>
      </c>
      <c r="AA173" s="183">
        <f t="shared" si="166"/>
        <v>0.4</v>
      </c>
      <c r="AB173" s="183">
        <f t="shared" si="166"/>
        <v>0.4</v>
      </c>
      <c r="AC173" s="183">
        <f t="shared" si="166"/>
        <v>0.4</v>
      </c>
      <c r="AD173" s="183">
        <f t="shared" si="166"/>
        <v>0.4</v>
      </c>
      <c r="AE173" s="183">
        <f t="shared" si="166"/>
        <v>0.4</v>
      </c>
      <c r="AF173" s="183">
        <f t="shared" si="166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67"/>
        <v>60</v>
      </c>
      <c r="AO173" s="136">
        <f t="shared" si="164"/>
        <v>0</v>
      </c>
    </row>
    <row r="174" spans="1:41" x14ac:dyDescent="0.25">
      <c r="A174" s="113" t="s">
        <v>143</v>
      </c>
      <c r="B174" s="183">
        <v>1.5</v>
      </c>
      <c r="C174" s="183">
        <f t="shared" si="165"/>
        <v>1.5</v>
      </c>
      <c r="D174" s="183">
        <f t="shared" si="165"/>
        <v>1.5</v>
      </c>
      <c r="E174" s="183">
        <f t="shared" si="165"/>
        <v>1.5</v>
      </c>
      <c r="F174" s="183">
        <f t="shared" si="165"/>
        <v>1.5</v>
      </c>
      <c r="G174" s="183">
        <f t="shared" si="165"/>
        <v>1.5</v>
      </c>
      <c r="H174" s="183">
        <f t="shared" si="165"/>
        <v>1.5</v>
      </c>
      <c r="I174" s="183">
        <f t="shared" si="165"/>
        <v>1.5</v>
      </c>
      <c r="J174" s="183">
        <f t="shared" si="165"/>
        <v>1.5</v>
      </c>
      <c r="K174" s="183">
        <f t="shared" si="165"/>
        <v>1.5</v>
      </c>
      <c r="L174" s="183">
        <f t="shared" si="165"/>
        <v>1.5</v>
      </c>
      <c r="M174" s="183">
        <f t="shared" si="165"/>
        <v>1.5</v>
      </c>
      <c r="N174" s="183">
        <f t="shared" si="165"/>
        <v>1.5</v>
      </c>
      <c r="O174" s="183">
        <f t="shared" si="165"/>
        <v>1.5</v>
      </c>
      <c r="P174" s="183">
        <f t="shared" si="165"/>
        <v>1.5</v>
      </c>
      <c r="Q174" s="183">
        <f t="shared" si="165"/>
        <v>1.5</v>
      </c>
      <c r="R174" s="183">
        <f t="shared" si="165"/>
        <v>1.5</v>
      </c>
      <c r="S174" s="183">
        <f t="shared" si="166"/>
        <v>1.5</v>
      </c>
      <c r="T174" s="183">
        <f t="shared" si="166"/>
        <v>1.5</v>
      </c>
      <c r="U174" s="183">
        <f t="shared" si="166"/>
        <v>1.5</v>
      </c>
      <c r="V174" s="183">
        <f t="shared" si="166"/>
        <v>1.5</v>
      </c>
      <c r="W174" s="183">
        <f t="shared" si="166"/>
        <v>1.5</v>
      </c>
      <c r="X174" s="183">
        <f t="shared" si="166"/>
        <v>1.5</v>
      </c>
      <c r="Y174" s="183">
        <f t="shared" si="166"/>
        <v>1.5</v>
      </c>
      <c r="Z174" s="183">
        <f t="shared" si="166"/>
        <v>1.5</v>
      </c>
      <c r="AA174" s="183">
        <f t="shared" si="166"/>
        <v>1.5</v>
      </c>
      <c r="AB174" s="183">
        <f t="shared" si="166"/>
        <v>1.5</v>
      </c>
      <c r="AC174" s="183">
        <f t="shared" si="166"/>
        <v>1.5</v>
      </c>
      <c r="AD174" s="183">
        <f t="shared" si="166"/>
        <v>1.5</v>
      </c>
      <c r="AE174" s="183">
        <f t="shared" si="166"/>
        <v>1.5</v>
      </c>
      <c r="AF174" s="183">
        <f t="shared" si="166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67"/>
        <v>12</v>
      </c>
      <c r="AO174" s="136">
        <f t="shared" si="164"/>
        <v>0</v>
      </c>
    </row>
    <row r="175" spans="1:41" x14ac:dyDescent="0.25">
      <c r="A175" s="113" t="s">
        <v>145</v>
      </c>
      <c r="B175" s="183">
        <v>0.3</v>
      </c>
      <c r="C175" s="183">
        <f t="shared" si="165"/>
        <v>0.3</v>
      </c>
      <c r="D175" s="183">
        <f t="shared" si="165"/>
        <v>0.3</v>
      </c>
      <c r="E175" s="183">
        <f t="shared" si="165"/>
        <v>0.3</v>
      </c>
      <c r="F175" s="183">
        <f t="shared" si="165"/>
        <v>0.3</v>
      </c>
      <c r="G175" s="183">
        <f t="shared" si="165"/>
        <v>0.3</v>
      </c>
      <c r="H175" s="183">
        <f t="shared" si="165"/>
        <v>0.3</v>
      </c>
      <c r="I175" s="183">
        <f t="shared" si="165"/>
        <v>0.3</v>
      </c>
      <c r="J175" s="183">
        <f t="shared" si="165"/>
        <v>0.3</v>
      </c>
      <c r="K175" s="183">
        <f t="shared" si="165"/>
        <v>0.3</v>
      </c>
      <c r="L175" s="183">
        <f t="shared" si="165"/>
        <v>0.3</v>
      </c>
      <c r="M175" s="183">
        <f t="shared" si="165"/>
        <v>0.3</v>
      </c>
      <c r="N175" s="183">
        <f t="shared" si="165"/>
        <v>0.3</v>
      </c>
      <c r="O175" s="183">
        <f t="shared" si="165"/>
        <v>0.3</v>
      </c>
      <c r="P175" s="183">
        <f t="shared" si="165"/>
        <v>0.3</v>
      </c>
      <c r="Q175" s="183">
        <f t="shared" si="165"/>
        <v>0.3</v>
      </c>
      <c r="R175" s="183">
        <f t="shared" si="165"/>
        <v>0.3</v>
      </c>
      <c r="S175" s="183">
        <f t="shared" si="166"/>
        <v>0.3</v>
      </c>
      <c r="T175" s="183">
        <f t="shared" si="166"/>
        <v>0.3</v>
      </c>
      <c r="U175" s="183">
        <f t="shared" si="166"/>
        <v>0.3</v>
      </c>
      <c r="V175" s="183">
        <f t="shared" si="166"/>
        <v>0.3</v>
      </c>
      <c r="W175" s="183">
        <f t="shared" si="166"/>
        <v>0.3</v>
      </c>
      <c r="X175" s="183">
        <f t="shared" si="166"/>
        <v>0.3</v>
      </c>
      <c r="Y175" s="183">
        <f t="shared" si="166"/>
        <v>0.3</v>
      </c>
      <c r="Z175" s="183">
        <f t="shared" si="166"/>
        <v>0.3</v>
      </c>
      <c r="AA175" s="183">
        <f t="shared" si="166"/>
        <v>0.3</v>
      </c>
      <c r="AB175" s="183">
        <f t="shared" si="166"/>
        <v>0.3</v>
      </c>
      <c r="AC175" s="183">
        <f t="shared" si="166"/>
        <v>0.3</v>
      </c>
      <c r="AD175" s="183">
        <f t="shared" si="166"/>
        <v>0.3</v>
      </c>
      <c r="AE175" s="183">
        <f t="shared" si="166"/>
        <v>0.3</v>
      </c>
      <c r="AF175" s="183">
        <f t="shared" si="166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67"/>
        <v>11</v>
      </c>
      <c r="AO175" s="136">
        <f t="shared" si="164"/>
        <v>0</v>
      </c>
    </row>
    <row r="176" spans="1:41" x14ac:dyDescent="0.25">
      <c r="A176" s="113" t="s">
        <v>147</v>
      </c>
      <c r="B176" s="183">
        <v>0.4</v>
      </c>
      <c r="C176" s="183">
        <f t="shared" si="165"/>
        <v>0.4</v>
      </c>
      <c r="D176" s="183">
        <f t="shared" si="165"/>
        <v>0.4</v>
      </c>
      <c r="E176" s="183">
        <f t="shared" si="165"/>
        <v>0.4</v>
      </c>
      <c r="F176" s="183">
        <f t="shared" si="165"/>
        <v>0.4</v>
      </c>
      <c r="G176" s="183">
        <f t="shared" si="165"/>
        <v>0.4</v>
      </c>
      <c r="H176" s="183">
        <f t="shared" si="165"/>
        <v>0.4</v>
      </c>
      <c r="I176" s="183">
        <f t="shared" si="165"/>
        <v>0.4</v>
      </c>
      <c r="J176" s="183">
        <f t="shared" si="165"/>
        <v>0.4</v>
      </c>
      <c r="K176" s="183">
        <f t="shared" si="165"/>
        <v>0.4</v>
      </c>
      <c r="L176" s="183">
        <f t="shared" si="165"/>
        <v>0.4</v>
      </c>
      <c r="M176" s="183">
        <f t="shared" si="165"/>
        <v>0.4</v>
      </c>
      <c r="N176" s="183">
        <f t="shared" si="165"/>
        <v>0.4</v>
      </c>
      <c r="O176" s="183">
        <f t="shared" si="165"/>
        <v>0.4</v>
      </c>
      <c r="P176" s="183">
        <f t="shared" si="165"/>
        <v>0.4</v>
      </c>
      <c r="Q176" s="183">
        <f t="shared" si="165"/>
        <v>0.4</v>
      </c>
      <c r="R176" s="183">
        <f t="shared" si="165"/>
        <v>0.4</v>
      </c>
      <c r="S176" s="183">
        <f t="shared" si="166"/>
        <v>0.4</v>
      </c>
      <c r="T176" s="183">
        <f t="shared" si="166"/>
        <v>0.4</v>
      </c>
      <c r="U176" s="183">
        <f t="shared" si="166"/>
        <v>0.4</v>
      </c>
      <c r="V176" s="183">
        <f t="shared" si="166"/>
        <v>0.4</v>
      </c>
      <c r="W176" s="183">
        <f t="shared" si="166"/>
        <v>0.4</v>
      </c>
      <c r="X176" s="183">
        <f t="shared" si="166"/>
        <v>0.4</v>
      </c>
      <c r="Y176" s="183">
        <f t="shared" si="166"/>
        <v>0.4</v>
      </c>
      <c r="Z176" s="183">
        <f t="shared" si="166"/>
        <v>0.4</v>
      </c>
      <c r="AA176" s="183">
        <f t="shared" si="166"/>
        <v>0.4</v>
      </c>
      <c r="AB176" s="183">
        <f t="shared" si="166"/>
        <v>0.4</v>
      </c>
      <c r="AC176" s="183">
        <f t="shared" si="166"/>
        <v>0.4</v>
      </c>
      <c r="AD176" s="183">
        <f t="shared" si="166"/>
        <v>0.4</v>
      </c>
      <c r="AE176" s="183">
        <f t="shared" si="166"/>
        <v>0.4</v>
      </c>
      <c r="AF176" s="183">
        <f t="shared" si="166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67"/>
        <v>36</v>
      </c>
      <c r="AO176" s="136">
        <f t="shared" si="164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165"/>
        <v>0.64</v>
      </c>
      <c r="D177" s="186">
        <f t="shared" si="165"/>
        <v>0.64</v>
      </c>
      <c r="E177" s="186">
        <f t="shared" si="165"/>
        <v>0.64</v>
      </c>
      <c r="F177" s="186">
        <f t="shared" si="165"/>
        <v>0.64</v>
      </c>
      <c r="G177" s="186">
        <f t="shared" si="165"/>
        <v>0.64</v>
      </c>
      <c r="H177" s="186">
        <f t="shared" si="165"/>
        <v>0.64</v>
      </c>
      <c r="I177" s="186">
        <f t="shared" si="165"/>
        <v>0.64</v>
      </c>
      <c r="J177" s="186">
        <f t="shared" si="165"/>
        <v>0.64</v>
      </c>
      <c r="K177" s="186">
        <f t="shared" si="165"/>
        <v>0.64</v>
      </c>
      <c r="L177" s="186">
        <f t="shared" si="165"/>
        <v>0.64</v>
      </c>
      <c r="M177" s="186">
        <f t="shared" si="165"/>
        <v>0.64</v>
      </c>
      <c r="N177" s="186">
        <f t="shared" si="165"/>
        <v>0.64</v>
      </c>
      <c r="O177" s="186">
        <f t="shared" si="165"/>
        <v>0.64</v>
      </c>
      <c r="P177" s="186">
        <f t="shared" si="165"/>
        <v>0.64</v>
      </c>
      <c r="Q177" s="186">
        <f t="shared" si="165"/>
        <v>0.64</v>
      </c>
      <c r="R177" s="186">
        <f t="shared" si="165"/>
        <v>0.64</v>
      </c>
      <c r="S177" s="186">
        <f t="shared" si="166"/>
        <v>0.64</v>
      </c>
      <c r="T177" s="186">
        <f t="shared" si="166"/>
        <v>0.64</v>
      </c>
      <c r="U177" s="186">
        <f t="shared" si="166"/>
        <v>0.64</v>
      </c>
      <c r="V177" s="186">
        <f t="shared" si="166"/>
        <v>0.64</v>
      </c>
      <c r="W177" s="186">
        <f t="shared" si="166"/>
        <v>0.64</v>
      </c>
      <c r="X177" s="186">
        <f t="shared" si="166"/>
        <v>0.64</v>
      </c>
      <c r="Y177" s="186">
        <f t="shared" si="166"/>
        <v>0.64</v>
      </c>
      <c r="Z177" s="186">
        <f t="shared" si="166"/>
        <v>0.64</v>
      </c>
      <c r="AA177" s="186">
        <f t="shared" si="166"/>
        <v>0.64</v>
      </c>
      <c r="AB177" s="186">
        <f t="shared" si="166"/>
        <v>0.64</v>
      </c>
      <c r="AC177" s="186">
        <f t="shared" si="166"/>
        <v>0.64</v>
      </c>
      <c r="AD177" s="186">
        <f t="shared" si="166"/>
        <v>0.64</v>
      </c>
      <c r="AE177" s="186">
        <f t="shared" si="166"/>
        <v>0.64</v>
      </c>
      <c r="AF177" s="186">
        <f t="shared" si="166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67"/>
        <v>45</v>
      </c>
      <c r="AO177" s="136">
        <f t="shared" si="164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168">SUM(C172:C177)</f>
        <v>3.54</v>
      </c>
      <c r="D178" s="189">
        <f t="shared" si="168"/>
        <v>3.54</v>
      </c>
      <c r="E178" s="189">
        <f t="shared" si="168"/>
        <v>3.54</v>
      </c>
      <c r="F178" s="189">
        <f t="shared" si="168"/>
        <v>3.54</v>
      </c>
      <c r="G178" s="189">
        <f t="shared" si="168"/>
        <v>3.54</v>
      </c>
      <c r="H178" s="189">
        <f t="shared" si="168"/>
        <v>3.54</v>
      </c>
      <c r="I178" s="189">
        <f t="shared" si="168"/>
        <v>3.54</v>
      </c>
      <c r="J178" s="189">
        <f t="shared" si="168"/>
        <v>3.54</v>
      </c>
      <c r="K178" s="189">
        <f t="shared" si="168"/>
        <v>3.54</v>
      </c>
      <c r="L178" s="189">
        <f t="shared" si="168"/>
        <v>3.54</v>
      </c>
      <c r="M178" s="189">
        <f t="shared" si="168"/>
        <v>3.54</v>
      </c>
      <c r="N178" s="189">
        <f t="shared" si="168"/>
        <v>3.54</v>
      </c>
      <c r="O178" s="189">
        <f t="shared" si="168"/>
        <v>3.54</v>
      </c>
      <c r="P178" s="189">
        <f t="shared" si="168"/>
        <v>3.54</v>
      </c>
      <c r="Q178" s="189">
        <f t="shared" si="168"/>
        <v>3.54</v>
      </c>
      <c r="R178" s="189">
        <f t="shared" si="168"/>
        <v>3.54</v>
      </c>
      <c r="S178" s="189">
        <f t="shared" si="168"/>
        <v>3.54</v>
      </c>
      <c r="T178" s="189">
        <f t="shared" si="168"/>
        <v>3.54</v>
      </c>
      <c r="U178" s="189">
        <f t="shared" si="168"/>
        <v>3.54</v>
      </c>
      <c r="V178" s="189">
        <f t="shared" si="168"/>
        <v>3.54</v>
      </c>
      <c r="W178" s="189">
        <f t="shared" si="168"/>
        <v>3.54</v>
      </c>
      <c r="X178" s="189">
        <f t="shared" si="168"/>
        <v>3.54</v>
      </c>
      <c r="Y178" s="189">
        <f t="shared" si="168"/>
        <v>3.54</v>
      </c>
      <c r="Z178" s="189">
        <f t="shared" si="168"/>
        <v>3.54</v>
      </c>
      <c r="AA178" s="189">
        <f t="shared" si="168"/>
        <v>3.54</v>
      </c>
      <c r="AB178" s="189">
        <f t="shared" ref="AB178:AC178" si="169">SUM(AB172:AB177)</f>
        <v>3.54</v>
      </c>
      <c r="AC178" s="189">
        <f t="shared" si="169"/>
        <v>3.54</v>
      </c>
      <c r="AD178" s="189">
        <f t="shared" ref="AD178:AE178" si="170">SUM(AD172:AD177)</f>
        <v>3.54</v>
      </c>
      <c r="AE178" s="189">
        <f t="shared" si="170"/>
        <v>3.54</v>
      </c>
      <c r="AF178" s="189">
        <f t="shared" ref="AF178" si="171">SUM(AF172:AF177)</f>
        <v>3.54</v>
      </c>
      <c r="AG178" s="190">
        <f t="shared" si="168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172">B180</f>
        <v>0</v>
      </c>
      <c r="D180" s="181">
        <f t="shared" si="172"/>
        <v>0</v>
      </c>
      <c r="E180" s="181">
        <f t="shared" si="172"/>
        <v>0</v>
      </c>
      <c r="F180" s="181">
        <f t="shared" si="172"/>
        <v>0</v>
      </c>
      <c r="G180" s="181">
        <f t="shared" si="172"/>
        <v>0</v>
      </c>
      <c r="H180" s="181">
        <f t="shared" si="172"/>
        <v>0</v>
      </c>
      <c r="I180" s="181">
        <f t="shared" si="172"/>
        <v>0</v>
      </c>
      <c r="J180" s="181">
        <f t="shared" si="172"/>
        <v>0</v>
      </c>
      <c r="K180" s="181">
        <f t="shared" si="172"/>
        <v>0</v>
      </c>
      <c r="L180" s="181">
        <f t="shared" si="172"/>
        <v>0</v>
      </c>
      <c r="M180" s="181">
        <f t="shared" si="172"/>
        <v>0</v>
      </c>
      <c r="N180" s="181">
        <f t="shared" si="172"/>
        <v>0</v>
      </c>
      <c r="O180" s="181">
        <f t="shared" si="172"/>
        <v>0</v>
      </c>
      <c r="P180" s="181">
        <f t="shared" si="172"/>
        <v>0</v>
      </c>
      <c r="Q180" s="181">
        <f t="shared" si="172"/>
        <v>0</v>
      </c>
      <c r="R180" s="181">
        <f t="shared" si="172"/>
        <v>0</v>
      </c>
      <c r="S180" s="181">
        <f t="shared" ref="S180:AD195" si="173">R180</f>
        <v>0</v>
      </c>
      <c r="T180" s="181">
        <f t="shared" si="173"/>
        <v>0</v>
      </c>
      <c r="U180" s="181">
        <f t="shared" si="173"/>
        <v>0</v>
      </c>
      <c r="V180" s="181">
        <f t="shared" si="173"/>
        <v>0</v>
      </c>
      <c r="W180" s="181">
        <f t="shared" si="173"/>
        <v>0</v>
      </c>
      <c r="X180" s="181">
        <f t="shared" si="173"/>
        <v>0</v>
      </c>
      <c r="Y180" s="181">
        <f t="shared" si="173"/>
        <v>0</v>
      </c>
      <c r="Z180" s="181">
        <f t="shared" si="173"/>
        <v>0</v>
      </c>
      <c r="AA180" s="181">
        <f t="shared" si="173"/>
        <v>0</v>
      </c>
      <c r="AB180" s="181">
        <f t="shared" si="173"/>
        <v>0</v>
      </c>
      <c r="AC180" s="181">
        <f t="shared" si="173"/>
        <v>0</v>
      </c>
      <c r="AD180" s="181">
        <f t="shared" si="173"/>
        <v>0</v>
      </c>
      <c r="AE180" s="181">
        <f t="shared" ref="AE180:AF190" si="174">AD180</f>
        <v>0</v>
      </c>
      <c r="AF180" s="181">
        <f t="shared" si="174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172"/>
        <v>0</v>
      </c>
      <c r="D181" s="183">
        <f t="shared" si="172"/>
        <v>0</v>
      </c>
      <c r="E181" s="183">
        <f t="shared" si="172"/>
        <v>0</v>
      </c>
      <c r="F181" s="183">
        <f t="shared" si="172"/>
        <v>0</v>
      </c>
      <c r="G181" s="183">
        <f t="shared" si="172"/>
        <v>0</v>
      </c>
      <c r="H181" s="183">
        <f t="shared" si="172"/>
        <v>0</v>
      </c>
      <c r="I181" s="183">
        <f t="shared" si="172"/>
        <v>0</v>
      </c>
      <c r="J181" s="183">
        <f t="shared" si="172"/>
        <v>0</v>
      </c>
      <c r="K181" s="183">
        <f t="shared" si="172"/>
        <v>0</v>
      </c>
      <c r="L181" s="183">
        <f t="shared" si="172"/>
        <v>0</v>
      </c>
      <c r="M181" s="183">
        <f t="shared" si="172"/>
        <v>0</v>
      </c>
      <c r="N181" s="183">
        <f t="shared" si="172"/>
        <v>0</v>
      </c>
      <c r="O181" s="183">
        <f t="shared" si="172"/>
        <v>0</v>
      </c>
      <c r="P181" s="183">
        <f t="shared" si="172"/>
        <v>0</v>
      </c>
      <c r="Q181" s="183">
        <f t="shared" si="172"/>
        <v>0</v>
      </c>
      <c r="R181" s="183">
        <f t="shared" si="172"/>
        <v>0</v>
      </c>
      <c r="S181" s="183">
        <f t="shared" si="173"/>
        <v>0</v>
      </c>
      <c r="T181" s="183">
        <f t="shared" si="173"/>
        <v>0</v>
      </c>
      <c r="U181" s="183">
        <f t="shared" si="173"/>
        <v>0</v>
      </c>
      <c r="V181" s="183">
        <f t="shared" si="173"/>
        <v>0</v>
      </c>
      <c r="W181" s="183">
        <f t="shared" si="173"/>
        <v>0</v>
      </c>
      <c r="X181" s="183">
        <f t="shared" si="173"/>
        <v>0</v>
      </c>
      <c r="Y181" s="183">
        <f t="shared" si="173"/>
        <v>0</v>
      </c>
      <c r="Z181" s="183">
        <f t="shared" si="173"/>
        <v>0</v>
      </c>
      <c r="AA181" s="183">
        <f t="shared" si="173"/>
        <v>0</v>
      </c>
      <c r="AB181" s="183">
        <f t="shared" si="173"/>
        <v>0</v>
      </c>
      <c r="AC181" s="183">
        <f t="shared" si="173"/>
        <v>0</v>
      </c>
      <c r="AD181" s="183">
        <f t="shared" si="173"/>
        <v>0</v>
      </c>
      <c r="AE181" s="183">
        <f t="shared" si="174"/>
        <v>0</v>
      </c>
      <c r="AF181" s="183">
        <f t="shared" si="174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172"/>
        <v>0</v>
      </c>
      <c r="D182" s="183">
        <f t="shared" si="172"/>
        <v>0</v>
      </c>
      <c r="E182" s="183">
        <f t="shared" si="172"/>
        <v>0</v>
      </c>
      <c r="F182" s="183">
        <f t="shared" si="172"/>
        <v>0</v>
      </c>
      <c r="G182" s="183">
        <f t="shared" si="172"/>
        <v>0</v>
      </c>
      <c r="H182" s="183">
        <f t="shared" si="172"/>
        <v>0</v>
      </c>
      <c r="I182" s="183">
        <f t="shared" si="172"/>
        <v>0</v>
      </c>
      <c r="J182" s="183">
        <f t="shared" si="172"/>
        <v>0</v>
      </c>
      <c r="K182" s="183">
        <f t="shared" si="172"/>
        <v>0</v>
      </c>
      <c r="L182" s="183">
        <f t="shared" si="172"/>
        <v>0</v>
      </c>
      <c r="M182" s="183">
        <f t="shared" si="172"/>
        <v>0</v>
      </c>
      <c r="N182" s="183">
        <f t="shared" si="172"/>
        <v>0</v>
      </c>
      <c r="O182" s="183">
        <f t="shared" si="172"/>
        <v>0</v>
      </c>
      <c r="P182" s="183">
        <f t="shared" si="172"/>
        <v>0</v>
      </c>
      <c r="Q182" s="183">
        <f t="shared" si="172"/>
        <v>0</v>
      </c>
      <c r="R182" s="183">
        <f t="shared" si="172"/>
        <v>0</v>
      </c>
      <c r="S182" s="183">
        <f t="shared" si="173"/>
        <v>0</v>
      </c>
      <c r="T182" s="183">
        <f t="shared" si="173"/>
        <v>0</v>
      </c>
      <c r="U182" s="183">
        <f t="shared" si="173"/>
        <v>0</v>
      </c>
      <c r="V182" s="183">
        <f t="shared" si="173"/>
        <v>0</v>
      </c>
      <c r="W182" s="183">
        <f t="shared" si="173"/>
        <v>0</v>
      </c>
      <c r="X182" s="183">
        <f t="shared" si="173"/>
        <v>0</v>
      </c>
      <c r="Y182" s="183">
        <f t="shared" si="173"/>
        <v>0</v>
      </c>
      <c r="Z182" s="183">
        <f t="shared" si="173"/>
        <v>0</v>
      </c>
      <c r="AA182" s="183">
        <f t="shared" si="173"/>
        <v>0</v>
      </c>
      <c r="AB182" s="183">
        <f t="shared" si="173"/>
        <v>0</v>
      </c>
      <c r="AC182" s="183">
        <f t="shared" si="173"/>
        <v>0</v>
      </c>
      <c r="AD182" s="183">
        <f t="shared" si="173"/>
        <v>0</v>
      </c>
      <c r="AE182" s="183">
        <f t="shared" si="174"/>
        <v>0</v>
      </c>
      <c r="AF182" s="183">
        <f t="shared" si="174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172"/>
        <v>0</v>
      </c>
      <c r="D183" s="183">
        <f t="shared" si="172"/>
        <v>0</v>
      </c>
      <c r="E183" s="183">
        <f t="shared" si="172"/>
        <v>0</v>
      </c>
      <c r="F183" s="183">
        <f t="shared" si="172"/>
        <v>0</v>
      </c>
      <c r="G183" s="183">
        <f t="shared" si="172"/>
        <v>0</v>
      </c>
      <c r="H183" s="183">
        <f t="shared" si="172"/>
        <v>0</v>
      </c>
      <c r="I183" s="183">
        <f t="shared" si="172"/>
        <v>0</v>
      </c>
      <c r="J183" s="183">
        <f t="shared" si="172"/>
        <v>0</v>
      </c>
      <c r="K183" s="183">
        <f t="shared" si="172"/>
        <v>0</v>
      </c>
      <c r="L183" s="183">
        <f t="shared" si="172"/>
        <v>0</v>
      </c>
      <c r="M183" s="183">
        <f t="shared" si="172"/>
        <v>0</v>
      </c>
      <c r="N183" s="183">
        <f t="shared" si="172"/>
        <v>0</v>
      </c>
      <c r="O183" s="183">
        <f t="shared" si="172"/>
        <v>0</v>
      </c>
      <c r="P183" s="183">
        <f t="shared" si="172"/>
        <v>0</v>
      </c>
      <c r="Q183" s="183">
        <f t="shared" si="172"/>
        <v>0</v>
      </c>
      <c r="R183" s="183">
        <f t="shared" si="172"/>
        <v>0</v>
      </c>
      <c r="S183" s="183">
        <f t="shared" si="173"/>
        <v>0</v>
      </c>
      <c r="T183" s="183">
        <f t="shared" si="173"/>
        <v>0</v>
      </c>
      <c r="U183" s="183">
        <f t="shared" si="173"/>
        <v>0</v>
      </c>
      <c r="V183" s="183">
        <f t="shared" si="173"/>
        <v>0</v>
      </c>
      <c r="W183" s="183">
        <f t="shared" si="173"/>
        <v>0</v>
      </c>
      <c r="X183" s="183">
        <f t="shared" si="173"/>
        <v>0</v>
      </c>
      <c r="Y183" s="183">
        <f t="shared" si="173"/>
        <v>0</v>
      </c>
      <c r="Z183" s="183">
        <f t="shared" si="173"/>
        <v>0</v>
      </c>
      <c r="AA183" s="183">
        <f t="shared" si="173"/>
        <v>0</v>
      </c>
      <c r="AB183" s="183">
        <f t="shared" si="173"/>
        <v>0</v>
      </c>
      <c r="AC183" s="183">
        <f t="shared" si="173"/>
        <v>0</v>
      </c>
      <c r="AD183" s="183">
        <f t="shared" si="173"/>
        <v>0</v>
      </c>
      <c r="AE183" s="183">
        <f t="shared" si="174"/>
        <v>0</v>
      </c>
      <c r="AF183" s="183">
        <f t="shared" si="174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172"/>
        <v>0</v>
      </c>
      <c r="D184" s="183">
        <f t="shared" si="172"/>
        <v>0</v>
      </c>
      <c r="E184" s="183">
        <f t="shared" si="172"/>
        <v>0</v>
      </c>
      <c r="F184" s="183">
        <f t="shared" si="172"/>
        <v>0</v>
      </c>
      <c r="G184" s="183">
        <f t="shared" si="172"/>
        <v>0</v>
      </c>
      <c r="H184" s="183">
        <f t="shared" si="172"/>
        <v>0</v>
      </c>
      <c r="I184" s="183">
        <f t="shared" si="172"/>
        <v>0</v>
      </c>
      <c r="J184" s="183">
        <f t="shared" si="172"/>
        <v>0</v>
      </c>
      <c r="K184" s="183">
        <f t="shared" si="172"/>
        <v>0</v>
      </c>
      <c r="L184" s="183">
        <f t="shared" si="172"/>
        <v>0</v>
      </c>
      <c r="M184" s="183">
        <f t="shared" si="172"/>
        <v>0</v>
      </c>
      <c r="N184" s="183">
        <f t="shared" si="172"/>
        <v>0</v>
      </c>
      <c r="O184" s="183">
        <f t="shared" si="172"/>
        <v>0</v>
      </c>
      <c r="P184" s="183">
        <f t="shared" si="172"/>
        <v>0</v>
      </c>
      <c r="Q184" s="183">
        <f t="shared" si="172"/>
        <v>0</v>
      </c>
      <c r="R184" s="183">
        <f t="shared" si="172"/>
        <v>0</v>
      </c>
      <c r="S184" s="183">
        <f t="shared" si="173"/>
        <v>0</v>
      </c>
      <c r="T184" s="183">
        <f t="shared" si="173"/>
        <v>0</v>
      </c>
      <c r="U184" s="183">
        <f t="shared" si="173"/>
        <v>0</v>
      </c>
      <c r="V184" s="183">
        <f t="shared" si="173"/>
        <v>0</v>
      </c>
      <c r="W184" s="183">
        <f t="shared" si="173"/>
        <v>0</v>
      </c>
      <c r="X184" s="183">
        <f t="shared" si="173"/>
        <v>0</v>
      </c>
      <c r="Y184" s="183">
        <f t="shared" si="173"/>
        <v>0</v>
      </c>
      <c r="Z184" s="183">
        <f t="shared" si="173"/>
        <v>0</v>
      </c>
      <c r="AA184" s="183">
        <f t="shared" si="173"/>
        <v>0</v>
      </c>
      <c r="AB184" s="183">
        <f t="shared" si="173"/>
        <v>0</v>
      </c>
      <c r="AC184" s="183">
        <f t="shared" si="173"/>
        <v>0</v>
      </c>
      <c r="AD184" s="183">
        <f t="shared" si="173"/>
        <v>0</v>
      </c>
      <c r="AE184" s="183">
        <f t="shared" si="174"/>
        <v>0</v>
      </c>
      <c r="AF184" s="183">
        <f t="shared" si="174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172"/>
        <v>0</v>
      </c>
      <c r="D185" s="183">
        <f t="shared" si="172"/>
        <v>0</v>
      </c>
      <c r="E185" s="183">
        <f t="shared" si="172"/>
        <v>0</v>
      </c>
      <c r="F185" s="183">
        <f t="shared" si="172"/>
        <v>0</v>
      </c>
      <c r="G185" s="183">
        <f t="shared" si="172"/>
        <v>0</v>
      </c>
      <c r="H185" s="183">
        <f t="shared" si="172"/>
        <v>0</v>
      </c>
      <c r="I185" s="183">
        <f t="shared" si="172"/>
        <v>0</v>
      </c>
      <c r="J185" s="183">
        <f t="shared" si="172"/>
        <v>0</v>
      </c>
      <c r="K185" s="183">
        <f t="shared" si="172"/>
        <v>0</v>
      </c>
      <c r="L185" s="183">
        <f t="shared" si="172"/>
        <v>0</v>
      </c>
      <c r="M185" s="183">
        <f t="shared" si="172"/>
        <v>0</v>
      </c>
      <c r="N185" s="183">
        <f t="shared" si="172"/>
        <v>0</v>
      </c>
      <c r="O185" s="183">
        <f t="shared" si="172"/>
        <v>0</v>
      </c>
      <c r="P185" s="183">
        <f t="shared" si="172"/>
        <v>0</v>
      </c>
      <c r="Q185" s="183">
        <f t="shared" si="172"/>
        <v>0</v>
      </c>
      <c r="R185" s="183">
        <f t="shared" si="172"/>
        <v>0</v>
      </c>
      <c r="S185" s="183">
        <f t="shared" si="173"/>
        <v>0</v>
      </c>
      <c r="T185" s="183">
        <f t="shared" si="173"/>
        <v>0</v>
      </c>
      <c r="U185" s="183">
        <f t="shared" si="173"/>
        <v>0</v>
      </c>
      <c r="V185" s="183">
        <f t="shared" si="173"/>
        <v>0</v>
      </c>
      <c r="W185" s="183">
        <f t="shared" si="173"/>
        <v>0</v>
      </c>
      <c r="X185" s="183">
        <f t="shared" si="173"/>
        <v>0</v>
      </c>
      <c r="Y185" s="183">
        <f t="shared" si="173"/>
        <v>0</v>
      </c>
      <c r="Z185" s="183">
        <f t="shared" si="173"/>
        <v>0</v>
      </c>
      <c r="AA185" s="183">
        <f t="shared" si="173"/>
        <v>0</v>
      </c>
      <c r="AB185" s="183">
        <f t="shared" si="173"/>
        <v>0</v>
      </c>
      <c r="AC185" s="183">
        <f t="shared" si="173"/>
        <v>0</v>
      </c>
      <c r="AD185" s="183">
        <f t="shared" si="173"/>
        <v>0</v>
      </c>
      <c r="AE185" s="183">
        <f t="shared" si="174"/>
        <v>0</v>
      </c>
      <c r="AF185" s="183">
        <f t="shared" si="174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172"/>
        <v>0</v>
      </c>
      <c r="D186" s="183">
        <f t="shared" si="172"/>
        <v>0</v>
      </c>
      <c r="E186" s="183">
        <f t="shared" si="172"/>
        <v>0</v>
      </c>
      <c r="F186" s="183">
        <f t="shared" si="172"/>
        <v>0</v>
      </c>
      <c r="G186" s="183">
        <f t="shared" si="172"/>
        <v>0</v>
      </c>
      <c r="H186" s="183">
        <f t="shared" si="172"/>
        <v>0</v>
      </c>
      <c r="I186" s="183">
        <f t="shared" si="172"/>
        <v>0</v>
      </c>
      <c r="J186" s="183">
        <f t="shared" si="172"/>
        <v>0</v>
      </c>
      <c r="K186" s="183">
        <f t="shared" si="172"/>
        <v>0</v>
      </c>
      <c r="L186" s="183">
        <f t="shared" si="172"/>
        <v>0</v>
      </c>
      <c r="M186" s="183">
        <f t="shared" si="172"/>
        <v>0</v>
      </c>
      <c r="N186" s="183">
        <f t="shared" si="172"/>
        <v>0</v>
      </c>
      <c r="O186" s="183">
        <f t="shared" si="172"/>
        <v>0</v>
      </c>
      <c r="P186" s="183">
        <f t="shared" si="172"/>
        <v>0</v>
      </c>
      <c r="Q186" s="183">
        <f t="shared" si="172"/>
        <v>0</v>
      </c>
      <c r="R186" s="183">
        <f t="shared" si="172"/>
        <v>0</v>
      </c>
      <c r="S186" s="183">
        <f t="shared" si="173"/>
        <v>0</v>
      </c>
      <c r="T186" s="183">
        <f t="shared" si="173"/>
        <v>0</v>
      </c>
      <c r="U186" s="183">
        <f t="shared" si="173"/>
        <v>0</v>
      </c>
      <c r="V186" s="183">
        <f t="shared" si="173"/>
        <v>0</v>
      </c>
      <c r="W186" s="183">
        <f t="shared" si="173"/>
        <v>0</v>
      </c>
      <c r="X186" s="183">
        <f t="shared" si="173"/>
        <v>0</v>
      </c>
      <c r="Y186" s="183">
        <f t="shared" si="173"/>
        <v>0</v>
      </c>
      <c r="Z186" s="183">
        <f t="shared" si="173"/>
        <v>0</v>
      </c>
      <c r="AA186" s="183">
        <f t="shared" si="173"/>
        <v>0</v>
      </c>
      <c r="AB186" s="183">
        <f t="shared" si="173"/>
        <v>0</v>
      </c>
      <c r="AC186" s="183">
        <f t="shared" si="173"/>
        <v>0</v>
      </c>
      <c r="AD186" s="183">
        <f t="shared" si="173"/>
        <v>0</v>
      </c>
      <c r="AE186" s="183">
        <f t="shared" si="174"/>
        <v>0</v>
      </c>
      <c r="AF186" s="183">
        <f t="shared" si="174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172"/>
        <v>0</v>
      </c>
      <c r="D187" s="183">
        <f t="shared" si="172"/>
        <v>0</v>
      </c>
      <c r="E187" s="183">
        <f t="shared" si="172"/>
        <v>0</v>
      </c>
      <c r="F187" s="183">
        <f t="shared" si="172"/>
        <v>0</v>
      </c>
      <c r="G187" s="183">
        <f t="shared" si="172"/>
        <v>0</v>
      </c>
      <c r="H187" s="183">
        <f t="shared" si="172"/>
        <v>0</v>
      </c>
      <c r="I187" s="183">
        <f t="shared" si="172"/>
        <v>0</v>
      </c>
      <c r="J187" s="183">
        <f t="shared" si="172"/>
        <v>0</v>
      </c>
      <c r="K187" s="183">
        <f t="shared" si="172"/>
        <v>0</v>
      </c>
      <c r="L187" s="183">
        <f t="shared" si="172"/>
        <v>0</v>
      </c>
      <c r="M187" s="183">
        <f t="shared" si="172"/>
        <v>0</v>
      </c>
      <c r="N187" s="183">
        <f t="shared" si="172"/>
        <v>0</v>
      </c>
      <c r="O187" s="183">
        <f t="shared" si="172"/>
        <v>0</v>
      </c>
      <c r="P187" s="183">
        <f t="shared" si="172"/>
        <v>0</v>
      </c>
      <c r="Q187" s="183">
        <f t="shared" si="172"/>
        <v>0</v>
      </c>
      <c r="R187" s="183">
        <f t="shared" si="172"/>
        <v>0</v>
      </c>
      <c r="S187" s="183">
        <f t="shared" si="173"/>
        <v>0</v>
      </c>
      <c r="T187" s="183">
        <f t="shared" si="173"/>
        <v>0</v>
      </c>
      <c r="U187" s="183">
        <f t="shared" si="173"/>
        <v>0</v>
      </c>
      <c r="V187" s="183">
        <f t="shared" si="173"/>
        <v>0</v>
      </c>
      <c r="W187" s="183">
        <f t="shared" si="173"/>
        <v>0</v>
      </c>
      <c r="X187" s="183">
        <f t="shared" si="173"/>
        <v>0</v>
      </c>
      <c r="Y187" s="183">
        <f t="shared" si="173"/>
        <v>0</v>
      </c>
      <c r="Z187" s="183">
        <f t="shared" si="173"/>
        <v>0</v>
      </c>
      <c r="AA187" s="183">
        <f t="shared" si="173"/>
        <v>0</v>
      </c>
      <c r="AB187" s="183">
        <f t="shared" si="173"/>
        <v>0</v>
      </c>
      <c r="AC187" s="183">
        <f t="shared" si="173"/>
        <v>0</v>
      </c>
      <c r="AD187" s="183">
        <f t="shared" si="173"/>
        <v>0</v>
      </c>
      <c r="AE187" s="183">
        <f t="shared" si="174"/>
        <v>0</v>
      </c>
      <c r="AF187" s="183">
        <f t="shared" si="174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172"/>
        <v>0</v>
      </c>
      <c r="D188" s="183">
        <f t="shared" si="172"/>
        <v>0</v>
      </c>
      <c r="E188" s="183">
        <f t="shared" si="172"/>
        <v>0</v>
      </c>
      <c r="F188" s="183">
        <f t="shared" si="172"/>
        <v>0</v>
      </c>
      <c r="G188" s="183">
        <f t="shared" si="172"/>
        <v>0</v>
      </c>
      <c r="H188" s="183">
        <f t="shared" si="172"/>
        <v>0</v>
      </c>
      <c r="I188" s="183">
        <f t="shared" si="172"/>
        <v>0</v>
      </c>
      <c r="J188" s="183">
        <f t="shared" si="172"/>
        <v>0</v>
      </c>
      <c r="K188" s="183">
        <f t="shared" si="172"/>
        <v>0</v>
      </c>
      <c r="L188" s="183">
        <f t="shared" si="172"/>
        <v>0</v>
      </c>
      <c r="M188" s="183">
        <f t="shared" si="172"/>
        <v>0</v>
      </c>
      <c r="N188" s="183">
        <f t="shared" si="172"/>
        <v>0</v>
      </c>
      <c r="O188" s="183">
        <f t="shared" si="172"/>
        <v>0</v>
      </c>
      <c r="P188" s="183">
        <f t="shared" si="172"/>
        <v>0</v>
      </c>
      <c r="Q188" s="183">
        <f t="shared" si="172"/>
        <v>0</v>
      </c>
      <c r="R188" s="183">
        <f t="shared" si="172"/>
        <v>0</v>
      </c>
      <c r="S188" s="183">
        <f t="shared" si="173"/>
        <v>0</v>
      </c>
      <c r="T188" s="183">
        <f t="shared" si="173"/>
        <v>0</v>
      </c>
      <c r="U188" s="183">
        <f t="shared" si="173"/>
        <v>0</v>
      </c>
      <c r="V188" s="183">
        <f t="shared" si="173"/>
        <v>0</v>
      </c>
      <c r="W188" s="183">
        <f t="shared" si="173"/>
        <v>0</v>
      </c>
      <c r="X188" s="183">
        <f t="shared" si="173"/>
        <v>0</v>
      </c>
      <c r="Y188" s="183">
        <f t="shared" si="173"/>
        <v>0</v>
      </c>
      <c r="Z188" s="183">
        <f t="shared" si="173"/>
        <v>0</v>
      </c>
      <c r="AA188" s="183">
        <f t="shared" si="173"/>
        <v>0</v>
      </c>
      <c r="AB188" s="183">
        <f t="shared" si="173"/>
        <v>0</v>
      </c>
      <c r="AC188" s="183">
        <f t="shared" si="173"/>
        <v>0</v>
      </c>
      <c r="AD188" s="183">
        <f t="shared" si="173"/>
        <v>0</v>
      </c>
      <c r="AE188" s="183">
        <f t="shared" si="174"/>
        <v>0</v>
      </c>
      <c r="AF188" s="183">
        <f t="shared" si="174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172"/>
        <v>0</v>
      </c>
      <c r="D189" s="183">
        <f t="shared" si="172"/>
        <v>0</v>
      </c>
      <c r="E189" s="183">
        <f t="shared" si="172"/>
        <v>0</v>
      </c>
      <c r="F189" s="183">
        <f t="shared" si="172"/>
        <v>0</v>
      </c>
      <c r="G189" s="183">
        <f t="shared" si="172"/>
        <v>0</v>
      </c>
      <c r="H189" s="183">
        <f t="shared" si="172"/>
        <v>0</v>
      </c>
      <c r="I189" s="183">
        <f t="shared" si="172"/>
        <v>0</v>
      </c>
      <c r="J189" s="183">
        <f t="shared" si="172"/>
        <v>0</v>
      </c>
      <c r="K189" s="183">
        <f t="shared" si="172"/>
        <v>0</v>
      </c>
      <c r="L189" s="183">
        <f t="shared" si="172"/>
        <v>0</v>
      </c>
      <c r="M189" s="183">
        <f t="shared" si="172"/>
        <v>0</v>
      </c>
      <c r="N189" s="183">
        <f t="shared" si="172"/>
        <v>0</v>
      </c>
      <c r="O189" s="183">
        <f t="shared" si="172"/>
        <v>0</v>
      </c>
      <c r="P189" s="183">
        <f t="shared" si="172"/>
        <v>0</v>
      </c>
      <c r="Q189" s="183">
        <f t="shared" si="172"/>
        <v>0</v>
      </c>
      <c r="R189" s="183">
        <f t="shared" si="172"/>
        <v>0</v>
      </c>
      <c r="S189" s="183">
        <f t="shared" si="173"/>
        <v>0</v>
      </c>
      <c r="T189" s="183">
        <f t="shared" si="173"/>
        <v>0</v>
      </c>
      <c r="U189" s="183">
        <f t="shared" si="173"/>
        <v>0</v>
      </c>
      <c r="V189" s="183">
        <f t="shared" si="173"/>
        <v>0</v>
      </c>
      <c r="W189" s="183">
        <f t="shared" si="173"/>
        <v>0</v>
      </c>
      <c r="X189" s="183">
        <f t="shared" si="173"/>
        <v>0</v>
      </c>
      <c r="Y189" s="183">
        <f t="shared" si="173"/>
        <v>0</v>
      </c>
      <c r="Z189" s="183">
        <f t="shared" si="173"/>
        <v>0</v>
      </c>
      <c r="AA189" s="183">
        <f t="shared" si="173"/>
        <v>0</v>
      </c>
      <c r="AB189" s="183">
        <f t="shared" si="173"/>
        <v>0</v>
      </c>
      <c r="AC189" s="183">
        <f t="shared" si="173"/>
        <v>0</v>
      </c>
      <c r="AD189" s="183">
        <f t="shared" si="173"/>
        <v>0</v>
      </c>
      <c r="AE189" s="183">
        <f t="shared" si="174"/>
        <v>0</v>
      </c>
      <c r="AF189" s="183">
        <f t="shared" si="174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172"/>
        <v>0</v>
      </c>
      <c r="D190" s="183">
        <f t="shared" si="172"/>
        <v>0</v>
      </c>
      <c r="E190" s="183">
        <f t="shared" si="172"/>
        <v>0</v>
      </c>
      <c r="F190" s="183">
        <f t="shared" si="172"/>
        <v>0</v>
      </c>
      <c r="G190" s="183">
        <f t="shared" si="172"/>
        <v>0</v>
      </c>
      <c r="H190" s="183">
        <f t="shared" si="172"/>
        <v>0</v>
      </c>
      <c r="I190" s="183">
        <f t="shared" si="172"/>
        <v>0</v>
      </c>
      <c r="J190" s="183">
        <f t="shared" si="172"/>
        <v>0</v>
      </c>
      <c r="K190" s="183">
        <f t="shared" si="172"/>
        <v>0</v>
      </c>
      <c r="L190" s="183">
        <f t="shared" si="172"/>
        <v>0</v>
      </c>
      <c r="M190" s="183">
        <f t="shared" si="172"/>
        <v>0</v>
      </c>
      <c r="N190" s="183">
        <f t="shared" si="172"/>
        <v>0</v>
      </c>
      <c r="O190" s="183">
        <f t="shared" si="172"/>
        <v>0</v>
      </c>
      <c r="P190" s="183">
        <f t="shared" si="172"/>
        <v>0</v>
      </c>
      <c r="Q190" s="183">
        <f t="shared" si="172"/>
        <v>0</v>
      </c>
      <c r="R190" s="183">
        <f t="shared" si="172"/>
        <v>0</v>
      </c>
      <c r="S190" s="183">
        <f t="shared" si="173"/>
        <v>0</v>
      </c>
      <c r="T190" s="183">
        <f t="shared" si="173"/>
        <v>0</v>
      </c>
      <c r="U190" s="183">
        <f t="shared" si="173"/>
        <v>0</v>
      </c>
      <c r="V190" s="183">
        <f t="shared" si="173"/>
        <v>0</v>
      </c>
      <c r="W190" s="183">
        <f t="shared" si="173"/>
        <v>0</v>
      </c>
      <c r="X190" s="183">
        <f t="shared" si="173"/>
        <v>0</v>
      </c>
      <c r="Y190" s="183">
        <f t="shared" si="173"/>
        <v>0</v>
      </c>
      <c r="Z190" s="183">
        <f t="shared" si="173"/>
        <v>0</v>
      </c>
      <c r="AA190" s="183">
        <f t="shared" si="173"/>
        <v>0</v>
      </c>
      <c r="AB190" s="183">
        <f t="shared" si="173"/>
        <v>0</v>
      </c>
      <c r="AC190" s="183">
        <f t="shared" si="173"/>
        <v>0</v>
      </c>
      <c r="AD190" s="183">
        <f t="shared" si="173"/>
        <v>0</v>
      </c>
      <c r="AE190" s="183">
        <f t="shared" si="174"/>
        <v>0</v>
      </c>
      <c r="AF190" s="183">
        <f t="shared" si="174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172"/>
        <v>0</v>
      </c>
      <c r="D191" s="183">
        <f t="shared" si="172"/>
        <v>0</v>
      </c>
      <c r="E191" s="183">
        <f t="shared" si="172"/>
        <v>0</v>
      </c>
      <c r="F191" s="183">
        <f t="shared" si="172"/>
        <v>0</v>
      </c>
      <c r="G191" s="183">
        <f t="shared" si="172"/>
        <v>0</v>
      </c>
      <c r="H191" s="183">
        <f t="shared" si="172"/>
        <v>0</v>
      </c>
      <c r="I191" s="183">
        <f t="shared" si="172"/>
        <v>0</v>
      </c>
      <c r="J191" s="183">
        <f t="shared" si="172"/>
        <v>0</v>
      </c>
      <c r="K191" s="183">
        <f t="shared" si="172"/>
        <v>0</v>
      </c>
      <c r="L191" s="183">
        <f t="shared" si="172"/>
        <v>0</v>
      </c>
      <c r="M191" s="183">
        <f t="shared" si="172"/>
        <v>0</v>
      </c>
      <c r="N191" s="183">
        <f t="shared" si="172"/>
        <v>0</v>
      </c>
      <c r="O191" s="183">
        <f t="shared" si="172"/>
        <v>0</v>
      </c>
      <c r="P191" s="183">
        <f t="shared" si="172"/>
        <v>0</v>
      </c>
      <c r="Q191" s="183">
        <f t="shared" si="172"/>
        <v>0</v>
      </c>
      <c r="R191" s="183">
        <f t="shared" si="172"/>
        <v>0</v>
      </c>
      <c r="S191" s="183">
        <f t="shared" si="173"/>
        <v>0</v>
      </c>
      <c r="T191" s="183">
        <f t="shared" si="173"/>
        <v>0</v>
      </c>
      <c r="U191" s="183">
        <f t="shared" si="173"/>
        <v>0</v>
      </c>
      <c r="V191" s="183">
        <f t="shared" si="173"/>
        <v>0</v>
      </c>
      <c r="W191" s="183">
        <f t="shared" si="173"/>
        <v>0</v>
      </c>
      <c r="X191" s="183">
        <f t="shared" si="173"/>
        <v>0</v>
      </c>
      <c r="Y191" s="183">
        <f t="shared" si="173"/>
        <v>0</v>
      </c>
      <c r="Z191" s="183">
        <f t="shared" si="173"/>
        <v>0</v>
      </c>
      <c r="AA191" s="183">
        <f t="shared" si="173"/>
        <v>0</v>
      </c>
      <c r="AB191" s="183">
        <f t="shared" si="173"/>
        <v>0</v>
      </c>
      <c r="AC191" s="183">
        <f t="shared" si="173"/>
        <v>0</v>
      </c>
      <c r="AD191" s="183">
        <f t="shared" ref="AD191:AF195" si="175">AC191</f>
        <v>0</v>
      </c>
      <c r="AE191" s="183">
        <f t="shared" si="175"/>
        <v>0</v>
      </c>
      <c r="AF191" s="183">
        <f t="shared" si="175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172"/>
        <v>0</v>
      </c>
      <c r="D192" s="183">
        <f t="shared" si="172"/>
        <v>0</v>
      </c>
      <c r="E192" s="183">
        <f t="shared" si="172"/>
        <v>0</v>
      </c>
      <c r="F192" s="183">
        <f t="shared" si="172"/>
        <v>0</v>
      </c>
      <c r="G192" s="183">
        <f t="shared" si="172"/>
        <v>0</v>
      </c>
      <c r="H192" s="183">
        <f t="shared" si="172"/>
        <v>0</v>
      </c>
      <c r="I192" s="183">
        <f t="shared" si="172"/>
        <v>0</v>
      </c>
      <c r="J192" s="183">
        <f t="shared" si="172"/>
        <v>0</v>
      </c>
      <c r="K192" s="183">
        <f t="shared" si="172"/>
        <v>0</v>
      </c>
      <c r="L192" s="183">
        <f t="shared" si="172"/>
        <v>0</v>
      </c>
      <c r="M192" s="183">
        <f t="shared" si="172"/>
        <v>0</v>
      </c>
      <c r="N192" s="183">
        <f t="shared" si="172"/>
        <v>0</v>
      </c>
      <c r="O192" s="183">
        <f t="shared" si="172"/>
        <v>0</v>
      </c>
      <c r="P192" s="183">
        <f t="shared" si="172"/>
        <v>0</v>
      </c>
      <c r="Q192" s="183">
        <f t="shared" si="172"/>
        <v>0</v>
      </c>
      <c r="R192" s="183">
        <f t="shared" si="172"/>
        <v>0</v>
      </c>
      <c r="S192" s="183">
        <f t="shared" si="173"/>
        <v>0</v>
      </c>
      <c r="T192" s="183">
        <f t="shared" si="173"/>
        <v>0</v>
      </c>
      <c r="U192" s="183">
        <f t="shared" si="173"/>
        <v>0</v>
      </c>
      <c r="V192" s="183">
        <f t="shared" si="173"/>
        <v>0</v>
      </c>
      <c r="W192" s="183">
        <f t="shared" si="173"/>
        <v>0</v>
      </c>
      <c r="X192" s="183">
        <f t="shared" si="173"/>
        <v>0</v>
      </c>
      <c r="Y192" s="183">
        <f t="shared" si="173"/>
        <v>0</v>
      </c>
      <c r="Z192" s="183">
        <f t="shared" si="173"/>
        <v>0</v>
      </c>
      <c r="AA192" s="183">
        <f t="shared" si="173"/>
        <v>0</v>
      </c>
      <c r="AB192" s="183">
        <f t="shared" si="173"/>
        <v>0</v>
      </c>
      <c r="AC192" s="183">
        <f t="shared" si="173"/>
        <v>0</v>
      </c>
      <c r="AD192" s="183">
        <f t="shared" si="175"/>
        <v>0</v>
      </c>
      <c r="AE192" s="183">
        <f t="shared" si="175"/>
        <v>0</v>
      </c>
      <c r="AF192" s="183">
        <f t="shared" si="175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172"/>
        <v>0</v>
      </c>
      <c r="D193" s="183">
        <f t="shared" si="172"/>
        <v>0</v>
      </c>
      <c r="E193" s="183">
        <f t="shared" si="172"/>
        <v>0</v>
      </c>
      <c r="F193" s="183">
        <f t="shared" si="172"/>
        <v>0</v>
      </c>
      <c r="G193" s="183">
        <f t="shared" si="172"/>
        <v>0</v>
      </c>
      <c r="H193" s="183">
        <f t="shared" si="172"/>
        <v>0</v>
      </c>
      <c r="I193" s="183">
        <f t="shared" si="172"/>
        <v>0</v>
      </c>
      <c r="J193" s="183">
        <f t="shared" si="172"/>
        <v>0</v>
      </c>
      <c r="K193" s="183">
        <f t="shared" si="172"/>
        <v>0</v>
      </c>
      <c r="L193" s="183">
        <f t="shared" si="172"/>
        <v>0</v>
      </c>
      <c r="M193" s="183">
        <f t="shared" si="172"/>
        <v>0</v>
      </c>
      <c r="N193" s="183">
        <f t="shared" si="172"/>
        <v>0</v>
      </c>
      <c r="O193" s="183">
        <f t="shared" si="172"/>
        <v>0</v>
      </c>
      <c r="P193" s="183">
        <f t="shared" si="172"/>
        <v>0</v>
      </c>
      <c r="Q193" s="183">
        <f t="shared" si="172"/>
        <v>0</v>
      </c>
      <c r="R193" s="183">
        <f t="shared" si="172"/>
        <v>0</v>
      </c>
      <c r="S193" s="183">
        <f t="shared" si="173"/>
        <v>0</v>
      </c>
      <c r="T193" s="183">
        <f t="shared" si="173"/>
        <v>0</v>
      </c>
      <c r="U193" s="183">
        <f t="shared" si="173"/>
        <v>0</v>
      </c>
      <c r="V193" s="183">
        <f t="shared" si="173"/>
        <v>0</v>
      </c>
      <c r="W193" s="183">
        <f t="shared" si="173"/>
        <v>0</v>
      </c>
      <c r="X193" s="183">
        <f t="shared" si="173"/>
        <v>0</v>
      </c>
      <c r="Y193" s="183">
        <f t="shared" si="173"/>
        <v>0</v>
      </c>
      <c r="Z193" s="183">
        <f t="shared" si="173"/>
        <v>0</v>
      </c>
      <c r="AA193" s="183">
        <f t="shared" si="173"/>
        <v>0</v>
      </c>
      <c r="AB193" s="183">
        <f t="shared" si="173"/>
        <v>0</v>
      </c>
      <c r="AC193" s="183">
        <f t="shared" si="173"/>
        <v>0</v>
      </c>
      <c r="AD193" s="183">
        <f t="shared" si="175"/>
        <v>0</v>
      </c>
      <c r="AE193" s="183">
        <f t="shared" si="175"/>
        <v>0</v>
      </c>
      <c r="AF193" s="183">
        <f t="shared" si="175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172"/>
        <v>0</v>
      </c>
      <c r="D194" s="183">
        <f t="shared" si="172"/>
        <v>0</v>
      </c>
      <c r="E194" s="183">
        <f t="shared" si="172"/>
        <v>0</v>
      </c>
      <c r="F194" s="183">
        <f t="shared" si="172"/>
        <v>0</v>
      </c>
      <c r="G194" s="183">
        <f t="shared" si="172"/>
        <v>0</v>
      </c>
      <c r="H194" s="183">
        <f t="shared" si="172"/>
        <v>0</v>
      </c>
      <c r="I194" s="183">
        <f t="shared" si="172"/>
        <v>0</v>
      </c>
      <c r="J194" s="183">
        <f t="shared" si="172"/>
        <v>0</v>
      </c>
      <c r="K194" s="183">
        <f t="shared" si="172"/>
        <v>0</v>
      </c>
      <c r="L194" s="183">
        <f t="shared" si="172"/>
        <v>0</v>
      </c>
      <c r="M194" s="183">
        <f t="shared" si="172"/>
        <v>0</v>
      </c>
      <c r="N194" s="183">
        <f t="shared" si="172"/>
        <v>0</v>
      </c>
      <c r="O194" s="183">
        <f t="shared" si="172"/>
        <v>0</v>
      </c>
      <c r="P194" s="183">
        <f t="shared" si="172"/>
        <v>0</v>
      </c>
      <c r="Q194" s="183">
        <f t="shared" si="172"/>
        <v>0</v>
      </c>
      <c r="R194" s="183">
        <f t="shared" si="172"/>
        <v>0</v>
      </c>
      <c r="S194" s="183">
        <f t="shared" si="173"/>
        <v>0</v>
      </c>
      <c r="T194" s="183">
        <f t="shared" si="173"/>
        <v>0</v>
      </c>
      <c r="U194" s="183">
        <f t="shared" si="173"/>
        <v>0</v>
      </c>
      <c r="V194" s="183">
        <f t="shared" si="173"/>
        <v>0</v>
      </c>
      <c r="W194" s="183">
        <f t="shared" si="173"/>
        <v>0</v>
      </c>
      <c r="X194" s="183">
        <f t="shared" si="173"/>
        <v>0</v>
      </c>
      <c r="Y194" s="183">
        <f t="shared" si="173"/>
        <v>0</v>
      </c>
      <c r="Z194" s="183">
        <f t="shared" si="173"/>
        <v>0</v>
      </c>
      <c r="AA194" s="183">
        <f t="shared" si="173"/>
        <v>0</v>
      </c>
      <c r="AB194" s="183">
        <f t="shared" si="173"/>
        <v>0</v>
      </c>
      <c r="AC194" s="183">
        <f t="shared" si="173"/>
        <v>0</v>
      </c>
      <c r="AD194" s="183">
        <f t="shared" si="175"/>
        <v>0</v>
      </c>
      <c r="AE194" s="183">
        <f t="shared" si="175"/>
        <v>0</v>
      </c>
      <c r="AF194" s="183">
        <f t="shared" si="175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172"/>
        <v>0</v>
      </c>
      <c r="D195" s="183">
        <f t="shared" si="172"/>
        <v>0</v>
      </c>
      <c r="E195" s="183">
        <f t="shared" si="172"/>
        <v>0</v>
      </c>
      <c r="F195" s="183">
        <f t="shared" si="172"/>
        <v>0</v>
      </c>
      <c r="G195" s="183">
        <f t="shared" si="172"/>
        <v>0</v>
      </c>
      <c r="H195" s="183">
        <f t="shared" si="172"/>
        <v>0</v>
      </c>
      <c r="I195" s="183">
        <f t="shared" si="172"/>
        <v>0</v>
      </c>
      <c r="J195" s="183">
        <f t="shared" si="172"/>
        <v>0</v>
      </c>
      <c r="K195" s="183">
        <f t="shared" si="172"/>
        <v>0</v>
      </c>
      <c r="L195" s="183">
        <f t="shared" si="172"/>
        <v>0</v>
      </c>
      <c r="M195" s="183">
        <f t="shared" si="172"/>
        <v>0</v>
      </c>
      <c r="N195" s="183">
        <f t="shared" si="172"/>
        <v>0</v>
      </c>
      <c r="O195" s="183">
        <f t="shared" si="172"/>
        <v>0</v>
      </c>
      <c r="P195" s="183">
        <f t="shared" si="172"/>
        <v>0</v>
      </c>
      <c r="Q195" s="183">
        <f t="shared" si="172"/>
        <v>0</v>
      </c>
      <c r="R195" s="183">
        <f t="shared" ref="R195:AA213" si="176">Q195</f>
        <v>0</v>
      </c>
      <c r="S195" s="183">
        <f t="shared" si="176"/>
        <v>0</v>
      </c>
      <c r="T195" s="183">
        <f t="shared" si="176"/>
        <v>0</v>
      </c>
      <c r="U195" s="183">
        <f t="shared" si="176"/>
        <v>0</v>
      </c>
      <c r="V195" s="183">
        <f t="shared" si="176"/>
        <v>0</v>
      </c>
      <c r="W195" s="183">
        <f t="shared" si="176"/>
        <v>0</v>
      </c>
      <c r="X195" s="183">
        <f t="shared" si="176"/>
        <v>0</v>
      </c>
      <c r="Y195" s="183">
        <f t="shared" si="176"/>
        <v>0</v>
      </c>
      <c r="Z195" s="183">
        <f t="shared" si="176"/>
        <v>0</v>
      </c>
      <c r="AA195" s="183">
        <f t="shared" si="176"/>
        <v>0</v>
      </c>
      <c r="AB195" s="183">
        <f t="shared" si="173"/>
        <v>0</v>
      </c>
      <c r="AC195" s="183">
        <f t="shared" si="173"/>
        <v>0</v>
      </c>
      <c r="AD195" s="183">
        <f t="shared" si="175"/>
        <v>0</v>
      </c>
      <c r="AE195" s="183">
        <f t="shared" si="175"/>
        <v>0</v>
      </c>
      <c r="AF195" s="183">
        <f t="shared" si="175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177">B196</f>
        <v>0</v>
      </c>
      <c r="D196" s="183">
        <f t="shared" si="177"/>
        <v>0</v>
      </c>
      <c r="E196" s="183">
        <f t="shared" si="177"/>
        <v>0</v>
      </c>
      <c r="F196" s="183">
        <f t="shared" si="177"/>
        <v>0</v>
      </c>
      <c r="G196" s="183">
        <f t="shared" si="177"/>
        <v>0</v>
      </c>
      <c r="H196" s="183">
        <f t="shared" si="177"/>
        <v>0</v>
      </c>
      <c r="I196" s="183">
        <f t="shared" si="177"/>
        <v>0</v>
      </c>
      <c r="J196" s="183">
        <f t="shared" si="177"/>
        <v>0</v>
      </c>
      <c r="K196" s="183">
        <f t="shared" si="177"/>
        <v>0</v>
      </c>
      <c r="L196" s="183">
        <f t="shared" si="177"/>
        <v>0</v>
      </c>
      <c r="M196" s="183">
        <f t="shared" si="177"/>
        <v>0</v>
      </c>
      <c r="N196" s="183">
        <f t="shared" si="177"/>
        <v>0</v>
      </c>
      <c r="O196" s="183">
        <f t="shared" si="177"/>
        <v>0</v>
      </c>
      <c r="P196" s="183">
        <f t="shared" si="177"/>
        <v>0</v>
      </c>
      <c r="Q196" s="183">
        <f t="shared" si="177"/>
        <v>0</v>
      </c>
      <c r="R196" s="183">
        <f t="shared" si="177"/>
        <v>0</v>
      </c>
      <c r="S196" s="183">
        <f t="shared" si="176"/>
        <v>0</v>
      </c>
      <c r="T196" s="183">
        <f t="shared" si="176"/>
        <v>0</v>
      </c>
      <c r="U196" s="183">
        <f t="shared" si="176"/>
        <v>0</v>
      </c>
      <c r="V196" s="183">
        <f t="shared" si="176"/>
        <v>0</v>
      </c>
      <c r="W196" s="183">
        <f t="shared" si="176"/>
        <v>0</v>
      </c>
      <c r="X196" s="183">
        <f t="shared" si="176"/>
        <v>0</v>
      </c>
      <c r="Y196" s="183">
        <f t="shared" si="176"/>
        <v>0</v>
      </c>
      <c r="Z196" s="183">
        <f t="shared" si="176"/>
        <v>0</v>
      </c>
      <c r="AA196" s="183">
        <f t="shared" si="176"/>
        <v>0</v>
      </c>
      <c r="AB196" s="183">
        <f t="shared" ref="AB196:AF212" si="178">AA196</f>
        <v>0</v>
      </c>
      <c r="AC196" s="183">
        <f t="shared" si="178"/>
        <v>0</v>
      </c>
      <c r="AD196" s="183">
        <f t="shared" si="178"/>
        <v>0</v>
      </c>
      <c r="AE196" s="183">
        <f t="shared" si="178"/>
        <v>0</v>
      </c>
      <c r="AF196" s="183">
        <f t="shared" si="178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177"/>
        <v>0</v>
      </c>
      <c r="D197" s="183">
        <f t="shared" si="177"/>
        <v>0</v>
      </c>
      <c r="E197" s="183">
        <f t="shared" si="177"/>
        <v>0</v>
      </c>
      <c r="F197" s="183">
        <f t="shared" si="177"/>
        <v>0</v>
      </c>
      <c r="G197" s="183">
        <f t="shared" si="177"/>
        <v>0</v>
      </c>
      <c r="H197" s="183">
        <f t="shared" si="177"/>
        <v>0</v>
      </c>
      <c r="I197" s="183">
        <f t="shared" si="177"/>
        <v>0</v>
      </c>
      <c r="J197" s="183">
        <f t="shared" si="177"/>
        <v>0</v>
      </c>
      <c r="K197" s="183">
        <f t="shared" si="177"/>
        <v>0</v>
      </c>
      <c r="L197" s="183">
        <f t="shared" si="177"/>
        <v>0</v>
      </c>
      <c r="M197" s="183">
        <f t="shared" si="177"/>
        <v>0</v>
      </c>
      <c r="N197" s="183">
        <f t="shared" si="177"/>
        <v>0</v>
      </c>
      <c r="O197" s="183">
        <f t="shared" si="177"/>
        <v>0</v>
      </c>
      <c r="P197" s="183">
        <f t="shared" si="177"/>
        <v>0</v>
      </c>
      <c r="Q197" s="183">
        <f t="shared" si="177"/>
        <v>0</v>
      </c>
      <c r="R197" s="183">
        <f t="shared" si="177"/>
        <v>0</v>
      </c>
      <c r="S197" s="183">
        <f t="shared" si="176"/>
        <v>0</v>
      </c>
      <c r="T197" s="183">
        <f t="shared" si="176"/>
        <v>0</v>
      </c>
      <c r="U197" s="183">
        <f t="shared" si="176"/>
        <v>0</v>
      </c>
      <c r="V197" s="183">
        <f t="shared" si="176"/>
        <v>0</v>
      </c>
      <c r="W197" s="183">
        <f t="shared" si="176"/>
        <v>0</v>
      </c>
      <c r="X197" s="183">
        <f t="shared" si="176"/>
        <v>0</v>
      </c>
      <c r="Y197" s="183">
        <f t="shared" si="176"/>
        <v>0</v>
      </c>
      <c r="Z197" s="183">
        <f t="shared" si="176"/>
        <v>0</v>
      </c>
      <c r="AA197" s="183">
        <f t="shared" si="176"/>
        <v>0</v>
      </c>
      <c r="AB197" s="183">
        <f t="shared" si="178"/>
        <v>0</v>
      </c>
      <c r="AC197" s="183">
        <f t="shared" si="178"/>
        <v>0</v>
      </c>
      <c r="AD197" s="183">
        <f t="shared" si="178"/>
        <v>0</v>
      </c>
      <c r="AE197" s="183">
        <f t="shared" si="178"/>
        <v>0</v>
      </c>
      <c r="AF197" s="183">
        <f t="shared" si="178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177"/>
        <v>0</v>
      </c>
      <c r="D198" s="183">
        <f t="shared" si="177"/>
        <v>0</v>
      </c>
      <c r="E198" s="183">
        <f t="shared" si="177"/>
        <v>0</v>
      </c>
      <c r="F198" s="183">
        <f t="shared" si="177"/>
        <v>0</v>
      </c>
      <c r="G198" s="183">
        <f t="shared" si="177"/>
        <v>0</v>
      </c>
      <c r="H198" s="183">
        <f t="shared" si="177"/>
        <v>0</v>
      </c>
      <c r="I198" s="183">
        <f t="shared" si="177"/>
        <v>0</v>
      </c>
      <c r="J198" s="183">
        <f t="shared" si="177"/>
        <v>0</v>
      </c>
      <c r="K198" s="183">
        <f t="shared" si="177"/>
        <v>0</v>
      </c>
      <c r="L198" s="183">
        <f t="shared" si="177"/>
        <v>0</v>
      </c>
      <c r="M198" s="183">
        <f t="shared" si="177"/>
        <v>0</v>
      </c>
      <c r="N198" s="183">
        <f t="shared" si="177"/>
        <v>0</v>
      </c>
      <c r="O198" s="183">
        <f t="shared" si="177"/>
        <v>0</v>
      </c>
      <c r="P198" s="183">
        <f t="shared" si="177"/>
        <v>0</v>
      </c>
      <c r="Q198" s="183">
        <f t="shared" si="177"/>
        <v>0</v>
      </c>
      <c r="R198" s="183">
        <f t="shared" si="177"/>
        <v>0</v>
      </c>
      <c r="S198" s="183">
        <f t="shared" si="176"/>
        <v>0</v>
      </c>
      <c r="T198" s="183">
        <f t="shared" si="176"/>
        <v>0</v>
      </c>
      <c r="U198" s="183">
        <f t="shared" si="176"/>
        <v>0</v>
      </c>
      <c r="V198" s="183">
        <f t="shared" si="176"/>
        <v>0</v>
      </c>
      <c r="W198" s="183">
        <f t="shared" si="176"/>
        <v>0</v>
      </c>
      <c r="X198" s="183">
        <f t="shared" si="176"/>
        <v>0</v>
      </c>
      <c r="Y198" s="183">
        <f t="shared" si="176"/>
        <v>0</v>
      </c>
      <c r="Z198" s="183">
        <f t="shared" si="176"/>
        <v>0</v>
      </c>
      <c r="AA198" s="183">
        <f t="shared" si="176"/>
        <v>0</v>
      </c>
      <c r="AB198" s="183">
        <f t="shared" si="178"/>
        <v>0</v>
      </c>
      <c r="AC198" s="183">
        <f t="shared" si="178"/>
        <v>0</v>
      </c>
      <c r="AD198" s="183">
        <f t="shared" si="178"/>
        <v>0</v>
      </c>
      <c r="AE198" s="183">
        <f t="shared" si="178"/>
        <v>0</v>
      </c>
      <c r="AF198" s="183">
        <f t="shared" si="178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177"/>
        <v>0</v>
      </c>
      <c r="D199" s="183">
        <f t="shared" si="177"/>
        <v>0</v>
      </c>
      <c r="E199" s="183">
        <f t="shared" si="177"/>
        <v>0</v>
      </c>
      <c r="F199" s="183">
        <f t="shared" si="177"/>
        <v>0</v>
      </c>
      <c r="G199" s="183">
        <f t="shared" si="177"/>
        <v>0</v>
      </c>
      <c r="H199" s="183">
        <f t="shared" si="177"/>
        <v>0</v>
      </c>
      <c r="I199" s="183">
        <f t="shared" si="177"/>
        <v>0</v>
      </c>
      <c r="J199" s="183">
        <f t="shared" si="177"/>
        <v>0</v>
      </c>
      <c r="K199" s="183">
        <f t="shared" si="177"/>
        <v>0</v>
      </c>
      <c r="L199" s="183">
        <f t="shared" si="177"/>
        <v>0</v>
      </c>
      <c r="M199" s="183">
        <f t="shared" si="177"/>
        <v>0</v>
      </c>
      <c r="N199" s="183">
        <f t="shared" si="177"/>
        <v>0</v>
      </c>
      <c r="O199" s="183">
        <f t="shared" si="177"/>
        <v>0</v>
      </c>
      <c r="P199" s="183">
        <f t="shared" si="177"/>
        <v>0</v>
      </c>
      <c r="Q199" s="183">
        <f t="shared" si="177"/>
        <v>0</v>
      </c>
      <c r="R199" s="183">
        <f t="shared" si="177"/>
        <v>0</v>
      </c>
      <c r="S199" s="183">
        <f t="shared" si="176"/>
        <v>0</v>
      </c>
      <c r="T199" s="183">
        <f t="shared" si="176"/>
        <v>0</v>
      </c>
      <c r="U199" s="183">
        <f t="shared" si="176"/>
        <v>0</v>
      </c>
      <c r="V199" s="183">
        <f t="shared" si="176"/>
        <v>0</v>
      </c>
      <c r="W199" s="183">
        <f t="shared" si="176"/>
        <v>0</v>
      </c>
      <c r="X199" s="183">
        <f t="shared" si="176"/>
        <v>0</v>
      </c>
      <c r="Y199" s="183">
        <f t="shared" si="176"/>
        <v>0</v>
      </c>
      <c r="Z199" s="183">
        <f t="shared" si="176"/>
        <v>0</v>
      </c>
      <c r="AA199" s="183">
        <f t="shared" si="176"/>
        <v>0</v>
      </c>
      <c r="AB199" s="183">
        <f t="shared" si="178"/>
        <v>0</v>
      </c>
      <c r="AC199" s="183">
        <f t="shared" si="178"/>
        <v>0</v>
      </c>
      <c r="AD199" s="183">
        <f t="shared" si="178"/>
        <v>0</v>
      </c>
      <c r="AE199" s="183">
        <f t="shared" si="178"/>
        <v>0</v>
      </c>
      <c r="AF199" s="183">
        <f t="shared" si="178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177"/>
        <v>0</v>
      </c>
      <c r="D200" s="183">
        <f t="shared" si="177"/>
        <v>0</v>
      </c>
      <c r="E200" s="183">
        <f t="shared" si="177"/>
        <v>0</v>
      </c>
      <c r="F200" s="183">
        <f t="shared" si="177"/>
        <v>0</v>
      </c>
      <c r="G200" s="183">
        <f t="shared" si="177"/>
        <v>0</v>
      </c>
      <c r="H200" s="183">
        <f t="shared" si="177"/>
        <v>0</v>
      </c>
      <c r="I200" s="183">
        <f t="shared" si="177"/>
        <v>0</v>
      </c>
      <c r="J200" s="183">
        <f t="shared" si="177"/>
        <v>0</v>
      </c>
      <c r="K200" s="183">
        <f t="shared" si="177"/>
        <v>0</v>
      </c>
      <c r="L200" s="183">
        <f t="shared" si="177"/>
        <v>0</v>
      </c>
      <c r="M200" s="183">
        <f t="shared" si="177"/>
        <v>0</v>
      </c>
      <c r="N200" s="183">
        <f t="shared" si="177"/>
        <v>0</v>
      </c>
      <c r="O200" s="183">
        <f t="shared" si="177"/>
        <v>0</v>
      </c>
      <c r="P200" s="183">
        <f t="shared" si="177"/>
        <v>0</v>
      </c>
      <c r="Q200" s="183">
        <f t="shared" si="177"/>
        <v>0</v>
      </c>
      <c r="R200" s="183">
        <f t="shared" si="177"/>
        <v>0</v>
      </c>
      <c r="S200" s="183">
        <f t="shared" si="176"/>
        <v>0</v>
      </c>
      <c r="T200" s="183">
        <f t="shared" si="176"/>
        <v>0</v>
      </c>
      <c r="U200" s="183">
        <f t="shared" si="176"/>
        <v>0</v>
      </c>
      <c r="V200" s="183">
        <f t="shared" si="176"/>
        <v>0</v>
      </c>
      <c r="W200" s="183">
        <f t="shared" si="176"/>
        <v>0</v>
      </c>
      <c r="X200" s="183">
        <f t="shared" si="176"/>
        <v>0</v>
      </c>
      <c r="Y200" s="183">
        <f t="shared" si="176"/>
        <v>0</v>
      </c>
      <c r="Z200" s="183">
        <f t="shared" si="176"/>
        <v>0</v>
      </c>
      <c r="AA200" s="183">
        <f t="shared" si="176"/>
        <v>0</v>
      </c>
      <c r="AB200" s="183">
        <f t="shared" si="178"/>
        <v>0</v>
      </c>
      <c r="AC200" s="183">
        <f t="shared" si="178"/>
        <v>0</v>
      </c>
      <c r="AD200" s="183">
        <f t="shared" si="178"/>
        <v>0</v>
      </c>
      <c r="AE200" s="183">
        <f t="shared" si="178"/>
        <v>0</v>
      </c>
      <c r="AF200" s="183">
        <f t="shared" si="178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77"/>
        <v>0</v>
      </c>
      <c r="D201" s="183">
        <f t="shared" si="177"/>
        <v>0</v>
      </c>
      <c r="E201" s="183">
        <f t="shared" si="177"/>
        <v>0</v>
      </c>
      <c r="F201" s="183">
        <f t="shared" si="177"/>
        <v>0</v>
      </c>
      <c r="G201" s="183">
        <f t="shared" si="177"/>
        <v>0</v>
      </c>
      <c r="H201" s="183">
        <f t="shared" si="177"/>
        <v>0</v>
      </c>
      <c r="I201" s="183">
        <f t="shared" si="177"/>
        <v>0</v>
      </c>
      <c r="J201" s="183">
        <f t="shared" si="177"/>
        <v>0</v>
      </c>
      <c r="K201" s="183">
        <f t="shared" si="177"/>
        <v>0</v>
      </c>
      <c r="L201" s="183">
        <f t="shared" si="177"/>
        <v>0</v>
      </c>
      <c r="M201" s="183">
        <f t="shared" si="177"/>
        <v>0</v>
      </c>
      <c r="N201" s="183">
        <f t="shared" si="177"/>
        <v>0</v>
      </c>
      <c r="O201" s="183">
        <f t="shared" si="177"/>
        <v>0</v>
      </c>
      <c r="P201" s="183">
        <f t="shared" si="177"/>
        <v>0</v>
      </c>
      <c r="Q201" s="183">
        <f t="shared" si="177"/>
        <v>0</v>
      </c>
      <c r="R201" s="183">
        <f t="shared" si="177"/>
        <v>0</v>
      </c>
      <c r="S201" s="183">
        <f t="shared" si="176"/>
        <v>0</v>
      </c>
      <c r="T201" s="183">
        <f t="shared" si="176"/>
        <v>0</v>
      </c>
      <c r="U201" s="183">
        <f t="shared" si="176"/>
        <v>0</v>
      </c>
      <c r="V201" s="183">
        <f t="shared" si="176"/>
        <v>0</v>
      </c>
      <c r="W201" s="183">
        <f t="shared" si="176"/>
        <v>0</v>
      </c>
      <c r="X201" s="183">
        <f t="shared" si="176"/>
        <v>0</v>
      </c>
      <c r="Y201" s="183">
        <f t="shared" si="176"/>
        <v>0</v>
      </c>
      <c r="Z201" s="183">
        <f t="shared" si="176"/>
        <v>0</v>
      </c>
      <c r="AA201" s="183">
        <f t="shared" si="176"/>
        <v>0</v>
      </c>
      <c r="AB201" s="183">
        <f t="shared" si="178"/>
        <v>0</v>
      </c>
      <c r="AC201" s="183">
        <f t="shared" si="178"/>
        <v>0</v>
      </c>
      <c r="AD201" s="183">
        <f t="shared" si="178"/>
        <v>0</v>
      </c>
      <c r="AE201" s="183">
        <f t="shared" si="178"/>
        <v>0</v>
      </c>
      <c r="AF201" s="183">
        <f t="shared" si="178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77"/>
        <v>0</v>
      </c>
      <c r="D202" s="183">
        <f t="shared" si="177"/>
        <v>0</v>
      </c>
      <c r="E202" s="183">
        <f t="shared" si="177"/>
        <v>0</v>
      </c>
      <c r="F202" s="183">
        <f t="shared" si="177"/>
        <v>0</v>
      </c>
      <c r="G202" s="183">
        <f t="shared" si="177"/>
        <v>0</v>
      </c>
      <c r="H202" s="183">
        <f t="shared" si="177"/>
        <v>0</v>
      </c>
      <c r="I202" s="183">
        <f t="shared" si="177"/>
        <v>0</v>
      </c>
      <c r="J202" s="183">
        <f t="shared" si="177"/>
        <v>0</v>
      </c>
      <c r="K202" s="183">
        <f t="shared" si="177"/>
        <v>0</v>
      </c>
      <c r="L202" s="183">
        <f t="shared" si="177"/>
        <v>0</v>
      </c>
      <c r="M202" s="183">
        <f t="shared" si="177"/>
        <v>0</v>
      </c>
      <c r="N202" s="183">
        <f t="shared" si="177"/>
        <v>0</v>
      </c>
      <c r="O202" s="183">
        <f t="shared" si="177"/>
        <v>0</v>
      </c>
      <c r="P202" s="183">
        <f t="shared" si="177"/>
        <v>0</v>
      </c>
      <c r="Q202" s="183">
        <f t="shared" si="177"/>
        <v>0</v>
      </c>
      <c r="R202" s="183">
        <f t="shared" si="177"/>
        <v>0</v>
      </c>
      <c r="S202" s="183">
        <f t="shared" si="176"/>
        <v>0</v>
      </c>
      <c r="T202" s="183">
        <f t="shared" si="176"/>
        <v>0</v>
      </c>
      <c r="U202" s="183">
        <f t="shared" si="176"/>
        <v>0</v>
      </c>
      <c r="V202" s="183">
        <f t="shared" si="176"/>
        <v>0</v>
      </c>
      <c r="W202" s="183">
        <f t="shared" si="176"/>
        <v>0</v>
      </c>
      <c r="X202" s="183">
        <f t="shared" si="176"/>
        <v>0</v>
      </c>
      <c r="Y202" s="183">
        <f t="shared" si="176"/>
        <v>0</v>
      </c>
      <c r="Z202" s="183">
        <f t="shared" si="176"/>
        <v>0</v>
      </c>
      <c r="AA202" s="183">
        <f t="shared" si="176"/>
        <v>0</v>
      </c>
      <c r="AB202" s="183">
        <f t="shared" si="178"/>
        <v>0</v>
      </c>
      <c r="AC202" s="183">
        <f t="shared" si="178"/>
        <v>0</v>
      </c>
      <c r="AD202" s="183">
        <f t="shared" si="178"/>
        <v>0</v>
      </c>
      <c r="AE202" s="183">
        <f t="shared" si="178"/>
        <v>0</v>
      </c>
      <c r="AF202" s="183">
        <f t="shared" si="178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77"/>
        <v>0</v>
      </c>
      <c r="D203" s="183">
        <f t="shared" si="177"/>
        <v>0</v>
      </c>
      <c r="E203" s="183">
        <f t="shared" si="177"/>
        <v>0</v>
      </c>
      <c r="F203" s="183">
        <f t="shared" si="177"/>
        <v>0</v>
      </c>
      <c r="G203" s="183">
        <f t="shared" si="177"/>
        <v>0</v>
      </c>
      <c r="H203" s="183">
        <f t="shared" si="177"/>
        <v>0</v>
      </c>
      <c r="I203" s="183">
        <f t="shared" si="177"/>
        <v>0</v>
      </c>
      <c r="J203" s="183">
        <f t="shared" si="177"/>
        <v>0</v>
      </c>
      <c r="K203" s="183">
        <f t="shared" si="177"/>
        <v>0</v>
      </c>
      <c r="L203" s="183">
        <f t="shared" si="177"/>
        <v>0</v>
      </c>
      <c r="M203" s="183">
        <f t="shared" si="177"/>
        <v>0</v>
      </c>
      <c r="N203" s="183">
        <f t="shared" si="177"/>
        <v>0</v>
      </c>
      <c r="O203" s="183">
        <f t="shared" si="177"/>
        <v>0</v>
      </c>
      <c r="P203" s="183">
        <f t="shared" si="177"/>
        <v>0</v>
      </c>
      <c r="Q203" s="183">
        <f t="shared" si="177"/>
        <v>0</v>
      </c>
      <c r="R203" s="183">
        <f t="shared" si="177"/>
        <v>0</v>
      </c>
      <c r="S203" s="183">
        <f t="shared" si="176"/>
        <v>0</v>
      </c>
      <c r="T203" s="183">
        <f t="shared" si="176"/>
        <v>0</v>
      </c>
      <c r="U203" s="183">
        <f t="shared" si="176"/>
        <v>0</v>
      </c>
      <c r="V203" s="183">
        <f t="shared" si="176"/>
        <v>0</v>
      </c>
      <c r="W203" s="183">
        <f t="shared" si="176"/>
        <v>0</v>
      </c>
      <c r="X203" s="183">
        <f t="shared" si="176"/>
        <v>0</v>
      </c>
      <c r="Y203" s="183">
        <f t="shared" si="176"/>
        <v>0</v>
      </c>
      <c r="Z203" s="183">
        <f t="shared" si="176"/>
        <v>0</v>
      </c>
      <c r="AA203" s="183">
        <f t="shared" si="176"/>
        <v>0</v>
      </c>
      <c r="AB203" s="183">
        <f t="shared" si="178"/>
        <v>0</v>
      </c>
      <c r="AC203" s="183">
        <f t="shared" si="178"/>
        <v>0</v>
      </c>
      <c r="AD203" s="183">
        <f t="shared" si="178"/>
        <v>0</v>
      </c>
      <c r="AE203" s="183">
        <f t="shared" si="178"/>
        <v>0</v>
      </c>
      <c r="AF203" s="183">
        <f t="shared" si="178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77"/>
        <v>0</v>
      </c>
      <c r="D204" s="183">
        <f t="shared" si="177"/>
        <v>0</v>
      </c>
      <c r="E204" s="183">
        <f t="shared" si="177"/>
        <v>0</v>
      </c>
      <c r="F204" s="183">
        <f t="shared" si="177"/>
        <v>0</v>
      </c>
      <c r="G204" s="183">
        <f t="shared" si="177"/>
        <v>0</v>
      </c>
      <c r="H204" s="183">
        <f t="shared" si="177"/>
        <v>0</v>
      </c>
      <c r="I204" s="183">
        <f t="shared" si="177"/>
        <v>0</v>
      </c>
      <c r="J204" s="183">
        <f t="shared" si="177"/>
        <v>0</v>
      </c>
      <c r="K204" s="183">
        <f t="shared" si="177"/>
        <v>0</v>
      </c>
      <c r="L204" s="183">
        <f t="shared" si="177"/>
        <v>0</v>
      </c>
      <c r="M204" s="183">
        <f t="shared" si="177"/>
        <v>0</v>
      </c>
      <c r="N204" s="183">
        <f t="shared" si="177"/>
        <v>0</v>
      </c>
      <c r="O204" s="183">
        <f t="shared" si="177"/>
        <v>0</v>
      </c>
      <c r="P204" s="183">
        <f t="shared" si="177"/>
        <v>0</v>
      </c>
      <c r="Q204" s="183">
        <f t="shared" si="177"/>
        <v>0</v>
      </c>
      <c r="R204" s="183">
        <f t="shared" si="177"/>
        <v>0</v>
      </c>
      <c r="S204" s="183">
        <f t="shared" si="176"/>
        <v>0</v>
      </c>
      <c r="T204" s="183">
        <f t="shared" si="176"/>
        <v>0</v>
      </c>
      <c r="U204" s="183">
        <f t="shared" si="176"/>
        <v>0</v>
      </c>
      <c r="V204" s="183">
        <f t="shared" si="176"/>
        <v>0</v>
      </c>
      <c r="W204" s="183">
        <f t="shared" si="176"/>
        <v>0</v>
      </c>
      <c r="X204" s="183">
        <f t="shared" si="176"/>
        <v>0</v>
      </c>
      <c r="Y204" s="183">
        <f t="shared" si="176"/>
        <v>0</v>
      </c>
      <c r="Z204" s="183">
        <f t="shared" si="176"/>
        <v>0</v>
      </c>
      <c r="AA204" s="183">
        <f t="shared" si="176"/>
        <v>0</v>
      </c>
      <c r="AB204" s="183">
        <f t="shared" si="178"/>
        <v>0</v>
      </c>
      <c r="AC204" s="183">
        <f t="shared" si="178"/>
        <v>0</v>
      </c>
      <c r="AD204" s="183">
        <f t="shared" si="178"/>
        <v>0</v>
      </c>
      <c r="AE204" s="183">
        <f t="shared" si="178"/>
        <v>0</v>
      </c>
      <c r="AF204" s="183">
        <f t="shared" si="178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77"/>
        <v>0</v>
      </c>
      <c r="D205" s="183">
        <f t="shared" si="177"/>
        <v>0</v>
      </c>
      <c r="E205" s="183">
        <f t="shared" si="177"/>
        <v>0</v>
      </c>
      <c r="F205" s="183">
        <f t="shared" si="177"/>
        <v>0</v>
      </c>
      <c r="G205" s="183">
        <f t="shared" si="177"/>
        <v>0</v>
      </c>
      <c r="H205" s="183">
        <f t="shared" si="177"/>
        <v>0</v>
      </c>
      <c r="I205" s="183">
        <f t="shared" si="177"/>
        <v>0</v>
      </c>
      <c r="J205" s="183">
        <f t="shared" si="177"/>
        <v>0</v>
      </c>
      <c r="K205" s="183">
        <f t="shared" si="177"/>
        <v>0</v>
      </c>
      <c r="L205" s="183">
        <f t="shared" si="177"/>
        <v>0</v>
      </c>
      <c r="M205" s="183">
        <f t="shared" si="177"/>
        <v>0</v>
      </c>
      <c r="N205" s="183">
        <f t="shared" si="177"/>
        <v>0</v>
      </c>
      <c r="O205" s="183">
        <f t="shared" si="177"/>
        <v>0</v>
      </c>
      <c r="P205" s="183">
        <f t="shared" si="177"/>
        <v>0</v>
      </c>
      <c r="Q205" s="183">
        <f t="shared" si="177"/>
        <v>0</v>
      </c>
      <c r="R205" s="183">
        <f t="shared" si="177"/>
        <v>0</v>
      </c>
      <c r="S205" s="183">
        <f t="shared" si="176"/>
        <v>0</v>
      </c>
      <c r="T205" s="183">
        <f t="shared" si="176"/>
        <v>0</v>
      </c>
      <c r="U205" s="183">
        <f t="shared" si="176"/>
        <v>0</v>
      </c>
      <c r="V205" s="183">
        <f t="shared" si="176"/>
        <v>0</v>
      </c>
      <c r="W205" s="183">
        <f t="shared" si="176"/>
        <v>0</v>
      </c>
      <c r="X205" s="183">
        <f t="shared" si="176"/>
        <v>0</v>
      </c>
      <c r="Y205" s="183">
        <f t="shared" si="176"/>
        <v>0</v>
      </c>
      <c r="Z205" s="183">
        <f t="shared" si="176"/>
        <v>0</v>
      </c>
      <c r="AA205" s="183">
        <f t="shared" si="176"/>
        <v>0</v>
      </c>
      <c r="AB205" s="183">
        <f t="shared" si="178"/>
        <v>0</v>
      </c>
      <c r="AC205" s="183">
        <f t="shared" si="178"/>
        <v>0</v>
      </c>
      <c r="AD205" s="183">
        <f t="shared" si="178"/>
        <v>0</v>
      </c>
      <c r="AE205" s="183">
        <f t="shared" si="178"/>
        <v>0</v>
      </c>
      <c r="AF205" s="183">
        <f t="shared" si="178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77"/>
        <v>0</v>
      </c>
      <c r="D206" s="183">
        <f t="shared" si="177"/>
        <v>0</v>
      </c>
      <c r="E206" s="183">
        <f t="shared" si="177"/>
        <v>0</v>
      </c>
      <c r="F206" s="183">
        <f t="shared" si="177"/>
        <v>0</v>
      </c>
      <c r="G206" s="183">
        <f t="shared" si="177"/>
        <v>0</v>
      </c>
      <c r="H206" s="183">
        <f t="shared" si="177"/>
        <v>0</v>
      </c>
      <c r="I206" s="183">
        <f t="shared" si="177"/>
        <v>0</v>
      </c>
      <c r="J206" s="183">
        <f t="shared" si="177"/>
        <v>0</v>
      </c>
      <c r="K206" s="183">
        <f t="shared" si="177"/>
        <v>0</v>
      </c>
      <c r="L206" s="183">
        <f t="shared" si="177"/>
        <v>0</v>
      </c>
      <c r="M206" s="183">
        <f t="shared" si="177"/>
        <v>0</v>
      </c>
      <c r="N206" s="183">
        <f t="shared" si="177"/>
        <v>0</v>
      </c>
      <c r="O206" s="183">
        <f t="shared" si="177"/>
        <v>0</v>
      </c>
      <c r="P206" s="183">
        <f t="shared" si="177"/>
        <v>0</v>
      </c>
      <c r="Q206" s="183">
        <f t="shared" si="177"/>
        <v>0</v>
      </c>
      <c r="R206" s="183">
        <f t="shared" si="177"/>
        <v>0</v>
      </c>
      <c r="S206" s="183">
        <f t="shared" si="176"/>
        <v>0</v>
      </c>
      <c r="T206" s="183">
        <f t="shared" si="176"/>
        <v>0</v>
      </c>
      <c r="U206" s="183">
        <f t="shared" si="176"/>
        <v>0</v>
      </c>
      <c r="V206" s="183">
        <f t="shared" si="176"/>
        <v>0</v>
      </c>
      <c r="W206" s="183">
        <f t="shared" si="176"/>
        <v>0</v>
      </c>
      <c r="X206" s="183">
        <f t="shared" si="176"/>
        <v>0</v>
      </c>
      <c r="Y206" s="183">
        <f t="shared" si="176"/>
        <v>0</v>
      </c>
      <c r="Z206" s="183">
        <f t="shared" si="176"/>
        <v>0</v>
      </c>
      <c r="AA206" s="183">
        <f t="shared" si="176"/>
        <v>0</v>
      </c>
      <c r="AB206" s="183">
        <f t="shared" si="178"/>
        <v>0</v>
      </c>
      <c r="AC206" s="183">
        <f t="shared" si="178"/>
        <v>0</v>
      </c>
      <c r="AD206" s="183">
        <f t="shared" si="178"/>
        <v>0</v>
      </c>
      <c r="AE206" s="183">
        <f t="shared" si="178"/>
        <v>0</v>
      </c>
      <c r="AF206" s="183">
        <f t="shared" si="178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77"/>
        <v>0</v>
      </c>
      <c r="D207" s="183">
        <f t="shared" si="177"/>
        <v>0</v>
      </c>
      <c r="E207" s="183">
        <f t="shared" si="177"/>
        <v>0</v>
      </c>
      <c r="F207" s="183">
        <f t="shared" si="177"/>
        <v>0</v>
      </c>
      <c r="G207" s="183">
        <f t="shared" si="177"/>
        <v>0</v>
      </c>
      <c r="H207" s="183">
        <f t="shared" si="177"/>
        <v>0</v>
      </c>
      <c r="I207" s="183">
        <f t="shared" si="177"/>
        <v>0</v>
      </c>
      <c r="J207" s="183">
        <f t="shared" si="177"/>
        <v>0</v>
      </c>
      <c r="K207" s="183">
        <f t="shared" si="177"/>
        <v>0</v>
      </c>
      <c r="L207" s="183">
        <f t="shared" si="177"/>
        <v>0</v>
      </c>
      <c r="M207" s="183">
        <f t="shared" si="177"/>
        <v>0</v>
      </c>
      <c r="N207" s="183">
        <f t="shared" si="177"/>
        <v>0</v>
      </c>
      <c r="O207" s="183">
        <f t="shared" si="177"/>
        <v>0</v>
      </c>
      <c r="P207" s="183">
        <f t="shared" si="177"/>
        <v>0</v>
      </c>
      <c r="Q207" s="183">
        <f t="shared" si="177"/>
        <v>0</v>
      </c>
      <c r="R207" s="183">
        <f t="shared" si="177"/>
        <v>0</v>
      </c>
      <c r="S207" s="183">
        <f t="shared" si="176"/>
        <v>0</v>
      </c>
      <c r="T207" s="183">
        <f t="shared" si="176"/>
        <v>0</v>
      </c>
      <c r="U207" s="183">
        <f t="shared" si="176"/>
        <v>0</v>
      </c>
      <c r="V207" s="183">
        <f t="shared" si="176"/>
        <v>0</v>
      </c>
      <c r="W207" s="183">
        <f t="shared" si="176"/>
        <v>0</v>
      </c>
      <c r="X207" s="183">
        <f t="shared" si="176"/>
        <v>0</v>
      </c>
      <c r="Y207" s="183">
        <f t="shared" si="176"/>
        <v>0</v>
      </c>
      <c r="Z207" s="183">
        <f t="shared" si="176"/>
        <v>0</v>
      </c>
      <c r="AA207" s="183">
        <f t="shared" si="176"/>
        <v>0</v>
      </c>
      <c r="AB207" s="183">
        <f t="shared" si="178"/>
        <v>0</v>
      </c>
      <c r="AC207" s="183">
        <f t="shared" si="178"/>
        <v>0</v>
      </c>
      <c r="AD207" s="183">
        <f t="shared" si="178"/>
        <v>0</v>
      </c>
      <c r="AE207" s="183">
        <f t="shared" si="178"/>
        <v>0</v>
      </c>
      <c r="AF207" s="183">
        <f t="shared" si="178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77"/>
        <v>0</v>
      </c>
      <c r="D208" s="183">
        <f t="shared" si="177"/>
        <v>0</v>
      </c>
      <c r="E208" s="183">
        <f t="shared" si="177"/>
        <v>0</v>
      </c>
      <c r="F208" s="183">
        <f t="shared" si="177"/>
        <v>0</v>
      </c>
      <c r="G208" s="183">
        <f t="shared" si="177"/>
        <v>0</v>
      </c>
      <c r="H208" s="183">
        <f t="shared" si="177"/>
        <v>0</v>
      </c>
      <c r="I208" s="183">
        <f t="shared" si="177"/>
        <v>0</v>
      </c>
      <c r="J208" s="183">
        <f t="shared" si="177"/>
        <v>0</v>
      </c>
      <c r="K208" s="183">
        <f t="shared" si="177"/>
        <v>0</v>
      </c>
      <c r="L208" s="183">
        <f t="shared" si="177"/>
        <v>0</v>
      </c>
      <c r="M208" s="183">
        <f t="shared" si="177"/>
        <v>0</v>
      </c>
      <c r="N208" s="183">
        <f t="shared" si="177"/>
        <v>0</v>
      </c>
      <c r="O208" s="183">
        <f t="shared" si="177"/>
        <v>0</v>
      </c>
      <c r="P208" s="183">
        <f t="shared" si="177"/>
        <v>0</v>
      </c>
      <c r="Q208" s="183">
        <f t="shared" si="177"/>
        <v>0</v>
      </c>
      <c r="R208" s="183">
        <f t="shared" si="177"/>
        <v>0</v>
      </c>
      <c r="S208" s="183">
        <f t="shared" si="176"/>
        <v>0</v>
      </c>
      <c r="T208" s="183">
        <f t="shared" si="176"/>
        <v>0</v>
      </c>
      <c r="U208" s="183">
        <f t="shared" si="176"/>
        <v>0</v>
      </c>
      <c r="V208" s="183">
        <f t="shared" si="176"/>
        <v>0</v>
      </c>
      <c r="W208" s="183">
        <f t="shared" si="176"/>
        <v>0</v>
      </c>
      <c r="X208" s="183">
        <f t="shared" si="176"/>
        <v>0</v>
      </c>
      <c r="Y208" s="183">
        <f t="shared" si="176"/>
        <v>0</v>
      </c>
      <c r="Z208" s="183">
        <f t="shared" si="176"/>
        <v>0</v>
      </c>
      <c r="AA208" s="183">
        <f t="shared" si="176"/>
        <v>0</v>
      </c>
      <c r="AB208" s="183">
        <f t="shared" si="178"/>
        <v>0</v>
      </c>
      <c r="AC208" s="183">
        <f t="shared" si="178"/>
        <v>0</v>
      </c>
      <c r="AD208" s="183">
        <f t="shared" si="178"/>
        <v>0</v>
      </c>
      <c r="AE208" s="183">
        <f t="shared" si="178"/>
        <v>0</v>
      </c>
      <c r="AF208" s="183">
        <f t="shared" si="178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77"/>
        <v>0</v>
      </c>
      <c r="D209" s="183">
        <f t="shared" si="177"/>
        <v>0</v>
      </c>
      <c r="E209" s="183">
        <f t="shared" si="177"/>
        <v>0</v>
      </c>
      <c r="F209" s="183">
        <f t="shared" si="177"/>
        <v>0</v>
      </c>
      <c r="G209" s="183">
        <f t="shared" si="177"/>
        <v>0</v>
      </c>
      <c r="H209" s="183">
        <f t="shared" si="177"/>
        <v>0</v>
      </c>
      <c r="I209" s="183">
        <f t="shared" si="177"/>
        <v>0</v>
      </c>
      <c r="J209" s="183">
        <f t="shared" si="177"/>
        <v>0</v>
      </c>
      <c r="K209" s="183">
        <f t="shared" si="177"/>
        <v>0</v>
      </c>
      <c r="L209" s="183">
        <f t="shared" si="177"/>
        <v>0</v>
      </c>
      <c r="M209" s="183">
        <f t="shared" si="177"/>
        <v>0</v>
      </c>
      <c r="N209" s="183">
        <f t="shared" si="177"/>
        <v>0</v>
      </c>
      <c r="O209" s="183">
        <f t="shared" si="177"/>
        <v>0</v>
      </c>
      <c r="P209" s="183">
        <f t="shared" si="177"/>
        <v>0</v>
      </c>
      <c r="Q209" s="183">
        <f t="shared" si="177"/>
        <v>0</v>
      </c>
      <c r="R209" s="183">
        <f t="shared" si="177"/>
        <v>0</v>
      </c>
      <c r="S209" s="183">
        <f t="shared" si="176"/>
        <v>0</v>
      </c>
      <c r="T209" s="183">
        <f t="shared" si="176"/>
        <v>0</v>
      </c>
      <c r="U209" s="183">
        <f t="shared" si="176"/>
        <v>0</v>
      </c>
      <c r="V209" s="183">
        <f t="shared" si="176"/>
        <v>0</v>
      </c>
      <c r="W209" s="183">
        <f t="shared" si="176"/>
        <v>0</v>
      </c>
      <c r="X209" s="183">
        <f t="shared" si="176"/>
        <v>0</v>
      </c>
      <c r="Y209" s="183">
        <f t="shared" si="176"/>
        <v>0</v>
      </c>
      <c r="Z209" s="183">
        <f t="shared" si="176"/>
        <v>0</v>
      </c>
      <c r="AA209" s="183">
        <f t="shared" si="176"/>
        <v>0</v>
      </c>
      <c r="AB209" s="183">
        <f t="shared" si="178"/>
        <v>0</v>
      </c>
      <c r="AC209" s="183">
        <f t="shared" si="178"/>
        <v>0</v>
      </c>
      <c r="AD209" s="183">
        <f t="shared" si="178"/>
        <v>0</v>
      </c>
      <c r="AE209" s="183">
        <f t="shared" si="178"/>
        <v>0</v>
      </c>
      <c r="AF209" s="183">
        <f t="shared" si="178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77"/>
        <v>0</v>
      </c>
      <c r="D210" s="183">
        <f t="shared" si="177"/>
        <v>0</v>
      </c>
      <c r="E210" s="183">
        <f t="shared" si="177"/>
        <v>0</v>
      </c>
      <c r="F210" s="183">
        <f t="shared" si="177"/>
        <v>0</v>
      </c>
      <c r="G210" s="183">
        <f t="shared" si="177"/>
        <v>0</v>
      </c>
      <c r="H210" s="183">
        <f t="shared" si="177"/>
        <v>0</v>
      </c>
      <c r="I210" s="183">
        <f t="shared" si="177"/>
        <v>0</v>
      </c>
      <c r="J210" s="183">
        <f t="shared" si="177"/>
        <v>0</v>
      </c>
      <c r="K210" s="183">
        <f t="shared" si="177"/>
        <v>0</v>
      </c>
      <c r="L210" s="183">
        <f t="shared" si="177"/>
        <v>0</v>
      </c>
      <c r="M210" s="183">
        <f t="shared" si="177"/>
        <v>0</v>
      </c>
      <c r="N210" s="183">
        <f t="shared" si="177"/>
        <v>0</v>
      </c>
      <c r="O210" s="183">
        <f t="shared" si="177"/>
        <v>0</v>
      </c>
      <c r="P210" s="183">
        <f t="shared" si="177"/>
        <v>0</v>
      </c>
      <c r="Q210" s="183">
        <f t="shared" si="177"/>
        <v>0</v>
      </c>
      <c r="R210" s="183">
        <f t="shared" si="177"/>
        <v>0</v>
      </c>
      <c r="S210" s="183">
        <f t="shared" si="176"/>
        <v>0</v>
      </c>
      <c r="T210" s="183">
        <f t="shared" si="176"/>
        <v>0</v>
      </c>
      <c r="U210" s="183">
        <f t="shared" si="176"/>
        <v>0</v>
      </c>
      <c r="V210" s="183">
        <f t="shared" si="176"/>
        <v>0</v>
      </c>
      <c r="W210" s="183">
        <f t="shared" si="176"/>
        <v>0</v>
      </c>
      <c r="X210" s="183">
        <f t="shared" si="176"/>
        <v>0</v>
      </c>
      <c r="Y210" s="183">
        <f t="shared" si="176"/>
        <v>0</v>
      </c>
      <c r="Z210" s="183">
        <f t="shared" si="176"/>
        <v>0</v>
      </c>
      <c r="AA210" s="183">
        <f t="shared" si="176"/>
        <v>0</v>
      </c>
      <c r="AB210" s="183">
        <f t="shared" si="178"/>
        <v>0</v>
      </c>
      <c r="AC210" s="183">
        <f t="shared" si="178"/>
        <v>0</v>
      </c>
      <c r="AD210" s="183">
        <f t="shared" si="178"/>
        <v>0</v>
      </c>
      <c r="AE210" s="183">
        <f t="shared" si="178"/>
        <v>0</v>
      </c>
      <c r="AF210" s="183">
        <f t="shared" si="178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77"/>
        <v>0</v>
      </c>
      <c r="D211" s="183">
        <f t="shared" si="177"/>
        <v>0</v>
      </c>
      <c r="E211" s="183">
        <f t="shared" si="177"/>
        <v>0</v>
      </c>
      <c r="F211" s="183">
        <f t="shared" si="177"/>
        <v>0</v>
      </c>
      <c r="G211" s="183">
        <f t="shared" si="177"/>
        <v>0</v>
      </c>
      <c r="H211" s="183">
        <f t="shared" si="177"/>
        <v>0</v>
      </c>
      <c r="I211" s="183">
        <f t="shared" si="177"/>
        <v>0</v>
      </c>
      <c r="J211" s="183">
        <f t="shared" si="177"/>
        <v>0</v>
      </c>
      <c r="K211" s="183">
        <f t="shared" si="177"/>
        <v>0</v>
      </c>
      <c r="L211" s="183">
        <f t="shared" si="177"/>
        <v>0</v>
      </c>
      <c r="M211" s="183">
        <f t="shared" si="177"/>
        <v>0</v>
      </c>
      <c r="N211" s="183">
        <f t="shared" si="177"/>
        <v>0</v>
      </c>
      <c r="O211" s="183">
        <f t="shared" si="177"/>
        <v>0</v>
      </c>
      <c r="P211" s="183">
        <f t="shared" si="177"/>
        <v>0</v>
      </c>
      <c r="Q211" s="183">
        <f t="shared" si="177"/>
        <v>0</v>
      </c>
      <c r="R211" s="183">
        <f t="shared" ref="C211:R226" si="179">Q211</f>
        <v>0</v>
      </c>
      <c r="S211" s="183">
        <f t="shared" si="176"/>
        <v>0</v>
      </c>
      <c r="T211" s="183">
        <f t="shared" si="176"/>
        <v>0</v>
      </c>
      <c r="U211" s="183">
        <f t="shared" si="176"/>
        <v>0</v>
      </c>
      <c r="V211" s="183">
        <f t="shared" si="176"/>
        <v>0</v>
      </c>
      <c r="W211" s="183">
        <f t="shared" si="176"/>
        <v>0</v>
      </c>
      <c r="X211" s="183">
        <f t="shared" si="176"/>
        <v>0</v>
      </c>
      <c r="Y211" s="183">
        <f t="shared" si="176"/>
        <v>0</v>
      </c>
      <c r="Z211" s="183">
        <f t="shared" si="176"/>
        <v>0</v>
      </c>
      <c r="AA211" s="183">
        <f t="shared" si="176"/>
        <v>0</v>
      </c>
      <c r="AB211" s="183">
        <f t="shared" si="178"/>
        <v>0</v>
      </c>
      <c r="AC211" s="183">
        <f t="shared" si="178"/>
        <v>0</v>
      </c>
      <c r="AD211" s="183">
        <f t="shared" si="178"/>
        <v>0</v>
      </c>
      <c r="AE211" s="183">
        <f t="shared" si="178"/>
        <v>0</v>
      </c>
      <c r="AF211" s="183">
        <f t="shared" si="178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79"/>
        <v>0</v>
      </c>
      <c r="D212" s="183">
        <f t="shared" si="179"/>
        <v>0</v>
      </c>
      <c r="E212" s="183">
        <f t="shared" si="179"/>
        <v>0</v>
      </c>
      <c r="F212" s="183">
        <f t="shared" si="179"/>
        <v>0</v>
      </c>
      <c r="G212" s="183">
        <f t="shared" si="179"/>
        <v>0</v>
      </c>
      <c r="H212" s="183">
        <f t="shared" si="179"/>
        <v>0</v>
      </c>
      <c r="I212" s="183">
        <f t="shared" si="179"/>
        <v>0</v>
      </c>
      <c r="J212" s="183">
        <f t="shared" si="179"/>
        <v>0</v>
      </c>
      <c r="K212" s="183">
        <f t="shared" si="179"/>
        <v>0</v>
      </c>
      <c r="L212" s="183">
        <f t="shared" si="179"/>
        <v>0</v>
      </c>
      <c r="M212" s="183">
        <f t="shared" si="179"/>
        <v>0</v>
      </c>
      <c r="N212" s="183">
        <f t="shared" si="179"/>
        <v>0</v>
      </c>
      <c r="O212" s="183">
        <f t="shared" si="179"/>
        <v>0</v>
      </c>
      <c r="P212" s="183">
        <f t="shared" si="179"/>
        <v>0</v>
      </c>
      <c r="Q212" s="183">
        <f t="shared" si="179"/>
        <v>0</v>
      </c>
      <c r="R212" s="183">
        <f t="shared" si="179"/>
        <v>0</v>
      </c>
      <c r="S212" s="183">
        <f t="shared" si="176"/>
        <v>0</v>
      </c>
      <c r="T212" s="183">
        <f t="shared" si="176"/>
        <v>0</v>
      </c>
      <c r="U212" s="183">
        <f t="shared" si="176"/>
        <v>0</v>
      </c>
      <c r="V212" s="183">
        <f t="shared" si="176"/>
        <v>0</v>
      </c>
      <c r="W212" s="183">
        <f t="shared" si="176"/>
        <v>0</v>
      </c>
      <c r="X212" s="183">
        <f t="shared" si="176"/>
        <v>0</v>
      </c>
      <c r="Y212" s="183">
        <f t="shared" si="176"/>
        <v>0</v>
      </c>
      <c r="Z212" s="183">
        <f t="shared" si="176"/>
        <v>0</v>
      </c>
      <c r="AA212" s="183">
        <f t="shared" si="176"/>
        <v>0</v>
      </c>
      <c r="AB212" s="183">
        <f t="shared" si="178"/>
        <v>0</v>
      </c>
      <c r="AC212" s="183">
        <f t="shared" si="178"/>
        <v>0</v>
      </c>
      <c r="AD212" s="183">
        <f t="shared" si="178"/>
        <v>0</v>
      </c>
      <c r="AE212" s="183">
        <f t="shared" si="178"/>
        <v>0</v>
      </c>
      <c r="AF212" s="183">
        <f t="shared" si="178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79"/>
        <v>0</v>
      </c>
      <c r="D213" s="183">
        <f t="shared" si="179"/>
        <v>0</v>
      </c>
      <c r="E213" s="183">
        <f t="shared" si="179"/>
        <v>0</v>
      </c>
      <c r="F213" s="183">
        <f t="shared" si="179"/>
        <v>0</v>
      </c>
      <c r="G213" s="183">
        <f t="shared" si="179"/>
        <v>0</v>
      </c>
      <c r="H213" s="183">
        <f t="shared" si="179"/>
        <v>0</v>
      </c>
      <c r="I213" s="183">
        <f t="shared" si="179"/>
        <v>0</v>
      </c>
      <c r="J213" s="183">
        <f t="shared" si="179"/>
        <v>0</v>
      </c>
      <c r="K213" s="183">
        <f t="shared" si="179"/>
        <v>0</v>
      </c>
      <c r="L213" s="183">
        <f t="shared" si="179"/>
        <v>0</v>
      </c>
      <c r="M213" s="183">
        <f t="shared" si="179"/>
        <v>0</v>
      </c>
      <c r="N213" s="183">
        <f t="shared" si="179"/>
        <v>0</v>
      </c>
      <c r="O213" s="183">
        <f t="shared" si="179"/>
        <v>0</v>
      </c>
      <c r="P213" s="183">
        <f t="shared" si="179"/>
        <v>0</v>
      </c>
      <c r="Q213" s="183">
        <f t="shared" si="179"/>
        <v>0</v>
      </c>
      <c r="R213" s="183">
        <f t="shared" si="179"/>
        <v>0</v>
      </c>
      <c r="S213" s="183">
        <f t="shared" si="176"/>
        <v>0</v>
      </c>
      <c r="T213" s="183">
        <f t="shared" si="176"/>
        <v>0</v>
      </c>
      <c r="U213" s="183">
        <f t="shared" si="176"/>
        <v>0</v>
      </c>
      <c r="V213" s="183">
        <f t="shared" si="176"/>
        <v>0</v>
      </c>
      <c r="W213" s="183">
        <f t="shared" ref="W213:AF236" si="180">V213</f>
        <v>0</v>
      </c>
      <c r="X213" s="183">
        <f t="shared" si="180"/>
        <v>0</v>
      </c>
      <c r="Y213" s="183">
        <f t="shared" si="180"/>
        <v>0</v>
      </c>
      <c r="Z213" s="183">
        <f t="shared" si="180"/>
        <v>0</v>
      </c>
      <c r="AA213" s="183">
        <f t="shared" si="180"/>
        <v>0</v>
      </c>
      <c r="AB213" s="183">
        <f t="shared" si="180"/>
        <v>0</v>
      </c>
      <c r="AC213" s="183">
        <f t="shared" si="180"/>
        <v>0</v>
      </c>
      <c r="AD213" s="183">
        <f t="shared" si="180"/>
        <v>0</v>
      </c>
      <c r="AE213" s="183">
        <f t="shared" si="180"/>
        <v>0</v>
      </c>
      <c r="AF213" s="183">
        <f t="shared" si="180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79"/>
        <v>0</v>
      </c>
      <c r="D214" s="183">
        <f t="shared" si="179"/>
        <v>0</v>
      </c>
      <c r="E214" s="183">
        <f t="shared" si="179"/>
        <v>0</v>
      </c>
      <c r="F214" s="183">
        <f t="shared" si="179"/>
        <v>0</v>
      </c>
      <c r="G214" s="183">
        <f t="shared" si="179"/>
        <v>0</v>
      </c>
      <c r="H214" s="183">
        <f t="shared" si="179"/>
        <v>0</v>
      </c>
      <c r="I214" s="183">
        <f t="shared" si="179"/>
        <v>0</v>
      </c>
      <c r="J214" s="183">
        <f t="shared" si="179"/>
        <v>0</v>
      </c>
      <c r="K214" s="183">
        <f t="shared" si="179"/>
        <v>0</v>
      </c>
      <c r="L214" s="183">
        <f t="shared" si="179"/>
        <v>0</v>
      </c>
      <c r="M214" s="183">
        <f t="shared" si="179"/>
        <v>0</v>
      </c>
      <c r="N214" s="183">
        <f t="shared" si="179"/>
        <v>0</v>
      </c>
      <c r="O214" s="183">
        <f t="shared" si="179"/>
        <v>0</v>
      </c>
      <c r="P214" s="183">
        <f t="shared" si="179"/>
        <v>0</v>
      </c>
      <c r="Q214" s="183">
        <f t="shared" si="179"/>
        <v>0</v>
      </c>
      <c r="R214" s="183">
        <f t="shared" si="179"/>
        <v>0</v>
      </c>
      <c r="S214" s="183">
        <f t="shared" ref="S214:AB239" si="181">R214</f>
        <v>0</v>
      </c>
      <c r="T214" s="183">
        <f t="shared" si="181"/>
        <v>0</v>
      </c>
      <c r="U214" s="183">
        <f t="shared" si="181"/>
        <v>0</v>
      </c>
      <c r="V214" s="183">
        <f t="shared" si="181"/>
        <v>0</v>
      </c>
      <c r="W214" s="183">
        <f t="shared" si="180"/>
        <v>0</v>
      </c>
      <c r="X214" s="183">
        <f t="shared" si="180"/>
        <v>0</v>
      </c>
      <c r="Y214" s="183">
        <f t="shared" si="180"/>
        <v>0</v>
      </c>
      <c r="Z214" s="183">
        <f t="shared" si="180"/>
        <v>0</v>
      </c>
      <c r="AA214" s="183">
        <f t="shared" si="180"/>
        <v>0</v>
      </c>
      <c r="AB214" s="183">
        <f t="shared" si="180"/>
        <v>0</v>
      </c>
      <c r="AC214" s="183">
        <f t="shared" si="180"/>
        <v>0</v>
      </c>
      <c r="AD214" s="183">
        <f t="shared" si="180"/>
        <v>0</v>
      </c>
      <c r="AE214" s="183">
        <f t="shared" si="180"/>
        <v>0</v>
      </c>
      <c r="AF214" s="183">
        <f t="shared" si="180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79"/>
        <v>0</v>
      </c>
      <c r="D215" s="183">
        <f t="shared" si="179"/>
        <v>0</v>
      </c>
      <c r="E215" s="183">
        <f t="shared" si="179"/>
        <v>0</v>
      </c>
      <c r="F215" s="183">
        <f t="shared" si="179"/>
        <v>0</v>
      </c>
      <c r="G215" s="183">
        <f t="shared" si="179"/>
        <v>0</v>
      </c>
      <c r="H215" s="183">
        <f t="shared" si="179"/>
        <v>0</v>
      </c>
      <c r="I215" s="183">
        <f t="shared" si="179"/>
        <v>0</v>
      </c>
      <c r="J215" s="183">
        <f t="shared" si="179"/>
        <v>0</v>
      </c>
      <c r="K215" s="183">
        <f t="shared" si="179"/>
        <v>0</v>
      </c>
      <c r="L215" s="183">
        <f t="shared" si="179"/>
        <v>0</v>
      </c>
      <c r="M215" s="183">
        <f t="shared" si="179"/>
        <v>0</v>
      </c>
      <c r="N215" s="183">
        <f t="shared" si="179"/>
        <v>0</v>
      </c>
      <c r="O215" s="183">
        <f t="shared" si="179"/>
        <v>0</v>
      </c>
      <c r="P215" s="183">
        <f t="shared" si="179"/>
        <v>0</v>
      </c>
      <c r="Q215" s="183">
        <f t="shared" si="179"/>
        <v>0</v>
      </c>
      <c r="R215" s="183">
        <f t="shared" si="179"/>
        <v>0</v>
      </c>
      <c r="S215" s="183">
        <f t="shared" si="181"/>
        <v>0</v>
      </c>
      <c r="T215" s="183">
        <f t="shared" si="181"/>
        <v>0</v>
      </c>
      <c r="U215" s="183">
        <f t="shared" si="181"/>
        <v>0</v>
      </c>
      <c r="V215" s="183">
        <f t="shared" si="181"/>
        <v>0</v>
      </c>
      <c r="W215" s="183">
        <f t="shared" si="180"/>
        <v>0</v>
      </c>
      <c r="X215" s="183">
        <f t="shared" si="180"/>
        <v>0</v>
      </c>
      <c r="Y215" s="183">
        <f t="shared" si="180"/>
        <v>0</v>
      </c>
      <c r="Z215" s="183">
        <f t="shared" si="180"/>
        <v>0</v>
      </c>
      <c r="AA215" s="183">
        <f t="shared" si="180"/>
        <v>0</v>
      </c>
      <c r="AB215" s="183">
        <f t="shared" si="180"/>
        <v>0</v>
      </c>
      <c r="AC215" s="183">
        <f t="shared" si="180"/>
        <v>0</v>
      </c>
      <c r="AD215" s="183">
        <f t="shared" si="180"/>
        <v>0</v>
      </c>
      <c r="AE215" s="183">
        <f t="shared" si="180"/>
        <v>0</v>
      </c>
      <c r="AF215" s="183">
        <f t="shared" si="180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79"/>
        <v>0</v>
      </c>
      <c r="D216" s="183">
        <f t="shared" si="179"/>
        <v>0</v>
      </c>
      <c r="E216" s="183">
        <f t="shared" si="179"/>
        <v>0</v>
      </c>
      <c r="F216" s="183">
        <f t="shared" si="179"/>
        <v>0</v>
      </c>
      <c r="G216" s="183">
        <f t="shared" si="179"/>
        <v>0</v>
      </c>
      <c r="H216" s="183">
        <f t="shared" si="179"/>
        <v>0</v>
      </c>
      <c r="I216" s="183">
        <f t="shared" si="179"/>
        <v>0</v>
      </c>
      <c r="J216" s="183">
        <f t="shared" si="179"/>
        <v>0</v>
      </c>
      <c r="K216" s="183">
        <f t="shared" si="179"/>
        <v>0</v>
      </c>
      <c r="L216" s="183">
        <f t="shared" si="179"/>
        <v>0</v>
      </c>
      <c r="M216" s="183">
        <f t="shared" si="179"/>
        <v>0</v>
      </c>
      <c r="N216" s="183">
        <f t="shared" si="179"/>
        <v>0</v>
      </c>
      <c r="O216" s="183">
        <f t="shared" si="179"/>
        <v>0</v>
      </c>
      <c r="P216" s="183">
        <f t="shared" si="179"/>
        <v>0</v>
      </c>
      <c r="Q216" s="183">
        <f t="shared" si="179"/>
        <v>0</v>
      </c>
      <c r="R216" s="183">
        <f t="shared" si="179"/>
        <v>0</v>
      </c>
      <c r="S216" s="183">
        <f t="shared" si="181"/>
        <v>0</v>
      </c>
      <c r="T216" s="183">
        <f t="shared" si="181"/>
        <v>0</v>
      </c>
      <c r="U216" s="183">
        <f t="shared" si="181"/>
        <v>0</v>
      </c>
      <c r="V216" s="183">
        <f t="shared" si="181"/>
        <v>0</v>
      </c>
      <c r="W216" s="183">
        <f t="shared" si="180"/>
        <v>0</v>
      </c>
      <c r="X216" s="183">
        <f t="shared" si="180"/>
        <v>0</v>
      </c>
      <c r="Y216" s="183">
        <f t="shared" si="180"/>
        <v>0</v>
      </c>
      <c r="Z216" s="183">
        <f t="shared" si="180"/>
        <v>0</v>
      </c>
      <c r="AA216" s="183">
        <f t="shared" si="180"/>
        <v>0</v>
      </c>
      <c r="AB216" s="183">
        <f t="shared" si="180"/>
        <v>0</v>
      </c>
      <c r="AC216" s="183">
        <f t="shared" si="180"/>
        <v>0</v>
      </c>
      <c r="AD216" s="183">
        <f t="shared" si="180"/>
        <v>0</v>
      </c>
      <c r="AE216" s="183">
        <f t="shared" si="180"/>
        <v>0</v>
      </c>
      <c r="AF216" s="183">
        <f t="shared" si="180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79"/>
        <v>0</v>
      </c>
      <c r="D217" s="183">
        <f t="shared" si="179"/>
        <v>0</v>
      </c>
      <c r="E217" s="183">
        <f t="shared" si="179"/>
        <v>0</v>
      </c>
      <c r="F217" s="183">
        <f t="shared" si="179"/>
        <v>0</v>
      </c>
      <c r="G217" s="183">
        <f t="shared" si="179"/>
        <v>0</v>
      </c>
      <c r="H217" s="183">
        <f t="shared" si="179"/>
        <v>0</v>
      </c>
      <c r="I217" s="183">
        <f t="shared" si="179"/>
        <v>0</v>
      </c>
      <c r="J217" s="183">
        <f t="shared" si="179"/>
        <v>0</v>
      </c>
      <c r="K217" s="183">
        <f t="shared" si="179"/>
        <v>0</v>
      </c>
      <c r="L217" s="183">
        <f t="shared" si="179"/>
        <v>0</v>
      </c>
      <c r="M217" s="183">
        <f t="shared" si="179"/>
        <v>0</v>
      </c>
      <c r="N217" s="183">
        <f t="shared" si="179"/>
        <v>0</v>
      </c>
      <c r="O217" s="183">
        <f t="shared" si="179"/>
        <v>0</v>
      </c>
      <c r="P217" s="183">
        <f t="shared" si="179"/>
        <v>0</v>
      </c>
      <c r="Q217" s="183">
        <f t="shared" si="179"/>
        <v>0</v>
      </c>
      <c r="R217" s="183">
        <f t="shared" si="179"/>
        <v>0</v>
      </c>
      <c r="S217" s="183">
        <f t="shared" si="181"/>
        <v>0</v>
      </c>
      <c r="T217" s="183">
        <f t="shared" si="181"/>
        <v>0</v>
      </c>
      <c r="U217" s="183">
        <f t="shared" si="181"/>
        <v>0</v>
      </c>
      <c r="V217" s="183">
        <f t="shared" si="181"/>
        <v>0</v>
      </c>
      <c r="W217" s="183">
        <f t="shared" si="180"/>
        <v>0</v>
      </c>
      <c r="X217" s="183">
        <f t="shared" si="180"/>
        <v>0</v>
      </c>
      <c r="Y217" s="183">
        <f t="shared" si="180"/>
        <v>0</v>
      </c>
      <c r="Z217" s="183">
        <f t="shared" si="180"/>
        <v>0</v>
      </c>
      <c r="AA217" s="183">
        <f t="shared" si="180"/>
        <v>0</v>
      </c>
      <c r="AB217" s="183">
        <f t="shared" si="180"/>
        <v>0</v>
      </c>
      <c r="AC217" s="183">
        <f t="shared" si="180"/>
        <v>0</v>
      </c>
      <c r="AD217" s="183">
        <f t="shared" si="180"/>
        <v>0</v>
      </c>
      <c r="AE217" s="183">
        <f t="shared" si="180"/>
        <v>0</v>
      </c>
      <c r="AF217" s="183">
        <f t="shared" si="180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79"/>
        <v>0</v>
      </c>
      <c r="D218" s="183">
        <f t="shared" si="179"/>
        <v>0</v>
      </c>
      <c r="E218" s="183">
        <f t="shared" si="179"/>
        <v>0</v>
      </c>
      <c r="F218" s="183">
        <f t="shared" si="179"/>
        <v>0</v>
      </c>
      <c r="G218" s="183">
        <f t="shared" si="179"/>
        <v>0</v>
      </c>
      <c r="H218" s="183">
        <f t="shared" si="179"/>
        <v>0</v>
      </c>
      <c r="I218" s="183">
        <f t="shared" si="179"/>
        <v>0</v>
      </c>
      <c r="J218" s="183">
        <f t="shared" si="179"/>
        <v>0</v>
      </c>
      <c r="K218" s="183">
        <f t="shared" si="179"/>
        <v>0</v>
      </c>
      <c r="L218" s="183">
        <f t="shared" si="179"/>
        <v>0</v>
      </c>
      <c r="M218" s="183">
        <f t="shared" si="179"/>
        <v>0</v>
      </c>
      <c r="N218" s="183">
        <f t="shared" si="179"/>
        <v>0</v>
      </c>
      <c r="O218" s="183">
        <f t="shared" si="179"/>
        <v>0</v>
      </c>
      <c r="P218" s="183">
        <f t="shared" si="179"/>
        <v>0</v>
      </c>
      <c r="Q218" s="183">
        <f t="shared" si="179"/>
        <v>0</v>
      </c>
      <c r="R218" s="183">
        <f t="shared" si="179"/>
        <v>0</v>
      </c>
      <c r="S218" s="183">
        <f t="shared" si="181"/>
        <v>0</v>
      </c>
      <c r="T218" s="183">
        <f t="shared" si="181"/>
        <v>0</v>
      </c>
      <c r="U218" s="183">
        <f t="shared" si="181"/>
        <v>0</v>
      </c>
      <c r="V218" s="183">
        <f t="shared" si="181"/>
        <v>0</v>
      </c>
      <c r="W218" s="183">
        <f t="shared" si="180"/>
        <v>0</v>
      </c>
      <c r="X218" s="183">
        <f t="shared" si="180"/>
        <v>0</v>
      </c>
      <c r="Y218" s="183">
        <f t="shared" si="180"/>
        <v>0</v>
      </c>
      <c r="Z218" s="183">
        <f t="shared" si="180"/>
        <v>0</v>
      </c>
      <c r="AA218" s="183">
        <f t="shared" si="180"/>
        <v>0</v>
      </c>
      <c r="AB218" s="183">
        <f t="shared" si="180"/>
        <v>0</v>
      </c>
      <c r="AC218" s="183">
        <f t="shared" si="180"/>
        <v>0</v>
      </c>
      <c r="AD218" s="183">
        <f t="shared" si="180"/>
        <v>0</v>
      </c>
      <c r="AE218" s="183">
        <f t="shared" si="180"/>
        <v>0</v>
      </c>
      <c r="AF218" s="183">
        <f t="shared" si="180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79"/>
        <v>0</v>
      </c>
      <c r="D219" s="183">
        <f t="shared" si="179"/>
        <v>0</v>
      </c>
      <c r="E219" s="183">
        <f t="shared" si="179"/>
        <v>0</v>
      </c>
      <c r="F219" s="183">
        <f t="shared" si="179"/>
        <v>0</v>
      </c>
      <c r="G219" s="183">
        <f t="shared" si="179"/>
        <v>0</v>
      </c>
      <c r="H219" s="183">
        <f t="shared" si="179"/>
        <v>0</v>
      </c>
      <c r="I219" s="183">
        <f t="shared" si="179"/>
        <v>0</v>
      </c>
      <c r="J219" s="183">
        <f t="shared" si="179"/>
        <v>0</v>
      </c>
      <c r="K219" s="183">
        <f t="shared" si="179"/>
        <v>0</v>
      </c>
      <c r="L219" s="183">
        <f t="shared" si="179"/>
        <v>0</v>
      </c>
      <c r="M219" s="183">
        <f t="shared" si="179"/>
        <v>0</v>
      </c>
      <c r="N219" s="183">
        <f t="shared" si="179"/>
        <v>0</v>
      </c>
      <c r="O219" s="183">
        <f t="shared" si="179"/>
        <v>0</v>
      </c>
      <c r="P219" s="183">
        <f t="shared" si="179"/>
        <v>0</v>
      </c>
      <c r="Q219" s="183">
        <f t="shared" si="179"/>
        <v>0</v>
      </c>
      <c r="R219" s="183">
        <f t="shared" si="179"/>
        <v>0</v>
      </c>
      <c r="S219" s="183">
        <f t="shared" si="181"/>
        <v>0</v>
      </c>
      <c r="T219" s="183">
        <f t="shared" si="181"/>
        <v>0</v>
      </c>
      <c r="U219" s="183">
        <f t="shared" si="181"/>
        <v>0</v>
      </c>
      <c r="V219" s="183">
        <f t="shared" si="181"/>
        <v>0</v>
      </c>
      <c r="W219" s="183">
        <f t="shared" si="180"/>
        <v>0</v>
      </c>
      <c r="X219" s="183">
        <f t="shared" si="180"/>
        <v>0</v>
      </c>
      <c r="Y219" s="183">
        <f t="shared" si="180"/>
        <v>0</v>
      </c>
      <c r="Z219" s="183">
        <f t="shared" si="180"/>
        <v>0</v>
      </c>
      <c r="AA219" s="183">
        <f t="shared" si="180"/>
        <v>0</v>
      </c>
      <c r="AB219" s="183">
        <f t="shared" si="180"/>
        <v>0</v>
      </c>
      <c r="AC219" s="183">
        <f t="shared" si="180"/>
        <v>0</v>
      </c>
      <c r="AD219" s="183">
        <f t="shared" si="180"/>
        <v>0</v>
      </c>
      <c r="AE219" s="183">
        <f t="shared" si="180"/>
        <v>0</v>
      </c>
      <c r="AF219" s="183">
        <f t="shared" si="180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79"/>
        <v>0</v>
      </c>
      <c r="D220" s="183">
        <f t="shared" si="179"/>
        <v>0</v>
      </c>
      <c r="E220" s="183">
        <f t="shared" si="179"/>
        <v>0</v>
      </c>
      <c r="F220" s="183">
        <f t="shared" si="179"/>
        <v>0</v>
      </c>
      <c r="G220" s="183">
        <f t="shared" si="179"/>
        <v>0</v>
      </c>
      <c r="H220" s="183">
        <f t="shared" si="179"/>
        <v>0</v>
      </c>
      <c r="I220" s="183">
        <f t="shared" si="179"/>
        <v>0</v>
      </c>
      <c r="J220" s="183">
        <f t="shared" si="179"/>
        <v>0</v>
      </c>
      <c r="K220" s="183">
        <f t="shared" si="179"/>
        <v>0</v>
      </c>
      <c r="L220" s="183">
        <f t="shared" si="179"/>
        <v>0</v>
      </c>
      <c r="M220" s="183">
        <f t="shared" si="179"/>
        <v>0</v>
      </c>
      <c r="N220" s="183">
        <f t="shared" si="179"/>
        <v>0</v>
      </c>
      <c r="O220" s="183">
        <f t="shared" si="179"/>
        <v>0</v>
      </c>
      <c r="P220" s="183">
        <f t="shared" si="179"/>
        <v>0</v>
      </c>
      <c r="Q220" s="183">
        <f t="shared" si="179"/>
        <v>0</v>
      </c>
      <c r="R220" s="183">
        <f t="shared" si="179"/>
        <v>0</v>
      </c>
      <c r="S220" s="183">
        <f t="shared" si="181"/>
        <v>0</v>
      </c>
      <c r="T220" s="183">
        <f t="shared" si="181"/>
        <v>0</v>
      </c>
      <c r="U220" s="183">
        <f t="shared" si="181"/>
        <v>0</v>
      </c>
      <c r="V220" s="183">
        <f t="shared" si="181"/>
        <v>0</v>
      </c>
      <c r="W220" s="183">
        <f t="shared" si="180"/>
        <v>0</v>
      </c>
      <c r="X220" s="183">
        <f t="shared" si="180"/>
        <v>0</v>
      </c>
      <c r="Y220" s="183">
        <f t="shared" si="180"/>
        <v>0</v>
      </c>
      <c r="Z220" s="183">
        <f t="shared" si="180"/>
        <v>0</v>
      </c>
      <c r="AA220" s="183">
        <f t="shared" si="180"/>
        <v>0</v>
      </c>
      <c r="AB220" s="183">
        <f t="shared" si="180"/>
        <v>0</v>
      </c>
      <c r="AC220" s="183">
        <f t="shared" si="180"/>
        <v>0</v>
      </c>
      <c r="AD220" s="183">
        <f t="shared" si="180"/>
        <v>0</v>
      </c>
      <c r="AE220" s="183">
        <f t="shared" si="180"/>
        <v>0</v>
      </c>
      <c r="AF220" s="183">
        <f t="shared" si="180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79"/>
        <v>0</v>
      </c>
      <c r="D221" s="183">
        <f t="shared" si="179"/>
        <v>0</v>
      </c>
      <c r="E221" s="183">
        <f t="shared" si="179"/>
        <v>0</v>
      </c>
      <c r="F221" s="183">
        <f t="shared" si="179"/>
        <v>0</v>
      </c>
      <c r="G221" s="183">
        <f t="shared" si="179"/>
        <v>0</v>
      </c>
      <c r="H221" s="183">
        <f t="shared" si="179"/>
        <v>0</v>
      </c>
      <c r="I221" s="183">
        <f t="shared" si="179"/>
        <v>0</v>
      </c>
      <c r="J221" s="183">
        <f t="shared" si="179"/>
        <v>0</v>
      </c>
      <c r="K221" s="183">
        <f t="shared" si="179"/>
        <v>0</v>
      </c>
      <c r="L221" s="183">
        <f t="shared" si="179"/>
        <v>0</v>
      </c>
      <c r="M221" s="183">
        <f t="shared" si="179"/>
        <v>0</v>
      </c>
      <c r="N221" s="183">
        <f t="shared" si="179"/>
        <v>0</v>
      </c>
      <c r="O221" s="183">
        <f t="shared" si="179"/>
        <v>0</v>
      </c>
      <c r="P221" s="183">
        <f t="shared" si="179"/>
        <v>0</v>
      </c>
      <c r="Q221" s="183">
        <f t="shared" si="179"/>
        <v>0</v>
      </c>
      <c r="R221" s="183">
        <f t="shared" si="179"/>
        <v>0</v>
      </c>
      <c r="S221" s="183">
        <f t="shared" si="181"/>
        <v>0</v>
      </c>
      <c r="T221" s="183">
        <f t="shared" si="181"/>
        <v>0</v>
      </c>
      <c r="U221" s="183">
        <f t="shared" si="181"/>
        <v>0</v>
      </c>
      <c r="V221" s="183">
        <f t="shared" si="181"/>
        <v>0</v>
      </c>
      <c r="W221" s="183">
        <f t="shared" si="180"/>
        <v>0</v>
      </c>
      <c r="X221" s="183">
        <f t="shared" si="180"/>
        <v>0</v>
      </c>
      <c r="Y221" s="183">
        <f t="shared" si="180"/>
        <v>0</v>
      </c>
      <c r="Z221" s="183">
        <f t="shared" si="180"/>
        <v>0</v>
      </c>
      <c r="AA221" s="183">
        <f t="shared" si="180"/>
        <v>0</v>
      </c>
      <c r="AB221" s="183">
        <f t="shared" si="180"/>
        <v>0</v>
      </c>
      <c r="AC221" s="183">
        <f t="shared" si="180"/>
        <v>0</v>
      </c>
      <c r="AD221" s="183">
        <f t="shared" si="180"/>
        <v>0</v>
      </c>
      <c r="AE221" s="183">
        <f t="shared" si="180"/>
        <v>0</v>
      </c>
      <c r="AF221" s="183">
        <f t="shared" si="180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79"/>
        <v>0</v>
      </c>
      <c r="D222" s="183">
        <f t="shared" si="179"/>
        <v>0</v>
      </c>
      <c r="E222" s="183">
        <f t="shared" si="179"/>
        <v>0</v>
      </c>
      <c r="F222" s="183">
        <f t="shared" si="179"/>
        <v>0</v>
      </c>
      <c r="G222" s="183">
        <f t="shared" si="179"/>
        <v>0</v>
      </c>
      <c r="H222" s="183">
        <f t="shared" si="179"/>
        <v>0</v>
      </c>
      <c r="I222" s="183">
        <f t="shared" si="179"/>
        <v>0</v>
      </c>
      <c r="J222" s="183">
        <f t="shared" si="179"/>
        <v>0</v>
      </c>
      <c r="K222" s="183">
        <f t="shared" si="179"/>
        <v>0</v>
      </c>
      <c r="L222" s="183">
        <f t="shared" si="179"/>
        <v>0</v>
      </c>
      <c r="M222" s="183">
        <f t="shared" si="179"/>
        <v>0</v>
      </c>
      <c r="N222" s="183">
        <f t="shared" si="179"/>
        <v>0</v>
      </c>
      <c r="O222" s="183">
        <f t="shared" si="179"/>
        <v>0</v>
      </c>
      <c r="P222" s="183">
        <f t="shared" si="179"/>
        <v>0</v>
      </c>
      <c r="Q222" s="183">
        <f t="shared" si="179"/>
        <v>0</v>
      </c>
      <c r="R222" s="183">
        <f t="shared" si="179"/>
        <v>0</v>
      </c>
      <c r="S222" s="183">
        <f t="shared" si="181"/>
        <v>0</v>
      </c>
      <c r="T222" s="183">
        <f t="shared" si="181"/>
        <v>0</v>
      </c>
      <c r="U222" s="183">
        <f t="shared" si="181"/>
        <v>0</v>
      </c>
      <c r="V222" s="183">
        <f t="shared" si="181"/>
        <v>0</v>
      </c>
      <c r="W222" s="183">
        <f t="shared" si="180"/>
        <v>0</v>
      </c>
      <c r="X222" s="183">
        <f t="shared" si="180"/>
        <v>0</v>
      </c>
      <c r="Y222" s="183">
        <f t="shared" si="180"/>
        <v>0</v>
      </c>
      <c r="Z222" s="183">
        <f t="shared" si="180"/>
        <v>0</v>
      </c>
      <c r="AA222" s="183">
        <f t="shared" si="180"/>
        <v>0</v>
      </c>
      <c r="AB222" s="183">
        <f t="shared" si="180"/>
        <v>0</v>
      </c>
      <c r="AC222" s="183">
        <f t="shared" si="180"/>
        <v>0</v>
      </c>
      <c r="AD222" s="183">
        <f t="shared" si="180"/>
        <v>0</v>
      </c>
      <c r="AE222" s="183">
        <f t="shared" si="180"/>
        <v>0</v>
      </c>
      <c r="AF222" s="183">
        <f t="shared" si="180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79"/>
        <v>0</v>
      </c>
      <c r="D223" s="183">
        <f t="shared" si="179"/>
        <v>0</v>
      </c>
      <c r="E223" s="183">
        <f t="shared" si="179"/>
        <v>0</v>
      </c>
      <c r="F223" s="183">
        <f t="shared" si="179"/>
        <v>0</v>
      </c>
      <c r="G223" s="183">
        <f t="shared" si="179"/>
        <v>0</v>
      </c>
      <c r="H223" s="183">
        <f t="shared" si="179"/>
        <v>0</v>
      </c>
      <c r="I223" s="183">
        <f t="shared" si="179"/>
        <v>0</v>
      </c>
      <c r="J223" s="183">
        <f t="shared" si="179"/>
        <v>0</v>
      </c>
      <c r="K223" s="183">
        <f t="shared" si="179"/>
        <v>0</v>
      </c>
      <c r="L223" s="183">
        <f t="shared" si="179"/>
        <v>0</v>
      </c>
      <c r="M223" s="183">
        <f t="shared" si="179"/>
        <v>0</v>
      </c>
      <c r="N223" s="183">
        <f t="shared" si="179"/>
        <v>0</v>
      </c>
      <c r="O223" s="183">
        <f t="shared" si="179"/>
        <v>0</v>
      </c>
      <c r="P223" s="183">
        <f t="shared" si="179"/>
        <v>0</v>
      </c>
      <c r="Q223" s="183">
        <f t="shared" si="179"/>
        <v>0</v>
      </c>
      <c r="R223" s="183">
        <f t="shared" si="179"/>
        <v>0</v>
      </c>
      <c r="S223" s="183">
        <f t="shared" si="181"/>
        <v>0</v>
      </c>
      <c r="T223" s="183">
        <f t="shared" si="181"/>
        <v>0</v>
      </c>
      <c r="U223" s="183">
        <f t="shared" si="181"/>
        <v>0</v>
      </c>
      <c r="V223" s="183">
        <f t="shared" si="181"/>
        <v>0</v>
      </c>
      <c r="W223" s="183">
        <f t="shared" si="180"/>
        <v>0</v>
      </c>
      <c r="X223" s="183">
        <f t="shared" si="180"/>
        <v>0</v>
      </c>
      <c r="Y223" s="183">
        <f t="shared" si="180"/>
        <v>0</v>
      </c>
      <c r="Z223" s="183">
        <f t="shared" si="180"/>
        <v>0</v>
      </c>
      <c r="AA223" s="183">
        <f t="shared" si="180"/>
        <v>0</v>
      </c>
      <c r="AB223" s="183">
        <f t="shared" si="180"/>
        <v>0</v>
      </c>
      <c r="AC223" s="183">
        <f t="shared" si="180"/>
        <v>0</v>
      </c>
      <c r="AD223" s="183">
        <f t="shared" si="180"/>
        <v>0</v>
      </c>
      <c r="AE223" s="183">
        <f t="shared" si="180"/>
        <v>0</v>
      </c>
      <c r="AF223" s="183">
        <f t="shared" si="180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79"/>
        <v>0</v>
      </c>
      <c r="D224" s="183">
        <f t="shared" si="179"/>
        <v>0</v>
      </c>
      <c r="E224" s="183">
        <f t="shared" si="179"/>
        <v>0</v>
      </c>
      <c r="F224" s="183">
        <f t="shared" si="179"/>
        <v>0</v>
      </c>
      <c r="G224" s="183">
        <f t="shared" si="179"/>
        <v>0</v>
      </c>
      <c r="H224" s="183">
        <f t="shared" si="179"/>
        <v>0</v>
      </c>
      <c r="I224" s="183">
        <f t="shared" si="179"/>
        <v>0</v>
      </c>
      <c r="J224" s="183">
        <f t="shared" si="179"/>
        <v>0</v>
      </c>
      <c r="K224" s="183">
        <f t="shared" si="179"/>
        <v>0</v>
      </c>
      <c r="L224" s="183">
        <f t="shared" si="179"/>
        <v>0</v>
      </c>
      <c r="M224" s="183">
        <f t="shared" si="179"/>
        <v>0</v>
      </c>
      <c r="N224" s="183">
        <f t="shared" si="179"/>
        <v>0</v>
      </c>
      <c r="O224" s="183">
        <f t="shared" si="179"/>
        <v>0</v>
      </c>
      <c r="P224" s="183">
        <f t="shared" si="179"/>
        <v>0</v>
      </c>
      <c r="Q224" s="183">
        <f t="shared" si="179"/>
        <v>0</v>
      </c>
      <c r="R224" s="183">
        <f t="shared" si="179"/>
        <v>0</v>
      </c>
      <c r="S224" s="183">
        <f t="shared" si="181"/>
        <v>0</v>
      </c>
      <c r="T224" s="183">
        <f t="shared" si="181"/>
        <v>0</v>
      </c>
      <c r="U224" s="183">
        <f t="shared" si="181"/>
        <v>0</v>
      </c>
      <c r="V224" s="183">
        <f t="shared" si="181"/>
        <v>0</v>
      </c>
      <c r="W224" s="183">
        <f t="shared" si="180"/>
        <v>0</v>
      </c>
      <c r="X224" s="183">
        <f t="shared" si="180"/>
        <v>0</v>
      </c>
      <c r="Y224" s="183">
        <f t="shared" si="180"/>
        <v>0</v>
      </c>
      <c r="Z224" s="183">
        <f t="shared" si="180"/>
        <v>0</v>
      </c>
      <c r="AA224" s="183">
        <f t="shared" si="180"/>
        <v>0</v>
      </c>
      <c r="AB224" s="183">
        <f t="shared" si="180"/>
        <v>0</v>
      </c>
      <c r="AC224" s="183">
        <f t="shared" si="180"/>
        <v>0</v>
      </c>
      <c r="AD224" s="183">
        <f t="shared" si="180"/>
        <v>0</v>
      </c>
      <c r="AE224" s="183">
        <f t="shared" si="180"/>
        <v>0</v>
      </c>
      <c r="AF224" s="183">
        <f t="shared" si="180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79"/>
        <v>0</v>
      </c>
      <c r="D225" s="183">
        <f t="shared" si="179"/>
        <v>0</v>
      </c>
      <c r="E225" s="183">
        <f t="shared" si="179"/>
        <v>0</v>
      </c>
      <c r="F225" s="183">
        <f t="shared" si="179"/>
        <v>0</v>
      </c>
      <c r="G225" s="183">
        <f t="shared" si="179"/>
        <v>0</v>
      </c>
      <c r="H225" s="183">
        <f t="shared" si="179"/>
        <v>0</v>
      </c>
      <c r="I225" s="183">
        <f t="shared" si="179"/>
        <v>0</v>
      </c>
      <c r="J225" s="183">
        <f t="shared" si="179"/>
        <v>0</v>
      </c>
      <c r="K225" s="183">
        <f t="shared" si="179"/>
        <v>0</v>
      </c>
      <c r="L225" s="183">
        <f t="shared" si="179"/>
        <v>0</v>
      </c>
      <c r="M225" s="183">
        <f t="shared" si="179"/>
        <v>0</v>
      </c>
      <c r="N225" s="183">
        <f t="shared" si="179"/>
        <v>0</v>
      </c>
      <c r="O225" s="183">
        <f t="shared" si="179"/>
        <v>0</v>
      </c>
      <c r="P225" s="183">
        <f t="shared" si="179"/>
        <v>0</v>
      </c>
      <c r="Q225" s="183">
        <f t="shared" si="179"/>
        <v>0</v>
      </c>
      <c r="R225" s="183">
        <f t="shared" si="179"/>
        <v>0</v>
      </c>
      <c r="S225" s="183">
        <f t="shared" si="181"/>
        <v>0</v>
      </c>
      <c r="T225" s="183">
        <f t="shared" si="181"/>
        <v>0</v>
      </c>
      <c r="U225" s="183">
        <f t="shared" si="181"/>
        <v>0</v>
      </c>
      <c r="V225" s="183">
        <f t="shared" si="181"/>
        <v>0</v>
      </c>
      <c r="W225" s="183">
        <f t="shared" si="180"/>
        <v>0</v>
      </c>
      <c r="X225" s="183">
        <f t="shared" si="180"/>
        <v>0</v>
      </c>
      <c r="Y225" s="183">
        <f t="shared" si="180"/>
        <v>0</v>
      </c>
      <c r="Z225" s="183">
        <f t="shared" si="180"/>
        <v>0</v>
      </c>
      <c r="AA225" s="183">
        <f t="shared" si="180"/>
        <v>0</v>
      </c>
      <c r="AB225" s="183">
        <f t="shared" si="180"/>
        <v>0</v>
      </c>
      <c r="AC225" s="183">
        <f t="shared" si="180"/>
        <v>0</v>
      </c>
      <c r="AD225" s="183">
        <f t="shared" si="180"/>
        <v>0</v>
      </c>
      <c r="AE225" s="183">
        <f t="shared" si="180"/>
        <v>0</v>
      </c>
      <c r="AF225" s="183">
        <f t="shared" si="180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79"/>
        <v>0</v>
      </c>
      <c r="D226" s="183">
        <f t="shared" si="179"/>
        <v>0</v>
      </c>
      <c r="E226" s="183">
        <f t="shared" si="179"/>
        <v>0</v>
      </c>
      <c r="F226" s="183">
        <f t="shared" si="179"/>
        <v>0</v>
      </c>
      <c r="G226" s="183">
        <f t="shared" si="179"/>
        <v>0</v>
      </c>
      <c r="H226" s="183">
        <f t="shared" si="179"/>
        <v>0</v>
      </c>
      <c r="I226" s="183">
        <f t="shared" si="179"/>
        <v>0</v>
      </c>
      <c r="J226" s="183">
        <f t="shared" si="179"/>
        <v>0</v>
      </c>
      <c r="K226" s="183">
        <f t="shared" si="179"/>
        <v>0</v>
      </c>
      <c r="L226" s="183">
        <f t="shared" si="179"/>
        <v>0</v>
      </c>
      <c r="M226" s="183">
        <f t="shared" si="179"/>
        <v>0</v>
      </c>
      <c r="N226" s="183">
        <f t="shared" si="179"/>
        <v>0</v>
      </c>
      <c r="O226" s="183">
        <f t="shared" si="179"/>
        <v>0</v>
      </c>
      <c r="P226" s="183">
        <f t="shared" si="179"/>
        <v>0</v>
      </c>
      <c r="Q226" s="183">
        <f t="shared" si="179"/>
        <v>0</v>
      </c>
      <c r="R226" s="183">
        <f t="shared" si="179"/>
        <v>0</v>
      </c>
      <c r="S226" s="183">
        <f t="shared" si="181"/>
        <v>0</v>
      </c>
      <c r="T226" s="183">
        <f t="shared" si="181"/>
        <v>0</v>
      </c>
      <c r="U226" s="183">
        <f t="shared" si="181"/>
        <v>0</v>
      </c>
      <c r="V226" s="183">
        <f t="shared" si="181"/>
        <v>0</v>
      </c>
      <c r="W226" s="183">
        <f t="shared" si="181"/>
        <v>0</v>
      </c>
      <c r="X226" s="183">
        <f t="shared" si="181"/>
        <v>0</v>
      </c>
      <c r="Y226" s="183">
        <f t="shared" si="181"/>
        <v>0</v>
      </c>
      <c r="Z226" s="183">
        <f t="shared" si="181"/>
        <v>0</v>
      </c>
      <c r="AA226" s="183">
        <f t="shared" si="181"/>
        <v>0</v>
      </c>
      <c r="AB226" s="183">
        <f t="shared" si="181"/>
        <v>0</v>
      </c>
      <c r="AC226" s="183">
        <f t="shared" si="180"/>
        <v>0</v>
      </c>
      <c r="AD226" s="183">
        <f t="shared" si="180"/>
        <v>0</v>
      </c>
      <c r="AE226" s="183">
        <f t="shared" si="180"/>
        <v>0</v>
      </c>
      <c r="AF226" s="183">
        <f t="shared" si="180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182">B227</f>
        <v>0</v>
      </c>
      <c r="D227" s="183">
        <f t="shared" si="182"/>
        <v>0</v>
      </c>
      <c r="E227" s="183">
        <f t="shared" si="182"/>
        <v>0</v>
      </c>
      <c r="F227" s="183">
        <f t="shared" si="182"/>
        <v>0</v>
      </c>
      <c r="G227" s="183">
        <f t="shared" si="182"/>
        <v>0</v>
      </c>
      <c r="H227" s="183">
        <f t="shared" si="182"/>
        <v>0</v>
      </c>
      <c r="I227" s="183">
        <f t="shared" si="182"/>
        <v>0</v>
      </c>
      <c r="J227" s="183">
        <f t="shared" si="182"/>
        <v>0</v>
      </c>
      <c r="K227" s="183">
        <f t="shared" si="182"/>
        <v>0</v>
      </c>
      <c r="L227" s="183">
        <f t="shared" si="182"/>
        <v>0</v>
      </c>
      <c r="M227" s="183">
        <f t="shared" si="182"/>
        <v>0</v>
      </c>
      <c r="N227" s="183">
        <f t="shared" si="182"/>
        <v>0</v>
      </c>
      <c r="O227" s="183">
        <f t="shared" si="182"/>
        <v>0</v>
      </c>
      <c r="P227" s="183">
        <f t="shared" si="182"/>
        <v>0</v>
      </c>
      <c r="Q227" s="183">
        <f t="shared" si="182"/>
        <v>0</v>
      </c>
      <c r="R227" s="183">
        <f t="shared" si="182"/>
        <v>0</v>
      </c>
      <c r="S227" s="183">
        <f t="shared" si="181"/>
        <v>0</v>
      </c>
      <c r="T227" s="183">
        <f t="shared" si="181"/>
        <v>0</v>
      </c>
      <c r="U227" s="183">
        <f t="shared" si="181"/>
        <v>0</v>
      </c>
      <c r="V227" s="183">
        <f t="shared" si="181"/>
        <v>0</v>
      </c>
      <c r="W227" s="183">
        <f t="shared" si="181"/>
        <v>0</v>
      </c>
      <c r="X227" s="183">
        <f t="shared" si="181"/>
        <v>0</v>
      </c>
      <c r="Y227" s="183">
        <f t="shared" si="181"/>
        <v>0</v>
      </c>
      <c r="Z227" s="183">
        <f t="shared" si="181"/>
        <v>0</v>
      </c>
      <c r="AA227" s="183">
        <f t="shared" si="181"/>
        <v>0</v>
      </c>
      <c r="AB227" s="183">
        <f t="shared" si="181"/>
        <v>0</v>
      </c>
      <c r="AC227" s="183">
        <f t="shared" si="180"/>
        <v>0</v>
      </c>
      <c r="AD227" s="183">
        <f t="shared" si="180"/>
        <v>0</v>
      </c>
      <c r="AE227" s="183">
        <f t="shared" si="180"/>
        <v>0</v>
      </c>
      <c r="AF227" s="183">
        <f t="shared" si="180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82"/>
        <v>0</v>
      </c>
      <c r="D228" s="183">
        <f t="shared" si="182"/>
        <v>0</v>
      </c>
      <c r="E228" s="183">
        <f t="shared" si="182"/>
        <v>0</v>
      </c>
      <c r="F228" s="183">
        <f t="shared" si="182"/>
        <v>0</v>
      </c>
      <c r="G228" s="183">
        <f t="shared" si="182"/>
        <v>0</v>
      </c>
      <c r="H228" s="183">
        <f t="shared" si="182"/>
        <v>0</v>
      </c>
      <c r="I228" s="183">
        <f t="shared" si="182"/>
        <v>0</v>
      </c>
      <c r="J228" s="183">
        <f t="shared" si="182"/>
        <v>0</v>
      </c>
      <c r="K228" s="183">
        <f t="shared" si="182"/>
        <v>0</v>
      </c>
      <c r="L228" s="183">
        <f t="shared" si="182"/>
        <v>0</v>
      </c>
      <c r="M228" s="183">
        <f t="shared" si="182"/>
        <v>0</v>
      </c>
      <c r="N228" s="183">
        <f t="shared" si="182"/>
        <v>0</v>
      </c>
      <c r="O228" s="183">
        <f t="shared" si="182"/>
        <v>0</v>
      </c>
      <c r="P228" s="183">
        <f t="shared" si="182"/>
        <v>0</v>
      </c>
      <c r="Q228" s="183">
        <f t="shared" si="182"/>
        <v>0</v>
      </c>
      <c r="R228" s="183">
        <f t="shared" si="182"/>
        <v>0</v>
      </c>
      <c r="S228" s="183">
        <f t="shared" si="181"/>
        <v>0</v>
      </c>
      <c r="T228" s="183">
        <f t="shared" si="181"/>
        <v>0</v>
      </c>
      <c r="U228" s="183">
        <f t="shared" si="181"/>
        <v>0</v>
      </c>
      <c r="V228" s="183">
        <f t="shared" si="181"/>
        <v>0</v>
      </c>
      <c r="W228" s="183">
        <f t="shared" si="181"/>
        <v>0</v>
      </c>
      <c r="X228" s="183">
        <f t="shared" si="181"/>
        <v>0</v>
      </c>
      <c r="Y228" s="183">
        <f t="shared" si="181"/>
        <v>0</v>
      </c>
      <c r="Z228" s="183">
        <f t="shared" si="181"/>
        <v>0</v>
      </c>
      <c r="AA228" s="183">
        <f t="shared" si="181"/>
        <v>0</v>
      </c>
      <c r="AB228" s="183">
        <f t="shared" si="181"/>
        <v>0</v>
      </c>
      <c r="AC228" s="183">
        <f t="shared" si="180"/>
        <v>0</v>
      </c>
      <c r="AD228" s="183">
        <f t="shared" si="180"/>
        <v>0</v>
      </c>
      <c r="AE228" s="183">
        <f t="shared" si="180"/>
        <v>0</v>
      </c>
      <c r="AF228" s="183">
        <f t="shared" si="180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82"/>
        <v>0</v>
      </c>
      <c r="D229" s="183">
        <f t="shared" si="182"/>
        <v>0</v>
      </c>
      <c r="E229" s="183">
        <f t="shared" si="182"/>
        <v>0</v>
      </c>
      <c r="F229" s="183">
        <f t="shared" si="182"/>
        <v>0</v>
      </c>
      <c r="G229" s="183">
        <f t="shared" si="182"/>
        <v>0</v>
      </c>
      <c r="H229" s="183">
        <f t="shared" si="182"/>
        <v>0</v>
      </c>
      <c r="I229" s="183">
        <f t="shared" si="182"/>
        <v>0</v>
      </c>
      <c r="J229" s="183">
        <f t="shared" si="182"/>
        <v>0</v>
      </c>
      <c r="K229" s="183">
        <f t="shared" si="182"/>
        <v>0</v>
      </c>
      <c r="L229" s="183">
        <f t="shared" si="182"/>
        <v>0</v>
      </c>
      <c r="M229" s="183">
        <f t="shared" si="182"/>
        <v>0</v>
      </c>
      <c r="N229" s="183">
        <f t="shared" si="182"/>
        <v>0</v>
      </c>
      <c r="O229" s="183">
        <f t="shared" si="182"/>
        <v>0</v>
      </c>
      <c r="P229" s="183">
        <f t="shared" si="182"/>
        <v>0</v>
      </c>
      <c r="Q229" s="183">
        <f t="shared" si="182"/>
        <v>0</v>
      </c>
      <c r="R229" s="183">
        <f t="shared" si="182"/>
        <v>0</v>
      </c>
      <c r="S229" s="183">
        <f t="shared" si="181"/>
        <v>0</v>
      </c>
      <c r="T229" s="183">
        <f t="shared" si="181"/>
        <v>0</v>
      </c>
      <c r="U229" s="183">
        <f t="shared" si="181"/>
        <v>0</v>
      </c>
      <c r="V229" s="183">
        <f t="shared" si="181"/>
        <v>0</v>
      </c>
      <c r="W229" s="183">
        <f t="shared" si="181"/>
        <v>0</v>
      </c>
      <c r="X229" s="183">
        <f t="shared" si="181"/>
        <v>0</v>
      </c>
      <c r="Y229" s="183">
        <f t="shared" si="181"/>
        <v>0</v>
      </c>
      <c r="Z229" s="183">
        <f t="shared" si="181"/>
        <v>0</v>
      </c>
      <c r="AA229" s="183">
        <f t="shared" si="181"/>
        <v>0</v>
      </c>
      <c r="AB229" s="183">
        <f t="shared" si="181"/>
        <v>0</v>
      </c>
      <c r="AC229" s="183">
        <f t="shared" si="180"/>
        <v>0</v>
      </c>
      <c r="AD229" s="183">
        <f t="shared" si="180"/>
        <v>0</v>
      </c>
      <c r="AE229" s="183">
        <f t="shared" si="180"/>
        <v>0</v>
      </c>
      <c r="AF229" s="183">
        <f t="shared" si="180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82"/>
        <v>0</v>
      </c>
      <c r="D230" s="183">
        <f t="shared" si="182"/>
        <v>0</v>
      </c>
      <c r="E230" s="183">
        <f t="shared" si="182"/>
        <v>0</v>
      </c>
      <c r="F230" s="183">
        <f t="shared" si="182"/>
        <v>0</v>
      </c>
      <c r="G230" s="183">
        <f t="shared" si="182"/>
        <v>0</v>
      </c>
      <c r="H230" s="183">
        <f t="shared" si="182"/>
        <v>0</v>
      </c>
      <c r="I230" s="183">
        <f t="shared" si="182"/>
        <v>0</v>
      </c>
      <c r="J230" s="183">
        <f t="shared" si="182"/>
        <v>0</v>
      </c>
      <c r="K230" s="183">
        <f t="shared" si="182"/>
        <v>0</v>
      </c>
      <c r="L230" s="183">
        <f t="shared" si="182"/>
        <v>0</v>
      </c>
      <c r="M230" s="183">
        <f t="shared" si="182"/>
        <v>0</v>
      </c>
      <c r="N230" s="183">
        <f t="shared" si="182"/>
        <v>0</v>
      </c>
      <c r="O230" s="183">
        <f t="shared" si="182"/>
        <v>0</v>
      </c>
      <c r="P230" s="183">
        <f t="shared" si="182"/>
        <v>0</v>
      </c>
      <c r="Q230" s="183">
        <f t="shared" si="182"/>
        <v>0</v>
      </c>
      <c r="R230" s="183">
        <f t="shared" si="182"/>
        <v>0</v>
      </c>
      <c r="S230" s="183">
        <f t="shared" si="181"/>
        <v>0</v>
      </c>
      <c r="T230" s="183">
        <f t="shared" si="181"/>
        <v>0</v>
      </c>
      <c r="U230" s="183">
        <f t="shared" si="181"/>
        <v>0</v>
      </c>
      <c r="V230" s="183">
        <f t="shared" si="181"/>
        <v>0</v>
      </c>
      <c r="W230" s="183">
        <f t="shared" si="181"/>
        <v>0</v>
      </c>
      <c r="X230" s="183">
        <f t="shared" si="181"/>
        <v>0</v>
      </c>
      <c r="Y230" s="183">
        <f t="shared" si="181"/>
        <v>0</v>
      </c>
      <c r="Z230" s="183">
        <f t="shared" si="181"/>
        <v>0</v>
      </c>
      <c r="AA230" s="183">
        <f t="shared" si="181"/>
        <v>0</v>
      </c>
      <c r="AB230" s="183">
        <f t="shared" si="181"/>
        <v>0</v>
      </c>
      <c r="AC230" s="183">
        <f t="shared" si="180"/>
        <v>0</v>
      </c>
      <c r="AD230" s="183">
        <f t="shared" si="180"/>
        <v>0</v>
      </c>
      <c r="AE230" s="183">
        <f t="shared" si="180"/>
        <v>0</v>
      </c>
      <c r="AF230" s="183">
        <f t="shared" si="180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82"/>
        <v>0</v>
      </c>
      <c r="D231" s="183">
        <f t="shared" si="182"/>
        <v>0</v>
      </c>
      <c r="E231" s="183">
        <f t="shared" si="182"/>
        <v>0</v>
      </c>
      <c r="F231" s="183">
        <f t="shared" si="182"/>
        <v>0</v>
      </c>
      <c r="G231" s="183">
        <f t="shared" si="182"/>
        <v>0</v>
      </c>
      <c r="H231" s="183">
        <f t="shared" si="182"/>
        <v>0</v>
      </c>
      <c r="I231" s="183">
        <f t="shared" si="182"/>
        <v>0</v>
      </c>
      <c r="J231" s="183">
        <f t="shared" si="182"/>
        <v>0</v>
      </c>
      <c r="K231" s="183">
        <f t="shared" si="182"/>
        <v>0</v>
      </c>
      <c r="L231" s="183">
        <f t="shared" si="182"/>
        <v>0</v>
      </c>
      <c r="M231" s="183">
        <f t="shared" si="182"/>
        <v>0</v>
      </c>
      <c r="N231" s="183">
        <f t="shared" si="182"/>
        <v>0</v>
      </c>
      <c r="O231" s="183">
        <f t="shared" si="182"/>
        <v>0</v>
      </c>
      <c r="P231" s="183">
        <f t="shared" si="182"/>
        <v>0</v>
      </c>
      <c r="Q231" s="183">
        <f t="shared" si="182"/>
        <v>0</v>
      </c>
      <c r="R231" s="183">
        <f t="shared" si="182"/>
        <v>0</v>
      </c>
      <c r="S231" s="183">
        <f t="shared" si="181"/>
        <v>0</v>
      </c>
      <c r="T231" s="183">
        <f t="shared" si="181"/>
        <v>0</v>
      </c>
      <c r="U231" s="183">
        <f t="shared" si="181"/>
        <v>0</v>
      </c>
      <c r="V231" s="183">
        <f t="shared" si="181"/>
        <v>0</v>
      </c>
      <c r="W231" s="183">
        <f t="shared" si="181"/>
        <v>0</v>
      </c>
      <c r="X231" s="183">
        <f t="shared" si="181"/>
        <v>0</v>
      </c>
      <c r="Y231" s="183">
        <f t="shared" si="181"/>
        <v>0</v>
      </c>
      <c r="Z231" s="183">
        <f t="shared" si="181"/>
        <v>0</v>
      </c>
      <c r="AA231" s="183">
        <f t="shared" si="181"/>
        <v>0</v>
      </c>
      <c r="AB231" s="183">
        <f t="shared" si="181"/>
        <v>0</v>
      </c>
      <c r="AC231" s="183">
        <f t="shared" si="180"/>
        <v>0</v>
      </c>
      <c r="AD231" s="183">
        <f t="shared" si="180"/>
        <v>0</v>
      </c>
      <c r="AE231" s="183">
        <f t="shared" si="180"/>
        <v>0</v>
      </c>
      <c r="AF231" s="183">
        <f t="shared" si="180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82"/>
        <v>0</v>
      </c>
      <c r="D232" s="183">
        <f t="shared" si="182"/>
        <v>0</v>
      </c>
      <c r="E232" s="183">
        <f t="shared" si="182"/>
        <v>0</v>
      </c>
      <c r="F232" s="183">
        <f t="shared" si="182"/>
        <v>0</v>
      </c>
      <c r="G232" s="183">
        <f t="shared" si="182"/>
        <v>0</v>
      </c>
      <c r="H232" s="183">
        <f t="shared" si="182"/>
        <v>0</v>
      </c>
      <c r="I232" s="183">
        <f t="shared" si="182"/>
        <v>0</v>
      </c>
      <c r="J232" s="183">
        <f t="shared" si="182"/>
        <v>0</v>
      </c>
      <c r="K232" s="183">
        <f t="shared" si="182"/>
        <v>0</v>
      </c>
      <c r="L232" s="183">
        <f t="shared" si="182"/>
        <v>0</v>
      </c>
      <c r="M232" s="183">
        <f t="shared" si="182"/>
        <v>0</v>
      </c>
      <c r="N232" s="183">
        <f t="shared" si="182"/>
        <v>0</v>
      </c>
      <c r="O232" s="183">
        <f t="shared" si="182"/>
        <v>0</v>
      </c>
      <c r="P232" s="183">
        <f t="shared" si="182"/>
        <v>0</v>
      </c>
      <c r="Q232" s="183">
        <f t="shared" si="182"/>
        <v>0</v>
      </c>
      <c r="R232" s="183">
        <f t="shared" si="182"/>
        <v>0</v>
      </c>
      <c r="S232" s="183">
        <f t="shared" si="181"/>
        <v>0</v>
      </c>
      <c r="T232" s="183">
        <f t="shared" si="181"/>
        <v>0</v>
      </c>
      <c r="U232" s="183">
        <f t="shared" si="181"/>
        <v>0</v>
      </c>
      <c r="V232" s="183">
        <f t="shared" si="181"/>
        <v>0</v>
      </c>
      <c r="W232" s="183">
        <f t="shared" si="181"/>
        <v>0</v>
      </c>
      <c r="X232" s="183">
        <f t="shared" si="181"/>
        <v>0</v>
      </c>
      <c r="Y232" s="183">
        <f t="shared" si="181"/>
        <v>0</v>
      </c>
      <c r="Z232" s="183">
        <f t="shared" si="181"/>
        <v>0</v>
      </c>
      <c r="AA232" s="183">
        <f t="shared" si="181"/>
        <v>0</v>
      </c>
      <c r="AB232" s="183">
        <f t="shared" si="181"/>
        <v>0</v>
      </c>
      <c r="AC232" s="183">
        <f t="shared" si="180"/>
        <v>0</v>
      </c>
      <c r="AD232" s="183">
        <f t="shared" si="180"/>
        <v>0</v>
      </c>
      <c r="AE232" s="183">
        <f t="shared" si="180"/>
        <v>0</v>
      </c>
      <c r="AF232" s="183">
        <f t="shared" si="180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82"/>
        <v>0</v>
      </c>
      <c r="D233" s="183">
        <f t="shared" si="182"/>
        <v>0</v>
      </c>
      <c r="E233" s="183">
        <f t="shared" si="182"/>
        <v>0</v>
      </c>
      <c r="F233" s="183">
        <f t="shared" si="182"/>
        <v>0</v>
      </c>
      <c r="G233" s="183">
        <f t="shared" si="182"/>
        <v>0</v>
      </c>
      <c r="H233" s="183">
        <f t="shared" si="182"/>
        <v>0</v>
      </c>
      <c r="I233" s="183">
        <f t="shared" si="182"/>
        <v>0</v>
      </c>
      <c r="J233" s="183">
        <f t="shared" si="182"/>
        <v>0</v>
      </c>
      <c r="K233" s="183">
        <f t="shared" si="182"/>
        <v>0</v>
      </c>
      <c r="L233" s="183">
        <f t="shared" si="182"/>
        <v>0</v>
      </c>
      <c r="M233" s="183">
        <f t="shared" si="182"/>
        <v>0</v>
      </c>
      <c r="N233" s="183">
        <f t="shared" si="182"/>
        <v>0</v>
      </c>
      <c r="O233" s="183">
        <f t="shared" si="182"/>
        <v>0</v>
      </c>
      <c r="P233" s="183">
        <f t="shared" si="182"/>
        <v>0</v>
      </c>
      <c r="Q233" s="183">
        <f t="shared" si="182"/>
        <v>0</v>
      </c>
      <c r="R233" s="183">
        <f t="shared" si="182"/>
        <v>0</v>
      </c>
      <c r="S233" s="183">
        <f t="shared" si="181"/>
        <v>0</v>
      </c>
      <c r="T233" s="183">
        <f t="shared" si="181"/>
        <v>0</v>
      </c>
      <c r="U233" s="183">
        <f t="shared" si="181"/>
        <v>0</v>
      </c>
      <c r="V233" s="183">
        <f t="shared" si="181"/>
        <v>0</v>
      </c>
      <c r="W233" s="183">
        <f t="shared" si="181"/>
        <v>0</v>
      </c>
      <c r="X233" s="183">
        <f t="shared" si="181"/>
        <v>0</v>
      </c>
      <c r="Y233" s="183">
        <f t="shared" si="181"/>
        <v>0</v>
      </c>
      <c r="Z233" s="183">
        <f t="shared" si="181"/>
        <v>0</v>
      </c>
      <c r="AA233" s="183">
        <f t="shared" si="181"/>
        <v>0</v>
      </c>
      <c r="AB233" s="183">
        <f t="shared" si="181"/>
        <v>0</v>
      </c>
      <c r="AC233" s="183">
        <f t="shared" si="180"/>
        <v>0</v>
      </c>
      <c r="AD233" s="183">
        <f t="shared" si="180"/>
        <v>0</v>
      </c>
      <c r="AE233" s="183">
        <f t="shared" si="180"/>
        <v>0</v>
      </c>
      <c r="AF233" s="183">
        <f t="shared" si="180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82"/>
        <v>0</v>
      </c>
      <c r="D234" s="183">
        <f t="shared" si="182"/>
        <v>0</v>
      </c>
      <c r="E234" s="183">
        <f t="shared" si="182"/>
        <v>0</v>
      </c>
      <c r="F234" s="183">
        <f t="shared" si="182"/>
        <v>0</v>
      </c>
      <c r="G234" s="183">
        <f t="shared" si="182"/>
        <v>0</v>
      </c>
      <c r="H234" s="183">
        <f t="shared" si="182"/>
        <v>0</v>
      </c>
      <c r="I234" s="183">
        <f t="shared" si="182"/>
        <v>0</v>
      </c>
      <c r="J234" s="183">
        <f t="shared" si="182"/>
        <v>0</v>
      </c>
      <c r="K234" s="183">
        <f t="shared" si="182"/>
        <v>0</v>
      </c>
      <c r="L234" s="183">
        <f t="shared" si="182"/>
        <v>0</v>
      </c>
      <c r="M234" s="183">
        <f t="shared" si="182"/>
        <v>0</v>
      </c>
      <c r="N234" s="183">
        <f t="shared" si="182"/>
        <v>0</v>
      </c>
      <c r="O234" s="183">
        <f t="shared" si="182"/>
        <v>0</v>
      </c>
      <c r="P234" s="183">
        <f t="shared" si="182"/>
        <v>0</v>
      </c>
      <c r="Q234" s="183">
        <f t="shared" si="182"/>
        <v>0</v>
      </c>
      <c r="R234" s="183">
        <f t="shared" si="182"/>
        <v>0</v>
      </c>
      <c r="S234" s="183">
        <f t="shared" si="181"/>
        <v>0</v>
      </c>
      <c r="T234" s="183">
        <f t="shared" si="181"/>
        <v>0</v>
      </c>
      <c r="U234" s="183">
        <f t="shared" si="181"/>
        <v>0</v>
      </c>
      <c r="V234" s="183">
        <f t="shared" si="181"/>
        <v>0</v>
      </c>
      <c r="W234" s="183">
        <f t="shared" si="181"/>
        <v>0</v>
      </c>
      <c r="X234" s="183">
        <f t="shared" si="181"/>
        <v>0</v>
      </c>
      <c r="Y234" s="183">
        <f t="shared" si="181"/>
        <v>0</v>
      </c>
      <c r="Z234" s="183">
        <f t="shared" si="181"/>
        <v>0</v>
      </c>
      <c r="AA234" s="183">
        <f t="shared" si="181"/>
        <v>0</v>
      </c>
      <c r="AB234" s="183">
        <f t="shared" si="181"/>
        <v>0</v>
      </c>
      <c r="AC234" s="183">
        <f t="shared" si="180"/>
        <v>0</v>
      </c>
      <c r="AD234" s="183">
        <f t="shared" si="180"/>
        <v>0</v>
      </c>
      <c r="AE234" s="183">
        <f t="shared" si="180"/>
        <v>0</v>
      </c>
      <c r="AF234" s="183">
        <f t="shared" si="180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82"/>
        <v>0</v>
      </c>
      <c r="D235" s="183">
        <f t="shared" si="182"/>
        <v>0</v>
      </c>
      <c r="E235" s="183">
        <f t="shared" si="182"/>
        <v>0</v>
      </c>
      <c r="F235" s="183">
        <f t="shared" si="182"/>
        <v>0</v>
      </c>
      <c r="G235" s="183">
        <f t="shared" si="182"/>
        <v>0</v>
      </c>
      <c r="H235" s="183">
        <f t="shared" si="182"/>
        <v>0</v>
      </c>
      <c r="I235" s="183">
        <f t="shared" si="182"/>
        <v>0</v>
      </c>
      <c r="J235" s="183">
        <f t="shared" si="182"/>
        <v>0</v>
      </c>
      <c r="K235" s="183">
        <f t="shared" si="182"/>
        <v>0</v>
      </c>
      <c r="L235" s="183">
        <f t="shared" si="182"/>
        <v>0</v>
      </c>
      <c r="M235" s="183">
        <f t="shared" si="182"/>
        <v>0</v>
      </c>
      <c r="N235" s="183">
        <f t="shared" si="182"/>
        <v>0</v>
      </c>
      <c r="O235" s="183">
        <f t="shared" si="182"/>
        <v>0</v>
      </c>
      <c r="P235" s="183">
        <f t="shared" si="182"/>
        <v>0</v>
      </c>
      <c r="Q235" s="183">
        <f t="shared" si="182"/>
        <v>0</v>
      </c>
      <c r="R235" s="183">
        <f t="shared" si="182"/>
        <v>0</v>
      </c>
      <c r="S235" s="183">
        <f t="shared" si="181"/>
        <v>0</v>
      </c>
      <c r="T235" s="183">
        <f t="shared" si="181"/>
        <v>0</v>
      </c>
      <c r="U235" s="183">
        <f t="shared" si="181"/>
        <v>0</v>
      </c>
      <c r="V235" s="183">
        <f t="shared" si="181"/>
        <v>0</v>
      </c>
      <c r="W235" s="183">
        <f t="shared" si="181"/>
        <v>0</v>
      </c>
      <c r="X235" s="183">
        <f t="shared" si="181"/>
        <v>0</v>
      </c>
      <c r="Y235" s="183">
        <f t="shared" si="181"/>
        <v>0</v>
      </c>
      <c r="Z235" s="183">
        <f t="shared" si="181"/>
        <v>0</v>
      </c>
      <c r="AA235" s="183">
        <f t="shared" si="181"/>
        <v>0</v>
      </c>
      <c r="AB235" s="183">
        <f t="shared" si="181"/>
        <v>0</v>
      </c>
      <c r="AC235" s="183">
        <f t="shared" si="180"/>
        <v>0</v>
      </c>
      <c r="AD235" s="183">
        <f t="shared" si="180"/>
        <v>0</v>
      </c>
      <c r="AE235" s="183">
        <f t="shared" si="180"/>
        <v>0</v>
      </c>
      <c r="AF235" s="183">
        <f t="shared" si="180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82"/>
        <v>0</v>
      </c>
      <c r="D236" s="183">
        <f t="shared" si="182"/>
        <v>0</v>
      </c>
      <c r="E236" s="183">
        <f t="shared" si="182"/>
        <v>0</v>
      </c>
      <c r="F236" s="183">
        <f t="shared" si="182"/>
        <v>0</v>
      </c>
      <c r="G236" s="183">
        <f t="shared" si="182"/>
        <v>0</v>
      </c>
      <c r="H236" s="183">
        <f t="shared" si="182"/>
        <v>0</v>
      </c>
      <c r="I236" s="183">
        <f t="shared" si="182"/>
        <v>0</v>
      </c>
      <c r="J236" s="183">
        <f t="shared" si="182"/>
        <v>0</v>
      </c>
      <c r="K236" s="183">
        <f t="shared" si="182"/>
        <v>0</v>
      </c>
      <c r="L236" s="183">
        <f t="shared" si="182"/>
        <v>0</v>
      </c>
      <c r="M236" s="183">
        <f t="shared" si="182"/>
        <v>0</v>
      </c>
      <c r="N236" s="183">
        <f t="shared" si="182"/>
        <v>0</v>
      </c>
      <c r="O236" s="183">
        <f t="shared" si="182"/>
        <v>0</v>
      </c>
      <c r="P236" s="183">
        <f t="shared" si="182"/>
        <v>0</v>
      </c>
      <c r="Q236" s="183">
        <f t="shared" si="182"/>
        <v>0</v>
      </c>
      <c r="R236" s="183">
        <f t="shared" si="182"/>
        <v>0</v>
      </c>
      <c r="S236" s="183">
        <f t="shared" si="181"/>
        <v>0</v>
      </c>
      <c r="T236" s="183">
        <f t="shared" si="181"/>
        <v>0</v>
      </c>
      <c r="U236" s="183">
        <f t="shared" si="181"/>
        <v>0</v>
      </c>
      <c r="V236" s="183">
        <f t="shared" si="181"/>
        <v>0</v>
      </c>
      <c r="W236" s="183">
        <f t="shared" si="181"/>
        <v>0</v>
      </c>
      <c r="X236" s="183">
        <f t="shared" si="181"/>
        <v>0</v>
      </c>
      <c r="Y236" s="183">
        <f t="shared" si="181"/>
        <v>0</v>
      </c>
      <c r="Z236" s="183">
        <f t="shared" si="181"/>
        <v>0</v>
      </c>
      <c r="AA236" s="183">
        <f t="shared" si="181"/>
        <v>0</v>
      </c>
      <c r="AB236" s="183">
        <f t="shared" si="181"/>
        <v>0</v>
      </c>
      <c r="AC236" s="183">
        <f t="shared" si="180"/>
        <v>0</v>
      </c>
      <c r="AD236" s="183">
        <f t="shared" si="180"/>
        <v>0</v>
      </c>
      <c r="AE236" s="183">
        <f t="shared" si="180"/>
        <v>0</v>
      </c>
      <c r="AF236" s="183">
        <f t="shared" si="180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82"/>
        <v>0</v>
      </c>
      <c r="D237" s="183">
        <f t="shared" si="182"/>
        <v>0</v>
      </c>
      <c r="E237" s="183">
        <f t="shared" si="182"/>
        <v>0</v>
      </c>
      <c r="F237" s="183">
        <f t="shared" si="182"/>
        <v>0</v>
      </c>
      <c r="G237" s="183">
        <f t="shared" si="182"/>
        <v>0</v>
      </c>
      <c r="H237" s="183">
        <f t="shared" si="182"/>
        <v>0</v>
      </c>
      <c r="I237" s="183">
        <f t="shared" si="182"/>
        <v>0</v>
      </c>
      <c r="J237" s="183">
        <f t="shared" si="182"/>
        <v>0</v>
      </c>
      <c r="K237" s="183">
        <f t="shared" si="182"/>
        <v>0</v>
      </c>
      <c r="L237" s="183">
        <f t="shared" si="182"/>
        <v>0</v>
      </c>
      <c r="M237" s="183">
        <f t="shared" si="182"/>
        <v>0</v>
      </c>
      <c r="N237" s="183">
        <f t="shared" si="182"/>
        <v>0</v>
      </c>
      <c r="O237" s="183">
        <f t="shared" si="182"/>
        <v>0</v>
      </c>
      <c r="P237" s="183">
        <f t="shared" si="182"/>
        <v>0</v>
      </c>
      <c r="Q237" s="183">
        <f t="shared" si="182"/>
        <v>0</v>
      </c>
      <c r="R237" s="183">
        <f t="shared" si="182"/>
        <v>0</v>
      </c>
      <c r="S237" s="183">
        <f t="shared" si="181"/>
        <v>0</v>
      </c>
      <c r="T237" s="183">
        <f t="shared" si="181"/>
        <v>0</v>
      </c>
      <c r="U237" s="183">
        <f t="shared" si="181"/>
        <v>0</v>
      </c>
      <c r="V237" s="183">
        <f t="shared" si="181"/>
        <v>0</v>
      </c>
      <c r="W237" s="183">
        <f t="shared" si="181"/>
        <v>0</v>
      </c>
      <c r="X237" s="183">
        <f t="shared" si="181"/>
        <v>0</v>
      </c>
      <c r="Y237" s="183">
        <f t="shared" si="181"/>
        <v>0</v>
      </c>
      <c r="Z237" s="183">
        <f t="shared" si="181"/>
        <v>0</v>
      </c>
      <c r="AA237" s="183">
        <f t="shared" si="181"/>
        <v>0</v>
      </c>
      <c r="AB237" s="183">
        <f t="shared" ref="AB237:AF254" si="183">AA237</f>
        <v>0</v>
      </c>
      <c r="AC237" s="183">
        <f t="shared" si="183"/>
        <v>0</v>
      </c>
      <c r="AD237" s="183">
        <f t="shared" si="183"/>
        <v>0</v>
      </c>
      <c r="AE237" s="183">
        <f t="shared" si="183"/>
        <v>0</v>
      </c>
      <c r="AF237" s="183">
        <f t="shared" si="183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82"/>
        <v>0</v>
      </c>
      <c r="D238" s="183">
        <f t="shared" si="182"/>
        <v>0</v>
      </c>
      <c r="E238" s="183">
        <f t="shared" si="182"/>
        <v>0</v>
      </c>
      <c r="F238" s="183">
        <f t="shared" si="182"/>
        <v>0</v>
      </c>
      <c r="G238" s="183">
        <f t="shared" si="182"/>
        <v>0</v>
      </c>
      <c r="H238" s="183">
        <f t="shared" si="182"/>
        <v>0</v>
      </c>
      <c r="I238" s="183">
        <f t="shared" si="182"/>
        <v>0</v>
      </c>
      <c r="J238" s="183">
        <f t="shared" si="182"/>
        <v>0</v>
      </c>
      <c r="K238" s="183">
        <f t="shared" si="182"/>
        <v>0</v>
      </c>
      <c r="L238" s="183">
        <f t="shared" si="182"/>
        <v>0</v>
      </c>
      <c r="M238" s="183">
        <f t="shared" si="182"/>
        <v>0</v>
      </c>
      <c r="N238" s="183">
        <f t="shared" si="182"/>
        <v>0</v>
      </c>
      <c r="O238" s="183">
        <f t="shared" si="182"/>
        <v>0</v>
      </c>
      <c r="P238" s="183">
        <f t="shared" si="182"/>
        <v>0</v>
      </c>
      <c r="Q238" s="183">
        <f t="shared" si="182"/>
        <v>0</v>
      </c>
      <c r="R238" s="183">
        <f t="shared" si="182"/>
        <v>0</v>
      </c>
      <c r="S238" s="183">
        <f t="shared" si="181"/>
        <v>0</v>
      </c>
      <c r="T238" s="183">
        <f t="shared" si="181"/>
        <v>0</v>
      </c>
      <c r="U238" s="183">
        <f t="shared" si="181"/>
        <v>0</v>
      </c>
      <c r="V238" s="183">
        <f t="shared" si="181"/>
        <v>0</v>
      </c>
      <c r="W238" s="183">
        <f t="shared" si="181"/>
        <v>0</v>
      </c>
      <c r="X238" s="183">
        <f t="shared" si="181"/>
        <v>0</v>
      </c>
      <c r="Y238" s="183">
        <f t="shared" si="181"/>
        <v>0</v>
      </c>
      <c r="Z238" s="183">
        <f t="shared" si="181"/>
        <v>0</v>
      </c>
      <c r="AA238" s="183">
        <f t="shared" si="181"/>
        <v>0</v>
      </c>
      <c r="AB238" s="183">
        <f t="shared" si="183"/>
        <v>0</v>
      </c>
      <c r="AC238" s="183">
        <f t="shared" si="183"/>
        <v>0</v>
      </c>
      <c r="AD238" s="183">
        <f t="shared" si="183"/>
        <v>0</v>
      </c>
      <c r="AE238" s="183">
        <f t="shared" si="183"/>
        <v>0</v>
      </c>
      <c r="AF238" s="183">
        <f t="shared" si="183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82"/>
        <v>0</v>
      </c>
      <c r="D239" s="183">
        <f t="shared" si="182"/>
        <v>0</v>
      </c>
      <c r="E239" s="183">
        <f t="shared" si="182"/>
        <v>0</v>
      </c>
      <c r="F239" s="183">
        <f t="shared" si="182"/>
        <v>0</v>
      </c>
      <c r="G239" s="183">
        <f t="shared" si="182"/>
        <v>0</v>
      </c>
      <c r="H239" s="183">
        <f t="shared" si="182"/>
        <v>0</v>
      </c>
      <c r="I239" s="183">
        <f t="shared" si="182"/>
        <v>0</v>
      </c>
      <c r="J239" s="183">
        <f t="shared" si="182"/>
        <v>0</v>
      </c>
      <c r="K239" s="183">
        <f t="shared" si="182"/>
        <v>0</v>
      </c>
      <c r="L239" s="183">
        <f t="shared" si="182"/>
        <v>0</v>
      </c>
      <c r="M239" s="183">
        <f t="shared" si="182"/>
        <v>0</v>
      </c>
      <c r="N239" s="183">
        <f t="shared" si="182"/>
        <v>0</v>
      </c>
      <c r="O239" s="183">
        <f t="shared" si="182"/>
        <v>0</v>
      </c>
      <c r="P239" s="183">
        <f t="shared" si="182"/>
        <v>0</v>
      </c>
      <c r="Q239" s="183">
        <f t="shared" si="182"/>
        <v>0</v>
      </c>
      <c r="R239" s="183">
        <f t="shared" si="182"/>
        <v>0</v>
      </c>
      <c r="S239" s="183">
        <f t="shared" si="181"/>
        <v>0</v>
      </c>
      <c r="T239" s="183">
        <f t="shared" si="181"/>
        <v>0</v>
      </c>
      <c r="U239" s="183">
        <f t="shared" si="181"/>
        <v>0</v>
      </c>
      <c r="V239" s="183">
        <f t="shared" si="181"/>
        <v>0</v>
      </c>
      <c r="W239" s="183">
        <f t="shared" si="181"/>
        <v>0</v>
      </c>
      <c r="X239" s="183">
        <f t="shared" si="181"/>
        <v>0</v>
      </c>
      <c r="Y239" s="183">
        <f t="shared" si="181"/>
        <v>0</v>
      </c>
      <c r="Z239" s="183">
        <f t="shared" si="181"/>
        <v>0</v>
      </c>
      <c r="AA239" s="183">
        <f t="shared" si="181"/>
        <v>0</v>
      </c>
      <c r="AB239" s="183">
        <f t="shared" si="183"/>
        <v>0</v>
      </c>
      <c r="AC239" s="183">
        <f t="shared" si="183"/>
        <v>0</v>
      </c>
      <c r="AD239" s="183">
        <f t="shared" si="183"/>
        <v>0</v>
      </c>
      <c r="AE239" s="183">
        <f t="shared" si="183"/>
        <v>0</v>
      </c>
      <c r="AF239" s="183">
        <f t="shared" si="183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82"/>
        <v>0</v>
      </c>
      <c r="D240" s="183">
        <f t="shared" si="182"/>
        <v>0</v>
      </c>
      <c r="E240" s="183">
        <f t="shared" si="182"/>
        <v>0</v>
      </c>
      <c r="F240" s="183">
        <f t="shared" si="182"/>
        <v>0</v>
      </c>
      <c r="G240" s="183">
        <f t="shared" si="182"/>
        <v>0</v>
      </c>
      <c r="H240" s="183">
        <f t="shared" si="182"/>
        <v>0</v>
      </c>
      <c r="I240" s="183">
        <f t="shared" si="182"/>
        <v>0</v>
      </c>
      <c r="J240" s="183">
        <f t="shared" si="182"/>
        <v>0</v>
      </c>
      <c r="K240" s="183">
        <f t="shared" si="182"/>
        <v>0</v>
      </c>
      <c r="L240" s="183">
        <f t="shared" si="182"/>
        <v>0</v>
      </c>
      <c r="M240" s="183">
        <f t="shared" si="182"/>
        <v>0</v>
      </c>
      <c r="N240" s="183">
        <f t="shared" si="182"/>
        <v>0</v>
      </c>
      <c r="O240" s="183">
        <f t="shared" si="182"/>
        <v>0</v>
      </c>
      <c r="P240" s="183">
        <f t="shared" si="182"/>
        <v>0</v>
      </c>
      <c r="Q240" s="183">
        <f t="shared" si="182"/>
        <v>0</v>
      </c>
      <c r="R240" s="183">
        <f t="shared" si="182"/>
        <v>0</v>
      </c>
      <c r="S240" s="183">
        <f t="shared" ref="S240:AC255" si="184">R240</f>
        <v>0</v>
      </c>
      <c r="T240" s="183">
        <f t="shared" si="184"/>
        <v>0</v>
      </c>
      <c r="U240" s="183">
        <f t="shared" si="184"/>
        <v>0</v>
      </c>
      <c r="V240" s="183">
        <f t="shared" si="184"/>
        <v>0</v>
      </c>
      <c r="W240" s="183">
        <f t="shared" si="184"/>
        <v>0</v>
      </c>
      <c r="X240" s="183">
        <f t="shared" si="184"/>
        <v>0</v>
      </c>
      <c r="Y240" s="183">
        <f t="shared" si="184"/>
        <v>0</v>
      </c>
      <c r="Z240" s="183">
        <f t="shared" si="184"/>
        <v>0</v>
      </c>
      <c r="AA240" s="183">
        <f t="shared" si="184"/>
        <v>0</v>
      </c>
      <c r="AB240" s="183">
        <f t="shared" si="184"/>
        <v>0</v>
      </c>
      <c r="AC240" s="183">
        <f t="shared" si="184"/>
        <v>0</v>
      </c>
      <c r="AD240" s="183">
        <f t="shared" si="183"/>
        <v>0</v>
      </c>
      <c r="AE240" s="183">
        <f t="shared" si="183"/>
        <v>0</v>
      </c>
      <c r="AF240" s="183">
        <f t="shared" si="183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82"/>
        <v>0</v>
      </c>
      <c r="D241" s="183">
        <f t="shared" si="182"/>
        <v>0</v>
      </c>
      <c r="E241" s="183">
        <f t="shared" si="182"/>
        <v>0</v>
      </c>
      <c r="F241" s="183">
        <f t="shared" si="182"/>
        <v>0</v>
      </c>
      <c r="G241" s="183">
        <f t="shared" si="182"/>
        <v>0</v>
      </c>
      <c r="H241" s="183">
        <f t="shared" si="182"/>
        <v>0</v>
      </c>
      <c r="I241" s="183">
        <f t="shared" si="182"/>
        <v>0</v>
      </c>
      <c r="J241" s="183">
        <f t="shared" si="182"/>
        <v>0</v>
      </c>
      <c r="K241" s="183">
        <f t="shared" si="182"/>
        <v>0</v>
      </c>
      <c r="L241" s="183">
        <f t="shared" si="182"/>
        <v>0</v>
      </c>
      <c r="M241" s="183">
        <f t="shared" si="182"/>
        <v>0</v>
      </c>
      <c r="N241" s="183">
        <f t="shared" si="182"/>
        <v>0</v>
      </c>
      <c r="O241" s="183">
        <f t="shared" si="182"/>
        <v>0</v>
      </c>
      <c r="P241" s="183">
        <f t="shared" si="182"/>
        <v>0</v>
      </c>
      <c r="Q241" s="183">
        <f t="shared" si="182"/>
        <v>0</v>
      </c>
      <c r="R241" s="183">
        <f t="shared" si="182"/>
        <v>0</v>
      </c>
      <c r="S241" s="183">
        <f t="shared" si="184"/>
        <v>0</v>
      </c>
      <c r="T241" s="183">
        <f t="shared" si="184"/>
        <v>0</v>
      </c>
      <c r="U241" s="183">
        <f t="shared" si="184"/>
        <v>0</v>
      </c>
      <c r="V241" s="183">
        <f t="shared" si="184"/>
        <v>0</v>
      </c>
      <c r="W241" s="183">
        <f t="shared" si="184"/>
        <v>0</v>
      </c>
      <c r="X241" s="183">
        <f t="shared" si="184"/>
        <v>0</v>
      </c>
      <c r="Y241" s="183">
        <f t="shared" si="184"/>
        <v>0</v>
      </c>
      <c r="Z241" s="183">
        <f t="shared" si="184"/>
        <v>0</v>
      </c>
      <c r="AA241" s="183">
        <f t="shared" si="184"/>
        <v>0</v>
      </c>
      <c r="AB241" s="183">
        <f t="shared" si="184"/>
        <v>0</v>
      </c>
      <c r="AC241" s="183">
        <f t="shared" si="184"/>
        <v>0</v>
      </c>
      <c r="AD241" s="183">
        <f t="shared" si="183"/>
        <v>0</v>
      </c>
      <c r="AE241" s="183">
        <f t="shared" si="183"/>
        <v>0</v>
      </c>
      <c r="AF241" s="183">
        <f t="shared" si="183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82"/>
        <v>0</v>
      </c>
      <c r="D242" s="183">
        <f t="shared" si="182"/>
        <v>0</v>
      </c>
      <c r="E242" s="183">
        <f t="shared" si="182"/>
        <v>0</v>
      </c>
      <c r="F242" s="183">
        <f t="shared" si="182"/>
        <v>0</v>
      </c>
      <c r="G242" s="183">
        <f t="shared" si="182"/>
        <v>0</v>
      </c>
      <c r="H242" s="183">
        <f t="shared" si="182"/>
        <v>0</v>
      </c>
      <c r="I242" s="183">
        <f t="shared" si="182"/>
        <v>0</v>
      </c>
      <c r="J242" s="183">
        <f t="shared" si="182"/>
        <v>0</v>
      </c>
      <c r="K242" s="183">
        <f t="shared" si="182"/>
        <v>0</v>
      </c>
      <c r="L242" s="183">
        <f t="shared" si="182"/>
        <v>0</v>
      </c>
      <c r="M242" s="183">
        <f t="shared" si="182"/>
        <v>0</v>
      </c>
      <c r="N242" s="183">
        <f t="shared" si="182"/>
        <v>0</v>
      </c>
      <c r="O242" s="183">
        <f t="shared" si="182"/>
        <v>0</v>
      </c>
      <c r="P242" s="183">
        <f t="shared" si="182"/>
        <v>0</v>
      </c>
      <c r="Q242" s="183">
        <f t="shared" si="182"/>
        <v>0</v>
      </c>
      <c r="R242" s="183">
        <f t="shared" ref="C242:R257" si="185">Q242</f>
        <v>0</v>
      </c>
      <c r="S242" s="183">
        <f t="shared" si="184"/>
        <v>0</v>
      </c>
      <c r="T242" s="183">
        <f t="shared" si="184"/>
        <v>0</v>
      </c>
      <c r="U242" s="183">
        <f t="shared" si="184"/>
        <v>0</v>
      </c>
      <c r="V242" s="183">
        <f t="shared" si="184"/>
        <v>0</v>
      </c>
      <c r="W242" s="183">
        <f t="shared" si="184"/>
        <v>0</v>
      </c>
      <c r="X242" s="183">
        <f t="shared" si="184"/>
        <v>0</v>
      </c>
      <c r="Y242" s="183">
        <f t="shared" si="184"/>
        <v>0</v>
      </c>
      <c r="Z242" s="183">
        <f t="shared" si="184"/>
        <v>0</v>
      </c>
      <c r="AA242" s="183">
        <f t="shared" si="184"/>
        <v>0</v>
      </c>
      <c r="AB242" s="183">
        <f t="shared" si="184"/>
        <v>0</v>
      </c>
      <c r="AC242" s="183">
        <f t="shared" si="184"/>
        <v>0</v>
      </c>
      <c r="AD242" s="183">
        <f t="shared" si="183"/>
        <v>0</v>
      </c>
      <c r="AE242" s="183">
        <f t="shared" si="183"/>
        <v>0</v>
      </c>
      <c r="AF242" s="183">
        <f t="shared" si="183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85"/>
        <v>0</v>
      </c>
      <c r="D243" s="183">
        <f t="shared" si="185"/>
        <v>0</v>
      </c>
      <c r="E243" s="183">
        <f t="shared" si="185"/>
        <v>0</v>
      </c>
      <c r="F243" s="183">
        <f t="shared" si="185"/>
        <v>0</v>
      </c>
      <c r="G243" s="183">
        <f t="shared" si="185"/>
        <v>0</v>
      </c>
      <c r="H243" s="183">
        <f t="shared" si="185"/>
        <v>0</v>
      </c>
      <c r="I243" s="183">
        <f t="shared" si="185"/>
        <v>0</v>
      </c>
      <c r="J243" s="183">
        <f t="shared" si="185"/>
        <v>0</v>
      </c>
      <c r="K243" s="183">
        <f t="shared" si="185"/>
        <v>0</v>
      </c>
      <c r="L243" s="183">
        <f t="shared" si="185"/>
        <v>0</v>
      </c>
      <c r="M243" s="183">
        <f t="shared" si="185"/>
        <v>0</v>
      </c>
      <c r="N243" s="183">
        <f t="shared" si="185"/>
        <v>0</v>
      </c>
      <c r="O243" s="183">
        <f t="shared" si="185"/>
        <v>0</v>
      </c>
      <c r="P243" s="183">
        <f t="shared" si="185"/>
        <v>0</v>
      </c>
      <c r="Q243" s="183">
        <f t="shared" si="185"/>
        <v>0</v>
      </c>
      <c r="R243" s="183">
        <f t="shared" si="185"/>
        <v>0</v>
      </c>
      <c r="S243" s="183">
        <f t="shared" si="184"/>
        <v>0</v>
      </c>
      <c r="T243" s="183">
        <f t="shared" si="184"/>
        <v>0</v>
      </c>
      <c r="U243" s="183">
        <f t="shared" si="184"/>
        <v>0</v>
      </c>
      <c r="V243" s="183">
        <f t="shared" si="184"/>
        <v>0</v>
      </c>
      <c r="W243" s="183">
        <f t="shared" si="184"/>
        <v>0</v>
      </c>
      <c r="X243" s="183">
        <f t="shared" si="184"/>
        <v>0</v>
      </c>
      <c r="Y243" s="183">
        <f t="shared" si="184"/>
        <v>0</v>
      </c>
      <c r="Z243" s="183">
        <f t="shared" si="184"/>
        <v>0</v>
      </c>
      <c r="AA243" s="183">
        <f t="shared" si="184"/>
        <v>0</v>
      </c>
      <c r="AB243" s="183">
        <f t="shared" si="184"/>
        <v>0</v>
      </c>
      <c r="AC243" s="183">
        <f t="shared" si="184"/>
        <v>0</v>
      </c>
      <c r="AD243" s="183">
        <f t="shared" si="183"/>
        <v>0</v>
      </c>
      <c r="AE243" s="183">
        <f t="shared" si="183"/>
        <v>0</v>
      </c>
      <c r="AF243" s="183">
        <f t="shared" si="183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85"/>
        <v>0</v>
      </c>
      <c r="D244" s="183">
        <f t="shared" si="185"/>
        <v>0</v>
      </c>
      <c r="E244" s="183">
        <f t="shared" si="185"/>
        <v>0</v>
      </c>
      <c r="F244" s="183">
        <f t="shared" si="185"/>
        <v>0</v>
      </c>
      <c r="G244" s="183">
        <f t="shared" si="185"/>
        <v>0</v>
      </c>
      <c r="H244" s="183">
        <f t="shared" si="185"/>
        <v>0</v>
      </c>
      <c r="I244" s="183">
        <f t="shared" si="185"/>
        <v>0</v>
      </c>
      <c r="J244" s="183">
        <f t="shared" si="185"/>
        <v>0</v>
      </c>
      <c r="K244" s="183">
        <f t="shared" si="185"/>
        <v>0</v>
      </c>
      <c r="L244" s="183">
        <f t="shared" si="185"/>
        <v>0</v>
      </c>
      <c r="M244" s="183">
        <f t="shared" si="185"/>
        <v>0</v>
      </c>
      <c r="N244" s="183">
        <f t="shared" si="185"/>
        <v>0</v>
      </c>
      <c r="O244" s="183">
        <f t="shared" si="185"/>
        <v>0</v>
      </c>
      <c r="P244" s="183">
        <f t="shared" si="185"/>
        <v>0</v>
      </c>
      <c r="Q244" s="183">
        <f t="shared" si="185"/>
        <v>0</v>
      </c>
      <c r="R244" s="183">
        <f t="shared" si="185"/>
        <v>0</v>
      </c>
      <c r="S244" s="183">
        <f t="shared" si="184"/>
        <v>0</v>
      </c>
      <c r="T244" s="183">
        <f t="shared" si="184"/>
        <v>0</v>
      </c>
      <c r="U244" s="183">
        <f t="shared" si="184"/>
        <v>0</v>
      </c>
      <c r="V244" s="183">
        <f t="shared" si="184"/>
        <v>0</v>
      </c>
      <c r="W244" s="183">
        <f t="shared" si="184"/>
        <v>0</v>
      </c>
      <c r="X244" s="183">
        <f t="shared" si="184"/>
        <v>0</v>
      </c>
      <c r="Y244" s="183">
        <f t="shared" si="184"/>
        <v>0</v>
      </c>
      <c r="Z244" s="183">
        <f t="shared" si="184"/>
        <v>0</v>
      </c>
      <c r="AA244" s="183">
        <f t="shared" si="184"/>
        <v>0</v>
      </c>
      <c r="AB244" s="183">
        <f t="shared" si="184"/>
        <v>0</v>
      </c>
      <c r="AC244" s="183">
        <f t="shared" si="184"/>
        <v>0</v>
      </c>
      <c r="AD244" s="183">
        <f t="shared" si="183"/>
        <v>0</v>
      </c>
      <c r="AE244" s="183">
        <f t="shared" si="183"/>
        <v>0</v>
      </c>
      <c r="AF244" s="183">
        <f t="shared" si="183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85"/>
        <v>0</v>
      </c>
      <c r="D245" s="183">
        <f t="shared" si="185"/>
        <v>0</v>
      </c>
      <c r="E245" s="183">
        <f t="shared" si="185"/>
        <v>0</v>
      </c>
      <c r="F245" s="183">
        <f t="shared" si="185"/>
        <v>0</v>
      </c>
      <c r="G245" s="183">
        <f t="shared" si="185"/>
        <v>0</v>
      </c>
      <c r="H245" s="183">
        <f t="shared" si="185"/>
        <v>0</v>
      </c>
      <c r="I245" s="183">
        <f t="shared" si="185"/>
        <v>0</v>
      </c>
      <c r="J245" s="183">
        <f t="shared" si="185"/>
        <v>0</v>
      </c>
      <c r="K245" s="183">
        <f t="shared" si="185"/>
        <v>0</v>
      </c>
      <c r="L245" s="183">
        <f t="shared" si="185"/>
        <v>0</v>
      </c>
      <c r="M245" s="183">
        <f t="shared" si="185"/>
        <v>0</v>
      </c>
      <c r="N245" s="183">
        <f t="shared" si="185"/>
        <v>0</v>
      </c>
      <c r="O245" s="183">
        <f t="shared" si="185"/>
        <v>0</v>
      </c>
      <c r="P245" s="183">
        <f t="shared" si="185"/>
        <v>0</v>
      </c>
      <c r="Q245" s="183">
        <f t="shared" si="185"/>
        <v>0</v>
      </c>
      <c r="R245" s="183">
        <f t="shared" si="185"/>
        <v>0</v>
      </c>
      <c r="S245" s="183">
        <f t="shared" si="184"/>
        <v>0</v>
      </c>
      <c r="T245" s="183">
        <f t="shared" si="184"/>
        <v>0</v>
      </c>
      <c r="U245" s="183">
        <f t="shared" si="184"/>
        <v>0</v>
      </c>
      <c r="V245" s="183">
        <f t="shared" si="184"/>
        <v>0</v>
      </c>
      <c r="W245" s="183">
        <f t="shared" si="184"/>
        <v>0</v>
      </c>
      <c r="X245" s="183">
        <f t="shared" si="184"/>
        <v>0</v>
      </c>
      <c r="Y245" s="183">
        <f t="shared" si="184"/>
        <v>0</v>
      </c>
      <c r="Z245" s="183">
        <f t="shared" si="184"/>
        <v>0</v>
      </c>
      <c r="AA245" s="183">
        <f t="shared" si="184"/>
        <v>0</v>
      </c>
      <c r="AB245" s="183">
        <f t="shared" si="184"/>
        <v>0</v>
      </c>
      <c r="AC245" s="183">
        <f t="shared" si="184"/>
        <v>0</v>
      </c>
      <c r="AD245" s="183">
        <f t="shared" si="183"/>
        <v>0</v>
      </c>
      <c r="AE245" s="183">
        <f t="shared" si="183"/>
        <v>0</v>
      </c>
      <c r="AF245" s="183">
        <f t="shared" si="183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85"/>
        <v>0</v>
      </c>
      <c r="D246" s="183">
        <f t="shared" si="185"/>
        <v>0</v>
      </c>
      <c r="E246" s="183">
        <f t="shared" si="185"/>
        <v>0</v>
      </c>
      <c r="F246" s="183">
        <f t="shared" si="185"/>
        <v>0</v>
      </c>
      <c r="G246" s="183">
        <f t="shared" si="185"/>
        <v>0</v>
      </c>
      <c r="H246" s="183">
        <f t="shared" si="185"/>
        <v>0</v>
      </c>
      <c r="I246" s="183">
        <f t="shared" si="185"/>
        <v>0</v>
      </c>
      <c r="J246" s="183">
        <f t="shared" si="185"/>
        <v>0</v>
      </c>
      <c r="K246" s="183">
        <f t="shared" si="185"/>
        <v>0</v>
      </c>
      <c r="L246" s="183">
        <f t="shared" si="185"/>
        <v>0</v>
      </c>
      <c r="M246" s="183">
        <f t="shared" si="185"/>
        <v>0</v>
      </c>
      <c r="N246" s="183">
        <f t="shared" si="185"/>
        <v>0</v>
      </c>
      <c r="O246" s="183">
        <f t="shared" si="185"/>
        <v>0</v>
      </c>
      <c r="P246" s="183">
        <f t="shared" si="185"/>
        <v>0</v>
      </c>
      <c r="Q246" s="183">
        <f t="shared" si="185"/>
        <v>0</v>
      </c>
      <c r="R246" s="183">
        <f t="shared" si="185"/>
        <v>0</v>
      </c>
      <c r="S246" s="183">
        <f t="shared" si="184"/>
        <v>0</v>
      </c>
      <c r="T246" s="183">
        <f t="shared" si="184"/>
        <v>0</v>
      </c>
      <c r="U246" s="183">
        <f t="shared" si="184"/>
        <v>0</v>
      </c>
      <c r="V246" s="183">
        <f t="shared" si="184"/>
        <v>0</v>
      </c>
      <c r="W246" s="183">
        <f t="shared" si="184"/>
        <v>0</v>
      </c>
      <c r="X246" s="183">
        <f t="shared" si="184"/>
        <v>0</v>
      </c>
      <c r="Y246" s="183">
        <f t="shared" si="184"/>
        <v>0</v>
      </c>
      <c r="Z246" s="183">
        <f t="shared" si="184"/>
        <v>0</v>
      </c>
      <c r="AA246" s="183">
        <f t="shared" si="184"/>
        <v>0</v>
      </c>
      <c r="AB246" s="183">
        <f t="shared" si="184"/>
        <v>0</v>
      </c>
      <c r="AC246" s="183">
        <f t="shared" si="184"/>
        <v>0</v>
      </c>
      <c r="AD246" s="183">
        <f t="shared" si="183"/>
        <v>0</v>
      </c>
      <c r="AE246" s="183">
        <f t="shared" si="183"/>
        <v>0</v>
      </c>
      <c r="AF246" s="183">
        <f t="shared" si="183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85"/>
        <v>0</v>
      </c>
      <c r="D247" s="183">
        <f t="shared" si="185"/>
        <v>0</v>
      </c>
      <c r="E247" s="183">
        <f t="shared" si="185"/>
        <v>0</v>
      </c>
      <c r="F247" s="183">
        <f t="shared" si="185"/>
        <v>0</v>
      </c>
      <c r="G247" s="183">
        <f t="shared" si="185"/>
        <v>0</v>
      </c>
      <c r="H247" s="183">
        <f t="shared" si="185"/>
        <v>0</v>
      </c>
      <c r="I247" s="183">
        <f t="shared" si="185"/>
        <v>0</v>
      </c>
      <c r="J247" s="183">
        <f t="shared" si="185"/>
        <v>0</v>
      </c>
      <c r="K247" s="183">
        <f t="shared" si="185"/>
        <v>0</v>
      </c>
      <c r="L247" s="183">
        <f t="shared" si="185"/>
        <v>0</v>
      </c>
      <c r="M247" s="183">
        <f t="shared" si="185"/>
        <v>0</v>
      </c>
      <c r="N247" s="183">
        <f t="shared" si="185"/>
        <v>0</v>
      </c>
      <c r="O247" s="183">
        <f t="shared" si="185"/>
        <v>0</v>
      </c>
      <c r="P247" s="183">
        <f t="shared" si="185"/>
        <v>0</v>
      </c>
      <c r="Q247" s="183">
        <f t="shared" si="185"/>
        <v>0</v>
      </c>
      <c r="R247" s="183">
        <f t="shared" si="185"/>
        <v>0</v>
      </c>
      <c r="S247" s="183">
        <f t="shared" si="184"/>
        <v>0</v>
      </c>
      <c r="T247" s="183">
        <f t="shared" si="184"/>
        <v>0</v>
      </c>
      <c r="U247" s="183">
        <f t="shared" si="184"/>
        <v>0</v>
      </c>
      <c r="V247" s="183">
        <f t="shared" si="184"/>
        <v>0</v>
      </c>
      <c r="W247" s="183">
        <f t="shared" si="184"/>
        <v>0</v>
      </c>
      <c r="X247" s="183">
        <f t="shared" si="184"/>
        <v>0</v>
      </c>
      <c r="Y247" s="183">
        <f t="shared" si="184"/>
        <v>0</v>
      </c>
      <c r="Z247" s="183">
        <f t="shared" si="184"/>
        <v>0</v>
      </c>
      <c r="AA247" s="183">
        <f t="shared" si="184"/>
        <v>0</v>
      </c>
      <c r="AB247" s="183">
        <f t="shared" si="184"/>
        <v>0</v>
      </c>
      <c r="AC247" s="183">
        <f t="shared" si="184"/>
        <v>0</v>
      </c>
      <c r="AD247" s="183">
        <f t="shared" si="183"/>
        <v>0</v>
      </c>
      <c r="AE247" s="183">
        <f t="shared" si="183"/>
        <v>0</v>
      </c>
      <c r="AF247" s="183">
        <f t="shared" si="183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85"/>
        <v>0</v>
      </c>
      <c r="D248" s="183">
        <f t="shared" si="185"/>
        <v>0</v>
      </c>
      <c r="E248" s="183">
        <f t="shared" si="185"/>
        <v>0</v>
      </c>
      <c r="F248" s="183">
        <f t="shared" si="185"/>
        <v>0</v>
      </c>
      <c r="G248" s="183">
        <f t="shared" si="185"/>
        <v>0</v>
      </c>
      <c r="H248" s="183">
        <f t="shared" si="185"/>
        <v>0</v>
      </c>
      <c r="I248" s="183">
        <f t="shared" si="185"/>
        <v>0</v>
      </c>
      <c r="J248" s="183">
        <f t="shared" si="185"/>
        <v>0</v>
      </c>
      <c r="K248" s="183">
        <f t="shared" si="185"/>
        <v>0</v>
      </c>
      <c r="L248" s="183">
        <f t="shared" si="185"/>
        <v>0</v>
      </c>
      <c r="M248" s="183">
        <f t="shared" si="185"/>
        <v>0</v>
      </c>
      <c r="N248" s="183">
        <f t="shared" si="185"/>
        <v>0</v>
      </c>
      <c r="O248" s="183">
        <f t="shared" si="185"/>
        <v>0</v>
      </c>
      <c r="P248" s="183">
        <f t="shared" si="185"/>
        <v>0</v>
      </c>
      <c r="Q248" s="183">
        <f t="shared" si="185"/>
        <v>0</v>
      </c>
      <c r="R248" s="183">
        <f t="shared" si="185"/>
        <v>0</v>
      </c>
      <c r="S248" s="183">
        <f t="shared" si="184"/>
        <v>0</v>
      </c>
      <c r="T248" s="183">
        <f t="shared" si="184"/>
        <v>0</v>
      </c>
      <c r="U248" s="183">
        <f t="shared" si="184"/>
        <v>0</v>
      </c>
      <c r="V248" s="183">
        <f t="shared" si="184"/>
        <v>0</v>
      </c>
      <c r="W248" s="183">
        <f t="shared" si="184"/>
        <v>0</v>
      </c>
      <c r="X248" s="183">
        <f t="shared" si="184"/>
        <v>0</v>
      </c>
      <c r="Y248" s="183">
        <f t="shared" si="184"/>
        <v>0</v>
      </c>
      <c r="Z248" s="183">
        <f t="shared" si="184"/>
        <v>0</v>
      </c>
      <c r="AA248" s="183">
        <f t="shared" si="184"/>
        <v>0</v>
      </c>
      <c r="AB248" s="183">
        <f t="shared" si="184"/>
        <v>0</v>
      </c>
      <c r="AC248" s="183">
        <f t="shared" si="184"/>
        <v>0</v>
      </c>
      <c r="AD248" s="183">
        <f t="shared" si="183"/>
        <v>0</v>
      </c>
      <c r="AE248" s="183">
        <f t="shared" si="183"/>
        <v>0</v>
      </c>
      <c r="AF248" s="183">
        <f t="shared" si="183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85"/>
        <v>0</v>
      </c>
      <c r="D249" s="183">
        <f t="shared" si="185"/>
        <v>0</v>
      </c>
      <c r="E249" s="183">
        <f t="shared" si="185"/>
        <v>0</v>
      </c>
      <c r="F249" s="183">
        <f t="shared" si="185"/>
        <v>0</v>
      </c>
      <c r="G249" s="183">
        <f t="shared" si="185"/>
        <v>0</v>
      </c>
      <c r="H249" s="183">
        <f t="shared" si="185"/>
        <v>0</v>
      </c>
      <c r="I249" s="183">
        <f t="shared" si="185"/>
        <v>0</v>
      </c>
      <c r="J249" s="183">
        <f t="shared" si="185"/>
        <v>0</v>
      </c>
      <c r="K249" s="183">
        <f t="shared" si="185"/>
        <v>0</v>
      </c>
      <c r="L249" s="183">
        <f t="shared" si="185"/>
        <v>0</v>
      </c>
      <c r="M249" s="183">
        <f t="shared" si="185"/>
        <v>0</v>
      </c>
      <c r="N249" s="183">
        <f t="shared" si="185"/>
        <v>0</v>
      </c>
      <c r="O249" s="183">
        <f t="shared" si="185"/>
        <v>0</v>
      </c>
      <c r="P249" s="183">
        <f t="shared" si="185"/>
        <v>0</v>
      </c>
      <c r="Q249" s="183">
        <f t="shared" si="185"/>
        <v>0</v>
      </c>
      <c r="R249" s="183">
        <f t="shared" si="185"/>
        <v>0</v>
      </c>
      <c r="S249" s="183">
        <f t="shared" si="184"/>
        <v>0</v>
      </c>
      <c r="T249" s="183">
        <f t="shared" si="184"/>
        <v>0</v>
      </c>
      <c r="U249" s="183">
        <f t="shared" si="184"/>
        <v>0</v>
      </c>
      <c r="V249" s="183">
        <f t="shared" si="184"/>
        <v>0</v>
      </c>
      <c r="W249" s="183">
        <f t="shared" si="184"/>
        <v>0</v>
      </c>
      <c r="X249" s="183">
        <f t="shared" si="184"/>
        <v>0</v>
      </c>
      <c r="Y249" s="183">
        <f t="shared" si="184"/>
        <v>0</v>
      </c>
      <c r="Z249" s="183">
        <f t="shared" si="184"/>
        <v>0</v>
      </c>
      <c r="AA249" s="183">
        <f t="shared" si="184"/>
        <v>0</v>
      </c>
      <c r="AB249" s="183">
        <f t="shared" si="184"/>
        <v>0</v>
      </c>
      <c r="AC249" s="183">
        <f t="shared" si="184"/>
        <v>0</v>
      </c>
      <c r="AD249" s="183">
        <f t="shared" si="183"/>
        <v>0</v>
      </c>
      <c r="AE249" s="183">
        <f t="shared" si="183"/>
        <v>0</v>
      </c>
      <c r="AF249" s="183">
        <f t="shared" si="183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85"/>
        <v>0</v>
      </c>
      <c r="D250" s="183">
        <f t="shared" si="185"/>
        <v>0</v>
      </c>
      <c r="E250" s="183">
        <f t="shared" si="185"/>
        <v>0</v>
      </c>
      <c r="F250" s="183">
        <f t="shared" si="185"/>
        <v>0</v>
      </c>
      <c r="G250" s="183">
        <f t="shared" si="185"/>
        <v>0</v>
      </c>
      <c r="H250" s="183">
        <f t="shared" si="185"/>
        <v>0</v>
      </c>
      <c r="I250" s="183">
        <f t="shared" si="185"/>
        <v>0</v>
      </c>
      <c r="J250" s="183">
        <f t="shared" si="185"/>
        <v>0</v>
      </c>
      <c r="K250" s="183">
        <f t="shared" si="185"/>
        <v>0</v>
      </c>
      <c r="L250" s="183">
        <f t="shared" si="185"/>
        <v>0</v>
      </c>
      <c r="M250" s="183">
        <f t="shared" si="185"/>
        <v>0</v>
      </c>
      <c r="N250" s="183">
        <f t="shared" si="185"/>
        <v>0</v>
      </c>
      <c r="O250" s="183">
        <f t="shared" si="185"/>
        <v>0</v>
      </c>
      <c r="P250" s="183">
        <f t="shared" si="185"/>
        <v>0</v>
      </c>
      <c r="Q250" s="183">
        <f t="shared" si="185"/>
        <v>0</v>
      </c>
      <c r="R250" s="183">
        <f t="shared" si="185"/>
        <v>0</v>
      </c>
      <c r="S250" s="183">
        <f t="shared" si="184"/>
        <v>0</v>
      </c>
      <c r="T250" s="183">
        <f t="shared" si="184"/>
        <v>0</v>
      </c>
      <c r="U250" s="183">
        <f t="shared" si="184"/>
        <v>0</v>
      </c>
      <c r="V250" s="183">
        <f t="shared" si="184"/>
        <v>0</v>
      </c>
      <c r="W250" s="183">
        <f t="shared" si="184"/>
        <v>0</v>
      </c>
      <c r="X250" s="183">
        <f t="shared" si="184"/>
        <v>0</v>
      </c>
      <c r="Y250" s="183">
        <f t="shared" si="184"/>
        <v>0</v>
      </c>
      <c r="Z250" s="183">
        <f t="shared" si="184"/>
        <v>0</v>
      </c>
      <c r="AA250" s="183">
        <f t="shared" si="184"/>
        <v>0</v>
      </c>
      <c r="AB250" s="183">
        <f t="shared" si="184"/>
        <v>0</v>
      </c>
      <c r="AC250" s="183">
        <f t="shared" si="184"/>
        <v>0</v>
      </c>
      <c r="AD250" s="183">
        <f t="shared" si="183"/>
        <v>0</v>
      </c>
      <c r="AE250" s="183">
        <f t="shared" si="183"/>
        <v>0</v>
      </c>
      <c r="AF250" s="183">
        <f t="shared" si="183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85"/>
        <v>0</v>
      </c>
      <c r="D251" s="183">
        <f t="shared" si="185"/>
        <v>0</v>
      </c>
      <c r="E251" s="183">
        <f t="shared" si="185"/>
        <v>0</v>
      </c>
      <c r="F251" s="183">
        <f t="shared" si="185"/>
        <v>0</v>
      </c>
      <c r="G251" s="183">
        <f t="shared" si="185"/>
        <v>0</v>
      </c>
      <c r="H251" s="183">
        <f t="shared" si="185"/>
        <v>0</v>
      </c>
      <c r="I251" s="183">
        <f t="shared" si="185"/>
        <v>0</v>
      </c>
      <c r="J251" s="183">
        <f t="shared" si="185"/>
        <v>0</v>
      </c>
      <c r="K251" s="183">
        <f t="shared" si="185"/>
        <v>0</v>
      </c>
      <c r="L251" s="183">
        <f t="shared" si="185"/>
        <v>0</v>
      </c>
      <c r="M251" s="183">
        <f t="shared" si="185"/>
        <v>0</v>
      </c>
      <c r="N251" s="183">
        <f t="shared" si="185"/>
        <v>0</v>
      </c>
      <c r="O251" s="183">
        <f t="shared" si="185"/>
        <v>0</v>
      </c>
      <c r="P251" s="183">
        <f t="shared" si="185"/>
        <v>0</v>
      </c>
      <c r="Q251" s="183">
        <f t="shared" si="185"/>
        <v>0</v>
      </c>
      <c r="R251" s="183">
        <f t="shared" si="185"/>
        <v>0</v>
      </c>
      <c r="S251" s="183">
        <f t="shared" si="184"/>
        <v>0</v>
      </c>
      <c r="T251" s="183">
        <f t="shared" si="184"/>
        <v>0</v>
      </c>
      <c r="U251" s="183">
        <f t="shared" si="184"/>
        <v>0</v>
      </c>
      <c r="V251" s="183">
        <f t="shared" si="184"/>
        <v>0</v>
      </c>
      <c r="W251" s="183">
        <f t="shared" si="184"/>
        <v>0</v>
      </c>
      <c r="X251" s="183">
        <f t="shared" si="184"/>
        <v>0</v>
      </c>
      <c r="Y251" s="183">
        <f t="shared" si="184"/>
        <v>0</v>
      </c>
      <c r="Z251" s="183">
        <f t="shared" si="184"/>
        <v>0</v>
      </c>
      <c r="AA251" s="183">
        <f t="shared" si="184"/>
        <v>0</v>
      </c>
      <c r="AB251" s="183">
        <f t="shared" si="184"/>
        <v>0</v>
      </c>
      <c r="AC251" s="183">
        <f t="shared" si="184"/>
        <v>0</v>
      </c>
      <c r="AD251" s="183">
        <f t="shared" si="183"/>
        <v>0</v>
      </c>
      <c r="AE251" s="183">
        <f t="shared" si="183"/>
        <v>0</v>
      </c>
      <c r="AF251" s="183">
        <f t="shared" si="183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85"/>
        <v>0</v>
      </c>
      <c r="D252" s="183">
        <f t="shared" si="185"/>
        <v>0</v>
      </c>
      <c r="E252" s="183">
        <f t="shared" si="185"/>
        <v>0</v>
      </c>
      <c r="F252" s="183">
        <f t="shared" si="185"/>
        <v>0</v>
      </c>
      <c r="G252" s="183">
        <f t="shared" si="185"/>
        <v>0</v>
      </c>
      <c r="H252" s="183">
        <f t="shared" si="185"/>
        <v>0</v>
      </c>
      <c r="I252" s="183">
        <f t="shared" si="185"/>
        <v>0</v>
      </c>
      <c r="J252" s="183">
        <f t="shared" si="185"/>
        <v>0</v>
      </c>
      <c r="K252" s="183">
        <f t="shared" si="185"/>
        <v>0</v>
      </c>
      <c r="L252" s="183">
        <f t="shared" si="185"/>
        <v>0</v>
      </c>
      <c r="M252" s="183">
        <f t="shared" si="185"/>
        <v>0</v>
      </c>
      <c r="N252" s="183">
        <f t="shared" si="185"/>
        <v>0</v>
      </c>
      <c r="O252" s="183">
        <f t="shared" si="185"/>
        <v>0</v>
      </c>
      <c r="P252" s="183">
        <f t="shared" si="185"/>
        <v>0</v>
      </c>
      <c r="Q252" s="183">
        <f t="shared" si="185"/>
        <v>0</v>
      </c>
      <c r="R252" s="183">
        <f t="shared" si="185"/>
        <v>0</v>
      </c>
      <c r="S252" s="183">
        <f t="shared" si="184"/>
        <v>0</v>
      </c>
      <c r="T252" s="183">
        <f t="shared" si="184"/>
        <v>0</v>
      </c>
      <c r="U252" s="183">
        <f t="shared" si="184"/>
        <v>0</v>
      </c>
      <c r="V252" s="183">
        <f t="shared" si="184"/>
        <v>0</v>
      </c>
      <c r="W252" s="183">
        <f t="shared" si="184"/>
        <v>0</v>
      </c>
      <c r="X252" s="183">
        <f t="shared" si="184"/>
        <v>0</v>
      </c>
      <c r="Y252" s="183">
        <f t="shared" si="184"/>
        <v>0</v>
      </c>
      <c r="Z252" s="183">
        <f t="shared" si="184"/>
        <v>0</v>
      </c>
      <c r="AA252" s="183">
        <f t="shared" si="184"/>
        <v>0</v>
      </c>
      <c r="AB252" s="183">
        <f t="shared" si="184"/>
        <v>0</v>
      </c>
      <c r="AC252" s="183">
        <f t="shared" si="184"/>
        <v>0</v>
      </c>
      <c r="AD252" s="183">
        <f t="shared" si="183"/>
        <v>0</v>
      </c>
      <c r="AE252" s="183">
        <f t="shared" si="183"/>
        <v>0</v>
      </c>
      <c r="AF252" s="183">
        <f t="shared" si="183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85"/>
        <v>0</v>
      </c>
      <c r="D253" s="183">
        <f t="shared" si="185"/>
        <v>0</v>
      </c>
      <c r="E253" s="183">
        <f t="shared" si="185"/>
        <v>0</v>
      </c>
      <c r="F253" s="183">
        <f t="shared" si="185"/>
        <v>0</v>
      </c>
      <c r="G253" s="183">
        <f t="shared" si="185"/>
        <v>0</v>
      </c>
      <c r="H253" s="183">
        <f t="shared" si="185"/>
        <v>0</v>
      </c>
      <c r="I253" s="183">
        <f t="shared" si="185"/>
        <v>0</v>
      </c>
      <c r="J253" s="183">
        <f t="shared" si="185"/>
        <v>0</v>
      </c>
      <c r="K253" s="183">
        <f t="shared" si="185"/>
        <v>0</v>
      </c>
      <c r="L253" s="183">
        <f t="shared" si="185"/>
        <v>0</v>
      </c>
      <c r="M253" s="183">
        <f t="shared" si="185"/>
        <v>0</v>
      </c>
      <c r="N253" s="183">
        <f t="shared" si="185"/>
        <v>0</v>
      </c>
      <c r="O253" s="183">
        <f t="shared" si="185"/>
        <v>0</v>
      </c>
      <c r="P253" s="183">
        <f t="shared" si="185"/>
        <v>0</v>
      </c>
      <c r="Q253" s="183">
        <f t="shared" si="185"/>
        <v>0</v>
      </c>
      <c r="R253" s="183">
        <f t="shared" si="185"/>
        <v>0</v>
      </c>
      <c r="S253" s="183">
        <f t="shared" si="184"/>
        <v>0</v>
      </c>
      <c r="T253" s="183">
        <f t="shared" si="184"/>
        <v>0</v>
      </c>
      <c r="U253" s="183">
        <f t="shared" si="184"/>
        <v>0</v>
      </c>
      <c r="V253" s="183">
        <f t="shared" si="184"/>
        <v>0</v>
      </c>
      <c r="W253" s="183">
        <f t="shared" si="184"/>
        <v>0</v>
      </c>
      <c r="X253" s="183">
        <f t="shared" si="184"/>
        <v>0</v>
      </c>
      <c r="Y253" s="183">
        <f t="shared" si="184"/>
        <v>0</v>
      </c>
      <c r="Z253" s="183">
        <f t="shared" si="184"/>
        <v>0</v>
      </c>
      <c r="AA253" s="183">
        <f t="shared" si="184"/>
        <v>0</v>
      </c>
      <c r="AB253" s="183">
        <f t="shared" si="184"/>
        <v>0</v>
      </c>
      <c r="AC253" s="183">
        <f t="shared" si="184"/>
        <v>0</v>
      </c>
      <c r="AD253" s="183">
        <f t="shared" si="183"/>
        <v>0</v>
      </c>
      <c r="AE253" s="183">
        <f t="shared" si="183"/>
        <v>0</v>
      </c>
      <c r="AF253" s="183">
        <f t="shared" si="183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85"/>
        <v>0</v>
      </c>
      <c r="D254" s="183">
        <f t="shared" si="185"/>
        <v>0</v>
      </c>
      <c r="E254" s="183">
        <f t="shared" si="185"/>
        <v>0</v>
      </c>
      <c r="F254" s="183">
        <f t="shared" si="185"/>
        <v>0</v>
      </c>
      <c r="G254" s="183">
        <f t="shared" si="185"/>
        <v>0</v>
      </c>
      <c r="H254" s="183">
        <f t="shared" si="185"/>
        <v>0</v>
      </c>
      <c r="I254" s="183">
        <f t="shared" si="185"/>
        <v>0</v>
      </c>
      <c r="J254" s="183">
        <f t="shared" si="185"/>
        <v>0</v>
      </c>
      <c r="K254" s="183">
        <f t="shared" si="185"/>
        <v>0</v>
      </c>
      <c r="L254" s="183">
        <f t="shared" si="185"/>
        <v>0</v>
      </c>
      <c r="M254" s="183">
        <f t="shared" si="185"/>
        <v>0</v>
      </c>
      <c r="N254" s="183">
        <f t="shared" si="185"/>
        <v>0</v>
      </c>
      <c r="O254" s="183">
        <f t="shared" si="185"/>
        <v>0</v>
      </c>
      <c r="P254" s="183">
        <f t="shared" si="185"/>
        <v>0</v>
      </c>
      <c r="Q254" s="183">
        <f t="shared" si="185"/>
        <v>0</v>
      </c>
      <c r="R254" s="183">
        <f t="shared" si="185"/>
        <v>0</v>
      </c>
      <c r="S254" s="183">
        <f t="shared" si="184"/>
        <v>0</v>
      </c>
      <c r="T254" s="183">
        <f t="shared" si="184"/>
        <v>0</v>
      </c>
      <c r="U254" s="183">
        <f t="shared" si="184"/>
        <v>0</v>
      </c>
      <c r="V254" s="183">
        <f t="shared" si="184"/>
        <v>0</v>
      </c>
      <c r="W254" s="183">
        <f t="shared" si="184"/>
        <v>0</v>
      </c>
      <c r="X254" s="183">
        <f t="shared" si="184"/>
        <v>0</v>
      </c>
      <c r="Y254" s="183">
        <f t="shared" si="184"/>
        <v>0</v>
      </c>
      <c r="Z254" s="183">
        <f t="shared" si="184"/>
        <v>0</v>
      </c>
      <c r="AA254" s="183">
        <f t="shared" si="184"/>
        <v>0</v>
      </c>
      <c r="AB254" s="183">
        <f t="shared" si="184"/>
        <v>0</v>
      </c>
      <c r="AC254" s="183">
        <f t="shared" si="184"/>
        <v>0</v>
      </c>
      <c r="AD254" s="183">
        <f t="shared" si="183"/>
        <v>0</v>
      </c>
      <c r="AE254" s="183">
        <f t="shared" si="183"/>
        <v>0</v>
      </c>
      <c r="AF254" s="183">
        <f t="shared" si="183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85"/>
        <v>0</v>
      </c>
      <c r="D255" s="183">
        <f t="shared" si="185"/>
        <v>0</v>
      </c>
      <c r="E255" s="183">
        <f t="shared" si="185"/>
        <v>0</v>
      </c>
      <c r="F255" s="183">
        <f t="shared" si="185"/>
        <v>0</v>
      </c>
      <c r="G255" s="183">
        <f t="shared" si="185"/>
        <v>0</v>
      </c>
      <c r="H255" s="183">
        <f t="shared" si="185"/>
        <v>0</v>
      </c>
      <c r="I255" s="183">
        <f t="shared" si="185"/>
        <v>0</v>
      </c>
      <c r="J255" s="183">
        <f t="shared" si="185"/>
        <v>0</v>
      </c>
      <c r="K255" s="183">
        <f t="shared" si="185"/>
        <v>0</v>
      </c>
      <c r="L255" s="183">
        <f t="shared" si="185"/>
        <v>0</v>
      </c>
      <c r="M255" s="183">
        <f t="shared" si="185"/>
        <v>0</v>
      </c>
      <c r="N255" s="183">
        <f t="shared" si="185"/>
        <v>0</v>
      </c>
      <c r="O255" s="183">
        <f t="shared" si="185"/>
        <v>0</v>
      </c>
      <c r="P255" s="183">
        <f t="shared" si="185"/>
        <v>0</v>
      </c>
      <c r="Q255" s="183">
        <f t="shared" si="185"/>
        <v>0</v>
      </c>
      <c r="R255" s="183">
        <f t="shared" si="185"/>
        <v>0</v>
      </c>
      <c r="S255" s="183">
        <f t="shared" si="184"/>
        <v>0</v>
      </c>
      <c r="T255" s="183">
        <f t="shared" si="184"/>
        <v>0</v>
      </c>
      <c r="U255" s="183">
        <f t="shared" si="184"/>
        <v>0</v>
      </c>
      <c r="V255" s="183">
        <f t="shared" si="184"/>
        <v>0</v>
      </c>
      <c r="W255" s="183">
        <f t="shared" si="184"/>
        <v>0</v>
      </c>
      <c r="X255" s="183">
        <f t="shared" si="184"/>
        <v>0</v>
      </c>
      <c r="Y255" s="183">
        <f t="shared" si="184"/>
        <v>0</v>
      </c>
      <c r="Z255" s="183">
        <f t="shared" si="184"/>
        <v>0</v>
      </c>
      <c r="AA255" s="183">
        <f t="shared" si="184"/>
        <v>0</v>
      </c>
      <c r="AB255" s="183">
        <f t="shared" si="184"/>
        <v>0</v>
      </c>
      <c r="AC255" s="183">
        <f t="shared" ref="AC255:AF270" si="186">AB255</f>
        <v>0</v>
      </c>
      <c r="AD255" s="183">
        <f t="shared" si="186"/>
        <v>0</v>
      </c>
      <c r="AE255" s="183">
        <f t="shared" si="186"/>
        <v>0</v>
      </c>
      <c r="AF255" s="183">
        <f t="shared" si="186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85"/>
        <v>0</v>
      </c>
      <c r="D256" s="183">
        <f t="shared" si="185"/>
        <v>0</v>
      </c>
      <c r="E256" s="183">
        <f t="shared" si="185"/>
        <v>0</v>
      </c>
      <c r="F256" s="183">
        <f t="shared" si="185"/>
        <v>0</v>
      </c>
      <c r="G256" s="183">
        <f t="shared" si="185"/>
        <v>0</v>
      </c>
      <c r="H256" s="183">
        <f t="shared" si="185"/>
        <v>0</v>
      </c>
      <c r="I256" s="183">
        <f t="shared" si="185"/>
        <v>0</v>
      </c>
      <c r="J256" s="183">
        <f t="shared" si="185"/>
        <v>0</v>
      </c>
      <c r="K256" s="183">
        <f t="shared" si="185"/>
        <v>0</v>
      </c>
      <c r="L256" s="183">
        <f t="shared" si="185"/>
        <v>0</v>
      </c>
      <c r="M256" s="183">
        <f t="shared" si="185"/>
        <v>0</v>
      </c>
      <c r="N256" s="183">
        <f t="shared" si="185"/>
        <v>0</v>
      </c>
      <c r="O256" s="183">
        <f t="shared" si="185"/>
        <v>0</v>
      </c>
      <c r="P256" s="183">
        <f t="shared" si="185"/>
        <v>0</v>
      </c>
      <c r="Q256" s="183">
        <f t="shared" si="185"/>
        <v>0</v>
      </c>
      <c r="R256" s="183">
        <f t="shared" si="185"/>
        <v>0</v>
      </c>
      <c r="S256" s="183">
        <f t="shared" ref="S256:AC271" si="187">R256</f>
        <v>0</v>
      </c>
      <c r="T256" s="183">
        <f t="shared" si="187"/>
        <v>0</v>
      </c>
      <c r="U256" s="183">
        <f t="shared" si="187"/>
        <v>0</v>
      </c>
      <c r="V256" s="183">
        <f t="shared" si="187"/>
        <v>0</v>
      </c>
      <c r="W256" s="183">
        <f t="shared" si="187"/>
        <v>0</v>
      </c>
      <c r="X256" s="183">
        <f t="shared" si="187"/>
        <v>0</v>
      </c>
      <c r="Y256" s="183">
        <f t="shared" si="187"/>
        <v>0</v>
      </c>
      <c r="Z256" s="183">
        <f t="shared" si="187"/>
        <v>0</v>
      </c>
      <c r="AA256" s="183">
        <f t="shared" si="187"/>
        <v>0</v>
      </c>
      <c r="AB256" s="183">
        <f t="shared" si="187"/>
        <v>0</v>
      </c>
      <c r="AC256" s="183">
        <f t="shared" si="187"/>
        <v>0</v>
      </c>
      <c r="AD256" s="183">
        <f t="shared" si="186"/>
        <v>0</v>
      </c>
      <c r="AE256" s="183">
        <f t="shared" si="186"/>
        <v>0</v>
      </c>
      <c r="AF256" s="183">
        <f t="shared" si="186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85"/>
        <v>0</v>
      </c>
      <c r="D257" s="183">
        <f t="shared" si="185"/>
        <v>0</v>
      </c>
      <c r="E257" s="183">
        <f t="shared" si="185"/>
        <v>0</v>
      </c>
      <c r="F257" s="183">
        <f t="shared" si="185"/>
        <v>0</v>
      </c>
      <c r="G257" s="183">
        <f t="shared" si="185"/>
        <v>0</v>
      </c>
      <c r="H257" s="183">
        <f t="shared" si="185"/>
        <v>0</v>
      </c>
      <c r="I257" s="183">
        <f t="shared" si="185"/>
        <v>0</v>
      </c>
      <c r="J257" s="183">
        <f t="shared" si="185"/>
        <v>0</v>
      </c>
      <c r="K257" s="183">
        <f t="shared" si="185"/>
        <v>0</v>
      </c>
      <c r="L257" s="183">
        <f t="shared" si="185"/>
        <v>0</v>
      </c>
      <c r="M257" s="183">
        <f t="shared" si="185"/>
        <v>0</v>
      </c>
      <c r="N257" s="183">
        <f t="shared" si="185"/>
        <v>0</v>
      </c>
      <c r="O257" s="183">
        <f t="shared" si="185"/>
        <v>0</v>
      </c>
      <c r="P257" s="183">
        <f t="shared" si="185"/>
        <v>0</v>
      </c>
      <c r="Q257" s="183">
        <f t="shared" si="185"/>
        <v>0</v>
      </c>
      <c r="R257" s="183">
        <f t="shared" si="185"/>
        <v>0</v>
      </c>
      <c r="S257" s="183">
        <f t="shared" si="187"/>
        <v>0</v>
      </c>
      <c r="T257" s="183">
        <f t="shared" si="187"/>
        <v>0</v>
      </c>
      <c r="U257" s="183">
        <f t="shared" si="187"/>
        <v>0</v>
      </c>
      <c r="V257" s="183">
        <f t="shared" si="187"/>
        <v>0</v>
      </c>
      <c r="W257" s="183">
        <f t="shared" si="187"/>
        <v>0</v>
      </c>
      <c r="X257" s="183">
        <f t="shared" si="187"/>
        <v>0</v>
      </c>
      <c r="Y257" s="183">
        <f t="shared" si="187"/>
        <v>0</v>
      </c>
      <c r="Z257" s="183">
        <f t="shared" si="187"/>
        <v>0</v>
      </c>
      <c r="AA257" s="183">
        <f t="shared" si="187"/>
        <v>0</v>
      </c>
      <c r="AB257" s="183">
        <f t="shared" si="187"/>
        <v>0</v>
      </c>
      <c r="AC257" s="183">
        <f t="shared" si="187"/>
        <v>0</v>
      </c>
      <c r="AD257" s="183">
        <f t="shared" si="186"/>
        <v>0</v>
      </c>
      <c r="AE257" s="183">
        <f t="shared" si="186"/>
        <v>0</v>
      </c>
      <c r="AF257" s="183">
        <f t="shared" si="186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88">B258</f>
        <v>0</v>
      </c>
      <c r="D258" s="183">
        <f t="shared" si="188"/>
        <v>0</v>
      </c>
      <c r="E258" s="183">
        <f t="shared" si="188"/>
        <v>0</v>
      </c>
      <c r="F258" s="183">
        <f t="shared" si="188"/>
        <v>0</v>
      </c>
      <c r="G258" s="183">
        <f t="shared" si="188"/>
        <v>0</v>
      </c>
      <c r="H258" s="183">
        <f t="shared" si="188"/>
        <v>0</v>
      </c>
      <c r="I258" s="183">
        <f t="shared" si="188"/>
        <v>0</v>
      </c>
      <c r="J258" s="183">
        <f t="shared" si="188"/>
        <v>0</v>
      </c>
      <c r="K258" s="183">
        <f t="shared" si="188"/>
        <v>0</v>
      </c>
      <c r="L258" s="183">
        <f t="shared" si="188"/>
        <v>0</v>
      </c>
      <c r="M258" s="183">
        <f t="shared" si="188"/>
        <v>0</v>
      </c>
      <c r="N258" s="183">
        <f t="shared" si="188"/>
        <v>0</v>
      </c>
      <c r="O258" s="183">
        <f t="shared" si="188"/>
        <v>0</v>
      </c>
      <c r="P258" s="183">
        <f t="shared" si="188"/>
        <v>0</v>
      </c>
      <c r="Q258" s="183">
        <f t="shared" si="188"/>
        <v>0</v>
      </c>
      <c r="R258" s="183">
        <f t="shared" si="188"/>
        <v>0</v>
      </c>
      <c r="S258" s="183">
        <f t="shared" si="187"/>
        <v>0</v>
      </c>
      <c r="T258" s="183">
        <f t="shared" si="187"/>
        <v>0</v>
      </c>
      <c r="U258" s="183">
        <f t="shared" si="187"/>
        <v>0</v>
      </c>
      <c r="V258" s="183">
        <f t="shared" si="187"/>
        <v>0</v>
      </c>
      <c r="W258" s="183">
        <f t="shared" si="187"/>
        <v>0</v>
      </c>
      <c r="X258" s="183">
        <f t="shared" si="187"/>
        <v>0</v>
      </c>
      <c r="Y258" s="183">
        <f t="shared" si="187"/>
        <v>0</v>
      </c>
      <c r="Z258" s="183">
        <f t="shared" si="187"/>
        <v>0</v>
      </c>
      <c r="AA258" s="183">
        <f t="shared" si="187"/>
        <v>0</v>
      </c>
      <c r="AB258" s="183">
        <f t="shared" si="187"/>
        <v>0</v>
      </c>
      <c r="AC258" s="183">
        <f t="shared" si="187"/>
        <v>0</v>
      </c>
      <c r="AD258" s="183">
        <f t="shared" si="186"/>
        <v>0</v>
      </c>
      <c r="AE258" s="183">
        <f t="shared" si="186"/>
        <v>0</v>
      </c>
      <c r="AF258" s="183">
        <f t="shared" si="186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88"/>
        <v>0</v>
      </c>
      <c r="D259" s="183">
        <f t="shared" si="188"/>
        <v>0</v>
      </c>
      <c r="E259" s="183">
        <f t="shared" si="188"/>
        <v>0</v>
      </c>
      <c r="F259" s="183">
        <f t="shared" si="188"/>
        <v>0</v>
      </c>
      <c r="G259" s="183">
        <f t="shared" si="188"/>
        <v>0</v>
      </c>
      <c r="H259" s="183">
        <f t="shared" si="188"/>
        <v>0</v>
      </c>
      <c r="I259" s="183">
        <f t="shared" si="188"/>
        <v>0</v>
      </c>
      <c r="J259" s="183">
        <f t="shared" si="188"/>
        <v>0</v>
      </c>
      <c r="K259" s="183">
        <f t="shared" si="188"/>
        <v>0</v>
      </c>
      <c r="L259" s="183">
        <f t="shared" si="188"/>
        <v>0</v>
      </c>
      <c r="M259" s="183">
        <f t="shared" si="188"/>
        <v>0</v>
      </c>
      <c r="N259" s="183">
        <f t="shared" si="188"/>
        <v>0</v>
      </c>
      <c r="O259" s="183">
        <f t="shared" si="188"/>
        <v>0</v>
      </c>
      <c r="P259" s="183">
        <f t="shared" si="188"/>
        <v>0</v>
      </c>
      <c r="Q259" s="183">
        <f t="shared" si="188"/>
        <v>0</v>
      </c>
      <c r="R259" s="183">
        <f t="shared" si="188"/>
        <v>0</v>
      </c>
      <c r="S259" s="183">
        <f t="shared" si="187"/>
        <v>0</v>
      </c>
      <c r="T259" s="183">
        <f t="shared" si="187"/>
        <v>0</v>
      </c>
      <c r="U259" s="183">
        <f t="shared" si="187"/>
        <v>0</v>
      </c>
      <c r="V259" s="183">
        <f t="shared" si="187"/>
        <v>0</v>
      </c>
      <c r="W259" s="183">
        <f t="shared" si="187"/>
        <v>0</v>
      </c>
      <c r="X259" s="183">
        <f t="shared" si="187"/>
        <v>0</v>
      </c>
      <c r="Y259" s="183">
        <f t="shared" si="187"/>
        <v>0</v>
      </c>
      <c r="Z259" s="183">
        <f t="shared" si="187"/>
        <v>0</v>
      </c>
      <c r="AA259" s="183">
        <f t="shared" si="187"/>
        <v>0</v>
      </c>
      <c r="AB259" s="183">
        <f t="shared" si="187"/>
        <v>0</v>
      </c>
      <c r="AC259" s="183">
        <f t="shared" si="187"/>
        <v>0</v>
      </c>
      <c r="AD259" s="183">
        <f t="shared" si="186"/>
        <v>0</v>
      </c>
      <c r="AE259" s="183">
        <f t="shared" si="186"/>
        <v>0</v>
      </c>
      <c r="AF259" s="183">
        <f t="shared" si="186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88"/>
        <v>0</v>
      </c>
      <c r="D260" s="183">
        <f t="shared" si="188"/>
        <v>0</v>
      </c>
      <c r="E260" s="183">
        <f t="shared" si="188"/>
        <v>0</v>
      </c>
      <c r="F260" s="183">
        <f t="shared" si="188"/>
        <v>0</v>
      </c>
      <c r="G260" s="183">
        <f t="shared" si="188"/>
        <v>0</v>
      </c>
      <c r="H260" s="183">
        <f t="shared" si="188"/>
        <v>0</v>
      </c>
      <c r="I260" s="183">
        <f t="shared" si="188"/>
        <v>0</v>
      </c>
      <c r="J260" s="183">
        <f t="shared" si="188"/>
        <v>0</v>
      </c>
      <c r="K260" s="183">
        <f t="shared" si="188"/>
        <v>0</v>
      </c>
      <c r="L260" s="183">
        <f t="shared" si="188"/>
        <v>0</v>
      </c>
      <c r="M260" s="183">
        <f t="shared" si="188"/>
        <v>0</v>
      </c>
      <c r="N260" s="183">
        <f t="shared" si="188"/>
        <v>0</v>
      </c>
      <c r="O260" s="183">
        <f t="shared" si="188"/>
        <v>0</v>
      </c>
      <c r="P260" s="183">
        <f t="shared" si="188"/>
        <v>0</v>
      </c>
      <c r="Q260" s="183">
        <f t="shared" si="188"/>
        <v>0</v>
      </c>
      <c r="R260" s="183">
        <f t="shared" si="188"/>
        <v>0</v>
      </c>
      <c r="S260" s="183">
        <f t="shared" si="187"/>
        <v>0</v>
      </c>
      <c r="T260" s="183">
        <f t="shared" si="187"/>
        <v>0</v>
      </c>
      <c r="U260" s="183">
        <f t="shared" si="187"/>
        <v>0</v>
      </c>
      <c r="V260" s="183">
        <f t="shared" si="187"/>
        <v>0</v>
      </c>
      <c r="W260" s="183">
        <f t="shared" si="187"/>
        <v>0</v>
      </c>
      <c r="X260" s="183">
        <f t="shared" si="187"/>
        <v>0</v>
      </c>
      <c r="Y260" s="183">
        <f t="shared" si="187"/>
        <v>0</v>
      </c>
      <c r="Z260" s="183">
        <f t="shared" si="187"/>
        <v>0</v>
      </c>
      <c r="AA260" s="183">
        <f t="shared" si="187"/>
        <v>0</v>
      </c>
      <c r="AB260" s="183">
        <f t="shared" si="187"/>
        <v>0</v>
      </c>
      <c r="AC260" s="183">
        <f t="shared" si="187"/>
        <v>0</v>
      </c>
      <c r="AD260" s="183">
        <f t="shared" si="186"/>
        <v>0</v>
      </c>
      <c r="AE260" s="183">
        <f t="shared" si="186"/>
        <v>0</v>
      </c>
      <c r="AF260" s="183">
        <f t="shared" si="186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88"/>
        <v>0</v>
      </c>
      <c r="D261" s="183">
        <f t="shared" si="188"/>
        <v>0</v>
      </c>
      <c r="E261" s="183">
        <f t="shared" si="188"/>
        <v>0</v>
      </c>
      <c r="F261" s="183">
        <f t="shared" si="188"/>
        <v>0</v>
      </c>
      <c r="G261" s="183">
        <f t="shared" si="188"/>
        <v>0</v>
      </c>
      <c r="H261" s="183">
        <f t="shared" si="188"/>
        <v>0</v>
      </c>
      <c r="I261" s="183">
        <f t="shared" si="188"/>
        <v>0</v>
      </c>
      <c r="J261" s="183">
        <f t="shared" si="188"/>
        <v>0</v>
      </c>
      <c r="K261" s="183">
        <f t="shared" si="188"/>
        <v>0</v>
      </c>
      <c r="L261" s="183">
        <f t="shared" si="188"/>
        <v>0</v>
      </c>
      <c r="M261" s="183">
        <f t="shared" si="188"/>
        <v>0</v>
      </c>
      <c r="N261" s="183">
        <f t="shared" si="188"/>
        <v>0</v>
      </c>
      <c r="O261" s="183">
        <f t="shared" si="188"/>
        <v>0</v>
      </c>
      <c r="P261" s="183">
        <f t="shared" si="188"/>
        <v>0</v>
      </c>
      <c r="Q261" s="183">
        <f t="shared" si="188"/>
        <v>0</v>
      </c>
      <c r="R261" s="183">
        <f t="shared" si="188"/>
        <v>0</v>
      </c>
      <c r="S261" s="183">
        <f t="shared" si="187"/>
        <v>0</v>
      </c>
      <c r="T261" s="183">
        <f t="shared" si="187"/>
        <v>0</v>
      </c>
      <c r="U261" s="183">
        <f t="shared" si="187"/>
        <v>0</v>
      </c>
      <c r="V261" s="183">
        <f t="shared" si="187"/>
        <v>0</v>
      </c>
      <c r="W261" s="183">
        <f t="shared" si="187"/>
        <v>0</v>
      </c>
      <c r="X261" s="183">
        <f t="shared" si="187"/>
        <v>0</v>
      </c>
      <c r="Y261" s="183">
        <f t="shared" si="187"/>
        <v>0</v>
      </c>
      <c r="Z261" s="183">
        <f t="shared" si="187"/>
        <v>0</v>
      </c>
      <c r="AA261" s="183">
        <f t="shared" si="187"/>
        <v>0</v>
      </c>
      <c r="AB261" s="183">
        <f t="shared" si="187"/>
        <v>0</v>
      </c>
      <c r="AC261" s="183">
        <f t="shared" si="187"/>
        <v>0</v>
      </c>
      <c r="AD261" s="183">
        <f t="shared" si="186"/>
        <v>0</v>
      </c>
      <c r="AE261" s="183">
        <f t="shared" si="186"/>
        <v>0</v>
      </c>
      <c r="AF261" s="183">
        <f t="shared" si="186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88"/>
        <v>0</v>
      </c>
      <c r="D262" s="183">
        <f t="shared" si="188"/>
        <v>0</v>
      </c>
      <c r="E262" s="183">
        <f t="shared" si="188"/>
        <v>0</v>
      </c>
      <c r="F262" s="183">
        <f t="shared" si="188"/>
        <v>0</v>
      </c>
      <c r="G262" s="183">
        <f t="shared" si="188"/>
        <v>0</v>
      </c>
      <c r="H262" s="183">
        <f t="shared" si="188"/>
        <v>0</v>
      </c>
      <c r="I262" s="183">
        <f t="shared" si="188"/>
        <v>0</v>
      </c>
      <c r="J262" s="183">
        <f t="shared" si="188"/>
        <v>0</v>
      </c>
      <c r="K262" s="183">
        <f t="shared" si="188"/>
        <v>0</v>
      </c>
      <c r="L262" s="183">
        <f t="shared" si="188"/>
        <v>0</v>
      </c>
      <c r="M262" s="183">
        <f t="shared" si="188"/>
        <v>0</v>
      </c>
      <c r="N262" s="183">
        <f t="shared" si="188"/>
        <v>0</v>
      </c>
      <c r="O262" s="183">
        <f t="shared" si="188"/>
        <v>0</v>
      </c>
      <c r="P262" s="183">
        <f t="shared" si="188"/>
        <v>0</v>
      </c>
      <c r="Q262" s="183">
        <f t="shared" si="188"/>
        <v>0</v>
      </c>
      <c r="R262" s="183">
        <f t="shared" si="188"/>
        <v>0</v>
      </c>
      <c r="S262" s="183">
        <f t="shared" si="187"/>
        <v>0</v>
      </c>
      <c r="T262" s="183">
        <f t="shared" si="187"/>
        <v>0</v>
      </c>
      <c r="U262" s="183">
        <f t="shared" si="187"/>
        <v>0</v>
      </c>
      <c r="V262" s="183">
        <f t="shared" si="187"/>
        <v>0</v>
      </c>
      <c r="W262" s="183">
        <f t="shared" si="187"/>
        <v>0</v>
      </c>
      <c r="X262" s="183">
        <f t="shared" si="187"/>
        <v>0</v>
      </c>
      <c r="Y262" s="183">
        <f t="shared" si="187"/>
        <v>0</v>
      </c>
      <c r="Z262" s="183">
        <f t="shared" si="187"/>
        <v>0</v>
      </c>
      <c r="AA262" s="183">
        <f t="shared" si="187"/>
        <v>0</v>
      </c>
      <c r="AB262" s="183">
        <f t="shared" si="187"/>
        <v>0</v>
      </c>
      <c r="AC262" s="183">
        <f t="shared" si="187"/>
        <v>0</v>
      </c>
      <c r="AD262" s="183">
        <f t="shared" si="186"/>
        <v>0</v>
      </c>
      <c r="AE262" s="183">
        <f t="shared" si="186"/>
        <v>0</v>
      </c>
      <c r="AF262" s="183">
        <f t="shared" si="186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88"/>
        <v>0</v>
      </c>
      <c r="D263" s="183">
        <f t="shared" si="188"/>
        <v>0</v>
      </c>
      <c r="E263" s="183">
        <f t="shared" si="188"/>
        <v>0</v>
      </c>
      <c r="F263" s="183">
        <f t="shared" si="188"/>
        <v>0</v>
      </c>
      <c r="G263" s="183">
        <f t="shared" si="188"/>
        <v>0</v>
      </c>
      <c r="H263" s="183">
        <f t="shared" si="188"/>
        <v>0</v>
      </c>
      <c r="I263" s="183">
        <f t="shared" si="188"/>
        <v>0</v>
      </c>
      <c r="J263" s="183">
        <f t="shared" si="188"/>
        <v>0</v>
      </c>
      <c r="K263" s="183">
        <f t="shared" si="188"/>
        <v>0</v>
      </c>
      <c r="L263" s="183">
        <f t="shared" si="188"/>
        <v>0</v>
      </c>
      <c r="M263" s="183">
        <f t="shared" si="188"/>
        <v>0</v>
      </c>
      <c r="N263" s="183">
        <f t="shared" si="188"/>
        <v>0</v>
      </c>
      <c r="O263" s="183">
        <f t="shared" si="188"/>
        <v>0</v>
      </c>
      <c r="P263" s="183">
        <f t="shared" si="188"/>
        <v>0</v>
      </c>
      <c r="Q263" s="183">
        <f t="shared" si="188"/>
        <v>0</v>
      </c>
      <c r="R263" s="183">
        <f t="shared" si="188"/>
        <v>0</v>
      </c>
      <c r="S263" s="183">
        <f t="shared" si="187"/>
        <v>0</v>
      </c>
      <c r="T263" s="183">
        <f t="shared" si="187"/>
        <v>0</v>
      </c>
      <c r="U263" s="183">
        <f t="shared" si="187"/>
        <v>0</v>
      </c>
      <c r="V263" s="183">
        <f t="shared" si="187"/>
        <v>0</v>
      </c>
      <c r="W263" s="183">
        <f t="shared" si="187"/>
        <v>0</v>
      </c>
      <c r="X263" s="183">
        <f t="shared" si="187"/>
        <v>0</v>
      </c>
      <c r="Y263" s="183">
        <f t="shared" si="187"/>
        <v>0</v>
      </c>
      <c r="Z263" s="183">
        <f t="shared" si="187"/>
        <v>0</v>
      </c>
      <c r="AA263" s="183">
        <f t="shared" si="187"/>
        <v>0</v>
      </c>
      <c r="AB263" s="183">
        <f t="shared" si="187"/>
        <v>0</v>
      </c>
      <c r="AC263" s="183">
        <f t="shared" si="187"/>
        <v>0</v>
      </c>
      <c r="AD263" s="183">
        <f t="shared" si="186"/>
        <v>0</v>
      </c>
      <c r="AE263" s="183">
        <f t="shared" si="186"/>
        <v>0</v>
      </c>
      <c r="AF263" s="183">
        <f t="shared" si="186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88"/>
        <v>0</v>
      </c>
      <c r="D264" s="183">
        <f t="shared" si="188"/>
        <v>0</v>
      </c>
      <c r="E264" s="183">
        <f t="shared" si="188"/>
        <v>0</v>
      </c>
      <c r="F264" s="183">
        <f t="shared" si="188"/>
        <v>0</v>
      </c>
      <c r="G264" s="183">
        <f t="shared" si="188"/>
        <v>0</v>
      </c>
      <c r="H264" s="183">
        <f t="shared" si="188"/>
        <v>0</v>
      </c>
      <c r="I264" s="183">
        <f t="shared" si="188"/>
        <v>0</v>
      </c>
      <c r="J264" s="183">
        <f t="shared" si="188"/>
        <v>0</v>
      </c>
      <c r="K264" s="183">
        <f t="shared" si="188"/>
        <v>0</v>
      </c>
      <c r="L264" s="183">
        <f t="shared" si="188"/>
        <v>0</v>
      </c>
      <c r="M264" s="183">
        <f t="shared" si="188"/>
        <v>0</v>
      </c>
      <c r="N264" s="183">
        <f t="shared" si="188"/>
        <v>0</v>
      </c>
      <c r="O264" s="183">
        <f t="shared" si="188"/>
        <v>0</v>
      </c>
      <c r="P264" s="183">
        <f t="shared" si="188"/>
        <v>0</v>
      </c>
      <c r="Q264" s="183">
        <f t="shared" si="188"/>
        <v>0</v>
      </c>
      <c r="R264" s="183">
        <f t="shared" si="188"/>
        <v>0</v>
      </c>
      <c r="S264" s="183">
        <f t="shared" si="187"/>
        <v>0</v>
      </c>
      <c r="T264" s="183">
        <f t="shared" si="187"/>
        <v>0</v>
      </c>
      <c r="U264" s="183">
        <f t="shared" si="187"/>
        <v>0</v>
      </c>
      <c r="V264" s="183">
        <f t="shared" si="187"/>
        <v>0</v>
      </c>
      <c r="W264" s="183">
        <f t="shared" si="187"/>
        <v>0</v>
      </c>
      <c r="X264" s="183">
        <f t="shared" si="187"/>
        <v>0</v>
      </c>
      <c r="Y264" s="183">
        <f t="shared" si="187"/>
        <v>0</v>
      </c>
      <c r="Z264" s="183">
        <f t="shared" si="187"/>
        <v>0</v>
      </c>
      <c r="AA264" s="183">
        <f t="shared" si="187"/>
        <v>0</v>
      </c>
      <c r="AB264" s="183">
        <f t="shared" si="187"/>
        <v>0</v>
      </c>
      <c r="AC264" s="183">
        <f t="shared" si="187"/>
        <v>0</v>
      </c>
      <c r="AD264" s="183">
        <f t="shared" si="186"/>
        <v>0</v>
      </c>
      <c r="AE264" s="183">
        <f t="shared" si="186"/>
        <v>0</v>
      </c>
      <c r="AF264" s="183">
        <f t="shared" si="186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88"/>
        <v>0</v>
      </c>
      <c r="D265" s="183">
        <f t="shared" si="188"/>
        <v>0</v>
      </c>
      <c r="E265" s="183">
        <f t="shared" si="188"/>
        <v>0</v>
      </c>
      <c r="F265" s="183">
        <f t="shared" si="188"/>
        <v>0</v>
      </c>
      <c r="G265" s="183">
        <f t="shared" si="188"/>
        <v>0</v>
      </c>
      <c r="H265" s="183">
        <f t="shared" si="188"/>
        <v>0</v>
      </c>
      <c r="I265" s="183">
        <f t="shared" si="188"/>
        <v>0</v>
      </c>
      <c r="J265" s="183">
        <f t="shared" si="188"/>
        <v>0</v>
      </c>
      <c r="K265" s="183">
        <f t="shared" si="188"/>
        <v>0</v>
      </c>
      <c r="L265" s="183">
        <f t="shared" si="188"/>
        <v>0</v>
      </c>
      <c r="M265" s="183">
        <f t="shared" si="188"/>
        <v>0</v>
      </c>
      <c r="N265" s="183">
        <f t="shared" si="188"/>
        <v>0</v>
      </c>
      <c r="O265" s="183">
        <f t="shared" si="188"/>
        <v>0</v>
      </c>
      <c r="P265" s="183">
        <f t="shared" si="188"/>
        <v>0</v>
      </c>
      <c r="Q265" s="183">
        <f t="shared" si="188"/>
        <v>0</v>
      </c>
      <c r="R265" s="183">
        <f t="shared" si="188"/>
        <v>0</v>
      </c>
      <c r="S265" s="183">
        <f t="shared" si="187"/>
        <v>0</v>
      </c>
      <c r="T265" s="183">
        <f t="shared" si="187"/>
        <v>0</v>
      </c>
      <c r="U265" s="183">
        <f t="shared" si="187"/>
        <v>0</v>
      </c>
      <c r="V265" s="183">
        <f t="shared" si="187"/>
        <v>0</v>
      </c>
      <c r="W265" s="183">
        <f t="shared" si="187"/>
        <v>0</v>
      </c>
      <c r="X265" s="183">
        <f t="shared" si="187"/>
        <v>0</v>
      </c>
      <c r="Y265" s="183">
        <f t="shared" si="187"/>
        <v>0</v>
      </c>
      <c r="Z265" s="183">
        <f t="shared" si="187"/>
        <v>0</v>
      </c>
      <c r="AA265" s="183">
        <f t="shared" si="187"/>
        <v>0</v>
      </c>
      <c r="AB265" s="183">
        <f t="shared" si="187"/>
        <v>0</v>
      </c>
      <c r="AC265" s="183">
        <f t="shared" si="187"/>
        <v>0</v>
      </c>
      <c r="AD265" s="183">
        <f t="shared" si="186"/>
        <v>0</v>
      </c>
      <c r="AE265" s="183">
        <f t="shared" si="186"/>
        <v>0</v>
      </c>
      <c r="AF265" s="183">
        <f t="shared" si="186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88"/>
        <v>0</v>
      </c>
      <c r="D266" s="183">
        <f t="shared" si="188"/>
        <v>0</v>
      </c>
      <c r="E266" s="183">
        <f t="shared" si="188"/>
        <v>0</v>
      </c>
      <c r="F266" s="183">
        <f t="shared" si="188"/>
        <v>0</v>
      </c>
      <c r="G266" s="183">
        <f t="shared" si="188"/>
        <v>0</v>
      </c>
      <c r="H266" s="183">
        <f t="shared" si="188"/>
        <v>0</v>
      </c>
      <c r="I266" s="183">
        <f t="shared" si="188"/>
        <v>0</v>
      </c>
      <c r="J266" s="183">
        <f t="shared" si="188"/>
        <v>0</v>
      </c>
      <c r="K266" s="183">
        <f t="shared" si="188"/>
        <v>0</v>
      </c>
      <c r="L266" s="183">
        <f t="shared" si="188"/>
        <v>0</v>
      </c>
      <c r="M266" s="183">
        <f t="shared" si="188"/>
        <v>0</v>
      </c>
      <c r="N266" s="183">
        <f t="shared" si="188"/>
        <v>0</v>
      </c>
      <c r="O266" s="183">
        <f t="shared" si="188"/>
        <v>0</v>
      </c>
      <c r="P266" s="183">
        <f t="shared" si="188"/>
        <v>0</v>
      </c>
      <c r="Q266" s="183">
        <f t="shared" si="188"/>
        <v>0</v>
      </c>
      <c r="R266" s="183">
        <f t="shared" si="188"/>
        <v>0</v>
      </c>
      <c r="S266" s="183">
        <f t="shared" si="187"/>
        <v>0</v>
      </c>
      <c r="T266" s="183">
        <f t="shared" si="187"/>
        <v>0</v>
      </c>
      <c r="U266" s="183">
        <f t="shared" si="187"/>
        <v>0</v>
      </c>
      <c r="V266" s="183">
        <f t="shared" si="187"/>
        <v>0</v>
      </c>
      <c r="W266" s="183">
        <f t="shared" si="187"/>
        <v>0</v>
      </c>
      <c r="X266" s="183">
        <f t="shared" si="187"/>
        <v>0</v>
      </c>
      <c r="Y266" s="183">
        <f t="shared" si="187"/>
        <v>0</v>
      </c>
      <c r="Z266" s="183">
        <f t="shared" si="187"/>
        <v>0</v>
      </c>
      <c r="AA266" s="183">
        <f t="shared" si="187"/>
        <v>0</v>
      </c>
      <c r="AB266" s="183">
        <f t="shared" si="187"/>
        <v>0</v>
      </c>
      <c r="AC266" s="183">
        <f t="shared" si="187"/>
        <v>0</v>
      </c>
      <c r="AD266" s="183">
        <f t="shared" si="186"/>
        <v>0</v>
      </c>
      <c r="AE266" s="183">
        <f t="shared" si="186"/>
        <v>0</v>
      </c>
      <c r="AF266" s="183">
        <f t="shared" si="186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88"/>
        <v>0</v>
      </c>
      <c r="D267" s="183">
        <f t="shared" si="188"/>
        <v>0</v>
      </c>
      <c r="E267" s="183">
        <f t="shared" si="188"/>
        <v>0</v>
      </c>
      <c r="F267" s="183">
        <f t="shared" si="188"/>
        <v>0</v>
      </c>
      <c r="G267" s="183">
        <f t="shared" si="188"/>
        <v>0</v>
      </c>
      <c r="H267" s="183">
        <f t="shared" si="188"/>
        <v>0</v>
      </c>
      <c r="I267" s="183">
        <f t="shared" si="188"/>
        <v>0</v>
      </c>
      <c r="J267" s="183">
        <f t="shared" si="188"/>
        <v>0</v>
      </c>
      <c r="K267" s="183">
        <f t="shared" si="188"/>
        <v>0</v>
      </c>
      <c r="L267" s="183">
        <f t="shared" si="188"/>
        <v>0</v>
      </c>
      <c r="M267" s="183">
        <f t="shared" si="188"/>
        <v>0</v>
      </c>
      <c r="N267" s="183">
        <f t="shared" si="188"/>
        <v>0</v>
      </c>
      <c r="O267" s="183">
        <f t="shared" si="188"/>
        <v>0</v>
      </c>
      <c r="P267" s="183">
        <f t="shared" si="188"/>
        <v>0</v>
      </c>
      <c r="Q267" s="183">
        <f t="shared" si="188"/>
        <v>0</v>
      </c>
      <c r="R267" s="183">
        <f t="shared" si="188"/>
        <v>0</v>
      </c>
      <c r="S267" s="183">
        <f t="shared" si="187"/>
        <v>0</v>
      </c>
      <c r="T267" s="183">
        <f t="shared" si="187"/>
        <v>0</v>
      </c>
      <c r="U267" s="183">
        <f t="shared" si="187"/>
        <v>0</v>
      </c>
      <c r="V267" s="183">
        <f t="shared" si="187"/>
        <v>0</v>
      </c>
      <c r="W267" s="183">
        <f t="shared" si="187"/>
        <v>0</v>
      </c>
      <c r="X267" s="183">
        <f t="shared" si="187"/>
        <v>0</v>
      </c>
      <c r="Y267" s="183">
        <f t="shared" si="187"/>
        <v>0</v>
      </c>
      <c r="Z267" s="183">
        <f t="shared" si="187"/>
        <v>0</v>
      </c>
      <c r="AA267" s="183">
        <f t="shared" si="187"/>
        <v>0</v>
      </c>
      <c r="AB267" s="183">
        <f t="shared" si="187"/>
        <v>0</v>
      </c>
      <c r="AC267" s="183">
        <f t="shared" si="187"/>
        <v>0</v>
      </c>
      <c r="AD267" s="183">
        <f t="shared" si="186"/>
        <v>0</v>
      </c>
      <c r="AE267" s="183">
        <f t="shared" si="186"/>
        <v>0</v>
      </c>
      <c r="AF267" s="183">
        <f t="shared" si="186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88"/>
        <v>0</v>
      </c>
      <c r="D268" s="183">
        <f t="shared" si="188"/>
        <v>0</v>
      </c>
      <c r="E268" s="183">
        <f t="shared" si="188"/>
        <v>0</v>
      </c>
      <c r="F268" s="183">
        <f t="shared" si="188"/>
        <v>0</v>
      </c>
      <c r="G268" s="183">
        <f t="shared" si="188"/>
        <v>0</v>
      </c>
      <c r="H268" s="183">
        <f t="shared" si="188"/>
        <v>0</v>
      </c>
      <c r="I268" s="183">
        <f t="shared" si="188"/>
        <v>0</v>
      </c>
      <c r="J268" s="183">
        <f t="shared" si="188"/>
        <v>0</v>
      </c>
      <c r="K268" s="183">
        <f t="shared" si="188"/>
        <v>0</v>
      </c>
      <c r="L268" s="183">
        <f t="shared" si="188"/>
        <v>0</v>
      </c>
      <c r="M268" s="183">
        <f t="shared" si="188"/>
        <v>0</v>
      </c>
      <c r="N268" s="183">
        <f t="shared" si="188"/>
        <v>0</v>
      </c>
      <c r="O268" s="183">
        <f t="shared" si="188"/>
        <v>0</v>
      </c>
      <c r="P268" s="183">
        <f t="shared" si="188"/>
        <v>0</v>
      </c>
      <c r="Q268" s="183">
        <f t="shared" si="188"/>
        <v>0</v>
      </c>
      <c r="R268" s="183">
        <f t="shared" si="188"/>
        <v>0</v>
      </c>
      <c r="S268" s="183">
        <f t="shared" si="187"/>
        <v>0</v>
      </c>
      <c r="T268" s="183">
        <f t="shared" si="187"/>
        <v>0</v>
      </c>
      <c r="U268" s="183">
        <f t="shared" si="187"/>
        <v>0</v>
      </c>
      <c r="V268" s="183">
        <f t="shared" si="187"/>
        <v>0</v>
      </c>
      <c r="W268" s="183">
        <f t="shared" si="187"/>
        <v>0</v>
      </c>
      <c r="X268" s="183">
        <f t="shared" si="187"/>
        <v>0</v>
      </c>
      <c r="Y268" s="183">
        <f t="shared" si="187"/>
        <v>0</v>
      </c>
      <c r="Z268" s="183">
        <f t="shared" si="187"/>
        <v>0</v>
      </c>
      <c r="AA268" s="183">
        <f t="shared" si="187"/>
        <v>0</v>
      </c>
      <c r="AB268" s="183">
        <f t="shared" si="187"/>
        <v>0</v>
      </c>
      <c r="AC268" s="183">
        <f t="shared" si="187"/>
        <v>0</v>
      </c>
      <c r="AD268" s="183">
        <f t="shared" si="186"/>
        <v>0</v>
      </c>
      <c r="AE268" s="183">
        <f t="shared" si="186"/>
        <v>0</v>
      </c>
      <c r="AF268" s="183">
        <f t="shared" si="186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88"/>
        <v>0</v>
      </c>
      <c r="D269" s="183">
        <f t="shared" si="188"/>
        <v>0</v>
      </c>
      <c r="E269" s="183">
        <f t="shared" si="188"/>
        <v>0</v>
      </c>
      <c r="F269" s="183">
        <f t="shared" si="188"/>
        <v>0</v>
      </c>
      <c r="G269" s="183">
        <f t="shared" si="188"/>
        <v>0</v>
      </c>
      <c r="H269" s="183">
        <f t="shared" si="188"/>
        <v>0</v>
      </c>
      <c r="I269" s="183">
        <f t="shared" si="188"/>
        <v>0</v>
      </c>
      <c r="J269" s="183">
        <f t="shared" si="188"/>
        <v>0</v>
      </c>
      <c r="K269" s="183">
        <f t="shared" si="188"/>
        <v>0</v>
      </c>
      <c r="L269" s="183">
        <f t="shared" si="188"/>
        <v>0</v>
      </c>
      <c r="M269" s="183">
        <f t="shared" si="188"/>
        <v>0</v>
      </c>
      <c r="N269" s="183">
        <f t="shared" si="188"/>
        <v>0</v>
      </c>
      <c r="O269" s="183">
        <f t="shared" si="188"/>
        <v>0</v>
      </c>
      <c r="P269" s="183">
        <f t="shared" si="188"/>
        <v>0</v>
      </c>
      <c r="Q269" s="183">
        <f t="shared" si="188"/>
        <v>0</v>
      </c>
      <c r="R269" s="183">
        <f t="shared" si="188"/>
        <v>0</v>
      </c>
      <c r="S269" s="183">
        <f t="shared" si="187"/>
        <v>0</v>
      </c>
      <c r="T269" s="183">
        <f t="shared" si="187"/>
        <v>0</v>
      </c>
      <c r="U269" s="183">
        <f t="shared" si="187"/>
        <v>0</v>
      </c>
      <c r="V269" s="183">
        <f t="shared" si="187"/>
        <v>0</v>
      </c>
      <c r="W269" s="183">
        <f t="shared" si="187"/>
        <v>0</v>
      </c>
      <c r="X269" s="183">
        <f t="shared" si="187"/>
        <v>0</v>
      </c>
      <c r="Y269" s="183">
        <f t="shared" si="187"/>
        <v>0</v>
      </c>
      <c r="Z269" s="183">
        <f t="shared" si="187"/>
        <v>0</v>
      </c>
      <c r="AA269" s="183">
        <f t="shared" si="187"/>
        <v>0</v>
      </c>
      <c r="AB269" s="183">
        <f t="shared" si="187"/>
        <v>0</v>
      </c>
      <c r="AC269" s="183">
        <f t="shared" si="187"/>
        <v>0</v>
      </c>
      <c r="AD269" s="183">
        <f t="shared" si="186"/>
        <v>0</v>
      </c>
      <c r="AE269" s="183">
        <f t="shared" si="186"/>
        <v>0</v>
      </c>
      <c r="AF269" s="183">
        <f t="shared" si="186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88"/>
        <v>0</v>
      </c>
      <c r="D270" s="183">
        <f t="shared" si="188"/>
        <v>0</v>
      </c>
      <c r="E270" s="183">
        <f t="shared" si="188"/>
        <v>0</v>
      </c>
      <c r="F270" s="183">
        <f t="shared" si="188"/>
        <v>0</v>
      </c>
      <c r="G270" s="183">
        <f t="shared" si="188"/>
        <v>0</v>
      </c>
      <c r="H270" s="183">
        <f t="shared" si="188"/>
        <v>0</v>
      </c>
      <c r="I270" s="183">
        <f t="shared" si="188"/>
        <v>0</v>
      </c>
      <c r="J270" s="183">
        <f t="shared" si="188"/>
        <v>0</v>
      </c>
      <c r="K270" s="183">
        <f t="shared" si="188"/>
        <v>0</v>
      </c>
      <c r="L270" s="183">
        <f t="shared" si="188"/>
        <v>0</v>
      </c>
      <c r="M270" s="183">
        <f t="shared" si="188"/>
        <v>0</v>
      </c>
      <c r="N270" s="183">
        <f t="shared" si="188"/>
        <v>0</v>
      </c>
      <c r="O270" s="183">
        <f t="shared" si="188"/>
        <v>0</v>
      </c>
      <c r="P270" s="183">
        <f t="shared" si="188"/>
        <v>0</v>
      </c>
      <c r="Q270" s="183">
        <f t="shared" si="188"/>
        <v>0</v>
      </c>
      <c r="R270" s="183">
        <f t="shared" si="188"/>
        <v>0</v>
      </c>
      <c r="S270" s="183">
        <f t="shared" si="187"/>
        <v>0</v>
      </c>
      <c r="T270" s="183">
        <f t="shared" si="187"/>
        <v>0</v>
      </c>
      <c r="U270" s="183">
        <f t="shared" si="187"/>
        <v>0</v>
      </c>
      <c r="V270" s="183">
        <f t="shared" si="187"/>
        <v>0</v>
      </c>
      <c r="W270" s="183">
        <f t="shared" si="187"/>
        <v>0</v>
      </c>
      <c r="X270" s="183">
        <f t="shared" si="187"/>
        <v>0</v>
      </c>
      <c r="Y270" s="183">
        <f t="shared" si="187"/>
        <v>0</v>
      </c>
      <c r="Z270" s="183">
        <f t="shared" si="187"/>
        <v>0</v>
      </c>
      <c r="AA270" s="183">
        <f t="shared" si="187"/>
        <v>0</v>
      </c>
      <c r="AB270" s="183">
        <f t="shared" si="187"/>
        <v>0</v>
      </c>
      <c r="AC270" s="183">
        <f t="shared" si="187"/>
        <v>0</v>
      </c>
      <c r="AD270" s="183">
        <f t="shared" si="186"/>
        <v>0</v>
      </c>
      <c r="AE270" s="183">
        <f t="shared" si="186"/>
        <v>0</v>
      </c>
      <c r="AF270" s="183">
        <f t="shared" si="186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88"/>
        <v>0</v>
      </c>
      <c r="D271" s="183">
        <f t="shared" si="188"/>
        <v>0</v>
      </c>
      <c r="E271" s="183">
        <f t="shared" si="188"/>
        <v>0</v>
      </c>
      <c r="F271" s="183">
        <f t="shared" si="188"/>
        <v>0</v>
      </c>
      <c r="G271" s="183">
        <f t="shared" si="188"/>
        <v>0</v>
      </c>
      <c r="H271" s="183">
        <f t="shared" si="188"/>
        <v>0</v>
      </c>
      <c r="I271" s="183">
        <f t="shared" si="188"/>
        <v>0</v>
      </c>
      <c r="J271" s="183">
        <f t="shared" si="188"/>
        <v>0</v>
      </c>
      <c r="K271" s="183">
        <f t="shared" si="188"/>
        <v>0</v>
      </c>
      <c r="L271" s="183">
        <f t="shared" si="188"/>
        <v>0</v>
      </c>
      <c r="M271" s="183">
        <f t="shared" si="188"/>
        <v>0</v>
      </c>
      <c r="N271" s="183">
        <f t="shared" si="188"/>
        <v>0</v>
      </c>
      <c r="O271" s="183">
        <f t="shared" si="188"/>
        <v>0</v>
      </c>
      <c r="P271" s="183">
        <f t="shared" si="188"/>
        <v>0</v>
      </c>
      <c r="Q271" s="183">
        <f t="shared" si="188"/>
        <v>0</v>
      </c>
      <c r="R271" s="183">
        <f t="shared" si="188"/>
        <v>0</v>
      </c>
      <c r="S271" s="183">
        <f t="shared" si="187"/>
        <v>0</v>
      </c>
      <c r="T271" s="183">
        <f t="shared" si="187"/>
        <v>0</v>
      </c>
      <c r="U271" s="183">
        <f t="shared" si="187"/>
        <v>0</v>
      </c>
      <c r="V271" s="183">
        <f t="shared" si="187"/>
        <v>0</v>
      </c>
      <c r="W271" s="183">
        <f t="shared" si="187"/>
        <v>0</v>
      </c>
      <c r="X271" s="183">
        <f t="shared" si="187"/>
        <v>0</v>
      </c>
      <c r="Y271" s="183">
        <f t="shared" si="187"/>
        <v>0</v>
      </c>
      <c r="Z271" s="183">
        <f t="shared" si="187"/>
        <v>0</v>
      </c>
      <c r="AA271" s="183">
        <f t="shared" si="187"/>
        <v>0</v>
      </c>
      <c r="AB271" s="183">
        <f t="shared" si="187"/>
        <v>0</v>
      </c>
      <c r="AC271" s="183">
        <f t="shared" ref="AC271:AF285" si="189">AB271</f>
        <v>0</v>
      </c>
      <c r="AD271" s="183">
        <f t="shared" si="189"/>
        <v>0</v>
      </c>
      <c r="AE271" s="183">
        <f t="shared" si="189"/>
        <v>0</v>
      </c>
      <c r="AF271" s="183">
        <f t="shared" si="189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88"/>
        <v>0</v>
      </c>
      <c r="D272" s="183">
        <f t="shared" si="188"/>
        <v>0</v>
      </c>
      <c r="E272" s="183">
        <f t="shared" si="188"/>
        <v>0</v>
      </c>
      <c r="F272" s="183">
        <f t="shared" si="188"/>
        <v>0</v>
      </c>
      <c r="G272" s="183">
        <f t="shared" si="188"/>
        <v>0</v>
      </c>
      <c r="H272" s="183">
        <f t="shared" si="188"/>
        <v>0</v>
      </c>
      <c r="I272" s="183">
        <f t="shared" si="188"/>
        <v>0</v>
      </c>
      <c r="J272" s="183">
        <f t="shared" si="188"/>
        <v>0</v>
      </c>
      <c r="K272" s="183">
        <f t="shared" si="188"/>
        <v>0</v>
      </c>
      <c r="L272" s="183">
        <f t="shared" si="188"/>
        <v>0</v>
      </c>
      <c r="M272" s="183">
        <f t="shared" si="188"/>
        <v>0</v>
      </c>
      <c r="N272" s="183">
        <f t="shared" si="188"/>
        <v>0</v>
      </c>
      <c r="O272" s="183">
        <f t="shared" si="188"/>
        <v>0</v>
      </c>
      <c r="P272" s="183">
        <f t="shared" si="188"/>
        <v>0</v>
      </c>
      <c r="Q272" s="183">
        <f t="shared" si="188"/>
        <v>0</v>
      </c>
      <c r="R272" s="183">
        <f t="shared" si="188"/>
        <v>0</v>
      </c>
      <c r="S272" s="183">
        <f t="shared" ref="R272:AC287" si="190">R272</f>
        <v>0</v>
      </c>
      <c r="T272" s="183">
        <f t="shared" si="190"/>
        <v>0</v>
      </c>
      <c r="U272" s="183">
        <f t="shared" si="190"/>
        <v>0</v>
      </c>
      <c r="V272" s="183">
        <f t="shared" si="190"/>
        <v>0</v>
      </c>
      <c r="W272" s="183">
        <f t="shared" si="190"/>
        <v>0</v>
      </c>
      <c r="X272" s="183">
        <f t="shared" si="190"/>
        <v>0</v>
      </c>
      <c r="Y272" s="183">
        <f t="shared" si="190"/>
        <v>0</v>
      </c>
      <c r="Z272" s="183">
        <f t="shared" si="190"/>
        <v>0</v>
      </c>
      <c r="AA272" s="183">
        <f t="shared" si="190"/>
        <v>0</v>
      </c>
      <c r="AB272" s="183">
        <f t="shared" si="190"/>
        <v>0</v>
      </c>
      <c r="AC272" s="183">
        <f t="shared" si="190"/>
        <v>0</v>
      </c>
      <c r="AD272" s="183">
        <f t="shared" si="189"/>
        <v>0</v>
      </c>
      <c r="AE272" s="183">
        <f t="shared" si="189"/>
        <v>0</v>
      </c>
      <c r="AF272" s="183">
        <f t="shared" si="189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88"/>
        <v>0</v>
      </c>
      <c r="D273" s="183">
        <f t="shared" si="188"/>
        <v>0</v>
      </c>
      <c r="E273" s="183">
        <f t="shared" si="188"/>
        <v>0</v>
      </c>
      <c r="F273" s="183">
        <f t="shared" si="188"/>
        <v>0</v>
      </c>
      <c r="G273" s="183">
        <f t="shared" si="188"/>
        <v>0</v>
      </c>
      <c r="H273" s="183">
        <f t="shared" si="188"/>
        <v>0</v>
      </c>
      <c r="I273" s="183">
        <f t="shared" si="188"/>
        <v>0</v>
      </c>
      <c r="J273" s="183">
        <f t="shared" si="188"/>
        <v>0</v>
      </c>
      <c r="K273" s="183">
        <f t="shared" si="188"/>
        <v>0</v>
      </c>
      <c r="L273" s="183">
        <f t="shared" si="188"/>
        <v>0</v>
      </c>
      <c r="M273" s="183">
        <f t="shared" si="188"/>
        <v>0</v>
      </c>
      <c r="N273" s="183">
        <f t="shared" si="188"/>
        <v>0</v>
      </c>
      <c r="O273" s="183">
        <f t="shared" si="188"/>
        <v>0</v>
      </c>
      <c r="P273" s="183">
        <f t="shared" si="188"/>
        <v>0</v>
      </c>
      <c r="Q273" s="183">
        <f t="shared" si="188"/>
        <v>0</v>
      </c>
      <c r="R273" s="183">
        <f t="shared" ref="C273:R288" si="191">Q273</f>
        <v>0</v>
      </c>
      <c r="S273" s="183">
        <f t="shared" si="190"/>
        <v>0</v>
      </c>
      <c r="T273" s="183">
        <f t="shared" si="190"/>
        <v>0</v>
      </c>
      <c r="U273" s="183">
        <f t="shared" si="190"/>
        <v>0</v>
      </c>
      <c r="V273" s="183">
        <f t="shared" si="190"/>
        <v>0</v>
      </c>
      <c r="W273" s="183">
        <f t="shared" si="190"/>
        <v>0</v>
      </c>
      <c r="X273" s="183">
        <f t="shared" si="190"/>
        <v>0</v>
      </c>
      <c r="Y273" s="183">
        <f t="shared" si="190"/>
        <v>0</v>
      </c>
      <c r="Z273" s="183">
        <f t="shared" si="190"/>
        <v>0</v>
      </c>
      <c r="AA273" s="183">
        <f t="shared" si="190"/>
        <v>0</v>
      </c>
      <c r="AB273" s="183">
        <f t="shared" si="190"/>
        <v>0</v>
      </c>
      <c r="AC273" s="183">
        <f t="shared" si="190"/>
        <v>0</v>
      </c>
      <c r="AD273" s="183">
        <f t="shared" si="189"/>
        <v>0</v>
      </c>
      <c r="AE273" s="183">
        <f t="shared" si="189"/>
        <v>0</v>
      </c>
      <c r="AF273" s="183">
        <f t="shared" si="189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191"/>
        <v>0</v>
      </c>
      <c r="D274" s="183">
        <f t="shared" si="191"/>
        <v>0</v>
      </c>
      <c r="E274" s="183">
        <f t="shared" si="191"/>
        <v>0</v>
      </c>
      <c r="F274" s="183">
        <f t="shared" si="191"/>
        <v>0</v>
      </c>
      <c r="G274" s="183">
        <f t="shared" si="191"/>
        <v>0</v>
      </c>
      <c r="H274" s="183">
        <f t="shared" si="191"/>
        <v>0</v>
      </c>
      <c r="I274" s="183">
        <f t="shared" si="191"/>
        <v>0</v>
      </c>
      <c r="J274" s="183">
        <f t="shared" si="191"/>
        <v>0</v>
      </c>
      <c r="K274" s="183">
        <f t="shared" si="191"/>
        <v>0</v>
      </c>
      <c r="L274" s="183">
        <f t="shared" si="191"/>
        <v>0</v>
      </c>
      <c r="M274" s="183">
        <f t="shared" si="191"/>
        <v>0</v>
      </c>
      <c r="N274" s="183">
        <f t="shared" si="191"/>
        <v>0</v>
      </c>
      <c r="O274" s="183">
        <f t="shared" si="191"/>
        <v>0</v>
      </c>
      <c r="P274" s="183">
        <f t="shared" si="191"/>
        <v>0</v>
      </c>
      <c r="Q274" s="183">
        <f t="shared" si="191"/>
        <v>0</v>
      </c>
      <c r="R274" s="183">
        <f t="shared" si="191"/>
        <v>0</v>
      </c>
      <c r="S274" s="183">
        <f t="shared" si="190"/>
        <v>0</v>
      </c>
      <c r="T274" s="183">
        <f t="shared" si="190"/>
        <v>0</v>
      </c>
      <c r="U274" s="183">
        <f t="shared" si="190"/>
        <v>0</v>
      </c>
      <c r="V274" s="183">
        <f t="shared" si="190"/>
        <v>0</v>
      </c>
      <c r="W274" s="183">
        <f t="shared" si="190"/>
        <v>0</v>
      </c>
      <c r="X274" s="183">
        <f t="shared" si="190"/>
        <v>0</v>
      </c>
      <c r="Y274" s="183">
        <f t="shared" si="190"/>
        <v>0</v>
      </c>
      <c r="Z274" s="183">
        <f t="shared" si="190"/>
        <v>0</v>
      </c>
      <c r="AA274" s="183">
        <f t="shared" si="190"/>
        <v>0</v>
      </c>
      <c r="AB274" s="183">
        <f t="shared" si="190"/>
        <v>0</v>
      </c>
      <c r="AC274" s="183">
        <f t="shared" si="190"/>
        <v>0</v>
      </c>
      <c r="AD274" s="183">
        <f t="shared" si="189"/>
        <v>0</v>
      </c>
      <c r="AE274" s="183">
        <f t="shared" si="189"/>
        <v>0</v>
      </c>
      <c r="AF274" s="183">
        <f t="shared" si="189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191"/>
        <v>0</v>
      </c>
      <c r="D275" s="183">
        <f t="shared" si="191"/>
        <v>0</v>
      </c>
      <c r="E275" s="183">
        <f t="shared" si="191"/>
        <v>0</v>
      </c>
      <c r="F275" s="183">
        <f t="shared" si="191"/>
        <v>0</v>
      </c>
      <c r="G275" s="183">
        <f t="shared" si="191"/>
        <v>0</v>
      </c>
      <c r="H275" s="183">
        <f t="shared" si="191"/>
        <v>0</v>
      </c>
      <c r="I275" s="183">
        <f t="shared" si="191"/>
        <v>0</v>
      </c>
      <c r="J275" s="183">
        <f t="shared" si="191"/>
        <v>0</v>
      </c>
      <c r="K275" s="183">
        <f t="shared" si="191"/>
        <v>0</v>
      </c>
      <c r="L275" s="183">
        <f t="shared" si="191"/>
        <v>0</v>
      </c>
      <c r="M275" s="183">
        <f t="shared" si="191"/>
        <v>0</v>
      </c>
      <c r="N275" s="183">
        <f t="shared" si="191"/>
        <v>0</v>
      </c>
      <c r="O275" s="183">
        <f t="shared" si="191"/>
        <v>0</v>
      </c>
      <c r="P275" s="183">
        <f t="shared" si="191"/>
        <v>0</v>
      </c>
      <c r="Q275" s="183">
        <f t="shared" si="191"/>
        <v>0</v>
      </c>
      <c r="R275" s="183">
        <f t="shared" si="191"/>
        <v>0</v>
      </c>
      <c r="S275" s="183">
        <f t="shared" si="190"/>
        <v>0</v>
      </c>
      <c r="T275" s="183">
        <f t="shared" si="190"/>
        <v>0</v>
      </c>
      <c r="U275" s="183">
        <f t="shared" si="190"/>
        <v>0</v>
      </c>
      <c r="V275" s="183">
        <f t="shared" si="190"/>
        <v>0</v>
      </c>
      <c r="W275" s="183">
        <f t="shared" si="190"/>
        <v>0</v>
      </c>
      <c r="X275" s="183">
        <f t="shared" si="190"/>
        <v>0</v>
      </c>
      <c r="Y275" s="183">
        <f t="shared" si="190"/>
        <v>0</v>
      </c>
      <c r="Z275" s="183">
        <f t="shared" si="190"/>
        <v>0</v>
      </c>
      <c r="AA275" s="183">
        <f t="shared" si="190"/>
        <v>0</v>
      </c>
      <c r="AB275" s="183">
        <f t="shared" si="190"/>
        <v>0</v>
      </c>
      <c r="AC275" s="183">
        <f t="shared" si="190"/>
        <v>0</v>
      </c>
      <c r="AD275" s="183">
        <f t="shared" si="189"/>
        <v>0</v>
      </c>
      <c r="AE275" s="183">
        <f t="shared" si="189"/>
        <v>0</v>
      </c>
      <c r="AF275" s="183">
        <f t="shared" si="189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191"/>
        <v>0</v>
      </c>
      <c r="D276" s="183">
        <f t="shared" si="191"/>
        <v>0</v>
      </c>
      <c r="E276" s="183">
        <f t="shared" si="191"/>
        <v>0</v>
      </c>
      <c r="F276" s="183">
        <f t="shared" si="191"/>
        <v>0</v>
      </c>
      <c r="G276" s="183">
        <f t="shared" si="191"/>
        <v>0</v>
      </c>
      <c r="H276" s="183">
        <f t="shared" si="191"/>
        <v>0</v>
      </c>
      <c r="I276" s="183">
        <f t="shared" si="191"/>
        <v>0</v>
      </c>
      <c r="J276" s="183">
        <f t="shared" si="191"/>
        <v>0</v>
      </c>
      <c r="K276" s="183">
        <f t="shared" si="191"/>
        <v>0</v>
      </c>
      <c r="L276" s="183">
        <f t="shared" si="191"/>
        <v>0</v>
      </c>
      <c r="M276" s="183">
        <f t="shared" si="191"/>
        <v>0</v>
      </c>
      <c r="N276" s="183">
        <f t="shared" si="191"/>
        <v>0</v>
      </c>
      <c r="O276" s="183">
        <f t="shared" si="191"/>
        <v>0</v>
      </c>
      <c r="P276" s="183">
        <f t="shared" si="191"/>
        <v>0</v>
      </c>
      <c r="Q276" s="183">
        <f t="shared" si="191"/>
        <v>0</v>
      </c>
      <c r="R276" s="183">
        <f t="shared" si="191"/>
        <v>0</v>
      </c>
      <c r="S276" s="183">
        <f t="shared" si="190"/>
        <v>0</v>
      </c>
      <c r="T276" s="183">
        <f t="shared" si="190"/>
        <v>0</v>
      </c>
      <c r="U276" s="183">
        <f t="shared" si="190"/>
        <v>0</v>
      </c>
      <c r="V276" s="183">
        <f t="shared" si="190"/>
        <v>0</v>
      </c>
      <c r="W276" s="183">
        <f t="shared" si="190"/>
        <v>0</v>
      </c>
      <c r="X276" s="183">
        <f t="shared" si="190"/>
        <v>0</v>
      </c>
      <c r="Y276" s="183">
        <f t="shared" si="190"/>
        <v>0</v>
      </c>
      <c r="Z276" s="183">
        <f t="shared" si="190"/>
        <v>0</v>
      </c>
      <c r="AA276" s="183">
        <f t="shared" si="190"/>
        <v>0</v>
      </c>
      <c r="AB276" s="183">
        <f t="shared" si="190"/>
        <v>0</v>
      </c>
      <c r="AC276" s="183">
        <f t="shared" si="190"/>
        <v>0</v>
      </c>
      <c r="AD276" s="183">
        <f t="shared" si="189"/>
        <v>0</v>
      </c>
      <c r="AE276" s="183">
        <f t="shared" si="189"/>
        <v>0</v>
      </c>
      <c r="AF276" s="183">
        <f t="shared" si="189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191"/>
        <v>0</v>
      </c>
      <c r="D277" s="183">
        <f t="shared" si="191"/>
        <v>0</v>
      </c>
      <c r="E277" s="183">
        <f t="shared" si="191"/>
        <v>0</v>
      </c>
      <c r="F277" s="183">
        <f t="shared" si="191"/>
        <v>0</v>
      </c>
      <c r="G277" s="183">
        <f t="shared" si="191"/>
        <v>0</v>
      </c>
      <c r="H277" s="183">
        <f t="shared" si="191"/>
        <v>0</v>
      </c>
      <c r="I277" s="183">
        <f t="shared" si="191"/>
        <v>0</v>
      </c>
      <c r="J277" s="183">
        <f t="shared" si="191"/>
        <v>0</v>
      </c>
      <c r="K277" s="183">
        <f t="shared" si="191"/>
        <v>0</v>
      </c>
      <c r="L277" s="183">
        <f t="shared" si="191"/>
        <v>0</v>
      </c>
      <c r="M277" s="183">
        <f t="shared" si="191"/>
        <v>0</v>
      </c>
      <c r="N277" s="183">
        <f t="shared" si="191"/>
        <v>0</v>
      </c>
      <c r="O277" s="183">
        <f t="shared" si="191"/>
        <v>0</v>
      </c>
      <c r="P277" s="183">
        <f t="shared" si="191"/>
        <v>0</v>
      </c>
      <c r="Q277" s="183">
        <f t="shared" si="191"/>
        <v>0</v>
      </c>
      <c r="R277" s="183">
        <f t="shared" si="191"/>
        <v>0</v>
      </c>
      <c r="S277" s="183">
        <f t="shared" si="190"/>
        <v>0</v>
      </c>
      <c r="T277" s="183">
        <f t="shared" si="190"/>
        <v>0</v>
      </c>
      <c r="U277" s="183">
        <f t="shared" si="190"/>
        <v>0</v>
      </c>
      <c r="V277" s="183">
        <f t="shared" si="190"/>
        <v>0</v>
      </c>
      <c r="W277" s="183">
        <f t="shared" si="190"/>
        <v>0</v>
      </c>
      <c r="X277" s="183">
        <f t="shared" si="190"/>
        <v>0</v>
      </c>
      <c r="Y277" s="183">
        <f t="shared" si="190"/>
        <v>0</v>
      </c>
      <c r="Z277" s="183">
        <f t="shared" si="190"/>
        <v>0</v>
      </c>
      <c r="AA277" s="183">
        <f t="shared" si="190"/>
        <v>0</v>
      </c>
      <c r="AB277" s="183">
        <f t="shared" si="190"/>
        <v>0</v>
      </c>
      <c r="AC277" s="183">
        <f t="shared" si="190"/>
        <v>0</v>
      </c>
      <c r="AD277" s="183">
        <f t="shared" si="189"/>
        <v>0</v>
      </c>
      <c r="AE277" s="183">
        <f t="shared" si="189"/>
        <v>0</v>
      </c>
      <c r="AF277" s="183">
        <f t="shared" si="189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191"/>
        <v>0</v>
      </c>
      <c r="D278" s="183">
        <f t="shared" si="191"/>
        <v>0</v>
      </c>
      <c r="E278" s="183">
        <f t="shared" si="191"/>
        <v>0</v>
      </c>
      <c r="F278" s="183">
        <f t="shared" si="191"/>
        <v>0</v>
      </c>
      <c r="G278" s="183">
        <f t="shared" si="191"/>
        <v>0</v>
      </c>
      <c r="H278" s="183">
        <f t="shared" si="191"/>
        <v>0</v>
      </c>
      <c r="I278" s="183">
        <f t="shared" si="191"/>
        <v>0</v>
      </c>
      <c r="J278" s="183">
        <f t="shared" si="191"/>
        <v>0</v>
      </c>
      <c r="K278" s="183">
        <f t="shared" si="191"/>
        <v>0</v>
      </c>
      <c r="L278" s="183">
        <f t="shared" si="191"/>
        <v>0</v>
      </c>
      <c r="M278" s="183">
        <f t="shared" si="191"/>
        <v>0</v>
      </c>
      <c r="N278" s="183">
        <f t="shared" si="191"/>
        <v>0</v>
      </c>
      <c r="O278" s="183">
        <f t="shared" si="191"/>
        <v>0</v>
      </c>
      <c r="P278" s="183">
        <f t="shared" si="191"/>
        <v>0</v>
      </c>
      <c r="Q278" s="183">
        <f t="shared" si="191"/>
        <v>0</v>
      </c>
      <c r="R278" s="183">
        <f t="shared" si="191"/>
        <v>0</v>
      </c>
      <c r="S278" s="183">
        <f t="shared" si="190"/>
        <v>0</v>
      </c>
      <c r="T278" s="183">
        <f t="shared" si="190"/>
        <v>0</v>
      </c>
      <c r="U278" s="183">
        <f t="shared" si="190"/>
        <v>0</v>
      </c>
      <c r="V278" s="183">
        <f t="shared" si="190"/>
        <v>0</v>
      </c>
      <c r="W278" s="183">
        <f t="shared" si="190"/>
        <v>0</v>
      </c>
      <c r="X278" s="183">
        <f t="shared" si="190"/>
        <v>0</v>
      </c>
      <c r="Y278" s="183">
        <f t="shared" si="190"/>
        <v>0</v>
      </c>
      <c r="Z278" s="183">
        <f t="shared" si="190"/>
        <v>0</v>
      </c>
      <c r="AA278" s="183">
        <f t="shared" si="190"/>
        <v>0</v>
      </c>
      <c r="AB278" s="183">
        <f t="shared" si="190"/>
        <v>0</v>
      </c>
      <c r="AC278" s="183">
        <f t="shared" si="190"/>
        <v>0</v>
      </c>
      <c r="AD278" s="183">
        <f t="shared" si="189"/>
        <v>0</v>
      </c>
      <c r="AE278" s="183">
        <f t="shared" si="189"/>
        <v>0</v>
      </c>
      <c r="AF278" s="183">
        <f t="shared" si="189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191"/>
        <v>0</v>
      </c>
      <c r="D279" s="183">
        <f t="shared" si="191"/>
        <v>0</v>
      </c>
      <c r="E279" s="183">
        <f t="shared" si="191"/>
        <v>0</v>
      </c>
      <c r="F279" s="183">
        <f t="shared" si="191"/>
        <v>0</v>
      </c>
      <c r="G279" s="183">
        <f t="shared" si="191"/>
        <v>0</v>
      </c>
      <c r="H279" s="183">
        <f t="shared" si="191"/>
        <v>0</v>
      </c>
      <c r="I279" s="183">
        <f t="shared" si="191"/>
        <v>0</v>
      </c>
      <c r="J279" s="183">
        <f t="shared" si="191"/>
        <v>0</v>
      </c>
      <c r="K279" s="183">
        <f t="shared" si="191"/>
        <v>0</v>
      </c>
      <c r="L279" s="183">
        <f t="shared" si="191"/>
        <v>0</v>
      </c>
      <c r="M279" s="183">
        <f t="shared" si="191"/>
        <v>0</v>
      </c>
      <c r="N279" s="183">
        <f t="shared" si="191"/>
        <v>0</v>
      </c>
      <c r="O279" s="183">
        <f t="shared" si="191"/>
        <v>0</v>
      </c>
      <c r="P279" s="183">
        <f t="shared" si="191"/>
        <v>0</v>
      </c>
      <c r="Q279" s="183">
        <f t="shared" si="191"/>
        <v>0</v>
      </c>
      <c r="R279" s="183">
        <f t="shared" si="191"/>
        <v>0</v>
      </c>
      <c r="S279" s="183">
        <f t="shared" si="190"/>
        <v>0</v>
      </c>
      <c r="T279" s="183">
        <f t="shared" si="190"/>
        <v>0</v>
      </c>
      <c r="U279" s="183">
        <f t="shared" si="190"/>
        <v>0</v>
      </c>
      <c r="V279" s="183">
        <f t="shared" si="190"/>
        <v>0</v>
      </c>
      <c r="W279" s="183">
        <f t="shared" si="190"/>
        <v>0</v>
      </c>
      <c r="X279" s="183">
        <f t="shared" si="190"/>
        <v>0</v>
      </c>
      <c r="Y279" s="183">
        <f t="shared" si="190"/>
        <v>0</v>
      </c>
      <c r="Z279" s="183">
        <f t="shared" si="190"/>
        <v>0</v>
      </c>
      <c r="AA279" s="183">
        <f t="shared" si="190"/>
        <v>0</v>
      </c>
      <c r="AB279" s="183">
        <f t="shared" si="190"/>
        <v>0</v>
      </c>
      <c r="AC279" s="183">
        <f t="shared" si="190"/>
        <v>0</v>
      </c>
      <c r="AD279" s="183">
        <f t="shared" si="189"/>
        <v>0</v>
      </c>
      <c r="AE279" s="183">
        <f t="shared" si="189"/>
        <v>0</v>
      </c>
      <c r="AF279" s="183">
        <f t="shared" si="189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191"/>
        <v>0</v>
      </c>
      <c r="D280" s="183">
        <f t="shared" si="191"/>
        <v>0</v>
      </c>
      <c r="E280" s="183">
        <f t="shared" si="191"/>
        <v>0</v>
      </c>
      <c r="F280" s="183">
        <f t="shared" si="191"/>
        <v>0</v>
      </c>
      <c r="G280" s="183">
        <f t="shared" si="191"/>
        <v>0</v>
      </c>
      <c r="H280" s="183">
        <f t="shared" si="191"/>
        <v>0</v>
      </c>
      <c r="I280" s="183">
        <f t="shared" si="191"/>
        <v>0</v>
      </c>
      <c r="J280" s="183">
        <f t="shared" si="191"/>
        <v>0</v>
      </c>
      <c r="K280" s="183">
        <f t="shared" si="191"/>
        <v>0</v>
      </c>
      <c r="L280" s="183">
        <f t="shared" si="191"/>
        <v>0</v>
      </c>
      <c r="M280" s="183">
        <f t="shared" si="191"/>
        <v>0</v>
      </c>
      <c r="N280" s="183">
        <f t="shared" si="191"/>
        <v>0</v>
      </c>
      <c r="O280" s="183">
        <f t="shared" si="191"/>
        <v>0</v>
      </c>
      <c r="P280" s="183">
        <f t="shared" si="191"/>
        <v>0</v>
      </c>
      <c r="Q280" s="183">
        <f t="shared" si="191"/>
        <v>0</v>
      </c>
      <c r="R280" s="183">
        <f t="shared" si="191"/>
        <v>0</v>
      </c>
      <c r="S280" s="183">
        <f t="shared" si="190"/>
        <v>0</v>
      </c>
      <c r="T280" s="183">
        <f t="shared" si="190"/>
        <v>0</v>
      </c>
      <c r="U280" s="183">
        <f t="shared" si="190"/>
        <v>0</v>
      </c>
      <c r="V280" s="183">
        <f t="shared" si="190"/>
        <v>0</v>
      </c>
      <c r="W280" s="183">
        <f t="shared" si="190"/>
        <v>0</v>
      </c>
      <c r="X280" s="183">
        <f t="shared" si="190"/>
        <v>0</v>
      </c>
      <c r="Y280" s="183">
        <f t="shared" si="190"/>
        <v>0</v>
      </c>
      <c r="Z280" s="183">
        <f t="shared" si="190"/>
        <v>0</v>
      </c>
      <c r="AA280" s="183">
        <f t="shared" si="190"/>
        <v>0</v>
      </c>
      <c r="AB280" s="183">
        <f t="shared" si="190"/>
        <v>0</v>
      </c>
      <c r="AC280" s="183">
        <f t="shared" si="190"/>
        <v>0</v>
      </c>
      <c r="AD280" s="183">
        <f t="shared" si="189"/>
        <v>0</v>
      </c>
      <c r="AE280" s="183">
        <f t="shared" si="189"/>
        <v>0</v>
      </c>
      <c r="AF280" s="183">
        <f t="shared" si="189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191"/>
        <v>0</v>
      </c>
      <c r="D281" s="183">
        <f t="shared" si="191"/>
        <v>0</v>
      </c>
      <c r="E281" s="183">
        <f t="shared" si="191"/>
        <v>0</v>
      </c>
      <c r="F281" s="183">
        <f t="shared" si="191"/>
        <v>0</v>
      </c>
      <c r="G281" s="183">
        <f t="shared" si="191"/>
        <v>0</v>
      </c>
      <c r="H281" s="183">
        <f t="shared" si="191"/>
        <v>0</v>
      </c>
      <c r="I281" s="183">
        <f t="shared" si="191"/>
        <v>0</v>
      </c>
      <c r="J281" s="183">
        <f t="shared" si="191"/>
        <v>0</v>
      </c>
      <c r="K281" s="183">
        <f t="shared" si="191"/>
        <v>0</v>
      </c>
      <c r="L281" s="183">
        <f t="shared" si="191"/>
        <v>0</v>
      </c>
      <c r="M281" s="183">
        <f t="shared" si="191"/>
        <v>0</v>
      </c>
      <c r="N281" s="183">
        <f t="shared" si="191"/>
        <v>0</v>
      </c>
      <c r="O281" s="183">
        <f t="shared" si="191"/>
        <v>0</v>
      </c>
      <c r="P281" s="183">
        <f t="shared" si="191"/>
        <v>0</v>
      </c>
      <c r="Q281" s="183">
        <f t="shared" si="191"/>
        <v>0</v>
      </c>
      <c r="R281" s="183">
        <f t="shared" si="191"/>
        <v>0</v>
      </c>
      <c r="S281" s="183">
        <f t="shared" si="190"/>
        <v>0</v>
      </c>
      <c r="T281" s="183">
        <f t="shared" si="190"/>
        <v>0</v>
      </c>
      <c r="U281" s="183">
        <f t="shared" si="190"/>
        <v>0</v>
      </c>
      <c r="V281" s="183">
        <f t="shared" si="190"/>
        <v>0</v>
      </c>
      <c r="W281" s="183">
        <f t="shared" si="190"/>
        <v>0</v>
      </c>
      <c r="X281" s="183">
        <f t="shared" si="190"/>
        <v>0</v>
      </c>
      <c r="Y281" s="183">
        <f t="shared" si="190"/>
        <v>0</v>
      </c>
      <c r="Z281" s="183">
        <f t="shared" si="190"/>
        <v>0</v>
      </c>
      <c r="AA281" s="183">
        <f t="shared" si="190"/>
        <v>0</v>
      </c>
      <c r="AB281" s="183">
        <f t="shared" si="190"/>
        <v>0</v>
      </c>
      <c r="AC281" s="183">
        <f t="shared" si="190"/>
        <v>0</v>
      </c>
      <c r="AD281" s="183">
        <f t="shared" si="189"/>
        <v>0</v>
      </c>
      <c r="AE281" s="183">
        <f t="shared" si="189"/>
        <v>0</v>
      </c>
      <c r="AF281" s="183">
        <f t="shared" si="189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191"/>
        <v>0</v>
      </c>
      <c r="D282" s="183">
        <f t="shared" si="191"/>
        <v>0</v>
      </c>
      <c r="E282" s="183">
        <f t="shared" si="191"/>
        <v>0</v>
      </c>
      <c r="F282" s="183">
        <f t="shared" si="191"/>
        <v>0</v>
      </c>
      <c r="G282" s="183">
        <f t="shared" si="191"/>
        <v>0</v>
      </c>
      <c r="H282" s="183">
        <f t="shared" si="191"/>
        <v>0</v>
      </c>
      <c r="I282" s="183">
        <f t="shared" si="191"/>
        <v>0</v>
      </c>
      <c r="J282" s="183">
        <f t="shared" si="191"/>
        <v>0</v>
      </c>
      <c r="K282" s="183">
        <f t="shared" si="191"/>
        <v>0</v>
      </c>
      <c r="L282" s="183">
        <f t="shared" si="191"/>
        <v>0</v>
      </c>
      <c r="M282" s="183">
        <f t="shared" si="191"/>
        <v>0</v>
      </c>
      <c r="N282" s="183">
        <f t="shared" si="191"/>
        <v>0</v>
      </c>
      <c r="O282" s="183">
        <f t="shared" si="191"/>
        <v>0</v>
      </c>
      <c r="P282" s="183">
        <f t="shared" si="191"/>
        <v>0</v>
      </c>
      <c r="Q282" s="183">
        <f t="shared" si="191"/>
        <v>0</v>
      </c>
      <c r="R282" s="183">
        <f t="shared" si="191"/>
        <v>0</v>
      </c>
      <c r="S282" s="183">
        <f t="shared" si="190"/>
        <v>0</v>
      </c>
      <c r="T282" s="183">
        <f t="shared" si="190"/>
        <v>0</v>
      </c>
      <c r="U282" s="183">
        <f t="shared" si="190"/>
        <v>0</v>
      </c>
      <c r="V282" s="183">
        <f t="shared" si="190"/>
        <v>0</v>
      </c>
      <c r="W282" s="183">
        <f t="shared" si="190"/>
        <v>0</v>
      </c>
      <c r="X282" s="183">
        <f t="shared" si="190"/>
        <v>0</v>
      </c>
      <c r="Y282" s="183">
        <f t="shared" si="190"/>
        <v>0</v>
      </c>
      <c r="Z282" s="183">
        <f t="shared" si="190"/>
        <v>0</v>
      </c>
      <c r="AA282" s="183">
        <f t="shared" si="190"/>
        <v>0</v>
      </c>
      <c r="AB282" s="183">
        <f t="shared" si="190"/>
        <v>0</v>
      </c>
      <c r="AC282" s="183">
        <f t="shared" si="190"/>
        <v>0</v>
      </c>
      <c r="AD282" s="183">
        <f t="shared" si="189"/>
        <v>0</v>
      </c>
      <c r="AE282" s="183">
        <f t="shared" si="189"/>
        <v>0</v>
      </c>
      <c r="AF282" s="183">
        <f t="shared" si="189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191"/>
        <v>0</v>
      </c>
      <c r="D283" s="183">
        <f t="shared" si="191"/>
        <v>0</v>
      </c>
      <c r="E283" s="183">
        <f t="shared" si="191"/>
        <v>0</v>
      </c>
      <c r="F283" s="183">
        <f t="shared" si="191"/>
        <v>0</v>
      </c>
      <c r="G283" s="183">
        <f t="shared" si="191"/>
        <v>0</v>
      </c>
      <c r="H283" s="183">
        <f t="shared" si="191"/>
        <v>0</v>
      </c>
      <c r="I283" s="183">
        <f t="shared" si="191"/>
        <v>0</v>
      </c>
      <c r="J283" s="183">
        <f t="shared" si="191"/>
        <v>0</v>
      </c>
      <c r="K283" s="183">
        <f t="shared" si="191"/>
        <v>0</v>
      </c>
      <c r="L283" s="183">
        <f t="shared" si="191"/>
        <v>0</v>
      </c>
      <c r="M283" s="183">
        <f t="shared" si="191"/>
        <v>0</v>
      </c>
      <c r="N283" s="183">
        <f t="shared" si="191"/>
        <v>0</v>
      </c>
      <c r="O283" s="183">
        <f t="shared" si="191"/>
        <v>0</v>
      </c>
      <c r="P283" s="183">
        <f t="shared" si="191"/>
        <v>0</v>
      </c>
      <c r="Q283" s="183">
        <f t="shared" si="191"/>
        <v>0</v>
      </c>
      <c r="R283" s="183">
        <f t="shared" si="191"/>
        <v>0</v>
      </c>
      <c r="S283" s="183">
        <f t="shared" si="190"/>
        <v>0</v>
      </c>
      <c r="T283" s="183">
        <f t="shared" si="190"/>
        <v>0</v>
      </c>
      <c r="U283" s="183">
        <f t="shared" si="190"/>
        <v>0</v>
      </c>
      <c r="V283" s="183">
        <f t="shared" si="190"/>
        <v>0</v>
      </c>
      <c r="W283" s="183">
        <f t="shared" si="190"/>
        <v>0</v>
      </c>
      <c r="X283" s="183">
        <f t="shared" si="190"/>
        <v>0</v>
      </c>
      <c r="Y283" s="183">
        <f t="shared" si="190"/>
        <v>0</v>
      </c>
      <c r="Z283" s="183">
        <f t="shared" si="190"/>
        <v>0</v>
      </c>
      <c r="AA283" s="183">
        <f t="shared" si="190"/>
        <v>0</v>
      </c>
      <c r="AB283" s="183">
        <f t="shared" si="190"/>
        <v>0</v>
      </c>
      <c r="AC283" s="183">
        <f t="shared" si="190"/>
        <v>0</v>
      </c>
      <c r="AD283" s="183">
        <f t="shared" si="189"/>
        <v>0</v>
      </c>
      <c r="AE283" s="183">
        <f t="shared" si="189"/>
        <v>0</v>
      </c>
      <c r="AF283" s="183">
        <f t="shared" si="189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191"/>
        <v>0</v>
      </c>
      <c r="D284" s="183">
        <f t="shared" si="191"/>
        <v>0</v>
      </c>
      <c r="E284" s="183">
        <f t="shared" si="191"/>
        <v>0</v>
      </c>
      <c r="F284" s="183">
        <f t="shared" si="191"/>
        <v>0</v>
      </c>
      <c r="G284" s="183">
        <f t="shared" si="191"/>
        <v>0</v>
      </c>
      <c r="H284" s="183">
        <f t="shared" si="191"/>
        <v>0</v>
      </c>
      <c r="I284" s="183">
        <f t="shared" si="191"/>
        <v>0</v>
      </c>
      <c r="J284" s="183">
        <f t="shared" si="191"/>
        <v>0</v>
      </c>
      <c r="K284" s="183">
        <f t="shared" si="191"/>
        <v>0</v>
      </c>
      <c r="L284" s="183">
        <f t="shared" si="191"/>
        <v>0</v>
      </c>
      <c r="M284" s="183">
        <f t="shared" si="191"/>
        <v>0</v>
      </c>
      <c r="N284" s="183">
        <f t="shared" si="191"/>
        <v>0</v>
      </c>
      <c r="O284" s="183">
        <f t="shared" si="191"/>
        <v>0</v>
      </c>
      <c r="P284" s="183">
        <f t="shared" si="191"/>
        <v>0</v>
      </c>
      <c r="Q284" s="183">
        <f t="shared" si="191"/>
        <v>0</v>
      </c>
      <c r="R284" s="183">
        <f t="shared" si="191"/>
        <v>0</v>
      </c>
      <c r="S284" s="183">
        <f t="shared" si="190"/>
        <v>0</v>
      </c>
      <c r="T284" s="183">
        <f t="shared" si="190"/>
        <v>0</v>
      </c>
      <c r="U284" s="183">
        <f t="shared" si="190"/>
        <v>0</v>
      </c>
      <c r="V284" s="183">
        <f t="shared" si="190"/>
        <v>0</v>
      </c>
      <c r="W284" s="183">
        <f t="shared" si="190"/>
        <v>0</v>
      </c>
      <c r="X284" s="183">
        <f t="shared" si="190"/>
        <v>0</v>
      </c>
      <c r="Y284" s="183">
        <f t="shared" si="190"/>
        <v>0</v>
      </c>
      <c r="Z284" s="183">
        <f t="shared" si="190"/>
        <v>0</v>
      </c>
      <c r="AA284" s="183">
        <f t="shared" si="190"/>
        <v>0</v>
      </c>
      <c r="AB284" s="183">
        <f t="shared" si="190"/>
        <v>0</v>
      </c>
      <c r="AC284" s="183">
        <f t="shared" si="190"/>
        <v>0</v>
      </c>
      <c r="AD284" s="183">
        <f t="shared" si="189"/>
        <v>0</v>
      </c>
      <c r="AE284" s="183">
        <f t="shared" si="189"/>
        <v>0</v>
      </c>
      <c r="AF284" s="183">
        <f t="shared" si="189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191"/>
        <v>0</v>
      </c>
      <c r="D285" s="183">
        <f t="shared" si="191"/>
        <v>0</v>
      </c>
      <c r="E285" s="183">
        <f t="shared" si="191"/>
        <v>0</v>
      </c>
      <c r="F285" s="183">
        <f t="shared" si="191"/>
        <v>0</v>
      </c>
      <c r="G285" s="183">
        <f t="shared" si="191"/>
        <v>0</v>
      </c>
      <c r="H285" s="183">
        <f t="shared" si="191"/>
        <v>0</v>
      </c>
      <c r="I285" s="183">
        <f t="shared" si="191"/>
        <v>0</v>
      </c>
      <c r="J285" s="183">
        <f t="shared" si="191"/>
        <v>0</v>
      </c>
      <c r="K285" s="183">
        <f t="shared" si="191"/>
        <v>0</v>
      </c>
      <c r="L285" s="183">
        <f t="shared" si="191"/>
        <v>0</v>
      </c>
      <c r="M285" s="183">
        <f t="shared" si="191"/>
        <v>0</v>
      </c>
      <c r="N285" s="183">
        <f t="shared" si="191"/>
        <v>0</v>
      </c>
      <c r="O285" s="183">
        <f t="shared" si="191"/>
        <v>0</v>
      </c>
      <c r="P285" s="183">
        <f t="shared" si="191"/>
        <v>0</v>
      </c>
      <c r="Q285" s="183">
        <f t="shared" si="191"/>
        <v>0</v>
      </c>
      <c r="R285" s="183">
        <f t="shared" si="191"/>
        <v>0</v>
      </c>
      <c r="S285" s="183">
        <f t="shared" si="190"/>
        <v>0</v>
      </c>
      <c r="T285" s="183">
        <f t="shared" si="190"/>
        <v>0</v>
      </c>
      <c r="U285" s="183">
        <f t="shared" si="190"/>
        <v>0</v>
      </c>
      <c r="V285" s="183">
        <f t="shared" si="190"/>
        <v>0</v>
      </c>
      <c r="W285" s="183">
        <f t="shared" si="190"/>
        <v>0</v>
      </c>
      <c r="X285" s="183">
        <f t="shared" si="190"/>
        <v>0</v>
      </c>
      <c r="Y285" s="183">
        <f t="shared" si="190"/>
        <v>0</v>
      </c>
      <c r="Z285" s="183">
        <f t="shared" si="190"/>
        <v>0</v>
      </c>
      <c r="AA285" s="183">
        <f t="shared" si="190"/>
        <v>0</v>
      </c>
      <c r="AB285" s="183">
        <f t="shared" si="190"/>
        <v>0</v>
      </c>
      <c r="AC285" s="183">
        <f t="shared" si="190"/>
        <v>0</v>
      </c>
      <c r="AD285" s="183">
        <f t="shared" si="189"/>
        <v>0</v>
      </c>
      <c r="AE285" s="183">
        <f t="shared" si="189"/>
        <v>0</v>
      </c>
      <c r="AF285" s="183">
        <f t="shared" si="189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191"/>
        <v>0</v>
      </c>
      <c r="D286" s="183">
        <f t="shared" si="191"/>
        <v>0</v>
      </c>
      <c r="E286" s="183">
        <f t="shared" si="191"/>
        <v>0</v>
      </c>
      <c r="F286" s="183">
        <f t="shared" si="191"/>
        <v>0</v>
      </c>
      <c r="G286" s="183">
        <f t="shared" si="191"/>
        <v>0</v>
      </c>
      <c r="H286" s="183">
        <f t="shared" si="191"/>
        <v>0</v>
      </c>
      <c r="I286" s="183">
        <f t="shared" si="191"/>
        <v>0</v>
      </c>
      <c r="J286" s="183">
        <f t="shared" si="191"/>
        <v>0</v>
      </c>
      <c r="K286" s="183">
        <f t="shared" si="191"/>
        <v>0</v>
      </c>
      <c r="L286" s="183">
        <f t="shared" si="191"/>
        <v>0</v>
      </c>
      <c r="M286" s="183">
        <f t="shared" si="191"/>
        <v>0</v>
      </c>
      <c r="N286" s="183">
        <f t="shared" si="191"/>
        <v>0</v>
      </c>
      <c r="O286" s="183">
        <f t="shared" si="191"/>
        <v>0</v>
      </c>
      <c r="P286" s="183">
        <f t="shared" si="191"/>
        <v>0</v>
      </c>
      <c r="Q286" s="183">
        <f t="shared" si="191"/>
        <v>0</v>
      </c>
      <c r="R286" s="183">
        <f t="shared" si="190"/>
        <v>0</v>
      </c>
      <c r="S286" s="183">
        <f t="shared" si="190"/>
        <v>0</v>
      </c>
      <c r="T286" s="183">
        <f t="shared" si="190"/>
        <v>0</v>
      </c>
      <c r="U286" s="183">
        <f t="shared" si="190"/>
        <v>0</v>
      </c>
      <c r="V286" s="183">
        <f t="shared" si="190"/>
        <v>0</v>
      </c>
      <c r="W286" s="183">
        <f t="shared" si="190"/>
        <v>0</v>
      </c>
      <c r="X286" s="183">
        <f t="shared" si="190"/>
        <v>0</v>
      </c>
      <c r="Y286" s="183">
        <f t="shared" si="190"/>
        <v>0</v>
      </c>
      <c r="Z286" s="183">
        <f t="shared" si="190"/>
        <v>0</v>
      </c>
      <c r="AA286" s="183">
        <f t="shared" si="190"/>
        <v>0</v>
      </c>
      <c r="AB286" s="183">
        <f t="shared" si="190"/>
        <v>0</v>
      </c>
      <c r="AC286" s="183">
        <f t="shared" ref="AC286:AF301" si="192">AB286</f>
        <v>0</v>
      </c>
      <c r="AD286" s="183">
        <f t="shared" si="192"/>
        <v>0</v>
      </c>
      <c r="AE286" s="183">
        <f t="shared" si="192"/>
        <v>0</v>
      </c>
      <c r="AF286" s="183">
        <f t="shared" si="192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191"/>
        <v>0</v>
      </c>
      <c r="D287" s="183">
        <f t="shared" si="191"/>
        <v>0</v>
      </c>
      <c r="E287" s="183">
        <f t="shared" si="191"/>
        <v>0</v>
      </c>
      <c r="F287" s="183">
        <f t="shared" si="191"/>
        <v>0</v>
      </c>
      <c r="G287" s="183">
        <f t="shared" si="191"/>
        <v>0</v>
      </c>
      <c r="H287" s="183">
        <f t="shared" si="191"/>
        <v>0</v>
      </c>
      <c r="I287" s="183">
        <f t="shared" si="191"/>
        <v>0</v>
      </c>
      <c r="J287" s="183">
        <f t="shared" si="191"/>
        <v>0</v>
      </c>
      <c r="K287" s="183">
        <f t="shared" si="191"/>
        <v>0</v>
      </c>
      <c r="L287" s="183">
        <f t="shared" si="191"/>
        <v>0</v>
      </c>
      <c r="M287" s="183">
        <f t="shared" si="191"/>
        <v>0</v>
      </c>
      <c r="N287" s="183">
        <f t="shared" si="191"/>
        <v>0</v>
      </c>
      <c r="O287" s="183">
        <f t="shared" si="191"/>
        <v>0</v>
      </c>
      <c r="P287" s="183">
        <f t="shared" si="191"/>
        <v>0</v>
      </c>
      <c r="Q287" s="183">
        <f t="shared" si="191"/>
        <v>0</v>
      </c>
      <c r="R287" s="183">
        <f t="shared" si="191"/>
        <v>0</v>
      </c>
      <c r="S287" s="183">
        <f t="shared" si="190"/>
        <v>0</v>
      </c>
      <c r="T287" s="183">
        <f t="shared" si="190"/>
        <v>0</v>
      </c>
      <c r="U287" s="183">
        <f t="shared" si="190"/>
        <v>0</v>
      </c>
      <c r="V287" s="183">
        <f t="shared" si="190"/>
        <v>0</v>
      </c>
      <c r="W287" s="183">
        <f t="shared" si="190"/>
        <v>0</v>
      </c>
      <c r="X287" s="183">
        <f t="shared" si="190"/>
        <v>0</v>
      </c>
      <c r="Y287" s="183">
        <f t="shared" si="190"/>
        <v>0</v>
      </c>
      <c r="Z287" s="183">
        <f t="shared" si="190"/>
        <v>0</v>
      </c>
      <c r="AA287" s="183">
        <f t="shared" si="190"/>
        <v>0</v>
      </c>
      <c r="AB287" s="183">
        <f t="shared" si="190"/>
        <v>0</v>
      </c>
      <c r="AC287" s="183">
        <f t="shared" si="192"/>
        <v>0</v>
      </c>
      <c r="AD287" s="183">
        <f t="shared" si="192"/>
        <v>0</v>
      </c>
      <c r="AE287" s="183">
        <f t="shared" si="192"/>
        <v>0</v>
      </c>
      <c r="AF287" s="183">
        <f t="shared" si="192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191"/>
        <v>0</v>
      </c>
      <c r="D288" s="183">
        <f t="shared" si="191"/>
        <v>0</v>
      </c>
      <c r="E288" s="183">
        <f t="shared" si="191"/>
        <v>0</v>
      </c>
      <c r="F288" s="183">
        <f t="shared" si="191"/>
        <v>0</v>
      </c>
      <c r="G288" s="183">
        <f t="shared" si="191"/>
        <v>0</v>
      </c>
      <c r="H288" s="183">
        <f t="shared" si="191"/>
        <v>0</v>
      </c>
      <c r="I288" s="183">
        <f t="shared" si="191"/>
        <v>0</v>
      </c>
      <c r="J288" s="183">
        <f t="shared" si="191"/>
        <v>0</v>
      </c>
      <c r="K288" s="183">
        <f t="shared" si="191"/>
        <v>0</v>
      </c>
      <c r="L288" s="183">
        <f t="shared" si="191"/>
        <v>0</v>
      </c>
      <c r="M288" s="183">
        <f t="shared" si="191"/>
        <v>0</v>
      </c>
      <c r="N288" s="183">
        <f t="shared" si="191"/>
        <v>0</v>
      </c>
      <c r="O288" s="183">
        <f t="shared" si="191"/>
        <v>0</v>
      </c>
      <c r="P288" s="183">
        <f t="shared" si="191"/>
        <v>0</v>
      </c>
      <c r="Q288" s="183">
        <f t="shared" si="191"/>
        <v>0</v>
      </c>
      <c r="R288" s="183">
        <f t="shared" si="191"/>
        <v>0</v>
      </c>
      <c r="S288" s="183">
        <f t="shared" ref="S288:AC303" si="193">R288</f>
        <v>0</v>
      </c>
      <c r="T288" s="183">
        <f t="shared" si="193"/>
        <v>0</v>
      </c>
      <c r="U288" s="183">
        <f t="shared" si="193"/>
        <v>0</v>
      </c>
      <c r="V288" s="183">
        <f t="shared" si="193"/>
        <v>0</v>
      </c>
      <c r="W288" s="183">
        <f t="shared" si="193"/>
        <v>0</v>
      </c>
      <c r="X288" s="183">
        <f t="shared" si="193"/>
        <v>0</v>
      </c>
      <c r="Y288" s="183">
        <f t="shared" si="193"/>
        <v>0</v>
      </c>
      <c r="Z288" s="183">
        <f t="shared" si="193"/>
        <v>0</v>
      </c>
      <c r="AA288" s="183">
        <f t="shared" si="193"/>
        <v>0</v>
      </c>
      <c r="AB288" s="183">
        <f t="shared" si="193"/>
        <v>0</v>
      </c>
      <c r="AC288" s="183">
        <f t="shared" si="193"/>
        <v>0</v>
      </c>
      <c r="AD288" s="183">
        <f t="shared" si="192"/>
        <v>0</v>
      </c>
      <c r="AE288" s="183">
        <f t="shared" si="192"/>
        <v>0</v>
      </c>
      <c r="AF288" s="183">
        <f t="shared" si="192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194">B289</f>
        <v>0</v>
      </c>
      <c r="D289" s="183">
        <f t="shared" si="194"/>
        <v>0</v>
      </c>
      <c r="E289" s="183">
        <f t="shared" si="194"/>
        <v>0</v>
      </c>
      <c r="F289" s="183">
        <f t="shared" si="194"/>
        <v>0</v>
      </c>
      <c r="G289" s="183">
        <f t="shared" si="194"/>
        <v>0</v>
      </c>
      <c r="H289" s="183">
        <f t="shared" si="194"/>
        <v>0</v>
      </c>
      <c r="I289" s="183">
        <f t="shared" si="194"/>
        <v>0</v>
      </c>
      <c r="J289" s="183">
        <f t="shared" si="194"/>
        <v>0</v>
      </c>
      <c r="K289" s="183">
        <f t="shared" si="194"/>
        <v>0</v>
      </c>
      <c r="L289" s="183">
        <f t="shared" si="194"/>
        <v>0</v>
      </c>
      <c r="M289" s="183">
        <f t="shared" si="194"/>
        <v>0</v>
      </c>
      <c r="N289" s="183">
        <f t="shared" si="194"/>
        <v>0</v>
      </c>
      <c r="O289" s="183">
        <f t="shared" si="194"/>
        <v>0</v>
      </c>
      <c r="P289" s="183">
        <f t="shared" si="194"/>
        <v>0</v>
      </c>
      <c r="Q289" s="183">
        <f t="shared" si="194"/>
        <v>0</v>
      </c>
      <c r="R289" s="183">
        <f t="shared" si="194"/>
        <v>0</v>
      </c>
      <c r="S289" s="183">
        <f t="shared" si="193"/>
        <v>0</v>
      </c>
      <c r="T289" s="183">
        <f t="shared" si="193"/>
        <v>0</v>
      </c>
      <c r="U289" s="183">
        <f t="shared" si="193"/>
        <v>0</v>
      </c>
      <c r="V289" s="183">
        <f t="shared" si="193"/>
        <v>0</v>
      </c>
      <c r="W289" s="183">
        <f t="shared" si="193"/>
        <v>0</v>
      </c>
      <c r="X289" s="183">
        <f t="shared" si="193"/>
        <v>0</v>
      </c>
      <c r="Y289" s="183">
        <f t="shared" si="193"/>
        <v>0</v>
      </c>
      <c r="Z289" s="183">
        <f t="shared" si="193"/>
        <v>0</v>
      </c>
      <c r="AA289" s="183">
        <f t="shared" si="193"/>
        <v>0</v>
      </c>
      <c r="AB289" s="183">
        <f t="shared" si="193"/>
        <v>0</v>
      </c>
      <c r="AC289" s="183">
        <f t="shared" si="193"/>
        <v>0</v>
      </c>
      <c r="AD289" s="183">
        <f t="shared" si="192"/>
        <v>0</v>
      </c>
      <c r="AE289" s="183">
        <f t="shared" si="192"/>
        <v>0</v>
      </c>
      <c r="AF289" s="183">
        <f t="shared" si="192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194"/>
        <v>0</v>
      </c>
      <c r="D290" s="183">
        <f t="shared" si="194"/>
        <v>0</v>
      </c>
      <c r="E290" s="183">
        <f t="shared" si="194"/>
        <v>0</v>
      </c>
      <c r="F290" s="183">
        <f t="shared" si="194"/>
        <v>0</v>
      </c>
      <c r="G290" s="183">
        <f t="shared" si="194"/>
        <v>0</v>
      </c>
      <c r="H290" s="183">
        <f t="shared" si="194"/>
        <v>0</v>
      </c>
      <c r="I290" s="183">
        <f t="shared" si="194"/>
        <v>0</v>
      </c>
      <c r="J290" s="183">
        <f t="shared" si="194"/>
        <v>0</v>
      </c>
      <c r="K290" s="183">
        <f t="shared" si="194"/>
        <v>0</v>
      </c>
      <c r="L290" s="183">
        <f t="shared" si="194"/>
        <v>0</v>
      </c>
      <c r="M290" s="183">
        <f t="shared" si="194"/>
        <v>0</v>
      </c>
      <c r="N290" s="183">
        <f t="shared" si="194"/>
        <v>0</v>
      </c>
      <c r="O290" s="183">
        <f t="shared" si="194"/>
        <v>0</v>
      </c>
      <c r="P290" s="183">
        <f t="shared" si="194"/>
        <v>0</v>
      </c>
      <c r="Q290" s="183">
        <f t="shared" si="194"/>
        <v>0</v>
      </c>
      <c r="R290" s="183">
        <f t="shared" si="194"/>
        <v>0</v>
      </c>
      <c r="S290" s="183">
        <f t="shared" si="193"/>
        <v>0</v>
      </c>
      <c r="T290" s="183">
        <f t="shared" si="193"/>
        <v>0</v>
      </c>
      <c r="U290" s="183">
        <f t="shared" si="193"/>
        <v>0</v>
      </c>
      <c r="V290" s="183">
        <f t="shared" si="193"/>
        <v>0</v>
      </c>
      <c r="W290" s="183">
        <f t="shared" si="193"/>
        <v>0</v>
      </c>
      <c r="X290" s="183">
        <f t="shared" si="193"/>
        <v>0</v>
      </c>
      <c r="Y290" s="183">
        <f t="shared" si="193"/>
        <v>0</v>
      </c>
      <c r="Z290" s="183">
        <f t="shared" si="193"/>
        <v>0</v>
      </c>
      <c r="AA290" s="183">
        <f t="shared" si="193"/>
        <v>0</v>
      </c>
      <c r="AB290" s="183">
        <f t="shared" si="193"/>
        <v>0</v>
      </c>
      <c r="AC290" s="183">
        <f t="shared" si="193"/>
        <v>0</v>
      </c>
      <c r="AD290" s="183">
        <f t="shared" si="192"/>
        <v>0</v>
      </c>
      <c r="AE290" s="183">
        <f t="shared" si="192"/>
        <v>0</v>
      </c>
      <c r="AF290" s="183">
        <f t="shared" si="192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194"/>
        <v>0</v>
      </c>
      <c r="D291" s="183">
        <f t="shared" si="194"/>
        <v>0</v>
      </c>
      <c r="E291" s="183">
        <f t="shared" si="194"/>
        <v>0</v>
      </c>
      <c r="F291" s="183">
        <f t="shared" si="194"/>
        <v>0</v>
      </c>
      <c r="G291" s="183">
        <f t="shared" si="194"/>
        <v>0</v>
      </c>
      <c r="H291" s="183">
        <f t="shared" si="194"/>
        <v>0</v>
      </c>
      <c r="I291" s="183">
        <f t="shared" si="194"/>
        <v>0</v>
      </c>
      <c r="J291" s="183">
        <f t="shared" si="194"/>
        <v>0</v>
      </c>
      <c r="K291" s="183">
        <f t="shared" si="194"/>
        <v>0</v>
      </c>
      <c r="L291" s="183">
        <f t="shared" si="194"/>
        <v>0</v>
      </c>
      <c r="M291" s="183">
        <f t="shared" si="194"/>
        <v>0</v>
      </c>
      <c r="N291" s="183">
        <f t="shared" si="194"/>
        <v>0</v>
      </c>
      <c r="O291" s="183">
        <f t="shared" si="194"/>
        <v>0</v>
      </c>
      <c r="P291" s="183">
        <f t="shared" si="194"/>
        <v>0</v>
      </c>
      <c r="Q291" s="183">
        <f t="shared" si="194"/>
        <v>0</v>
      </c>
      <c r="R291" s="183">
        <f t="shared" si="194"/>
        <v>0</v>
      </c>
      <c r="S291" s="183">
        <f t="shared" si="193"/>
        <v>0</v>
      </c>
      <c r="T291" s="183">
        <f t="shared" si="193"/>
        <v>0</v>
      </c>
      <c r="U291" s="183">
        <f t="shared" si="193"/>
        <v>0</v>
      </c>
      <c r="V291" s="183">
        <f t="shared" si="193"/>
        <v>0</v>
      </c>
      <c r="W291" s="183">
        <f t="shared" si="193"/>
        <v>0</v>
      </c>
      <c r="X291" s="183">
        <f t="shared" si="193"/>
        <v>0</v>
      </c>
      <c r="Y291" s="183">
        <f t="shared" si="193"/>
        <v>0</v>
      </c>
      <c r="Z291" s="183">
        <f t="shared" si="193"/>
        <v>0</v>
      </c>
      <c r="AA291" s="183">
        <f t="shared" si="193"/>
        <v>0</v>
      </c>
      <c r="AB291" s="183">
        <f t="shared" si="193"/>
        <v>0</v>
      </c>
      <c r="AC291" s="183">
        <f t="shared" si="193"/>
        <v>0</v>
      </c>
      <c r="AD291" s="183">
        <f t="shared" si="192"/>
        <v>0</v>
      </c>
      <c r="AE291" s="183">
        <f t="shared" si="192"/>
        <v>0</v>
      </c>
      <c r="AF291" s="183">
        <f t="shared" si="192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194"/>
        <v>0</v>
      </c>
      <c r="D292" s="183">
        <f t="shared" si="194"/>
        <v>0</v>
      </c>
      <c r="E292" s="183">
        <f t="shared" si="194"/>
        <v>0</v>
      </c>
      <c r="F292" s="183">
        <f t="shared" si="194"/>
        <v>0</v>
      </c>
      <c r="G292" s="183">
        <f t="shared" si="194"/>
        <v>0</v>
      </c>
      <c r="H292" s="183">
        <f t="shared" si="194"/>
        <v>0</v>
      </c>
      <c r="I292" s="183">
        <f t="shared" si="194"/>
        <v>0</v>
      </c>
      <c r="J292" s="183">
        <f t="shared" si="194"/>
        <v>0</v>
      </c>
      <c r="K292" s="183">
        <f t="shared" si="194"/>
        <v>0</v>
      </c>
      <c r="L292" s="183">
        <f t="shared" si="194"/>
        <v>0</v>
      </c>
      <c r="M292" s="183">
        <f t="shared" si="194"/>
        <v>0</v>
      </c>
      <c r="N292" s="183">
        <f t="shared" si="194"/>
        <v>0</v>
      </c>
      <c r="O292" s="183">
        <f t="shared" si="194"/>
        <v>0</v>
      </c>
      <c r="P292" s="183">
        <f t="shared" si="194"/>
        <v>0</v>
      </c>
      <c r="Q292" s="183">
        <f t="shared" si="194"/>
        <v>0</v>
      </c>
      <c r="R292" s="183">
        <f t="shared" si="194"/>
        <v>0</v>
      </c>
      <c r="S292" s="183">
        <f t="shared" si="193"/>
        <v>0</v>
      </c>
      <c r="T292" s="183">
        <f t="shared" si="193"/>
        <v>0</v>
      </c>
      <c r="U292" s="183">
        <f t="shared" si="193"/>
        <v>0</v>
      </c>
      <c r="V292" s="183">
        <f t="shared" si="193"/>
        <v>0</v>
      </c>
      <c r="W292" s="183">
        <f t="shared" si="193"/>
        <v>0</v>
      </c>
      <c r="X292" s="183">
        <f t="shared" si="193"/>
        <v>0</v>
      </c>
      <c r="Y292" s="183">
        <f t="shared" si="193"/>
        <v>0</v>
      </c>
      <c r="Z292" s="183">
        <f t="shared" si="193"/>
        <v>0</v>
      </c>
      <c r="AA292" s="183">
        <f t="shared" si="193"/>
        <v>0</v>
      </c>
      <c r="AB292" s="183">
        <f t="shared" si="193"/>
        <v>0</v>
      </c>
      <c r="AC292" s="183">
        <f t="shared" si="193"/>
        <v>0</v>
      </c>
      <c r="AD292" s="183">
        <f t="shared" si="192"/>
        <v>0</v>
      </c>
      <c r="AE292" s="183">
        <f t="shared" si="192"/>
        <v>0</v>
      </c>
      <c r="AF292" s="183">
        <f t="shared" si="192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194"/>
        <v>0</v>
      </c>
      <c r="D293" s="183">
        <f t="shared" si="194"/>
        <v>0</v>
      </c>
      <c r="E293" s="183">
        <f t="shared" si="194"/>
        <v>0</v>
      </c>
      <c r="F293" s="183">
        <f t="shared" si="194"/>
        <v>0</v>
      </c>
      <c r="G293" s="183">
        <f t="shared" si="194"/>
        <v>0</v>
      </c>
      <c r="H293" s="183">
        <f t="shared" si="194"/>
        <v>0</v>
      </c>
      <c r="I293" s="183">
        <f t="shared" si="194"/>
        <v>0</v>
      </c>
      <c r="J293" s="183">
        <f t="shared" si="194"/>
        <v>0</v>
      </c>
      <c r="K293" s="183">
        <f t="shared" si="194"/>
        <v>0</v>
      </c>
      <c r="L293" s="183">
        <f t="shared" si="194"/>
        <v>0</v>
      </c>
      <c r="M293" s="183">
        <f t="shared" si="194"/>
        <v>0</v>
      </c>
      <c r="N293" s="183">
        <f t="shared" si="194"/>
        <v>0</v>
      </c>
      <c r="O293" s="183">
        <f t="shared" si="194"/>
        <v>0</v>
      </c>
      <c r="P293" s="183">
        <f t="shared" si="194"/>
        <v>0</v>
      </c>
      <c r="Q293" s="183">
        <f t="shared" si="194"/>
        <v>0</v>
      </c>
      <c r="R293" s="183">
        <f t="shared" si="194"/>
        <v>0</v>
      </c>
      <c r="S293" s="183">
        <f t="shared" si="193"/>
        <v>0</v>
      </c>
      <c r="T293" s="183">
        <f t="shared" si="193"/>
        <v>0</v>
      </c>
      <c r="U293" s="183">
        <f t="shared" si="193"/>
        <v>0</v>
      </c>
      <c r="V293" s="183">
        <f t="shared" si="193"/>
        <v>0</v>
      </c>
      <c r="W293" s="183">
        <f t="shared" si="193"/>
        <v>0</v>
      </c>
      <c r="X293" s="183">
        <f t="shared" si="193"/>
        <v>0</v>
      </c>
      <c r="Y293" s="183">
        <f t="shared" si="193"/>
        <v>0</v>
      </c>
      <c r="Z293" s="183">
        <f t="shared" si="193"/>
        <v>0</v>
      </c>
      <c r="AA293" s="183">
        <f t="shared" si="193"/>
        <v>0</v>
      </c>
      <c r="AB293" s="183">
        <f t="shared" si="193"/>
        <v>0</v>
      </c>
      <c r="AC293" s="183">
        <f t="shared" si="193"/>
        <v>0</v>
      </c>
      <c r="AD293" s="183">
        <f t="shared" si="192"/>
        <v>0</v>
      </c>
      <c r="AE293" s="183">
        <f t="shared" si="192"/>
        <v>0</v>
      </c>
      <c r="AF293" s="183">
        <f t="shared" si="192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194"/>
        <v>0</v>
      </c>
      <c r="D294" s="183">
        <f t="shared" si="194"/>
        <v>0</v>
      </c>
      <c r="E294" s="183">
        <f t="shared" si="194"/>
        <v>0</v>
      </c>
      <c r="F294" s="183">
        <f t="shared" si="194"/>
        <v>0</v>
      </c>
      <c r="G294" s="183">
        <f t="shared" si="194"/>
        <v>0</v>
      </c>
      <c r="H294" s="183">
        <f t="shared" si="194"/>
        <v>0</v>
      </c>
      <c r="I294" s="183">
        <f t="shared" si="194"/>
        <v>0</v>
      </c>
      <c r="J294" s="183">
        <f t="shared" si="194"/>
        <v>0</v>
      </c>
      <c r="K294" s="183">
        <f t="shared" si="194"/>
        <v>0</v>
      </c>
      <c r="L294" s="183">
        <f t="shared" si="194"/>
        <v>0</v>
      </c>
      <c r="M294" s="183">
        <f t="shared" si="194"/>
        <v>0</v>
      </c>
      <c r="N294" s="183">
        <f t="shared" si="194"/>
        <v>0</v>
      </c>
      <c r="O294" s="183">
        <f t="shared" si="194"/>
        <v>0</v>
      </c>
      <c r="P294" s="183">
        <f t="shared" si="194"/>
        <v>0</v>
      </c>
      <c r="Q294" s="183">
        <f t="shared" si="194"/>
        <v>0</v>
      </c>
      <c r="R294" s="183">
        <f t="shared" si="194"/>
        <v>0</v>
      </c>
      <c r="S294" s="183">
        <f t="shared" si="193"/>
        <v>0</v>
      </c>
      <c r="T294" s="183">
        <f t="shared" si="193"/>
        <v>0</v>
      </c>
      <c r="U294" s="183">
        <f t="shared" si="193"/>
        <v>0</v>
      </c>
      <c r="V294" s="183">
        <f t="shared" si="193"/>
        <v>0</v>
      </c>
      <c r="W294" s="183">
        <f t="shared" si="193"/>
        <v>0</v>
      </c>
      <c r="X294" s="183">
        <f t="shared" si="193"/>
        <v>0</v>
      </c>
      <c r="Y294" s="183">
        <f t="shared" si="193"/>
        <v>0</v>
      </c>
      <c r="Z294" s="183">
        <f t="shared" si="193"/>
        <v>0</v>
      </c>
      <c r="AA294" s="183">
        <f t="shared" si="193"/>
        <v>0</v>
      </c>
      <c r="AB294" s="183">
        <f t="shared" si="193"/>
        <v>0</v>
      </c>
      <c r="AC294" s="183">
        <f t="shared" si="193"/>
        <v>0</v>
      </c>
      <c r="AD294" s="183">
        <f t="shared" si="192"/>
        <v>0</v>
      </c>
      <c r="AE294" s="183">
        <f t="shared" si="192"/>
        <v>0</v>
      </c>
      <c r="AF294" s="183">
        <f t="shared" si="192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194"/>
        <v>0</v>
      </c>
      <c r="D295" s="183">
        <f t="shared" si="194"/>
        <v>0</v>
      </c>
      <c r="E295" s="183">
        <f t="shared" si="194"/>
        <v>0</v>
      </c>
      <c r="F295" s="183">
        <f t="shared" si="194"/>
        <v>0</v>
      </c>
      <c r="G295" s="183">
        <f t="shared" si="194"/>
        <v>0</v>
      </c>
      <c r="H295" s="183">
        <f t="shared" si="194"/>
        <v>0</v>
      </c>
      <c r="I295" s="183">
        <f t="shared" si="194"/>
        <v>0</v>
      </c>
      <c r="J295" s="183">
        <f t="shared" si="194"/>
        <v>0</v>
      </c>
      <c r="K295" s="183">
        <f t="shared" si="194"/>
        <v>0</v>
      </c>
      <c r="L295" s="183">
        <f t="shared" si="194"/>
        <v>0</v>
      </c>
      <c r="M295" s="183">
        <f t="shared" si="194"/>
        <v>0</v>
      </c>
      <c r="N295" s="183">
        <f t="shared" si="194"/>
        <v>0</v>
      </c>
      <c r="O295" s="183">
        <f t="shared" si="194"/>
        <v>0</v>
      </c>
      <c r="P295" s="183">
        <f t="shared" si="194"/>
        <v>0</v>
      </c>
      <c r="Q295" s="183">
        <f t="shared" si="194"/>
        <v>0</v>
      </c>
      <c r="R295" s="183">
        <f t="shared" si="194"/>
        <v>0</v>
      </c>
      <c r="S295" s="183">
        <f t="shared" si="193"/>
        <v>0</v>
      </c>
      <c r="T295" s="183">
        <f t="shared" si="193"/>
        <v>0</v>
      </c>
      <c r="U295" s="183">
        <f t="shared" si="193"/>
        <v>0</v>
      </c>
      <c r="V295" s="183">
        <f t="shared" si="193"/>
        <v>0</v>
      </c>
      <c r="W295" s="183">
        <f t="shared" si="193"/>
        <v>0</v>
      </c>
      <c r="X295" s="183">
        <f t="shared" si="193"/>
        <v>0</v>
      </c>
      <c r="Y295" s="183">
        <f t="shared" si="193"/>
        <v>0</v>
      </c>
      <c r="Z295" s="183">
        <f t="shared" si="193"/>
        <v>0</v>
      </c>
      <c r="AA295" s="183">
        <f t="shared" si="193"/>
        <v>0</v>
      </c>
      <c r="AB295" s="183">
        <f t="shared" si="193"/>
        <v>0</v>
      </c>
      <c r="AC295" s="183">
        <f t="shared" si="193"/>
        <v>0</v>
      </c>
      <c r="AD295" s="183">
        <f t="shared" si="192"/>
        <v>0</v>
      </c>
      <c r="AE295" s="183">
        <f t="shared" si="192"/>
        <v>0</v>
      </c>
      <c r="AF295" s="183">
        <f t="shared" si="192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194"/>
        <v>0</v>
      </c>
      <c r="D296" s="183">
        <f t="shared" si="194"/>
        <v>0</v>
      </c>
      <c r="E296" s="183">
        <f t="shared" si="194"/>
        <v>0</v>
      </c>
      <c r="F296" s="183">
        <f t="shared" si="194"/>
        <v>0</v>
      </c>
      <c r="G296" s="183">
        <f t="shared" si="194"/>
        <v>0</v>
      </c>
      <c r="H296" s="183">
        <f t="shared" si="194"/>
        <v>0</v>
      </c>
      <c r="I296" s="183">
        <f t="shared" si="194"/>
        <v>0</v>
      </c>
      <c r="J296" s="183">
        <f t="shared" si="194"/>
        <v>0</v>
      </c>
      <c r="K296" s="183">
        <f t="shared" si="194"/>
        <v>0</v>
      </c>
      <c r="L296" s="183">
        <f t="shared" si="194"/>
        <v>0</v>
      </c>
      <c r="M296" s="183">
        <f t="shared" si="194"/>
        <v>0</v>
      </c>
      <c r="N296" s="183">
        <f t="shared" si="194"/>
        <v>0</v>
      </c>
      <c r="O296" s="183">
        <f t="shared" si="194"/>
        <v>0</v>
      </c>
      <c r="P296" s="183">
        <f t="shared" si="194"/>
        <v>0</v>
      </c>
      <c r="Q296" s="183">
        <f t="shared" si="194"/>
        <v>0</v>
      </c>
      <c r="R296" s="183">
        <f t="shared" si="194"/>
        <v>0</v>
      </c>
      <c r="S296" s="183">
        <f t="shared" si="193"/>
        <v>0</v>
      </c>
      <c r="T296" s="183">
        <f t="shared" si="193"/>
        <v>0</v>
      </c>
      <c r="U296" s="183">
        <f t="shared" si="193"/>
        <v>0</v>
      </c>
      <c r="V296" s="183">
        <f t="shared" si="193"/>
        <v>0</v>
      </c>
      <c r="W296" s="183">
        <f t="shared" si="193"/>
        <v>0</v>
      </c>
      <c r="X296" s="183">
        <f t="shared" si="193"/>
        <v>0</v>
      </c>
      <c r="Y296" s="183">
        <f t="shared" si="193"/>
        <v>0</v>
      </c>
      <c r="Z296" s="183">
        <f t="shared" si="193"/>
        <v>0</v>
      </c>
      <c r="AA296" s="183">
        <f t="shared" si="193"/>
        <v>0</v>
      </c>
      <c r="AB296" s="183">
        <f t="shared" si="193"/>
        <v>0</v>
      </c>
      <c r="AC296" s="183">
        <f t="shared" si="193"/>
        <v>0</v>
      </c>
      <c r="AD296" s="183">
        <f t="shared" si="192"/>
        <v>0</v>
      </c>
      <c r="AE296" s="183">
        <f t="shared" si="192"/>
        <v>0</v>
      </c>
      <c r="AF296" s="183">
        <f t="shared" si="192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194"/>
        <v>0</v>
      </c>
      <c r="D297" s="183">
        <f t="shared" si="194"/>
        <v>0</v>
      </c>
      <c r="E297" s="183">
        <f t="shared" si="194"/>
        <v>0</v>
      </c>
      <c r="F297" s="183">
        <f t="shared" si="194"/>
        <v>0</v>
      </c>
      <c r="G297" s="183">
        <f t="shared" si="194"/>
        <v>0</v>
      </c>
      <c r="H297" s="183">
        <f t="shared" si="194"/>
        <v>0</v>
      </c>
      <c r="I297" s="183">
        <f t="shared" si="194"/>
        <v>0</v>
      </c>
      <c r="J297" s="183">
        <f t="shared" si="194"/>
        <v>0</v>
      </c>
      <c r="K297" s="183">
        <f t="shared" si="194"/>
        <v>0</v>
      </c>
      <c r="L297" s="183">
        <f t="shared" si="194"/>
        <v>0</v>
      </c>
      <c r="M297" s="183">
        <f t="shared" si="194"/>
        <v>0</v>
      </c>
      <c r="N297" s="183">
        <f t="shared" si="194"/>
        <v>0</v>
      </c>
      <c r="O297" s="183">
        <f t="shared" si="194"/>
        <v>0</v>
      </c>
      <c r="P297" s="183">
        <f t="shared" si="194"/>
        <v>0</v>
      </c>
      <c r="Q297" s="183">
        <f t="shared" si="194"/>
        <v>0</v>
      </c>
      <c r="R297" s="183">
        <f t="shared" si="194"/>
        <v>0</v>
      </c>
      <c r="S297" s="183">
        <f t="shared" si="193"/>
        <v>0</v>
      </c>
      <c r="T297" s="183">
        <f t="shared" si="193"/>
        <v>0</v>
      </c>
      <c r="U297" s="183">
        <f t="shared" si="193"/>
        <v>0</v>
      </c>
      <c r="V297" s="183">
        <f t="shared" si="193"/>
        <v>0</v>
      </c>
      <c r="W297" s="183">
        <f t="shared" si="193"/>
        <v>0</v>
      </c>
      <c r="X297" s="183">
        <f t="shared" si="193"/>
        <v>0</v>
      </c>
      <c r="Y297" s="183">
        <f t="shared" si="193"/>
        <v>0</v>
      </c>
      <c r="Z297" s="183">
        <f t="shared" si="193"/>
        <v>0</v>
      </c>
      <c r="AA297" s="183">
        <f t="shared" si="193"/>
        <v>0</v>
      </c>
      <c r="AB297" s="183">
        <f t="shared" si="193"/>
        <v>0</v>
      </c>
      <c r="AC297" s="183">
        <f t="shared" si="193"/>
        <v>0</v>
      </c>
      <c r="AD297" s="183">
        <f t="shared" si="192"/>
        <v>0</v>
      </c>
      <c r="AE297" s="183">
        <f t="shared" si="192"/>
        <v>0</v>
      </c>
      <c r="AF297" s="183">
        <f t="shared" si="192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194"/>
        <v>0</v>
      </c>
      <c r="D298" s="183">
        <f t="shared" si="194"/>
        <v>0</v>
      </c>
      <c r="E298" s="183">
        <f t="shared" si="194"/>
        <v>0</v>
      </c>
      <c r="F298" s="183">
        <f t="shared" si="194"/>
        <v>0</v>
      </c>
      <c r="G298" s="183">
        <f t="shared" si="194"/>
        <v>0</v>
      </c>
      <c r="H298" s="183">
        <f t="shared" si="194"/>
        <v>0</v>
      </c>
      <c r="I298" s="183">
        <f t="shared" si="194"/>
        <v>0</v>
      </c>
      <c r="J298" s="183">
        <f t="shared" si="194"/>
        <v>0</v>
      </c>
      <c r="K298" s="183">
        <f t="shared" si="194"/>
        <v>0</v>
      </c>
      <c r="L298" s="183">
        <f t="shared" si="194"/>
        <v>0</v>
      </c>
      <c r="M298" s="183">
        <f t="shared" si="194"/>
        <v>0</v>
      </c>
      <c r="N298" s="183">
        <f t="shared" si="194"/>
        <v>0</v>
      </c>
      <c r="O298" s="183">
        <f t="shared" si="194"/>
        <v>0</v>
      </c>
      <c r="P298" s="183">
        <f t="shared" si="194"/>
        <v>0</v>
      </c>
      <c r="Q298" s="183">
        <f t="shared" si="194"/>
        <v>0</v>
      </c>
      <c r="R298" s="183">
        <f t="shared" si="194"/>
        <v>0</v>
      </c>
      <c r="S298" s="183">
        <f t="shared" si="193"/>
        <v>0</v>
      </c>
      <c r="T298" s="183">
        <f t="shared" si="193"/>
        <v>0</v>
      </c>
      <c r="U298" s="183">
        <f t="shared" si="193"/>
        <v>0</v>
      </c>
      <c r="V298" s="183">
        <f t="shared" si="193"/>
        <v>0</v>
      </c>
      <c r="W298" s="183">
        <f t="shared" si="193"/>
        <v>0</v>
      </c>
      <c r="X298" s="183">
        <f t="shared" si="193"/>
        <v>0</v>
      </c>
      <c r="Y298" s="183">
        <f t="shared" si="193"/>
        <v>0</v>
      </c>
      <c r="Z298" s="183">
        <f t="shared" si="193"/>
        <v>0</v>
      </c>
      <c r="AA298" s="183">
        <f t="shared" si="193"/>
        <v>0</v>
      </c>
      <c r="AB298" s="183">
        <f t="shared" si="193"/>
        <v>0</v>
      </c>
      <c r="AC298" s="183">
        <f t="shared" si="193"/>
        <v>0</v>
      </c>
      <c r="AD298" s="183">
        <f t="shared" si="192"/>
        <v>0</v>
      </c>
      <c r="AE298" s="183">
        <f t="shared" si="192"/>
        <v>0</v>
      </c>
      <c r="AF298" s="183">
        <f t="shared" si="192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194"/>
        <v>0</v>
      </c>
      <c r="D299" s="183">
        <f t="shared" si="194"/>
        <v>0</v>
      </c>
      <c r="E299" s="183">
        <f t="shared" si="194"/>
        <v>0</v>
      </c>
      <c r="F299" s="183">
        <f t="shared" si="194"/>
        <v>0</v>
      </c>
      <c r="G299" s="183">
        <f t="shared" si="194"/>
        <v>0</v>
      </c>
      <c r="H299" s="183">
        <f t="shared" si="194"/>
        <v>0</v>
      </c>
      <c r="I299" s="183">
        <f t="shared" si="194"/>
        <v>0</v>
      </c>
      <c r="J299" s="183">
        <f t="shared" si="194"/>
        <v>0</v>
      </c>
      <c r="K299" s="183">
        <f t="shared" si="194"/>
        <v>0</v>
      </c>
      <c r="L299" s="183">
        <f t="shared" si="194"/>
        <v>0</v>
      </c>
      <c r="M299" s="183">
        <f t="shared" si="194"/>
        <v>0</v>
      </c>
      <c r="N299" s="183">
        <f t="shared" si="194"/>
        <v>0</v>
      </c>
      <c r="O299" s="183">
        <f t="shared" si="194"/>
        <v>0</v>
      </c>
      <c r="P299" s="183">
        <f t="shared" si="194"/>
        <v>0</v>
      </c>
      <c r="Q299" s="183">
        <f t="shared" si="194"/>
        <v>0</v>
      </c>
      <c r="R299" s="183">
        <f t="shared" si="194"/>
        <v>0</v>
      </c>
      <c r="S299" s="183">
        <f t="shared" si="193"/>
        <v>0</v>
      </c>
      <c r="T299" s="183">
        <f t="shared" si="193"/>
        <v>0</v>
      </c>
      <c r="U299" s="183">
        <f t="shared" si="193"/>
        <v>0</v>
      </c>
      <c r="V299" s="183">
        <f t="shared" si="193"/>
        <v>0</v>
      </c>
      <c r="W299" s="183">
        <f t="shared" si="193"/>
        <v>0</v>
      </c>
      <c r="X299" s="183">
        <f t="shared" si="193"/>
        <v>0</v>
      </c>
      <c r="Y299" s="183">
        <f t="shared" si="193"/>
        <v>0</v>
      </c>
      <c r="Z299" s="183">
        <f t="shared" si="193"/>
        <v>0</v>
      </c>
      <c r="AA299" s="183">
        <f t="shared" si="193"/>
        <v>0</v>
      </c>
      <c r="AB299" s="183">
        <f t="shared" si="193"/>
        <v>0</v>
      </c>
      <c r="AC299" s="183">
        <f t="shared" si="193"/>
        <v>0</v>
      </c>
      <c r="AD299" s="183">
        <f t="shared" si="192"/>
        <v>0</v>
      </c>
      <c r="AE299" s="183">
        <f t="shared" si="192"/>
        <v>0</v>
      </c>
      <c r="AF299" s="183">
        <f t="shared" si="192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194"/>
        <v>0</v>
      </c>
      <c r="D300" s="183">
        <f t="shared" si="194"/>
        <v>0</v>
      </c>
      <c r="E300" s="183">
        <f t="shared" si="194"/>
        <v>0</v>
      </c>
      <c r="F300" s="183">
        <f t="shared" si="194"/>
        <v>0</v>
      </c>
      <c r="G300" s="183">
        <f t="shared" si="194"/>
        <v>0</v>
      </c>
      <c r="H300" s="183">
        <f t="shared" si="194"/>
        <v>0</v>
      </c>
      <c r="I300" s="183">
        <f t="shared" si="194"/>
        <v>0</v>
      </c>
      <c r="J300" s="183">
        <f t="shared" si="194"/>
        <v>0</v>
      </c>
      <c r="K300" s="183">
        <f t="shared" si="194"/>
        <v>0</v>
      </c>
      <c r="L300" s="183">
        <f t="shared" si="194"/>
        <v>0</v>
      </c>
      <c r="M300" s="183">
        <f t="shared" si="194"/>
        <v>0</v>
      </c>
      <c r="N300" s="183">
        <f t="shared" si="194"/>
        <v>0</v>
      </c>
      <c r="O300" s="183">
        <f t="shared" si="194"/>
        <v>0</v>
      </c>
      <c r="P300" s="183">
        <f t="shared" si="194"/>
        <v>0</v>
      </c>
      <c r="Q300" s="183">
        <f t="shared" si="194"/>
        <v>0</v>
      </c>
      <c r="R300" s="183">
        <f t="shared" si="194"/>
        <v>0</v>
      </c>
      <c r="S300" s="183">
        <f t="shared" si="193"/>
        <v>0</v>
      </c>
      <c r="T300" s="183">
        <f t="shared" si="193"/>
        <v>0</v>
      </c>
      <c r="U300" s="183">
        <f t="shared" si="193"/>
        <v>0</v>
      </c>
      <c r="V300" s="183">
        <f t="shared" si="193"/>
        <v>0</v>
      </c>
      <c r="W300" s="183">
        <f t="shared" si="193"/>
        <v>0</v>
      </c>
      <c r="X300" s="183">
        <f t="shared" si="193"/>
        <v>0</v>
      </c>
      <c r="Y300" s="183">
        <f t="shared" si="193"/>
        <v>0</v>
      </c>
      <c r="Z300" s="183">
        <f t="shared" si="193"/>
        <v>0</v>
      </c>
      <c r="AA300" s="183">
        <f t="shared" si="193"/>
        <v>0</v>
      </c>
      <c r="AB300" s="183">
        <f t="shared" si="193"/>
        <v>0</v>
      </c>
      <c r="AC300" s="183">
        <f t="shared" si="193"/>
        <v>0</v>
      </c>
      <c r="AD300" s="183">
        <f t="shared" si="192"/>
        <v>0</v>
      </c>
      <c r="AE300" s="183">
        <f t="shared" si="192"/>
        <v>0</v>
      </c>
      <c r="AF300" s="183">
        <f t="shared" si="192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194"/>
        <v>0</v>
      </c>
      <c r="D301" s="183">
        <f t="shared" si="194"/>
        <v>0</v>
      </c>
      <c r="E301" s="183">
        <f t="shared" si="194"/>
        <v>0</v>
      </c>
      <c r="F301" s="183">
        <f t="shared" si="194"/>
        <v>0</v>
      </c>
      <c r="G301" s="183">
        <f t="shared" si="194"/>
        <v>0</v>
      </c>
      <c r="H301" s="183">
        <f t="shared" si="194"/>
        <v>0</v>
      </c>
      <c r="I301" s="183">
        <f t="shared" si="194"/>
        <v>0</v>
      </c>
      <c r="J301" s="183">
        <f t="shared" si="194"/>
        <v>0</v>
      </c>
      <c r="K301" s="183">
        <f t="shared" si="194"/>
        <v>0</v>
      </c>
      <c r="L301" s="183">
        <f t="shared" si="194"/>
        <v>0</v>
      </c>
      <c r="M301" s="183">
        <f t="shared" si="194"/>
        <v>0</v>
      </c>
      <c r="N301" s="183">
        <f t="shared" si="194"/>
        <v>0</v>
      </c>
      <c r="O301" s="183">
        <f t="shared" si="194"/>
        <v>0</v>
      </c>
      <c r="P301" s="183">
        <f t="shared" si="194"/>
        <v>0</v>
      </c>
      <c r="Q301" s="183">
        <f t="shared" si="194"/>
        <v>0</v>
      </c>
      <c r="R301" s="183">
        <f t="shared" si="194"/>
        <v>0</v>
      </c>
      <c r="S301" s="183">
        <f t="shared" si="193"/>
        <v>0</v>
      </c>
      <c r="T301" s="183">
        <f t="shared" si="193"/>
        <v>0</v>
      </c>
      <c r="U301" s="183">
        <f t="shared" si="193"/>
        <v>0</v>
      </c>
      <c r="V301" s="183">
        <f t="shared" si="193"/>
        <v>0</v>
      </c>
      <c r="W301" s="183">
        <f t="shared" si="193"/>
        <v>0</v>
      </c>
      <c r="X301" s="183">
        <f t="shared" si="193"/>
        <v>0</v>
      </c>
      <c r="Y301" s="183">
        <f t="shared" si="193"/>
        <v>0</v>
      </c>
      <c r="Z301" s="183">
        <f t="shared" si="193"/>
        <v>0</v>
      </c>
      <c r="AA301" s="183">
        <f t="shared" si="193"/>
        <v>0</v>
      </c>
      <c r="AB301" s="183">
        <f t="shared" si="193"/>
        <v>0</v>
      </c>
      <c r="AC301" s="183">
        <f t="shared" si="193"/>
        <v>0</v>
      </c>
      <c r="AD301" s="183">
        <f t="shared" si="192"/>
        <v>0</v>
      </c>
      <c r="AE301" s="183">
        <f t="shared" si="192"/>
        <v>0</v>
      </c>
      <c r="AF301" s="183">
        <f t="shared" si="192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194"/>
        <v>0</v>
      </c>
      <c r="D302" s="183">
        <f t="shared" si="194"/>
        <v>0</v>
      </c>
      <c r="E302" s="183">
        <f t="shared" si="194"/>
        <v>0</v>
      </c>
      <c r="F302" s="183">
        <f t="shared" si="194"/>
        <v>0</v>
      </c>
      <c r="G302" s="183">
        <f t="shared" si="194"/>
        <v>0</v>
      </c>
      <c r="H302" s="183">
        <f t="shared" si="194"/>
        <v>0</v>
      </c>
      <c r="I302" s="183">
        <f t="shared" si="194"/>
        <v>0</v>
      </c>
      <c r="J302" s="183">
        <f t="shared" si="194"/>
        <v>0</v>
      </c>
      <c r="K302" s="183">
        <f t="shared" si="194"/>
        <v>0</v>
      </c>
      <c r="L302" s="183">
        <f t="shared" si="194"/>
        <v>0</v>
      </c>
      <c r="M302" s="183">
        <f t="shared" si="194"/>
        <v>0</v>
      </c>
      <c r="N302" s="183">
        <f t="shared" si="194"/>
        <v>0</v>
      </c>
      <c r="O302" s="183">
        <f t="shared" si="194"/>
        <v>0</v>
      </c>
      <c r="P302" s="183">
        <f t="shared" si="194"/>
        <v>0</v>
      </c>
      <c r="Q302" s="183">
        <f t="shared" si="194"/>
        <v>0</v>
      </c>
      <c r="R302" s="183">
        <f t="shared" si="194"/>
        <v>0</v>
      </c>
      <c r="S302" s="183">
        <f t="shared" si="193"/>
        <v>0</v>
      </c>
      <c r="T302" s="183">
        <f t="shared" si="193"/>
        <v>0</v>
      </c>
      <c r="U302" s="183">
        <f t="shared" si="193"/>
        <v>0</v>
      </c>
      <c r="V302" s="183">
        <f t="shared" si="193"/>
        <v>0</v>
      </c>
      <c r="W302" s="183">
        <f t="shared" si="193"/>
        <v>0</v>
      </c>
      <c r="X302" s="183">
        <f t="shared" si="193"/>
        <v>0</v>
      </c>
      <c r="Y302" s="183">
        <f t="shared" si="193"/>
        <v>0</v>
      </c>
      <c r="Z302" s="183">
        <f t="shared" si="193"/>
        <v>0</v>
      </c>
      <c r="AA302" s="183">
        <f t="shared" si="193"/>
        <v>0</v>
      </c>
      <c r="AB302" s="183">
        <f t="shared" si="193"/>
        <v>0</v>
      </c>
      <c r="AC302" s="183">
        <f t="shared" si="193"/>
        <v>0</v>
      </c>
      <c r="AD302" s="183">
        <f t="shared" ref="AD302:AF302" si="195">AC302</f>
        <v>0</v>
      </c>
      <c r="AE302" s="183">
        <f t="shared" si="195"/>
        <v>0</v>
      </c>
      <c r="AF302" s="183">
        <f t="shared" si="195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194"/>
        <v>0</v>
      </c>
      <c r="D303" s="183">
        <f t="shared" si="194"/>
        <v>0</v>
      </c>
      <c r="E303" s="183">
        <f t="shared" si="194"/>
        <v>0</v>
      </c>
      <c r="F303" s="183">
        <f t="shared" si="194"/>
        <v>0</v>
      </c>
      <c r="G303" s="183">
        <f t="shared" si="194"/>
        <v>0</v>
      </c>
      <c r="H303" s="183">
        <f t="shared" si="194"/>
        <v>0</v>
      </c>
      <c r="I303" s="183">
        <f t="shared" si="194"/>
        <v>0</v>
      </c>
      <c r="J303" s="183">
        <f t="shared" si="194"/>
        <v>0</v>
      </c>
      <c r="K303" s="183">
        <f t="shared" si="194"/>
        <v>0</v>
      </c>
      <c r="L303" s="183">
        <f t="shared" si="194"/>
        <v>0</v>
      </c>
      <c r="M303" s="183">
        <f t="shared" si="194"/>
        <v>0</v>
      </c>
      <c r="N303" s="183">
        <f t="shared" si="194"/>
        <v>0</v>
      </c>
      <c r="O303" s="183">
        <f t="shared" si="194"/>
        <v>0</v>
      </c>
      <c r="P303" s="183">
        <f t="shared" si="194"/>
        <v>0</v>
      </c>
      <c r="Q303" s="183">
        <f t="shared" si="194"/>
        <v>0</v>
      </c>
      <c r="R303" s="183">
        <f t="shared" si="194"/>
        <v>0</v>
      </c>
      <c r="S303" s="183">
        <f t="shared" si="193"/>
        <v>0</v>
      </c>
      <c r="T303" s="183">
        <f t="shared" si="193"/>
        <v>0</v>
      </c>
      <c r="U303" s="183">
        <f t="shared" si="193"/>
        <v>0</v>
      </c>
      <c r="V303" s="183">
        <f t="shared" si="193"/>
        <v>0</v>
      </c>
      <c r="W303" s="183">
        <f t="shared" si="193"/>
        <v>0</v>
      </c>
      <c r="X303" s="183">
        <f t="shared" si="193"/>
        <v>0</v>
      </c>
      <c r="Y303" s="183">
        <f t="shared" si="193"/>
        <v>0</v>
      </c>
      <c r="Z303" s="183">
        <f t="shared" si="193"/>
        <v>0</v>
      </c>
      <c r="AA303" s="183">
        <f t="shared" si="193"/>
        <v>0</v>
      </c>
      <c r="AB303" s="183">
        <f t="shared" si="193"/>
        <v>0</v>
      </c>
      <c r="AC303" s="183">
        <f t="shared" ref="AC303:AF303" si="196">AB303</f>
        <v>0</v>
      </c>
      <c r="AD303" s="183">
        <f t="shared" si="196"/>
        <v>0</v>
      </c>
      <c r="AE303" s="183">
        <f t="shared" si="196"/>
        <v>0</v>
      </c>
      <c r="AF303" s="183">
        <f t="shared" si="196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194"/>
        <v>0</v>
      </c>
      <c r="D304" s="183">
        <f t="shared" si="194"/>
        <v>0</v>
      </c>
      <c r="E304" s="183">
        <f t="shared" si="194"/>
        <v>0</v>
      </c>
      <c r="F304" s="183">
        <f t="shared" si="194"/>
        <v>0</v>
      </c>
      <c r="G304" s="183">
        <f t="shared" si="194"/>
        <v>0</v>
      </c>
      <c r="H304" s="183">
        <f t="shared" si="194"/>
        <v>0</v>
      </c>
      <c r="I304" s="183">
        <f t="shared" si="194"/>
        <v>0</v>
      </c>
      <c r="J304" s="183">
        <f t="shared" si="194"/>
        <v>0</v>
      </c>
      <c r="K304" s="183">
        <f t="shared" si="194"/>
        <v>0</v>
      </c>
      <c r="L304" s="183">
        <f t="shared" si="194"/>
        <v>0</v>
      </c>
      <c r="M304" s="183">
        <f t="shared" si="194"/>
        <v>0</v>
      </c>
      <c r="N304" s="183">
        <f t="shared" si="194"/>
        <v>0</v>
      </c>
      <c r="O304" s="183">
        <f t="shared" si="194"/>
        <v>0</v>
      </c>
      <c r="P304" s="183">
        <f t="shared" si="194"/>
        <v>0</v>
      </c>
      <c r="Q304" s="183">
        <f t="shared" si="194"/>
        <v>0</v>
      </c>
      <c r="R304" s="183">
        <f t="shared" ref="R304:AF310" si="197">Q304</f>
        <v>0</v>
      </c>
      <c r="S304" s="183">
        <f t="shared" si="197"/>
        <v>0</v>
      </c>
      <c r="T304" s="183">
        <f t="shared" si="197"/>
        <v>0</v>
      </c>
      <c r="U304" s="183">
        <f t="shared" si="197"/>
        <v>0</v>
      </c>
      <c r="V304" s="183">
        <f t="shared" si="197"/>
        <v>0</v>
      </c>
      <c r="W304" s="183">
        <f t="shared" si="197"/>
        <v>0</v>
      </c>
      <c r="X304" s="183">
        <f t="shared" si="197"/>
        <v>0</v>
      </c>
      <c r="Y304" s="183">
        <f t="shared" si="197"/>
        <v>0</v>
      </c>
      <c r="Z304" s="183">
        <f t="shared" si="197"/>
        <v>0</v>
      </c>
      <c r="AA304" s="183">
        <f t="shared" si="197"/>
        <v>0</v>
      </c>
      <c r="AB304" s="183">
        <f t="shared" si="197"/>
        <v>0</v>
      </c>
      <c r="AC304" s="183">
        <f t="shared" si="197"/>
        <v>0</v>
      </c>
      <c r="AD304" s="183">
        <f t="shared" si="197"/>
        <v>0</v>
      </c>
      <c r="AE304" s="183">
        <f t="shared" si="197"/>
        <v>0</v>
      </c>
      <c r="AF304" s="183">
        <f t="shared" si="197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198">B305</f>
        <v>0</v>
      </c>
      <c r="D305" s="183">
        <f t="shared" si="198"/>
        <v>0</v>
      </c>
      <c r="E305" s="183">
        <f t="shared" si="198"/>
        <v>0</v>
      </c>
      <c r="F305" s="183">
        <f t="shared" si="198"/>
        <v>0</v>
      </c>
      <c r="G305" s="183">
        <f t="shared" si="198"/>
        <v>0</v>
      </c>
      <c r="H305" s="183">
        <f t="shared" si="198"/>
        <v>0</v>
      </c>
      <c r="I305" s="183">
        <f t="shared" si="198"/>
        <v>0</v>
      </c>
      <c r="J305" s="183">
        <f t="shared" si="198"/>
        <v>0</v>
      </c>
      <c r="K305" s="183">
        <f t="shared" si="198"/>
        <v>0</v>
      </c>
      <c r="L305" s="183">
        <f t="shared" si="198"/>
        <v>0</v>
      </c>
      <c r="M305" s="183">
        <f t="shared" si="198"/>
        <v>0</v>
      </c>
      <c r="N305" s="183">
        <f t="shared" si="198"/>
        <v>0</v>
      </c>
      <c r="O305" s="183">
        <f t="shared" si="198"/>
        <v>0</v>
      </c>
      <c r="P305" s="183">
        <f t="shared" si="198"/>
        <v>0</v>
      </c>
      <c r="Q305" s="183">
        <f t="shared" si="198"/>
        <v>0</v>
      </c>
      <c r="R305" s="183">
        <f t="shared" si="198"/>
        <v>0</v>
      </c>
      <c r="S305" s="183">
        <f t="shared" si="197"/>
        <v>0</v>
      </c>
      <c r="T305" s="183">
        <f t="shared" si="197"/>
        <v>0</v>
      </c>
      <c r="U305" s="183">
        <f t="shared" si="197"/>
        <v>0</v>
      </c>
      <c r="V305" s="183">
        <f t="shared" si="197"/>
        <v>0</v>
      </c>
      <c r="W305" s="183">
        <f t="shared" si="197"/>
        <v>0</v>
      </c>
      <c r="X305" s="183">
        <f t="shared" si="197"/>
        <v>0</v>
      </c>
      <c r="Y305" s="183">
        <f t="shared" si="197"/>
        <v>0</v>
      </c>
      <c r="Z305" s="183">
        <f t="shared" si="197"/>
        <v>0</v>
      </c>
      <c r="AA305" s="183">
        <f t="shared" si="197"/>
        <v>0</v>
      </c>
      <c r="AB305" s="183">
        <f t="shared" si="197"/>
        <v>0</v>
      </c>
      <c r="AC305" s="183">
        <f t="shared" si="197"/>
        <v>0</v>
      </c>
      <c r="AD305" s="183">
        <f t="shared" si="197"/>
        <v>0</v>
      </c>
      <c r="AE305" s="183">
        <f t="shared" si="197"/>
        <v>0</v>
      </c>
      <c r="AF305" s="183">
        <f t="shared" si="197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198"/>
        <v>0</v>
      </c>
      <c r="D306" s="183">
        <f t="shared" si="198"/>
        <v>0</v>
      </c>
      <c r="E306" s="183">
        <f t="shared" si="198"/>
        <v>0</v>
      </c>
      <c r="F306" s="183">
        <f t="shared" si="198"/>
        <v>0</v>
      </c>
      <c r="G306" s="183">
        <f t="shared" si="198"/>
        <v>0</v>
      </c>
      <c r="H306" s="183">
        <f t="shared" si="198"/>
        <v>0</v>
      </c>
      <c r="I306" s="183">
        <f t="shared" si="198"/>
        <v>0</v>
      </c>
      <c r="J306" s="183">
        <f t="shared" si="198"/>
        <v>0</v>
      </c>
      <c r="K306" s="183">
        <f t="shared" si="198"/>
        <v>0</v>
      </c>
      <c r="L306" s="183">
        <f t="shared" si="198"/>
        <v>0</v>
      </c>
      <c r="M306" s="183">
        <f t="shared" si="198"/>
        <v>0</v>
      </c>
      <c r="N306" s="183">
        <f t="shared" si="198"/>
        <v>0</v>
      </c>
      <c r="O306" s="183">
        <f t="shared" si="198"/>
        <v>0</v>
      </c>
      <c r="P306" s="183">
        <f t="shared" si="198"/>
        <v>0</v>
      </c>
      <c r="Q306" s="183">
        <f t="shared" si="198"/>
        <v>0</v>
      </c>
      <c r="R306" s="183">
        <f t="shared" si="198"/>
        <v>0</v>
      </c>
      <c r="S306" s="183">
        <f t="shared" si="197"/>
        <v>0</v>
      </c>
      <c r="T306" s="183">
        <f t="shared" si="197"/>
        <v>0</v>
      </c>
      <c r="U306" s="183">
        <f t="shared" si="197"/>
        <v>0</v>
      </c>
      <c r="V306" s="183">
        <f t="shared" si="197"/>
        <v>0</v>
      </c>
      <c r="W306" s="183">
        <f t="shared" si="197"/>
        <v>0</v>
      </c>
      <c r="X306" s="183">
        <f t="shared" si="197"/>
        <v>0</v>
      </c>
      <c r="Y306" s="183">
        <f t="shared" si="197"/>
        <v>0</v>
      </c>
      <c r="Z306" s="183">
        <f t="shared" si="197"/>
        <v>0</v>
      </c>
      <c r="AA306" s="183">
        <f t="shared" si="197"/>
        <v>0</v>
      </c>
      <c r="AB306" s="183">
        <f t="shared" si="197"/>
        <v>0</v>
      </c>
      <c r="AC306" s="183">
        <f t="shared" si="197"/>
        <v>0</v>
      </c>
      <c r="AD306" s="183">
        <f t="shared" si="197"/>
        <v>0</v>
      </c>
      <c r="AE306" s="183">
        <f t="shared" si="197"/>
        <v>0</v>
      </c>
      <c r="AF306" s="183">
        <f t="shared" si="197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198"/>
        <v>0</v>
      </c>
      <c r="D307" s="183">
        <f t="shared" si="198"/>
        <v>0</v>
      </c>
      <c r="E307" s="183">
        <f t="shared" si="198"/>
        <v>0</v>
      </c>
      <c r="F307" s="183">
        <f t="shared" si="198"/>
        <v>0</v>
      </c>
      <c r="G307" s="183">
        <f t="shared" si="198"/>
        <v>0</v>
      </c>
      <c r="H307" s="183">
        <f t="shared" si="198"/>
        <v>0</v>
      </c>
      <c r="I307" s="183">
        <f t="shared" si="198"/>
        <v>0</v>
      </c>
      <c r="J307" s="183">
        <f t="shared" si="198"/>
        <v>0</v>
      </c>
      <c r="K307" s="183">
        <f t="shared" si="198"/>
        <v>0</v>
      </c>
      <c r="L307" s="183">
        <f t="shared" si="198"/>
        <v>0</v>
      </c>
      <c r="M307" s="183">
        <f t="shared" si="198"/>
        <v>0</v>
      </c>
      <c r="N307" s="183">
        <f t="shared" si="198"/>
        <v>0</v>
      </c>
      <c r="O307" s="183">
        <f t="shared" si="198"/>
        <v>0</v>
      </c>
      <c r="P307" s="183">
        <f t="shared" si="198"/>
        <v>0</v>
      </c>
      <c r="Q307" s="183">
        <f t="shared" si="198"/>
        <v>0</v>
      </c>
      <c r="R307" s="183">
        <f t="shared" si="198"/>
        <v>0</v>
      </c>
      <c r="S307" s="183">
        <f t="shared" si="197"/>
        <v>0</v>
      </c>
      <c r="T307" s="183">
        <f t="shared" si="197"/>
        <v>0</v>
      </c>
      <c r="U307" s="183">
        <f t="shared" si="197"/>
        <v>0</v>
      </c>
      <c r="V307" s="183">
        <f t="shared" si="197"/>
        <v>0</v>
      </c>
      <c r="W307" s="183">
        <f t="shared" si="197"/>
        <v>0</v>
      </c>
      <c r="X307" s="183">
        <f t="shared" si="197"/>
        <v>0</v>
      </c>
      <c r="Y307" s="183">
        <f t="shared" si="197"/>
        <v>0</v>
      </c>
      <c r="Z307" s="183">
        <f t="shared" si="197"/>
        <v>0</v>
      </c>
      <c r="AA307" s="183">
        <f t="shared" si="197"/>
        <v>0</v>
      </c>
      <c r="AB307" s="183">
        <f t="shared" si="197"/>
        <v>0</v>
      </c>
      <c r="AC307" s="183">
        <f t="shared" si="197"/>
        <v>0</v>
      </c>
      <c r="AD307" s="183">
        <f t="shared" si="197"/>
        <v>0</v>
      </c>
      <c r="AE307" s="183">
        <f t="shared" si="197"/>
        <v>0</v>
      </c>
      <c r="AF307" s="183">
        <f t="shared" si="197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198"/>
        <v>0</v>
      </c>
      <c r="D308" s="183">
        <f t="shared" si="198"/>
        <v>0</v>
      </c>
      <c r="E308" s="183">
        <f t="shared" si="198"/>
        <v>0</v>
      </c>
      <c r="F308" s="183">
        <f t="shared" si="198"/>
        <v>0</v>
      </c>
      <c r="G308" s="183">
        <f t="shared" si="198"/>
        <v>0</v>
      </c>
      <c r="H308" s="183">
        <f t="shared" si="198"/>
        <v>0</v>
      </c>
      <c r="I308" s="183">
        <f t="shared" si="198"/>
        <v>0</v>
      </c>
      <c r="J308" s="183">
        <f t="shared" si="198"/>
        <v>0</v>
      </c>
      <c r="K308" s="183">
        <f t="shared" si="198"/>
        <v>0</v>
      </c>
      <c r="L308" s="183">
        <f t="shared" si="198"/>
        <v>0</v>
      </c>
      <c r="M308" s="183">
        <f t="shared" si="198"/>
        <v>0</v>
      </c>
      <c r="N308" s="183">
        <f t="shared" si="198"/>
        <v>0</v>
      </c>
      <c r="O308" s="183">
        <f t="shared" si="198"/>
        <v>0</v>
      </c>
      <c r="P308" s="183">
        <f t="shared" si="198"/>
        <v>0</v>
      </c>
      <c r="Q308" s="183">
        <f t="shared" si="198"/>
        <v>0</v>
      </c>
      <c r="R308" s="183">
        <f t="shared" si="198"/>
        <v>0</v>
      </c>
      <c r="S308" s="183">
        <f t="shared" si="197"/>
        <v>0</v>
      </c>
      <c r="T308" s="183">
        <f t="shared" si="197"/>
        <v>0</v>
      </c>
      <c r="U308" s="183">
        <f t="shared" si="197"/>
        <v>0</v>
      </c>
      <c r="V308" s="183">
        <f t="shared" si="197"/>
        <v>0</v>
      </c>
      <c r="W308" s="183">
        <f t="shared" si="197"/>
        <v>0</v>
      </c>
      <c r="X308" s="183">
        <f t="shared" si="197"/>
        <v>0</v>
      </c>
      <c r="Y308" s="183">
        <f t="shared" si="197"/>
        <v>0</v>
      </c>
      <c r="Z308" s="183">
        <f t="shared" si="197"/>
        <v>0</v>
      </c>
      <c r="AA308" s="183">
        <f t="shared" si="197"/>
        <v>0</v>
      </c>
      <c r="AB308" s="183">
        <f t="shared" si="197"/>
        <v>0</v>
      </c>
      <c r="AC308" s="183">
        <f t="shared" si="197"/>
        <v>0</v>
      </c>
      <c r="AD308" s="183">
        <f t="shared" si="197"/>
        <v>0</v>
      </c>
      <c r="AE308" s="183">
        <f t="shared" si="197"/>
        <v>0</v>
      </c>
      <c r="AF308" s="183">
        <f t="shared" si="197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198"/>
        <v>0</v>
      </c>
      <c r="D309" s="183">
        <f t="shared" si="198"/>
        <v>0</v>
      </c>
      <c r="E309" s="183">
        <f t="shared" si="198"/>
        <v>0</v>
      </c>
      <c r="F309" s="183">
        <f t="shared" si="198"/>
        <v>0</v>
      </c>
      <c r="G309" s="183">
        <f t="shared" si="198"/>
        <v>0</v>
      </c>
      <c r="H309" s="183">
        <f t="shared" si="198"/>
        <v>0</v>
      </c>
      <c r="I309" s="183">
        <f t="shared" si="198"/>
        <v>0</v>
      </c>
      <c r="J309" s="183">
        <f t="shared" si="198"/>
        <v>0</v>
      </c>
      <c r="K309" s="183">
        <f t="shared" si="198"/>
        <v>0</v>
      </c>
      <c r="L309" s="183">
        <f t="shared" si="198"/>
        <v>0</v>
      </c>
      <c r="M309" s="183">
        <f t="shared" si="198"/>
        <v>0</v>
      </c>
      <c r="N309" s="183">
        <f t="shared" si="198"/>
        <v>0</v>
      </c>
      <c r="O309" s="183">
        <f t="shared" si="198"/>
        <v>0</v>
      </c>
      <c r="P309" s="183">
        <f t="shared" si="198"/>
        <v>0</v>
      </c>
      <c r="Q309" s="183">
        <f t="shared" si="198"/>
        <v>0</v>
      </c>
      <c r="R309" s="183">
        <f t="shared" si="198"/>
        <v>0</v>
      </c>
      <c r="S309" s="183">
        <f t="shared" si="197"/>
        <v>0</v>
      </c>
      <c r="T309" s="183">
        <f t="shared" si="197"/>
        <v>0</v>
      </c>
      <c r="U309" s="183">
        <f t="shared" si="197"/>
        <v>0</v>
      </c>
      <c r="V309" s="183">
        <f t="shared" si="197"/>
        <v>0</v>
      </c>
      <c r="W309" s="183">
        <f t="shared" si="197"/>
        <v>0</v>
      </c>
      <c r="X309" s="183">
        <f t="shared" si="197"/>
        <v>0</v>
      </c>
      <c r="Y309" s="183">
        <f t="shared" si="197"/>
        <v>0</v>
      </c>
      <c r="Z309" s="183">
        <f t="shared" si="197"/>
        <v>0</v>
      </c>
      <c r="AA309" s="183">
        <f t="shared" si="197"/>
        <v>0</v>
      </c>
      <c r="AB309" s="183">
        <f t="shared" si="197"/>
        <v>0</v>
      </c>
      <c r="AC309" s="183">
        <f t="shared" si="197"/>
        <v>0</v>
      </c>
      <c r="AD309" s="183">
        <f t="shared" si="197"/>
        <v>0</v>
      </c>
      <c r="AE309" s="183">
        <f t="shared" si="197"/>
        <v>0</v>
      </c>
      <c r="AF309" s="183">
        <f t="shared" si="197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198"/>
        <v>0</v>
      </c>
      <c r="D310" s="209">
        <f t="shared" si="198"/>
        <v>0</v>
      </c>
      <c r="E310" s="209">
        <f t="shared" si="198"/>
        <v>0</v>
      </c>
      <c r="F310" s="209">
        <f t="shared" si="198"/>
        <v>0</v>
      </c>
      <c r="G310" s="209">
        <f t="shared" si="198"/>
        <v>0</v>
      </c>
      <c r="H310" s="209">
        <f t="shared" si="198"/>
        <v>0</v>
      </c>
      <c r="I310" s="209">
        <f t="shared" si="198"/>
        <v>0</v>
      </c>
      <c r="J310" s="209">
        <f t="shared" si="198"/>
        <v>0</v>
      </c>
      <c r="K310" s="209">
        <f t="shared" si="198"/>
        <v>0</v>
      </c>
      <c r="L310" s="209">
        <f t="shared" si="198"/>
        <v>0</v>
      </c>
      <c r="M310" s="209">
        <f t="shared" si="198"/>
        <v>0</v>
      </c>
      <c r="N310" s="209">
        <f t="shared" si="198"/>
        <v>0</v>
      </c>
      <c r="O310" s="209">
        <f t="shared" si="198"/>
        <v>0</v>
      </c>
      <c r="P310" s="209">
        <f t="shared" si="198"/>
        <v>0</v>
      </c>
      <c r="Q310" s="209">
        <f t="shared" si="198"/>
        <v>0</v>
      </c>
      <c r="R310" s="209">
        <f t="shared" si="198"/>
        <v>0</v>
      </c>
      <c r="S310" s="209">
        <f t="shared" si="197"/>
        <v>0</v>
      </c>
      <c r="T310" s="209">
        <f t="shared" si="197"/>
        <v>0</v>
      </c>
      <c r="U310" s="209">
        <f t="shared" si="197"/>
        <v>0</v>
      </c>
      <c r="V310" s="209">
        <f t="shared" si="197"/>
        <v>0</v>
      </c>
      <c r="W310" s="209">
        <f t="shared" si="197"/>
        <v>0</v>
      </c>
      <c r="X310" s="209">
        <f t="shared" si="197"/>
        <v>0</v>
      </c>
      <c r="Y310" s="209">
        <f t="shared" si="197"/>
        <v>0</v>
      </c>
      <c r="Z310" s="209">
        <f t="shared" si="197"/>
        <v>0</v>
      </c>
      <c r="AA310" s="209">
        <f t="shared" si="197"/>
        <v>0</v>
      </c>
      <c r="AB310" s="209">
        <f t="shared" si="197"/>
        <v>0</v>
      </c>
      <c r="AC310" s="209">
        <f t="shared" si="197"/>
        <v>0</v>
      </c>
      <c r="AD310" s="209">
        <f t="shared" si="197"/>
        <v>0</v>
      </c>
      <c r="AE310" s="209">
        <f t="shared" si="197"/>
        <v>0</v>
      </c>
      <c r="AF310" s="209">
        <f t="shared" si="197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v>0</v>
      </c>
      <c r="C311" s="212">
        <f t="shared" ref="C311:AG311" si="199">SUM(C180:C310)</f>
        <v>0</v>
      </c>
      <c r="D311" s="212">
        <f t="shared" si="199"/>
        <v>0</v>
      </c>
      <c r="E311" s="212">
        <f t="shared" si="199"/>
        <v>0</v>
      </c>
      <c r="F311" s="212">
        <f t="shared" si="199"/>
        <v>0</v>
      </c>
      <c r="G311" s="212">
        <f t="shared" si="199"/>
        <v>0</v>
      </c>
      <c r="H311" s="212">
        <f t="shared" si="199"/>
        <v>0</v>
      </c>
      <c r="I311" s="212">
        <f t="shared" si="199"/>
        <v>0</v>
      </c>
      <c r="J311" s="212">
        <f t="shared" si="199"/>
        <v>0</v>
      </c>
      <c r="K311" s="212">
        <f t="shared" si="199"/>
        <v>0</v>
      </c>
      <c r="L311" s="212">
        <f t="shared" si="199"/>
        <v>0</v>
      </c>
      <c r="M311" s="212">
        <f t="shared" si="199"/>
        <v>0</v>
      </c>
      <c r="N311" s="212">
        <f t="shared" si="199"/>
        <v>0</v>
      </c>
      <c r="O311" s="212">
        <f t="shared" si="199"/>
        <v>0</v>
      </c>
      <c r="P311" s="212">
        <f t="shared" si="199"/>
        <v>0</v>
      </c>
      <c r="Q311" s="212">
        <f t="shared" si="199"/>
        <v>0</v>
      </c>
      <c r="R311" s="212">
        <f t="shared" si="199"/>
        <v>0</v>
      </c>
      <c r="S311" s="212">
        <f t="shared" si="199"/>
        <v>0</v>
      </c>
      <c r="T311" s="212">
        <f t="shared" si="199"/>
        <v>0</v>
      </c>
      <c r="U311" s="212">
        <f t="shared" si="199"/>
        <v>0</v>
      </c>
      <c r="V311" s="212">
        <f t="shared" si="199"/>
        <v>0</v>
      </c>
      <c r="W311" s="212">
        <f t="shared" si="199"/>
        <v>0</v>
      </c>
      <c r="X311" s="212">
        <f t="shared" si="199"/>
        <v>0</v>
      </c>
      <c r="Y311" s="212">
        <f t="shared" si="199"/>
        <v>0</v>
      </c>
      <c r="Z311" s="212">
        <f t="shared" si="199"/>
        <v>0</v>
      </c>
      <c r="AA311" s="212">
        <f t="shared" si="199"/>
        <v>0</v>
      </c>
      <c r="AB311" s="212">
        <f t="shared" ref="AB311:AC311" si="200">SUM(AB180:AB310)</f>
        <v>0</v>
      </c>
      <c r="AC311" s="212">
        <f t="shared" si="200"/>
        <v>0</v>
      </c>
      <c r="AD311" s="212">
        <f t="shared" ref="AD311:AE311" si="201">SUM(AD180:AD310)</f>
        <v>0</v>
      </c>
      <c r="AE311" s="212">
        <f t="shared" si="201"/>
        <v>0</v>
      </c>
      <c r="AF311" s="212">
        <f t="shared" ref="AF311" si="202">SUM(AF180:AF310)</f>
        <v>0</v>
      </c>
      <c r="AG311" s="214">
        <f t="shared" si="199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203">B313</f>
        <v>0</v>
      </c>
      <c r="D313" s="181">
        <f t="shared" si="203"/>
        <v>0</v>
      </c>
      <c r="E313" s="181">
        <f t="shared" si="203"/>
        <v>0</v>
      </c>
      <c r="F313" s="181">
        <f t="shared" si="203"/>
        <v>0</v>
      </c>
      <c r="G313" s="181">
        <f t="shared" si="203"/>
        <v>0</v>
      </c>
      <c r="H313" s="181">
        <f t="shared" si="203"/>
        <v>0</v>
      </c>
      <c r="I313" s="181">
        <f t="shared" si="203"/>
        <v>0</v>
      </c>
      <c r="J313" s="181">
        <f t="shared" si="203"/>
        <v>0</v>
      </c>
      <c r="K313" s="181">
        <f t="shared" si="203"/>
        <v>0</v>
      </c>
      <c r="L313" s="181">
        <f t="shared" si="203"/>
        <v>0</v>
      </c>
      <c r="M313" s="181">
        <f t="shared" si="203"/>
        <v>0</v>
      </c>
      <c r="N313" s="181">
        <f t="shared" si="203"/>
        <v>0</v>
      </c>
      <c r="O313" s="181">
        <f t="shared" si="203"/>
        <v>0</v>
      </c>
      <c r="P313" s="181">
        <f t="shared" si="203"/>
        <v>0</v>
      </c>
      <c r="Q313" s="181">
        <f t="shared" si="203"/>
        <v>0</v>
      </c>
      <c r="R313" s="181">
        <f t="shared" si="203"/>
        <v>0</v>
      </c>
      <c r="S313" s="181">
        <f t="shared" ref="S313:AA331" si="204">R313</f>
        <v>0</v>
      </c>
      <c r="T313" s="181">
        <f t="shared" si="204"/>
        <v>0</v>
      </c>
      <c r="U313" s="181">
        <f t="shared" si="204"/>
        <v>0</v>
      </c>
      <c r="V313" s="181">
        <f t="shared" si="204"/>
        <v>0</v>
      </c>
      <c r="W313" s="181">
        <f t="shared" si="204"/>
        <v>0</v>
      </c>
      <c r="X313" s="181">
        <f t="shared" si="204"/>
        <v>0</v>
      </c>
      <c r="Y313" s="181">
        <f t="shared" si="204"/>
        <v>0</v>
      </c>
      <c r="Z313" s="181">
        <f t="shared" si="204"/>
        <v>0</v>
      </c>
      <c r="AA313" s="181">
        <f t="shared" si="204"/>
        <v>0</v>
      </c>
      <c r="AB313" s="181">
        <f t="shared" ref="AB313:AF330" si="205">AA313</f>
        <v>0</v>
      </c>
      <c r="AC313" s="181">
        <f t="shared" si="205"/>
        <v>0</v>
      </c>
      <c r="AD313" s="181">
        <f t="shared" si="205"/>
        <v>0</v>
      </c>
      <c r="AE313" s="181">
        <f t="shared" si="205"/>
        <v>0</v>
      </c>
      <c r="AF313" s="181">
        <f t="shared" si="205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203"/>
        <v>0</v>
      </c>
      <c r="D314" s="183">
        <f t="shared" si="203"/>
        <v>0</v>
      </c>
      <c r="E314" s="183">
        <f t="shared" si="203"/>
        <v>0</v>
      </c>
      <c r="F314" s="183">
        <f t="shared" si="203"/>
        <v>0</v>
      </c>
      <c r="G314" s="183">
        <f t="shared" si="203"/>
        <v>0</v>
      </c>
      <c r="H314" s="183">
        <f t="shared" si="203"/>
        <v>0</v>
      </c>
      <c r="I314" s="183">
        <f t="shared" si="203"/>
        <v>0</v>
      </c>
      <c r="J314" s="183">
        <f t="shared" si="203"/>
        <v>0</v>
      </c>
      <c r="K314" s="183">
        <f t="shared" si="203"/>
        <v>0</v>
      </c>
      <c r="L314" s="183">
        <f t="shared" si="203"/>
        <v>0</v>
      </c>
      <c r="M314" s="183">
        <f t="shared" si="203"/>
        <v>0</v>
      </c>
      <c r="N314" s="183">
        <f t="shared" si="203"/>
        <v>0</v>
      </c>
      <c r="O314" s="183">
        <f t="shared" si="203"/>
        <v>0</v>
      </c>
      <c r="P314" s="183">
        <f t="shared" si="203"/>
        <v>0</v>
      </c>
      <c r="Q314" s="183">
        <f t="shared" si="203"/>
        <v>0</v>
      </c>
      <c r="R314" s="183">
        <f t="shared" si="203"/>
        <v>0</v>
      </c>
      <c r="S314" s="183">
        <f t="shared" si="204"/>
        <v>0</v>
      </c>
      <c r="T314" s="183">
        <f t="shared" si="204"/>
        <v>0</v>
      </c>
      <c r="U314" s="183">
        <f t="shared" si="204"/>
        <v>0</v>
      </c>
      <c r="V314" s="183">
        <f t="shared" si="204"/>
        <v>0</v>
      </c>
      <c r="W314" s="183">
        <f t="shared" si="204"/>
        <v>0</v>
      </c>
      <c r="X314" s="183">
        <f t="shared" si="204"/>
        <v>0</v>
      </c>
      <c r="Y314" s="183">
        <f t="shared" si="204"/>
        <v>0</v>
      </c>
      <c r="Z314" s="183">
        <f t="shared" si="204"/>
        <v>0</v>
      </c>
      <c r="AA314" s="183">
        <f t="shared" si="204"/>
        <v>0</v>
      </c>
      <c r="AB314" s="183">
        <f t="shared" si="205"/>
        <v>0</v>
      </c>
      <c r="AC314" s="183">
        <f t="shared" si="205"/>
        <v>0</v>
      </c>
      <c r="AD314" s="183">
        <f t="shared" si="205"/>
        <v>0</v>
      </c>
      <c r="AE314" s="183">
        <f t="shared" si="205"/>
        <v>0</v>
      </c>
      <c r="AF314" s="183">
        <f t="shared" si="205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203"/>
        <v>0</v>
      </c>
      <c r="D315" s="183">
        <f t="shared" si="203"/>
        <v>0</v>
      </c>
      <c r="E315" s="183">
        <f t="shared" si="203"/>
        <v>0</v>
      </c>
      <c r="F315" s="183">
        <f t="shared" si="203"/>
        <v>0</v>
      </c>
      <c r="G315" s="183">
        <f t="shared" si="203"/>
        <v>0</v>
      </c>
      <c r="H315" s="183">
        <f t="shared" si="203"/>
        <v>0</v>
      </c>
      <c r="I315" s="183">
        <f t="shared" si="203"/>
        <v>0</v>
      </c>
      <c r="J315" s="183">
        <f t="shared" si="203"/>
        <v>0</v>
      </c>
      <c r="K315" s="183">
        <f t="shared" si="203"/>
        <v>0</v>
      </c>
      <c r="L315" s="183">
        <f t="shared" si="203"/>
        <v>0</v>
      </c>
      <c r="M315" s="183">
        <f t="shared" si="203"/>
        <v>0</v>
      </c>
      <c r="N315" s="183">
        <f t="shared" si="203"/>
        <v>0</v>
      </c>
      <c r="O315" s="183">
        <f t="shared" si="203"/>
        <v>0</v>
      </c>
      <c r="P315" s="183">
        <f t="shared" si="203"/>
        <v>0</v>
      </c>
      <c r="Q315" s="183">
        <f t="shared" si="203"/>
        <v>0</v>
      </c>
      <c r="R315" s="183">
        <f t="shared" si="203"/>
        <v>0</v>
      </c>
      <c r="S315" s="183">
        <f t="shared" si="204"/>
        <v>0</v>
      </c>
      <c r="T315" s="183">
        <f t="shared" si="204"/>
        <v>0</v>
      </c>
      <c r="U315" s="183">
        <f t="shared" si="204"/>
        <v>0</v>
      </c>
      <c r="V315" s="183">
        <f t="shared" si="204"/>
        <v>0</v>
      </c>
      <c r="W315" s="183">
        <f t="shared" si="204"/>
        <v>0</v>
      </c>
      <c r="X315" s="183">
        <f t="shared" si="204"/>
        <v>0</v>
      </c>
      <c r="Y315" s="183">
        <f t="shared" si="204"/>
        <v>0</v>
      </c>
      <c r="Z315" s="183">
        <f t="shared" si="204"/>
        <v>0</v>
      </c>
      <c r="AA315" s="183">
        <f t="shared" si="204"/>
        <v>0</v>
      </c>
      <c r="AB315" s="183">
        <f t="shared" si="205"/>
        <v>0</v>
      </c>
      <c r="AC315" s="183">
        <f t="shared" si="205"/>
        <v>0</v>
      </c>
      <c r="AD315" s="183">
        <f t="shared" si="205"/>
        <v>0</v>
      </c>
      <c r="AE315" s="183">
        <f t="shared" si="205"/>
        <v>0</v>
      </c>
      <c r="AF315" s="183">
        <f t="shared" si="205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203"/>
        <v>0</v>
      </c>
      <c r="D316" s="183">
        <f t="shared" si="203"/>
        <v>0</v>
      </c>
      <c r="E316" s="183">
        <f t="shared" si="203"/>
        <v>0</v>
      </c>
      <c r="F316" s="183">
        <f t="shared" si="203"/>
        <v>0</v>
      </c>
      <c r="G316" s="183">
        <f t="shared" si="203"/>
        <v>0</v>
      </c>
      <c r="H316" s="183">
        <f t="shared" si="203"/>
        <v>0</v>
      </c>
      <c r="I316" s="183">
        <f t="shared" si="203"/>
        <v>0</v>
      </c>
      <c r="J316" s="183">
        <f t="shared" si="203"/>
        <v>0</v>
      </c>
      <c r="K316" s="183">
        <f t="shared" si="203"/>
        <v>0</v>
      </c>
      <c r="L316" s="183">
        <f t="shared" si="203"/>
        <v>0</v>
      </c>
      <c r="M316" s="183">
        <f t="shared" si="203"/>
        <v>0</v>
      </c>
      <c r="N316" s="183">
        <f t="shared" si="203"/>
        <v>0</v>
      </c>
      <c r="O316" s="183">
        <f t="shared" si="203"/>
        <v>0</v>
      </c>
      <c r="P316" s="183">
        <f t="shared" si="203"/>
        <v>0</v>
      </c>
      <c r="Q316" s="183">
        <f t="shared" si="203"/>
        <v>0</v>
      </c>
      <c r="R316" s="183">
        <f t="shared" si="203"/>
        <v>0</v>
      </c>
      <c r="S316" s="183">
        <f t="shared" si="204"/>
        <v>0</v>
      </c>
      <c r="T316" s="183">
        <f t="shared" si="204"/>
        <v>0</v>
      </c>
      <c r="U316" s="183">
        <f t="shared" si="204"/>
        <v>0</v>
      </c>
      <c r="V316" s="183">
        <f t="shared" si="204"/>
        <v>0</v>
      </c>
      <c r="W316" s="183">
        <f t="shared" si="204"/>
        <v>0</v>
      </c>
      <c r="X316" s="183">
        <f t="shared" si="204"/>
        <v>0</v>
      </c>
      <c r="Y316" s="183">
        <f t="shared" si="204"/>
        <v>0</v>
      </c>
      <c r="Z316" s="183">
        <f t="shared" si="204"/>
        <v>0</v>
      </c>
      <c r="AA316" s="183">
        <f t="shared" si="204"/>
        <v>0</v>
      </c>
      <c r="AB316" s="183">
        <f t="shared" si="205"/>
        <v>0</v>
      </c>
      <c r="AC316" s="183">
        <f t="shared" si="205"/>
        <v>0</v>
      </c>
      <c r="AD316" s="183">
        <f t="shared" si="205"/>
        <v>0</v>
      </c>
      <c r="AE316" s="183">
        <f t="shared" si="205"/>
        <v>0</v>
      </c>
      <c r="AF316" s="183">
        <f t="shared" si="205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203"/>
        <v>0</v>
      </c>
      <c r="D317" s="183">
        <f t="shared" si="203"/>
        <v>0</v>
      </c>
      <c r="E317" s="183">
        <f t="shared" si="203"/>
        <v>0</v>
      </c>
      <c r="F317" s="183">
        <f t="shared" si="203"/>
        <v>0</v>
      </c>
      <c r="G317" s="183">
        <f t="shared" si="203"/>
        <v>0</v>
      </c>
      <c r="H317" s="183">
        <f t="shared" si="203"/>
        <v>0</v>
      </c>
      <c r="I317" s="183">
        <f t="shared" si="203"/>
        <v>0</v>
      </c>
      <c r="J317" s="183">
        <f t="shared" si="203"/>
        <v>0</v>
      </c>
      <c r="K317" s="183">
        <f t="shared" si="203"/>
        <v>0</v>
      </c>
      <c r="L317" s="183">
        <f t="shared" si="203"/>
        <v>0</v>
      </c>
      <c r="M317" s="183">
        <f t="shared" si="203"/>
        <v>0</v>
      </c>
      <c r="N317" s="183">
        <f t="shared" si="203"/>
        <v>0</v>
      </c>
      <c r="O317" s="183">
        <f t="shared" si="203"/>
        <v>0</v>
      </c>
      <c r="P317" s="183">
        <f t="shared" si="203"/>
        <v>0</v>
      </c>
      <c r="Q317" s="183">
        <f t="shared" si="203"/>
        <v>0</v>
      </c>
      <c r="R317" s="183">
        <f t="shared" si="203"/>
        <v>0</v>
      </c>
      <c r="S317" s="183">
        <f t="shared" si="204"/>
        <v>0</v>
      </c>
      <c r="T317" s="183">
        <f t="shared" si="204"/>
        <v>0</v>
      </c>
      <c r="U317" s="183">
        <f t="shared" si="204"/>
        <v>0</v>
      </c>
      <c r="V317" s="183">
        <f t="shared" si="204"/>
        <v>0</v>
      </c>
      <c r="W317" s="183">
        <f t="shared" si="204"/>
        <v>0</v>
      </c>
      <c r="X317" s="183">
        <f t="shared" si="204"/>
        <v>0</v>
      </c>
      <c r="Y317" s="183">
        <f t="shared" si="204"/>
        <v>0</v>
      </c>
      <c r="Z317" s="183">
        <f t="shared" si="204"/>
        <v>0</v>
      </c>
      <c r="AA317" s="183">
        <f t="shared" si="204"/>
        <v>0</v>
      </c>
      <c r="AB317" s="183">
        <f t="shared" si="205"/>
        <v>0</v>
      </c>
      <c r="AC317" s="183">
        <f t="shared" si="205"/>
        <v>0</v>
      </c>
      <c r="AD317" s="183">
        <f t="shared" si="205"/>
        <v>0</v>
      </c>
      <c r="AE317" s="183">
        <f t="shared" si="205"/>
        <v>0</v>
      </c>
      <c r="AF317" s="183">
        <f t="shared" si="205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203"/>
        <v>0</v>
      </c>
      <c r="D318" s="183">
        <f t="shared" si="203"/>
        <v>0</v>
      </c>
      <c r="E318" s="183">
        <f t="shared" si="203"/>
        <v>0</v>
      </c>
      <c r="F318" s="183">
        <f t="shared" si="203"/>
        <v>0</v>
      </c>
      <c r="G318" s="183">
        <f t="shared" si="203"/>
        <v>0</v>
      </c>
      <c r="H318" s="183">
        <f t="shared" si="203"/>
        <v>0</v>
      </c>
      <c r="I318" s="183">
        <f t="shared" si="203"/>
        <v>0</v>
      </c>
      <c r="J318" s="183">
        <f t="shared" si="203"/>
        <v>0</v>
      </c>
      <c r="K318" s="183">
        <f t="shared" si="203"/>
        <v>0</v>
      </c>
      <c r="L318" s="183">
        <f t="shared" si="203"/>
        <v>0</v>
      </c>
      <c r="M318" s="183">
        <f t="shared" si="203"/>
        <v>0</v>
      </c>
      <c r="N318" s="183">
        <f t="shared" si="203"/>
        <v>0</v>
      </c>
      <c r="O318" s="183">
        <f t="shared" si="203"/>
        <v>0</v>
      </c>
      <c r="P318" s="183">
        <f t="shared" si="203"/>
        <v>0</v>
      </c>
      <c r="Q318" s="183">
        <f t="shared" si="203"/>
        <v>0</v>
      </c>
      <c r="R318" s="183">
        <f t="shared" si="203"/>
        <v>0</v>
      </c>
      <c r="S318" s="183">
        <f t="shared" si="204"/>
        <v>0</v>
      </c>
      <c r="T318" s="183">
        <f t="shared" si="204"/>
        <v>0</v>
      </c>
      <c r="U318" s="183">
        <f t="shared" si="204"/>
        <v>0</v>
      </c>
      <c r="V318" s="183">
        <f t="shared" si="204"/>
        <v>0</v>
      </c>
      <c r="W318" s="183">
        <f t="shared" si="204"/>
        <v>0</v>
      </c>
      <c r="X318" s="183">
        <f t="shared" si="204"/>
        <v>0</v>
      </c>
      <c r="Y318" s="183">
        <f t="shared" si="204"/>
        <v>0</v>
      </c>
      <c r="Z318" s="183">
        <f t="shared" si="204"/>
        <v>0</v>
      </c>
      <c r="AA318" s="183">
        <f t="shared" si="204"/>
        <v>0</v>
      </c>
      <c r="AB318" s="183">
        <f t="shared" si="205"/>
        <v>0</v>
      </c>
      <c r="AC318" s="183">
        <f t="shared" si="205"/>
        <v>0</v>
      </c>
      <c r="AD318" s="183">
        <f t="shared" si="205"/>
        <v>0</v>
      </c>
      <c r="AE318" s="183">
        <f t="shared" si="205"/>
        <v>0</v>
      </c>
      <c r="AF318" s="183">
        <f t="shared" si="205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203"/>
        <v>0</v>
      </c>
      <c r="D319" s="183">
        <f t="shared" si="203"/>
        <v>0</v>
      </c>
      <c r="E319" s="183">
        <f t="shared" si="203"/>
        <v>0</v>
      </c>
      <c r="F319" s="183">
        <f t="shared" si="203"/>
        <v>0</v>
      </c>
      <c r="G319" s="183">
        <f t="shared" si="203"/>
        <v>0</v>
      </c>
      <c r="H319" s="183">
        <f t="shared" si="203"/>
        <v>0</v>
      </c>
      <c r="I319" s="183">
        <f t="shared" si="203"/>
        <v>0</v>
      </c>
      <c r="J319" s="183">
        <f t="shared" si="203"/>
        <v>0</v>
      </c>
      <c r="K319" s="183">
        <f t="shared" si="203"/>
        <v>0</v>
      </c>
      <c r="L319" s="183">
        <f t="shared" si="203"/>
        <v>0</v>
      </c>
      <c r="M319" s="183">
        <f t="shared" si="203"/>
        <v>0</v>
      </c>
      <c r="N319" s="183">
        <f t="shared" si="203"/>
        <v>0</v>
      </c>
      <c r="O319" s="183">
        <f t="shared" si="203"/>
        <v>0</v>
      </c>
      <c r="P319" s="183">
        <f t="shared" si="203"/>
        <v>0</v>
      </c>
      <c r="Q319" s="183">
        <f t="shared" si="203"/>
        <v>0</v>
      </c>
      <c r="R319" s="183">
        <f t="shared" si="203"/>
        <v>0</v>
      </c>
      <c r="S319" s="183">
        <f t="shared" si="204"/>
        <v>0</v>
      </c>
      <c r="T319" s="183">
        <f t="shared" si="204"/>
        <v>0</v>
      </c>
      <c r="U319" s="183">
        <f t="shared" si="204"/>
        <v>0</v>
      </c>
      <c r="V319" s="183">
        <f t="shared" si="204"/>
        <v>0</v>
      </c>
      <c r="W319" s="183">
        <f t="shared" si="204"/>
        <v>0</v>
      </c>
      <c r="X319" s="183">
        <f t="shared" si="204"/>
        <v>0</v>
      </c>
      <c r="Y319" s="183">
        <f t="shared" si="204"/>
        <v>0</v>
      </c>
      <c r="Z319" s="183">
        <f t="shared" si="204"/>
        <v>0</v>
      </c>
      <c r="AA319" s="183">
        <f t="shared" si="204"/>
        <v>0</v>
      </c>
      <c r="AB319" s="183">
        <f t="shared" si="205"/>
        <v>0</v>
      </c>
      <c r="AC319" s="183">
        <f t="shared" si="205"/>
        <v>0</v>
      </c>
      <c r="AD319" s="183">
        <f t="shared" si="205"/>
        <v>0</v>
      </c>
      <c r="AE319" s="183">
        <f t="shared" si="205"/>
        <v>0</v>
      </c>
      <c r="AF319" s="183">
        <f t="shared" si="205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203"/>
        <v>0</v>
      </c>
      <c r="D320" s="183">
        <f t="shared" si="203"/>
        <v>0</v>
      </c>
      <c r="E320" s="183">
        <f t="shared" si="203"/>
        <v>0</v>
      </c>
      <c r="F320" s="183">
        <f t="shared" si="203"/>
        <v>0</v>
      </c>
      <c r="G320" s="183">
        <f t="shared" si="203"/>
        <v>0</v>
      </c>
      <c r="H320" s="183">
        <f t="shared" si="203"/>
        <v>0</v>
      </c>
      <c r="I320" s="183">
        <f t="shared" si="203"/>
        <v>0</v>
      </c>
      <c r="J320" s="183">
        <f t="shared" si="203"/>
        <v>0</v>
      </c>
      <c r="K320" s="183">
        <f t="shared" si="203"/>
        <v>0</v>
      </c>
      <c r="L320" s="183">
        <f t="shared" si="203"/>
        <v>0</v>
      </c>
      <c r="M320" s="183">
        <f t="shared" si="203"/>
        <v>0</v>
      </c>
      <c r="N320" s="183">
        <f t="shared" si="203"/>
        <v>0</v>
      </c>
      <c r="O320" s="183">
        <f t="shared" si="203"/>
        <v>0</v>
      </c>
      <c r="P320" s="183">
        <f t="shared" si="203"/>
        <v>0</v>
      </c>
      <c r="Q320" s="183">
        <f t="shared" si="203"/>
        <v>0</v>
      </c>
      <c r="R320" s="183">
        <f t="shared" si="203"/>
        <v>0</v>
      </c>
      <c r="S320" s="183">
        <f t="shared" si="204"/>
        <v>0</v>
      </c>
      <c r="T320" s="183">
        <f t="shared" si="204"/>
        <v>0</v>
      </c>
      <c r="U320" s="183">
        <f t="shared" si="204"/>
        <v>0</v>
      </c>
      <c r="V320" s="183">
        <f t="shared" si="204"/>
        <v>0</v>
      </c>
      <c r="W320" s="183">
        <f t="shared" si="204"/>
        <v>0</v>
      </c>
      <c r="X320" s="183">
        <f t="shared" si="204"/>
        <v>0</v>
      </c>
      <c r="Y320" s="183">
        <f t="shared" si="204"/>
        <v>0</v>
      </c>
      <c r="Z320" s="183">
        <f t="shared" si="204"/>
        <v>0</v>
      </c>
      <c r="AA320" s="183">
        <f t="shared" si="204"/>
        <v>0</v>
      </c>
      <c r="AB320" s="183">
        <f t="shared" si="205"/>
        <v>0</v>
      </c>
      <c r="AC320" s="183">
        <f t="shared" si="205"/>
        <v>0</v>
      </c>
      <c r="AD320" s="183">
        <f t="shared" si="205"/>
        <v>0</v>
      </c>
      <c r="AE320" s="183">
        <f t="shared" si="205"/>
        <v>0</v>
      </c>
      <c r="AF320" s="183">
        <f t="shared" si="205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203"/>
        <v>0</v>
      </c>
      <c r="D321" s="183">
        <f t="shared" si="203"/>
        <v>0</v>
      </c>
      <c r="E321" s="183">
        <f t="shared" si="203"/>
        <v>0</v>
      </c>
      <c r="F321" s="183">
        <f t="shared" si="203"/>
        <v>0</v>
      </c>
      <c r="G321" s="183">
        <f t="shared" si="203"/>
        <v>0</v>
      </c>
      <c r="H321" s="183">
        <f t="shared" si="203"/>
        <v>0</v>
      </c>
      <c r="I321" s="183">
        <f t="shared" si="203"/>
        <v>0</v>
      </c>
      <c r="J321" s="183">
        <f t="shared" si="203"/>
        <v>0</v>
      </c>
      <c r="K321" s="183">
        <f t="shared" si="203"/>
        <v>0</v>
      </c>
      <c r="L321" s="183">
        <f t="shared" si="203"/>
        <v>0</v>
      </c>
      <c r="M321" s="183">
        <f t="shared" si="203"/>
        <v>0</v>
      </c>
      <c r="N321" s="183">
        <f t="shared" si="203"/>
        <v>0</v>
      </c>
      <c r="O321" s="183">
        <f t="shared" si="203"/>
        <v>0</v>
      </c>
      <c r="P321" s="183">
        <f t="shared" si="203"/>
        <v>0</v>
      </c>
      <c r="Q321" s="183">
        <f t="shared" si="203"/>
        <v>0</v>
      </c>
      <c r="R321" s="183">
        <f t="shared" si="203"/>
        <v>0</v>
      </c>
      <c r="S321" s="183">
        <f t="shared" si="204"/>
        <v>0</v>
      </c>
      <c r="T321" s="183">
        <f t="shared" si="204"/>
        <v>0</v>
      </c>
      <c r="U321" s="183">
        <f t="shared" si="204"/>
        <v>0</v>
      </c>
      <c r="V321" s="183">
        <f t="shared" si="204"/>
        <v>0</v>
      </c>
      <c r="W321" s="183">
        <f t="shared" si="204"/>
        <v>0</v>
      </c>
      <c r="X321" s="183">
        <f t="shared" si="204"/>
        <v>0</v>
      </c>
      <c r="Y321" s="183">
        <f t="shared" si="204"/>
        <v>0</v>
      </c>
      <c r="Z321" s="183">
        <f t="shared" si="204"/>
        <v>0</v>
      </c>
      <c r="AA321" s="183">
        <f t="shared" si="204"/>
        <v>0</v>
      </c>
      <c r="AB321" s="183">
        <f t="shared" si="205"/>
        <v>0</v>
      </c>
      <c r="AC321" s="183">
        <f t="shared" si="205"/>
        <v>0</v>
      </c>
      <c r="AD321" s="183">
        <f t="shared" si="205"/>
        <v>0</v>
      </c>
      <c r="AE321" s="183">
        <f t="shared" si="205"/>
        <v>0</v>
      </c>
      <c r="AF321" s="183">
        <f t="shared" si="205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203"/>
        <v>0</v>
      </c>
      <c r="D322" s="183">
        <f t="shared" si="203"/>
        <v>0</v>
      </c>
      <c r="E322" s="183">
        <f t="shared" si="203"/>
        <v>0</v>
      </c>
      <c r="F322" s="183">
        <f t="shared" si="203"/>
        <v>0</v>
      </c>
      <c r="G322" s="183">
        <f t="shared" si="203"/>
        <v>0</v>
      </c>
      <c r="H322" s="183">
        <f t="shared" si="203"/>
        <v>0</v>
      </c>
      <c r="I322" s="183">
        <f t="shared" si="203"/>
        <v>0</v>
      </c>
      <c r="J322" s="183">
        <f t="shared" si="203"/>
        <v>0</v>
      </c>
      <c r="K322" s="183">
        <f t="shared" si="203"/>
        <v>0</v>
      </c>
      <c r="L322" s="183">
        <f t="shared" si="203"/>
        <v>0</v>
      </c>
      <c r="M322" s="183">
        <f t="shared" si="203"/>
        <v>0</v>
      </c>
      <c r="N322" s="183">
        <f t="shared" si="203"/>
        <v>0</v>
      </c>
      <c r="O322" s="183">
        <f t="shared" si="203"/>
        <v>0</v>
      </c>
      <c r="P322" s="183">
        <f t="shared" si="203"/>
        <v>0</v>
      </c>
      <c r="Q322" s="183">
        <f t="shared" si="203"/>
        <v>0</v>
      </c>
      <c r="R322" s="183">
        <f t="shared" si="203"/>
        <v>0</v>
      </c>
      <c r="S322" s="183">
        <f t="shared" si="204"/>
        <v>0</v>
      </c>
      <c r="T322" s="183">
        <f t="shared" si="204"/>
        <v>0</v>
      </c>
      <c r="U322" s="183">
        <f t="shared" si="204"/>
        <v>0</v>
      </c>
      <c r="V322" s="183">
        <f t="shared" si="204"/>
        <v>0</v>
      </c>
      <c r="W322" s="183">
        <f t="shared" si="204"/>
        <v>0</v>
      </c>
      <c r="X322" s="183">
        <f t="shared" si="204"/>
        <v>0</v>
      </c>
      <c r="Y322" s="183">
        <f t="shared" si="204"/>
        <v>0</v>
      </c>
      <c r="Z322" s="183">
        <f t="shared" si="204"/>
        <v>0</v>
      </c>
      <c r="AA322" s="183">
        <f t="shared" si="204"/>
        <v>0</v>
      </c>
      <c r="AB322" s="183">
        <f t="shared" si="205"/>
        <v>0</v>
      </c>
      <c r="AC322" s="183">
        <f t="shared" si="205"/>
        <v>0</v>
      </c>
      <c r="AD322" s="183">
        <f t="shared" si="205"/>
        <v>0</v>
      </c>
      <c r="AE322" s="183">
        <f t="shared" si="205"/>
        <v>0</v>
      </c>
      <c r="AF322" s="183">
        <f t="shared" si="205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203"/>
        <v>0</v>
      </c>
      <c r="D323" s="183">
        <f t="shared" si="203"/>
        <v>0</v>
      </c>
      <c r="E323" s="183">
        <f t="shared" si="203"/>
        <v>0</v>
      </c>
      <c r="F323" s="183">
        <f t="shared" si="203"/>
        <v>0</v>
      </c>
      <c r="G323" s="183">
        <f t="shared" si="203"/>
        <v>0</v>
      </c>
      <c r="H323" s="183">
        <f t="shared" si="203"/>
        <v>0</v>
      </c>
      <c r="I323" s="183">
        <f t="shared" si="203"/>
        <v>0</v>
      </c>
      <c r="J323" s="183">
        <f t="shared" si="203"/>
        <v>0</v>
      </c>
      <c r="K323" s="183">
        <f t="shared" si="203"/>
        <v>0</v>
      </c>
      <c r="L323" s="183">
        <f t="shared" si="203"/>
        <v>0</v>
      </c>
      <c r="M323" s="183">
        <f t="shared" si="203"/>
        <v>0</v>
      </c>
      <c r="N323" s="183">
        <f t="shared" si="203"/>
        <v>0</v>
      </c>
      <c r="O323" s="183">
        <f t="shared" si="203"/>
        <v>0</v>
      </c>
      <c r="P323" s="183">
        <f t="shared" si="203"/>
        <v>0</v>
      </c>
      <c r="Q323" s="183">
        <f t="shared" si="203"/>
        <v>0</v>
      </c>
      <c r="R323" s="183">
        <f t="shared" si="203"/>
        <v>0</v>
      </c>
      <c r="S323" s="183">
        <f t="shared" si="204"/>
        <v>0</v>
      </c>
      <c r="T323" s="183">
        <f t="shared" si="204"/>
        <v>0</v>
      </c>
      <c r="U323" s="183">
        <f t="shared" si="204"/>
        <v>0</v>
      </c>
      <c r="V323" s="183">
        <f t="shared" si="204"/>
        <v>0</v>
      </c>
      <c r="W323" s="183">
        <f t="shared" si="204"/>
        <v>0</v>
      </c>
      <c r="X323" s="183">
        <f t="shared" si="204"/>
        <v>0</v>
      </c>
      <c r="Y323" s="183">
        <f t="shared" si="204"/>
        <v>0</v>
      </c>
      <c r="Z323" s="183">
        <f t="shared" si="204"/>
        <v>0</v>
      </c>
      <c r="AA323" s="183">
        <f t="shared" si="204"/>
        <v>0</v>
      </c>
      <c r="AB323" s="183">
        <f t="shared" si="205"/>
        <v>0</v>
      </c>
      <c r="AC323" s="183">
        <f t="shared" si="205"/>
        <v>0</v>
      </c>
      <c r="AD323" s="183">
        <f t="shared" si="205"/>
        <v>0</v>
      </c>
      <c r="AE323" s="183">
        <f t="shared" si="205"/>
        <v>0</v>
      </c>
      <c r="AF323" s="183">
        <f t="shared" si="205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203"/>
        <v>0</v>
      </c>
      <c r="D324" s="183">
        <f t="shared" si="203"/>
        <v>0</v>
      </c>
      <c r="E324" s="183">
        <f t="shared" si="203"/>
        <v>0</v>
      </c>
      <c r="F324" s="183">
        <f t="shared" si="203"/>
        <v>0</v>
      </c>
      <c r="G324" s="183">
        <f t="shared" si="203"/>
        <v>0</v>
      </c>
      <c r="H324" s="183">
        <f t="shared" si="203"/>
        <v>0</v>
      </c>
      <c r="I324" s="183">
        <f t="shared" si="203"/>
        <v>0</v>
      </c>
      <c r="J324" s="183">
        <f t="shared" si="203"/>
        <v>0</v>
      </c>
      <c r="K324" s="183">
        <f t="shared" si="203"/>
        <v>0</v>
      </c>
      <c r="L324" s="183">
        <f t="shared" si="203"/>
        <v>0</v>
      </c>
      <c r="M324" s="183">
        <f t="shared" si="203"/>
        <v>0</v>
      </c>
      <c r="N324" s="183">
        <f t="shared" si="203"/>
        <v>0</v>
      </c>
      <c r="O324" s="183">
        <f t="shared" si="203"/>
        <v>0</v>
      </c>
      <c r="P324" s="183">
        <f t="shared" si="203"/>
        <v>0</v>
      </c>
      <c r="Q324" s="183">
        <f t="shared" si="203"/>
        <v>0</v>
      </c>
      <c r="R324" s="183">
        <f t="shared" si="203"/>
        <v>0</v>
      </c>
      <c r="S324" s="183">
        <f t="shared" si="204"/>
        <v>0</v>
      </c>
      <c r="T324" s="183">
        <f t="shared" si="204"/>
        <v>0</v>
      </c>
      <c r="U324" s="183">
        <f t="shared" si="204"/>
        <v>0</v>
      </c>
      <c r="V324" s="183">
        <f t="shared" si="204"/>
        <v>0</v>
      </c>
      <c r="W324" s="183">
        <f t="shared" si="204"/>
        <v>0</v>
      </c>
      <c r="X324" s="183">
        <f t="shared" si="204"/>
        <v>0</v>
      </c>
      <c r="Y324" s="183">
        <f t="shared" si="204"/>
        <v>0</v>
      </c>
      <c r="Z324" s="183">
        <f t="shared" si="204"/>
        <v>0</v>
      </c>
      <c r="AA324" s="183">
        <f t="shared" si="204"/>
        <v>0</v>
      </c>
      <c r="AB324" s="183">
        <f t="shared" si="205"/>
        <v>0</v>
      </c>
      <c r="AC324" s="183">
        <f t="shared" si="205"/>
        <v>0</v>
      </c>
      <c r="AD324" s="183">
        <f t="shared" si="205"/>
        <v>0</v>
      </c>
      <c r="AE324" s="183">
        <f t="shared" si="205"/>
        <v>0</v>
      </c>
      <c r="AF324" s="183">
        <f t="shared" si="205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203"/>
        <v>0</v>
      </c>
      <c r="D325" s="183">
        <f t="shared" si="203"/>
        <v>0</v>
      </c>
      <c r="E325" s="183">
        <f t="shared" si="203"/>
        <v>0</v>
      </c>
      <c r="F325" s="183">
        <f t="shared" si="203"/>
        <v>0</v>
      </c>
      <c r="G325" s="183">
        <f t="shared" si="203"/>
        <v>0</v>
      </c>
      <c r="H325" s="183">
        <f t="shared" si="203"/>
        <v>0</v>
      </c>
      <c r="I325" s="183">
        <f t="shared" si="203"/>
        <v>0</v>
      </c>
      <c r="J325" s="183">
        <f t="shared" si="203"/>
        <v>0</v>
      </c>
      <c r="K325" s="183">
        <f t="shared" si="203"/>
        <v>0</v>
      </c>
      <c r="L325" s="183">
        <f t="shared" si="203"/>
        <v>0</v>
      </c>
      <c r="M325" s="183">
        <f t="shared" si="203"/>
        <v>0</v>
      </c>
      <c r="N325" s="183">
        <f t="shared" si="203"/>
        <v>0</v>
      </c>
      <c r="O325" s="183">
        <f t="shared" si="203"/>
        <v>0</v>
      </c>
      <c r="P325" s="183">
        <f t="shared" si="203"/>
        <v>0</v>
      </c>
      <c r="Q325" s="183">
        <f t="shared" si="203"/>
        <v>0</v>
      </c>
      <c r="R325" s="183">
        <f t="shared" si="203"/>
        <v>0</v>
      </c>
      <c r="S325" s="183">
        <f t="shared" si="204"/>
        <v>0</v>
      </c>
      <c r="T325" s="183">
        <f t="shared" si="204"/>
        <v>0</v>
      </c>
      <c r="U325" s="183">
        <f t="shared" si="204"/>
        <v>0</v>
      </c>
      <c r="V325" s="183">
        <f t="shared" si="204"/>
        <v>0</v>
      </c>
      <c r="W325" s="183">
        <f t="shared" si="204"/>
        <v>0</v>
      </c>
      <c r="X325" s="183">
        <f t="shared" si="204"/>
        <v>0</v>
      </c>
      <c r="Y325" s="183">
        <f t="shared" si="204"/>
        <v>0</v>
      </c>
      <c r="Z325" s="183">
        <f t="shared" si="204"/>
        <v>0</v>
      </c>
      <c r="AA325" s="183">
        <f t="shared" si="204"/>
        <v>0</v>
      </c>
      <c r="AB325" s="183">
        <f t="shared" si="205"/>
        <v>0</v>
      </c>
      <c r="AC325" s="183">
        <f t="shared" si="205"/>
        <v>0</v>
      </c>
      <c r="AD325" s="183">
        <f t="shared" si="205"/>
        <v>0</v>
      </c>
      <c r="AE325" s="183">
        <f t="shared" si="205"/>
        <v>0</v>
      </c>
      <c r="AF325" s="183">
        <f t="shared" si="205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203"/>
        <v>0</v>
      </c>
      <c r="D326" s="183">
        <f t="shared" si="203"/>
        <v>0</v>
      </c>
      <c r="E326" s="183">
        <f t="shared" si="203"/>
        <v>0</v>
      </c>
      <c r="F326" s="183">
        <f t="shared" si="203"/>
        <v>0</v>
      </c>
      <c r="G326" s="183">
        <f t="shared" si="203"/>
        <v>0</v>
      </c>
      <c r="H326" s="183">
        <f t="shared" si="203"/>
        <v>0</v>
      </c>
      <c r="I326" s="183">
        <f t="shared" si="203"/>
        <v>0</v>
      </c>
      <c r="J326" s="183">
        <f t="shared" si="203"/>
        <v>0</v>
      </c>
      <c r="K326" s="183">
        <f t="shared" si="203"/>
        <v>0</v>
      </c>
      <c r="L326" s="183">
        <f t="shared" si="203"/>
        <v>0</v>
      </c>
      <c r="M326" s="183">
        <f t="shared" si="203"/>
        <v>0</v>
      </c>
      <c r="N326" s="183">
        <f t="shared" si="203"/>
        <v>0</v>
      </c>
      <c r="O326" s="183">
        <f t="shared" si="203"/>
        <v>0</v>
      </c>
      <c r="P326" s="183">
        <f t="shared" si="203"/>
        <v>0</v>
      </c>
      <c r="Q326" s="183">
        <f t="shared" si="203"/>
        <v>0</v>
      </c>
      <c r="R326" s="183">
        <f t="shared" si="203"/>
        <v>0</v>
      </c>
      <c r="S326" s="183">
        <f t="shared" si="204"/>
        <v>0</v>
      </c>
      <c r="T326" s="183">
        <f t="shared" si="204"/>
        <v>0</v>
      </c>
      <c r="U326" s="183">
        <f t="shared" si="204"/>
        <v>0</v>
      </c>
      <c r="V326" s="183">
        <f t="shared" si="204"/>
        <v>0</v>
      </c>
      <c r="W326" s="183">
        <f t="shared" si="204"/>
        <v>0</v>
      </c>
      <c r="X326" s="183">
        <f t="shared" si="204"/>
        <v>0</v>
      </c>
      <c r="Y326" s="183">
        <f t="shared" si="204"/>
        <v>0</v>
      </c>
      <c r="Z326" s="183">
        <f t="shared" si="204"/>
        <v>0</v>
      </c>
      <c r="AA326" s="183">
        <f t="shared" si="204"/>
        <v>0</v>
      </c>
      <c r="AB326" s="183">
        <f t="shared" si="205"/>
        <v>0</v>
      </c>
      <c r="AC326" s="183">
        <f t="shared" si="205"/>
        <v>0</v>
      </c>
      <c r="AD326" s="183">
        <f t="shared" si="205"/>
        <v>0</v>
      </c>
      <c r="AE326" s="183">
        <f t="shared" si="205"/>
        <v>0</v>
      </c>
      <c r="AF326" s="183">
        <f t="shared" si="205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203"/>
        <v>0</v>
      </c>
      <c r="D327" s="183">
        <f t="shared" si="203"/>
        <v>0</v>
      </c>
      <c r="E327" s="183">
        <f t="shared" si="203"/>
        <v>0</v>
      </c>
      <c r="F327" s="183">
        <f t="shared" si="203"/>
        <v>0</v>
      </c>
      <c r="G327" s="183">
        <f t="shared" si="203"/>
        <v>0</v>
      </c>
      <c r="H327" s="183">
        <f t="shared" si="203"/>
        <v>0</v>
      </c>
      <c r="I327" s="183">
        <f t="shared" si="203"/>
        <v>0</v>
      </c>
      <c r="J327" s="183">
        <f t="shared" si="203"/>
        <v>0</v>
      </c>
      <c r="K327" s="183">
        <f t="shared" si="203"/>
        <v>0</v>
      </c>
      <c r="L327" s="183">
        <f t="shared" si="203"/>
        <v>0</v>
      </c>
      <c r="M327" s="183">
        <f t="shared" si="203"/>
        <v>0</v>
      </c>
      <c r="N327" s="183">
        <f t="shared" si="203"/>
        <v>0</v>
      </c>
      <c r="O327" s="183">
        <f t="shared" si="203"/>
        <v>0</v>
      </c>
      <c r="P327" s="183">
        <f t="shared" si="203"/>
        <v>0</v>
      </c>
      <c r="Q327" s="183">
        <f t="shared" si="203"/>
        <v>0</v>
      </c>
      <c r="R327" s="183">
        <f t="shared" si="203"/>
        <v>0</v>
      </c>
      <c r="S327" s="183">
        <f t="shared" si="204"/>
        <v>0</v>
      </c>
      <c r="T327" s="183">
        <f t="shared" si="204"/>
        <v>0</v>
      </c>
      <c r="U327" s="183">
        <f t="shared" si="204"/>
        <v>0</v>
      </c>
      <c r="V327" s="183">
        <f t="shared" si="204"/>
        <v>0</v>
      </c>
      <c r="W327" s="183">
        <f t="shared" si="204"/>
        <v>0</v>
      </c>
      <c r="X327" s="183">
        <f t="shared" si="204"/>
        <v>0</v>
      </c>
      <c r="Y327" s="183">
        <f t="shared" si="204"/>
        <v>0</v>
      </c>
      <c r="Z327" s="183">
        <f t="shared" si="204"/>
        <v>0</v>
      </c>
      <c r="AA327" s="183">
        <f t="shared" si="204"/>
        <v>0</v>
      </c>
      <c r="AB327" s="183">
        <f t="shared" si="205"/>
        <v>0</v>
      </c>
      <c r="AC327" s="183">
        <f t="shared" si="205"/>
        <v>0</v>
      </c>
      <c r="AD327" s="183">
        <f t="shared" si="205"/>
        <v>0</v>
      </c>
      <c r="AE327" s="183">
        <f t="shared" si="205"/>
        <v>0</v>
      </c>
      <c r="AF327" s="183">
        <f t="shared" si="205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203"/>
        <v>0</v>
      </c>
      <c r="D328" s="183">
        <f t="shared" si="203"/>
        <v>0</v>
      </c>
      <c r="E328" s="183">
        <f t="shared" si="203"/>
        <v>0</v>
      </c>
      <c r="F328" s="183">
        <f t="shared" si="203"/>
        <v>0</v>
      </c>
      <c r="G328" s="183">
        <f t="shared" si="203"/>
        <v>0</v>
      </c>
      <c r="H328" s="183">
        <f t="shared" si="203"/>
        <v>0</v>
      </c>
      <c r="I328" s="183">
        <f t="shared" si="203"/>
        <v>0</v>
      </c>
      <c r="J328" s="183">
        <f t="shared" si="203"/>
        <v>0</v>
      </c>
      <c r="K328" s="183">
        <f t="shared" si="203"/>
        <v>0</v>
      </c>
      <c r="L328" s="183">
        <f t="shared" si="203"/>
        <v>0</v>
      </c>
      <c r="M328" s="183">
        <f t="shared" si="203"/>
        <v>0</v>
      </c>
      <c r="N328" s="183">
        <f t="shared" si="203"/>
        <v>0</v>
      </c>
      <c r="O328" s="183">
        <f t="shared" si="203"/>
        <v>0</v>
      </c>
      <c r="P328" s="183">
        <f t="shared" si="203"/>
        <v>0</v>
      </c>
      <c r="Q328" s="183">
        <f t="shared" si="203"/>
        <v>0</v>
      </c>
      <c r="R328" s="183">
        <f t="shared" ref="R328" si="206">Q328</f>
        <v>0</v>
      </c>
      <c r="S328" s="183">
        <f t="shared" si="204"/>
        <v>0</v>
      </c>
      <c r="T328" s="183">
        <f t="shared" si="204"/>
        <v>0</v>
      </c>
      <c r="U328" s="183">
        <f t="shared" si="204"/>
        <v>0</v>
      </c>
      <c r="V328" s="183">
        <f t="shared" si="204"/>
        <v>0</v>
      </c>
      <c r="W328" s="183">
        <f t="shared" si="204"/>
        <v>0</v>
      </c>
      <c r="X328" s="183">
        <f t="shared" si="204"/>
        <v>0</v>
      </c>
      <c r="Y328" s="183">
        <f t="shared" si="204"/>
        <v>0</v>
      </c>
      <c r="Z328" s="183">
        <f t="shared" si="204"/>
        <v>0</v>
      </c>
      <c r="AA328" s="183">
        <f t="shared" si="204"/>
        <v>0</v>
      </c>
      <c r="AB328" s="183">
        <f t="shared" si="205"/>
        <v>0</v>
      </c>
      <c r="AC328" s="183">
        <f t="shared" si="205"/>
        <v>0</v>
      </c>
      <c r="AD328" s="183">
        <f t="shared" si="205"/>
        <v>0</v>
      </c>
      <c r="AE328" s="183">
        <f t="shared" si="205"/>
        <v>0</v>
      </c>
      <c r="AF328" s="183">
        <f t="shared" si="205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207">B329</f>
        <v>0</v>
      </c>
      <c r="D329" s="183">
        <f t="shared" si="207"/>
        <v>0</v>
      </c>
      <c r="E329" s="183">
        <f t="shared" si="207"/>
        <v>0</v>
      </c>
      <c r="F329" s="183">
        <f t="shared" si="207"/>
        <v>0</v>
      </c>
      <c r="G329" s="183">
        <f t="shared" si="207"/>
        <v>0</v>
      </c>
      <c r="H329" s="183">
        <f t="shared" si="207"/>
        <v>0</v>
      </c>
      <c r="I329" s="183">
        <f t="shared" si="207"/>
        <v>0</v>
      </c>
      <c r="J329" s="183">
        <f t="shared" si="207"/>
        <v>0</v>
      </c>
      <c r="K329" s="183">
        <f t="shared" si="207"/>
        <v>0</v>
      </c>
      <c r="L329" s="183">
        <f t="shared" si="207"/>
        <v>0</v>
      </c>
      <c r="M329" s="183">
        <f t="shared" si="207"/>
        <v>0</v>
      </c>
      <c r="N329" s="183">
        <f t="shared" si="207"/>
        <v>0</v>
      </c>
      <c r="O329" s="183">
        <f t="shared" si="207"/>
        <v>0</v>
      </c>
      <c r="P329" s="183">
        <f t="shared" si="207"/>
        <v>0</v>
      </c>
      <c r="Q329" s="183">
        <f t="shared" si="207"/>
        <v>0</v>
      </c>
      <c r="R329" s="183">
        <f t="shared" si="207"/>
        <v>0</v>
      </c>
      <c r="S329" s="183">
        <f t="shared" si="204"/>
        <v>0</v>
      </c>
      <c r="T329" s="183">
        <f t="shared" si="204"/>
        <v>0</v>
      </c>
      <c r="U329" s="183">
        <f t="shared" si="204"/>
        <v>0</v>
      </c>
      <c r="V329" s="183">
        <f t="shared" si="204"/>
        <v>0</v>
      </c>
      <c r="W329" s="183">
        <f t="shared" si="204"/>
        <v>0</v>
      </c>
      <c r="X329" s="183">
        <f t="shared" si="204"/>
        <v>0</v>
      </c>
      <c r="Y329" s="183">
        <f t="shared" si="204"/>
        <v>0</v>
      </c>
      <c r="Z329" s="183">
        <f t="shared" si="204"/>
        <v>0</v>
      </c>
      <c r="AA329" s="183">
        <f t="shared" si="204"/>
        <v>0</v>
      </c>
      <c r="AB329" s="183">
        <f t="shared" si="205"/>
        <v>0</v>
      </c>
      <c r="AC329" s="183">
        <f t="shared" si="205"/>
        <v>0</v>
      </c>
      <c r="AD329" s="183">
        <f t="shared" si="205"/>
        <v>0</v>
      </c>
      <c r="AE329" s="183">
        <f t="shared" si="205"/>
        <v>0</v>
      </c>
      <c r="AF329" s="183">
        <f t="shared" si="205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207"/>
        <v>0</v>
      </c>
      <c r="D330" s="183">
        <f t="shared" si="207"/>
        <v>0</v>
      </c>
      <c r="E330" s="183">
        <f t="shared" si="207"/>
        <v>0</v>
      </c>
      <c r="F330" s="183">
        <f t="shared" si="207"/>
        <v>0</v>
      </c>
      <c r="G330" s="183">
        <f t="shared" si="207"/>
        <v>0</v>
      </c>
      <c r="H330" s="183">
        <f t="shared" si="207"/>
        <v>0</v>
      </c>
      <c r="I330" s="183">
        <f t="shared" si="207"/>
        <v>0</v>
      </c>
      <c r="J330" s="183">
        <f t="shared" si="207"/>
        <v>0</v>
      </c>
      <c r="K330" s="183">
        <f t="shared" si="207"/>
        <v>0</v>
      </c>
      <c r="L330" s="183">
        <f t="shared" si="207"/>
        <v>0</v>
      </c>
      <c r="M330" s="183">
        <f t="shared" si="207"/>
        <v>0</v>
      </c>
      <c r="N330" s="183">
        <f t="shared" si="207"/>
        <v>0</v>
      </c>
      <c r="O330" s="183">
        <f t="shared" si="207"/>
        <v>0</v>
      </c>
      <c r="P330" s="183">
        <f t="shared" si="207"/>
        <v>0</v>
      </c>
      <c r="Q330" s="183">
        <f t="shared" si="207"/>
        <v>0</v>
      </c>
      <c r="R330" s="183">
        <f t="shared" si="207"/>
        <v>0</v>
      </c>
      <c r="S330" s="183">
        <f t="shared" si="204"/>
        <v>0</v>
      </c>
      <c r="T330" s="183">
        <f t="shared" si="204"/>
        <v>0</v>
      </c>
      <c r="U330" s="183">
        <f t="shared" si="204"/>
        <v>0</v>
      </c>
      <c r="V330" s="183">
        <f t="shared" si="204"/>
        <v>0</v>
      </c>
      <c r="W330" s="183">
        <f t="shared" si="204"/>
        <v>0</v>
      </c>
      <c r="X330" s="183">
        <f t="shared" si="204"/>
        <v>0</v>
      </c>
      <c r="Y330" s="183">
        <f t="shared" si="204"/>
        <v>0</v>
      </c>
      <c r="Z330" s="183">
        <f t="shared" si="204"/>
        <v>0</v>
      </c>
      <c r="AA330" s="183">
        <f t="shared" si="204"/>
        <v>0</v>
      </c>
      <c r="AB330" s="183">
        <f t="shared" si="205"/>
        <v>0</v>
      </c>
      <c r="AC330" s="183">
        <f t="shared" si="205"/>
        <v>0</v>
      </c>
      <c r="AD330" s="183">
        <f t="shared" si="205"/>
        <v>0</v>
      </c>
      <c r="AE330" s="183">
        <f t="shared" si="205"/>
        <v>0</v>
      </c>
      <c r="AF330" s="183">
        <f t="shared" si="205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207"/>
        <v>0</v>
      </c>
      <c r="D331" s="183">
        <f t="shared" si="207"/>
        <v>0</v>
      </c>
      <c r="E331" s="183">
        <f t="shared" si="207"/>
        <v>0</v>
      </c>
      <c r="F331" s="183">
        <f t="shared" si="207"/>
        <v>0</v>
      </c>
      <c r="G331" s="183">
        <f t="shared" si="207"/>
        <v>0</v>
      </c>
      <c r="H331" s="183">
        <f t="shared" si="207"/>
        <v>0</v>
      </c>
      <c r="I331" s="183">
        <f t="shared" si="207"/>
        <v>0</v>
      </c>
      <c r="J331" s="183">
        <f t="shared" si="207"/>
        <v>0</v>
      </c>
      <c r="K331" s="183">
        <f t="shared" si="207"/>
        <v>0</v>
      </c>
      <c r="L331" s="183">
        <f t="shared" si="207"/>
        <v>0</v>
      </c>
      <c r="M331" s="183">
        <f t="shared" si="207"/>
        <v>0</v>
      </c>
      <c r="N331" s="183">
        <f t="shared" si="207"/>
        <v>0</v>
      </c>
      <c r="O331" s="183">
        <f t="shared" si="207"/>
        <v>0</v>
      </c>
      <c r="P331" s="183">
        <f t="shared" si="207"/>
        <v>0</v>
      </c>
      <c r="Q331" s="183">
        <f t="shared" si="207"/>
        <v>0</v>
      </c>
      <c r="R331" s="183">
        <f t="shared" si="207"/>
        <v>0</v>
      </c>
      <c r="S331" s="183">
        <f t="shared" si="204"/>
        <v>0</v>
      </c>
      <c r="T331" s="183">
        <f t="shared" si="204"/>
        <v>0</v>
      </c>
      <c r="U331" s="183">
        <f t="shared" si="204"/>
        <v>0</v>
      </c>
      <c r="V331" s="183">
        <f t="shared" ref="V331:AF334" si="208">U331</f>
        <v>0</v>
      </c>
      <c r="W331" s="183">
        <f t="shared" si="208"/>
        <v>0</v>
      </c>
      <c r="X331" s="183">
        <f t="shared" si="208"/>
        <v>0</v>
      </c>
      <c r="Y331" s="183">
        <f t="shared" si="208"/>
        <v>0</v>
      </c>
      <c r="Z331" s="183">
        <f t="shared" si="208"/>
        <v>0</v>
      </c>
      <c r="AA331" s="183">
        <f t="shared" si="208"/>
        <v>0</v>
      </c>
      <c r="AB331" s="183">
        <f t="shared" si="208"/>
        <v>0</v>
      </c>
      <c r="AC331" s="183">
        <f t="shared" si="208"/>
        <v>0</v>
      </c>
      <c r="AD331" s="183">
        <f t="shared" si="208"/>
        <v>0</v>
      </c>
      <c r="AE331" s="183">
        <f t="shared" si="208"/>
        <v>0</v>
      </c>
      <c r="AF331" s="183">
        <f t="shared" si="208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207"/>
        <v>0</v>
      </c>
      <c r="D332" s="183">
        <f t="shared" si="207"/>
        <v>0</v>
      </c>
      <c r="E332" s="183">
        <f t="shared" si="207"/>
        <v>0</v>
      </c>
      <c r="F332" s="183">
        <f t="shared" si="207"/>
        <v>0</v>
      </c>
      <c r="G332" s="183">
        <f t="shared" si="207"/>
        <v>0</v>
      </c>
      <c r="H332" s="183">
        <f t="shared" si="207"/>
        <v>0</v>
      </c>
      <c r="I332" s="183">
        <f t="shared" si="207"/>
        <v>0</v>
      </c>
      <c r="J332" s="183">
        <f t="shared" si="207"/>
        <v>0</v>
      </c>
      <c r="K332" s="183">
        <f t="shared" si="207"/>
        <v>0</v>
      </c>
      <c r="L332" s="183">
        <f t="shared" si="207"/>
        <v>0</v>
      </c>
      <c r="M332" s="183">
        <f t="shared" si="207"/>
        <v>0</v>
      </c>
      <c r="N332" s="183">
        <f t="shared" si="207"/>
        <v>0</v>
      </c>
      <c r="O332" s="183">
        <f t="shared" si="207"/>
        <v>0</v>
      </c>
      <c r="P332" s="183">
        <f t="shared" si="207"/>
        <v>0</v>
      </c>
      <c r="Q332" s="183">
        <f t="shared" si="207"/>
        <v>0</v>
      </c>
      <c r="R332" s="183">
        <f t="shared" si="207"/>
        <v>0</v>
      </c>
      <c r="S332" s="183">
        <f t="shared" ref="S332:U334" si="209">R332</f>
        <v>0</v>
      </c>
      <c r="T332" s="183">
        <f t="shared" si="209"/>
        <v>0</v>
      </c>
      <c r="U332" s="183">
        <f t="shared" si="209"/>
        <v>0</v>
      </c>
      <c r="V332" s="183">
        <f t="shared" si="208"/>
        <v>0</v>
      </c>
      <c r="W332" s="183">
        <f t="shared" si="208"/>
        <v>0</v>
      </c>
      <c r="X332" s="183">
        <f t="shared" si="208"/>
        <v>0</v>
      </c>
      <c r="Y332" s="183">
        <f t="shared" si="208"/>
        <v>0</v>
      </c>
      <c r="Z332" s="183">
        <f t="shared" si="208"/>
        <v>0</v>
      </c>
      <c r="AA332" s="183">
        <f t="shared" si="208"/>
        <v>0</v>
      </c>
      <c r="AB332" s="183">
        <f t="shared" si="208"/>
        <v>0</v>
      </c>
      <c r="AC332" s="183">
        <f t="shared" si="208"/>
        <v>0</v>
      </c>
      <c r="AD332" s="183">
        <f t="shared" si="208"/>
        <v>0</v>
      </c>
      <c r="AE332" s="183">
        <f t="shared" si="208"/>
        <v>0</v>
      </c>
      <c r="AF332" s="183">
        <f t="shared" si="208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207"/>
        <v>0</v>
      </c>
      <c r="D333" s="183">
        <f t="shared" si="207"/>
        <v>0</v>
      </c>
      <c r="E333" s="183">
        <f t="shared" si="207"/>
        <v>0</v>
      </c>
      <c r="F333" s="183">
        <f t="shared" si="207"/>
        <v>0</v>
      </c>
      <c r="G333" s="183">
        <f t="shared" si="207"/>
        <v>0</v>
      </c>
      <c r="H333" s="183">
        <f t="shared" si="207"/>
        <v>0</v>
      </c>
      <c r="I333" s="183">
        <f t="shared" si="207"/>
        <v>0</v>
      </c>
      <c r="J333" s="183">
        <f t="shared" si="207"/>
        <v>0</v>
      </c>
      <c r="K333" s="183">
        <f t="shared" si="207"/>
        <v>0</v>
      </c>
      <c r="L333" s="183">
        <f t="shared" si="207"/>
        <v>0</v>
      </c>
      <c r="M333" s="183">
        <f t="shared" si="207"/>
        <v>0</v>
      </c>
      <c r="N333" s="183">
        <f t="shared" si="207"/>
        <v>0</v>
      </c>
      <c r="O333" s="183">
        <f t="shared" si="207"/>
        <v>0</v>
      </c>
      <c r="P333" s="183">
        <f t="shared" si="207"/>
        <v>0</v>
      </c>
      <c r="Q333" s="183">
        <f t="shared" si="207"/>
        <v>0</v>
      </c>
      <c r="R333" s="183">
        <f t="shared" si="207"/>
        <v>0</v>
      </c>
      <c r="S333" s="183">
        <f t="shared" si="209"/>
        <v>0</v>
      </c>
      <c r="T333" s="183">
        <f t="shared" si="209"/>
        <v>0</v>
      </c>
      <c r="U333" s="183">
        <f t="shared" si="209"/>
        <v>0</v>
      </c>
      <c r="V333" s="183">
        <f t="shared" si="208"/>
        <v>0</v>
      </c>
      <c r="W333" s="183">
        <f t="shared" si="208"/>
        <v>0</v>
      </c>
      <c r="X333" s="183">
        <f t="shared" si="208"/>
        <v>0</v>
      </c>
      <c r="Y333" s="183">
        <f t="shared" si="208"/>
        <v>0</v>
      </c>
      <c r="Z333" s="183">
        <f t="shared" si="208"/>
        <v>0</v>
      </c>
      <c r="AA333" s="183">
        <f t="shared" si="208"/>
        <v>0</v>
      </c>
      <c r="AB333" s="183">
        <f t="shared" si="208"/>
        <v>0</v>
      </c>
      <c r="AC333" s="183">
        <f t="shared" si="208"/>
        <v>0</v>
      </c>
      <c r="AD333" s="183">
        <f t="shared" si="208"/>
        <v>0</v>
      </c>
      <c r="AE333" s="183">
        <f t="shared" si="208"/>
        <v>0</v>
      </c>
      <c r="AF333" s="183">
        <f t="shared" si="208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207"/>
        <v>0</v>
      </c>
      <c r="D334" s="186">
        <f t="shared" si="207"/>
        <v>0</v>
      </c>
      <c r="E334" s="186">
        <f t="shared" si="207"/>
        <v>0</v>
      </c>
      <c r="F334" s="186">
        <f t="shared" si="207"/>
        <v>0</v>
      </c>
      <c r="G334" s="186">
        <f t="shared" si="207"/>
        <v>0</v>
      </c>
      <c r="H334" s="186">
        <f t="shared" si="207"/>
        <v>0</v>
      </c>
      <c r="I334" s="186">
        <f t="shared" si="207"/>
        <v>0</v>
      </c>
      <c r="J334" s="186">
        <f t="shared" si="207"/>
        <v>0</v>
      </c>
      <c r="K334" s="186">
        <f t="shared" si="207"/>
        <v>0</v>
      </c>
      <c r="L334" s="186">
        <f t="shared" si="207"/>
        <v>0</v>
      </c>
      <c r="M334" s="186">
        <f t="shared" si="207"/>
        <v>0</v>
      </c>
      <c r="N334" s="186">
        <f t="shared" si="207"/>
        <v>0</v>
      </c>
      <c r="O334" s="186">
        <f t="shared" si="207"/>
        <v>0</v>
      </c>
      <c r="P334" s="186">
        <f t="shared" si="207"/>
        <v>0</v>
      </c>
      <c r="Q334" s="186">
        <f t="shared" si="207"/>
        <v>0</v>
      </c>
      <c r="R334" s="186">
        <f t="shared" si="207"/>
        <v>0</v>
      </c>
      <c r="S334" s="186">
        <f t="shared" si="209"/>
        <v>0</v>
      </c>
      <c r="T334" s="186">
        <f t="shared" si="209"/>
        <v>0</v>
      </c>
      <c r="U334" s="186">
        <f t="shared" si="209"/>
        <v>0</v>
      </c>
      <c r="V334" s="186">
        <f t="shared" si="208"/>
        <v>0</v>
      </c>
      <c r="W334" s="186">
        <f t="shared" si="208"/>
        <v>0</v>
      </c>
      <c r="X334" s="186">
        <f t="shared" si="208"/>
        <v>0</v>
      </c>
      <c r="Y334" s="186">
        <f t="shared" si="208"/>
        <v>0</v>
      </c>
      <c r="Z334" s="186">
        <f t="shared" si="208"/>
        <v>0</v>
      </c>
      <c r="AA334" s="186">
        <f t="shared" si="208"/>
        <v>0</v>
      </c>
      <c r="AB334" s="186">
        <f t="shared" si="208"/>
        <v>0</v>
      </c>
      <c r="AC334" s="186">
        <f t="shared" si="208"/>
        <v>0</v>
      </c>
      <c r="AD334" s="186">
        <f t="shared" si="208"/>
        <v>0</v>
      </c>
      <c r="AE334" s="186">
        <f t="shared" si="208"/>
        <v>0</v>
      </c>
      <c r="AF334" s="186">
        <f t="shared" si="208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v>0</v>
      </c>
      <c r="C335" s="189">
        <f t="shared" ref="C335:AA335" si="210">SUM(C204:C334)</f>
        <v>0</v>
      </c>
      <c r="D335" s="189">
        <f t="shared" si="210"/>
        <v>0</v>
      </c>
      <c r="E335" s="189">
        <f t="shared" si="210"/>
        <v>0</v>
      </c>
      <c r="F335" s="189">
        <f t="shared" si="210"/>
        <v>0</v>
      </c>
      <c r="G335" s="189">
        <f t="shared" si="210"/>
        <v>0</v>
      </c>
      <c r="H335" s="189">
        <f t="shared" si="210"/>
        <v>0</v>
      </c>
      <c r="I335" s="189">
        <f t="shared" si="210"/>
        <v>0</v>
      </c>
      <c r="J335" s="189">
        <f t="shared" si="210"/>
        <v>0</v>
      </c>
      <c r="K335" s="189">
        <f t="shared" si="210"/>
        <v>0</v>
      </c>
      <c r="L335" s="189">
        <f t="shared" si="210"/>
        <v>0</v>
      </c>
      <c r="M335" s="189">
        <f t="shared" si="210"/>
        <v>0</v>
      </c>
      <c r="N335" s="189">
        <f t="shared" si="210"/>
        <v>0</v>
      </c>
      <c r="O335" s="189">
        <f t="shared" si="210"/>
        <v>0</v>
      </c>
      <c r="P335" s="189">
        <f t="shared" si="210"/>
        <v>0</v>
      </c>
      <c r="Q335" s="189">
        <f t="shared" si="210"/>
        <v>0</v>
      </c>
      <c r="R335" s="189">
        <f t="shared" si="210"/>
        <v>0</v>
      </c>
      <c r="S335" s="189">
        <f t="shared" si="210"/>
        <v>0</v>
      </c>
      <c r="T335" s="189">
        <f t="shared" si="210"/>
        <v>0</v>
      </c>
      <c r="U335" s="189">
        <f t="shared" si="210"/>
        <v>0</v>
      </c>
      <c r="V335" s="189">
        <f t="shared" si="210"/>
        <v>0</v>
      </c>
      <c r="W335" s="189">
        <f t="shared" si="210"/>
        <v>0</v>
      </c>
      <c r="X335" s="189">
        <f t="shared" si="210"/>
        <v>0</v>
      </c>
      <c r="Y335" s="189">
        <f t="shared" si="210"/>
        <v>0</v>
      </c>
      <c r="Z335" s="189">
        <f t="shared" si="210"/>
        <v>0</v>
      </c>
      <c r="AA335" s="189">
        <f t="shared" si="210"/>
        <v>0</v>
      </c>
      <c r="AB335" s="189">
        <f t="shared" ref="AB335:AC335" si="211">SUM(AB204:AB334)</f>
        <v>0</v>
      </c>
      <c r="AC335" s="189">
        <f t="shared" si="211"/>
        <v>0</v>
      </c>
      <c r="AD335" s="189">
        <f t="shared" ref="AD335:AE335" si="212">SUM(AD204:AD334)</f>
        <v>0</v>
      </c>
      <c r="AE335" s="189">
        <f t="shared" si="212"/>
        <v>0</v>
      </c>
      <c r="AF335" s="189">
        <f t="shared" ref="AF335" si="213">SUM(AF204:AF334)</f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214">B337</f>
        <v>0</v>
      </c>
      <c r="D337" s="181">
        <f t="shared" si="214"/>
        <v>0</v>
      </c>
      <c r="E337" s="181">
        <f t="shared" si="214"/>
        <v>0</v>
      </c>
      <c r="F337" s="181">
        <f t="shared" si="214"/>
        <v>0</v>
      </c>
      <c r="G337" s="181">
        <f t="shared" si="214"/>
        <v>0</v>
      </c>
      <c r="H337" s="181">
        <f t="shared" si="214"/>
        <v>0</v>
      </c>
      <c r="I337" s="181">
        <f t="shared" si="214"/>
        <v>0</v>
      </c>
      <c r="J337" s="181">
        <f t="shared" si="214"/>
        <v>0</v>
      </c>
      <c r="K337" s="181">
        <f t="shared" si="214"/>
        <v>0</v>
      </c>
      <c r="L337" s="181">
        <f t="shared" si="214"/>
        <v>0</v>
      </c>
      <c r="M337" s="181">
        <f t="shared" si="214"/>
        <v>0</v>
      </c>
      <c r="N337" s="181">
        <f t="shared" si="214"/>
        <v>0</v>
      </c>
      <c r="O337" s="181">
        <f t="shared" si="214"/>
        <v>0</v>
      </c>
      <c r="P337" s="181">
        <f t="shared" si="214"/>
        <v>0</v>
      </c>
      <c r="Q337" s="181">
        <f t="shared" si="214"/>
        <v>0</v>
      </c>
      <c r="R337" s="181">
        <f t="shared" si="214"/>
        <v>0</v>
      </c>
      <c r="S337" s="181">
        <f t="shared" ref="S337:AF338" si="215">R337</f>
        <v>0</v>
      </c>
      <c r="T337" s="181">
        <f t="shared" si="215"/>
        <v>0</v>
      </c>
      <c r="U337" s="181">
        <f t="shared" si="215"/>
        <v>0</v>
      </c>
      <c r="V337" s="181">
        <f t="shared" si="215"/>
        <v>0</v>
      </c>
      <c r="W337" s="181">
        <f t="shared" si="215"/>
        <v>0</v>
      </c>
      <c r="X337" s="181">
        <f t="shared" si="215"/>
        <v>0</v>
      </c>
      <c r="Y337" s="181">
        <f t="shared" si="215"/>
        <v>0</v>
      </c>
      <c r="Z337" s="181">
        <f t="shared" si="215"/>
        <v>0</v>
      </c>
      <c r="AA337" s="181">
        <f t="shared" si="215"/>
        <v>0</v>
      </c>
      <c r="AB337" s="181">
        <f t="shared" si="215"/>
        <v>0</v>
      </c>
      <c r="AC337" s="181">
        <f t="shared" si="215"/>
        <v>0</v>
      </c>
      <c r="AD337" s="181">
        <f t="shared" si="215"/>
        <v>0</v>
      </c>
      <c r="AE337" s="181">
        <f t="shared" si="215"/>
        <v>0</v>
      </c>
      <c r="AF337" s="181">
        <f t="shared" si="215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214"/>
        <v>0</v>
      </c>
      <c r="D338" s="186">
        <f t="shared" si="214"/>
        <v>0</v>
      </c>
      <c r="E338" s="186">
        <f t="shared" si="214"/>
        <v>0</v>
      </c>
      <c r="F338" s="186">
        <f t="shared" si="214"/>
        <v>0</v>
      </c>
      <c r="G338" s="186">
        <f t="shared" si="214"/>
        <v>0</v>
      </c>
      <c r="H338" s="186">
        <f t="shared" si="214"/>
        <v>0</v>
      </c>
      <c r="I338" s="186">
        <f t="shared" si="214"/>
        <v>0</v>
      </c>
      <c r="J338" s="186">
        <f t="shared" si="214"/>
        <v>0</v>
      </c>
      <c r="K338" s="186">
        <f t="shared" si="214"/>
        <v>0</v>
      </c>
      <c r="L338" s="186">
        <f t="shared" si="214"/>
        <v>0</v>
      </c>
      <c r="M338" s="186">
        <f t="shared" si="214"/>
        <v>0</v>
      </c>
      <c r="N338" s="186">
        <f t="shared" si="214"/>
        <v>0</v>
      </c>
      <c r="O338" s="186">
        <f t="shared" si="214"/>
        <v>0</v>
      </c>
      <c r="P338" s="186">
        <f t="shared" si="214"/>
        <v>0</v>
      </c>
      <c r="Q338" s="186">
        <f t="shared" si="214"/>
        <v>0</v>
      </c>
      <c r="R338" s="186">
        <f t="shared" si="214"/>
        <v>0</v>
      </c>
      <c r="S338" s="186">
        <f t="shared" si="215"/>
        <v>0</v>
      </c>
      <c r="T338" s="186">
        <f t="shared" si="215"/>
        <v>0</v>
      </c>
      <c r="U338" s="186">
        <f t="shared" si="215"/>
        <v>0</v>
      </c>
      <c r="V338" s="186">
        <f t="shared" si="215"/>
        <v>0</v>
      </c>
      <c r="W338" s="186">
        <f t="shared" si="215"/>
        <v>0</v>
      </c>
      <c r="X338" s="186">
        <f t="shared" si="215"/>
        <v>0</v>
      </c>
      <c r="Y338" s="186">
        <f t="shared" si="215"/>
        <v>0</v>
      </c>
      <c r="Z338" s="186">
        <f t="shared" si="215"/>
        <v>0</v>
      </c>
      <c r="AA338" s="186">
        <f t="shared" si="215"/>
        <v>0</v>
      </c>
      <c r="AB338" s="186">
        <f t="shared" si="215"/>
        <v>0</v>
      </c>
      <c r="AC338" s="186">
        <f t="shared" si="215"/>
        <v>0</v>
      </c>
      <c r="AD338" s="186">
        <f t="shared" si="215"/>
        <v>0</v>
      </c>
      <c r="AE338" s="186">
        <f t="shared" si="215"/>
        <v>0</v>
      </c>
      <c r="AF338" s="186">
        <f t="shared" si="215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v>0</v>
      </c>
      <c r="C339" s="189">
        <f t="shared" ref="C339:AA339" si="216">SUM(C208:C338)</f>
        <v>0</v>
      </c>
      <c r="D339" s="189">
        <f t="shared" si="216"/>
        <v>0</v>
      </c>
      <c r="E339" s="189">
        <f t="shared" si="216"/>
        <v>0</v>
      </c>
      <c r="F339" s="189">
        <f t="shared" si="216"/>
        <v>0</v>
      </c>
      <c r="G339" s="189">
        <f t="shared" si="216"/>
        <v>0</v>
      </c>
      <c r="H339" s="189">
        <f t="shared" si="216"/>
        <v>0</v>
      </c>
      <c r="I339" s="189">
        <f t="shared" si="216"/>
        <v>0</v>
      </c>
      <c r="J339" s="189">
        <f t="shared" si="216"/>
        <v>0</v>
      </c>
      <c r="K339" s="189">
        <f t="shared" si="216"/>
        <v>0</v>
      </c>
      <c r="L339" s="189">
        <f t="shared" si="216"/>
        <v>0</v>
      </c>
      <c r="M339" s="189">
        <f t="shared" si="216"/>
        <v>0</v>
      </c>
      <c r="N339" s="189">
        <f t="shared" si="216"/>
        <v>0</v>
      </c>
      <c r="O339" s="189">
        <f t="shared" si="216"/>
        <v>0</v>
      </c>
      <c r="P339" s="189">
        <f t="shared" si="216"/>
        <v>0</v>
      </c>
      <c r="Q339" s="189">
        <f t="shared" si="216"/>
        <v>0</v>
      </c>
      <c r="R339" s="189">
        <f t="shared" si="216"/>
        <v>0</v>
      </c>
      <c r="S339" s="189">
        <f t="shared" si="216"/>
        <v>0</v>
      </c>
      <c r="T339" s="189">
        <f t="shared" si="216"/>
        <v>0</v>
      </c>
      <c r="U339" s="189">
        <f t="shared" si="216"/>
        <v>0</v>
      </c>
      <c r="V339" s="189">
        <f t="shared" si="216"/>
        <v>0</v>
      </c>
      <c r="W339" s="189">
        <f t="shared" si="216"/>
        <v>0</v>
      </c>
      <c r="X339" s="189">
        <f t="shared" si="216"/>
        <v>0</v>
      </c>
      <c r="Y339" s="189">
        <f t="shared" si="216"/>
        <v>0</v>
      </c>
      <c r="Z339" s="189">
        <f t="shared" si="216"/>
        <v>0</v>
      </c>
      <c r="AA339" s="189">
        <f t="shared" si="216"/>
        <v>0</v>
      </c>
      <c r="AB339" s="189">
        <f t="shared" ref="AB339:AC339" si="217">SUM(AB208:AB338)</f>
        <v>0</v>
      </c>
      <c r="AC339" s="189">
        <f t="shared" si="217"/>
        <v>0</v>
      </c>
      <c r="AD339" s="189">
        <f t="shared" ref="AD339:AE339" si="218">SUM(AD208:AD338)</f>
        <v>0</v>
      </c>
      <c r="AE339" s="189">
        <f t="shared" si="218"/>
        <v>0</v>
      </c>
      <c r="AF339" s="189">
        <f t="shared" ref="AF339" si="219">SUM(AF208:AF338)</f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v>0</v>
      </c>
      <c r="C340" s="216">
        <f t="shared" ref="C340:AA340" si="220">C311+C335+C339</f>
        <v>0</v>
      </c>
      <c r="D340" s="216">
        <f t="shared" si="220"/>
        <v>0</v>
      </c>
      <c r="E340" s="216">
        <f t="shared" si="220"/>
        <v>0</v>
      </c>
      <c r="F340" s="216">
        <f t="shared" si="220"/>
        <v>0</v>
      </c>
      <c r="G340" s="216">
        <f t="shared" si="220"/>
        <v>0</v>
      </c>
      <c r="H340" s="216">
        <f t="shared" si="220"/>
        <v>0</v>
      </c>
      <c r="I340" s="216">
        <f t="shared" si="220"/>
        <v>0</v>
      </c>
      <c r="J340" s="216">
        <f t="shared" si="220"/>
        <v>0</v>
      </c>
      <c r="K340" s="216">
        <f t="shared" si="220"/>
        <v>0</v>
      </c>
      <c r="L340" s="216">
        <f t="shared" si="220"/>
        <v>0</v>
      </c>
      <c r="M340" s="216">
        <f t="shared" si="220"/>
        <v>0</v>
      </c>
      <c r="N340" s="216">
        <f t="shared" si="220"/>
        <v>0</v>
      </c>
      <c r="O340" s="216">
        <f t="shared" si="220"/>
        <v>0</v>
      </c>
      <c r="P340" s="216">
        <f t="shared" si="220"/>
        <v>0</v>
      </c>
      <c r="Q340" s="216">
        <f t="shared" si="220"/>
        <v>0</v>
      </c>
      <c r="R340" s="216">
        <f t="shared" si="220"/>
        <v>0</v>
      </c>
      <c r="S340" s="216">
        <f t="shared" si="220"/>
        <v>0</v>
      </c>
      <c r="T340" s="216">
        <f t="shared" si="220"/>
        <v>0</v>
      </c>
      <c r="U340" s="216">
        <f t="shared" si="220"/>
        <v>0</v>
      </c>
      <c r="V340" s="216">
        <f t="shared" si="220"/>
        <v>0</v>
      </c>
      <c r="W340" s="216">
        <f t="shared" si="220"/>
        <v>0</v>
      </c>
      <c r="X340" s="216">
        <f t="shared" si="220"/>
        <v>0</v>
      </c>
      <c r="Y340" s="216">
        <f t="shared" si="220"/>
        <v>0</v>
      </c>
      <c r="Z340" s="216">
        <f t="shared" si="220"/>
        <v>0</v>
      </c>
      <c r="AA340" s="216">
        <f t="shared" si="220"/>
        <v>0</v>
      </c>
      <c r="AB340" s="216">
        <f t="shared" ref="AB340:AC340" si="221">AB311+AB335+AB339</f>
        <v>0</v>
      </c>
      <c r="AC340" s="216">
        <f t="shared" si="221"/>
        <v>0</v>
      </c>
      <c r="AD340" s="216">
        <f t="shared" ref="AD340:AE340" si="222">AD311+AD335+AD339</f>
        <v>0</v>
      </c>
      <c r="AE340" s="216">
        <f t="shared" si="222"/>
        <v>0</v>
      </c>
      <c r="AF340" s="216">
        <f t="shared" ref="AF340" si="223">AF311+AF335+AF339</f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1497" priority="53">
      <formula>$AH11=0</formula>
    </cfRule>
  </conditionalFormatting>
  <conditionalFormatting sqref="A111:A112">
    <cfRule type="expression" dxfId="1496" priority="196">
      <formula>$AH116=0</formula>
    </cfRule>
  </conditionalFormatting>
  <conditionalFormatting sqref="A113:A117">
    <cfRule type="expression" dxfId="1495" priority="144">
      <formula>$AH112=0</formula>
    </cfRule>
  </conditionalFormatting>
  <conditionalFormatting sqref="A118:A169">
    <cfRule type="expression" dxfId="1494" priority="54">
      <formula>$AH118=0</formula>
    </cfRule>
  </conditionalFormatting>
  <conditionalFormatting sqref="A163">
    <cfRule type="expression" dxfId="1493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492" priority="197">
      <formula>$AH304=0</formula>
    </cfRule>
  </conditionalFormatting>
  <conditionalFormatting sqref="A179:A340">
    <cfRule type="expression" dxfId="1491" priority="71">
      <formula>$AH179=0</formula>
    </cfRule>
  </conditionalFormatting>
  <conditionalFormatting sqref="B8">
    <cfRule type="expression" dxfId="1490" priority="192">
      <formula>AND(C$9&gt;=14/24,C$9&lt;20/24)</formula>
    </cfRule>
    <cfRule type="expression" dxfId="1489" priority="193">
      <formula>AND(C$9&gt;=8/24,C$9&lt;14/24)</formula>
    </cfRule>
    <cfRule type="expression" dxfId="1488" priority="194">
      <formula>C$9&lt;8/24</formula>
    </cfRule>
    <cfRule type="expression" dxfId="1487" priority="195">
      <formula>C$9&gt;=20/24</formula>
    </cfRule>
  </conditionalFormatting>
  <conditionalFormatting sqref="B11:AF62 B81:AF88">
    <cfRule type="expression" dxfId="1486" priority="48">
      <formula>B11&gt;$AG11*1</formula>
    </cfRule>
  </conditionalFormatting>
  <conditionalFormatting sqref="G118:AA125 G107:P113 B107:F125 B82:G86 Y107:AA117 G114:X117 AB107:AF125 B11:AF13 G82:AF88 B127:AF144 B147:AF170">
    <cfRule type="expression" dxfId="1485" priority="49">
      <formula>B$9&gt;=20/24</formula>
    </cfRule>
    <cfRule type="expression" dxfId="1484" priority="50">
      <formula>AND(B$9&gt;=14/24,B$9&lt;20/24)</formula>
    </cfRule>
    <cfRule type="expression" dxfId="1483" priority="51">
      <formula>AND(B$9&gt;=8/24,B$9&lt;14/24)</formula>
    </cfRule>
    <cfRule type="expression" dxfId="1482" priority="52">
      <formula>B$9&lt;8/24</formula>
    </cfRule>
  </conditionalFormatting>
  <conditionalFormatting sqref="AG88 AG106 B80:AG80 B78:AF78 B89:AF106">
    <cfRule type="expression" dxfId="1481" priority="108">
      <formula>B78&gt;$AG78*1</formula>
    </cfRule>
  </conditionalFormatting>
  <conditionalFormatting sqref="B14:AF77 B84:AF84">
    <cfRule type="expression" dxfId="1480" priority="43">
      <formula>B$9&lt;8/24</formula>
    </cfRule>
  </conditionalFormatting>
  <conditionalFormatting sqref="B14:AF79 B84:AF84">
    <cfRule type="expression" dxfId="1479" priority="40">
      <formula>B$9&gt;=20/24</formula>
    </cfRule>
    <cfRule type="expression" dxfId="1478" priority="41">
      <formula>AND(B$9&gt;=14/24,B$9&lt;20/24)</formula>
    </cfRule>
    <cfRule type="expression" dxfId="1477" priority="42">
      <formula>AND(B$9&gt;=8/24,B$9&lt;14/24)</formula>
    </cfRule>
  </conditionalFormatting>
  <conditionalFormatting sqref="B72:AF74">
    <cfRule type="expression" dxfId="1476" priority="55">
      <formula>B72&gt;$AG72</formula>
    </cfRule>
  </conditionalFormatting>
  <conditionalFormatting sqref="B78:AF79">
    <cfRule type="expression" dxfId="1475" priority="117">
      <formula>B$9&lt;8/24</formula>
    </cfRule>
  </conditionalFormatting>
  <conditionalFormatting sqref="B81:AF81">
    <cfRule type="expression" dxfId="1474" priority="128">
      <formula>B$9&gt;=20/24</formula>
    </cfRule>
    <cfRule type="expression" dxfId="1473" priority="129">
      <formula>AND(B$9&gt;=14/24,B$9&lt;20/24)</formula>
    </cfRule>
    <cfRule type="expression" dxfId="1472" priority="130">
      <formula>AND(B$9&gt;=8/24,B$9&lt;14/24)</formula>
    </cfRule>
    <cfRule type="expression" dxfId="1471" priority="131">
      <formula>B$9&lt;8/24</formula>
    </cfRule>
  </conditionalFormatting>
  <conditionalFormatting sqref="B172:AF178">
    <cfRule type="expression" dxfId="1470" priority="44">
      <formula>B$9&gt;=20/24</formula>
    </cfRule>
    <cfRule type="expression" dxfId="1469" priority="45">
      <formula>AND(B$9&gt;=14/24,B$9&lt;20/24)</formula>
    </cfRule>
    <cfRule type="expression" dxfId="1468" priority="46">
      <formula>AND(B$9&gt;=8/24,B$9&lt;14/24)</formula>
    </cfRule>
    <cfRule type="expression" dxfId="1467" priority="47">
      <formula>B$9&lt;8/24</formula>
    </cfRule>
  </conditionalFormatting>
  <conditionalFormatting sqref="B180:AF311">
    <cfRule type="expression" dxfId="1466" priority="36">
      <formula>B$9&gt;=20/24</formula>
    </cfRule>
    <cfRule type="expression" dxfId="1465" priority="37">
      <formula>AND(B$9&gt;=14/24,B$9&lt;20/24)</formula>
    </cfRule>
    <cfRule type="expression" dxfId="1464" priority="38">
      <formula>AND(B$9&gt;=8/24,B$9&lt;14/24)</formula>
    </cfRule>
    <cfRule type="expression" dxfId="1463" priority="39">
      <formula>B$9&lt;8/24</formula>
    </cfRule>
  </conditionalFormatting>
  <conditionalFormatting sqref="B313:AF335">
    <cfRule type="expression" dxfId="1462" priority="30">
      <formula>B$9&gt;=20/24</formula>
    </cfRule>
    <cfRule type="expression" dxfId="1461" priority="31">
      <formula>AND(B$9&gt;=14/24,B$9&lt;20/24)</formula>
    </cfRule>
    <cfRule type="expression" dxfId="1460" priority="32">
      <formula>AND(B$9&gt;=8/24,B$9&lt;14/24)</formula>
    </cfRule>
    <cfRule type="expression" dxfId="1459" priority="33">
      <formula>B$9&lt;8/24</formula>
    </cfRule>
  </conditionalFormatting>
  <conditionalFormatting sqref="B337:AF340">
    <cfRule type="expression" dxfId="1458" priority="26">
      <formula>B$9&gt;=20/24</formula>
    </cfRule>
    <cfRule type="expression" dxfId="1457" priority="27">
      <formula>AND(B$9&gt;=14/24,B$9&lt;20/24)</formula>
    </cfRule>
    <cfRule type="expression" dxfId="1456" priority="28">
      <formula>AND(B$9&gt;=8/24,B$9&lt;14/24)</formula>
    </cfRule>
    <cfRule type="expression" dxfId="1455" priority="29">
      <formula>B$9&lt;8/24</formula>
    </cfRule>
  </conditionalFormatting>
  <conditionalFormatting sqref="B9:AG10">
    <cfRule type="expression" dxfId="1454" priority="22">
      <formula>B$9&gt;=20/24</formula>
    </cfRule>
    <cfRule type="expression" dxfId="1453" priority="23">
      <formula>AND(B$9&gt;=14/24,B$9&lt;20/24)</formula>
    </cfRule>
    <cfRule type="expression" dxfId="1452" priority="24">
      <formula>AND(B$9&gt;=8/24,B$9&lt;14/24)</formula>
    </cfRule>
    <cfRule type="expression" dxfId="1451" priority="25">
      <formula>B$9&lt;8/24</formula>
    </cfRule>
  </conditionalFormatting>
  <conditionalFormatting sqref="G89:AF93">
    <cfRule type="expression" dxfId="1450" priority="118">
      <formula>G$9&gt;=20/24</formula>
    </cfRule>
    <cfRule type="expression" dxfId="1449" priority="119">
      <formula>AND(G$9&gt;=14/24,G$9&lt;20/24)</formula>
    </cfRule>
    <cfRule type="expression" dxfId="1448" priority="120">
      <formula>AND(G$9&gt;=8/24,G$9&lt;14/24)</formula>
    </cfRule>
    <cfRule type="expression" dxfId="1447" priority="121">
      <formula>G$9&lt;8/24</formula>
    </cfRule>
  </conditionalFormatting>
  <conditionalFormatting sqref="G94:AF94">
    <cfRule type="expression" dxfId="1446" priority="113">
      <formula>G$9&gt;=20/24</formula>
    </cfRule>
    <cfRule type="expression" dxfId="1445" priority="114">
      <formula>AND(G$9&gt;=14/24,G$9&lt;20/24)</formula>
    </cfRule>
    <cfRule type="expression" dxfId="1444" priority="115">
      <formula>AND(G$9&gt;=8/24,G$9&lt;14/24)</formula>
    </cfRule>
    <cfRule type="expression" dxfId="1443" priority="116">
      <formula>G$9&lt;8/24</formula>
    </cfRule>
  </conditionalFormatting>
  <conditionalFormatting sqref="G89:AF91">
    <cfRule type="expression" dxfId="1442" priority="136">
      <formula>G$9&gt;=20/24</formula>
    </cfRule>
    <cfRule type="expression" dxfId="1441" priority="137">
      <formula>AND(G$9&gt;=14/24,G$9&lt;20/24)</formula>
    </cfRule>
    <cfRule type="expression" dxfId="1440" priority="138">
      <formula>AND(G$9&gt;=8/24,G$9&lt;14/24)</formula>
    </cfRule>
    <cfRule type="expression" dxfId="1439" priority="139">
      <formula>G$9&lt;8/24</formula>
    </cfRule>
  </conditionalFormatting>
  <conditionalFormatting sqref="L94:AF94">
    <cfRule type="expression" dxfId="1438" priority="132">
      <formula>L$9&gt;=20/24</formula>
    </cfRule>
    <cfRule type="expression" dxfId="1437" priority="133">
      <formula>AND(L$9&gt;=14/24,L$9&lt;20/24)</formula>
    </cfRule>
    <cfRule type="expression" dxfId="1436" priority="134">
      <formula>AND(L$9&gt;=8/24,L$9&lt;14/24)</formula>
    </cfRule>
    <cfRule type="expression" dxfId="1435" priority="135">
      <formula>L$9&lt;8/24</formula>
    </cfRule>
  </conditionalFormatting>
  <conditionalFormatting sqref="M8 S8 AB8">
    <cfRule type="expression" dxfId="1434" priority="185">
      <formula>AND(N$9&gt;=14/24,N$9&lt;20/24)</formula>
    </cfRule>
    <cfRule type="expression" dxfId="1433" priority="186">
      <formula>AND(N$9&gt;=8/24,N$9&lt;14/24)</formula>
    </cfRule>
    <cfRule type="expression" dxfId="1432" priority="187">
      <formula>N$9&lt;8/24</formula>
    </cfRule>
  </conditionalFormatting>
  <conditionalFormatting sqref="S89:AF93">
    <cfRule type="expression" dxfId="1431" priority="140">
      <formula>S$9&gt;=20/24</formula>
    </cfRule>
    <cfRule type="expression" dxfId="1430" priority="141">
      <formula>AND(S$9&gt;=14/24,S$9&lt;20/24)</formula>
    </cfRule>
    <cfRule type="expression" dxfId="1429" priority="142">
      <formula>AND(S$9&gt;=8/24,S$9&lt;14/24)</formula>
    </cfRule>
    <cfRule type="expression" dxfId="1428" priority="143">
      <formula>S$9&lt;8/24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427" priority="184">
      <formula>N$9&gt;=20/24</formula>
    </cfRule>
  </conditionalFormatting>
  <conditionalFormatting sqref="S8">
    <cfRule type="expression" dxfId="1426" priority="175">
      <formula>U$9&gt;=20/24</formula>
    </cfRule>
    <cfRule type="expression" dxfId="1425" priority="176">
      <formula>AND(U$9&gt;=14/24,U$9&lt;20/24)</formula>
    </cfRule>
    <cfRule type="expression" dxfId="1424" priority="177">
      <formula>AND(U$9&gt;=8/24,U$9&lt;14/24)</formula>
    </cfRule>
    <cfRule type="expression" dxfId="1423" priority="178">
      <formula>U$9&lt;8/24</formula>
    </cfRule>
  </conditionalFormatting>
  <conditionalFormatting sqref="T89:AF94">
    <cfRule type="expression" dxfId="1422" priority="66">
      <formula>T$9&gt;=20/24</formula>
    </cfRule>
    <cfRule type="expression" dxfId="1421" priority="67">
      <formula>AND(T$9&gt;=14/24,T$9&lt;20/24)</formula>
    </cfRule>
    <cfRule type="expression" dxfId="1420" priority="68">
      <formula>AND(T$9&gt;=8/24,T$9&lt;14/24)</formula>
    </cfRule>
    <cfRule type="expression" dxfId="1419" priority="69">
      <formula>T$9&lt;8/24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B63:AF71 B75:AF79">
    <cfRule type="expression" dxfId="1418" priority="122">
      <formula>B63&gt;$AG63</formula>
    </cfRule>
  </conditionalFormatting>
  <conditionalFormatting sqref="AB8">
    <cfRule type="expression" dxfId="1417" priority="171">
      <formula>AD$9&gt;=20/24</formula>
    </cfRule>
    <cfRule type="expression" dxfId="1416" priority="172">
      <formula>AND(AD$9&gt;=14/24,AD$9&lt;20/24)</formula>
    </cfRule>
    <cfRule type="expression" dxfId="1415" priority="173">
      <formula>AND(AD$9&gt;=8/24,AD$9&lt;14/24)</formula>
    </cfRule>
    <cfRule type="expression" dxfId="1414" priority="174">
      <formula>AD$9&lt;8/24</formula>
    </cfRule>
  </conditionalFormatting>
  <conditionalFormatting sqref="B87:F100 G87:AF87 B81:AF81 G89:AF100 B103:AF106">
    <cfRule type="expression" dxfId="1413" priority="109">
      <formula>B$9&gt;=20/24</formula>
    </cfRule>
  </conditionalFormatting>
  <conditionalFormatting sqref="B87:F100 B81:AF81 G87:AF87 G89:AF100 B103:AF106">
    <cfRule type="expression" dxfId="1412" priority="110">
      <formula>AND(B$9&gt;=14/24,B$9&lt;20/24)</formula>
    </cfRule>
    <cfRule type="expression" dxfId="1411" priority="111">
      <formula>AND(B$9&gt;=8/24,B$9&lt;14/24)</formula>
    </cfRule>
    <cfRule type="expression" dxfId="1410" priority="112">
      <formula>B$9&lt;8/24</formula>
    </cfRule>
  </conditionalFormatting>
  <conditionalFormatting sqref="AG88">
    <cfRule type="expression" dxfId="1409" priority="150">
      <formula>AG$9&gt;=20/24</formula>
    </cfRule>
    <cfRule type="expression" dxfId="1408" priority="151">
      <formula>AND(AG$9&gt;=14/24,AG$9&lt;20/24)</formula>
    </cfRule>
    <cfRule type="expression" dxfId="1407" priority="152">
      <formula>AND(AG$9&gt;=8/24,AG$9&lt;14/24)</formula>
    </cfRule>
    <cfRule type="expression" dxfId="1406" priority="153">
      <formula>AG$9&lt;8/24</formula>
    </cfRule>
  </conditionalFormatting>
  <conditionalFormatting sqref="AG101:AG102">
    <cfRule type="expression" dxfId="1405" priority="145">
      <formula>AG101&gt;$AG101</formula>
    </cfRule>
  </conditionalFormatting>
  <conditionalFormatting sqref="AG106">
    <cfRule type="expression" dxfId="1404" priority="146">
      <formula>AG$9&gt;=20/24</formula>
    </cfRule>
    <cfRule type="expression" dxfId="1403" priority="147">
      <formula>AND(AG$9&gt;=14/24,AG$9&lt;20/24)</formula>
    </cfRule>
    <cfRule type="expression" dxfId="1402" priority="148">
      <formula>AND(AG$9&gt;=8/24,AG$9&lt;14/24)</formula>
    </cfRule>
    <cfRule type="expression" dxfId="1401" priority="149">
      <formula>AG$9&lt;8/24</formula>
    </cfRule>
  </conditionalFormatting>
  <conditionalFormatting sqref="AG123">
    <cfRule type="expression" dxfId="1400" priority="167">
      <formula>AG$9&gt;=20/24</formula>
    </cfRule>
    <cfRule type="expression" dxfId="1399" priority="168">
      <formula>AND(AG$9&gt;=14/24,AG$9&lt;20/24)</formula>
    </cfRule>
    <cfRule type="expression" dxfId="1398" priority="169">
      <formula>AND(AG$9&gt;=8/24,AG$9&lt;14/24)</formula>
    </cfRule>
    <cfRule type="expression" dxfId="1397" priority="170">
      <formula>AG$9&lt;8/24</formula>
    </cfRule>
  </conditionalFormatting>
  <conditionalFormatting sqref="AH8:AI10">
    <cfRule type="expression" dxfId="1396" priority="62">
      <formula>AH$9&gt;=20/24</formula>
    </cfRule>
    <cfRule type="expression" dxfId="1395" priority="63">
      <formula>AND(AH$9&gt;=14/24,AH$9&lt;20/24)</formula>
    </cfRule>
    <cfRule type="expression" dxfId="1394" priority="64">
      <formula>AND(AH$9&gt;=8/24,AH$9&lt;14/24)</formula>
    </cfRule>
    <cfRule type="expression" dxfId="1393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1392" priority="188">
      <formula>AJ$9&gt;=20/24</formula>
    </cfRule>
    <cfRule type="expression" dxfId="1391" priority="189">
      <formula>AND(AJ$9&gt;=14/24,AJ$9&lt;20/24)</formula>
    </cfRule>
    <cfRule type="expression" dxfId="1390" priority="190">
      <formula>AND(AJ$9&gt;=8/24,AJ$9&lt;14/24)</formula>
    </cfRule>
    <cfRule type="expression" dxfId="1389" priority="191">
      <formula>AJ$9&lt;8/24</formula>
    </cfRule>
  </conditionalFormatting>
  <conditionalFormatting sqref="AL109:AN109 AL115:AN115">
    <cfRule type="expression" dxfId="1388" priority="160">
      <formula>AL$9&gt;=20/24</formula>
    </cfRule>
    <cfRule type="expression" dxfId="1387" priority="161">
      <formula>AND(AL$9&gt;=14/24,AL$9&lt;20/24)</formula>
    </cfRule>
    <cfRule type="expression" dxfId="1386" priority="162">
      <formula>AND(AL$9&gt;=8/24,AL$9&lt;14/24)</formula>
    </cfRule>
    <cfRule type="expression" dxfId="1385" priority="163">
      <formula>AL$9&lt;8/24</formula>
    </cfRule>
  </conditionalFormatting>
  <conditionalFormatting sqref="AM15:AM21 AN16:AR21">
    <cfRule type="expression" dxfId="1384" priority="84">
      <formula>AX$9&gt;=20/24</formula>
    </cfRule>
    <cfRule type="expression" dxfId="1383" priority="85">
      <formula>AND(AX$9&gt;=14/24,AX$9&lt;20/24)</formula>
    </cfRule>
    <cfRule type="expression" dxfId="1382" priority="86">
      <formula>AND(AX$9&gt;=8/24,AX$9&lt;14/24)</formula>
    </cfRule>
    <cfRule type="expression" dxfId="1381" priority="87">
      <formula>AX$9&lt;8/24</formula>
    </cfRule>
  </conditionalFormatting>
  <conditionalFormatting sqref="AN110:AN113">
    <cfRule type="expression" dxfId="1380" priority="156">
      <formula>AN$9&gt;=20/24</formula>
    </cfRule>
    <cfRule type="expression" dxfId="1379" priority="157">
      <formula>AND(AN$9&gt;=14/24,AN$9&lt;20/24)</formula>
    </cfRule>
    <cfRule type="expression" dxfId="1378" priority="158">
      <formula>AND(AN$9&gt;=8/24,AN$9&lt;14/24)</formula>
    </cfRule>
    <cfRule type="expression" dxfId="1377" priority="159">
      <formula>AN$9&lt;8/24</formula>
    </cfRule>
  </conditionalFormatting>
  <conditionalFormatting sqref="AN15:AR15">
    <cfRule type="expression" dxfId="1376" priority="72">
      <formula>U$9&gt;=20/24</formula>
    </cfRule>
    <cfRule type="expression" dxfId="1375" priority="73">
      <formula>AND(U$9&gt;=14/24,U$9&lt;20/24)</formula>
    </cfRule>
    <cfRule type="expression" dxfId="1374" priority="74">
      <formula>AND(U$9&gt;=8/24,U$9&lt;14/24)</formula>
    </cfRule>
    <cfRule type="expression" dxfId="1373" priority="75">
      <formula>U$9&lt;8/24</formula>
    </cfRule>
  </conditionalFormatting>
  <conditionalFormatting sqref="AS15">
    <cfRule type="expression" dxfId="1372" priority="80">
      <formula>AA$9&gt;=20/24</formula>
    </cfRule>
    <cfRule type="expression" dxfId="1371" priority="81">
      <formula>AND(AA$9&gt;=14/24,AA$9&lt;20/24)</formula>
    </cfRule>
    <cfRule type="expression" dxfId="1370" priority="82">
      <formula>AND(AA$9&gt;=8/24,AA$9&lt;14/24)</formula>
    </cfRule>
    <cfRule type="expression" dxfId="1369" priority="83">
      <formula>AA$9&lt;8/24</formula>
    </cfRule>
  </conditionalFormatting>
  <conditionalFormatting sqref="AS16:AS21">
    <cfRule type="expression" dxfId="1368" priority="88">
      <formula>BE$9&gt;=20/24</formula>
    </cfRule>
    <cfRule type="expression" dxfId="1367" priority="89">
      <formula>AND(BE$9&gt;=14/24,BE$9&lt;20/24)</formula>
    </cfRule>
    <cfRule type="expression" dxfId="1366" priority="90">
      <formula>AND(BE$9&gt;=8/24,BE$9&lt;14/24)</formula>
    </cfRule>
    <cfRule type="expression" dxfId="1365" priority="91">
      <formula>BE$9&lt;8/24</formula>
    </cfRule>
  </conditionalFormatting>
  <conditionalFormatting sqref="AT15 AX15:BJ15">
    <cfRule type="expression" dxfId="1364" priority="92">
      <formula>AC$9&gt;=20/24</formula>
    </cfRule>
    <cfRule type="expression" dxfId="1363" priority="93">
      <formula>AND(AC$9&gt;=14/24,AC$9&lt;20/24)</formula>
    </cfRule>
    <cfRule type="expression" dxfId="1362" priority="94">
      <formula>AND(AC$9&gt;=8/24,AC$9&lt;14/24)</formula>
    </cfRule>
    <cfRule type="expression" dxfId="1361" priority="95">
      <formula>AC$9&lt;8/24</formula>
    </cfRule>
  </conditionalFormatting>
  <conditionalFormatting sqref="AT16:AT21">
    <cfRule type="expression" dxfId="1360" priority="96">
      <formula>BG$9&gt;=20/24</formula>
    </cfRule>
    <cfRule type="expression" dxfId="1359" priority="97">
      <formula>AND(BG$9&gt;=14/24,BG$9&lt;20/24)</formula>
    </cfRule>
    <cfRule type="expression" dxfId="1358" priority="98">
      <formula>AND(BG$9&gt;=8/24,BG$9&lt;14/24)</formula>
    </cfRule>
    <cfRule type="expression" dxfId="1357" priority="99">
      <formula>BG$9&lt;8/24</formula>
    </cfRule>
  </conditionalFormatting>
  <conditionalFormatting sqref="AU15:AV15">
    <cfRule type="expression" dxfId="1356" priority="100">
      <formula>AE$9&gt;=20/24</formula>
    </cfRule>
    <cfRule type="expression" dxfId="1355" priority="101">
      <formula>AND(AE$9&gt;=14/24,AE$9&lt;20/24)</formula>
    </cfRule>
    <cfRule type="expression" dxfId="1354" priority="102">
      <formula>AND(AE$9&gt;=8/24,AE$9&lt;14/24)</formula>
    </cfRule>
    <cfRule type="expression" dxfId="1353" priority="103">
      <formula>AE$9&lt;8/24</formula>
    </cfRule>
  </conditionalFormatting>
  <conditionalFormatting sqref="AU16:BJ21">
    <cfRule type="expression" dxfId="1352" priority="104">
      <formula>BI$9&gt;=20/24</formula>
    </cfRule>
    <cfRule type="expression" dxfId="1351" priority="105">
      <formula>AND(BI$9&gt;=14/24,BI$9&lt;20/24)</formula>
    </cfRule>
    <cfRule type="expression" dxfId="1350" priority="106">
      <formula>AND(BI$9&gt;=8/24,BI$9&lt;14/24)</formula>
    </cfRule>
    <cfRule type="expression" dxfId="1349" priority="107">
      <formula>BI$9&lt;8/24</formula>
    </cfRule>
  </conditionalFormatting>
  <conditionalFormatting sqref="AW15">
    <cfRule type="expression" dxfId="1348" priority="76">
      <formula>B$9&gt;=20/24</formula>
    </cfRule>
    <cfRule type="expression" dxfId="1347" priority="77">
      <formula>AND(B$9&gt;=14/24,B$9&lt;20/24)</formula>
    </cfRule>
    <cfRule type="expression" dxfId="1346" priority="78">
      <formula>AND(B$9&gt;=8/24,B$9&lt;14/24)</formula>
    </cfRule>
    <cfRule type="expression" dxfId="1345" priority="79">
      <formula>B$9&lt;8/24</formula>
    </cfRule>
  </conditionalFormatting>
  <conditionalFormatting sqref="Q107:X113">
    <cfRule type="expression" dxfId="1344" priority="1">
      <formula>Q$9&gt;=20/24</formula>
    </cfRule>
    <cfRule type="expression" dxfId="1343" priority="2">
      <formula>AND(Q$9&gt;=14/24,Q$9&lt;20/24)</formula>
    </cfRule>
    <cfRule type="expression" dxfId="1342" priority="3">
      <formula>AND(Q$9&gt;=8/24,Q$9&lt;14/24)</formula>
    </cfRule>
    <cfRule type="expression" dxfId="1341" priority="4">
      <formula>Q$9&lt;8/24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CJ346"/>
  <sheetViews>
    <sheetView zoomScale="130" zoomScaleNormal="130" workbookViewId="0">
      <pane xSplit="1" ySplit="10" topLeftCell="AH162" activePane="bottomRight" state="frozen"/>
      <selection activeCell="T160" sqref="T160"/>
      <selection pane="topRight" activeCell="T160" sqref="T160"/>
      <selection pane="bottomLeft" activeCell="T160" sqref="T160"/>
      <selection pane="bottomRight" activeCell="AH11" sqref="AH11:AI16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2080/10/11</v>
      </c>
      <c r="C4" s="343"/>
      <c r="D4" s="343"/>
      <c r="E4" s="344" t="str">
        <f ca="1">"2080/"&amp;"10/"&amp;INT(MID(CELL("filename",G6),FIND("]",CELL("filename",G6))+1,200))</f>
        <v>2080/10/11</v>
      </c>
      <c r="F4" s="344"/>
      <c r="G4" s="344"/>
      <c r="H4" s="344" t="str">
        <f ca="1">TEXT(E4,"dddd")</f>
        <v>Friday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14.6</v>
      </c>
      <c r="C5" s="30">
        <f t="shared" si="0"/>
        <v>0</v>
      </c>
      <c r="D5" s="30">
        <f t="shared" si="0"/>
        <v>0.9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8</v>
      </c>
      <c r="J5" s="30">
        <f t="shared" si="0"/>
        <v>6.4</v>
      </c>
      <c r="K5" s="30">
        <f t="shared" si="0"/>
        <v>7.6</v>
      </c>
      <c r="L5" s="30">
        <f t="shared" si="0"/>
        <v>14.4</v>
      </c>
      <c r="M5" s="30">
        <f t="shared" si="0"/>
        <v>5.3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7.8</v>
      </c>
      <c r="AA5" s="30">
        <f t="shared" si="0"/>
        <v>7.8</v>
      </c>
      <c r="AB5" s="30">
        <f t="shared" si="0"/>
        <v>192.39999999999998</v>
      </c>
      <c r="AC5" s="30">
        <f t="shared" si="0"/>
        <v>14.4</v>
      </c>
      <c r="AD5" s="30">
        <f t="shared" si="0"/>
        <v>8.1</v>
      </c>
      <c r="AE5" s="30">
        <f t="shared" si="0"/>
        <v>0</v>
      </c>
      <c r="AF5" s="30">
        <f>B118</f>
        <v>18.100000000000001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Load=1758</v>
      </c>
      <c r="B7" s="35">
        <f t="shared" ref="B7:AF7" si="1">B126</f>
        <v>2006.7999999999997</v>
      </c>
      <c r="C7" s="35">
        <f t="shared" si="1"/>
        <v>1953.4999999999993</v>
      </c>
      <c r="D7" s="35">
        <f t="shared" si="1"/>
        <v>1905.9999999999995</v>
      </c>
      <c r="E7" s="35">
        <f t="shared" si="1"/>
        <v>1893.6999999999994</v>
      </c>
      <c r="F7" s="35">
        <f t="shared" si="1"/>
        <v>1844.0999999999995</v>
      </c>
      <c r="G7" s="35">
        <f t="shared" si="1"/>
        <v>1775.3999999999996</v>
      </c>
      <c r="H7" s="35">
        <f t="shared" si="1"/>
        <v>1783.6999999999996</v>
      </c>
      <c r="I7" s="35">
        <f t="shared" si="1"/>
        <v>1757.8999999999996</v>
      </c>
      <c r="J7" s="35">
        <f t="shared" si="1"/>
        <v>1852.7999999999995</v>
      </c>
      <c r="K7" s="35">
        <f t="shared" si="1"/>
        <v>1888.3999999999992</v>
      </c>
      <c r="L7" s="35">
        <f t="shared" si="1"/>
        <v>1907.899999999999</v>
      </c>
      <c r="M7" s="35">
        <f t="shared" si="1"/>
        <v>2384.5999999999995</v>
      </c>
      <c r="N7" s="35">
        <f t="shared" si="1"/>
        <v>2372.4999999999995</v>
      </c>
      <c r="O7" s="35">
        <f t="shared" si="1"/>
        <v>2368.5999999999995</v>
      </c>
      <c r="P7" s="35">
        <f t="shared" si="1"/>
        <v>2339.8999999999996</v>
      </c>
      <c r="Q7" s="35">
        <f t="shared" si="1"/>
        <v>2389.3999999999996</v>
      </c>
      <c r="R7" s="35">
        <f t="shared" si="1"/>
        <v>2365.0999999999995</v>
      </c>
      <c r="S7" s="35">
        <f t="shared" si="1"/>
        <v>2107.1999999999998</v>
      </c>
      <c r="T7" s="35">
        <f t="shared" si="1"/>
        <v>2060.1999999999998</v>
      </c>
      <c r="U7" s="35">
        <f t="shared" si="1"/>
        <v>2159.5</v>
      </c>
      <c r="V7" s="35">
        <f t="shared" si="1"/>
        <v>2047.2000000000003</v>
      </c>
      <c r="W7" s="35">
        <f t="shared" si="1"/>
        <v>2003.9999999999998</v>
      </c>
      <c r="X7" s="35">
        <f t="shared" si="1"/>
        <v>1993.3999999999999</v>
      </c>
      <c r="Y7" s="35">
        <f t="shared" si="1"/>
        <v>2081.6</v>
      </c>
      <c r="Z7" s="35">
        <f t="shared" si="1"/>
        <v>2183.8000000000002</v>
      </c>
      <c r="AA7" s="35">
        <f t="shared" si="1"/>
        <v>2231.7000000000003</v>
      </c>
      <c r="AB7" s="35">
        <f t="shared" si="1"/>
        <v>2238.2000000000003</v>
      </c>
      <c r="AC7" s="35">
        <f t="shared" si="1"/>
        <v>2562.6000000000004</v>
      </c>
      <c r="AD7" s="35">
        <f t="shared" si="1"/>
        <v>2225.6000000000004</v>
      </c>
      <c r="AE7" s="35">
        <f t="shared" si="1"/>
        <v>2180.7000000000003</v>
      </c>
      <c r="AF7" s="35">
        <f t="shared" si="1"/>
        <v>2254.7000000000007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3103.6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2389.4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90.4</v>
      </c>
      <c r="C11" s="43">
        <v>90.4</v>
      </c>
      <c r="D11" s="43">
        <v>59.4</v>
      </c>
      <c r="E11" s="43">
        <v>90.3</v>
      </c>
      <c r="F11" s="43">
        <v>90.3</v>
      </c>
      <c r="G11" s="43">
        <v>87.3</v>
      </c>
      <c r="H11" s="43">
        <v>87.3</v>
      </c>
      <c r="I11" s="43">
        <v>87.3</v>
      </c>
      <c r="J11" s="43">
        <v>87.3</v>
      </c>
      <c r="K11" s="43">
        <v>87.3</v>
      </c>
      <c r="L11" s="43">
        <v>87.3</v>
      </c>
      <c r="M11" s="43">
        <v>87.5</v>
      </c>
      <c r="N11" s="43">
        <v>87.5</v>
      </c>
      <c r="O11" s="43">
        <v>87.5</v>
      </c>
      <c r="P11" s="43">
        <v>87.5</v>
      </c>
      <c r="Q11" s="43">
        <v>87.5</v>
      </c>
      <c r="R11" s="43">
        <v>87.5</v>
      </c>
      <c r="S11" s="43">
        <v>90.5</v>
      </c>
      <c r="T11" s="43">
        <v>90.5</v>
      </c>
      <c r="U11" s="43">
        <v>90.5</v>
      </c>
      <c r="V11" s="43">
        <v>90.5</v>
      </c>
      <c r="W11" s="43">
        <v>90.5</v>
      </c>
      <c r="X11" s="43">
        <v>90.5</v>
      </c>
      <c r="Y11" s="43">
        <v>90.5</v>
      </c>
      <c r="Z11" s="43">
        <v>90.5</v>
      </c>
      <c r="AA11" s="43">
        <v>90.5</v>
      </c>
      <c r="AB11" s="43">
        <v>90.5</v>
      </c>
      <c r="AC11" s="43">
        <v>90.5</v>
      </c>
      <c r="AD11" s="43">
        <v>90.5</v>
      </c>
      <c r="AE11" s="43">
        <v>90.5</v>
      </c>
      <c r="AF11" s="43">
        <v>90.5</v>
      </c>
      <c r="AG11" s="59">
        <v>86</v>
      </c>
      <c r="AH11" s="45">
        <f t="shared" ref="AH11:AH81" si="2">MAX(B11:AF11)</f>
        <v>90.5</v>
      </c>
      <c r="AI11" s="46">
        <f t="shared" ref="AI11:AI81" si="3">MIN(B11:AF11)</f>
        <v>59.4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</v>
      </c>
      <c r="C12" s="43">
        <v>90</v>
      </c>
      <c r="D12" s="43">
        <v>90</v>
      </c>
      <c r="E12" s="43">
        <v>90</v>
      </c>
      <c r="F12" s="43">
        <v>90</v>
      </c>
      <c r="G12" s="43">
        <v>82.5</v>
      </c>
      <c r="H12" s="43">
        <v>82.5</v>
      </c>
      <c r="I12" s="43">
        <v>82.5</v>
      </c>
      <c r="J12" s="43">
        <v>82.5</v>
      </c>
      <c r="K12" s="43">
        <v>82.5</v>
      </c>
      <c r="L12" s="43">
        <v>82.5</v>
      </c>
      <c r="M12" s="43">
        <v>83.1</v>
      </c>
      <c r="N12" s="43">
        <v>83.1</v>
      </c>
      <c r="O12" s="43">
        <v>83.1</v>
      </c>
      <c r="P12" s="43">
        <v>83.1</v>
      </c>
      <c r="Q12" s="43">
        <v>83.1</v>
      </c>
      <c r="R12" s="43">
        <v>83.1</v>
      </c>
      <c r="S12" s="43">
        <v>90</v>
      </c>
      <c r="T12" s="43">
        <v>90</v>
      </c>
      <c r="U12" s="43">
        <v>90</v>
      </c>
      <c r="V12" s="43">
        <v>90</v>
      </c>
      <c r="W12" s="43">
        <v>90</v>
      </c>
      <c r="X12" s="43">
        <v>90</v>
      </c>
      <c r="Y12" s="43">
        <v>90</v>
      </c>
      <c r="Z12" s="43">
        <v>90</v>
      </c>
      <c r="AA12" s="43">
        <v>90</v>
      </c>
      <c r="AB12" s="43">
        <v>90</v>
      </c>
      <c r="AC12" s="43">
        <v>90</v>
      </c>
      <c r="AD12" s="43">
        <v>90</v>
      </c>
      <c r="AE12" s="43">
        <v>90</v>
      </c>
      <c r="AF12" s="43">
        <v>90</v>
      </c>
      <c r="AG12" s="59">
        <v>82</v>
      </c>
      <c r="AH12" s="45">
        <f t="shared" si="2"/>
        <v>90</v>
      </c>
      <c r="AI12" s="46">
        <f t="shared" si="3"/>
        <v>82.5</v>
      </c>
      <c r="AK12" s="47"/>
      <c r="AL12" s="48" t="str">
        <f ca="1">MID(CELL("filename",C7),FIND("]",CELL("filename",C7))+1,600)</f>
        <v>11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59">
        <v>78</v>
      </c>
      <c r="AH13" s="45">
        <f t="shared" si="2"/>
        <v>0</v>
      </c>
      <c r="AI13" s="46">
        <f t="shared" si="3"/>
        <v>0</v>
      </c>
      <c r="AK13" s="47"/>
      <c r="AL13" s="48" t="str">
        <f ca="1">"Daily Load Curve(Excluding of Export) of Nepal ("&amp;A4&amp;" "&amp;B4&amp;")"</f>
        <v>Daily Load Curve(Excluding of Export) of Nepal (Nepali Date: 2080/10/11)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51.2</v>
      </c>
      <c r="C14" s="43">
        <v>51.2</v>
      </c>
      <c r="D14" s="43">
        <v>51.2</v>
      </c>
      <c r="E14" s="43">
        <v>51.2</v>
      </c>
      <c r="F14" s="43">
        <v>51.2</v>
      </c>
      <c r="G14" s="43">
        <v>51.2</v>
      </c>
      <c r="H14" s="43">
        <v>51.2</v>
      </c>
      <c r="I14" s="43">
        <v>51.2</v>
      </c>
      <c r="J14" s="43">
        <v>51.2</v>
      </c>
      <c r="K14" s="43">
        <v>55.7</v>
      </c>
      <c r="L14" s="43">
        <v>55.7</v>
      </c>
      <c r="M14" s="43">
        <v>62</v>
      </c>
      <c r="N14" s="43">
        <v>62</v>
      </c>
      <c r="O14" s="43">
        <v>62</v>
      </c>
      <c r="P14" s="43">
        <v>62</v>
      </c>
      <c r="Q14" s="43">
        <v>62</v>
      </c>
      <c r="R14" s="43">
        <v>62</v>
      </c>
      <c r="S14" s="43">
        <v>58</v>
      </c>
      <c r="T14" s="43">
        <v>58</v>
      </c>
      <c r="U14" s="43">
        <v>58</v>
      </c>
      <c r="V14" s="43">
        <v>59</v>
      </c>
      <c r="W14" s="43">
        <v>59</v>
      </c>
      <c r="X14" s="43">
        <v>59</v>
      </c>
      <c r="Y14" s="43">
        <v>59</v>
      </c>
      <c r="Z14" s="43">
        <v>81</v>
      </c>
      <c r="AA14" s="43">
        <v>81</v>
      </c>
      <c r="AB14" s="43">
        <v>81</v>
      </c>
      <c r="AC14" s="43">
        <v>61.5</v>
      </c>
      <c r="AD14" s="43">
        <v>61.5</v>
      </c>
      <c r="AE14" s="43">
        <v>61.5</v>
      </c>
      <c r="AF14" s="43">
        <v>61.5</v>
      </c>
      <c r="AG14" s="59">
        <v>77</v>
      </c>
      <c r="AH14" s="45">
        <f t="shared" si="2"/>
        <v>81</v>
      </c>
      <c r="AI14" s="46">
        <f t="shared" si="3"/>
        <v>51.2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73.599999999999994</v>
      </c>
      <c r="C15" s="43">
        <v>73.599999999999994</v>
      </c>
      <c r="D15" s="43">
        <v>73.599999999999994</v>
      </c>
      <c r="E15" s="43">
        <v>73.599999999999994</v>
      </c>
      <c r="F15" s="43">
        <v>73.599999999999994</v>
      </c>
      <c r="G15" s="43">
        <v>58.6</v>
      </c>
      <c r="H15" s="43">
        <v>58.6</v>
      </c>
      <c r="I15" s="43">
        <v>58.6</v>
      </c>
      <c r="J15" s="43">
        <v>58.6</v>
      </c>
      <c r="K15" s="43">
        <v>58.6</v>
      </c>
      <c r="L15" s="43">
        <v>58.6</v>
      </c>
      <c r="M15" s="43">
        <v>68.900000000000006</v>
      </c>
      <c r="N15" s="43">
        <v>68.900000000000006</v>
      </c>
      <c r="O15" s="43">
        <v>68.900000000000006</v>
      </c>
      <c r="P15" s="43">
        <v>68.900000000000006</v>
      </c>
      <c r="Q15" s="43">
        <v>68.900000000000006</v>
      </c>
      <c r="R15" s="43">
        <v>68.900000000000006</v>
      </c>
      <c r="S15" s="43">
        <v>51</v>
      </c>
      <c r="T15" s="43">
        <v>51</v>
      </c>
      <c r="U15" s="43">
        <v>73.8</v>
      </c>
      <c r="V15" s="43">
        <v>73.8</v>
      </c>
      <c r="W15" s="43">
        <v>73.8</v>
      </c>
      <c r="X15" s="43">
        <v>73.8</v>
      </c>
      <c r="Y15" s="43">
        <v>73.8</v>
      </c>
      <c r="Z15" s="43">
        <v>73.8</v>
      </c>
      <c r="AA15" s="43">
        <v>73.8</v>
      </c>
      <c r="AB15" s="43">
        <v>73.8</v>
      </c>
      <c r="AC15" s="43">
        <v>73.8</v>
      </c>
      <c r="AD15" s="43">
        <v>73.8</v>
      </c>
      <c r="AE15" s="43">
        <v>73.8</v>
      </c>
      <c r="AF15" s="43">
        <v>73.8</v>
      </c>
      <c r="AG15" s="59">
        <v>73</v>
      </c>
      <c r="AH15" s="45">
        <f t="shared" si="2"/>
        <v>73.8</v>
      </c>
      <c r="AI15" s="46">
        <f t="shared" si="3"/>
        <v>51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72</v>
      </c>
      <c r="C16" s="43">
        <v>72</v>
      </c>
      <c r="D16" s="43">
        <v>72</v>
      </c>
      <c r="E16" s="43">
        <v>72</v>
      </c>
      <c r="F16" s="43">
        <v>72</v>
      </c>
      <c r="G16" s="43">
        <v>72</v>
      </c>
      <c r="H16" s="43">
        <v>72</v>
      </c>
      <c r="I16" s="43">
        <v>72</v>
      </c>
      <c r="J16" s="43">
        <v>72</v>
      </c>
      <c r="K16" s="43">
        <v>72</v>
      </c>
      <c r="L16" s="43">
        <v>72</v>
      </c>
      <c r="M16" s="43">
        <v>72</v>
      </c>
      <c r="N16" s="43">
        <v>72</v>
      </c>
      <c r="O16" s="43">
        <v>72</v>
      </c>
      <c r="P16" s="43">
        <v>72</v>
      </c>
      <c r="Q16" s="43">
        <v>72</v>
      </c>
      <c r="R16" s="43">
        <v>72</v>
      </c>
      <c r="S16" s="43">
        <v>81.7</v>
      </c>
      <c r="T16" s="43">
        <v>81.7</v>
      </c>
      <c r="U16" s="43">
        <v>81.7</v>
      </c>
      <c r="V16" s="43">
        <v>81.7</v>
      </c>
      <c r="W16" s="43">
        <v>71</v>
      </c>
      <c r="X16" s="43">
        <v>71</v>
      </c>
      <c r="Y16" s="43">
        <v>71</v>
      </c>
      <c r="Z16" s="43">
        <v>71</v>
      </c>
      <c r="AA16" s="43">
        <v>71</v>
      </c>
      <c r="AB16" s="43">
        <v>71</v>
      </c>
      <c r="AC16" s="43">
        <v>71</v>
      </c>
      <c r="AD16" s="43">
        <v>71</v>
      </c>
      <c r="AE16" s="43">
        <v>71</v>
      </c>
      <c r="AF16" s="43">
        <v>71</v>
      </c>
      <c r="AG16" s="59">
        <v>71</v>
      </c>
      <c r="AH16" s="45">
        <f t="shared" si="2"/>
        <v>81.7</v>
      </c>
      <c r="AI16" s="46">
        <f t="shared" si="3"/>
        <v>71</v>
      </c>
      <c r="AK16" s="47"/>
      <c r="AL16" s="50" t="s">
        <v>7</v>
      </c>
      <c r="AM16" s="55">
        <f t="shared" ref="AM16:AR16" si="4">B80</f>
        <v>1792.2999999999997</v>
      </c>
      <c r="AN16" s="55">
        <f t="shared" si="4"/>
        <v>1765.6999999999996</v>
      </c>
      <c r="AO16" s="55">
        <f t="shared" si="4"/>
        <v>1700.4999999999995</v>
      </c>
      <c r="AP16" s="55">
        <f t="shared" si="4"/>
        <v>1751.4999999999995</v>
      </c>
      <c r="AQ16" s="55">
        <f t="shared" si="4"/>
        <v>1699.3999999999996</v>
      </c>
      <c r="AR16" s="55">
        <f t="shared" si="4"/>
        <v>1725.9999999999995</v>
      </c>
      <c r="AS16" s="55">
        <f>I80</f>
        <v>1699.5999999999995</v>
      </c>
      <c r="AT16" s="55">
        <f>K80</f>
        <v>1718.7999999999993</v>
      </c>
      <c r="AU16" s="55">
        <f t="shared" ref="AU16:BD16" si="5">M80</f>
        <v>2163.6999999999994</v>
      </c>
      <c r="AV16" s="55">
        <f t="shared" si="5"/>
        <v>2163.6999999999994</v>
      </c>
      <c r="AW16" s="55">
        <f t="shared" si="5"/>
        <v>2136.3999999999996</v>
      </c>
      <c r="AX16" s="55">
        <f t="shared" si="5"/>
        <v>2136.3999999999996</v>
      </c>
      <c r="AY16" s="55">
        <f t="shared" si="5"/>
        <v>2136.3999999999996</v>
      </c>
      <c r="AZ16" s="55">
        <f t="shared" si="5"/>
        <v>2136.3999999999996</v>
      </c>
      <c r="BA16" s="55">
        <f t="shared" si="5"/>
        <v>1850.1999999999998</v>
      </c>
      <c r="BB16" s="55">
        <f t="shared" si="5"/>
        <v>1850.1999999999998</v>
      </c>
      <c r="BC16" s="55">
        <f t="shared" si="5"/>
        <v>1872.8999999999999</v>
      </c>
      <c r="BD16" s="55">
        <f t="shared" si="5"/>
        <v>1873.8999999999999</v>
      </c>
      <c r="BE16" s="56">
        <f>X80</f>
        <v>1844.1</v>
      </c>
      <c r="BF16" s="56">
        <f>Z80</f>
        <v>1891.3999999999999</v>
      </c>
      <c r="BG16" s="56">
        <f>AB80</f>
        <v>1897.8999999999999</v>
      </c>
      <c r="BH16" s="56">
        <f>AD80</f>
        <v>1883.9</v>
      </c>
      <c r="BI16" s="56">
        <f>AE80</f>
        <v>1883.9</v>
      </c>
      <c r="BJ16" s="56">
        <f>AF80</f>
        <v>1845.1000000000001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55.3</v>
      </c>
      <c r="C17" s="44">
        <v>55.3</v>
      </c>
      <c r="D17" s="44">
        <v>55.3</v>
      </c>
      <c r="E17" s="44">
        <v>55.3</v>
      </c>
      <c r="F17" s="44">
        <v>55.3</v>
      </c>
      <c r="G17" s="44">
        <v>55.3</v>
      </c>
      <c r="H17" s="44">
        <v>55.3</v>
      </c>
      <c r="I17" s="44">
        <v>55.3</v>
      </c>
      <c r="J17" s="44">
        <v>55.3</v>
      </c>
      <c r="K17" s="44">
        <v>55.3</v>
      </c>
      <c r="L17" s="44">
        <v>55.3</v>
      </c>
      <c r="M17" s="44">
        <v>55.3</v>
      </c>
      <c r="N17" s="44">
        <v>55.3</v>
      </c>
      <c r="O17" s="44">
        <v>55.3</v>
      </c>
      <c r="P17" s="44">
        <v>55.3</v>
      </c>
      <c r="Q17" s="44">
        <v>55.3</v>
      </c>
      <c r="R17" s="44">
        <v>55.3</v>
      </c>
      <c r="S17" s="44">
        <v>56.7</v>
      </c>
      <c r="T17" s="44">
        <v>56.7</v>
      </c>
      <c r="U17" s="44">
        <v>56.7</v>
      </c>
      <c r="V17" s="44">
        <v>56.7</v>
      </c>
      <c r="W17" s="44">
        <v>55</v>
      </c>
      <c r="X17" s="44">
        <v>55</v>
      </c>
      <c r="Y17" s="44">
        <v>55</v>
      </c>
      <c r="Z17" s="44">
        <v>55</v>
      </c>
      <c r="AA17" s="44">
        <v>55</v>
      </c>
      <c r="AB17" s="44">
        <v>55</v>
      </c>
      <c r="AC17" s="44">
        <v>55</v>
      </c>
      <c r="AD17" s="44">
        <v>55</v>
      </c>
      <c r="AE17" s="44">
        <v>55</v>
      </c>
      <c r="AF17" s="44">
        <v>55</v>
      </c>
      <c r="AG17" s="59">
        <v>54</v>
      </c>
      <c r="AH17" s="45">
        <f t="shared" si="2"/>
        <v>56.7</v>
      </c>
      <c r="AI17" s="46">
        <f t="shared" si="3"/>
        <v>55</v>
      </c>
      <c r="AK17" s="47"/>
      <c r="AL17" s="50" t="s">
        <v>22</v>
      </c>
      <c r="AM17" s="55">
        <f t="shared" ref="AM17:AR17" si="6">B88</f>
        <v>575.9</v>
      </c>
      <c r="AN17" s="55">
        <f t="shared" si="6"/>
        <v>609.9</v>
      </c>
      <c r="AO17" s="55">
        <f t="shared" si="6"/>
        <v>609.9</v>
      </c>
      <c r="AP17" s="55">
        <f t="shared" si="6"/>
        <v>609.9</v>
      </c>
      <c r="AQ17" s="55">
        <f t="shared" si="6"/>
        <v>609.9</v>
      </c>
      <c r="AR17" s="55">
        <f t="shared" si="6"/>
        <v>609.9</v>
      </c>
      <c r="AS17" s="55">
        <f>I88</f>
        <v>609.9</v>
      </c>
      <c r="AT17" s="55">
        <f>K88</f>
        <v>618.20000000000005</v>
      </c>
      <c r="AU17" s="55">
        <f t="shared" ref="AU17:BD17" si="7">M88</f>
        <v>616.59999999999991</v>
      </c>
      <c r="AV17" s="55">
        <f t="shared" si="7"/>
        <v>616.59999999999991</v>
      </c>
      <c r="AW17" s="55">
        <f t="shared" si="7"/>
        <v>616.59999999999991</v>
      </c>
      <c r="AX17" s="55">
        <f t="shared" si="7"/>
        <v>616.59999999999991</v>
      </c>
      <c r="AY17" s="55">
        <f t="shared" si="7"/>
        <v>616.59999999999991</v>
      </c>
      <c r="AZ17" s="55">
        <f t="shared" si="7"/>
        <v>616.59999999999991</v>
      </c>
      <c r="BA17" s="55">
        <f t="shared" si="7"/>
        <v>620.1</v>
      </c>
      <c r="BB17" s="55">
        <f t="shared" si="7"/>
        <v>620.1</v>
      </c>
      <c r="BC17" s="55">
        <f t="shared" si="7"/>
        <v>620.1</v>
      </c>
      <c r="BD17" s="55">
        <f t="shared" si="7"/>
        <v>620.1</v>
      </c>
      <c r="BE17" s="56">
        <f>X88</f>
        <v>620.1</v>
      </c>
      <c r="BF17" s="56">
        <f>Z88</f>
        <v>620.1</v>
      </c>
      <c r="BG17" s="56">
        <f>AB88</f>
        <v>620.1</v>
      </c>
      <c r="BH17" s="56">
        <f>AD88</f>
        <v>619.5</v>
      </c>
      <c r="BI17" s="56">
        <f>AE88</f>
        <v>619.5</v>
      </c>
      <c r="BJ17" s="56">
        <f>AF88</f>
        <v>619.5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34.1</v>
      </c>
      <c r="C18" s="44">
        <v>34.1</v>
      </c>
      <c r="D18" s="44">
        <v>30.4</v>
      </c>
      <c r="E18" s="44">
        <v>30.4</v>
      </c>
      <c r="F18" s="44">
        <v>30.4</v>
      </c>
      <c r="G18" s="44">
        <v>30.4</v>
      </c>
      <c r="H18" s="44">
        <v>30.4</v>
      </c>
      <c r="I18" s="44">
        <v>30.4</v>
      </c>
      <c r="J18" s="44">
        <v>30.4</v>
      </c>
      <c r="K18" s="44">
        <v>41</v>
      </c>
      <c r="L18" s="44">
        <v>41</v>
      </c>
      <c r="M18" s="44">
        <v>41</v>
      </c>
      <c r="N18" s="44">
        <v>41</v>
      </c>
      <c r="O18" s="44">
        <v>41</v>
      </c>
      <c r="P18" s="44">
        <v>41</v>
      </c>
      <c r="Q18" s="44">
        <v>41</v>
      </c>
      <c r="R18" s="44">
        <v>41</v>
      </c>
      <c r="S18" s="44">
        <v>41.1</v>
      </c>
      <c r="T18" s="44">
        <v>41.1</v>
      </c>
      <c r="U18" s="44">
        <v>41</v>
      </c>
      <c r="V18" s="44">
        <v>41</v>
      </c>
      <c r="W18" s="44">
        <v>41</v>
      </c>
      <c r="X18" s="44">
        <v>41</v>
      </c>
      <c r="Y18" s="44">
        <v>41</v>
      </c>
      <c r="Z18" s="44">
        <v>56.2</v>
      </c>
      <c r="AA18" s="44">
        <v>56.2</v>
      </c>
      <c r="AB18" s="44">
        <v>56.2</v>
      </c>
      <c r="AC18" s="44">
        <v>46</v>
      </c>
      <c r="AD18" s="44">
        <v>46</v>
      </c>
      <c r="AE18" s="44">
        <v>46</v>
      </c>
      <c r="AF18" s="44">
        <v>46</v>
      </c>
      <c r="AG18" s="59">
        <v>52.465000000000003</v>
      </c>
      <c r="AH18" s="45">
        <f t="shared" si="2"/>
        <v>56.2</v>
      </c>
      <c r="AI18" s="46">
        <f t="shared" si="3"/>
        <v>30.4</v>
      </c>
      <c r="AK18" s="47"/>
      <c r="AL18" s="50" t="s">
        <v>23</v>
      </c>
      <c r="AM18" s="55">
        <f t="shared" ref="AM18:AR18" si="8">B102</f>
        <v>315.39999999999998</v>
      </c>
      <c r="AN18" s="55">
        <f t="shared" si="8"/>
        <v>315.39999999999998</v>
      </c>
      <c r="AO18" s="55">
        <f t="shared" si="8"/>
        <v>315.39999999999998</v>
      </c>
      <c r="AP18" s="55">
        <f t="shared" si="8"/>
        <v>315.59999999999997</v>
      </c>
      <c r="AQ18" s="55">
        <f t="shared" si="8"/>
        <v>315.59999999999997</v>
      </c>
      <c r="AR18" s="55">
        <f t="shared" si="8"/>
        <v>283.19999999999993</v>
      </c>
      <c r="AS18" s="55">
        <f>I102</f>
        <v>283.19999999999993</v>
      </c>
      <c r="AT18" s="55">
        <f>K102</f>
        <v>283.19999999999993</v>
      </c>
      <c r="AU18" s="55">
        <f t="shared" ref="AU18:BD18" si="9">M102</f>
        <v>284.09999999999997</v>
      </c>
      <c r="AV18" s="55">
        <f t="shared" si="9"/>
        <v>284.09999999999997</v>
      </c>
      <c r="AW18" s="55">
        <f t="shared" si="9"/>
        <v>284.09999999999997</v>
      </c>
      <c r="AX18" s="55">
        <f t="shared" si="9"/>
        <v>284.09999999999997</v>
      </c>
      <c r="AY18" s="55">
        <f t="shared" si="9"/>
        <v>284.09999999999997</v>
      </c>
      <c r="AZ18" s="55">
        <f t="shared" si="9"/>
        <v>284.09999999999997</v>
      </c>
      <c r="BA18" s="55">
        <f t="shared" si="9"/>
        <v>303.89999999999998</v>
      </c>
      <c r="BB18" s="55">
        <f t="shared" si="9"/>
        <v>303.89999999999998</v>
      </c>
      <c r="BC18" s="55">
        <f t="shared" si="9"/>
        <v>303.89999999999998</v>
      </c>
      <c r="BD18" s="55">
        <f t="shared" si="9"/>
        <v>315.29999999999995</v>
      </c>
      <c r="BE18" s="56">
        <f>X102</f>
        <v>315.29999999999995</v>
      </c>
      <c r="BF18" s="56">
        <f>Z102</f>
        <v>315.29999999999995</v>
      </c>
      <c r="BG18" s="56">
        <f>AB102</f>
        <v>315.29999999999995</v>
      </c>
      <c r="BH18" s="56">
        <f>AD102</f>
        <v>315.8</v>
      </c>
      <c r="BI18" s="56">
        <f>AE102</f>
        <v>315.8</v>
      </c>
      <c r="BJ18" s="56">
        <f>AF102</f>
        <v>315.8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54.4</v>
      </c>
      <c r="C19" s="44">
        <v>54.4</v>
      </c>
      <c r="D19" s="44">
        <v>54.4</v>
      </c>
      <c r="E19" s="44">
        <v>54.4</v>
      </c>
      <c r="F19" s="44">
        <v>54.4</v>
      </c>
      <c r="G19" s="44">
        <v>54.4</v>
      </c>
      <c r="H19" s="44">
        <v>54.4</v>
      </c>
      <c r="I19" s="44">
        <v>54.4</v>
      </c>
      <c r="J19" s="44">
        <v>54.4</v>
      </c>
      <c r="K19" s="44">
        <v>54.4</v>
      </c>
      <c r="L19" s="44">
        <v>54.4</v>
      </c>
      <c r="M19" s="44">
        <v>54.4</v>
      </c>
      <c r="N19" s="44">
        <v>54.4</v>
      </c>
      <c r="O19" s="44">
        <v>54.4</v>
      </c>
      <c r="P19" s="44">
        <v>54.4</v>
      </c>
      <c r="Q19" s="44">
        <v>54.4</v>
      </c>
      <c r="R19" s="44">
        <v>54.4</v>
      </c>
      <c r="S19" s="44">
        <v>54.4</v>
      </c>
      <c r="T19" s="44">
        <v>54.4</v>
      </c>
      <c r="U19" s="44">
        <v>54.4</v>
      </c>
      <c r="V19" s="44">
        <v>54.4</v>
      </c>
      <c r="W19" s="44">
        <v>54.4</v>
      </c>
      <c r="X19" s="44">
        <v>54.4</v>
      </c>
      <c r="Y19" s="44">
        <v>54.4</v>
      </c>
      <c r="Z19" s="44">
        <v>54.4</v>
      </c>
      <c r="AA19" s="44">
        <v>54.4</v>
      </c>
      <c r="AB19" s="44">
        <v>54.4</v>
      </c>
      <c r="AC19" s="44">
        <v>54.4</v>
      </c>
      <c r="AD19" s="44">
        <v>54.4</v>
      </c>
      <c r="AE19" s="44">
        <v>54.4</v>
      </c>
      <c r="AF19" s="44">
        <v>54.4</v>
      </c>
      <c r="AG19" s="59">
        <v>52.4</v>
      </c>
      <c r="AH19" s="45">
        <f t="shared" si="2"/>
        <v>54.4</v>
      </c>
      <c r="AI19" s="46">
        <f t="shared" si="3"/>
        <v>54.4</v>
      </c>
      <c r="AK19" s="47"/>
      <c r="AL19" s="50" t="s">
        <v>24</v>
      </c>
      <c r="AM19" s="55">
        <f t="shared" ref="AM19:AR19" si="10">B118</f>
        <v>18.100000000000001</v>
      </c>
      <c r="AN19" s="55">
        <f t="shared" si="10"/>
        <v>14.6</v>
      </c>
      <c r="AO19" s="55">
        <f t="shared" si="10"/>
        <v>0</v>
      </c>
      <c r="AP19" s="55">
        <f t="shared" si="10"/>
        <v>0.9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6.4</v>
      </c>
      <c r="AU19" s="55">
        <f t="shared" ref="AU19:BD19" si="11">M118</f>
        <v>14.4</v>
      </c>
      <c r="AV19" s="55">
        <f t="shared" si="11"/>
        <v>5.3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7.8</v>
      </c>
      <c r="BH19" s="56">
        <f>AD118</f>
        <v>14.4</v>
      </c>
      <c r="BI19" s="56">
        <f>AE118</f>
        <v>8.1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15.3</v>
      </c>
      <c r="C20" s="44">
        <v>15.3</v>
      </c>
      <c r="D20" s="44">
        <v>15.3</v>
      </c>
      <c r="E20" s="44">
        <v>15.3</v>
      </c>
      <c r="F20" s="44">
        <v>15.3</v>
      </c>
      <c r="G20" s="44">
        <v>15.3</v>
      </c>
      <c r="H20" s="44">
        <v>15.3</v>
      </c>
      <c r="I20" s="44">
        <v>15.3</v>
      </c>
      <c r="J20" s="44">
        <v>15.3</v>
      </c>
      <c r="K20" s="44">
        <v>15.3</v>
      </c>
      <c r="L20" s="44">
        <v>15.3</v>
      </c>
      <c r="M20" s="44">
        <v>15.3</v>
      </c>
      <c r="N20" s="44">
        <v>15.3</v>
      </c>
      <c r="O20" s="44">
        <v>15.3</v>
      </c>
      <c r="P20" s="44">
        <v>15.3</v>
      </c>
      <c r="Q20" s="44">
        <v>15.3</v>
      </c>
      <c r="R20" s="44">
        <v>15.3</v>
      </c>
      <c r="S20" s="44">
        <v>15.5</v>
      </c>
      <c r="T20" s="44">
        <v>15.5</v>
      </c>
      <c r="U20" s="44">
        <v>15.5</v>
      </c>
      <c r="V20" s="44">
        <v>15.5</v>
      </c>
      <c r="W20" s="44">
        <v>15.5</v>
      </c>
      <c r="X20" s="44">
        <v>15.5</v>
      </c>
      <c r="Y20" s="44">
        <v>15.5</v>
      </c>
      <c r="Z20" s="44">
        <v>15.5</v>
      </c>
      <c r="AA20" s="44">
        <v>15.5</v>
      </c>
      <c r="AB20" s="44">
        <v>15.5</v>
      </c>
      <c r="AC20" s="44">
        <v>33.5</v>
      </c>
      <c r="AD20" s="44">
        <v>33.5</v>
      </c>
      <c r="AE20" s="44">
        <v>33.5</v>
      </c>
      <c r="AF20" s="44">
        <v>33.5</v>
      </c>
      <c r="AG20" s="59">
        <v>50</v>
      </c>
      <c r="AH20" s="45">
        <f t="shared" si="2"/>
        <v>33.5</v>
      </c>
      <c r="AI20" s="46">
        <f t="shared" si="3"/>
        <v>15.3</v>
      </c>
      <c r="AK20" s="47"/>
      <c r="AL20" s="50" t="s">
        <v>25</v>
      </c>
      <c r="AM20" s="55">
        <f t="shared" ref="AM20:AR20" si="12">B106</f>
        <v>42.7</v>
      </c>
      <c r="AN20" s="55">
        <f t="shared" si="12"/>
        <v>42.7</v>
      </c>
      <c r="AO20" s="55">
        <f t="shared" si="12"/>
        <v>42.7</v>
      </c>
      <c r="AP20" s="55">
        <f t="shared" si="12"/>
        <v>32.700000000000003</v>
      </c>
      <c r="AQ20" s="55">
        <f t="shared" si="12"/>
        <v>24.7</v>
      </c>
      <c r="AR20" s="55">
        <f t="shared" si="12"/>
        <v>24.8</v>
      </c>
      <c r="AS20" s="55">
        <f>I106</f>
        <v>24.8</v>
      </c>
      <c r="AT20" s="55">
        <f>K106</f>
        <v>24.8</v>
      </c>
      <c r="AU20" s="55">
        <f t="shared" ref="AU20:BD20" si="13">M106</f>
        <v>24.8</v>
      </c>
      <c r="AV20" s="55">
        <f t="shared" si="13"/>
        <v>24.8</v>
      </c>
      <c r="AW20" s="55">
        <f t="shared" si="13"/>
        <v>24.8</v>
      </c>
      <c r="AX20" s="55">
        <f t="shared" si="13"/>
        <v>24.8</v>
      </c>
      <c r="AY20" s="55">
        <f t="shared" si="13"/>
        <v>51</v>
      </c>
      <c r="AZ20" s="55">
        <f t="shared" si="13"/>
        <v>51</v>
      </c>
      <c r="BA20" s="55">
        <f t="shared" si="13"/>
        <v>52</v>
      </c>
      <c r="BB20" s="55">
        <f t="shared" si="13"/>
        <v>43</v>
      </c>
      <c r="BC20" s="55">
        <f t="shared" si="13"/>
        <v>43.8</v>
      </c>
      <c r="BD20" s="55">
        <f t="shared" si="13"/>
        <v>43.8</v>
      </c>
      <c r="BE20" s="56">
        <f>X106</f>
        <v>25.7</v>
      </c>
      <c r="BF20" s="56">
        <f>Z106</f>
        <v>25.7</v>
      </c>
      <c r="BG20" s="56">
        <f>AB106</f>
        <v>42</v>
      </c>
      <c r="BH20" s="56">
        <f>AD106</f>
        <v>52</v>
      </c>
      <c r="BI20" s="56">
        <f>AE106</f>
        <v>52</v>
      </c>
      <c r="BJ20" s="56">
        <f>AF106</f>
        <v>52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45</v>
      </c>
      <c r="C22" s="44">
        <v>40</v>
      </c>
      <c r="D22" s="44">
        <v>40</v>
      </c>
      <c r="E22" s="44">
        <v>40</v>
      </c>
      <c r="F22" s="44">
        <v>40</v>
      </c>
      <c r="G22" s="44">
        <v>40</v>
      </c>
      <c r="H22" s="44">
        <v>40</v>
      </c>
      <c r="I22" s="44">
        <v>40</v>
      </c>
      <c r="J22" s="44">
        <v>40</v>
      </c>
      <c r="K22" s="44">
        <v>40</v>
      </c>
      <c r="L22" s="44">
        <v>40</v>
      </c>
      <c r="M22" s="44">
        <v>50</v>
      </c>
      <c r="N22" s="44">
        <v>50</v>
      </c>
      <c r="O22" s="44">
        <v>38</v>
      </c>
      <c r="P22" s="44">
        <v>38</v>
      </c>
      <c r="Q22" s="44">
        <v>38</v>
      </c>
      <c r="R22" s="44">
        <v>38</v>
      </c>
      <c r="S22" s="44">
        <v>50</v>
      </c>
      <c r="T22" s="44">
        <v>50</v>
      </c>
      <c r="U22" s="44">
        <v>50</v>
      </c>
      <c r="V22" s="44">
        <v>50</v>
      </c>
      <c r="W22" s="44">
        <v>50</v>
      </c>
      <c r="X22" s="44">
        <v>50</v>
      </c>
      <c r="Y22" s="44">
        <v>50</v>
      </c>
      <c r="Z22" s="44">
        <v>50</v>
      </c>
      <c r="AA22" s="44">
        <v>50</v>
      </c>
      <c r="AB22" s="44">
        <v>50</v>
      </c>
      <c r="AC22" s="44">
        <v>50</v>
      </c>
      <c r="AD22" s="44">
        <v>50</v>
      </c>
      <c r="AE22" s="44">
        <v>50</v>
      </c>
      <c r="AF22" s="44">
        <v>50</v>
      </c>
      <c r="AG22" s="59">
        <v>48.5</v>
      </c>
      <c r="AH22" s="45">
        <f t="shared" si="2"/>
        <v>50</v>
      </c>
      <c r="AI22" s="46">
        <f t="shared" si="3"/>
        <v>38</v>
      </c>
      <c r="AK22" s="47"/>
      <c r="AL22" s="57" t="s">
        <v>27</v>
      </c>
      <c r="AM22" s="58">
        <f t="shared" ref="AM22:BJ22" si="16">SUM(AM16:AM21)</f>
        <v>2744.3999999999996</v>
      </c>
      <c r="AN22" s="58">
        <f t="shared" si="16"/>
        <v>2748.2999999999993</v>
      </c>
      <c r="AO22" s="58">
        <f t="shared" si="16"/>
        <v>2668.4999999999995</v>
      </c>
      <c r="AP22" s="58">
        <f t="shared" si="16"/>
        <v>2710.5999999999995</v>
      </c>
      <c r="AQ22" s="58">
        <f t="shared" si="16"/>
        <v>2649.5999999999995</v>
      </c>
      <c r="AR22" s="58">
        <f t="shared" si="16"/>
        <v>2643.8999999999996</v>
      </c>
      <c r="AS22" s="58">
        <f t="shared" si="16"/>
        <v>2617.4999999999995</v>
      </c>
      <c r="AT22" s="58">
        <f t="shared" si="16"/>
        <v>2651.3999999999992</v>
      </c>
      <c r="AU22" s="58">
        <f t="shared" si="16"/>
        <v>3103.5999999999995</v>
      </c>
      <c r="AV22" s="58">
        <f t="shared" si="16"/>
        <v>3094.4999999999995</v>
      </c>
      <c r="AW22" s="58">
        <f t="shared" si="16"/>
        <v>3061.8999999999996</v>
      </c>
      <c r="AX22" s="58">
        <f t="shared" si="16"/>
        <v>3061.8999999999996</v>
      </c>
      <c r="AY22" s="58">
        <f t="shared" si="16"/>
        <v>3088.0999999999995</v>
      </c>
      <c r="AZ22" s="58">
        <f t="shared" si="16"/>
        <v>3088.0999999999995</v>
      </c>
      <c r="BA22" s="58">
        <f t="shared" si="16"/>
        <v>2826.2</v>
      </c>
      <c r="BB22" s="58">
        <f t="shared" si="16"/>
        <v>2817.2</v>
      </c>
      <c r="BC22" s="58">
        <f t="shared" si="16"/>
        <v>2840.7000000000003</v>
      </c>
      <c r="BD22" s="58">
        <f t="shared" si="16"/>
        <v>2853.1000000000004</v>
      </c>
      <c r="BE22" s="58">
        <f t="shared" si="16"/>
        <v>2805.2</v>
      </c>
      <c r="BF22" s="58">
        <f t="shared" si="16"/>
        <v>2852.5</v>
      </c>
      <c r="BG22" s="58">
        <f t="shared" si="16"/>
        <v>2883.1000000000004</v>
      </c>
      <c r="BH22" s="58">
        <f t="shared" si="16"/>
        <v>2885.6000000000004</v>
      </c>
      <c r="BI22" s="58">
        <f t="shared" si="16"/>
        <v>2879.3</v>
      </c>
      <c r="BJ22" s="58">
        <f t="shared" si="16"/>
        <v>2832.4000000000005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41.4</v>
      </c>
      <c r="C23" s="44">
        <v>41.4</v>
      </c>
      <c r="D23" s="44">
        <v>36.9</v>
      </c>
      <c r="E23" s="44">
        <v>36.9</v>
      </c>
      <c r="F23" s="44">
        <v>36.9</v>
      </c>
      <c r="G23" s="44">
        <v>36.9</v>
      </c>
      <c r="H23" s="44">
        <v>36.9</v>
      </c>
      <c r="I23" s="44">
        <v>36.9</v>
      </c>
      <c r="J23" s="44">
        <v>45.9</v>
      </c>
      <c r="K23" s="44">
        <v>45.9</v>
      </c>
      <c r="L23" s="44">
        <v>45.9</v>
      </c>
      <c r="M23" s="44">
        <v>46.1</v>
      </c>
      <c r="N23" s="44">
        <v>46.1</v>
      </c>
      <c r="O23" s="44">
        <v>46.1</v>
      </c>
      <c r="P23" s="44">
        <v>46.1</v>
      </c>
      <c r="Q23" s="44">
        <v>46.1</v>
      </c>
      <c r="R23" s="44">
        <v>46.1</v>
      </c>
      <c r="S23" s="44">
        <v>46.1</v>
      </c>
      <c r="T23" s="44">
        <v>46.1</v>
      </c>
      <c r="U23" s="44">
        <v>46.1</v>
      </c>
      <c r="V23" s="44">
        <v>46.1</v>
      </c>
      <c r="W23" s="44">
        <v>46.1</v>
      </c>
      <c r="X23" s="44">
        <v>46.1</v>
      </c>
      <c r="Y23" s="44">
        <v>46.1</v>
      </c>
      <c r="Z23" s="44">
        <v>46.1</v>
      </c>
      <c r="AA23" s="44">
        <v>46.1</v>
      </c>
      <c r="AB23" s="44">
        <v>46.1</v>
      </c>
      <c r="AC23" s="44">
        <v>43</v>
      </c>
      <c r="AD23" s="44">
        <v>43</v>
      </c>
      <c r="AE23" s="44">
        <v>43</v>
      </c>
      <c r="AF23" s="44">
        <v>43</v>
      </c>
      <c r="AG23" s="59">
        <v>45</v>
      </c>
      <c r="AH23" s="45">
        <f t="shared" si="2"/>
        <v>46.1</v>
      </c>
      <c r="AI23" s="46">
        <f t="shared" si="3"/>
        <v>36.9</v>
      </c>
      <c r="AK23" s="47"/>
      <c r="AL23" s="57" t="s">
        <v>28</v>
      </c>
      <c r="AM23" s="58">
        <f t="shared" ref="AM23:AR23" si="17">B133*-1</f>
        <v>-737.59999999999991</v>
      </c>
      <c r="AN23" s="58">
        <f t="shared" si="17"/>
        <v>-794.8</v>
      </c>
      <c r="AO23" s="58">
        <f t="shared" si="17"/>
        <v>-762.5</v>
      </c>
      <c r="AP23" s="58">
        <f t="shared" si="17"/>
        <v>-816.9</v>
      </c>
      <c r="AQ23" s="58">
        <f t="shared" si="17"/>
        <v>-805.5</v>
      </c>
      <c r="AR23" s="58">
        <f t="shared" si="17"/>
        <v>-868.5</v>
      </c>
      <c r="AS23" s="58">
        <f>I133*-1</f>
        <v>-859.6</v>
      </c>
      <c r="AT23" s="58">
        <f>K133*-1</f>
        <v>-763</v>
      </c>
      <c r="AU23" s="58">
        <f t="shared" ref="AU23:BD23" si="18">M133*-1</f>
        <v>-719</v>
      </c>
      <c r="AV23" s="58">
        <f t="shared" si="18"/>
        <v>-722</v>
      </c>
      <c r="AW23" s="58">
        <f t="shared" si="18"/>
        <v>-693.30000000000007</v>
      </c>
      <c r="AX23" s="58">
        <f t="shared" si="18"/>
        <v>-722</v>
      </c>
      <c r="AY23" s="58">
        <f t="shared" si="18"/>
        <v>-698.7</v>
      </c>
      <c r="AZ23" s="58">
        <f t="shared" si="18"/>
        <v>-723</v>
      </c>
      <c r="BA23" s="58">
        <f t="shared" si="18"/>
        <v>-719</v>
      </c>
      <c r="BB23" s="58">
        <f t="shared" si="18"/>
        <v>-757</v>
      </c>
      <c r="BC23" s="58">
        <f t="shared" si="18"/>
        <v>-681.2</v>
      </c>
      <c r="BD23" s="58">
        <f t="shared" si="18"/>
        <v>-805.9</v>
      </c>
      <c r="BE23" s="58">
        <f>X133*-1</f>
        <v>-811.8</v>
      </c>
      <c r="BF23" s="58">
        <f>Z133*-1</f>
        <v>-668.7</v>
      </c>
      <c r="BG23" s="58">
        <f>AB133*-1</f>
        <v>-644.9</v>
      </c>
      <c r="BH23" s="58">
        <f>AD133*-1</f>
        <v>-660</v>
      </c>
      <c r="BI23" s="58">
        <f>AE133*-1</f>
        <v>-698.59999999999991</v>
      </c>
      <c r="BJ23" s="58">
        <f>AF133*-1</f>
        <v>-577.69999999999993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45.2</v>
      </c>
      <c r="C24" s="44">
        <v>40.200000000000003</v>
      </c>
      <c r="D24" s="44">
        <v>40.200000000000003</v>
      </c>
      <c r="E24" s="44">
        <v>40.200000000000003</v>
      </c>
      <c r="F24" s="44">
        <v>40.200000000000003</v>
      </c>
      <c r="G24" s="44">
        <v>40.200000000000003</v>
      </c>
      <c r="H24" s="44">
        <v>40.200000000000003</v>
      </c>
      <c r="I24" s="44">
        <v>40.200000000000003</v>
      </c>
      <c r="J24" s="44">
        <v>40.200000000000003</v>
      </c>
      <c r="K24" s="44">
        <v>40.200000000000003</v>
      </c>
      <c r="L24" s="44">
        <v>40.200000000000003</v>
      </c>
      <c r="M24" s="44">
        <v>44.5</v>
      </c>
      <c r="N24" s="44">
        <v>44.5</v>
      </c>
      <c r="O24" s="44">
        <v>44.5</v>
      </c>
      <c r="P24" s="44">
        <v>44.5</v>
      </c>
      <c r="Q24" s="44">
        <v>44.5</v>
      </c>
      <c r="R24" s="44">
        <v>44.5</v>
      </c>
      <c r="S24" s="44">
        <v>44.8</v>
      </c>
      <c r="T24" s="44">
        <v>44.8</v>
      </c>
      <c r="U24" s="44">
        <v>44.8</v>
      </c>
      <c r="V24" s="44">
        <v>44.8</v>
      </c>
      <c r="W24" s="44">
        <v>44.8</v>
      </c>
      <c r="X24" s="44">
        <v>44.8</v>
      </c>
      <c r="Y24" s="44">
        <v>44.8</v>
      </c>
      <c r="Z24" s="44">
        <v>44.8</v>
      </c>
      <c r="AA24" s="44">
        <v>44.8</v>
      </c>
      <c r="AB24" s="44">
        <v>44.8</v>
      </c>
      <c r="AC24" s="44">
        <v>44.8</v>
      </c>
      <c r="AD24" s="44">
        <v>44.8</v>
      </c>
      <c r="AE24" s="44">
        <v>44.8</v>
      </c>
      <c r="AF24" s="44">
        <v>44.8</v>
      </c>
      <c r="AG24" s="59">
        <v>44</v>
      </c>
      <c r="AH24" s="45">
        <f t="shared" si="2"/>
        <v>45.2</v>
      </c>
      <c r="AI24" s="46">
        <f t="shared" si="3"/>
        <v>40.200000000000003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42</v>
      </c>
      <c r="C25" s="44">
        <v>42</v>
      </c>
      <c r="D25" s="44">
        <v>42</v>
      </c>
      <c r="E25" s="44">
        <v>42</v>
      </c>
      <c r="F25" s="44">
        <v>42</v>
      </c>
      <c r="G25" s="44">
        <v>42</v>
      </c>
      <c r="H25" s="44">
        <v>42</v>
      </c>
      <c r="I25" s="44">
        <v>42</v>
      </c>
      <c r="J25" s="44">
        <v>42</v>
      </c>
      <c r="K25" s="44">
        <v>42</v>
      </c>
      <c r="L25" s="44">
        <v>42</v>
      </c>
      <c r="M25" s="44">
        <v>42</v>
      </c>
      <c r="N25" s="44">
        <v>42</v>
      </c>
      <c r="O25" s="44">
        <v>42</v>
      </c>
      <c r="P25" s="44">
        <v>42</v>
      </c>
      <c r="Q25" s="44">
        <v>42</v>
      </c>
      <c r="R25" s="44">
        <v>42</v>
      </c>
      <c r="S25" s="44">
        <v>42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42</v>
      </c>
      <c r="AG25" s="59">
        <v>42</v>
      </c>
      <c r="AH25" s="45">
        <f t="shared" si="2"/>
        <v>42</v>
      </c>
      <c r="AI25" s="46">
        <f t="shared" si="3"/>
        <v>42</v>
      </c>
      <c r="AK25" s="47"/>
      <c r="AL25" s="57" t="s">
        <v>29</v>
      </c>
      <c r="AM25" s="58">
        <f t="shared" ref="AM25:BJ25" si="19">AM22+AM23</f>
        <v>2006.7999999999997</v>
      </c>
      <c r="AN25" s="58">
        <f t="shared" si="19"/>
        <v>1953.4999999999993</v>
      </c>
      <c r="AO25" s="58">
        <f t="shared" si="19"/>
        <v>1905.9999999999995</v>
      </c>
      <c r="AP25" s="58">
        <f t="shared" si="19"/>
        <v>1893.6999999999994</v>
      </c>
      <c r="AQ25" s="58">
        <f t="shared" si="19"/>
        <v>1844.0999999999995</v>
      </c>
      <c r="AR25" s="58">
        <f t="shared" si="19"/>
        <v>1775.3999999999996</v>
      </c>
      <c r="AS25" s="58">
        <f t="shared" si="19"/>
        <v>1757.8999999999996</v>
      </c>
      <c r="AT25" s="58">
        <f t="shared" si="19"/>
        <v>1888.3999999999992</v>
      </c>
      <c r="AU25" s="58">
        <f t="shared" si="19"/>
        <v>2384.5999999999995</v>
      </c>
      <c r="AV25" s="58">
        <f t="shared" si="19"/>
        <v>2372.4999999999995</v>
      </c>
      <c r="AW25" s="58">
        <f t="shared" si="19"/>
        <v>2368.5999999999995</v>
      </c>
      <c r="AX25" s="58">
        <f t="shared" si="19"/>
        <v>2339.8999999999996</v>
      </c>
      <c r="AY25" s="58">
        <f t="shared" si="19"/>
        <v>2389.3999999999996</v>
      </c>
      <c r="AZ25" s="58">
        <f t="shared" si="19"/>
        <v>2365.0999999999995</v>
      </c>
      <c r="BA25" s="58">
        <f t="shared" si="19"/>
        <v>2107.1999999999998</v>
      </c>
      <c r="BB25" s="58">
        <f t="shared" si="19"/>
        <v>2060.1999999999998</v>
      </c>
      <c r="BC25" s="58">
        <f t="shared" si="19"/>
        <v>2159.5</v>
      </c>
      <c r="BD25" s="58">
        <f t="shared" si="19"/>
        <v>2047.2000000000003</v>
      </c>
      <c r="BE25" s="58">
        <f t="shared" si="19"/>
        <v>1993.3999999999999</v>
      </c>
      <c r="BF25" s="58">
        <f t="shared" si="19"/>
        <v>2183.8000000000002</v>
      </c>
      <c r="BG25" s="58">
        <f t="shared" si="19"/>
        <v>2238.2000000000003</v>
      </c>
      <c r="BH25" s="58">
        <f t="shared" si="19"/>
        <v>2225.6000000000004</v>
      </c>
      <c r="BI25" s="58">
        <f t="shared" si="19"/>
        <v>2180.7000000000003</v>
      </c>
      <c r="BJ25" s="58">
        <f t="shared" si="19"/>
        <v>2254.7000000000007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40.200000000000003</v>
      </c>
      <c r="C26" s="44">
        <v>40.200000000000003</v>
      </c>
      <c r="D26" s="44">
        <v>40.200000000000003</v>
      </c>
      <c r="E26" s="44">
        <v>40.200000000000003</v>
      </c>
      <c r="F26" s="44">
        <v>40.200000000000003</v>
      </c>
      <c r="G26" s="44">
        <v>40.200000000000003</v>
      </c>
      <c r="H26" s="44">
        <v>40.200000000000003</v>
      </c>
      <c r="I26" s="44">
        <v>40.200000000000003</v>
      </c>
      <c r="J26" s="44">
        <v>0</v>
      </c>
      <c r="K26" s="44">
        <v>0</v>
      </c>
      <c r="L26" s="44">
        <v>0</v>
      </c>
      <c r="M26" s="44">
        <v>23.2</v>
      </c>
      <c r="N26" s="44">
        <v>23.2</v>
      </c>
      <c r="O26" s="44">
        <v>23.2</v>
      </c>
      <c r="P26" s="44">
        <v>23.2</v>
      </c>
      <c r="Q26" s="44">
        <v>23.2</v>
      </c>
      <c r="R26" s="44">
        <v>23.2</v>
      </c>
      <c r="S26" s="44">
        <v>40</v>
      </c>
      <c r="T26" s="44">
        <v>40</v>
      </c>
      <c r="U26" s="44">
        <v>40</v>
      </c>
      <c r="V26" s="44">
        <v>40</v>
      </c>
      <c r="W26" s="44">
        <v>40</v>
      </c>
      <c r="X26" s="44">
        <v>40</v>
      </c>
      <c r="Y26" s="44">
        <v>40</v>
      </c>
      <c r="Z26" s="44">
        <v>40</v>
      </c>
      <c r="AA26" s="44">
        <v>40</v>
      </c>
      <c r="AB26" s="44">
        <v>40</v>
      </c>
      <c r="AC26" s="44">
        <v>40</v>
      </c>
      <c r="AD26" s="44">
        <v>40</v>
      </c>
      <c r="AE26" s="44">
        <v>40</v>
      </c>
      <c r="AF26" s="44">
        <v>40</v>
      </c>
      <c r="AG26" s="59">
        <v>40</v>
      </c>
      <c r="AH26" s="45">
        <f t="shared" si="2"/>
        <v>40.200000000000003</v>
      </c>
      <c r="AI26" s="46">
        <f t="shared" si="3"/>
        <v>0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40.799999999999997</v>
      </c>
      <c r="C27" s="44">
        <v>40.799999999999997</v>
      </c>
      <c r="D27" s="44">
        <v>40.799999999999997</v>
      </c>
      <c r="E27" s="44">
        <v>40.799999999999997</v>
      </c>
      <c r="F27" s="44">
        <v>40.799999999999997</v>
      </c>
      <c r="G27" s="44">
        <v>40.799999999999997</v>
      </c>
      <c r="H27" s="44">
        <v>40.799999999999997</v>
      </c>
      <c r="I27" s="44">
        <v>40.799999999999997</v>
      </c>
      <c r="J27" s="44">
        <v>40.799999999999997</v>
      </c>
      <c r="K27" s="44">
        <v>40.799999999999997</v>
      </c>
      <c r="L27" s="44">
        <v>40.799999999999997</v>
      </c>
      <c r="M27" s="44">
        <v>40.5</v>
      </c>
      <c r="N27" s="44">
        <v>40.5</v>
      </c>
      <c r="O27" s="44">
        <v>40.5</v>
      </c>
      <c r="P27" s="44">
        <v>40.5</v>
      </c>
      <c r="Q27" s="44">
        <v>40.5</v>
      </c>
      <c r="R27" s="44">
        <v>40.5</v>
      </c>
      <c r="S27" s="44">
        <v>40.5</v>
      </c>
      <c r="T27" s="44">
        <v>40.5</v>
      </c>
      <c r="U27" s="44">
        <v>40.5</v>
      </c>
      <c r="V27" s="44">
        <v>40.5</v>
      </c>
      <c r="W27" s="44">
        <v>40.5</v>
      </c>
      <c r="X27" s="44">
        <v>40.5</v>
      </c>
      <c r="Y27" s="44">
        <v>40.5</v>
      </c>
      <c r="Z27" s="44">
        <v>40.5</v>
      </c>
      <c r="AA27" s="44">
        <v>40.5</v>
      </c>
      <c r="AB27" s="44">
        <v>40.5</v>
      </c>
      <c r="AC27" s="44">
        <v>40.5</v>
      </c>
      <c r="AD27" s="44">
        <v>40.5</v>
      </c>
      <c r="AE27" s="44">
        <v>40.5</v>
      </c>
      <c r="AF27" s="44">
        <v>40.5</v>
      </c>
      <c r="AG27" s="59">
        <v>38.46</v>
      </c>
      <c r="AH27" s="45">
        <f t="shared" si="2"/>
        <v>40.799999999999997</v>
      </c>
      <c r="AI27" s="46">
        <f t="shared" si="3"/>
        <v>40.5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39</v>
      </c>
      <c r="C28" s="44">
        <v>39</v>
      </c>
      <c r="D28" s="44">
        <v>39</v>
      </c>
      <c r="E28" s="44">
        <v>39</v>
      </c>
      <c r="F28" s="44">
        <v>39</v>
      </c>
      <c r="G28" s="44">
        <v>39</v>
      </c>
      <c r="H28" s="44">
        <v>39</v>
      </c>
      <c r="I28" s="44">
        <v>39</v>
      </c>
      <c r="J28" s="44">
        <v>39</v>
      </c>
      <c r="K28" s="44">
        <v>39</v>
      </c>
      <c r="L28" s="44">
        <v>39</v>
      </c>
      <c r="M28" s="44">
        <v>39</v>
      </c>
      <c r="N28" s="44">
        <v>39</v>
      </c>
      <c r="O28" s="44">
        <v>39</v>
      </c>
      <c r="P28" s="44">
        <v>39</v>
      </c>
      <c r="Q28" s="44">
        <v>39</v>
      </c>
      <c r="R28" s="44">
        <v>39</v>
      </c>
      <c r="S28" s="44">
        <v>44</v>
      </c>
      <c r="T28" s="44">
        <v>44</v>
      </c>
      <c r="U28" s="44">
        <v>44</v>
      </c>
      <c r="V28" s="44">
        <v>44</v>
      </c>
      <c r="W28" s="44">
        <v>38</v>
      </c>
      <c r="X28" s="44">
        <v>38</v>
      </c>
      <c r="Y28" s="44">
        <v>38</v>
      </c>
      <c r="Z28" s="44">
        <v>38</v>
      </c>
      <c r="AA28" s="44">
        <v>38</v>
      </c>
      <c r="AB28" s="44">
        <v>38</v>
      </c>
      <c r="AC28" s="44">
        <v>38</v>
      </c>
      <c r="AD28" s="44">
        <v>38</v>
      </c>
      <c r="AE28" s="44">
        <v>38</v>
      </c>
      <c r="AF28" s="44">
        <v>38</v>
      </c>
      <c r="AG28" s="59">
        <v>38</v>
      </c>
      <c r="AH28" s="45">
        <f t="shared" si="2"/>
        <v>44</v>
      </c>
      <c r="AI28" s="46">
        <f t="shared" si="3"/>
        <v>38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33.299999999999997</v>
      </c>
      <c r="C29" s="44">
        <v>33.299999999999997</v>
      </c>
      <c r="D29" s="44">
        <v>29.6</v>
      </c>
      <c r="E29" s="44">
        <v>29.6</v>
      </c>
      <c r="F29" s="44">
        <v>29.6</v>
      </c>
      <c r="G29" s="44">
        <v>29.6</v>
      </c>
      <c r="H29" s="44">
        <v>29.6</v>
      </c>
      <c r="I29" s="44">
        <v>29.6</v>
      </c>
      <c r="J29" s="44">
        <v>37.299999999999997</v>
      </c>
      <c r="K29" s="44">
        <v>37.299999999999997</v>
      </c>
      <c r="L29" s="44">
        <v>37.299999999999997</v>
      </c>
      <c r="M29" s="44">
        <v>377</v>
      </c>
      <c r="N29" s="44">
        <v>377</v>
      </c>
      <c r="O29" s="44">
        <v>377</v>
      </c>
      <c r="P29" s="44">
        <v>377</v>
      </c>
      <c r="Q29" s="44">
        <v>377</v>
      </c>
      <c r="R29" s="44">
        <v>377</v>
      </c>
      <c r="S29" s="44">
        <v>37.299999999999997</v>
      </c>
      <c r="T29" s="44">
        <v>37.299999999999997</v>
      </c>
      <c r="U29" s="44">
        <v>37.299999999999997</v>
      </c>
      <c r="V29" s="44">
        <v>37.299999999999997</v>
      </c>
      <c r="W29" s="44">
        <v>37.299999999999997</v>
      </c>
      <c r="X29" s="44">
        <v>37.299999999999997</v>
      </c>
      <c r="Y29" s="44">
        <v>37.299999999999997</v>
      </c>
      <c r="Z29" s="44">
        <v>37.299999999999997</v>
      </c>
      <c r="AA29" s="44">
        <v>37.299999999999997</v>
      </c>
      <c r="AB29" s="44">
        <v>37.299999999999997</v>
      </c>
      <c r="AC29" s="44">
        <v>37.299999999999997</v>
      </c>
      <c r="AD29" s="44">
        <v>37.299999999999997</v>
      </c>
      <c r="AE29" s="44">
        <v>37.299999999999997</v>
      </c>
      <c r="AF29" s="44">
        <v>37.299999999999997</v>
      </c>
      <c r="AG29" s="59">
        <v>36</v>
      </c>
      <c r="AH29" s="45">
        <f t="shared" si="2"/>
        <v>377</v>
      </c>
      <c r="AI29" s="46">
        <f t="shared" si="3"/>
        <v>29.6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33.1</v>
      </c>
      <c r="C30" s="44">
        <v>28</v>
      </c>
      <c r="D30" s="44">
        <v>28</v>
      </c>
      <c r="E30" s="44">
        <v>28</v>
      </c>
      <c r="F30" s="44">
        <v>28</v>
      </c>
      <c r="G30" s="44">
        <v>28</v>
      </c>
      <c r="H30" s="44">
        <v>28</v>
      </c>
      <c r="I30" s="44">
        <v>28</v>
      </c>
      <c r="J30" s="44">
        <v>28</v>
      </c>
      <c r="K30" s="44">
        <v>28</v>
      </c>
      <c r="L30" s="44">
        <v>28</v>
      </c>
      <c r="M30" s="44">
        <v>35.5</v>
      </c>
      <c r="N30" s="44">
        <v>35.5</v>
      </c>
      <c r="O30" s="44">
        <v>28</v>
      </c>
      <c r="P30" s="44">
        <v>28</v>
      </c>
      <c r="Q30" s="44">
        <v>28</v>
      </c>
      <c r="R30" s="44">
        <v>28</v>
      </c>
      <c r="S30" s="44">
        <v>38</v>
      </c>
      <c r="T30" s="44">
        <v>38</v>
      </c>
      <c r="U30" s="44">
        <v>38</v>
      </c>
      <c r="V30" s="44">
        <v>38</v>
      </c>
      <c r="W30" s="44">
        <v>38</v>
      </c>
      <c r="X30" s="44">
        <v>38</v>
      </c>
      <c r="Y30" s="44">
        <v>38</v>
      </c>
      <c r="Z30" s="44">
        <v>38</v>
      </c>
      <c r="AA30" s="44">
        <v>38</v>
      </c>
      <c r="AB30" s="44">
        <v>38</v>
      </c>
      <c r="AC30" s="44">
        <v>38</v>
      </c>
      <c r="AD30" s="44">
        <v>38</v>
      </c>
      <c r="AE30" s="44">
        <v>38</v>
      </c>
      <c r="AF30" s="44">
        <v>38</v>
      </c>
      <c r="AG30" s="59">
        <v>35.5</v>
      </c>
      <c r="AH30" s="45">
        <f t="shared" si="2"/>
        <v>38</v>
      </c>
      <c r="AI30" s="46">
        <f t="shared" si="3"/>
        <v>28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22.1</v>
      </c>
      <c r="C31" s="44">
        <v>22.1</v>
      </c>
      <c r="D31" s="44">
        <v>22.1</v>
      </c>
      <c r="E31" s="44">
        <v>22.1</v>
      </c>
      <c r="F31" s="44">
        <v>22.1</v>
      </c>
      <c r="G31" s="44">
        <v>22.1</v>
      </c>
      <c r="H31" s="44">
        <v>22.1</v>
      </c>
      <c r="I31" s="44">
        <v>22.1</v>
      </c>
      <c r="J31" s="44">
        <v>22.1</v>
      </c>
      <c r="K31" s="44">
        <v>22.1</v>
      </c>
      <c r="L31" s="44">
        <v>22.1</v>
      </c>
      <c r="M31" s="44">
        <v>11.2</v>
      </c>
      <c r="N31" s="44">
        <v>11.2</v>
      </c>
      <c r="O31" s="44">
        <v>11.2</v>
      </c>
      <c r="P31" s="44">
        <v>11.2</v>
      </c>
      <c r="Q31" s="44">
        <v>11.2</v>
      </c>
      <c r="R31" s="44">
        <v>11.2</v>
      </c>
      <c r="S31" s="44">
        <v>10.8</v>
      </c>
      <c r="T31" s="44">
        <v>10.8</v>
      </c>
      <c r="U31" s="44">
        <v>10.8</v>
      </c>
      <c r="V31" s="44">
        <v>10.8</v>
      </c>
      <c r="W31" s="44">
        <v>0</v>
      </c>
      <c r="X31" s="44">
        <v>0</v>
      </c>
      <c r="Y31" s="44">
        <v>0</v>
      </c>
      <c r="Z31" s="44">
        <v>10.1</v>
      </c>
      <c r="AA31" s="44">
        <v>10.1</v>
      </c>
      <c r="AB31" s="44">
        <v>10.1</v>
      </c>
      <c r="AC31" s="44">
        <v>11.2</v>
      </c>
      <c r="AD31" s="44">
        <v>11.2</v>
      </c>
      <c r="AE31" s="44">
        <v>11.2</v>
      </c>
      <c r="AF31" s="44">
        <v>11.2</v>
      </c>
      <c r="AG31" s="59">
        <v>32</v>
      </c>
      <c r="AH31" s="45">
        <f t="shared" si="2"/>
        <v>22.1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15</v>
      </c>
      <c r="C33" s="44">
        <v>15</v>
      </c>
      <c r="D33" s="44">
        <v>15</v>
      </c>
      <c r="E33" s="44">
        <v>15</v>
      </c>
      <c r="F33" s="44">
        <v>15</v>
      </c>
      <c r="G33" s="44">
        <v>15</v>
      </c>
      <c r="H33" s="44">
        <v>15</v>
      </c>
      <c r="I33" s="44">
        <v>15</v>
      </c>
      <c r="J33" s="44">
        <v>15</v>
      </c>
      <c r="K33" s="44">
        <v>29.1</v>
      </c>
      <c r="L33" s="44">
        <v>29.1</v>
      </c>
      <c r="M33" s="44">
        <v>29.1</v>
      </c>
      <c r="N33" s="44">
        <v>29.1</v>
      </c>
      <c r="O33" s="44">
        <v>29.1</v>
      </c>
      <c r="P33" s="44">
        <v>29.1</v>
      </c>
      <c r="Q33" s="44">
        <v>29.1</v>
      </c>
      <c r="R33" s="44">
        <v>29.1</v>
      </c>
      <c r="S33" s="44">
        <v>29</v>
      </c>
      <c r="T33" s="44">
        <v>29</v>
      </c>
      <c r="U33" s="44">
        <v>29</v>
      </c>
      <c r="V33" s="44">
        <v>29</v>
      </c>
      <c r="W33" s="44">
        <v>29</v>
      </c>
      <c r="X33" s="44">
        <v>29</v>
      </c>
      <c r="Y33" s="44">
        <v>29</v>
      </c>
      <c r="Z33" s="44">
        <v>29</v>
      </c>
      <c r="AA33" s="44">
        <v>29</v>
      </c>
      <c r="AB33" s="44">
        <v>29</v>
      </c>
      <c r="AC33" s="44">
        <v>22.1</v>
      </c>
      <c r="AD33" s="44">
        <v>22.1</v>
      </c>
      <c r="AE33" s="44">
        <v>22.1</v>
      </c>
      <c r="AF33" s="44">
        <v>22.1</v>
      </c>
      <c r="AG33" s="59">
        <v>29.04</v>
      </c>
      <c r="AH33" s="45">
        <f t="shared" si="2"/>
        <v>29.1</v>
      </c>
      <c r="AI33" s="46">
        <f t="shared" si="3"/>
        <v>15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25.8</v>
      </c>
      <c r="C34" s="44">
        <v>25.8</v>
      </c>
      <c r="D34" s="44">
        <v>24.9</v>
      </c>
      <c r="E34" s="44">
        <v>24.9</v>
      </c>
      <c r="F34" s="44">
        <v>24.9</v>
      </c>
      <c r="G34" s="44">
        <v>24.9</v>
      </c>
      <c r="H34" s="44">
        <v>24.9</v>
      </c>
      <c r="I34" s="44">
        <v>24.9</v>
      </c>
      <c r="J34" s="44">
        <v>24.9</v>
      </c>
      <c r="K34" s="44">
        <v>28.3</v>
      </c>
      <c r="L34" s="44">
        <v>28.3</v>
      </c>
      <c r="M34" s="44">
        <v>28.4</v>
      </c>
      <c r="N34" s="44">
        <v>28.4</v>
      </c>
      <c r="O34" s="44">
        <v>28.4</v>
      </c>
      <c r="P34" s="44">
        <v>28.4</v>
      </c>
      <c r="Q34" s="44">
        <v>28.4</v>
      </c>
      <c r="R34" s="44">
        <v>28.4</v>
      </c>
      <c r="S34" s="44">
        <v>28.4</v>
      </c>
      <c r="T34" s="44">
        <v>28.4</v>
      </c>
      <c r="U34" s="44">
        <v>28.4</v>
      </c>
      <c r="V34" s="44">
        <v>28.4</v>
      </c>
      <c r="W34" s="44">
        <v>28.4</v>
      </c>
      <c r="X34" s="44">
        <v>28.4</v>
      </c>
      <c r="Y34" s="44">
        <v>28.4</v>
      </c>
      <c r="Z34" s="44">
        <v>28.4</v>
      </c>
      <c r="AA34" s="44">
        <v>28.4</v>
      </c>
      <c r="AB34" s="44">
        <v>28.4</v>
      </c>
      <c r="AC34" s="44">
        <v>28.4</v>
      </c>
      <c r="AD34" s="44">
        <v>28.4</v>
      </c>
      <c r="AE34" s="44">
        <v>28.4</v>
      </c>
      <c r="AF34" s="44">
        <v>28.4</v>
      </c>
      <c r="AG34" s="59">
        <v>28.1</v>
      </c>
      <c r="AH34" s="45">
        <f t="shared" si="2"/>
        <v>28.4</v>
      </c>
      <c r="AI34" s="46">
        <f t="shared" si="3"/>
        <v>24.9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26.4</v>
      </c>
      <c r="C35" s="44">
        <v>26.4</v>
      </c>
      <c r="D35" s="44">
        <v>26.4</v>
      </c>
      <c r="E35" s="44">
        <v>26.4</v>
      </c>
      <c r="F35" s="44">
        <v>26.4</v>
      </c>
      <c r="G35" s="44">
        <v>26.4</v>
      </c>
      <c r="H35" s="44">
        <v>26.4</v>
      </c>
      <c r="I35" s="44">
        <v>0</v>
      </c>
      <c r="J35" s="44">
        <v>0</v>
      </c>
      <c r="K35" s="44">
        <v>0</v>
      </c>
      <c r="L35" s="44">
        <v>0</v>
      </c>
      <c r="M35" s="44">
        <v>26.5</v>
      </c>
      <c r="N35" s="44">
        <v>26.5</v>
      </c>
      <c r="O35" s="44">
        <v>26.5</v>
      </c>
      <c r="P35" s="44">
        <v>26.5</v>
      </c>
      <c r="Q35" s="44">
        <v>26.5</v>
      </c>
      <c r="R35" s="44">
        <v>26.5</v>
      </c>
      <c r="S35" s="44">
        <v>26.6</v>
      </c>
      <c r="T35" s="44">
        <v>26.6</v>
      </c>
      <c r="U35" s="44">
        <v>26.6</v>
      </c>
      <c r="V35" s="44">
        <v>26.6</v>
      </c>
      <c r="W35" s="44">
        <v>26</v>
      </c>
      <c r="X35" s="44">
        <v>26</v>
      </c>
      <c r="Y35" s="44">
        <v>26</v>
      </c>
      <c r="Z35" s="44">
        <v>26</v>
      </c>
      <c r="AA35" s="44">
        <v>26</v>
      </c>
      <c r="AB35" s="44">
        <v>26</v>
      </c>
      <c r="AC35" s="44">
        <v>26</v>
      </c>
      <c r="AD35" s="44">
        <v>26</v>
      </c>
      <c r="AE35" s="44">
        <v>26</v>
      </c>
      <c r="AF35" s="44">
        <v>26</v>
      </c>
      <c r="AG35" s="59">
        <v>27</v>
      </c>
      <c r="AH35" s="45">
        <f t="shared" si="2"/>
        <v>26.6</v>
      </c>
      <c r="AI35" s="46">
        <f t="shared" si="3"/>
        <v>0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59">
        <v>25</v>
      </c>
      <c r="AH36" s="45">
        <f t="shared" si="2"/>
        <v>0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12.6</v>
      </c>
      <c r="C37" s="44">
        <v>12.6</v>
      </c>
      <c r="D37" s="44">
        <v>12.6</v>
      </c>
      <c r="E37" s="44">
        <v>12.6</v>
      </c>
      <c r="F37" s="44">
        <v>12.6</v>
      </c>
      <c r="G37" s="44">
        <v>12.6</v>
      </c>
      <c r="H37" s="44">
        <v>12.6</v>
      </c>
      <c r="I37" s="44">
        <v>12.6</v>
      </c>
      <c r="J37" s="44">
        <v>12.6</v>
      </c>
      <c r="K37" s="44">
        <v>12.6</v>
      </c>
      <c r="L37" s="44">
        <v>12.6</v>
      </c>
      <c r="M37" s="44">
        <v>12.6</v>
      </c>
      <c r="N37" s="44">
        <v>12.6</v>
      </c>
      <c r="O37" s="44">
        <v>12.6</v>
      </c>
      <c r="P37" s="44">
        <v>12.6</v>
      </c>
      <c r="Q37" s="44">
        <v>12.6</v>
      </c>
      <c r="R37" s="44">
        <v>12.6</v>
      </c>
      <c r="S37" s="44">
        <v>12.2</v>
      </c>
      <c r="T37" s="44">
        <v>12.2</v>
      </c>
      <c r="U37" s="44">
        <v>12.2</v>
      </c>
      <c r="V37" s="44">
        <v>12.2</v>
      </c>
      <c r="W37" s="44">
        <v>12.2</v>
      </c>
      <c r="X37" s="44">
        <v>12.2</v>
      </c>
      <c r="Y37" s="44">
        <v>12.2</v>
      </c>
      <c r="Z37" s="44">
        <v>12.2</v>
      </c>
      <c r="AA37" s="44">
        <v>12.2</v>
      </c>
      <c r="AB37" s="44">
        <v>12.2</v>
      </c>
      <c r="AC37" s="44">
        <v>12.2</v>
      </c>
      <c r="AD37" s="44">
        <v>12.2</v>
      </c>
      <c r="AE37" s="44">
        <v>12.2</v>
      </c>
      <c r="AF37" s="44">
        <v>12.2</v>
      </c>
      <c r="AG37" s="59">
        <v>25</v>
      </c>
      <c r="AH37" s="45">
        <f t="shared" si="2"/>
        <v>12.6</v>
      </c>
      <c r="AI37" s="46">
        <f t="shared" si="3"/>
        <v>12.2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21</v>
      </c>
      <c r="C38" s="44">
        <v>21</v>
      </c>
      <c r="D38" s="44">
        <v>21</v>
      </c>
      <c r="E38" s="44">
        <v>21</v>
      </c>
      <c r="F38" s="44">
        <v>21</v>
      </c>
      <c r="G38" s="44">
        <v>21</v>
      </c>
      <c r="H38" s="44">
        <v>21</v>
      </c>
      <c r="I38" s="44">
        <v>21</v>
      </c>
      <c r="J38" s="44">
        <v>25</v>
      </c>
      <c r="K38" s="44">
        <v>25</v>
      </c>
      <c r="L38" s="44">
        <v>25</v>
      </c>
      <c r="M38" s="44">
        <v>25</v>
      </c>
      <c r="N38" s="44">
        <v>25</v>
      </c>
      <c r="O38" s="44">
        <v>25</v>
      </c>
      <c r="P38" s="44">
        <v>25</v>
      </c>
      <c r="Q38" s="44">
        <v>25</v>
      </c>
      <c r="R38" s="44">
        <v>25</v>
      </c>
      <c r="S38" s="44">
        <v>25.2</v>
      </c>
      <c r="T38" s="44">
        <v>25.2</v>
      </c>
      <c r="U38" s="44">
        <v>25.2</v>
      </c>
      <c r="V38" s="44">
        <v>25.2</v>
      </c>
      <c r="W38" s="44">
        <v>25.2</v>
      </c>
      <c r="X38" s="44">
        <v>25.2</v>
      </c>
      <c r="Y38" s="44">
        <v>25.2</v>
      </c>
      <c r="Z38" s="44">
        <v>25.2</v>
      </c>
      <c r="AA38" s="44">
        <v>25.2</v>
      </c>
      <c r="AB38" s="44">
        <v>25.2</v>
      </c>
      <c r="AC38" s="44">
        <v>25.2</v>
      </c>
      <c r="AD38" s="44">
        <v>25.2</v>
      </c>
      <c r="AE38" s="44">
        <v>25.2</v>
      </c>
      <c r="AF38" s="44">
        <v>25.2</v>
      </c>
      <c r="AG38" s="59">
        <v>25</v>
      </c>
      <c r="AH38" s="45">
        <f t="shared" si="2"/>
        <v>25.2</v>
      </c>
      <c r="AI38" s="46">
        <f t="shared" si="3"/>
        <v>21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25.7</v>
      </c>
      <c r="C39" s="44">
        <v>25.7</v>
      </c>
      <c r="D39" s="44">
        <v>25.7</v>
      </c>
      <c r="E39" s="44">
        <v>25.7</v>
      </c>
      <c r="F39" s="44">
        <v>25.7</v>
      </c>
      <c r="G39" s="44">
        <v>25.7</v>
      </c>
      <c r="H39" s="44">
        <v>25.7</v>
      </c>
      <c r="I39" s="44">
        <v>25.7</v>
      </c>
      <c r="J39" s="44">
        <v>25.7</v>
      </c>
      <c r="K39" s="44">
        <v>25.7</v>
      </c>
      <c r="L39" s="44">
        <v>25.7</v>
      </c>
      <c r="M39" s="44">
        <v>25.7</v>
      </c>
      <c r="N39" s="44">
        <v>25.7</v>
      </c>
      <c r="O39" s="44">
        <v>25.7</v>
      </c>
      <c r="P39" s="44">
        <v>25.7</v>
      </c>
      <c r="Q39" s="44">
        <v>25.7</v>
      </c>
      <c r="R39" s="44">
        <v>25.7</v>
      </c>
      <c r="S39" s="44">
        <v>25.6</v>
      </c>
      <c r="T39" s="44">
        <v>25.6</v>
      </c>
      <c r="U39" s="44">
        <v>25.6</v>
      </c>
      <c r="V39" s="44">
        <v>25.6</v>
      </c>
      <c r="W39" s="44">
        <v>25.6</v>
      </c>
      <c r="X39" s="44">
        <v>25.6</v>
      </c>
      <c r="Y39" s="44">
        <v>25.6</v>
      </c>
      <c r="Z39" s="44">
        <v>25.6</v>
      </c>
      <c r="AA39" s="44">
        <v>25.6</v>
      </c>
      <c r="AB39" s="44">
        <v>25.6</v>
      </c>
      <c r="AC39" s="44">
        <v>25.6</v>
      </c>
      <c r="AD39" s="44">
        <v>25.6</v>
      </c>
      <c r="AE39" s="44">
        <v>25.6</v>
      </c>
      <c r="AF39" s="44">
        <v>25.6</v>
      </c>
      <c r="AG39" s="59">
        <v>25</v>
      </c>
      <c r="AH39" s="45">
        <f t="shared" si="2"/>
        <v>25.7</v>
      </c>
      <c r="AI39" s="46">
        <f t="shared" si="3"/>
        <v>25.6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22.5</v>
      </c>
      <c r="D40" s="44">
        <v>22.5</v>
      </c>
      <c r="E40" s="44">
        <v>22.5</v>
      </c>
      <c r="F40" s="44">
        <v>22.5</v>
      </c>
      <c r="G40" s="44">
        <v>22.5</v>
      </c>
      <c r="H40" s="44">
        <v>22.5</v>
      </c>
      <c r="I40" s="44">
        <v>22.5</v>
      </c>
      <c r="J40" s="44">
        <v>22.5</v>
      </c>
      <c r="K40" s="44">
        <v>22.5</v>
      </c>
      <c r="L40" s="44">
        <v>22.5</v>
      </c>
      <c r="M40" s="44">
        <v>22.5</v>
      </c>
      <c r="N40" s="44">
        <v>22.5</v>
      </c>
      <c r="O40" s="44">
        <v>22.5</v>
      </c>
      <c r="P40" s="44">
        <v>22.5</v>
      </c>
      <c r="Q40" s="44">
        <v>22.5</v>
      </c>
      <c r="R40" s="44">
        <v>22.5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22.5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59">
        <v>24</v>
      </c>
      <c r="AH41" s="45">
        <f t="shared" si="2"/>
        <v>0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24.9</v>
      </c>
      <c r="C42" s="44">
        <v>24.9</v>
      </c>
      <c r="D42" s="44">
        <v>24.3</v>
      </c>
      <c r="E42" s="44">
        <v>24.3</v>
      </c>
      <c r="F42" s="44">
        <v>24.3</v>
      </c>
      <c r="G42" s="44">
        <v>24.3</v>
      </c>
      <c r="H42" s="44">
        <v>24.3</v>
      </c>
      <c r="I42" s="44">
        <v>24.3</v>
      </c>
      <c r="J42" s="44">
        <v>24.3</v>
      </c>
      <c r="K42" s="44">
        <v>24.3</v>
      </c>
      <c r="L42" s="44">
        <v>24.3</v>
      </c>
      <c r="M42" s="44">
        <v>24.3</v>
      </c>
      <c r="N42" s="44">
        <v>24.3</v>
      </c>
      <c r="O42" s="44">
        <v>24.3</v>
      </c>
      <c r="P42" s="44">
        <v>24.3</v>
      </c>
      <c r="Q42" s="44">
        <v>24.3</v>
      </c>
      <c r="R42" s="44">
        <v>24.3</v>
      </c>
      <c r="S42" s="44">
        <v>24.5</v>
      </c>
      <c r="T42" s="44">
        <v>24.5</v>
      </c>
      <c r="U42" s="44">
        <v>24.5</v>
      </c>
      <c r="V42" s="44">
        <v>24.5</v>
      </c>
      <c r="W42" s="44">
        <v>24.5</v>
      </c>
      <c r="X42" s="44">
        <v>24.5</v>
      </c>
      <c r="Y42" s="44">
        <v>24.5</v>
      </c>
      <c r="Z42" s="44">
        <v>24.5</v>
      </c>
      <c r="AA42" s="44">
        <v>24.5</v>
      </c>
      <c r="AB42" s="44">
        <v>24.5</v>
      </c>
      <c r="AC42" s="44">
        <v>24.5</v>
      </c>
      <c r="AD42" s="44">
        <v>24.5</v>
      </c>
      <c r="AE42" s="44">
        <v>24.5</v>
      </c>
      <c r="AF42" s="44">
        <v>24.5</v>
      </c>
      <c r="AG42" s="59">
        <v>23.5</v>
      </c>
      <c r="AH42" s="45">
        <f t="shared" si="2"/>
        <v>24.9</v>
      </c>
      <c r="AI42" s="46">
        <f t="shared" si="3"/>
        <v>24.3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20.100000000000001</v>
      </c>
      <c r="C43" s="44">
        <v>18.100000000000001</v>
      </c>
      <c r="D43" s="44">
        <v>18.100000000000001</v>
      </c>
      <c r="E43" s="44">
        <v>18.100000000000001</v>
      </c>
      <c r="F43" s="44">
        <v>18.100000000000001</v>
      </c>
      <c r="G43" s="44">
        <v>18.100000000000001</v>
      </c>
      <c r="H43" s="44">
        <v>18.100000000000001</v>
      </c>
      <c r="I43" s="44">
        <v>18.100000000000001</v>
      </c>
      <c r="J43" s="44">
        <v>18.100000000000001</v>
      </c>
      <c r="K43" s="44">
        <v>18.100000000000001</v>
      </c>
      <c r="L43" s="44">
        <v>18.100000000000001</v>
      </c>
      <c r="M43" s="44">
        <v>22.5</v>
      </c>
      <c r="N43" s="44">
        <v>22.5</v>
      </c>
      <c r="O43" s="44">
        <v>18</v>
      </c>
      <c r="P43" s="44">
        <v>18</v>
      </c>
      <c r="Q43" s="44">
        <v>18</v>
      </c>
      <c r="R43" s="44">
        <v>18</v>
      </c>
      <c r="S43" s="44">
        <v>22</v>
      </c>
      <c r="T43" s="44">
        <v>22</v>
      </c>
      <c r="U43" s="44">
        <v>22</v>
      </c>
      <c r="V43" s="44">
        <v>22</v>
      </c>
      <c r="W43" s="44">
        <v>22</v>
      </c>
      <c r="X43" s="44">
        <v>22</v>
      </c>
      <c r="Y43" s="44">
        <v>22</v>
      </c>
      <c r="Z43" s="44">
        <v>22</v>
      </c>
      <c r="AA43" s="44">
        <v>22</v>
      </c>
      <c r="AB43" s="44">
        <v>22</v>
      </c>
      <c r="AC43" s="44">
        <v>22</v>
      </c>
      <c r="AD43" s="44">
        <v>22</v>
      </c>
      <c r="AE43" s="44">
        <v>22</v>
      </c>
      <c r="AF43" s="44">
        <v>22</v>
      </c>
      <c r="AG43" s="59">
        <v>22.5</v>
      </c>
      <c r="AH43" s="45">
        <f t="shared" si="2"/>
        <v>22.5</v>
      </c>
      <c r="AI43" s="46">
        <f t="shared" si="3"/>
        <v>18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>
        <v>22.1</v>
      </c>
      <c r="D45" s="44">
        <v>22.1</v>
      </c>
      <c r="E45" s="44">
        <v>22.1</v>
      </c>
      <c r="F45" s="44">
        <v>22.1</v>
      </c>
      <c r="G45" s="44">
        <v>22.1</v>
      </c>
      <c r="H45" s="44">
        <v>22.1</v>
      </c>
      <c r="I45" s="44">
        <v>22.1</v>
      </c>
      <c r="J45" s="44">
        <v>22.1</v>
      </c>
      <c r="K45" s="44">
        <v>22.1</v>
      </c>
      <c r="L45" s="44">
        <v>22.1</v>
      </c>
      <c r="M45" s="44">
        <v>22.1</v>
      </c>
      <c r="N45" s="44">
        <v>22.1</v>
      </c>
      <c r="O45" s="44">
        <v>22.1</v>
      </c>
      <c r="P45" s="44">
        <v>22.1</v>
      </c>
      <c r="Q45" s="44">
        <v>22.1</v>
      </c>
      <c r="R45" s="44">
        <v>22.1</v>
      </c>
      <c r="S45" s="44">
        <v>22.1</v>
      </c>
      <c r="T45" s="44">
        <v>22.1</v>
      </c>
      <c r="U45" s="44">
        <v>22.1</v>
      </c>
      <c r="V45" s="44">
        <v>22.1</v>
      </c>
      <c r="W45" s="44">
        <v>22.1</v>
      </c>
      <c r="X45" s="44">
        <v>22.1</v>
      </c>
      <c r="Y45" s="44">
        <v>22.1</v>
      </c>
      <c r="Z45" s="44">
        <v>22.1</v>
      </c>
      <c r="AA45" s="44">
        <v>22.1</v>
      </c>
      <c r="AB45" s="44">
        <v>22.1</v>
      </c>
      <c r="AC45" s="44">
        <v>22.1</v>
      </c>
      <c r="AD45" s="44">
        <v>22.1</v>
      </c>
      <c r="AE45" s="44">
        <v>22.1</v>
      </c>
      <c r="AF45" s="44">
        <v>22.1</v>
      </c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22</v>
      </c>
      <c r="C46" s="44">
        <v>22</v>
      </c>
      <c r="D46" s="44">
        <v>22</v>
      </c>
      <c r="E46" s="44">
        <v>22</v>
      </c>
      <c r="F46" s="44">
        <v>22</v>
      </c>
      <c r="G46" s="44">
        <v>22</v>
      </c>
      <c r="H46" s="44">
        <v>22</v>
      </c>
      <c r="I46" s="44">
        <v>22</v>
      </c>
      <c r="J46" s="44">
        <v>22</v>
      </c>
      <c r="K46" s="44">
        <v>22</v>
      </c>
      <c r="L46" s="44">
        <v>22</v>
      </c>
      <c r="M46" s="44">
        <v>22</v>
      </c>
      <c r="N46" s="44">
        <v>22</v>
      </c>
      <c r="O46" s="44">
        <v>22</v>
      </c>
      <c r="P46" s="44">
        <v>22</v>
      </c>
      <c r="Q46" s="44">
        <v>22</v>
      </c>
      <c r="R46" s="44">
        <v>22</v>
      </c>
      <c r="S46" s="44">
        <v>22</v>
      </c>
      <c r="T46" s="44">
        <v>22</v>
      </c>
      <c r="U46" s="44">
        <v>22</v>
      </c>
      <c r="V46" s="44">
        <v>22</v>
      </c>
      <c r="W46" s="44">
        <v>22</v>
      </c>
      <c r="X46" s="44">
        <v>22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22</v>
      </c>
      <c r="AG46" s="59">
        <v>22</v>
      </c>
      <c r="AH46" s="45">
        <f t="shared" si="2"/>
        <v>22</v>
      </c>
      <c r="AI46" s="46">
        <f t="shared" si="3"/>
        <v>22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>
        <v>22</v>
      </c>
      <c r="D47" s="44">
        <v>22</v>
      </c>
      <c r="E47" s="44">
        <v>22</v>
      </c>
      <c r="F47" s="44">
        <v>22</v>
      </c>
      <c r="G47" s="44">
        <v>22</v>
      </c>
      <c r="H47" s="44">
        <v>22</v>
      </c>
      <c r="I47" s="44">
        <v>22</v>
      </c>
      <c r="J47" s="44">
        <v>22</v>
      </c>
      <c r="K47" s="44">
        <v>22</v>
      </c>
      <c r="L47" s="44">
        <v>22</v>
      </c>
      <c r="M47" s="44">
        <v>22</v>
      </c>
      <c r="N47" s="44">
        <v>22</v>
      </c>
      <c r="O47" s="44">
        <v>22</v>
      </c>
      <c r="P47" s="44">
        <v>22</v>
      </c>
      <c r="Q47" s="44">
        <v>22</v>
      </c>
      <c r="R47" s="44">
        <v>22</v>
      </c>
      <c r="S47" s="44">
        <v>22</v>
      </c>
      <c r="T47" s="44">
        <v>22</v>
      </c>
      <c r="U47" s="44">
        <v>22</v>
      </c>
      <c r="V47" s="44">
        <v>22</v>
      </c>
      <c r="W47" s="44">
        <v>22</v>
      </c>
      <c r="X47" s="44">
        <v>22</v>
      </c>
      <c r="Y47" s="44">
        <v>22</v>
      </c>
      <c r="Z47" s="44">
        <v>22</v>
      </c>
      <c r="AA47" s="44">
        <v>22</v>
      </c>
      <c r="AB47" s="44">
        <v>22</v>
      </c>
      <c r="AC47" s="44">
        <v>22</v>
      </c>
      <c r="AD47" s="44">
        <v>22</v>
      </c>
      <c r="AE47" s="44">
        <v>22</v>
      </c>
      <c r="AF47" s="44">
        <v>22</v>
      </c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11.3</v>
      </c>
      <c r="C48" s="44">
        <v>11.3</v>
      </c>
      <c r="D48" s="44">
        <v>11.3</v>
      </c>
      <c r="E48" s="44">
        <v>11.3</v>
      </c>
      <c r="F48" s="44">
        <v>11.3</v>
      </c>
      <c r="G48" s="44">
        <v>11.3</v>
      </c>
      <c r="H48" s="44">
        <v>11.3</v>
      </c>
      <c r="I48" s="44">
        <v>11.3</v>
      </c>
      <c r="J48" s="44">
        <v>11.3</v>
      </c>
      <c r="K48" s="44">
        <v>11.3</v>
      </c>
      <c r="L48" s="44">
        <v>11.3</v>
      </c>
      <c r="M48" s="44">
        <v>22.3</v>
      </c>
      <c r="N48" s="44">
        <v>22.3</v>
      </c>
      <c r="O48" s="44">
        <v>22.3</v>
      </c>
      <c r="P48" s="44">
        <v>22.3</v>
      </c>
      <c r="Q48" s="44">
        <v>22.3</v>
      </c>
      <c r="R48" s="44">
        <v>22.3</v>
      </c>
      <c r="S48" s="44">
        <v>22.3</v>
      </c>
      <c r="T48" s="44">
        <v>22.3</v>
      </c>
      <c r="U48" s="44">
        <v>22.3</v>
      </c>
      <c r="V48" s="44">
        <v>22.3</v>
      </c>
      <c r="W48" s="44">
        <v>22.3</v>
      </c>
      <c r="X48" s="44">
        <v>22.3</v>
      </c>
      <c r="Y48" s="44">
        <v>22.3</v>
      </c>
      <c r="Z48" s="44">
        <v>22.3</v>
      </c>
      <c r="AA48" s="44">
        <v>22.3</v>
      </c>
      <c r="AB48" s="44">
        <v>22.3</v>
      </c>
      <c r="AC48" s="44">
        <v>22.3</v>
      </c>
      <c r="AD48" s="44">
        <v>22.3</v>
      </c>
      <c r="AE48" s="44">
        <v>22.3</v>
      </c>
      <c r="AF48" s="44">
        <v>22.3</v>
      </c>
      <c r="AG48" s="59">
        <v>22</v>
      </c>
      <c r="AH48" s="45">
        <f t="shared" si="2"/>
        <v>22.3</v>
      </c>
      <c r="AI48" s="46">
        <f t="shared" si="3"/>
        <v>11.3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23.8</v>
      </c>
      <c r="C49" s="44">
        <v>23.8</v>
      </c>
      <c r="D49" s="44">
        <v>23.8</v>
      </c>
      <c r="E49" s="44">
        <v>23.8</v>
      </c>
      <c r="F49" s="44">
        <v>0</v>
      </c>
      <c r="G49" s="44">
        <v>23.8</v>
      </c>
      <c r="H49" s="44">
        <v>23.8</v>
      </c>
      <c r="I49" s="44">
        <v>23.8</v>
      </c>
      <c r="J49" s="44">
        <v>23.8</v>
      </c>
      <c r="K49" s="44">
        <v>23.8</v>
      </c>
      <c r="L49" s="44">
        <v>23.8</v>
      </c>
      <c r="M49" s="44">
        <v>23.8</v>
      </c>
      <c r="N49" s="44">
        <v>23.8</v>
      </c>
      <c r="O49" s="44">
        <v>23.8</v>
      </c>
      <c r="P49" s="44">
        <v>23.8</v>
      </c>
      <c r="Q49" s="44">
        <v>23.8</v>
      </c>
      <c r="R49" s="44">
        <v>23.8</v>
      </c>
      <c r="S49" s="44">
        <v>23.8</v>
      </c>
      <c r="T49" s="44">
        <v>23.8</v>
      </c>
      <c r="U49" s="44">
        <v>23.8</v>
      </c>
      <c r="V49" s="44">
        <v>23.8</v>
      </c>
      <c r="W49" s="44">
        <v>23.8</v>
      </c>
      <c r="X49" s="44">
        <v>23.8</v>
      </c>
      <c r="Y49" s="44">
        <v>23.8</v>
      </c>
      <c r="Z49" s="44">
        <v>23.8</v>
      </c>
      <c r="AA49" s="44">
        <v>23.8</v>
      </c>
      <c r="AB49" s="44">
        <v>23.8</v>
      </c>
      <c r="AC49" s="44">
        <v>23.8</v>
      </c>
      <c r="AD49" s="44">
        <v>23.8</v>
      </c>
      <c r="AE49" s="44">
        <v>23.8</v>
      </c>
      <c r="AF49" s="44">
        <v>0</v>
      </c>
      <c r="AG49" s="59">
        <v>21.93</v>
      </c>
      <c r="AH49" s="45">
        <f t="shared" si="2"/>
        <v>23.8</v>
      </c>
      <c r="AI49" s="46">
        <f t="shared" si="3"/>
        <v>0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19.399999999999999</v>
      </c>
      <c r="C50" s="44">
        <v>17.5</v>
      </c>
      <c r="D50" s="44">
        <v>17.5</v>
      </c>
      <c r="E50" s="44">
        <v>17.5</v>
      </c>
      <c r="F50" s="44">
        <v>17.5</v>
      </c>
      <c r="G50" s="44">
        <v>17.5</v>
      </c>
      <c r="H50" s="44">
        <v>17.5</v>
      </c>
      <c r="I50" s="44">
        <v>17.5</v>
      </c>
      <c r="J50" s="44">
        <v>17.5</v>
      </c>
      <c r="K50" s="44">
        <v>17.5</v>
      </c>
      <c r="L50" s="44">
        <v>17.5</v>
      </c>
      <c r="M50" s="44">
        <v>21.3</v>
      </c>
      <c r="N50" s="44">
        <v>21.3</v>
      </c>
      <c r="O50" s="44">
        <v>18</v>
      </c>
      <c r="P50" s="44">
        <v>18</v>
      </c>
      <c r="Q50" s="44">
        <v>18</v>
      </c>
      <c r="R50" s="44">
        <v>18</v>
      </c>
      <c r="S50" s="44">
        <v>21.4</v>
      </c>
      <c r="T50" s="44">
        <v>21.4</v>
      </c>
      <c r="U50" s="44">
        <v>21.4</v>
      </c>
      <c r="V50" s="44">
        <v>21.4</v>
      </c>
      <c r="W50" s="44">
        <v>21.4</v>
      </c>
      <c r="X50" s="44">
        <v>21.4</v>
      </c>
      <c r="Y50" s="44">
        <v>21.4</v>
      </c>
      <c r="Z50" s="44">
        <v>21.4</v>
      </c>
      <c r="AA50" s="44">
        <v>21.4</v>
      </c>
      <c r="AB50" s="44">
        <v>21.4</v>
      </c>
      <c r="AC50" s="44">
        <v>21.4</v>
      </c>
      <c r="AD50" s="44">
        <v>21.4</v>
      </c>
      <c r="AE50" s="44">
        <v>21.4</v>
      </c>
      <c r="AF50" s="44">
        <v>21.4</v>
      </c>
      <c r="AG50" s="59">
        <v>21.3</v>
      </c>
      <c r="AH50" s="45">
        <f t="shared" si="2"/>
        <v>21.4</v>
      </c>
      <c r="AI50" s="46">
        <f t="shared" si="3"/>
        <v>17.5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44">
        <v>6.6</v>
      </c>
      <c r="N51" s="44">
        <v>6.6</v>
      </c>
      <c r="O51" s="44">
        <v>6.6</v>
      </c>
      <c r="P51" s="44">
        <v>6.6</v>
      </c>
      <c r="Q51" s="44">
        <v>6.6</v>
      </c>
      <c r="R51" s="44">
        <v>6.6</v>
      </c>
      <c r="S51" s="44">
        <v>6.6</v>
      </c>
      <c r="T51" s="44">
        <v>6.6</v>
      </c>
      <c r="U51" s="44">
        <v>6.6</v>
      </c>
      <c r="V51" s="44">
        <v>6.6</v>
      </c>
      <c r="W51" s="44">
        <v>6.6</v>
      </c>
      <c r="X51" s="44">
        <v>6.6</v>
      </c>
      <c r="Y51" s="44">
        <v>6.6</v>
      </c>
      <c r="Z51" s="44">
        <v>6.6</v>
      </c>
      <c r="AA51" s="44">
        <v>6.6</v>
      </c>
      <c r="AB51" s="44">
        <v>6.6</v>
      </c>
      <c r="AC51" s="44">
        <v>11.1</v>
      </c>
      <c r="AD51" s="44">
        <v>11.1</v>
      </c>
      <c r="AE51" s="44">
        <v>11.1</v>
      </c>
      <c r="AF51" s="44">
        <v>11.1</v>
      </c>
      <c r="AG51" s="59">
        <v>20</v>
      </c>
      <c r="AH51" s="45">
        <f t="shared" si="2"/>
        <v>11.1</v>
      </c>
      <c r="AI51" s="46">
        <f t="shared" si="3"/>
        <v>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18</v>
      </c>
      <c r="C52" s="44">
        <v>16</v>
      </c>
      <c r="D52" s="44">
        <v>16</v>
      </c>
      <c r="E52" s="44">
        <v>16</v>
      </c>
      <c r="F52" s="44">
        <v>16</v>
      </c>
      <c r="G52" s="44">
        <v>16</v>
      </c>
      <c r="H52" s="44">
        <v>16</v>
      </c>
      <c r="I52" s="44">
        <v>16</v>
      </c>
      <c r="J52" s="44">
        <v>20</v>
      </c>
      <c r="K52" s="44">
        <v>20</v>
      </c>
      <c r="L52" s="44">
        <v>20</v>
      </c>
      <c r="M52" s="44">
        <v>20</v>
      </c>
      <c r="N52" s="44">
        <v>20</v>
      </c>
      <c r="O52" s="44">
        <v>20</v>
      </c>
      <c r="P52" s="44">
        <v>20</v>
      </c>
      <c r="Q52" s="44">
        <v>20</v>
      </c>
      <c r="R52" s="44">
        <v>20</v>
      </c>
      <c r="S52" s="44">
        <v>13.5</v>
      </c>
      <c r="T52" s="44">
        <v>13.5</v>
      </c>
      <c r="U52" s="44">
        <v>13.5</v>
      </c>
      <c r="V52" s="44">
        <v>13.5</v>
      </c>
      <c r="W52" s="44">
        <v>13.5</v>
      </c>
      <c r="X52" s="44">
        <v>13.5</v>
      </c>
      <c r="Y52" s="44">
        <v>13.5</v>
      </c>
      <c r="Z52" s="44">
        <v>13.5</v>
      </c>
      <c r="AA52" s="44">
        <v>13.5</v>
      </c>
      <c r="AB52" s="44">
        <v>20</v>
      </c>
      <c r="AC52" s="44">
        <v>20</v>
      </c>
      <c r="AD52" s="44">
        <v>20</v>
      </c>
      <c r="AE52" s="44">
        <v>20</v>
      </c>
      <c r="AF52" s="44">
        <v>20</v>
      </c>
      <c r="AG52" s="59">
        <v>20</v>
      </c>
      <c r="AH52" s="45">
        <f t="shared" si="2"/>
        <v>20</v>
      </c>
      <c r="AI52" s="46">
        <f t="shared" si="3"/>
        <v>13.5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20.3</v>
      </c>
      <c r="C53" s="44">
        <v>20.3</v>
      </c>
      <c r="D53" s="44">
        <v>0</v>
      </c>
      <c r="E53" s="44">
        <v>20.100000000000001</v>
      </c>
      <c r="F53" s="44">
        <v>20.100000000000001</v>
      </c>
      <c r="G53" s="44">
        <v>20.100000000000001</v>
      </c>
      <c r="H53" s="44">
        <v>20.100000000000001</v>
      </c>
      <c r="I53" s="44">
        <v>20.100000000000001</v>
      </c>
      <c r="J53" s="44">
        <v>20.100000000000001</v>
      </c>
      <c r="K53" s="44">
        <v>20.100000000000001</v>
      </c>
      <c r="L53" s="44">
        <v>20.100000000000001</v>
      </c>
      <c r="M53" s="44">
        <v>20.100000000000001</v>
      </c>
      <c r="N53" s="44">
        <v>20.100000000000001</v>
      </c>
      <c r="O53" s="44">
        <v>20.100000000000001</v>
      </c>
      <c r="P53" s="44">
        <v>20.100000000000001</v>
      </c>
      <c r="Q53" s="44">
        <v>20.100000000000001</v>
      </c>
      <c r="R53" s="44">
        <v>20.100000000000001</v>
      </c>
      <c r="S53" s="44">
        <v>20.2</v>
      </c>
      <c r="T53" s="44">
        <v>20.2</v>
      </c>
      <c r="U53" s="44">
        <v>20.2</v>
      </c>
      <c r="V53" s="44">
        <v>20.2</v>
      </c>
      <c r="W53" s="44">
        <v>20.2</v>
      </c>
      <c r="X53" s="44">
        <v>20.2</v>
      </c>
      <c r="Y53" s="44">
        <v>20.2</v>
      </c>
      <c r="Z53" s="44">
        <v>20.2</v>
      </c>
      <c r="AA53" s="44">
        <v>20.2</v>
      </c>
      <c r="AB53" s="44">
        <v>20.2</v>
      </c>
      <c r="AC53" s="44">
        <v>20.2</v>
      </c>
      <c r="AD53" s="44">
        <v>20.2</v>
      </c>
      <c r="AE53" s="44">
        <v>20.2</v>
      </c>
      <c r="AF53" s="44">
        <v>20.2</v>
      </c>
      <c r="AG53" s="59">
        <v>19.8</v>
      </c>
      <c r="AH53" s="45">
        <f t="shared" si="2"/>
        <v>20.3</v>
      </c>
      <c r="AI53" s="46">
        <f t="shared" si="3"/>
        <v>0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12</v>
      </c>
      <c r="T54" s="44">
        <v>12</v>
      </c>
      <c r="U54" s="44">
        <v>12</v>
      </c>
      <c r="V54" s="44">
        <v>12</v>
      </c>
      <c r="W54" s="44">
        <v>12</v>
      </c>
      <c r="X54" s="44">
        <v>12</v>
      </c>
      <c r="Y54" s="44">
        <v>12</v>
      </c>
      <c r="Z54" s="44">
        <v>12</v>
      </c>
      <c r="AA54" s="44">
        <v>12</v>
      </c>
      <c r="AB54" s="44">
        <v>12</v>
      </c>
      <c r="AC54" s="44">
        <v>12</v>
      </c>
      <c r="AD54" s="44">
        <v>12</v>
      </c>
      <c r="AE54" s="44">
        <v>12</v>
      </c>
      <c r="AF54" s="44">
        <v>12</v>
      </c>
      <c r="AG54" s="59">
        <v>18</v>
      </c>
      <c r="AH54" s="45">
        <f t="shared" si="2"/>
        <v>12</v>
      </c>
      <c r="AI54" s="46">
        <f t="shared" si="3"/>
        <v>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15.6</v>
      </c>
      <c r="C55" s="44">
        <v>15.6</v>
      </c>
      <c r="D55" s="44">
        <v>15.6</v>
      </c>
      <c r="E55" s="44">
        <v>15.6</v>
      </c>
      <c r="F55" s="44">
        <v>15.6</v>
      </c>
      <c r="G55" s="44">
        <v>15.6</v>
      </c>
      <c r="H55" s="44">
        <v>15.6</v>
      </c>
      <c r="I55" s="44">
        <v>15.6</v>
      </c>
      <c r="J55" s="44">
        <v>15.6</v>
      </c>
      <c r="K55" s="44">
        <v>15.6</v>
      </c>
      <c r="L55" s="44">
        <v>15.6</v>
      </c>
      <c r="M55" s="44">
        <v>15.6</v>
      </c>
      <c r="N55" s="44">
        <v>15.6</v>
      </c>
      <c r="O55" s="44">
        <v>15.6</v>
      </c>
      <c r="P55" s="44">
        <v>15.6</v>
      </c>
      <c r="Q55" s="44">
        <v>15.6</v>
      </c>
      <c r="R55" s="44">
        <v>15.6</v>
      </c>
      <c r="S55" s="44">
        <v>15.5</v>
      </c>
      <c r="T55" s="44">
        <v>15.5</v>
      </c>
      <c r="U55" s="44">
        <v>15.5</v>
      </c>
      <c r="V55" s="44">
        <v>15.5</v>
      </c>
      <c r="W55" s="44">
        <v>15.5</v>
      </c>
      <c r="X55" s="44">
        <v>15.5</v>
      </c>
      <c r="Y55" s="44">
        <v>15.5</v>
      </c>
      <c r="Z55" s="44">
        <v>15.5</v>
      </c>
      <c r="AA55" s="44">
        <v>15.5</v>
      </c>
      <c r="AB55" s="44">
        <v>15.5</v>
      </c>
      <c r="AC55" s="44">
        <v>15.5</v>
      </c>
      <c r="AD55" s="44">
        <v>15.5</v>
      </c>
      <c r="AE55" s="44">
        <v>15.5</v>
      </c>
      <c r="AF55" s="44">
        <v>15.5</v>
      </c>
      <c r="AG55" s="59">
        <v>15.33</v>
      </c>
      <c r="AH55" s="45">
        <f t="shared" si="2"/>
        <v>15.6</v>
      </c>
      <c r="AI55" s="46">
        <f t="shared" si="3"/>
        <v>15.5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>
        <v>15.5</v>
      </c>
      <c r="D57" s="44">
        <v>15.5</v>
      </c>
      <c r="E57" s="44">
        <v>15.5</v>
      </c>
      <c r="F57" s="44">
        <v>15.5</v>
      </c>
      <c r="G57" s="44">
        <v>15.5</v>
      </c>
      <c r="H57" s="44">
        <v>15.5</v>
      </c>
      <c r="I57" s="44">
        <v>15.5</v>
      </c>
      <c r="J57" s="44">
        <v>15.5</v>
      </c>
      <c r="K57" s="44">
        <v>15.5</v>
      </c>
      <c r="L57" s="44">
        <v>15.5</v>
      </c>
      <c r="M57" s="44">
        <v>15.5</v>
      </c>
      <c r="N57" s="44">
        <v>15.5</v>
      </c>
      <c r="O57" s="44">
        <v>15.5</v>
      </c>
      <c r="P57" s="44">
        <v>15.5</v>
      </c>
      <c r="Q57" s="44">
        <v>15.5</v>
      </c>
      <c r="R57" s="44">
        <v>15.5</v>
      </c>
      <c r="S57" s="44">
        <v>15.5</v>
      </c>
      <c r="T57" s="44">
        <v>15.5</v>
      </c>
      <c r="U57" s="44">
        <v>15.5</v>
      </c>
      <c r="V57" s="44">
        <v>15.5</v>
      </c>
      <c r="W57" s="44">
        <v>15.5</v>
      </c>
      <c r="X57" s="44">
        <v>15.5</v>
      </c>
      <c r="Y57" s="44">
        <v>15.5</v>
      </c>
      <c r="Z57" s="44">
        <v>15.5</v>
      </c>
      <c r="AA57" s="44">
        <v>15.5</v>
      </c>
      <c r="AB57" s="44">
        <v>15.5</v>
      </c>
      <c r="AC57" s="44">
        <v>15.5</v>
      </c>
      <c r="AD57" s="44">
        <v>15.5</v>
      </c>
      <c r="AE57" s="44">
        <v>15.5</v>
      </c>
      <c r="AF57" s="44">
        <v>15.5</v>
      </c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59">
        <v>14.3</v>
      </c>
      <c r="AH58" s="45">
        <f t="shared" si="2"/>
        <v>0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15</v>
      </c>
      <c r="C61" s="44">
        <v>15</v>
      </c>
      <c r="D61" s="44">
        <v>15</v>
      </c>
      <c r="E61" s="44">
        <v>15</v>
      </c>
      <c r="F61" s="44">
        <v>0</v>
      </c>
      <c r="G61" s="44">
        <v>15</v>
      </c>
      <c r="H61" s="44">
        <v>15</v>
      </c>
      <c r="I61" s="44">
        <v>15</v>
      </c>
      <c r="J61" s="44">
        <v>15</v>
      </c>
      <c r="K61" s="44">
        <v>15</v>
      </c>
      <c r="L61" s="44">
        <v>15</v>
      </c>
      <c r="M61" s="44">
        <v>15</v>
      </c>
      <c r="N61" s="44">
        <v>15</v>
      </c>
      <c r="O61" s="44">
        <v>15</v>
      </c>
      <c r="P61" s="44">
        <v>15</v>
      </c>
      <c r="Q61" s="44">
        <v>15</v>
      </c>
      <c r="R61" s="44">
        <v>15</v>
      </c>
      <c r="S61" s="44">
        <v>15</v>
      </c>
      <c r="T61" s="44">
        <v>15</v>
      </c>
      <c r="U61" s="44">
        <v>15</v>
      </c>
      <c r="V61" s="44">
        <v>15</v>
      </c>
      <c r="W61" s="44">
        <v>15</v>
      </c>
      <c r="X61" s="44">
        <v>15</v>
      </c>
      <c r="Y61" s="44">
        <v>15</v>
      </c>
      <c r="Z61" s="44">
        <v>15</v>
      </c>
      <c r="AA61" s="44">
        <v>15</v>
      </c>
      <c r="AB61" s="44">
        <v>15</v>
      </c>
      <c r="AC61" s="44">
        <v>15</v>
      </c>
      <c r="AD61" s="44">
        <v>15</v>
      </c>
      <c r="AE61" s="44">
        <v>15</v>
      </c>
      <c r="AF61" s="44">
        <v>0</v>
      </c>
      <c r="AG61" s="59">
        <v>13.5</v>
      </c>
      <c r="AH61" s="45">
        <f t="shared" si="2"/>
        <v>15</v>
      </c>
      <c r="AI61" s="46">
        <f t="shared" si="3"/>
        <v>0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11</v>
      </c>
      <c r="C63" s="44">
        <v>10.1</v>
      </c>
      <c r="D63" s="44">
        <v>10.1</v>
      </c>
      <c r="E63" s="44">
        <v>10.1</v>
      </c>
      <c r="F63" s="44">
        <v>10.1</v>
      </c>
      <c r="G63" s="44">
        <v>10.1</v>
      </c>
      <c r="H63" s="44">
        <v>10.1</v>
      </c>
      <c r="I63" s="44">
        <v>10.1</v>
      </c>
      <c r="J63" s="44">
        <v>10.1</v>
      </c>
      <c r="K63" s="44">
        <v>10.1</v>
      </c>
      <c r="L63" s="44">
        <v>10.1</v>
      </c>
      <c r="M63" s="44">
        <v>10.1</v>
      </c>
      <c r="N63" s="44">
        <v>10.1</v>
      </c>
      <c r="O63" s="44">
        <v>10.1</v>
      </c>
      <c r="P63" s="44">
        <v>10.1</v>
      </c>
      <c r="Q63" s="44">
        <v>10.1</v>
      </c>
      <c r="R63" s="44">
        <v>10.1</v>
      </c>
      <c r="S63" s="44">
        <v>10.1</v>
      </c>
      <c r="T63" s="44">
        <v>10.1</v>
      </c>
      <c r="U63" s="44">
        <v>10.1</v>
      </c>
      <c r="V63" s="44">
        <v>10.1</v>
      </c>
      <c r="W63" s="44">
        <v>10.1</v>
      </c>
      <c r="X63" s="44">
        <v>10.1</v>
      </c>
      <c r="Y63" s="44">
        <v>10.1</v>
      </c>
      <c r="Z63" s="44">
        <v>10.1</v>
      </c>
      <c r="AA63" s="44">
        <v>10.1</v>
      </c>
      <c r="AB63" s="44">
        <v>10.1</v>
      </c>
      <c r="AC63" s="44">
        <v>10.1</v>
      </c>
      <c r="AD63" s="44">
        <v>10.1</v>
      </c>
      <c r="AE63" s="44">
        <v>10.1</v>
      </c>
      <c r="AF63" s="44">
        <v>10.1</v>
      </c>
      <c r="AG63" s="59">
        <v>13</v>
      </c>
      <c r="AH63" s="45">
        <f t="shared" si="2"/>
        <v>11</v>
      </c>
      <c r="AI63" s="46">
        <f t="shared" si="3"/>
        <v>10.1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5</v>
      </c>
      <c r="C64" s="44">
        <v>5</v>
      </c>
      <c r="D64" s="44">
        <v>5</v>
      </c>
      <c r="E64" s="44">
        <v>5</v>
      </c>
      <c r="F64" s="44">
        <v>5</v>
      </c>
      <c r="G64" s="44">
        <v>5</v>
      </c>
      <c r="H64" s="44">
        <v>5</v>
      </c>
      <c r="I64" s="44">
        <v>5</v>
      </c>
      <c r="J64" s="44">
        <v>5</v>
      </c>
      <c r="K64" s="44">
        <v>5</v>
      </c>
      <c r="L64" s="44">
        <v>5</v>
      </c>
      <c r="M64" s="44">
        <v>5.6</v>
      </c>
      <c r="N64" s="44">
        <v>5.6</v>
      </c>
      <c r="O64" s="44">
        <v>5.6</v>
      </c>
      <c r="P64" s="44">
        <v>5.6</v>
      </c>
      <c r="Q64" s="44">
        <v>5.6</v>
      </c>
      <c r="R64" s="44">
        <v>5.6</v>
      </c>
      <c r="S64" s="44">
        <v>2.8</v>
      </c>
      <c r="T64" s="44">
        <v>2.8</v>
      </c>
      <c r="U64" s="44">
        <v>2.8</v>
      </c>
      <c r="V64" s="44">
        <v>2.8</v>
      </c>
      <c r="W64" s="44">
        <v>2.8</v>
      </c>
      <c r="X64" s="44">
        <v>2.8</v>
      </c>
      <c r="Y64" s="44">
        <v>2.8</v>
      </c>
      <c r="Z64" s="44">
        <v>2.8</v>
      </c>
      <c r="AA64" s="44">
        <v>2.8</v>
      </c>
      <c r="AB64" s="44">
        <v>2.8</v>
      </c>
      <c r="AC64" s="44">
        <v>5.7</v>
      </c>
      <c r="AD64" s="44">
        <v>5.7</v>
      </c>
      <c r="AE64" s="44">
        <v>5.7</v>
      </c>
      <c r="AF64" s="44">
        <v>5.7</v>
      </c>
      <c r="AG64" s="59">
        <v>12</v>
      </c>
      <c r="AH64" s="45">
        <f t="shared" si="2"/>
        <v>5.7</v>
      </c>
      <c r="AI64" s="46">
        <f t="shared" si="3"/>
        <v>2.8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12</v>
      </c>
      <c r="C66" s="44">
        <v>12</v>
      </c>
      <c r="D66" s="44">
        <v>12</v>
      </c>
      <c r="E66" s="44">
        <v>12</v>
      </c>
      <c r="F66" s="44">
        <v>12</v>
      </c>
      <c r="G66" s="44">
        <v>12</v>
      </c>
      <c r="H66" s="44">
        <v>12</v>
      </c>
      <c r="I66" s="44">
        <v>12</v>
      </c>
      <c r="J66" s="44">
        <v>12</v>
      </c>
      <c r="K66" s="44">
        <v>12</v>
      </c>
      <c r="L66" s="44">
        <v>12</v>
      </c>
      <c r="M66" s="44">
        <v>12</v>
      </c>
      <c r="N66" s="44">
        <v>12</v>
      </c>
      <c r="O66" s="44">
        <v>12</v>
      </c>
      <c r="P66" s="44">
        <v>12</v>
      </c>
      <c r="Q66" s="44">
        <v>12</v>
      </c>
      <c r="R66" s="44">
        <v>12</v>
      </c>
      <c r="S66" s="44">
        <v>8.4</v>
      </c>
      <c r="T66" s="44">
        <v>8.4</v>
      </c>
      <c r="U66" s="44">
        <v>8.4</v>
      </c>
      <c r="V66" s="44">
        <v>8.4</v>
      </c>
      <c r="W66" s="44">
        <v>8.4</v>
      </c>
      <c r="X66" s="44">
        <v>8.4</v>
      </c>
      <c r="Y66" s="44">
        <v>8.4</v>
      </c>
      <c r="Z66" s="44">
        <v>8.4</v>
      </c>
      <c r="AA66" s="44">
        <v>8.4</v>
      </c>
      <c r="AB66" s="44">
        <v>8.4</v>
      </c>
      <c r="AC66" s="44">
        <v>8.4</v>
      </c>
      <c r="AD66" s="44">
        <v>8.4</v>
      </c>
      <c r="AE66" s="44">
        <v>8.4</v>
      </c>
      <c r="AF66" s="44">
        <v>8.4</v>
      </c>
      <c r="AG66" s="59">
        <v>12</v>
      </c>
      <c r="AH66" s="45">
        <f t="shared" si="2"/>
        <v>12</v>
      </c>
      <c r="AI66" s="46">
        <f t="shared" si="3"/>
        <v>8.4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13.3</v>
      </c>
      <c r="C67" s="44">
        <v>13.3</v>
      </c>
      <c r="D67" s="44">
        <v>13.3</v>
      </c>
      <c r="E67" s="44">
        <v>13.3</v>
      </c>
      <c r="F67" s="44">
        <v>0</v>
      </c>
      <c r="G67" s="44">
        <v>13.3</v>
      </c>
      <c r="H67" s="44">
        <v>13.3</v>
      </c>
      <c r="I67" s="44">
        <v>13.3</v>
      </c>
      <c r="J67" s="44">
        <v>13.3</v>
      </c>
      <c r="K67" s="44">
        <v>13.3</v>
      </c>
      <c r="L67" s="44">
        <v>13.3</v>
      </c>
      <c r="M67" s="44">
        <v>13.3</v>
      </c>
      <c r="N67" s="44">
        <v>13.3</v>
      </c>
      <c r="O67" s="44">
        <v>13.3</v>
      </c>
      <c r="P67" s="44">
        <v>13.3</v>
      </c>
      <c r="Q67" s="44">
        <v>13.3</v>
      </c>
      <c r="R67" s="44">
        <v>13.3</v>
      </c>
      <c r="S67" s="44">
        <v>13.3</v>
      </c>
      <c r="T67" s="44">
        <v>13.3</v>
      </c>
      <c r="U67" s="44">
        <v>13.3</v>
      </c>
      <c r="V67" s="44">
        <v>13.3</v>
      </c>
      <c r="W67" s="44">
        <v>13.3</v>
      </c>
      <c r="X67" s="44">
        <v>13.3</v>
      </c>
      <c r="Y67" s="44">
        <v>13.3</v>
      </c>
      <c r="Z67" s="44">
        <v>13.3</v>
      </c>
      <c r="AA67" s="44">
        <v>13.3</v>
      </c>
      <c r="AB67" s="44">
        <v>13.3</v>
      </c>
      <c r="AC67" s="44">
        <v>13.3</v>
      </c>
      <c r="AD67" s="44">
        <v>13.3</v>
      </c>
      <c r="AE67" s="44">
        <v>13.3</v>
      </c>
      <c r="AF67" s="44">
        <v>13.3</v>
      </c>
      <c r="AG67" s="59">
        <v>12</v>
      </c>
      <c r="AH67" s="45">
        <f t="shared" si="2"/>
        <v>13.3</v>
      </c>
      <c r="AI67" s="46">
        <f t="shared" si="3"/>
        <v>0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10.4</v>
      </c>
      <c r="C68" s="44">
        <v>10.4</v>
      </c>
      <c r="D68" s="44">
        <v>9.9</v>
      </c>
      <c r="E68" s="44">
        <v>9.9</v>
      </c>
      <c r="F68" s="44">
        <v>9.9</v>
      </c>
      <c r="G68" s="44">
        <v>9.9</v>
      </c>
      <c r="H68" s="44">
        <v>9.9</v>
      </c>
      <c r="I68" s="44">
        <v>9.9</v>
      </c>
      <c r="J68" s="44">
        <v>9.9</v>
      </c>
      <c r="K68" s="44">
        <v>12</v>
      </c>
      <c r="L68" s="44">
        <v>12</v>
      </c>
      <c r="M68" s="44">
        <v>12</v>
      </c>
      <c r="N68" s="44">
        <v>12</v>
      </c>
      <c r="O68" s="44">
        <v>12</v>
      </c>
      <c r="P68" s="44">
        <v>12</v>
      </c>
      <c r="Q68" s="44">
        <v>12</v>
      </c>
      <c r="R68" s="44">
        <v>12</v>
      </c>
      <c r="S68" s="44">
        <v>13.2</v>
      </c>
      <c r="T68" s="44">
        <v>13.2</v>
      </c>
      <c r="U68" s="44">
        <v>13.2</v>
      </c>
      <c r="V68" s="44">
        <v>13.2</v>
      </c>
      <c r="W68" s="44">
        <v>13.2</v>
      </c>
      <c r="X68" s="44">
        <v>13.2</v>
      </c>
      <c r="Y68" s="44">
        <v>13.2</v>
      </c>
      <c r="Z68" s="44">
        <v>13.2</v>
      </c>
      <c r="AA68" s="44">
        <v>13.2</v>
      </c>
      <c r="AB68" s="44">
        <v>13.2</v>
      </c>
      <c r="AC68" s="44">
        <v>12.4</v>
      </c>
      <c r="AD68" s="44">
        <v>12.4</v>
      </c>
      <c r="AE68" s="44">
        <v>12.4</v>
      </c>
      <c r="AF68" s="44">
        <v>12.4</v>
      </c>
      <c r="AG68" s="59">
        <v>12</v>
      </c>
      <c r="AH68" s="45">
        <f t="shared" si="2"/>
        <v>13.2</v>
      </c>
      <c r="AI68" s="46">
        <f t="shared" si="3"/>
        <v>9.9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10</v>
      </c>
      <c r="C69" s="44">
        <v>9</v>
      </c>
      <c r="D69" s="44">
        <v>9</v>
      </c>
      <c r="E69" s="44">
        <v>9</v>
      </c>
      <c r="F69" s="44">
        <v>9</v>
      </c>
      <c r="G69" s="44">
        <v>9</v>
      </c>
      <c r="H69" s="44">
        <v>9</v>
      </c>
      <c r="I69" s="44">
        <v>9</v>
      </c>
      <c r="J69" s="44">
        <v>9</v>
      </c>
      <c r="K69" s="44">
        <v>9</v>
      </c>
      <c r="L69" s="44">
        <v>9</v>
      </c>
      <c r="M69" s="44">
        <v>9</v>
      </c>
      <c r="N69" s="44">
        <v>9</v>
      </c>
      <c r="O69" s="44">
        <v>9</v>
      </c>
      <c r="P69" s="44">
        <v>9</v>
      </c>
      <c r="Q69" s="44">
        <v>9</v>
      </c>
      <c r="R69" s="44">
        <v>9</v>
      </c>
      <c r="S69" s="44">
        <v>9</v>
      </c>
      <c r="T69" s="44">
        <v>9</v>
      </c>
      <c r="U69" s="44">
        <v>9</v>
      </c>
      <c r="V69" s="44">
        <v>9</v>
      </c>
      <c r="W69" s="44">
        <v>9</v>
      </c>
      <c r="X69" s="44">
        <v>9</v>
      </c>
      <c r="Y69" s="44">
        <v>9</v>
      </c>
      <c r="Z69" s="44">
        <v>9</v>
      </c>
      <c r="AA69" s="44">
        <v>9</v>
      </c>
      <c r="AB69" s="44">
        <v>9</v>
      </c>
      <c r="AC69" s="44">
        <v>9</v>
      </c>
      <c r="AD69" s="44">
        <v>9</v>
      </c>
      <c r="AE69" s="44">
        <v>9</v>
      </c>
      <c r="AF69" s="44">
        <v>9</v>
      </c>
      <c r="AG69" s="59">
        <v>11.88</v>
      </c>
      <c r="AH69" s="45">
        <f t="shared" si="2"/>
        <v>10</v>
      </c>
      <c r="AI69" s="46">
        <f t="shared" si="3"/>
        <v>9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9.1</v>
      </c>
      <c r="C70" s="44">
        <v>9</v>
      </c>
      <c r="D70" s="44">
        <v>9</v>
      </c>
      <c r="E70" s="44">
        <v>9</v>
      </c>
      <c r="F70" s="44">
        <v>9</v>
      </c>
      <c r="G70" s="44">
        <v>9</v>
      </c>
      <c r="H70" s="44">
        <v>9</v>
      </c>
      <c r="I70" s="44">
        <v>9</v>
      </c>
      <c r="J70" s="44">
        <v>9</v>
      </c>
      <c r="K70" s="44">
        <v>9</v>
      </c>
      <c r="L70" s="44">
        <v>9</v>
      </c>
      <c r="M70" s="44">
        <v>9</v>
      </c>
      <c r="N70" s="44">
        <v>9</v>
      </c>
      <c r="O70" s="44">
        <v>9</v>
      </c>
      <c r="P70" s="44">
        <v>9</v>
      </c>
      <c r="Q70" s="44">
        <v>9</v>
      </c>
      <c r="R70" s="44">
        <v>9</v>
      </c>
      <c r="S70" s="44">
        <v>9</v>
      </c>
      <c r="T70" s="44">
        <v>9</v>
      </c>
      <c r="U70" s="44">
        <v>9</v>
      </c>
      <c r="V70" s="44">
        <v>9</v>
      </c>
      <c r="W70" s="44">
        <v>9</v>
      </c>
      <c r="X70" s="44">
        <v>9</v>
      </c>
      <c r="Y70" s="44">
        <v>9</v>
      </c>
      <c r="Z70" s="44">
        <v>9</v>
      </c>
      <c r="AA70" s="44">
        <v>9</v>
      </c>
      <c r="AB70" s="44">
        <v>9</v>
      </c>
      <c r="AC70" s="44">
        <v>9</v>
      </c>
      <c r="AD70" s="44">
        <v>9</v>
      </c>
      <c r="AE70" s="44">
        <v>9</v>
      </c>
      <c r="AF70" s="44">
        <v>9</v>
      </c>
      <c r="AG70" s="59">
        <v>11</v>
      </c>
      <c r="AH70" s="45">
        <f t="shared" si="2"/>
        <v>9.1</v>
      </c>
      <c r="AI70" s="46">
        <f t="shared" si="3"/>
        <v>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59">
        <v>11</v>
      </c>
      <c r="AH71" s="45">
        <f t="shared" si="2"/>
        <v>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11.6</v>
      </c>
      <c r="C72" s="44">
        <v>11.6</v>
      </c>
      <c r="D72" s="44">
        <v>11.6</v>
      </c>
      <c r="E72" s="44">
        <v>11.6</v>
      </c>
      <c r="F72" s="44">
        <v>11.6</v>
      </c>
      <c r="G72" s="44">
        <v>11.6</v>
      </c>
      <c r="H72" s="44">
        <v>11.6</v>
      </c>
      <c r="I72" s="44">
        <v>11.6</v>
      </c>
      <c r="J72" s="44">
        <v>11.6</v>
      </c>
      <c r="K72" s="44">
        <v>11.6</v>
      </c>
      <c r="L72" s="44">
        <v>11.6</v>
      </c>
      <c r="M72" s="44">
        <v>11.6</v>
      </c>
      <c r="N72" s="44">
        <v>11.6</v>
      </c>
      <c r="O72" s="44">
        <v>11.6</v>
      </c>
      <c r="P72" s="44">
        <v>11.6</v>
      </c>
      <c r="Q72" s="44">
        <v>11.6</v>
      </c>
      <c r="R72" s="44">
        <v>11.6</v>
      </c>
      <c r="S72" s="44">
        <v>11.7</v>
      </c>
      <c r="T72" s="44">
        <v>11.7</v>
      </c>
      <c r="U72" s="44">
        <v>11.7</v>
      </c>
      <c r="V72" s="44">
        <v>11.7</v>
      </c>
      <c r="W72" s="44">
        <v>11.7</v>
      </c>
      <c r="X72" s="44">
        <v>11.7</v>
      </c>
      <c r="Y72" s="44">
        <v>11.7</v>
      </c>
      <c r="Z72" s="44">
        <v>11.7</v>
      </c>
      <c r="AA72" s="44">
        <v>11.7</v>
      </c>
      <c r="AB72" s="44">
        <v>11.7</v>
      </c>
      <c r="AC72" s="44">
        <v>11.7</v>
      </c>
      <c r="AD72" s="44">
        <v>11.7</v>
      </c>
      <c r="AE72" s="44">
        <v>11.7</v>
      </c>
      <c r="AF72" s="44">
        <v>11.7</v>
      </c>
      <c r="AG72" s="59">
        <v>10.7</v>
      </c>
      <c r="AH72" s="45">
        <f t="shared" si="2"/>
        <v>11.7</v>
      </c>
      <c r="AI72" s="46">
        <f t="shared" si="3"/>
        <v>11.6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9.8000000000000007</v>
      </c>
      <c r="C73" s="44">
        <v>8.6999999999999993</v>
      </c>
      <c r="D73" s="44">
        <v>8.6999999999999993</v>
      </c>
      <c r="E73" s="44">
        <v>8.6999999999999993</v>
      </c>
      <c r="F73" s="44">
        <v>8.6999999999999993</v>
      </c>
      <c r="G73" s="44">
        <v>8.6999999999999993</v>
      </c>
      <c r="H73" s="44">
        <v>8.6999999999999993</v>
      </c>
      <c r="I73" s="44">
        <v>8.6999999999999993</v>
      </c>
      <c r="J73" s="44">
        <v>8.6999999999999993</v>
      </c>
      <c r="K73" s="44">
        <v>8.6999999999999993</v>
      </c>
      <c r="L73" s="44">
        <v>8.6999999999999993</v>
      </c>
      <c r="M73" s="44">
        <v>9.5</v>
      </c>
      <c r="N73" s="44">
        <v>9.5</v>
      </c>
      <c r="O73" s="44">
        <v>9.5</v>
      </c>
      <c r="P73" s="44">
        <v>9.5</v>
      </c>
      <c r="Q73" s="44">
        <v>9.5</v>
      </c>
      <c r="R73" s="44">
        <v>9.5</v>
      </c>
      <c r="S73" s="44">
        <v>9.6999999999999993</v>
      </c>
      <c r="T73" s="44">
        <v>9.6999999999999993</v>
      </c>
      <c r="U73" s="44">
        <v>9.6999999999999993</v>
      </c>
      <c r="V73" s="44">
        <v>9.6999999999999993</v>
      </c>
      <c r="W73" s="44">
        <v>9.6999999999999993</v>
      </c>
      <c r="X73" s="44">
        <v>9.6999999999999993</v>
      </c>
      <c r="Y73" s="44">
        <v>9.6999999999999993</v>
      </c>
      <c r="Z73" s="44">
        <v>9.6999999999999993</v>
      </c>
      <c r="AA73" s="44">
        <v>9.6999999999999993</v>
      </c>
      <c r="AB73" s="44">
        <v>9.6999999999999993</v>
      </c>
      <c r="AC73" s="44">
        <v>9.6999999999999993</v>
      </c>
      <c r="AD73" s="44">
        <v>9.6999999999999993</v>
      </c>
      <c r="AE73" s="44">
        <v>9.6999999999999993</v>
      </c>
      <c r="AF73" s="44">
        <v>9.6999999999999993</v>
      </c>
      <c r="AG73" s="59">
        <v>10.3</v>
      </c>
      <c r="AH73" s="45">
        <f>MAX(B73:AF73)</f>
        <v>9.8000000000000007</v>
      </c>
      <c r="AI73" s="46">
        <f>MIN(B73:AF73)</f>
        <v>8.6999999999999993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10</v>
      </c>
      <c r="E74" s="44">
        <v>10</v>
      </c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v>10</v>
      </c>
      <c r="S74" s="44">
        <v>10</v>
      </c>
      <c r="T74" s="44">
        <v>10</v>
      </c>
      <c r="U74" s="44">
        <v>10</v>
      </c>
      <c r="V74" s="44">
        <v>10</v>
      </c>
      <c r="W74" s="44">
        <v>10</v>
      </c>
      <c r="X74" s="44">
        <v>10</v>
      </c>
      <c r="Y74" s="44">
        <v>10</v>
      </c>
      <c r="Z74" s="44">
        <v>10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10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9</v>
      </c>
      <c r="C76" s="44">
        <v>9</v>
      </c>
      <c r="D76" s="44">
        <v>9</v>
      </c>
      <c r="E76" s="44">
        <v>9</v>
      </c>
      <c r="F76" s="44">
        <v>9</v>
      </c>
      <c r="G76" s="44">
        <v>9</v>
      </c>
      <c r="H76" s="44">
        <v>9</v>
      </c>
      <c r="I76" s="44">
        <v>9</v>
      </c>
      <c r="J76" s="44">
        <v>9</v>
      </c>
      <c r="K76" s="44">
        <v>9</v>
      </c>
      <c r="L76" s="44">
        <v>9</v>
      </c>
      <c r="M76" s="44">
        <v>9</v>
      </c>
      <c r="N76" s="44">
        <v>9</v>
      </c>
      <c r="O76" s="44">
        <v>9</v>
      </c>
      <c r="P76" s="44">
        <v>9</v>
      </c>
      <c r="Q76" s="44">
        <v>9</v>
      </c>
      <c r="R76" s="44">
        <v>9</v>
      </c>
      <c r="S76" s="44">
        <v>9</v>
      </c>
      <c r="T76" s="44">
        <v>9</v>
      </c>
      <c r="U76" s="44">
        <v>9</v>
      </c>
      <c r="V76" s="44">
        <v>9</v>
      </c>
      <c r="W76" s="44">
        <v>9</v>
      </c>
      <c r="X76" s="44">
        <v>9</v>
      </c>
      <c r="Y76" s="44">
        <v>9</v>
      </c>
      <c r="Z76" s="44">
        <v>9</v>
      </c>
      <c r="AA76" s="44">
        <v>9</v>
      </c>
      <c r="AB76" s="44">
        <v>9</v>
      </c>
      <c r="AC76" s="44">
        <v>9</v>
      </c>
      <c r="AD76" s="44">
        <v>9</v>
      </c>
      <c r="AE76" s="44">
        <v>9</v>
      </c>
      <c r="AF76" s="44">
        <v>9</v>
      </c>
      <c r="AG76" s="59">
        <v>10</v>
      </c>
      <c r="AH76" s="45">
        <f t="shared" si="2"/>
        <v>9</v>
      </c>
      <c r="AI76" s="46">
        <f t="shared" si="3"/>
        <v>9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92.4+97.3</f>
        <v>189.7</v>
      </c>
      <c r="C79" s="63">
        <f>92.4+97.3</f>
        <v>189.7</v>
      </c>
      <c r="D79" s="63">
        <f>92.4+97.3</f>
        <v>189.7</v>
      </c>
      <c r="E79" s="63">
        <f>92.4+97.3</f>
        <v>189.7</v>
      </c>
      <c r="F79" s="63">
        <f>41.7+91</f>
        <v>132.69999999999999</v>
      </c>
      <c r="G79" s="63">
        <f>88.5+91</f>
        <v>179.5</v>
      </c>
      <c r="H79" s="63">
        <f>93.3+93.9</f>
        <v>187.2</v>
      </c>
      <c r="I79" s="63">
        <f>83+96.3</f>
        <v>179.3</v>
      </c>
      <c r="J79" s="63">
        <f>83+96.3</f>
        <v>179.3</v>
      </c>
      <c r="K79" s="63">
        <f>92.1+92.1</f>
        <v>184.2</v>
      </c>
      <c r="L79" s="63">
        <f>92.1+92.1</f>
        <v>184.2</v>
      </c>
      <c r="M79" s="63">
        <v>186.7</v>
      </c>
      <c r="N79" s="63">
        <v>186.7</v>
      </c>
      <c r="O79" s="63">
        <v>186.7</v>
      </c>
      <c r="P79" s="63">
        <v>186.7</v>
      </c>
      <c r="Q79" s="63">
        <v>186.7</v>
      </c>
      <c r="R79" s="63">
        <v>186.7</v>
      </c>
      <c r="S79" s="63">
        <v>186.7</v>
      </c>
      <c r="T79" s="63">
        <v>186.7</v>
      </c>
      <c r="U79" s="215">
        <f>94.3+32.6</f>
        <v>126.9</v>
      </c>
      <c r="V79" s="215">
        <f t="shared" ref="V79:AA79" si="20">91.3+93.8</f>
        <v>185.1</v>
      </c>
      <c r="W79" s="215">
        <f t="shared" si="20"/>
        <v>185.1</v>
      </c>
      <c r="X79" s="215">
        <f t="shared" si="20"/>
        <v>185.1</v>
      </c>
      <c r="Y79" s="215">
        <f t="shared" si="20"/>
        <v>185.1</v>
      </c>
      <c r="Z79" s="215">
        <f t="shared" si="20"/>
        <v>185.1</v>
      </c>
      <c r="AA79" s="215">
        <f t="shared" si="20"/>
        <v>185.1</v>
      </c>
      <c r="AB79" s="215">
        <f t="shared" ref="AB79" si="21">91.3+93.8</f>
        <v>185.1</v>
      </c>
      <c r="AC79" s="215">
        <v>192.3</v>
      </c>
      <c r="AD79" s="215">
        <v>192.3</v>
      </c>
      <c r="AE79" s="215">
        <v>192.3</v>
      </c>
      <c r="AF79" s="215"/>
      <c r="AG79" s="59">
        <v>240</v>
      </c>
      <c r="AH79" s="45">
        <f t="shared" si="2"/>
        <v>192.3</v>
      </c>
      <c r="AI79" s="46">
        <f t="shared" si="3"/>
        <v>126.9</v>
      </c>
      <c r="AK79" s="47"/>
    </row>
    <row r="80" spans="1:88" ht="15.75" thickBot="1" x14ac:dyDescent="0.3">
      <c r="A80" s="65" t="s">
        <v>32</v>
      </c>
      <c r="B80" s="66">
        <f t="shared" ref="B80:C80" si="22">SUM(B11:B78)</f>
        <v>1792.2999999999997</v>
      </c>
      <c r="C80" s="66">
        <f t="shared" si="22"/>
        <v>1765.6999999999996</v>
      </c>
      <c r="D80" s="66">
        <f t="shared" ref="D80:E80" si="23">SUM(D11:D78)</f>
        <v>1700.4999999999995</v>
      </c>
      <c r="E80" s="66">
        <f t="shared" si="23"/>
        <v>1751.4999999999995</v>
      </c>
      <c r="F80" s="66">
        <f t="shared" ref="F80:AG80" si="24">SUM(F11:F78)</f>
        <v>1699.3999999999996</v>
      </c>
      <c r="G80" s="66">
        <f t="shared" si="24"/>
        <v>1725.9999999999995</v>
      </c>
      <c r="H80" s="66">
        <f t="shared" si="24"/>
        <v>1725.9999999999995</v>
      </c>
      <c r="I80" s="66">
        <f t="shared" si="24"/>
        <v>1699.5999999999995</v>
      </c>
      <c r="J80" s="66">
        <f t="shared" si="24"/>
        <v>1684.0999999999995</v>
      </c>
      <c r="K80" s="66">
        <f t="shared" si="24"/>
        <v>1718.7999999999993</v>
      </c>
      <c r="L80" s="66">
        <f t="shared" si="24"/>
        <v>1718.7999999999993</v>
      </c>
      <c r="M80" s="66">
        <f t="shared" si="24"/>
        <v>2163.6999999999994</v>
      </c>
      <c r="N80" s="66">
        <f t="shared" si="24"/>
        <v>2163.6999999999994</v>
      </c>
      <c r="O80" s="66">
        <f t="shared" si="24"/>
        <v>2136.3999999999996</v>
      </c>
      <c r="P80" s="66">
        <f t="shared" si="24"/>
        <v>2136.3999999999996</v>
      </c>
      <c r="Q80" s="66">
        <f t="shared" si="24"/>
        <v>2136.3999999999996</v>
      </c>
      <c r="R80" s="66">
        <f t="shared" si="24"/>
        <v>2136.3999999999996</v>
      </c>
      <c r="S80" s="66">
        <f t="shared" si="24"/>
        <v>1850.1999999999998</v>
      </c>
      <c r="T80" s="66">
        <f t="shared" si="24"/>
        <v>1850.1999999999998</v>
      </c>
      <c r="U80" s="66">
        <f t="shared" si="24"/>
        <v>1872.8999999999999</v>
      </c>
      <c r="V80" s="66">
        <f t="shared" ref="V80:W80" si="25">SUM(V11:V78)</f>
        <v>1873.8999999999999</v>
      </c>
      <c r="W80" s="66">
        <f t="shared" si="25"/>
        <v>1844.1</v>
      </c>
      <c r="X80" s="66">
        <f t="shared" ref="X80:Y80" si="26">SUM(X11:X78)</f>
        <v>1844.1</v>
      </c>
      <c r="Y80" s="66">
        <f t="shared" si="26"/>
        <v>1844.1</v>
      </c>
      <c r="Z80" s="66">
        <f t="shared" ref="Z80:AA80" si="27">SUM(Z11:Z78)</f>
        <v>1891.3999999999999</v>
      </c>
      <c r="AA80" s="66">
        <f t="shared" si="27"/>
        <v>1891.3999999999999</v>
      </c>
      <c r="AB80" s="66">
        <f t="shared" si="24"/>
        <v>1897.8999999999999</v>
      </c>
      <c r="AC80" s="66">
        <f t="shared" si="24"/>
        <v>1883.9</v>
      </c>
      <c r="AD80" s="66">
        <f t="shared" si="24"/>
        <v>1883.9</v>
      </c>
      <c r="AE80" s="66">
        <f t="shared" si="24"/>
        <v>1883.9</v>
      </c>
      <c r="AF80" s="66">
        <f t="shared" si="24"/>
        <v>1845.1000000000001</v>
      </c>
      <c r="AG80" s="66">
        <f t="shared" si="24"/>
        <v>2672.3274000000001</v>
      </c>
      <c r="AH80" s="45">
        <f t="shared" si="2"/>
        <v>2163.6999999999994</v>
      </c>
      <c r="AI80" s="46">
        <f t="shared" si="3"/>
        <v>1684.0999999999995</v>
      </c>
      <c r="AK80" s="47"/>
    </row>
    <row r="81" spans="1:75" x14ac:dyDescent="0.25">
      <c r="A81" s="67" t="s">
        <v>366</v>
      </c>
      <c r="B81" s="44">
        <v>457.1</v>
      </c>
      <c r="C81" s="44">
        <v>457.1</v>
      </c>
      <c r="D81" s="44">
        <v>457.1</v>
      </c>
      <c r="E81" s="44">
        <v>457.1</v>
      </c>
      <c r="F81" s="44">
        <v>457.1</v>
      </c>
      <c r="G81" s="44">
        <v>457.1</v>
      </c>
      <c r="H81" s="44">
        <v>457.1</v>
      </c>
      <c r="I81" s="44">
        <v>457.1</v>
      </c>
      <c r="J81" s="44">
        <v>457.1</v>
      </c>
      <c r="K81" s="44">
        <v>457.1</v>
      </c>
      <c r="L81" s="44">
        <v>457.1</v>
      </c>
      <c r="M81" s="44">
        <v>456.4</v>
      </c>
      <c r="N81" s="44">
        <v>456.4</v>
      </c>
      <c r="O81" s="44">
        <v>456.4</v>
      </c>
      <c r="P81" s="44">
        <v>456.4</v>
      </c>
      <c r="Q81" s="44">
        <v>456.4</v>
      </c>
      <c r="R81" s="44">
        <v>456.4</v>
      </c>
      <c r="S81" s="44">
        <v>457</v>
      </c>
      <c r="T81" s="44">
        <v>457</v>
      </c>
      <c r="U81" s="44">
        <v>457</v>
      </c>
      <c r="V81" s="44">
        <v>457</v>
      </c>
      <c r="W81" s="44">
        <v>457</v>
      </c>
      <c r="X81" s="44">
        <v>457</v>
      </c>
      <c r="Y81" s="44">
        <v>457</v>
      </c>
      <c r="Z81" s="44">
        <v>457</v>
      </c>
      <c r="AA81" s="44">
        <v>457</v>
      </c>
      <c r="AB81" s="44">
        <v>457</v>
      </c>
      <c r="AC81" s="44">
        <v>457</v>
      </c>
      <c r="AD81" s="44">
        <v>457</v>
      </c>
      <c r="AE81" s="44">
        <v>457</v>
      </c>
      <c r="AF81" s="44">
        <v>457</v>
      </c>
      <c r="AG81" s="59">
        <v>456</v>
      </c>
      <c r="AH81" s="45">
        <f t="shared" si="2"/>
        <v>457.1</v>
      </c>
      <c r="AI81" s="46">
        <f t="shared" si="3"/>
        <v>456.4</v>
      </c>
      <c r="AK81" s="47"/>
    </row>
    <row r="82" spans="1:75" x14ac:dyDescent="0.25">
      <c r="A82" s="68" t="s">
        <v>367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61">
        <v>111</v>
      </c>
      <c r="AH82" s="45">
        <f t="shared" ref="AH82:AH145" si="28">MAX(B82:AF82)</f>
        <v>0</v>
      </c>
      <c r="AI82" s="46">
        <f t="shared" ref="AI82:AI145" si="29">MIN(B82:AF82)</f>
        <v>0</v>
      </c>
      <c r="AK82" s="47"/>
    </row>
    <row r="83" spans="1:75" x14ac:dyDescent="0.25">
      <c r="A83" s="68" t="s">
        <v>368</v>
      </c>
      <c r="B83" s="43">
        <v>68</v>
      </c>
      <c r="C83" s="43">
        <v>102</v>
      </c>
      <c r="D83" s="43">
        <v>102</v>
      </c>
      <c r="E83" s="43">
        <v>102</v>
      </c>
      <c r="F83" s="43">
        <v>102</v>
      </c>
      <c r="G83" s="43">
        <v>102</v>
      </c>
      <c r="H83" s="43">
        <v>102</v>
      </c>
      <c r="I83" s="43">
        <v>102</v>
      </c>
      <c r="J83" s="43">
        <v>102</v>
      </c>
      <c r="K83" s="43">
        <v>102</v>
      </c>
      <c r="L83" s="43">
        <v>102</v>
      </c>
      <c r="M83" s="43">
        <v>101.9</v>
      </c>
      <c r="N83" s="43">
        <v>101.9</v>
      </c>
      <c r="O83" s="43">
        <v>101.9</v>
      </c>
      <c r="P83" s="43">
        <v>101.9</v>
      </c>
      <c r="Q83" s="43">
        <v>101.9</v>
      </c>
      <c r="R83" s="43">
        <v>101.9</v>
      </c>
      <c r="S83" s="43">
        <v>101.9</v>
      </c>
      <c r="T83" s="43">
        <v>101.9</v>
      </c>
      <c r="U83" s="43">
        <v>101.9</v>
      </c>
      <c r="V83" s="43">
        <v>101.9</v>
      </c>
      <c r="W83" s="43">
        <v>101.9</v>
      </c>
      <c r="X83" s="43">
        <v>101.9</v>
      </c>
      <c r="Y83" s="43">
        <v>101.9</v>
      </c>
      <c r="Z83" s="43">
        <v>101.9</v>
      </c>
      <c r="AA83" s="43">
        <v>101.9</v>
      </c>
      <c r="AB83" s="43">
        <v>101.9</v>
      </c>
      <c r="AC83" s="43">
        <v>102</v>
      </c>
      <c r="AD83" s="43">
        <v>102</v>
      </c>
      <c r="AE83" s="43">
        <v>102</v>
      </c>
      <c r="AF83" s="43">
        <v>102</v>
      </c>
      <c r="AG83" s="61">
        <v>102</v>
      </c>
      <c r="AH83" s="45">
        <f t="shared" si="28"/>
        <v>102</v>
      </c>
      <c r="AI83" s="46">
        <f t="shared" si="29"/>
        <v>68</v>
      </c>
      <c r="AK83" s="47"/>
    </row>
    <row r="84" spans="1:75" x14ac:dyDescent="0.25">
      <c r="A84" s="42" t="s">
        <v>181</v>
      </c>
      <c r="B84" s="44">
        <v>50.8</v>
      </c>
      <c r="C84" s="44">
        <v>50.8</v>
      </c>
      <c r="D84" s="44">
        <v>50.8</v>
      </c>
      <c r="E84" s="44">
        <v>50.8</v>
      </c>
      <c r="F84" s="44">
        <v>50.8</v>
      </c>
      <c r="G84" s="44">
        <v>50.8</v>
      </c>
      <c r="H84" s="44">
        <v>50.8</v>
      </c>
      <c r="I84" s="44">
        <v>50.8</v>
      </c>
      <c r="J84" s="44">
        <v>50.8</v>
      </c>
      <c r="K84" s="44">
        <v>59.1</v>
      </c>
      <c r="L84" s="44">
        <v>59.1</v>
      </c>
      <c r="M84" s="44">
        <v>58.3</v>
      </c>
      <c r="N84" s="44">
        <v>58.3</v>
      </c>
      <c r="O84" s="44">
        <v>58.3</v>
      </c>
      <c r="P84" s="44">
        <v>58.3</v>
      </c>
      <c r="Q84" s="44">
        <v>58.3</v>
      </c>
      <c r="R84" s="44">
        <v>58.3</v>
      </c>
      <c r="S84" s="44">
        <v>61.2</v>
      </c>
      <c r="T84" s="44">
        <v>61.2</v>
      </c>
      <c r="U84" s="44">
        <v>61.2</v>
      </c>
      <c r="V84" s="44">
        <v>61.2</v>
      </c>
      <c r="W84" s="44">
        <v>61.2</v>
      </c>
      <c r="X84" s="44">
        <v>61.2</v>
      </c>
      <c r="Y84" s="44">
        <v>61.2</v>
      </c>
      <c r="Z84" s="44">
        <v>61.2</v>
      </c>
      <c r="AA84" s="44">
        <v>61.2</v>
      </c>
      <c r="AB84" s="44">
        <v>61.2</v>
      </c>
      <c r="AC84" s="44">
        <v>60.5</v>
      </c>
      <c r="AD84" s="44">
        <v>60.5</v>
      </c>
      <c r="AE84" s="44">
        <v>60.5</v>
      </c>
      <c r="AF84" s="44">
        <v>60.5</v>
      </c>
      <c r="AG84" s="59">
        <v>60</v>
      </c>
      <c r="AH84" s="45">
        <f>MAX(B84:AF84)</f>
        <v>61.2</v>
      </c>
      <c r="AI84" s="46">
        <f>MIN(B84:AF84)</f>
        <v>50.8</v>
      </c>
      <c r="AK84" s="47"/>
    </row>
    <row r="85" spans="1:75" x14ac:dyDescent="0.25">
      <c r="A85" s="69" t="s">
        <v>369</v>
      </c>
      <c r="B85" s="43">
        <v>0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70">
        <v>42.5</v>
      </c>
      <c r="AH85" s="45">
        <f t="shared" si="28"/>
        <v>0</v>
      </c>
      <c r="AI85" s="46">
        <f t="shared" si="29"/>
        <v>0</v>
      </c>
      <c r="AK85" s="47"/>
    </row>
    <row r="86" spans="1:75" x14ac:dyDescent="0.25">
      <c r="A86" s="69" t="s">
        <v>370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70">
        <v>22.1</v>
      </c>
      <c r="AH86" s="45">
        <f t="shared" si="28"/>
        <v>0</v>
      </c>
      <c r="AI86" s="46">
        <f t="shared" si="29"/>
        <v>0</v>
      </c>
      <c r="AK86" s="47"/>
    </row>
    <row r="87" spans="1:75" ht="15.75" thickBot="1" x14ac:dyDescent="0.3">
      <c r="A87" s="71" t="s">
        <v>33</v>
      </c>
      <c r="B87" s="292">
        <v>0</v>
      </c>
      <c r="C87" s="292">
        <v>0</v>
      </c>
      <c r="D87" s="292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v>0</v>
      </c>
      <c r="K87" s="292">
        <v>0</v>
      </c>
      <c r="L87" s="292">
        <v>0</v>
      </c>
      <c r="M87" s="292">
        <v>0</v>
      </c>
      <c r="N87" s="292">
        <v>0</v>
      </c>
      <c r="O87" s="292">
        <v>0</v>
      </c>
      <c r="P87" s="292">
        <v>0</v>
      </c>
      <c r="Q87" s="292">
        <v>0</v>
      </c>
      <c r="R87" s="292">
        <v>0</v>
      </c>
      <c r="S87" s="292">
        <v>0</v>
      </c>
      <c r="T87" s="292">
        <v>0</v>
      </c>
      <c r="U87" s="292">
        <v>0</v>
      </c>
      <c r="V87" s="292">
        <v>0</v>
      </c>
      <c r="W87" s="292">
        <v>0</v>
      </c>
      <c r="X87" s="292">
        <v>0</v>
      </c>
      <c r="Y87" s="292">
        <v>0</v>
      </c>
      <c r="Z87" s="292">
        <v>0</v>
      </c>
      <c r="AA87" s="292">
        <v>0</v>
      </c>
      <c r="AB87" s="292">
        <v>0</v>
      </c>
      <c r="AC87" s="292">
        <v>0</v>
      </c>
      <c r="AD87" s="292">
        <v>0</v>
      </c>
      <c r="AE87" s="292">
        <v>0</v>
      </c>
      <c r="AF87" s="292">
        <v>0</v>
      </c>
      <c r="AG87" s="73">
        <v>14.8</v>
      </c>
      <c r="AH87" s="45">
        <f t="shared" si="28"/>
        <v>0</v>
      </c>
      <c r="AI87" s="46">
        <f t="shared" si="29"/>
        <v>0</v>
      </c>
      <c r="AK87" s="47"/>
    </row>
    <row r="88" spans="1:75" ht="15.75" thickBot="1" x14ac:dyDescent="0.3">
      <c r="A88" s="74" t="s">
        <v>34</v>
      </c>
      <c r="B88" s="66">
        <f t="shared" ref="B88:C88" si="30">SUM(B81:B87)</f>
        <v>575.9</v>
      </c>
      <c r="C88" s="66">
        <f t="shared" si="30"/>
        <v>609.9</v>
      </c>
      <c r="D88" s="66">
        <f t="shared" ref="D88:E88" si="31">SUM(D81:D87)</f>
        <v>609.9</v>
      </c>
      <c r="E88" s="66">
        <f t="shared" si="31"/>
        <v>609.9</v>
      </c>
      <c r="F88" s="66">
        <f>SUM(F81:F87)</f>
        <v>609.9</v>
      </c>
      <c r="G88" s="66">
        <f>SUM(G81:G87)</f>
        <v>609.9</v>
      </c>
      <c r="H88" s="66">
        <f t="shared" ref="H88:AG88" si="32">SUM(H81:H87)</f>
        <v>609.9</v>
      </c>
      <c r="I88" s="66">
        <f t="shared" si="32"/>
        <v>609.9</v>
      </c>
      <c r="J88" s="66">
        <f t="shared" si="32"/>
        <v>609.9</v>
      </c>
      <c r="K88" s="66">
        <f t="shared" si="32"/>
        <v>618.20000000000005</v>
      </c>
      <c r="L88" s="66">
        <f t="shared" si="32"/>
        <v>618.20000000000005</v>
      </c>
      <c r="M88" s="66">
        <f t="shared" si="32"/>
        <v>616.59999999999991</v>
      </c>
      <c r="N88" s="66">
        <f t="shared" si="32"/>
        <v>616.59999999999991</v>
      </c>
      <c r="O88" s="66">
        <f t="shared" ref="O88:R88" si="33">SUM(O81:O87)</f>
        <v>616.59999999999991</v>
      </c>
      <c r="P88" s="66">
        <f t="shared" si="33"/>
        <v>616.59999999999991</v>
      </c>
      <c r="Q88" s="66">
        <f t="shared" si="33"/>
        <v>616.59999999999991</v>
      </c>
      <c r="R88" s="66">
        <f t="shared" si="33"/>
        <v>616.59999999999991</v>
      </c>
      <c r="S88" s="66">
        <f t="shared" si="32"/>
        <v>620.1</v>
      </c>
      <c r="T88" s="66">
        <f t="shared" si="32"/>
        <v>620.1</v>
      </c>
      <c r="U88" s="66">
        <f t="shared" si="32"/>
        <v>620.1</v>
      </c>
      <c r="V88" s="66">
        <f t="shared" ref="V88:W88" si="34">SUM(V81:V87)</f>
        <v>620.1</v>
      </c>
      <c r="W88" s="66">
        <f t="shared" si="34"/>
        <v>620.1</v>
      </c>
      <c r="X88" s="66">
        <f t="shared" ref="X88:Y88" si="35">SUM(X81:X87)</f>
        <v>620.1</v>
      </c>
      <c r="Y88" s="66">
        <f t="shared" si="35"/>
        <v>620.1</v>
      </c>
      <c r="Z88" s="66">
        <f t="shared" ref="Z88:AA88" si="36">SUM(Z81:Z87)</f>
        <v>620.1</v>
      </c>
      <c r="AA88" s="66">
        <f t="shared" si="36"/>
        <v>620.1</v>
      </c>
      <c r="AB88" s="66">
        <f t="shared" si="32"/>
        <v>620.1</v>
      </c>
      <c r="AC88" s="66">
        <f t="shared" si="32"/>
        <v>619.5</v>
      </c>
      <c r="AD88" s="66">
        <f t="shared" si="32"/>
        <v>619.5</v>
      </c>
      <c r="AE88" s="66">
        <f t="shared" si="32"/>
        <v>619.5</v>
      </c>
      <c r="AF88" s="66">
        <f t="shared" si="32"/>
        <v>619.5</v>
      </c>
      <c r="AG88" s="75">
        <f t="shared" si="32"/>
        <v>808.4</v>
      </c>
      <c r="AH88" s="45">
        <f t="shared" si="28"/>
        <v>620.1</v>
      </c>
      <c r="AI88" s="46">
        <f t="shared" si="29"/>
        <v>575.9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137.9</v>
      </c>
      <c r="C89" s="44">
        <v>137.9</v>
      </c>
      <c r="D89" s="44">
        <v>137.9</v>
      </c>
      <c r="E89" s="44">
        <v>137.9</v>
      </c>
      <c r="F89" s="44">
        <v>137.9</v>
      </c>
      <c r="G89" s="44">
        <v>137.9</v>
      </c>
      <c r="H89" s="44">
        <v>137.9</v>
      </c>
      <c r="I89" s="44">
        <v>137.9</v>
      </c>
      <c r="J89" s="44">
        <v>137.9</v>
      </c>
      <c r="K89" s="44">
        <v>137.9</v>
      </c>
      <c r="L89" s="44">
        <v>137.9</v>
      </c>
      <c r="M89" s="44">
        <v>136.6</v>
      </c>
      <c r="N89" s="44">
        <v>136.6</v>
      </c>
      <c r="O89" s="44">
        <v>136.6</v>
      </c>
      <c r="P89" s="44">
        <v>136.6</v>
      </c>
      <c r="Q89" s="44">
        <v>136.6</v>
      </c>
      <c r="R89" s="44">
        <v>136.6</v>
      </c>
      <c r="S89" s="44">
        <v>136.6</v>
      </c>
      <c r="T89" s="44">
        <v>136.6</v>
      </c>
      <c r="U89" s="44">
        <v>136.6</v>
      </c>
      <c r="V89" s="44">
        <v>135.80000000000001</v>
      </c>
      <c r="W89" s="44">
        <v>135.80000000000001</v>
      </c>
      <c r="X89" s="44">
        <v>135.80000000000001</v>
      </c>
      <c r="Y89" s="44">
        <v>135.80000000000001</v>
      </c>
      <c r="Z89" s="44">
        <v>135.80000000000001</v>
      </c>
      <c r="AA89" s="44">
        <v>135.80000000000001</v>
      </c>
      <c r="AB89" s="44">
        <v>135.80000000000001</v>
      </c>
      <c r="AC89" s="44">
        <v>136.6</v>
      </c>
      <c r="AD89" s="44">
        <v>136.6</v>
      </c>
      <c r="AE89" s="44">
        <v>136.6</v>
      </c>
      <c r="AF89" s="44">
        <v>136.6</v>
      </c>
      <c r="AG89" s="59">
        <v>144</v>
      </c>
      <c r="AH89" s="45">
        <f t="shared" si="28"/>
        <v>137.9</v>
      </c>
      <c r="AI89" s="46">
        <f t="shared" si="29"/>
        <v>135.80000000000001</v>
      </c>
      <c r="AK89" s="47"/>
      <c r="AY89" s="1" t="s">
        <v>36</v>
      </c>
      <c r="AZ89" s="77">
        <f>ROUND(C107,0)</f>
        <v>-586</v>
      </c>
      <c r="BA89" s="76">
        <f t="shared" ref="BA89:BD93" si="37">D107</f>
        <v>-563.5</v>
      </c>
      <c r="BB89" s="76">
        <f t="shared" si="37"/>
        <v>-613.5</v>
      </c>
      <c r="BC89" s="76">
        <f t="shared" si="37"/>
        <v>-603</v>
      </c>
      <c r="BD89" s="76">
        <f t="shared" si="37"/>
        <v>-653</v>
      </c>
      <c r="BE89" s="77">
        <f>I107</f>
        <v>-645</v>
      </c>
      <c r="BF89" s="77">
        <f>K107</f>
        <v>-569</v>
      </c>
      <c r="BG89" s="77">
        <f t="shared" ref="BG89:BP93" si="38">M107</f>
        <v>-520.6</v>
      </c>
      <c r="BH89" s="77">
        <f t="shared" si="38"/>
        <v>-522</v>
      </c>
      <c r="BI89" s="77">
        <f t="shared" si="38"/>
        <v>-460.7</v>
      </c>
      <c r="BJ89" s="77">
        <f t="shared" si="38"/>
        <v>-482</v>
      </c>
      <c r="BK89" s="77">
        <f t="shared" si="38"/>
        <v>-460.7</v>
      </c>
      <c r="BL89" s="77">
        <f t="shared" si="38"/>
        <v>-494</v>
      </c>
      <c r="BM89" s="77">
        <f t="shared" si="38"/>
        <v>-502</v>
      </c>
      <c r="BN89" s="77">
        <f t="shared" si="38"/>
        <v>-522</v>
      </c>
      <c r="BO89" s="77">
        <f t="shared" si="38"/>
        <v>-465.6</v>
      </c>
      <c r="BP89" s="77">
        <f t="shared" si="38"/>
        <v>-582.79999999999995</v>
      </c>
      <c r="BQ89" s="77">
        <f>X107</f>
        <v>-595.5</v>
      </c>
      <c r="BR89" s="77">
        <f>Z107</f>
        <v>-472.2</v>
      </c>
      <c r="BS89" s="76">
        <f>AB107</f>
        <v>-457.3</v>
      </c>
      <c r="BT89" s="76">
        <f t="shared" ref="BT89:BV93" si="39">AD107</f>
        <v>-478.9</v>
      </c>
      <c r="BU89" s="76">
        <f t="shared" si="39"/>
        <v>-515.9</v>
      </c>
      <c r="BV89" s="76">
        <f t="shared" si="39"/>
        <v>-450.7</v>
      </c>
      <c r="BW89" s="76">
        <f>B107</f>
        <v>-530.9</v>
      </c>
    </row>
    <row r="90" spans="1:75" x14ac:dyDescent="0.25">
      <c r="A90" s="60" t="s">
        <v>37</v>
      </c>
      <c r="B90" s="43">
        <v>69</v>
      </c>
      <c r="C90" s="43">
        <v>69</v>
      </c>
      <c r="D90" s="43">
        <v>69</v>
      </c>
      <c r="E90" s="43">
        <v>69</v>
      </c>
      <c r="F90" s="43">
        <v>69</v>
      </c>
      <c r="G90" s="43">
        <v>49.9</v>
      </c>
      <c r="H90" s="43">
        <v>49.9</v>
      </c>
      <c r="I90" s="43">
        <v>49.9</v>
      </c>
      <c r="J90" s="43">
        <v>49.9</v>
      </c>
      <c r="K90" s="43">
        <v>49.9</v>
      </c>
      <c r="L90" s="43">
        <v>49.9</v>
      </c>
      <c r="M90" s="43">
        <v>49.9</v>
      </c>
      <c r="N90" s="43">
        <v>49.9</v>
      </c>
      <c r="O90" s="43">
        <v>49.9</v>
      </c>
      <c r="P90" s="43">
        <v>49.9</v>
      </c>
      <c r="Q90" s="43">
        <v>49.9</v>
      </c>
      <c r="R90" s="43">
        <v>49.9</v>
      </c>
      <c r="S90" s="43">
        <v>69.7</v>
      </c>
      <c r="T90" s="43">
        <v>69.7</v>
      </c>
      <c r="U90" s="43">
        <v>69.7</v>
      </c>
      <c r="V90" s="43">
        <v>69.7</v>
      </c>
      <c r="W90" s="43">
        <v>69.7</v>
      </c>
      <c r="X90" s="43">
        <v>69.7</v>
      </c>
      <c r="Y90" s="43">
        <v>69.7</v>
      </c>
      <c r="Z90" s="43">
        <v>69.7</v>
      </c>
      <c r="AA90" s="43">
        <v>69.7</v>
      </c>
      <c r="AB90" s="43">
        <v>69.7</v>
      </c>
      <c r="AC90" s="43">
        <v>69.7</v>
      </c>
      <c r="AD90" s="43">
        <v>69.7</v>
      </c>
      <c r="AE90" s="43">
        <v>69.7</v>
      </c>
      <c r="AF90" s="43">
        <v>69.7</v>
      </c>
      <c r="AG90" s="61">
        <v>70</v>
      </c>
      <c r="AH90" s="45">
        <f t="shared" si="28"/>
        <v>69.7</v>
      </c>
      <c r="AI90" s="46">
        <f t="shared" si="29"/>
        <v>49.9</v>
      </c>
      <c r="AK90" s="47"/>
      <c r="AY90" s="1" t="s">
        <v>38</v>
      </c>
      <c r="AZ90" s="77">
        <f>ROUND(C108,0)</f>
        <v>-209</v>
      </c>
      <c r="BA90" s="76">
        <f t="shared" si="37"/>
        <v>-193.7</v>
      </c>
      <c r="BB90" s="76">
        <f t="shared" si="37"/>
        <v>-203.4</v>
      </c>
      <c r="BC90" s="76">
        <f t="shared" si="37"/>
        <v>-182</v>
      </c>
      <c r="BD90" s="76">
        <f t="shared" si="37"/>
        <v>-202.5</v>
      </c>
      <c r="BE90" s="77">
        <f>I108</f>
        <v>-187.6</v>
      </c>
      <c r="BF90" s="77">
        <f>K108</f>
        <v>-194</v>
      </c>
      <c r="BG90" s="77">
        <f t="shared" si="38"/>
        <v>-198.4</v>
      </c>
      <c r="BH90" s="77">
        <f t="shared" si="38"/>
        <v>-200</v>
      </c>
      <c r="BI90" s="77">
        <f t="shared" si="38"/>
        <v>-199</v>
      </c>
      <c r="BJ90" s="77">
        <f t="shared" si="38"/>
        <v>-199</v>
      </c>
      <c r="BK90" s="77">
        <f t="shared" si="38"/>
        <v>-198</v>
      </c>
      <c r="BL90" s="77">
        <f t="shared" si="38"/>
        <v>-188</v>
      </c>
      <c r="BM90" s="77">
        <f t="shared" si="38"/>
        <v>-179</v>
      </c>
      <c r="BN90" s="77">
        <f t="shared" si="38"/>
        <v>-188</v>
      </c>
      <c r="BO90" s="77">
        <f t="shared" si="38"/>
        <v>-182.3</v>
      </c>
      <c r="BP90" s="77">
        <f t="shared" si="38"/>
        <v>-184</v>
      </c>
      <c r="BQ90" s="77">
        <f>X108</f>
        <v>-175.4</v>
      </c>
      <c r="BR90" s="77">
        <f>Z108</f>
        <v>-185</v>
      </c>
      <c r="BS90" s="76">
        <f>AB108</f>
        <v>-187.6</v>
      </c>
      <c r="BT90" s="76">
        <f t="shared" si="39"/>
        <v>-181.1</v>
      </c>
      <c r="BU90" s="76">
        <f t="shared" si="39"/>
        <v>-182.7</v>
      </c>
      <c r="BV90" s="76">
        <f t="shared" si="39"/>
        <v>-125.6</v>
      </c>
      <c r="BW90" s="76">
        <f>B108</f>
        <v>-206.7</v>
      </c>
    </row>
    <row r="91" spans="1:75" x14ac:dyDescent="0.25">
      <c r="A91" s="60" t="s">
        <v>39</v>
      </c>
      <c r="B91" s="43">
        <v>64.900000000000006</v>
      </c>
      <c r="C91" s="43">
        <v>64.900000000000006</v>
      </c>
      <c r="D91" s="43">
        <v>64.900000000000006</v>
      </c>
      <c r="E91" s="43">
        <v>64.900000000000006</v>
      </c>
      <c r="F91" s="43">
        <v>64.900000000000006</v>
      </c>
      <c r="G91" s="43">
        <v>51.6</v>
      </c>
      <c r="H91" s="43">
        <v>51.6</v>
      </c>
      <c r="I91" s="43">
        <v>51.6</v>
      </c>
      <c r="J91" s="43">
        <v>51.6</v>
      </c>
      <c r="K91" s="43">
        <v>51.6</v>
      </c>
      <c r="L91" s="43">
        <v>51.6</v>
      </c>
      <c r="M91" s="43">
        <v>64.3</v>
      </c>
      <c r="N91" s="43">
        <v>64.3</v>
      </c>
      <c r="O91" s="43">
        <v>64.3</v>
      </c>
      <c r="P91" s="43">
        <v>64.3</v>
      </c>
      <c r="Q91" s="43">
        <v>64.3</v>
      </c>
      <c r="R91" s="43">
        <v>64.3</v>
      </c>
      <c r="S91" s="43">
        <v>64.3</v>
      </c>
      <c r="T91" s="43">
        <v>64.3</v>
      </c>
      <c r="U91" s="43">
        <v>64.3</v>
      </c>
      <c r="V91" s="43">
        <v>64.3</v>
      </c>
      <c r="W91" s="43">
        <v>64.3</v>
      </c>
      <c r="X91" s="43">
        <v>64.3</v>
      </c>
      <c r="Y91" s="43">
        <v>64.3</v>
      </c>
      <c r="Z91" s="43">
        <v>64.3</v>
      </c>
      <c r="AA91" s="43">
        <v>64.3</v>
      </c>
      <c r="AB91" s="43">
        <v>64.3</v>
      </c>
      <c r="AC91" s="43">
        <v>64.3</v>
      </c>
      <c r="AD91" s="43">
        <v>64.3</v>
      </c>
      <c r="AE91" s="43">
        <v>64.3</v>
      </c>
      <c r="AF91" s="43">
        <v>64.3</v>
      </c>
      <c r="AG91" s="61">
        <v>69</v>
      </c>
      <c r="AH91" s="45">
        <f t="shared" si="28"/>
        <v>64.900000000000006</v>
      </c>
      <c r="AI91" s="46">
        <f t="shared" si="29"/>
        <v>51.6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37"/>
        <v>0</v>
      </c>
      <c r="BB91" s="76">
        <f t="shared" si="37"/>
        <v>0</v>
      </c>
      <c r="BC91" s="76">
        <f t="shared" si="37"/>
        <v>0</v>
      </c>
      <c r="BD91" s="76">
        <f t="shared" si="37"/>
        <v>0</v>
      </c>
      <c r="BE91" s="77">
        <f>I109</f>
        <v>0</v>
      </c>
      <c r="BF91" s="77">
        <f>K109</f>
        <v>0</v>
      </c>
      <c r="BG91" s="77">
        <f t="shared" si="38"/>
        <v>0</v>
      </c>
      <c r="BH91" s="77">
        <f t="shared" si="38"/>
        <v>0</v>
      </c>
      <c r="BI91" s="77">
        <f t="shared" si="38"/>
        <v>0</v>
      </c>
      <c r="BJ91" s="77">
        <f t="shared" si="38"/>
        <v>0</v>
      </c>
      <c r="BK91" s="77">
        <f t="shared" si="38"/>
        <v>0</v>
      </c>
      <c r="BL91" s="77">
        <f t="shared" si="38"/>
        <v>0</v>
      </c>
      <c r="BM91" s="77">
        <f t="shared" si="38"/>
        <v>0</v>
      </c>
      <c r="BN91" s="77">
        <f t="shared" si="38"/>
        <v>0</v>
      </c>
      <c r="BO91" s="77">
        <f t="shared" si="38"/>
        <v>0</v>
      </c>
      <c r="BP91" s="77">
        <f t="shared" si="38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39"/>
        <v>0</v>
      </c>
      <c r="BU91" s="76">
        <f t="shared" si="39"/>
        <v>0</v>
      </c>
      <c r="BV91" s="76">
        <f t="shared" si="39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0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61">
        <v>60</v>
      </c>
      <c r="AH92" s="45">
        <f t="shared" si="28"/>
        <v>0</v>
      </c>
      <c r="AI92" s="46">
        <f t="shared" si="29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37"/>
        <v>0</v>
      </c>
      <c r="BB92" s="76">
        <f t="shared" si="37"/>
        <v>0</v>
      </c>
      <c r="BC92" s="76">
        <f t="shared" si="37"/>
        <v>0</v>
      </c>
      <c r="BD92" s="76">
        <f t="shared" si="37"/>
        <v>0</v>
      </c>
      <c r="BE92" s="77">
        <f>I110</f>
        <v>0</v>
      </c>
      <c r="BF92" s="77">
        <f>K110</f>
        <v>0</v>
      </c>
      <c r="BG92" s="77">
        <f t="shared" si="38"/>
        <v>0</v>
      </c>
      <c r="BH92" s="77">
        <f t="shared" si="38"/>
        <v>0</v>
      </c>
      <c r="BI92" s="77">
        <f t="shared" si="38"/>
        <v>0</v>
      </c>
      <c r="BJ92" s="77">
        <f t="shared" si="38"/>
        <v>0</v>
      </c>
      <c r="BK92" s="77">
        <f t="shared" si="38"/>
        <v>0</v>
      </c>
      <c r="BL92" s="77">
        <f t="shared" si="38"/>
        <v>0</v>
      </c>
      <c r="BM92" s="77">
        <f t="shared" si="38"/>
        <v>0</v>
      </c>
      <c r="BN92" s="77">
        <f t="shared" si="38"/>
        <v>0</v>
      </c>
      <c r="BO92" s="77">
        <f t="shared" si="38"/>
        <v>0</v>
      </c>
      <c r="BP92" s="77">
        <f t="shared" si="38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39"/>
        <v>0</v>
      </c>
      <c r="BU92" s="76">
        <f t="shared" si="39"/>
        <v>0</v>
      </c>
      <c r="BV92" s="76">
        <f t="shared" si="39"/>
        <v>0</v>
      </c>
      <c r="BW92" s="76">
        <f>B110</f>
        <v>0</v>
      </c>
    </row>
    <row r="93" spans="1:75" x14ac:dyDescent="0.25">
      <c r="A93" s="60" t="s">
        <v>43</v>
      </c>
      <c r="B93" s="44">
        <v>14.7</v>
      </c>
      <c r="C93" s="44">
        <v>14.7</v>
      </c>
      <c r="D93" s="44">
        <v>14.7</v>
      </c>
      <c r="E93" s="44">
        <v>14.7</v>
      </c>
      <c r="F93" s="44">
        <v>14.7</v>
      </c>
      <c r="G93" s="44">
        <v>14.7</v>
      </c>
      <c r="H93" s="44">
        <v>14.7</v>
      </c>
      <c r="I93" s="44">
        <v>14.7</v>
      </c>
      <c r="J93" s="44">
        <v>14.7</v>
      </c>
      <c r="K93" s="44">
        <v>14.7</v>
      </c>
      <c r="L93" s="44">
        <v>14.7</v>
      </c>
      <c r="M93" s="44">
        <v>14.4</v>
      </c>
      <c r="N93" s="44">
        <v>14.4</v>
      </c>
      <c r="O93" s="44">
        <v>14.4</v>
      </c>
      <c r="P93" s="44">
        <v>14.4</v>
      </c>
      <c r="Q93" s="44">
        <v>14.4</v>
      </c>
      <c r="R93" s="44">
        <v>14.4</v>
      </c>
      <c r="S93" s="44">
        <v>14.4</v>
      </c>
      <c r="T93" s="44">
        <v>14.4</v>
      </c>
      <c r="U93" s="44">
        <v>14.4</v>
      </c>
      <c r="V93" s="44">
        <v>14.4</v>
      </c>
      <c r="W93" s="44">
        <v>14.4</v>
      </c>
      <c r="X93" s="44">
        <v>14.4</v>
      </c>
      <c r="Y93" s="44">
        <v>14.4</v>
      </c>
      <c r="Z93" s="44">
        <v>14.4</v>
      </c>
      <c r="AA93" s="44">
        <v>14.4</v>
      </c>
      <c r="AB93" s="44">
        <v>14.4</v>
      </c>
      <c r="AC93" s="44">
        <v>14.6</v>
      </c>
      <c r="AD93" s="44">
        <v>14.6</v>
      </c>
      <c r="AE93" s="44">
        <v>14.6</v>
      </c>
      <c r="AF93" s="44">
        <v>14.6</v>
      </c>
      <c r="AG93" s="61">
        <v>30</v>
      </c>
      <c r="AH93" s="45">
        <f t="shared" si="28"/>
        <v>14.7</v>
      </c>
      <c r="AI93" s="46">
        <f t="shared" si="29"/>
        <v>14.4</v>
      </c>
      <c r="AK93" s="47"/>
      <c r="AY93" s="1" t="s">
        <v>44</v>
      </c>
      <c r="AZ93" s="77">
        <f>ROUND(C111,0)</f>
        <v>0</v>
      </c>
      <c r="BA93" s="76">
        <f t="shared" si="37"/>
        <v>0</v>
      </c>
      <c r="BB93" s="76">
        <f t="shared" si="37"/>
        <v>0</v>
      </c>
      <c r="BC93" s="76">
        <f t="shared" si="37"/>
        <v>0</v>
      </c>
      <c r="BD93" s="76">
        <f t="shared" si="37"/>
        <v>0</v>
      </c>
      <c r="BE93" s="77">
        <f>I111</f>
        <v>0</v>
      </c>
      <c r="BF93" s="77">
        <f>K111</f>
        <v>0</v>
      </c>
      <c r="BG93" s="77">
        <f t="shared" si="38"/>
        <v>0</v>
      </c>
      <c r="BH93" s="77">
        <f t="shared" si="38"/>
        <v>0</v>
      </c>
      <c r="BI93" s="77">
        <f t="shared" si="38"/>
        <v>0</v>
      </c>
      <c r="BJ93" s="77">
        <f t="shared" si="38"/>
        <v>0</v>
      </c>
      <c r="BK93" s="77">
        <f t="shared" si="38"/>
        <v>0</v>
      </c>
      <c r="BL93" s="77">
        <f t="shared" si="38"/>
        <v>0</v>
      </c>
      <c r="BM93" s="77">
        <f t="shared" si="38"/>
        <v>0</v>
      </c>
      <c r="BN93" s="77">
        <f t="shared" si="38"/>
        <v>0</v>
      </c>
      <c r="BO93" s="77">
        <f t="shared" si="38"/>
        <v>0</v>
      </c>
      <c r="BP93" s="77">
        <f t="shared" si="38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39"/>
        <v>0</v>
      </c>
      <c r="BU93" s="76">
        <f t="shared" si="39"/>
        <v>0</v>
      </c>
      <c r="BV93" s="76">
        <f t="shared" si="39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61">
        <v>25</v>
      </c>
      <c r="AH94" s="45">
        <f t="shared" si="28"/>
        <v>0</v>
      </c>
      <c r="AI94" s="46">
        <f t="shared" si="29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0">M117</f>
        <v>0</v>
      </c>
      <c r="BH94" s="77">
        <f t="shared" si="40"/>
        <v>0</v>
      </c>
      <c r="BI94" s="77">
        <f t="shared" si="40"/>
        <v>0</v>
      </c>
      <c r="BJ94" s="77">
        <f t="shared" si="40"/>
        <v>0</v>
      </c>
      <c r="BK94" s="77">
        <f t="shared" si="40"/>
        <v>0</v>
      </c>
      <c r="BL94" s="77">
        <f t="shared" si="40"/>
        <v>0</v>
      </c>
      <c r="BM94" s="77">
        <f t="shared" si="40"/>
        <v>0</v>
      </c>
      <c r="BN94" s="77">
        <f t="shared" si="40"/>
        <v>0</v>
      </c>
      <c r="BO94" s="77">
        <f t="shared" si="40"/>
        <v>0</v>
      </c>
      <c r="BP94" s="77">
        <f t="shared" si="40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0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0</v>
      </c>
      <c r="AF95" s="43">
        <v>0</v>
      </c>
      <c r="AG95" s="61">
        <v>24</v>
      </c>
      <c r="AH95" s="45">
        <f t="shared" si="28"/>
        <v>0</v>
      </c>
      <c r="AI95" s="46">
        <f t="shared" si="29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4.8</v>
      </c>
      <c r="C96" s="43">
        <v>4.8</v>
      </c>
      <c r="D96" s="43">
        <v>4.8</v>
      </c>
      <c r="E96" s="43">
        <v>4.8</v>
      </c>
      <c r="F96" s="43">
        <v>4.8</v>
      </c>
      <c r="G96" s="43">
        <v>4.8</v>
      </c>
      <c r="H96" s="43">
        <v>4.8</v>
      </c>
      <c r="I96" s="43">
        <v>4.8</v>
      </c>
      <c r="J96" s="43">
        <v>4.8</v>
      </c>
      <c r="K96" s="43">
        <v>4.8</v>
      </c>
      <c r="L96" s="43">
        <v>4.8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61">
        <v>15</v>
      </c>
      <c r="AH96" s="45">
        <f t="shared" si="28"/>
        <v>4.8</v>
      </c>
      <c r="AI96" s="46">
        <f t="shared" si="29"/>
        <v>0</v>
      </c>
      <c r="AK96" s="47"/>
      <c r="AZ96" s="77">
        <f t="shared" ref="AZ96:BW101" si="41">VALUE(AZ89)</f>
        <v>-586</v>
      </c>
      <c r="BA96" s="77">
        <f t="shared" si="41"/>
        <v>-563.5</v>
      </c>
      <c r="BB96" s="77">
        <f t="shared" si="41"/>
        <v>-613.5</v>
      </c>
      <c r="BC96" s="77">
        <f t="shared" si="41"/>
        <v>-603</v>
      </c>
      <c r="BD96" s="77">
        <f t="shared" si="41"/>
        <v>-653</v>
      </c>
      <c r="BE96" s="77">
        <f t="shared" si="41"/>
        <v>-645</v>
      </c>
      <c r="BF96" s="77">
        <f t="shared" si="41"/>
        <v>-569</v>
      </c>
      <c r="BG96" s="77">
        <f t="shared" si="41"/>
        <v>-520.6</v>
      </c>
      <c r="BH96" s="77">
        <f t="shared" si="41"/>
        <v>-522</v>
      </c>
      <c r="BI96" s="77">
        <f t="shared" si="41"/>
        <v>-460.7</v>
      </c>
      <c r="BJ96" s="77">
        <f t="shared" si="41"/>
        <v>-482</v>
      </c>
      <c r="BK96" s="77">
        <f t="shared" si="41"/>
        <v>-460.7</v>
      </c>
      <c r="BL96" s="77">
        <f t="shared" si="41"/>
        <v>-494</v>
      </c>
      <c r="BM96" s="77">
        <f t="shared" si="41"/>
        <v>-502</v>
      </c>
      <c r="BN96" s="77">
        <f t="shared" si="41"/>
        <v>-522</v>
      </c>
      <c r="BO96" s="77">
        <f t="shared" si="41"/>
        <v>-465.6</v>
      </c>
      <c r="BP96" s="77">
        <f t="shared" si="41"/>
        <v>-582.79999999999995</v>
      </c>
      <c r="BQ96" s="77">
        <f t="shared" si="41"/>
        <v>-595.5</v>
      </c>
      <c r="BR96" s="77">
        <f t="shared" si="41"/>
        <v>-472.2</v>
      </c>
      <c r="BS96" s="77">
        <f t="shared" si="41"/>
        <v>-457.3</v>
      </c>
      <c r="BT96" s="77">
        <f t="shared" si="41"/>
        <v>-478.9</v>
      </c>
      <c r="BU96" s="77">
        <f t="shared" si="41"/>
        <v>-515.9</v>
      </c>
      <c r="BV96" s="77">
        <f t="shared" si="41"/>
        <v>-450.7</v>
      </c>
      <c r="BW96" s="77">
        <f t="shared" si="41"/>
        <v>-530.9</v>
      </c>
    </row>
    <row r="97" spans="1:75" x14ac:dyDescent="0.25">
      <c r="A97" s="60" t="s">
        <v>49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43">
        <v>0</v>
      </c>
      <c r="AF97" s="43">
        <v>0</v>
      </c>
      <c r="AG97" s="61">
        <v>14.1</v>
      </c>
      <c r="AH97" s="45">
        <f t="shared" si="28"/>
        <v>0</v>
      </c>
      <c r="AI97" s="46">
        <f t="shared" si="29"/>
        <v>0</v>
      </c>
      <c r="AK97" s="47"/>
      <c r="AZ97" s="77">
        <f t="shared" si="41"/>
        <v>-209</v>
      </c>
      <c r="BA97" s="77">
        <f t="shared" si="41"/>
        <v>-193.7</v>
      </c>
      <c r="BB97" s="77">
        <f t="shared" si="41"/>
        <v>-203.4</v>
      </c>
      <c r="BC97" s="77">
        <f t="shared" si="41"/>
        <v>-182</v>
      </c>
      <c r="BD97" s="77">
        <f t="shared" si="41"/>
        <v>-202.5</v>
      </c>
      <c r="BE97" s="77">
        <f t="shared" si="41"/>
        <v>-187.6</v>
      </c>
      <c r="BF97" s="77">
        <f t="shared" si="41"/>
        <v>-194</v>
      </c>
      <c r="BG97" s="77">
        <f t="shared" si="41"/>
        <v>-198.4</v>
      </c>
      <c r="BH97" s="77">
        <f t="shared" si="41"/>
        <v>-200</v>
      </c>
      <c r="BI97" s="77">
        <f t="shared" si="41"/>
        <v>-199</v>
      </c>
      <c r="BJ97" s="77">
        <f t="shared" si="41"/>
        <v>-199</v>
      </c>
      <c r="BK97" s="77">
        <f t="shared" si="41"/>
        <v>-198</v>
      </c>
      <c r="BL97" s="77">
        <f t="shared" si="41"/>
        <v>-188</v>
      </c>
      <c r="BM97" s="77">
        <f t="shared" si="41"/>
        <v>-179</v>
      </c>
      <c r="BN97" s="77">
        <f t="shared" si="41"/>
        <v>-188</v>
      </c>
      <c r="BO97" s="77">
        <f t="shared" si="41"/>
        <v>-182.3</v>
      </c>
      <c r="BP97" s="77">
        <f t="shared" si="41"/>
        <v>-184</v>
      </c>
      <c r="BQ97" s="77">
        <f t="shared" si="41"/>
        <v>-175.4</v>
      </c>
      <c r="BR97" s="77">
        <f t="shared" si="41"/>
        <v>-185</v>
      </c>
      <c r="BS97" s="77">
        <f t="shared" si="41"/>
        <v>-187.6</v>
      </c>
      <c r="BT97" s="77">
        <f t="shared" si="41"/>
        <v>-181.1</v>
      </c>
      <c r="BU97" s="77">
        <f t="shared" si="41"/>
        <v>-182.7</v>
      </c>
      <c r="BV97" s="77">
        <f t="shared" si="41"/>
        <v>-125.6</v>
      </c>
      <c r="BW97" s="77">
        <f t="shared" si="41"/>
        <v>-206.7</v>
      </c>
    </row>
    <row r="98" spans="1:75" x14ac:dyDescent="0.25">
      <c r="A98" s="79" t="s">
        <v>50</v>
      </c>
      <c r="B98" s="43">
        <v>7</v>
      </c>
      <c r="C98" s="43">
        <v>7</v>
      </c>
      <c r="D98" s="43">
        <v>7</v>
      </c>
      <c r="E98" s="43">
        <v>7.2</v>
      </c>
      <c r="F98" s="43">
        <v>7.2</v>
      </c>
      <c r="G98" s="43">
        <v>7.2</v>
      </c>
      <c r="H98" s="43">
        <v>7.2</v>
      </c>
      <c r="I98" s="43">
        <v>7.2</v>
      </c>
      <c r="J98" s="43">
        <v>7.2</v>
      </c>
      <c r="K98" s="43">
        <v>7.2</v>
      </c>
      <c r="L98" s="43">
        <v>7.2</v>
      </c>
      <c r="M98" s="43">
        <v>1.8</v>
      </c>
      <c r="N98" s="43">
        <v>1.8</v>
      </c>
      <c r="O98" s="43">
        <v>1.8</v>
      </c>
      <c r="P98" s="43">
        <v>1.8</v>
      </c>
      <c r="Q98" s="43">
        <v>1.8</v>
      </c>
      <c r="R98" s="43">
        <v>1.8</v>
      </c>
      <c r="S98" s="43">
        <v>1.8</v>
      </c>
      <c r="T98" s="43">
        <v>1.8</v>
      </c>
      <c r="U98" s="43">
        <v>1.8</v>
      </c>
      <c r="V98" s="43">
        <v>14</v>
      </c>
      <c r="W98" s="43">
        <v>14</v>
      </c>
      <c r="X98" s="43">
        <v>14</v>
      </c>
      <c r="Y98" s="43">
        <v>14</v>
      </c>
      <c r="Z98" s="43">
        <v>14</v>
      </c>
      <c r="AA98" s="43">
        <v>14</v>
      </c>
      <c r="AB98" s="43">
        <v>14</v>
      </c>
      <c r="AC98" s="43">
        <v>13.5</v>
      </c>
      <c r="AD98" s="43">
        <v>13.5</v>
      </c>
      <c r="AE98" s="43">
        <v>13.5</v>
      </c>
      <c r="AF98" s="43">
        <v>13.5</v>
      </c>
      <c r="AG98" s="61">
        <v>14</v>
      </c>
      <c r="AH98" s="45">
        <f t="shared" si="28"/>
        <v>14</v>
      </c>
      <c r="AI98" s="46">
        <f t="shared" si="29"/>
        <v>1.8</v>
      </c>
      <c r="AK98" s="47"/>
      <c r="AZ98" s="77">
        <f t="shared" si="41"/>
        <v>0</v>
      </c>
      <c r="BA98" s="77">
        <f t="shared" si="41"/>
        <v>0</v>
      </c>
      <c r="BB98" s="77">
        <f t="shared" si="41"/>
        <v>0</v>
      </c>
      <c r="BC98" s="77">
        <f t="shared" si="41"/>
        <v>0</v>
      </c>
      <c r="BD98" s="77">
        <f t="shared" si="41"/>
        <v>0</v>
      </c>
      <c r="BE98" s="77">
        <f t="shared" si="41"/>
        <v>0</v>
      </c>
      <c r="BF98" s="77">
        <f t="shared" si="41"/>
        <v>0</v>
      </c>
      <c r="BG98" s="77">
        <f t="shared" si="41"/>
        <v>0</v>
      </c>
      <c r="BH98" s="77">
        <f t="shared" si="41"/>
        <v>0</v>
      </c>
      <c r="BI98" s="77">
        <f t="shared" si="41"/>
        <v>0</v>
      </c>
      <c r="BJ98" s="77">
        <f t="shared" si="41"/>
        <v>0</v>
      </c>
      <c r="BK98" s="77">
        <f t="shared" si="41"/>
        <v>0</v>
      </c>
      <c r="BL98" s="77">
        <f t="shared" si="41"/>
        <v>0</v>
      </c>
      <c r="BM98" s="77">
        <f t="shared" si="41"/>
        <v>0</v>
      </c>
      <c r="BN98" s="77">
        <f t="shared" si="41"/>
        <v>0</v>
      </c>
      <c r="BO98" s="77">
        <f t="shared" si="41"/>
        <v>0</v>
      </c>
      <c r="BP98" s="77">
        <f t="shared" si="41"/>
        <v>0</v>
      </c>
      <c r="BQ98" s="77">
        <f t="shared" si="41"/>
        <v>0</v>
      </c>
      <c r="BR98" s="77">
        <f t="shared" si="41"/>
        <v>0</v>
      </c>
      <c r="BS98" s="77">
        <f t="shared" si="41"/>
        <v>0</v>
      </c>
      <c r="BT98" s="77">
        <f t="shared" si="41"/>
        <v>0</v>
      </c>
      <c r="BU98" s="77">
        <f t="shared" si="41"/>
        <v>0</v>
      </c>
      <c r="BV98" s="77">
        <f t="shared" si="41"/>
        <v>0</v>
      </c>
      <c r="BW98" s="77">
        <f t="shared" si="41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28"/>
        <v>8.9</v>
      </c>
      <c r="AI99" s="46">
        <f t="shared" si="29"/>
        <v>8.9</v>
      </c>
      <c r="AK99" s="47"/>
      <c r="AZ99" s="77">
        <f t="shared" si="41"/>
        <v>0</v>
      </c>
      <c r="BA99" s="77">
        <f t="shared" si="41"/>
        <v>0</v>
      </c>
      <c r="BB99" s="77">
        <f t="shared" si="41"/>
        <v>0</v>
      </c>
      <c r="BC99" s="77">
        <f t="shared" si="41"/>
        <v>0</v>
      </c>
      <c r="BD99" s="77">
        <f t="shared" si="41"/>
        <v>0</v>
      </c>
      <c r="BE99" s="77">
        <f t="shared" si="41"/>
        <v>0</v>
      </c>
      <c r="BF99" s="77">
        <f t="shared" si="41"/>
        <v>0</v>
      </c>
      <c r="BG99" s="77">
        <f t="shared" si="41"/>
        <v>0</v>
      </c>
      <c r="BH99" s="77">
        <f t="shared" si="41"/>
        <v>0</v>
      </c>
      <c r="BI99" s="77">
        <f t="shared" si="41"/>
        <v>0</v>
      </c>
      <c r="BJ99" s="77">
        <f t="shared" si="41"/>
        <v>0</v>
      </c>
      <c r="BK99" s="77">
        <f t="shared" si="41"/>
        <v>0</v>
      </c>
      <c r="BL99" s="77">
        <f t="shared" si="41"/>
        <v>0</v>
      </c>
      <c r="BM99" s="77">
        <f t="shared" si="41"/>
        <v>0</v>
      </c>
      <c r="BN99" s="77">
        <f t="shared" si="41"/>
        <v>0</v>
      </c>
      <c r="BO99" s="77">
        <f t="shared" si="41"/>
        <v>0</v>
      </c>
      <c r="BP99" s="77">
        <f t="shared" si="41"/>
        <v>0</v>
      </c>
      <c r="BQ99" s="77">
        <f t="shared" si="41"/>
        <v>0</v>
      </c>
      <c r="BR99" s="77">
        <f t="shared" si="41"/>
        <v>0</v>
      </c>
      <c r="BS99" s="77">
        <f t="shared" si="41"/>
        <v>0</v>
      </c>
      <c r="BT99" s="77">
        <f t="shared" si="41"/>
        <v>0</v>
      </c>
      <c r="BU99" s="77">
        <f t="shared" si="41"/>
        <v>0</v>
      </c>
      <c r="BV99" s="77">
        <f t="shared" si="41"/>
        <v>0</v>
      </c>
      <c r="BW99" s="77">
        <f t="shared" si="41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28"/>
        <v>6.2</v>
      </c>
      <c r="AI100" s="46">
        <f t="shared" si="29"/>
        <v>6.2</v>
      </c>
      <c r="AK100" s="47"/>
      <c r="AZ100" s="77">
        <f t="shared" si="41"/>
        <v>0</v>
      </c>
      <c r="BA100" s="77">
        <f t="shared" si="41"/>
        <v>0</v>
      </c>
      <c r="BB100" s="77">
        <f t="shared" si="41"/>
        <v>0</v>
      </c>
      <c r="BC100" s="77">
        <f t="shared" si="41"/>
        <v>0</v>
      </c>
      <c r="BD100" s="77">
        <f t="shared" si="41"/>
        <v>0</v>
      </c>
      <c r="BE100" s="77">
        <f t="shared" si="41"/>
        <v>0</v>
      </c>
      <c r="BF100" s="77">
        <f t="shared" si="41"/>
        <v>0</v>
      </c>
      <c r="BG100" s="77">
        <f t="shared" si="41"/>
        <v>0</v>
      </c>
      <c r="BH100" s="77">
        <f t="shared" si="41"/>
        <v>0</v>
      </c>
      <c r="BI100" s="77">
        <f t="shared" si="41"/>
        <v>0</v>
      </c>
      <c r="BJ100" s="77">
        <f t="shared" si="41"/>
        <v>0</v>
      </c>
      <c r="BK100" s="77">
        <f t="shared" si="41"/>
        <v>0</v>
      </c>
      <c r="BL100" s="77">
        <f t="shared" si="41"/>
        <v>0</v>
      </c>
      <c r="BM100" s="77">
        <f t="shared" si="41"/>
        <v>0</v>
      </c>
      <c r="BN100" s="77">
        <f t="shared" si="41"/>
        <v>0</v>
      </c>
      <c r="BO100" s="77">
        <f t="shared" si="41"/>
        <v>0</v>
      </c>
      <c r="BP100" s="77">
        <f t="shared" si="41"/>
        <v>0</v>
      </c>
      <c r="BQ100" s="77">
        <f t="shared" si="41"/>
        <v>0</v>
      </c>
      <c r="BR100" s="77">
        <f t="shared" si="41"/>
        <v>0</v>
      </c>
      <c r="BS100" s="77">
        <f t="shared" si="41"/>
        <v>0</v>
      </c>
      <c r="BT100" s="77">
        <f t="shared" si="41"/>
        <v>0</v>
      </c>
      <c r="BU100" s="77">
        <f t="shared" si="41"/>
        <v>0</v>
      </c>
      <c r="BV100" s="77">
        <f t="shared" si="41"/>
        <v>0</v>
      </c>
      <c r="BW100" s="77">
        <f t="shared" si="41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28"/>
        <v>2</v>
      </c>
      <c r="AI101" s="46">
        <f t="shared" si="29"/>
        <v>2</v>
      </c>
      <c r="AK101" s="47"/>
      <c r="AZ101" s="77">
        <f t="shared" si="41"/>
        <v>0</v>
      </c>
      <c r="BA101" s="77">
        <f t="shared" si="41"/>
        <v>0</v>
      </c>
      <c r="BB101" s="77">
        <f t="shared" si="41"/>
        <v>0</v>
      </c>
      <c r="BC101" s="77">
        <f t="shared" si="41"/>
        <v>0</v>
      </c>
      <c r="BD101" s="77">
        <f t="shared" si="41"/>
        <v>0</v>
      </c>
      <c r="BE101" s="77">
        <f t="shared" si="41"/>
        <v>0</v>
      </c>
      <c r="BF101" s="77">
        <f t="shared" si="41"/>
        <v>0</v>
      </c>
      <c r="BG101" s="77">
        <f t="shared" si="41"/>
        <v>0</v>
      </c>
      <c r="BH101" s="77">
        <f t="shared" si="41"/>
        <v>0</v>
      </c>
      <c r="BI101" s="77">
        <f t="shared" si="41"/>
        <v>0</v>
      </c>
      <c r="BJ101" s="77">
        <f t="shared" si="41"/>
        <v>0</v>
      </c>
      <c r="BK101" s="77">
        <f t="shared" si="41"/>
        <v>0</v>
      </c>
      <c r="BL101" s="77">
        <f t="shared" si="41"/>
        <v>0</v>
      </c>
      <c r="BM101" s="77">
        <f t="shared" si="41"/>
        <v>0</v>
      </c>
      <c r="BN101" s="77">
        <f t="shared" si="41"/>
        <v>0</v>
      </c>
      <c r="BO101" s="77">
        <f t="shared" si="41"/>
        <v>0</v>
      </c>
      <c r="BP101" s="77">
        <f t="shared" si="41"/>
        <v>0</v>
      </c>
      <c r="BQ101" s="77">
        <f t="shared" si="41"/>
        <v>0</v>
      </c>
      <c r="BR101" s="77">
        <f t="shared" si="41"/>
        <v>0</v>
      </c>
      <c r="BS101" s="77">
        <f t="shared" si="41"/>
        <v>0</v>
      </c>
      <c r="BT101" s="77">
        <f t="shared" si="41"/>
        <v>0</v>
      </c>
      <c r="BU101" s="77">
        <f t="shared" si="41"/>
        <v>0</v>
      </c>
      <c r="BV101" s="77">
        <f t="shared" si="41"/>
        <v>0</v>
      </c>
      <c r="BW101" s="77">
        <f t="shared" si="41"/>
        <v>0</v>
      </c>
    </row>
    <row r="102" spans="1:75" ht="15.75" thickBot="1" x14ac:dyDescent="0.3">
      <c r="A102" s="82" t="s">
        <v>54</v>
      </c>
      <c r="B102" s="66">
        <f t="shared" ref="B102:C102" si="42">SUM(B89:B101)</f>
        <v>315.39999999999998</v>
      </c>
      <c r="C102" s="66">
        <f t="shared" si="42"/>
        <v>315.39999999999998</v>
      </c>
      <c r="D102" s="66">
        <f t="shared" ref="D102:E102" si="43">SUM(D89:D101)</f>
        <v>315.39999999999998</v>
      </c>
      <c r="E102" s="66">
        <f t="shared" si="43"/>
        <v>315.59999999999997</v>
      </c>
      <c r="F102" s="66">
        <f t="shared" ref="F102:AG102" si="44">SUM(F89:F101)</f>
        <v>315.59999999999997</v>
      </c>
      <c r="G102" s="66">
        <f t="shared" si="44"/>
        <v>283.19999999999993</v>
      </c>
      <c r="H102" s="66">
        <f t="shared" si="44"/>
        <v>283.19999999999993</v>
      </c>
      <c r="I102" s="66">
        <f t="shared" si="44"/>
        <v>283.19999999999993</v>
      </c>
      <c r="J102" s="66">
        <f t="shared" si="44"/>
        <v>283.19999999999993</v>
      </c>
      <c r="K102" s="66">
        <f t="shared" si="44"/>
        <v>283.19999999999993</v>
      </c>
      <c r="L102" s="66">
        <f t="shared" si="44"/>
        <v>283.19999999999993</v>
      </c>
      <c r="M102" s="66">
        <f t="shared" si="44"/>
        <v>284.09999999999997</v>
      </c>
      <c r="N102" s="66">
        <f t="shared" ref="N102:O102" si="45">SUM(N89:N101)</f>
        <v>284.09999999999997</v>
      </c>
      <c r="O102" s="66">
        <f t="shared" si="45"/>
        <v>284.09999999999997</v>
      </c>
      <c r="P102" s="66">
        <f t="shared" ref="P102:R102" si="46">SUM(P89:P101)</f>
        <v>284.09999999999997</v>
      </c>
      <c r="Q102" s="66">
        <f t="shared" si="46"/>
        <v>284.09999999999997</v>
      </c>
      <c r="R102" s="66">
        <f t="shared" si="46"/>
        <v>284.09999999999997</v>
      </c>
      <c r="S102" s="66">
        <f t="shared" si="44"/>
        <v>303.89999999999998</v>
      </c>
      <c r="T102" s="66">
        <f t="shared" si="44"/>
        <v>303.89999999999998</v>
      </c>
      <c r="U102" s="66">
        <f t="shared" si="44"/>
        <v>303.89999999999998</v>
      </c>
      <c r="V102" s="66">
        <f t="shared" ref="V102:W102" si="47">SUM(V89:V101)</f>
        <v>315.29999999999995</v>
      </c>
      <c r="W102" s="66">
        <f t="shared" si="47"/>
        <v>315.29999999999995</v>
      </c>
      <c r="X102" s="66">
        <f t="shared" ref="X102:Y102" si="48">SUM(X89:X101)</f>
        <v>315.29999999999995</v>
      </c>
      <c r="Y102" s="66">
        <f t="shared" si="48"/>
        <v>315.29999999999995</v>
      </c>
      <c r="Z102" s="66">
        <f t="shared" ref="Z102:AA102" si="49">SUM(Z89:Z101)</f>
        <v>315.29999999999995</v>
      </c>
      <c r="AA102" s="66">
        <f t="shared" si="49"/>
        <v>315.29999999999995</v>
      </c>
      <c r="AB102" s="66">
        <f t="shared" si="44"/>
        <v>315.29999999999995</v>
      </c>
      <c r="AC102" s="66">
        <f t="shared" si="44"/>
        <v>315.8</v>
      </c>
      <c r="AD102" s="66">
        <f t="shared" si="44"/>
        <v>315.8</v>
      </c>
      <c r="AE102" s="66">
        <f t="shared" si="44"/>
        <v>315.8</v>
      </c>
      <c r="AF102" s="66">
        <f t="shared" si="44"/>
        <v>315.8</v>
      </c>
      <c r="AG102" s="75">
        <f t="shared" si="44"/>
        <v>489.91</v>
      </c>
      <c r="AH102" s="45">
        <f t="shared" si="28"/>
        <v>315.8</v>
      </c>
      <c r="AI102" s="46">
        <f t="shared" si="29"/>
        <v>283.19999999999993</v>
      </c>
      <c r="AK102" s="47"/>
      <c r="AY102" s="77"/>
    </row>
    <row r="103" spans="1:75" x14ac:dyDescent="0.25">
      <c r="A103" s="42" t="s">
        <v>55</v>
      </c>
      <c r="B103" s="44">
        <v>24.7</v>
      </c>
      <c r="C103" s="44">
        <v>24.7</v>
      </c>
      <c r="D103" s="44">
        <v>24.7</v>
      </c>
      <c r="E103" s="44">
        <v>14.7</v>
      </c>
      <c r="F103" s="44">
        <v>14.7</v>
      </c>
      <c r="G103" s="44">
        <v>14.8</v>
      </c>
      <c r="H103" s="44">
        <v>14.8</v>
      </c>
      <c r="I103" s="44">
        <v>14.8</v>
      </c>
      <c r="J103" s="44">
        <v>14.8</v>
      </c>
      <c r="K103" s="44">
        <v>14.8</v>
      </c>
      <c r="L103" s="44">
        <v>14.8</v>
      </c>
      <c r="M103" s="44">
        <v>14.8</v>
      </c>
      <c r="N103" s="44">
        <v>14.8</v>
      </c>
      <c r="O103" s="44">
        <v>14.8</v>
      </c>
      <c r="P103" s="44">
        <v>14.8</v>
      </c>
      <c r="Q103" s="44">
        <v>29</v>
      </c>
      <c r="R103" s="44">
        <v>29</v>
      </c>
      <c r="S103" s="44">
        <v>30</v>
      </c>
      <c r="T103" s="44">
        <v>25</v>
      </c>
      <c r="U103" s="44">
        <v>25.8</v>
      </c>
      <c r="V103" s="44">
        <v>25.8</v>
      </c>
      <c r="W103" s="44">
        <v>15.3</v>
      </c>
      <c r="X103" s="44">
        <v>15.3</v>
      </c>
      <c r="Y103" s="44">
        <v>15.3</v>
      </c>
      <c r="Z103" s="44">
        <v>15.3</v>
      </c>
      <c r="AA103" s="44">
        <v>24</v>
      </c>
      <c r="AB103" s="44">
        <v>24</v>
      </c>
      <c r="AC103" s="44">
        <v>24</v>
      </c>
      <c r="AD103" s="44">
        <v>30</v>
      </c>
      <c r="AE103" s="44">
        <v>30</v>
      </c>
      <c r="AF103" s="44">
        <v>30</v>
      </c>
      <c r="AG103" s="59">
        <v>60</v>
      </c>
      <c r="AH103" s="45">
        <f t="shared" si="28"/>
        <v>30</v>
      </c>
      <c r="AI103" s="46">
        <f t="shared" si="29"/>
        <v>14.7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12</v>
      </c>
      <c r="C104" s="43">
        <v>12</v>
      </c>
      <c r="D104" s="43">
        <v>12</v>
      </c>
      <c r="E104" s="43">
        <v>12</v>
      </c>
      <c r="F104" s="43">
        <v>7</v>
      </c>
      <c r="G104" s="43">
        <v>7</v>
      </c>
      <c r="H104" s="43">
        <v>7</v>
      </c>
      <c r="I104" s="43">
        <v>7</v>
      </c>
      <c r="J104" s="43">
        <v>7</v>
      </c>
      <c r="K104" s="43">
        <v>7</v>
      </c>
      <c r="L104" s="43">
        <v>7</v>
      </c>
      <c r="M104" s="43">
        <v>7</v>
      </c>
      <c r="N104" s="43">
        <v>7</v>
      </c>
      <c r="O104" s="43">
        <v>7</v>
      </c>
      <c r="P104" s="43">
        <v>7</v>
      </c>
      <c r="Q104" s="43">
        <v>14</v>
      </c>
      <c r="R104" s="43">
        <v>14</v>
      </c>
      <c r="S104" s="43">
        <v>14</v>
      </c>
      <c r="T104" s="43">
        <v>12</v>
      </c>
      <c r="U104" s="43">
        <v>12</v>
      </c>
      <c r="V104" s="43">
        <v>12</v>
      </c>
      <c r="W104" s="43">
        <v>7.2</v>
      </c>
      <c r="X104" s="43">
        <v>7.2</v>
      </c>
      <c r="Y104" s="43">
        <v>7.2</v>
      </c>
      <c r="Z104" s="43">
        <v>7.2</v>
      </c>
      <c r="AA104" s="43">
        <v>12</v>
      </c>
      <c r="AB104" s="43">
        <v>12</v>
      </c>
      <c r="AC104" s="43">
        <v>12</v>
      </c>
      <c r="AD104" s="43">
        <v>14</v>
      </c>
      <c r="AE104" s="43">
        <v>14</v>
      </c>
      <c r="AF104" s="43">
        <v>14</v>
      </c>
      <c r="AG104" s="61">
        <v>32</v>
      </c>
      <c r="AH104" s="45">
        <f t="shared" si="28"/>
        <v>14</v>
      </c>
      <c r="AI104" s="46">
        <f t="shared" si="29"/>
        <v>7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6</v>
      </c>
      <c r="C105" s="292">
        <v>6</v>
      </c>
      <c r="D105" s="292">
        <v>6</v>
      </c>
      <c r="E105" s="292">
        <v>6</v>
      </c>
      <c r="F105" s="292">
        <v>3</v>
      </c>
      <c r="G105" s="292">
        <v>3</v>
      </c>
      <c r="H105" s="292">
        <v>3</v>
      </c>
      <c r="I105" s="292">
        <v>3</v>
      </c>
      <c r="J105" s="292">
        <v>3</v>
      </c>
      <c r="K105" s="292">
        <v>3</v>
      </c>
      <c r="L105" s="292">
        <v>3</v>
      </c>
      <c r="M105" s="292">
        <v>3</v>
      </c>
      <c r="N105" s="292">
        <v>3</v>
      </c>
      <c r="O105" s="292">
        <v>3</v>
      </c>
      <c r="P105" s="292">
        <v>3</v>
      </c>
      <c r="Q105" s="292">
        <v>8</v>
      </c>
      <c r="R105" s="292">
        <v>8</v>
      </c>
      <c r="S105" s="292">
        <v>8</v>
      </c>
      <c r="T105" s="292">
        <v>6</v>
      </c>
      <c r="U105" s="292">
        <v>6</v>
      </c>
      <c r="V105" s="292">
        <v>6</v>
      </c>
      <c r="W105" s="292">
        <v>3.2</v>
      </c>
      <c r="X105" s="292">
        <v>3.2</v>
      </c>
      <c r="Y105" s="292">
        <v>3.2</v>
      </c>
      <c r="Z105" s="292">
        <v>3.2</v>
      </c>
      <c r="AA105" s="292">
        <v>6</v>
      </c>
      <c r="AB105" s="292">
        <v>6</v>
      </c>
      <c r="AC105" s="292">
        <v>6</v>
      </c>
      <c r="AD105" s="292">
        <v>8</v>
      </c>
      <c r="AE105" s="292">
        <v>8</v>
      </c>
      <c r="AF105" s="292">
        <v>8</v>
      </c>
      <c r="AG105" s="73">
        <v>14</v>
      </c>
      <c r="AH105" s="45">
        <f t="shared" si="28"/>
        <v>8</v>
      </c>
      <c r="AI105" s="46">
        <f t="shared" si="29"/>
        <v>3</v>
      </c>
      <c r="AK105" s="47"/>
      <c r="AY105" s="77"/>
      <c r="BF105" s="76"/>
      <c r="BG105" s="77">
        <f t="array" ref="BG105:BL128">TRANSPOSE(AZ89:BW94)</f>
        <v>-586</v>
      </c>
      <c r="BH105" s="77">
        <v>-209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C106" si="50">B103+B104+B105</f>
        <v>42.7</v>
      </c>
      <c r="C106" s="66">
        <f t="shared" si="50"/>
        <v>42.7</v>
      </c>
      <c r="D106" s="66">
        <f t="shared" ref="D106:E106" si="51">D103+D104+D105</f>
        <v>42.7</v>
      </c>
      <c r="E106" s="66">
        <f t="shared" si="51"/>
        <v>32.700000000000003</v>
      </c>
      <c r="F106" s="66">
        <f t="shared" ref="F106:AF106" si="52">F103+F104+F105</f>
        <v>24.7</v>
      </c>
      <c r="G106" s="66">
        <f t="shared" si="52"/>
        <v>24.8</v>
      </c>
      <c r="H106" s="66">
        <f t="shared" si="52"/>
        <v>24.8</v>
      </c>
      <c r="I106" s="66">
        <f t="shared" si="52"/>
        <v>24.8</v>
      </c>
      <c r="J106" s="66">
        <f t="shared" si="52"/>
        <v>24.8</v>
      </c>
      <c r="K106" s="66">
        <f t="shared" si="52"/>
        <v>24.8</v>
      </c>
      <c r="L106" s="66">
        <f t="shared" si="52"/>
        <v>24.8</v>
      </c>
      <c r="M106" s="66">
        <f t="shared" si="52"/>
        <v>24.8</v>
      </c>
      <c r="N106" s="66">
        <f t="shared" si="52"/>
        <v>24.8</v>
      </c>
      <c r="O106" s="66">
        <f t="shared" ref="O106:R106" si="53">O103+O104+O105</f>
        <v>24.8</v>
      </c>
      <c r="P106" s="66">
        <f t="shared" si="53"/>
        <v>24.8</v>
      </c>
      <c r="Q106" s="66">
        <f t="shared" si="53"/>
        <v>51</v>
      </c>
      <c r="R106" s="66">
        <f t="shared" si="53"/>
        <v>51</v>
      </c>
      <c r="S106" s="66">
        <f t="shared" si="52"/>
        <v>52</v>
      </c>
      <c r="T106" s="66">
        <f t="shared" si="52"/>
        <v>43</v>
      </c>
      <c r="U106" s="66">
        <f t="shared" si="52"/>
        <v>43.8</v>
      </c>
      <c r="V106" s="66">
        <f t="shared" si="52"/>
        <v>43.8</v>
      </c>
      <c r="W106" s="66">
        <f t="shared" si="52"/>
        <v>25.7</v>
      </c>
      <c r="X106" s="66">
        <f t="shared" si="52"/>
        <v>25.7</v>
      </c>
      <c r="Y106" s="66">
        <f t="shared" si="52"/>
        <v>25.7</v>
      </c>
      <c r="Z106" s="66">
        <f t="shared" si="52"/>
        <v>25.7</v>
      </c>
      <c r="AA106" s="66">
        <f t="shared" si="52"/>
        <v>42</v>
      </c>
      <c r="AB106" s="66">
        <f t="shared" si="52"/>
        <v>42</v>
      </c>
      <c r="AC106" s="66">
        <f t="shared" si="52"/>
        <v>42</v>
      </c>
      <c r="AD106" s="66">
        <f t="shared" si="52"/>
        <v>52</v>
      </c>
      <c r="AE106" s="66">
        <f t="shared" si="52"/>
        <v>52</v>
      </c>
      <c r="AF106" s="66">
        <f t="shared" si="52"/>
        <v>52</v>
      </c>
      <c r="AG106" s="75">
        <f>SUM(AG103:AG105)</f>
        <v>106</v>
      </c>
      <c r="AH106" s="45">
        <f t="shared" si="28"/>
        <v>52</v>
      </c>
      <c r="AI106" s="46">
        <f t="shared" si="29"/>
        <v>24.7</v>
      </c>
      <c r="AK106" s="47"/>
      <c r="AY106" s="77"/>
      <c r="BF106" s="76"/>
      <c r="BG106" s="77">
        <v>-563.5</v>
      </c>
      <c r="BH106" s="77">
        <v>-193.7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-530.9</v>
      </c>
      <c r="C107" s="44">
        <v>-585.6</v>
      </c>
      <c r="D107" s="44">
        <v>-563.5</v>
      </c>
      <c r="E107" s="44">
        <v>-613.5</v>
      </c>
      <c r="F107" s="44">
        <v>-603</v>
      </c>
      <c r="G107" s="44">
        <v>-653</v>
      </c>
      <c r="H107" s="44">
        <v>-639</v>
      </c>
      <c r="I107" s="44">
        <v>-645</v>
      </c>
      <c r="J107" s="44">
        <v>-566</v>
      </c>
      <c r="K107" s="44">
        <v>-569</v>
      </c>
      <c r="L107" s="44">
        <v>-553.70000000000005</v>
      </c>
      <c r="M107" s="44">
        <v>-520.6</v>
      </c>
      <c r="N107" s="44">
        <v>-522</v>
      </c>
      <c r="O107" s="44">
        <v>-460.7</v>
      </c>
      <c r="P107" s="44">
        <v>-482</v>
      </c>
      <c r="Q107" s="44">
        <v>-460.7</v>
      </c>
      <c r="R107" s="44">
        <v>-494</v>
      </c>
      <c r="S107" s="44">
        <v>-502</v>
      </c>
      <c r="T107" s="44">
        <v>-522</v>
      </c>
      <c r="U107" s="44">
        <v>-465.6</v>
      </c>
      <c r="V107" s="44">
        <v>-582.79999999999995</v>
      </c>
      <c r="W107" s="44">
        <v>-580.20000000000005</v>
      </c>
      <c r="X107" s="44">
        <v>-595.5</v>
      </c>
      <c r="Y107" s="44">
        <v>-515.4</v>
      </c>
      <c r="Z107" s="44">
        <v>-472.2</v>
      </c>
      <c r="AA107" s="44">
        <v>-457.3</v>
      </c>
      <c r="AB107" s="44">
        <v>-457.3</v>
      </c>
      <c r="AC107" s="44">
        <v>-491</v>
      </c>
      <c r="AD107" s="44">
        <v>-478.9</v>
      </c>
      <c r="AE107" s="44">
        <v>-515.9</v>
      </c>
      <c r="AF107" s="44">
        <v>-450.7</v>
      </c>
      <c r="AG107" s="59"/>
      <c r="AH107" s="45">
        <f t="shared" si="28"/>
        <v>-450.7</v>
      </c>
      <c r="AI107" s="46">
        <f t="shared" si="29"/>
        <v>-653</v>
      </c>
      <c r="AK107" s="47"/>
      <c r="AY107" s="77"/>
      <c r="BF107" s="76"/>
      <c r="BG107" s="77">
        <v>-613.5</v>
      </c>
      <c r="BH107" s="77">
        <v>-203.4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-206.7</v>
      </c>
      <c r="C108" s="43">
        <v>-209.2</v>
      </c>
      <c r="D108" s="43">
        <v>-193.7</v>
      </c>
      <c r="E108" s="43">
        <v>-203.4</v>
      </c>
      <c r="F108" s="43">
        <v>-182</v>
      </c>
      <c r="G108" s="43">
        <v>-202.5</v>
      </c>
      <c r="H108" s="43">
        <v>-199</v>
      </c>
      <c r="I108" s="43">
        <v>-187.6</v>
      </c>
      <c r="J108" s="43">
        <v>-191.2</v>
      </c>
      <c r="K108" s="43">
        <v>-194</v>
      </c>
      <c r="L108" s="43">
        <v>-191</v>
      </c>
      <c r="M108" s="43">
        <v>-198.4</v>
      </c>
      <c r="N108" s="43">
        <v>-200</v>
      </c>
      <c r="O108" s="43">
        <v>-199</v>
      </c>
      <c r="P108" s="43">
        <v>-199</v>
      </c>
      <c r="Q108" s="43">
        <v>-198</v>
      </c>
      <c r="R108" s="43">
        <v>-188</v>
      </c>
      <c r="S108" s="43">
        <v>-179</v>
      </c>
      <c r="T108" s="43">
        <v>-188</v>
      </c>
      <c r="U108" s="43">
        <v>-182.3</v>
      </c>
      <c r="V108" s="43">
        <v>-184</v>
      </c>
      <c r="W108" s="43">
        <v>-177.5</v>
      </c>
      <c r="X108" s="43">
        <v>-175.4</v>
      </c>
      <c r="Y108" s="43">
        <v>-179.2</v>
      </c>
      <c r="Z108" s="43">
        <v>-185</v>
      </c>
      <c r="AA108" s="43">
        <v>-187.6</v>
      </c>
      <c r="AB108" s="43">
        <v>-187.6</v>
      </c>
      <c r="AC108" s="43">
        <v>178.7</v>
      </c>
      <c r="AD108" s="43">
        <v>-181.1</v>
      </c>
      <c r="AE108" s="43">
        <v>-182.7</v>
      </c>
      <c r="AF108" s="43">
        <v>-125.6</v>
      </c>
      <c r="AG108" s="61"/>
      <c r="AH108" s="45">
        <f t="shared" si="28"/>
        <v>178.7</v>
      </c>
      <c r="AI108" s="46">
        <f t="shared" si="29"/>
        <v>-209.2</v>
      </c>
      <c r="AK108" s="47"/>
      <c r="AL108" s="83" t="s">
        <v>61</v>
      </c>
      <c r="AM108" s="83"/>
      <c r="AY108" s="77"/>
      <c r="BF108" s="77"/>
      <c r="BG108" s="77">
        <v>-603</v>
      </c>
      <c r="BH108" s="77">
        <v>-182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28"/>
        <v>0</v>
      </c>
      <c r="AI109" s="46">
        <f t="shared" si="29"/>
        <v>0</v>
      </c>
      <c r="AK109" s="85"/>
      <c r="AL109" s="86"/>
      <c r="AM109" s="86"/>
      <c r="AN109" s="87"/>
      <c r="AY109" s="77"/>
      <c r="BF109" s="77"/>
      <c r="BG109" s="77">
        <v>-653</v>
      </c>
      <c r="BH109" s="77">
        <v>-202.5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43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28"/>
        <v>0</v>
      </c>
      <c r="AI110" s="46">
        <f t="shared" si="29"/>
        <v>0</v>
      </c>
      <c r="AK110" s="89" t="s">
        <v>64</v>
      </c>
      <c r="AL110" s="43"/>
      <c r="AM110" s="88"/>
      <c r="AN110" s="90"/>
      <c r="AY110" s="77"/>
      <c r="BF110" s="77"/>
      <c r="BG110" s="77">
        <v>-645</v>
      </c>
      <c r="BH110" s="77">
        <v>-187.6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28"/>
        <v>0</v>
      </c>
      <c r="AI111" s="46">
        <f t="shared" si="29"/>
        <v>0</v>
      </c>
      <c r="AK111" s="89" t="s">
        <v>66</v>
      </c>
      <c r="AL111" s="88"/>
      <c r="AM111" s="88"/>
      <c r="AN111" s="90"/>
      <c r="AY111" s="77"/>
      <c r="BF111" s="77"/>
      <c r="BG111" s="77">
        <v>-569</v>
      </c>
      <c r="BH111" s="77">
        <v>-194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18.100000000000001</v>
      </c>
      <c r="C112" s="92">
        <v>14.6</v>
      </c>
      <c r="D112" s="92">
        <v>-5.3</v>
      </c>
      <c r="E112" s="92">
        <v>0.9</v>
      </c>
      <c r="F112" s="92">
        <v>-20.5</v>
      </c>
      <c r="G112" s="92">
        <v>-13</v>
      </c>
      <c r="H112" s="92">
        <v>-22.2</v>
      </c>
      <c r="I112" s="92">
        <v>-27</v>
      </c>
      <c r="J112" s="92">
        <v>8</v>
      </c>
      <c r="K112" s="92">
        <v>6.4</v>
      </c>
      <c r="L112" s="92">
        <v>7.6</v>
      </c>
      <c r="M112" s="92">
        <v>14.4</v>
      </c>
      <c r="N112" s="92">
        <v>5.3</v>
      </c>
      <c r="O112" s="92">
        <v>-33.6</v>
      </c>
      <c r="P112" s="92">
        <v>-41</v>
      </c>
      <c r="Q112" s="92">
        <v>-40</v>
      </c>
      <c r="R112" s="92">
        <v>-41</v>
      </c>
      <c r="S112" s="92">
        <v>-38</v>
      </c>
      <c r="T112" s="92">
        <v>-47</v>
      </c>
      <c r="U112" s="92">
        <v>-33.299999999999997</v>
      </c>
      <c r="V112" s="92">
        <v>-39.1</v>
      </c>
      <c r="W112" s="92">
        <v>-43.5</v>
      </c>
      <c r="X112" s="92">
        <v>-40.9</v>
      </c>
      <c r="Y112" s="92">
        <v>-29</v>
      </c>
      <c r="Z112" s="92">
        <v>-11.5</v>
      </c>
      <c r="AA112" s="92">
        <v>7.8</v>
      </c>
      <c r="AB112" s="92">
        <v>7.8</v>
      </c>
      <c r="AC112" s="92">
        <v>13.7</v>
      </c>
      <c r="AD112" s="92">
        <v>14.4</v>
      </c>
      <c r="AE112" s="92">
        <v>8.1</v>
      </c>
      <c r="AF112" s="92">
        <v>-1.4</v>
      </c>
      <c r="AG112" s="84"/>
      <c r="AH112" s="45">
        <f t="shared" si="28"/>
        <v>18.100000000000001</v>
      </c>
      <c r="AI112" s="46">
        <f t="shared" si="29"/>
        <v>-47</v>
      </c>
      <c r="AK112" s="89"/>
      <c r="AL112" s="44"/>
      <c r="AM112" s="44"/>
      <c r="AN112" s="93"/>
      <c r="AY112" s="77"/>
      <c r="BF112" s="77"/>
      <c r="BG112" s="77">
        <v>-520.6</v>
      </c>
      <c r="BH112" s="77">
        <v>-198.4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28"/>
        <v>0</v>
      </c>
      <c r="AI113" s="46">
        <f t="shared" si="29"/>
        <v>0</v>
      </c>
      <c r="AK113" s="89"/>
      <c r="AL113" s="92"/>
      <c r="AM113" s="94"/>
      <c r="AN113" s="360"/>
      <c r="AY113" s="77"/>
      <c r="BF113" s="77"/>
      <c r="BG113" s="77">
        <v>-522</v>
      </c>
      <c r="BH113" s="77">
        <v>-200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28"/>
        <v>0</v>
      </c>
      <c r="AI114" s="46">
        <f t="shared" si="29"/>
        <v>0</v>
      </c>
      <c r="AK114" s="89"/>
      <c r="AL114" s="92"/>
      <c r="AM114" s="92"/>
      <c r="AN114" s="361"/>
      <c r="BF114" s="77"/>
      <c r="BG114" s="77">
        <v>-460.7</v>
      </c>
      <c r="BH114" s="77">
        <v>-199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28"/>
        <v>0</v>
      </c>
      <c r="AI115" s="46">
        <f t="shared" si="29"/>
        <v>0</v>
      </c>
      <c r="AK115" s="95"/>
      <c r="AL115" s="96"/>
      <c r="AM115" s="96"/>
      <c r="AN115" s="97"/>
      <c r="BF115" s="77"/>
      <c r="BG115" s="77">
        <v>-482</v>
      </c>
      <c r="BH115" s="77">
        <v>-199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28"/>
        <v>0</v>
      </c>
      <c r="AI116" s="46">
        <f t="shared" si="29"/>
        <v>0</v>
      </c>
      <c r="BF116" s="77"/>
      <c r="BG116" s="77">
        <v>-460.7</v>
      </c>
      <c r="BH116" s="77">
        <v>-198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28"/>
        <v>0</v>
      </c>
      <c r="AI117" s="46">
        <f t="shared" si="29"/>
        <v>0</v>
      </c>
      <c r="BF117" s="77"/>
      <c r="BG117" s="77">
        <v>-494</v>
      </c>
      <c r="BH117" s="77">
        <v>-188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C118" si="54">SUMIF(B107:B117,"&gt;0")</f>
        <v>18.100000000000001</v>
      </c>
      <c r="C118" s="66">
        <f t="shared" si="54"/>
        <v>14.6</v>
      </c>
      <c r="D118" s="66">
        <f t="shared" ref="D118:E118" si="55">SUMIF(D107:D117,"&gt;0")</f>
        <v>0</v>
      </c>
      <c r="E118" s="66">
        <f t="shared" si="55"/>
        <v>0.9</v>
      </c>
      <c r="F118" s="66">
        <f t="shared" ref="F118:AF118" si="56">SUMIF(F107:F117,"&gt;0")</f>
        <v>0</v>
      </c>
      <c r="G118" s="66">
        <f t="shared" si="56"/>
        <v>0</v>
      </c>
      <c r="H118" s="66">
        <f t="shared" si="56"/>
        <v>0</v>
      </c>
      <c r="I118" s="66">
        <f t="shared" si="56"/>
        <v>0</v>
      </c>
      <c r="J118" s="66">
        <f t="shared" si="56"/>
        <v>8</v>
      </c>
      <c r="K118" s="66">
        <f t="shared" si="56"/>
        <v>6.4</v>
      </c>
      <c r="L118" s="66">
        <f t="shared" si="56"/>
        <v>7.6</v>
      </c>
      <c r="M118" s="66">
        <f t="shared" si="56"/>
        <v>14.4</v>
      </c>
      <c r="N118" s="66">
        <f t="shared" si="56"/>
        <v>5.3</v>
      </c>
      <c r="O118" s="66">
        <f t="shared" si="56"/>
        <v>0</v>
      </c>
      <c r="P118" s="66">
        <f t="shared" si="56"/>
        <v>0</v>
      </c>
      <c r="Q118" s="66">
        <f t="shared" si="56"/>
        <v>0</v>
      </c>
      <c r="R118" s="66">
        <f t="shared" si="56"/>
        <v>0</v>
      </c>
      <c r="S118" s="66">
        <f t="shared" si="56"/>
        <v>0</v>
      </c>
      <c r="T118" s="66">
        <f t="shared" si="56"/>
        <v>0</v>
      </c>
      <c r="U118" s="66">
        <f t="shared" si="56"/>
        <v>0</v>
      </c>
      <c r="V118" s="66">
        <f t="shared" si="56"/>
        <v>0</v>
      </c>
      <c r="W118" s="66">
        <f t="shared" si="56"/>
        <v>0</v>
      </c>
      <c r="X118" s="66">
        <f t="shared" si="56"/>
        <v>0</v>
      </c>
      <c r="Y118" s="66">
        <f t="shared" si="56"/>
        <v>0</v>
      </c>
      <c r="Z118" s="66">
        <f t="shared" si="56"/>
        <v>0</v>
      </c>
      <c r="AA118" s="66">
        <f t="shared" si="56"/>
        <v>7.8</v>
      </c>
      <c r="AB118" s="66">
        <f t="shared" si="56"/>
        <v>7.8</v>
      </c>
      <c r="AC118" s="66">
        <f t="shared" si="56"/>
        <v>192.39999999999998</v>
      </c>
      <c r="AD118" s="66">
        <f t="shared" si="56"/>
        <v>14.4</v>
      </c>
      <c r="AE118" s="66">
        <f t="shared" si="56"/>
        <v>8.1</v>
      </c>
      <c r="AF118" s="66">
        <f t="shared" si="56"/>
        <v>0</v>
      </c>
      <c r="AG118" s="99">
        <f>SUM(AG107:AG117)</f>
        <v>0</v>
      </c>
      <c r="AH118" s="45">
        <f t="shared" si="28"/>
        <v>192.39999999999998</v>
      </c>
      <c r="AI118" s="46">
        <f t="shared" si="29"/>
        <v>0</v>
      </c>
      <c r="AJ118" s="100">
        <f t="array" ref="AJ118">MIN(IF(B118:AF118&lt;&gt;0,B118:AF118))</f>
        <v>0.9</v>
      </c>
      <c r="BF118" s="77"/>
      <c r="BG118" s="77">
        <v>-502</v>
      </c>
      <c r="BH118" s="77">
        <v>-179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28"/>
        <v>0</v>
      </c>
      <c r="AI119" s="46">
        <f t="shared" si="29"/>
        <v>0</v>
      </c>
      <c r="BF119" s="77"/>
      <c r="BG119" s="77">
        <v>-522</v>
      </c>
      <c r="BH119" s="77">
        <v>-188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28"/>
        <v>0</v>
      </c>
      <c r="AI120" s="46">
        <f t="shared" si="29"/>
        <v>0</v>
      </c>
      <c r="BF120" s="77"/>
      <c r="BG120" s="77">
        <v>-465.6</v>
      </c>
      <c r="BH120" s="77">
        <v>-182.3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28"/>
        <v>0</v>
      </c>
      <c r="AI121" s="46">
        <f t="shared" si="29"/>
        <v>0</v>
      </c>
      <c r="BF121" s="77"/>
      <c r="BG121" s="77">
        <v>-582.79999999999995</v>
      </c>
      <c r="BH121" s="77">
        <v>-184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28"/>
        <v>0</v>
      </c>
      <c r="AI122" s="46">
        <f t="shared" si="29"/>
        <v>0</v>
      </c>
      <c r="BF122" s="76"/>
      <c r="BG122" s="77">
        <v>-595.5</v>
      </c>
      <c r="BH122" s="77">
        <v>-175.4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C123" si="57">B80+B88+B106+B102+B118+B122</f>
        <v>2744.3999999999996</v>
      </c>
      <c r="C123" s="102">
        <f t="shared" si="57"/>
        <v>2748.2999999999993</v>
      </c>
      <c r="D123" s="102">
        <f t="shared" ref="D123:E123" si="58">D80+D88+D106+D102+D118+D122</f>
        <v>2668.4999999999995</v>
      </c>
      <c r="E123" s="102">
        <f t="shared" si="58"/>
        <v>2710.5999999999995</v>
      </c>
      <c r="F123" s="102">
        <f t="shared" ref="F123:AG123" si="59">F80+F88+F106+F102+F118+F122</f>
        <v>2649.5999999999995</v>
      </c>
      <c r="G123" s="102">
        <f t="shared" si="59"/>
        <v>2643.8999999999996</v>
      </c>
      <c r="H123" s="102">
        <f t="shared" si="59"/>
        <v>2643.8999999999996</v>
      </c>
      <c r="I123" s="102">
        <f t="shared" si="59"/>
        <v>2617.4999999999995</v>
      </c>
      <c r="J123" s="102">
        <f t="shared" si="59"/>
        <v>2609.9999999999995</v>
      </c>
      <c r="K123" s="102">
        <f t="shared" si="59"/>
        <v>2651.3999999999992</v>
      </c>
      <c r="L123" s="102">
        <f t="shared" si="59"/>
        <v>2652.599999999999</v>
      </c>
      <c r="M123" s="102">
        <f t="shared" si="59"/>
        <v>3103.5999999999995</v>
      </c>
      <c r="N123" s="102">
        <f t="shared" si="59"/>
        <v>3094.4999999999995</v>
      </c>
      <c r="O123" s="102">
        <f t="shared" si="59"/>
        <v>3061.8999999999996</v>
      </c>
      <c r="P123" s="102">
        <f t="shared" si="59"/>
        <v>3061.8999999999996</v>
      </c>
      <c r="Q123" s="102">
        <f t="shared" si="59"/>
        <v>3088.0999999999995</v>
      </c>
      <c r="R123" s="102">
        <f t="shared" si="59"/>
        <v>3088.0999999999995</v>
      </c>
      <c r="S123" s="102">
        <f t="shared" si="59"/>
        <v>2826.2</v>
      </c>
      <c r="T123" s="102">
        <f t="shared" si="59"/>
        <v>2817.2</v>
      </c>
      <c r="U123" s="102">
        <f t="shared" si="59"/>
        <v>2840.7000000000003</v>
      </c>
      <c r="V123" s="102">
        <f t="shared" si="59"/>
        <v>2853.1000000000004</v>
      </c>
      <c r="W123" s="102">
        <f t="shared" si="59"/>
        <v>2805.2</v>
      </c>
      <c r="X123" s="102">
        <f t="shared" si="59"/>
        <v>2805.2</v>
      </c>
      <c r="Y123" s="102">
        <f t="shared" si="59"/>
        <v>2805.2</v>
      </c>
      <c r="Z123" s="102">
        <f t="shared" si="59"/>
        <v>2852.5</v>
      </c>
      <c r="AA123" s="102">
        <f t="shared" si="59"/>
        <v>2876.6000000000004</v>
      </c>
      <c r="AB123" s="102">
        <f t="shared" si="59"/>
        <v>2883.1000000000004</v>
      </c>
      <c r="AC123" s="102">
        <f t="shared" si="59"/>
        <v>3053.6000000000004</v>
      </c>
      <c r="AD123" s="102">
        <f t="shared" si="59"/>
        <v>2885.6000000000004</v>
      </c>
      <c r="AE123" s="102">
        <f t="shared" si="59"/>
        <v>2879.3</v>
      </c>
      <c r="AF123" s="102">
        <f t="shared" si="59"/>
        <v>2832.4000000000005</v>
      </c>
      <c r="AG123" s="75">
        <f t="shared" si="59"/>
        <v>4132.0374000000002</v>
      </c>
      <c r="AH123" s="45">
        <f t="shared" si="28"/>
        <v>3103.5999999999995</v>
      </c>
      <c r="AI123" s="46">
        <f t="shared" si="29"/>
        <v>2609.9999999999995</v>
      </c>
      <c r="BF123" s="76"/>
      <c r="BG123" s="77">
        <v>-472.2</v>
      </c>
      <c r="BH123" s="77">
        <v>-185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28"/>
        <v>0</v>
      </c>
      <c r="AI124" s="46">
        <f t="shared" si="29"/>
        <v>0</v>
      </c>
      <c r="BF124" s="76"/>
      <c r="BG124" s="77">
        <v>-457.3</v>
      </c>
      <c r="BH124" s="77">
        <v>-187.6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:C125" si="60">B123+B124</f>
        <v>2744.3999999999996</v>
      </c>
      <c r="C125" s="102">
        <f t="shared" si="60"/>
        <v>2748.2999999999993</v>
      </c>
      <c r="D125" s="102">
        <f t="shared" ref="D125:E125" si="61">D123+D124</f>
        <v>2668.4999999999995</v>
      </c>
      <c r="E125" s="102">
        <f t="shared" si="61"/>
        <v>2710.5999999999995</v>
      </c>
      <c r="F125" s="102">
        <f t="shared" ref="F125:AF125" si="62">F123+F124</f>
        <v>2649.5999999999995</v>
      </c>
      <c r="G125" s="102">
        <f t="shared" si="62"/>
        <v>2643.8999999999996</v>
      </c>
      <c r="H125" s="102">
        <f t="shared" si="62"/>
        <v>2643.8999999999996</v>
      </c>
      <c r="I125" s="102">
        <f t="shared" si="62"/>
        <v>2617.4999999999995</v>
      </c>
      <c r="J125" s="102">
        <f t="shared" si="62"/>
        <v>2609.9999999999995</v>
      </c>
      <c r="K125" s="102">
        <f t="shared" si="62"/>
        <v>2651.3999999999992</v>
      </c>
      <c r="L125" s="102">
        <f t="shared" si="62"/>
        <v>2652.599999999999</v>
      </c>
      <c r="M125" s="102">
        <f t="shared" si="62"/>
        <v>3103.5999999999995</v>
      </c>
      <c r="N125" s="102">
        <f t="shared" si="62"/>
        <v>3094.4999999999995</v>
      </c>
      <c r="O125" s="102">
        <f t="shared" si="62"/>
        <v>3061.8999999999996</v>
      </c>
      <c r="P125" s="102">
        <f t="shared" si="62"/>
        <v>3061.8999999999996</v>
      </c>
      <c r="Q125" s="102">
        <f t="shared" si="62"/>
        <v>3088.0999999999995</v>
      </c>
      <c r="R125" s="102">
        <f t="shared" si="62"/>
        <v>3088.0999999999995</v>
      </c>
      <c r="S125" s="102">
        <f t="shared" si="62"/>
        <v>2826.2</v>
      </c>
      <c r="T125" s="102">
        <f t="shared" si="62"/>
        <v>2817.2</v>
      </c>
      <c r="U125" s="102">
        <f t="shared" si="62"/>
        <v>2840.7000000000003</v>
      </c>
      <c r="V125" s="102">
        <f t="shared" si="62"/>
        <v>2853.1000000000004</v>
      </c>
      <c r="W125" s="102">
        <f t="shared" si="62"/>
        <v>2805.2</v>
      </c>
      <c r="X125" s="102">
        <f t="shared" si="62"/>
        <v>2805.2</v>
      </c>
      <c r="Y125" s="102">
        <f t="shared" si="62"/>
        <v>2805.2</v>
      </c>
      <c r="Z125" s="102">
        <f t="shared" si="62"/>
        <v>2852.5</v>
      </c>
      <c r="AA125" s="102">
        <f t="shared" si="62"/>
        <v>2876.6000000000004</v>
      </c>
      <c r="AB125" s="102">
        <f t="shared" si="62"/>
        <v>2883.1000000000004</v>
      </c>
      <c r="AC125" s="102">
        <f t="shared" si="62"/>
        <v>3053.6000000000004</v>
      </c>
      <c r="AD125" s="102">
        <f t="shared" si="62"/>
        <v>2885.6000000000004</v>
      </c>
      <c r="AE125" s="102">
        <f t="shared" si="62"/>
        <v>2879.3</v>
      </c>
      <c r="AF125" s="102">
        <f t="shared" si="62"/>
        <v>2832.4000000000005</v>
      </c>
      <c r="AG125" s="99">
        <f>AG122+AG118+AG106+AG102+AG80+AG124</f>
        <v>3323.6374000000001</v>
      </c>
      <c r="AH125" s="45">
        <f t="shared" si="28"/>
        <v>3103.5999999999995</v>
      </c>
      <c r="AI125" s="46">
        <f t="shared" si="29"/>
        <v>2609.9999999999995</v>
      </c>
      <c r="BF125" s="76"/>
      <c r="BG125" s="77">
        <v>-478.9</v>
      </c>
      <c r="BH125" s="77">
        <v>-181.1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:C126" si="63">B125-(B133)</f>
        <v>2006.7999999999997</v>
      </c>
      <c r="C126" s="102">
        <f t="shared" si="63"/>
        <v>1953.4999999999993</v>
      </c>
      <c r="D126" s="102">
        <f t="shared" ref="D126:E126" si="64">D125-(D133)</f>
        <v>1905.9999999999995</v>
      </c>
      <c r="E126" s="102">
        <f t="shared" si="64"/>
        <v>1893.6999999999994</v>
      </c>
      <c r="F126" s="102">
        <f t="shared" ref="F126:AF126" si="65">F125-(F133)</f>
        <v>1844.0999999999995</v>
      </c>
      <c r="G126" s="102">
        <f t="shared" si="65"/>
        <v>1775.3999999999996</v>
      </c>
      <c r="H126" s="102">
        <f t="shared" si="65"/>
        <v>1783.6999999999996</v>
      </c>
      <c r="I126" s="102">
        <f t="shared" si="65"/>
        <v>1757.8999999999996</v>
      </c>
      <c r="J126" s="102">
        <f t="shared" si="65"/>
        <v>1852.7999999999995</v>
      </c>
      <c r="K126" s="102">
        <f t="shared" si="65"/>
        <v>1888.3999999999992</v>
      </c>
      <c r="L126" s="102">
        <f t="shared" si="65"/>
        <v>1907.899999999999</v>
      </c>
      <c r="M126" s="102">
        <f t="shared" si="65"/>
        <v>2384.5999999999995</v>
      </c>
      <c r="N126" s="102">
        <f t="shared" si="65"/>
        <v>2372.4999999999995</v>
      </c>
      <c r="O126" s="102">
        <f t="shared" si="65"/>
        <v>2368.5999999999995</v>
      </c>
      <c r="P126" s="102">
        <f t="shared" si="65"/>
        <v>2339.8999999999996</v>
      </c>
      <c r="Q126" s="102">
        <f t="shared" si="65"/>
        <v>2389.3999999999996</v>
      </c>
      <c r="R126" s="102">
        <f t="shared" si="65"/>
        <v>2365.0999999999995</v>
      </c>
      <c r="S126" s="102">
        <f t="shared" si="65"/>
        <v>2107.1999999999998</v>
      </c>
      <c r="T126" s="102">
        <f t="shared" si="65"/>
        <v>2060.1999999999998</v>
      </c>
      <c r="U126" s="102">
        <f t="shared" si="65"/>
        <v>2159.5</v>
      </c>
      <c r="V126" s="102">
        <f t="shared" si="65"/>
        <v>2047.2000000000003</v>
      </c>
      <c r="W126" s="102">
        <f t="shared" si="65"/>
        <v>2003.9999999999998</v>
      </c>
      <c r="X126" s="102">
        <f t="shared" si="65"/>
        <v>1993.3999999999999</v>
      </c>
      <c r="Y126" s="102">
        <f t="shared" si="65"/>
        <v>2081.6</v>
      </c>
      <c r="Z126" s="102">
        <f t="shared" si="65"/>
        <v>2183.8000000000002</v>
      </c>
      <c r="AA126" s="102">
        <f t="shared" si="65"/>
        <v>2231.7000000000003</v>
      </c>
      <c r="AB126" s="102">
        <f t="shared" si="65"/>
        <v>2238.2000000000003</v>
      </c>
      <c r="AC126" s="102">
        <f t="shared" si="65"/>
        <v>2562.6000000000004</v>
      </c>
      <c r="AD126" s="102">
        <f t="shared" si="65"/>
        <v>2225.6000000000004</v>
      </c>
      <c r="AE126" s="102">
        <f t="shared" si="65"/>
        <v>2180.7000000000003</v>
      </c>
      <c r="AF126" s="102">
        <f t="shared" si="65"/>
        <v>2254.7000000000007</v>
      </c>
      <c r="AG126" s="99"/>
      <c r="AH126" s="45">
        <f t="shared" si="28"/>
        <v>2562.6000000000004</v>
      </c>
      <c r="AI126" s="46">
        <f t="shared" si="29"/>
        <v>1757.8999999999996</v>
      </c>
      <c r="BF126" s="76"/>
      <c r="BG126" s="77">
        <v>-515.9</v>
      </c>
      <c r="BH126" s="77">
        <v>-182.7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C132" si="66">IF(B107&lt;0,B107*-1,0)</f>
        <v>530.9</v>
      </c>
      <c r="C127" s="88">
        <f t="shared" si="66"/>
        <v>585.6</v>
      </c>
      <c r="D127" s="88">
        <f t="shared" ref="D127:E127" si="67">IF(D107&lt;0,D107*-1,0)</f>
        <v>563.5</v>
      </c>
      <c r="E127" s="88">
        <f t="shared" si="67"/>
        <v>613.5</v>
      </c>
      <c r="F127" s="88">
        <f t="shared" ref="F127:AF132" si="68">IF(F107&lt;0,F107*-1,0)</f>
        <v>603</v>
      </c>
      <c r="G127" s="88">
        <f t="shared" si="68"/>
        <v>653</v>
      </c>
      <c r="H127" s="88">
        <f t="shared" si="68"/>
        <v>639</v>
      </c>
      <c r="I127" s="88">
        <f t="shared" si="68"/>
        <v>645</v>
      </c>
      <c r="J127" s="88">
        <f t="shared" si="68"/>
        <v>566</v>
      </c>
      <c r="K127" s="88">
        <f t="shared" si="68"/>
        <v>569</v>
      </c>
      <c r="L127" s="88">
        <f t="shared" si="68"/>
        <v>553.70000000000005</v>
      </c>
      <c r="M127" s="88">
        <f t="shared" si="68"/>
        <v>520.6</v>
      </c>
      <c r="N127" s="88">
        <f t="shared" si="68"/>
        <v>522</v>
      </c>
      <c r="O127" s="88">
        <f t="shared" si="68"/>
        <v>460.7</v>
      </c>
      <c r="P127" s="88">
        <f t="shared" si="68"/>
        <v>482</v>
      </c>
      <c r="Q127" s="88">
        <f t="shared" si="68"/>
        <v>460.7</v>
      </c>
      <c r="R127" s="88">
        <f t="shared" si="68"/>
        <v>494</v>
      </c>
      <c r="S127" s="88">
        <f t="shared" si="68"/>
        <v>502</v>
      </c>
      <c r="T127" s="88">
        <f t="shared" si="68"/>
        <v>522</v>
      </c>
      <c r="U127" s="88">
        <f t="shared" si="68"/>
        <v>465.6</v>
      </c>
      <c r="V127" s="88">
        <f t="shared" si="68"/>
        <v>582.79999999999995</v>
      </c>
      <c r="W127" s="88">
        <f t="shared" si="68"/>
        <v>580.20000000000005</v>
      </c>
      <c r="X127" s="88">
        <f t="shared" si="68"/>
        <v>595.5</v>
      </c>
      <c r="Y127" s="88">
        <f t="shared" si="68"/>
        <v>515.4</v>
      </c>
      <c r="Z127" s="88">
        <f t="shared" si="68"/>
        <v>472.2</v>
      </c>
      <c r="AA127" s="88">
        <f t="shared" si="68"/>
        <v>457.3</v>
      </c>
      <c r="AB127" s="88">
        <f t="shared" si="68"/>
        <v>457.3</v>
      </c>
      <c r="AC127" s="88">
        <f t="shared" si="68"/>
        <v>491</v>
      </c>
      <c r="AD127" s="88">
        <f t="shared" si="68"/>
        <v>478.9</v>
      </c>
      <c r="AE127" s="88">
        <f t="shared" si="68"/>
        <v>515.9</v>
      </c>
      <c r="AF127" s="88">
        <f t="shared" si="68"/>
        <v>450.7</v>
      </c>
      <c r="AG127" s="59"/>
      <c r="AH127" s="45">
        <f t="shared" si="28"/>
        <v>653</v>
      </c>
      <c r="AI127" s="46">
        <f t="shared" si="29"/>
        <v>450.7</v>
      </c>
      <c r="BG127" s="77">
        <v>-450.7</v>
      </c>
      <c r="BH127" s="77">
        <v>-125.6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66"/>
        <v>206.7</v>
      </c>
      <c r="C128" s="88">
        <f t="shared" si="66"/>
        <v>209.2</v>
      </c>
      <c r="D128" s="88">
        <f t="shared" ref="D128:E128" si="69">IF(D108&lt;0,D108*-1,0)</f>
        <v>193.7</v>
      </c>
      <c r="E128" s="88">
        <f t="shared" si="69"/>
        <v>203.4</v>
      </c>
      <c r="F128" s="88">
        <f t="shared" si="68"/>
        <v>182</v>
      </c>
      <c r="G128" s="88">
        <f t="shared" si="68"/>
        <v>202.5</v>
      </c>
      <c r="H128" s="88">
        <f t="shared" si="68"/>
        <v>199</v>
      </c>
      <c r="I128" s="88">
        <f t="shared" si="68"/>
        <v>187.6</v>
      </c>
      <c r="J128" s="88">
        <f t="shared" si="68"/>
        <v>191.2</v>
      </c>
      <c r="K128" s="88">
        <f t="shared" si="68"/>
        <v>194</v>
      </c>
      <c r="L128" s="88">
        <f t="shared" si="68"/>
        <v>191</v>
      </c>
      <c r="M128" s="88">
        <f t="shared" si="68"/>
        <v>198.4</v>
      </c>
      <c r="N128" s="88">
        <f t="shared" si="68"/>
        <v>200</v>
      </c>
      <c r="O128" s="88">
        <f t="shared" si="68"/>
        <v>199</v>
      </c>
      <c r="P128" s="88">
        <f t="shared" si="68"/>
        <v>199</v>
      </c>
      <c r="Q128" s="88">
        <f t="shared" si="68"/>
        <v>198</v>
      </c>
      <c r="R128" s="88">
        <f t="shared" si="68"/>
        <v>188</v>
      </c>
      <c r="S128" s="88">
        <f t="shared" si="68"/>
        <v>179</v>
      </c>
      <c r="T128" s="88">
        <f t="shared" si="68"/>
        <v>188</v>
      </c>
      <c r="U128" s="88">
        <f t="shared" si="68"/>
        <v>182.3</v>
      </c>
      <c r="V128" s="88">
        <f t="shared" si="68"/>
        <v>184</v>
      </c>
      <c r="W128" s="88">
        <f t="shared" si="68"/>
        <v>177.5</v>
      </c>
      <c r="X128" s="88">
        <f t="shared" si="68"/>
        <v>175.4</v>
      </c>
      <c r="Y128" s="88">
        <f t="shared" si="68"/>
        <v>179.2</v>
      </c>
      <c r="Z128" s="88">
        <f t="shared" si="68"/>
        <v>185</v>
      </c>
      <c r="AA128" s="88">
        <f t="shared" si="68"/>
        <v>187.6</v>
      </c>
      <c r="AB128" s="88">
        <f t="shared" si="68"/>
        <v>187.6</v>
      </c>
      <c r="AC128" s="88">
        <f t="shared" si="68"/>
        <v>0</v>
      </c>
      <c r="AD128" s="88">
        <f t="shared" si="68"/>
        <v>181.1</v>
      </c>
      <c r="AE128" s="88">
        <f t="shared" si="68"/>
        <v>182.7</v>
      </c>
      <c r="AF128" s="88">
        <f t="shared" si="68"/>
        <v>125.6</v>
      </c>
      <c r="AG128" s="61"/>
      <c r="AH128" s="45">
        <f t="shared" si="28"/>
        <v>209.2</v>
      </c>
      <c r="AI128" s="46">
        <f t="shared" si="29"/>
        <v>0</v>
      </c>
      <c r="AK128" s="47"/>
      <c r="BG128" s="77">
        <v>-530.9</v>
      </c>
      <c r="BH128" s="77">
        <v>-206.7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66"/>
        <v>0</v>
      </c>
      <c r="C129" s="88">
        <f t="shared" si="66"/>
        <v>0</v>
      </c>
      <c r="D129" s="88">
        <f t="shared" ref="D129:E129" si="70">IF(D109&lt;0,D109*-1,0)</f>
        <v>0</v>
      </c>
      <c r="E129" s="88">
        <f t="shared" si="70"/>
        <v>0</v>
      </c>
      <c r="F129" s="88">
        <f t="shared" si="68"/>
        <v>0</v>
      </c>
      <c r="G129" s="88">
        <f t="shared" si="68"/>
        <v>0</v>
      </c>
      <c r="H129" s="88">
        <f t="shared" si="68"/>
        <v>0</v>
      </c>
      <c r="I129" s="88">
        <f t="shared" si="68"/>
        <v>0</v>
      </c>
      <c r="J129" s="88">
        <f t="shared" si="68"/>
        <v>0</v>
      </c>
      <c r="K129" s="88">
        <f t="shared" si="68"/>
        <v>0</v>
      </c>
      <c r="L129" s="88">
        <f t="shared" si="68"/>
        <v>0</v>
      </c>
      <c r="M129" s="88">
        <f t="shared" si="68"/>
        <v>0</v>
      </c>
      <c r="N129" s="88">
        <f t="shared" si="68"/>
        <v>0</v>
      </c>
      <c r="O129" s="88">
        <f t="shared" si="68"/>
        <v>0</v>
      </c>
      <c r="P129" s="88">
        <f t="shared" si="68"/>
        <v>0</v>
      </c>
      <c r="Q129" s="88">
        <f t="shared" si="68"/>
        <v>0</v>
      </c>
      <c r="R129" s="88">
        <f t="shared" si="68"/>
        <v>0</v>
      </c>
      <c r="S129" s="88">
        <f t="shared" si="68"/>
        <v>0</v>
      </c>
      <c r="T129" s="88">
        <f t="shared" si="68"/>
        <v>0</v>
      </c>
      <c r="U129" s="88">
        <f t="shared" si="68"/>
        <v>0</v>
      </c>
      <c r="V129" s="88">
        <f t="shared" si="68"/>
        <v>0</v>
      </c>
      <c r="W129" s="88">
        <f t="shared" si="68"/>
        <v>0</v>
      </c>
      <c r="X129" s="88">
        <f t="shared" si="68"/>
        <v>0</v>
      </c>
      <c r="Y129" s="88">
        <f t="shared" si="68"/>
        <v>0</v>
      </c>
      <c r="Z129" s="88">
        <f t="shared" si="68"/>
        <v>0</v>
      </c>
      <c r="AA129" s="88">
        <f t="shared" si="68"/>
        <v>0</v>
      </c>
      <c r="AB129" s="88">
        <f t="shared" si="68"/>
        <v>0</v>
      </c>
      <c r="AC129" s="88">
        <f t="shared" si="68"/>
        <v>0</v>
      </c>
      <c r="AD129" s="88">
        <f t="shared" si="68"/>
        <v>0</v>
      </c>
      <c r="AE129" s="88">
        <f t="shared" si="68"/>
        <v>0</v>
      </c>
      <c r="AF129" s="88">
        <f t="shared" si="68"/>
        <v>0</v>
      </c>
      <c r="AG129" s="105"/>
      <c r="AH129" s="45">
        <f t="shared" si="28"/>
        <v>0</v>
      </c>
      <c r="AI129" s="46">
        <f t="shared" si="29"/>
        <v>0</v>
      </c>
    </row>
    <row r="130" spans="1:41" x14ac:dyDescent="0.25">
      <c r="A130" s="91" t="s">
        <v>63</v>
      </c>
      <c r="B130" s="88">
        <f t="shared" si="66"/>
        <v>0</v>
      </c>
      <c r="C130" s="88">
        <f t="shared" si="66"/>
        <v>0</v>
      </c>
      <c r="D130" s="88">
        <f t="shared" ref="D130:E130" si="71">IF(D110&lt;0,D110*-1,0)</f>
        <v>0</v>
      </c>
      <c r="E130" s="88">
        <f t="shared" si="71"/>
        <v>0</v>
      </c>
      <c r="F130" s="88">
        <f t="shared" si="68"/>
        <v>0</v>
      </c>
      <c r="G130" s="88">
        <f t="shared" si="68"/>
        <v>0</v>
      </c>
      <c r="H130" s="88">
        <f t="shared" si="68"/>
        <v>0</v>
      </c>
      <c r="I130" s="88">
        <f t="shared" si="68"/>
        <v>0</v>
      </c>
      <c r="J130" s="88">
        <f t="shared" si="68"/>
        <v>0</v>
      </c>
      <c r="K130" s="88">
        <f t="shared" si="68"/>
        <v>0</v>
      </c>
      <c r="L130" s="88">
        <f t="shared" si="68"/>
        <v>0</v>
      </c>
      <c r="M130" s="88">
        <f t="shared" si="68"/>
        <v>0</v>
      </c>
      <c r="N130" s="88">
        <f t="shared" si="68"/>
        <v>0</v>
      </c>
      <c r="O130" s="88">
        <f t="shared" si="68"/>
        <v>0</v>
      </c>
      <c r="P130" s="88">
        <f t="shared" si="68"/>
        <v>0</v>
      </c>
      <c r="Q130" s="88">
        <f t="shared" si="68"/>
        <v>0</v>
      </c>
      <c r="R130" s="88">
        <f t="shared" si="68"/>
        <v>0</v>
      </c>
      <c r="S130" s="88">
        <f t="shared" si="68"/>
        <v>0</v>
      </c>
      <c r="T130" s="88">
        <f t="shared" si="68"/>
        <v>0</v>
      </c>
      <c r="U130" s="88">
        <f t="shared" si="68"/>
        <v>0</v>
      </c>
      <c r="V130" s="88">
        <f t="shared" si="68"/>
        <v>0</v>
      </c>
      <c r="W130" s="88">
        <f t="shared" si="68"/>
        <v>0</v>
      </c>
      <c r="X130" s="88">
        <f t="shared" si="68"/>
        <v>0</v>
      </c>
      <c r="Y130" s="88">
        <f t="shared" si="68"/>
        <v>0</v>
      </c>
      <c r="Z130" s="88">
        <f t="shared" si="68"/>
        <v>0</v>
      </c>
      <c r="AA130" s="88">
        <f t="shared" si="68"/>
        <v>0</v>
      </c>
      <c r="AB130" s="88">
        <f t="shared" si="68"/>
        <v>0</v>
      </c>
      <c r="AC130" s="88">
        <f t="shared" si="68"/>
        <v>0</v>
      </c>
      <c r="AD130" s="88">
        <f t="shared" si="68"/>
        <v>0</v>
      </c>
      <c r="AE130" s="88">
        <f t="shared" si="68"/>
        <v>0</v>
      </c>
      <c r="AF130" s="88">
        <f t="shared" si="68"/>
        <v>0</v>
      </c>
      <c r="AG130" s="105"/>
      <c r="AH130" s="45">
        <f t="shared" si="28"/>
        <v>0</v>
      </c>
      <c r="AI130" s="46">
        <f t="shared" si="29"/>
        <v>0</v>
      </c>
    </row>
    <row r="131" spans="1:41" x14ac:dyDescent="0.25">
      <c r="A131" s="91" t="s">
        <v>65</v>
      </c>
      <c r="B131" s="88">
        <f t="shared" si="66"/>
        <v>0</v>
      </c>
      <c r="C131" s="88">
        <f t="shared" si="66"/>
        <v>0</v>
      </c>
      <c r="D131" s="88">
        <f t="shared" ref="D131:E131" si="72">IF(D111&lt;0,D111*-1,0)</f>
        <v>0</v>
      </c>
      <c r="E131" s="88">
        <f t="shared" si="72"/>
        <v>0</v>
      </c>
      <c r="F131" s="88">
        <f t="shared" si="68"/>
        <v>0</v>
      </c>
      <c r="G131" s="88">
        <f t="shared" si="68"/>
        <v>0</v>
      </c>
      <c r="H131" s="88">
        <f t="shared" si="68"/>
        <v>0</v>
      </c>
      <c r="I131" s="88">
        <f t="shared" si="68"/>
        <v>0</v>
      </c>
      <c r="J131" s="88">
        <f t="shared" si="68"/>
        <v>0</v>
      </c>
      <c r="K131" s="88">
        <f t="shared" si="68"/>
        <v>0</v>
      </c>
      <c r="L131" s="88">
        <f t="shared" si="68"/>
        <v>0</v>
      </c>
      <c r="M131" s="88">
        <f t="shared" si="68"/>
        <v>0</v>
      </c>
      <c r="N131" s="88">
        <f t="shared" si="68"/>
        <v>0</v>
      </c>
      <c r="O131" s="88">
        <f t="shared" si="68"/>
        <v>0</v>
      </c>
      <c r="P131" s="88">
        <f t="shared" si="68"/>
        <v>0</v>
      </c>
      <c r="Q131" s="88">
        <f t="shared" si="68"/>
        <v>0</v>
      </c>
      <c r="R131" s="88">
        <f t="shared" si="68"/>
        <v>0</v>
      </c>
      <c r="S131" s="88">
        <f t="shared" si="68"/>
        <v>0</v>
      </c>
      <c r="T131" s="88">
        <f t="shared" si="68"/>
        <v>0</v>
      </c>
      <c r="U131" s="88">
        <f t="shared" si="68"/>
        <v>0</v>
      </c>
      <c r="V131" s="88">
        <f t="shared" si="68"/>
        <v>0</v>
      </c>
      <c r="W131" s="88">
        <f t="shared" si="68"/>
        <v>0</v>
      </c>
      <c r="X131" s="88">
        <f t="shared" si="68"/>
        <v>0</v>
      </c>
      <c r="Y131" s="88">
        <f t="shared" si="68"/>
        <v>0</v>
      </c>
      <c r="Z131" s="88">
        <f t="shared" si="68"/>
        <v>0</v>
      </c>
      <c r="AA131" s="88">
        <f t="shared" si="68"/>
        <v>0</v>
      </c>
      <c r="AB131" s="88">
        <f t="shared" si="68"/>
        <v>0</v>
      </c>
      <c r="AC131" s="88">
        <f t="shared" si="68"/>
        <v>0</v>
      </c>
      <c r="AD131" s="88">
        <f t="shared" si="68"/>
        <v>0</v>
      </c>
      <c r="AE131" s="88">
        <f t="shared" si="68"/>
        <v>0</v>
      </c>
      <c r="AF131" s="88">
        <f t="shared" si="68"/>
        <v>0</v>
      </c>
      <c r="AG131" s="105"/>
      <c r="AH131" s="45">
        <f t="shared" si="28"/>
        <v>0</v>
      </c>
      <c r="AI131" s="46">
        <f t="shared" si="29"/>
        <v>0</v>
      </c>
    </row>
    <row r="132" spans="1:41" ht="15.75" thickBot="1" x14ac:dyDescent="0.3">
      <c r="A132" s="91" t="s">
        <v>67</v>
      </c>
      <c r="B132" s="88">
        <f t="shared" si="66"/>
        <v>0</v>
      </c>
      <c r="C132" s="88">
        <f t="shared" si="66"/>
        <v>0</v>
      </c>
      <c r="D132" s="88">
        <f t="shared" ref="D132:E132" si="73">IF(D112&lt;0,D112*-1,0)</f>
        <v>5.3</v>
      </c>
      <c r="E132" s="88">
        <f t="shared" si="73"/>
        <v>0</v>
      </c>
      <c r="F132" s="88">
        <f t="shared" si="68"/>
        <v>20.5</v>
      </c>
      <c r="G132" s="88">
        <f t="shared" si="68"/>
        <v>13</v>
      </c>
      <c r="H132" s="88">
        <f t="shared" si="68"/>
        <v>22.2</v>
      </c>
      <c r="I132" s="88">
        <f t="shared" si="68"/>
        <v>27</v>
      </c>
      <c r="J132" s="88">
        <f t="shared" si="68"/>
        <v>0</v>
      </c>
      <c r="K132" s="88">
        <f t="shared" si="68"/>
        <v>0</v>
      </c>
      <c r="L132" s="88">
        <f t="shared" si="68"/>
        <v>0</v>
      </c>
      <c r="M132" s="88">
        <f t="shared" si="68"/>
        <v>0</v>
      </c>
      <c r="N132" s="88">
        <f t="shared" si="68"/>
        <v>0</v>
      </c>
      <c r="O132" s="88">
        <f t="shared" si="68"/>
        <v>33.6</v>
      </c>
      <c r="P132" s="88">
        <f t="shared" si="68"/>
        <v>41</v>
      </c>
      <c r="Q132" s="88">
        <f t="shared" si="68"/>
        <v>40</v>
      </c>
      <c r="R132" s="88">
        <f t="shared" si="68"/>
        <v>41</v>
      </c>
      <c r="S132" s="88">
        <f t="shared" si="68"/>
        <v>38</v>
      </c>
      <c r="T132" s="88">
        <f t="shared" si="68"/>
        <v>47</v>
      </c>
      <c r="U132" s="88">
        <f t="shared" si="68"/>
        <v>33.299999999999997</v>
      </c>
      <c r="V132" s="88">
        <f t="shared" si="68"/>
        <v>39.1</v>
      </c>
      <c r="W132" s="88">
        <f t="shared" si="68"/>
        <v>43.5</v>
      </c>
      <c r="X132" s="88">
        <f t="shared" si="68"/>
        <v>40.9</v>
      </c>
      <c r="Y132" s="88">
        <f t="shared" si="68"/>
        <v>29</v>
      </c>
      <c r="Z132" s="88">
        <f t="shared" si="68"/>
        <v>11.5</v>
      </c>
      <c r="AA132" s="88">
        <f t="shared" si="68"/>
        <v>0</v>
      </c>
      <c r="AB132" s="88">
        <f t="shared" si="68"/>
        <v>0</v>
      </c>
      <c r="AC132" s="88">
        <f t="shared" si="68"/>
        <v>0</v>
      </c>
      <c r="AD132" s="88">
        <f t="shared" si="68"/>
        <v>0</v>
      </c>
      <c r="AE132" s="88">
        <f t="shared" si="68"/>
        <v>0</v>
      </c>
      <c r="AF132" s="88">
        <f t="shared" si="68"/>
        <v>1.4</v>
      </c>
      <c r="AG132" s="98"/>
      <c r="AH132" s="45">
        <f t="shared" si="28"/>
        <v>47</v>
      </c>
      <c r="AI132" s="46">
        <f t="shared" si="29"/>
        <v>0</v>
      </c>
    </row>
    <row r="133" spans="1:41" ht="15.75" thickBot="1" x14ac:dyDescent="0.3">
      <c r="A133" s="106" t="s">
        <v>82</v>
      </c>
      <c r="B133" s="66">
        <f t="shared" ref="B133:C133" si="74">SUM(B127:B132)</f>
        <v>737.59999999999991</v>
      </c>
      <c r="C133" s="66">
        <f t="shared" si="74"/>
        <v>794.8</v>
      </c>
      <c r="D133" s="66">
        <f t="shared" ref="D133:E133" si="75">SUM(D127:D132)</f>
        <v>762.5</v>
      </c>
      <c r="E133" s="66">
        <f t="shared" si="75"/>
        <v>816.9</v>
      </c>
      <c r="F133" s="66">
        <f t="shared" ref="F133:AF133" si="76">SUM(F127:F132)</f>
        <v>805.5</v>
      </c>
      <c r="G133" s="66">
        <f t="shared" si="76"/>
        <v>868.5</v>
      </c>
      <c r="H133" s="66">
        <f t="shared" si="76"/>
        <v>860.2</v>
      </c>
      <c r="I133" s="66">
        <f t="shared" si="76"/>
        <v>859.6</v>
      </c>
      <c r="J133" s="66">
        <f t="shared" si="76"/>
        <v>757.2</v>
      </c>
      <c r="K133" s="66">
        <f t="shared" si="76"/>
        <v>763</v>
      </c>
      <c r="L133" s="66">
        <f t="shared" si="76"/>
        <v>744.7</v>
      </c>
      <c r="M133" s="66">
        <f t="shared" si="76"/>
        <v>719</v>
      </c>
      <c r="N133" s="66">
        <f t="shared" si="76"/>
        <v>722</v>
      </c>
      <c r="O133" s="66">
        <f t="shared" si="76"/>
        <v>693.30000000000007</v>
      </c>
      <c r="P133" s="66">
        <f t="shared" si="76"/>
        <v>722</v>
      </c>
      <c r="Q133" s="66">
        <f t="shared" ref="Q133:W133" si="77">SUM(Q127:Q132)</f>
        <v>698.7</v>
      </c>
      <c r="R133" s="66">
        <f t="shared" si="77"/>
        <v>723</v>
      </c>
      <c r="S133" s="66">
        <f t="shared" si="77"/>
        <v>719</v>
      </c>
      <c r="T133" s="66">
        <f t="shared" si="77"/>
        <v>757</v>
      </c>
      <c r="U133" s="66">
        <f t="shared" si="77"/>
        <v>681.2</v>
      </c>
      <c r="V133" s="66">
        <f t="shared" si="77"/>
        <v>805.9</v>
      </c>
      <c r="W133" s="66">
        <f t="shared" si="77"/>
        <v>801.2</v>
      </c>
      <c r="X133" s="66">
        <f t="shared" si="76"/>
        <v>811.8</v>
      </c>
      <c r="Y133" s="66">
        <f t="shared" si="76"/>
        <v>723.59999999999991</v>
      </c>
      <c r="Z133" s="66">
        <f t="shared" si="76"/>
        <v>668.7</v>
      </c>
      <c r="AA133" s="66">
        <f t="shared" si="76"/>
        <v>644.9</v>
      </c>
      <c r="AB133" s="66">
        <f t="shared" si="76"/>
        <v>644.9</v>
      </c>
      <c r="AC133" s="66">
        <f t="shared" si="76"/>
        <v>491</v>
      </c>
      <c r="AD133" s="66">
        <f t="shared" si="76"/>
        <v>660</v>
      </c>
      <c r="AE133" s="66">
        <f t="shared" si="76"/>
        <v>698.59999999999991</v>
      </c>
      <c r="AF133" s="66">
        <f t="shared" si="76"/>
        <v>577.69999999999993</v>
      </c>
      <c r="AG133" s="99"/>
      <c r="AH133" s="45">
        <f t="shared" si="28"/>
        <v>868.5</v>
      </c>
      <c r="AI133" s="46">
        <f t="shared" si="29"/>
        <v>491</v>
      </c>
      <c r="AJ133" s="100">
        <f t="array" ref="AJ133">MIN(IF(B133:AF133&lt;&gt;0,B133:AF133))</f>
        <v>491</v>
      </c>
    </row>
    <row r="134" spans="1:41" ht="15.75" thickBot="1" x14ac:dyDescent="0.3">
      <c r="A134" s="82" t="s">
        <v>83</v>
      </c>
      <c r="B134" s="66">
        <f t="shared" ref="B134:C134" si="78">B118-B133</f>
        <v>-719.49999999999989</v>
      </c>
      <c r="C134" s="66">
        <f t="shared" si="78"/>
        <v>-780.19999999999993</v>
      </c>
      <c r="D134" s="66">
        <f t="shared" ref="D134:E134" si="79">D118-D133</f>
        <v>-762.5</v>
      </c>
      <c r="E134" s="66">
        <f t="shared" si="79"/>
        <v>-816</v>
      </c>
      <c r="F134" s="66">
        <f t="shared" ref="F134:AF134" si="80">F118-F133</f>
        <v>-805.5</v>
      </c>
      <c r="G134" s="66">
        <f t="shared" si="80"/>
        <v>-868.5</v>
      </c>
      <c r="H134" s="66">
        <f t="shared" si="80"/>
        <v>-860.2</v>
      </c>
      <c r="I134" s="66">
        <f t="shared" si="80"/>
        <v>-859.6</v>
      </c>
      <c r="J134" s="66">
        <f t="shared" si="80"/>
        <v>-749.2</v>
      </c>
      <c r="K134" s="66">
        <f t="shared" si="80"/>
        <v>-756.6</v>
      </c>
      <c r="L134" s="66">
        <f t="shared" si="80"/>
        <v>-737.1</v>
      </c>
      <c r="M134" s="66">
        <f t="shared" si="80"/>
        <v>-704.6</v>
      </c>
      <c r="N134" s="66">
        <f t="shared" si="80"/>
        <v>-716.7</v>
      </c>
      <c r="O134" s="66">
        <f t="shared" si="80"/>
        <v>-693.30000000000007</v>
      </c>
      <c r="P134" s="66">
        <f t="shared" si="80"/>
        <v>-722</v>
      </c>
      <c r="Q134" s="66">
        <f t="shared" si="80"/>
        <v>-698.7</v>
      </c>
      <c r="R134" s="66">
        <f t="shared" si="80"/>
        <v>-723</v>
      </c>
      <c r="S134" s="66">
        <f t="shared" si="80"/>
        <v>-719</v>
      </c>
      <c r="T134" s="66">
        <f t="shared" si="80"/>
        <v>-757</v>
      </c>
      <c r="U134" s="66">
        <f t="shared" si="80"/>
        <v>-681.2</v>
      </c>
      <c r="V134" s="66">
        <f t="shared" si="80"/>
        <v>-805.9</v>
      </c>
      <c r="W134" s="66">
        <f t="shared" si="80"/>
        <v>-801.2</v>
      </c>
      <c r="X134" s="66">
        <f t="shared" si="80"/>
        <v>-811.8</v>
      </c>
      <c r="Y134" s="66">
        <f t="shared" si="80"/>
        <v>-723.59999999999991</v>
      </c>
      <c r="Z134" s="66">
        <f t="shared" si="80"/>
        <v>-668.7</v>
      </c>
      <c r="AA134" s="66">
        <f t="shared" si="80"/>
        <v>-637.1</v>
      </c>
      <c r="AB134" s="66">
        <f t="shared" si="80"/>
        <v>-637.1</v>
      </c>
      <c r="AC134" s="66">
        <f t="shared" si="80"/>
        <v>-298.60000000000002</v>
      </c>
      <c r="AD134" s="66">
        <f t="shared" si="80"/>
        <v>-645.6</v>
      </c>
      <c r="AE134" s="66">
        <f t="shared" si="80"/>
        <v>-690.49999999999989</v>
      </c>
      <c r="AF134" s="66">
        <f t="shared" si="80"/>
        <v>-577.69999999999993</v>
      </c>
      <c r="AG134" s="99"/>
      <c r="AH134" s="45">
        <f t="shared" si="28"/>
        <v>-298.60000000000002</v>
      </c>
      <c r="AI134" s="46">
        <f t="shared" si="29"/>
        <v>-868.5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28"/>
        <v>0</v>
      </c>
      <c r="AI135" s="46">
        <f t="shared" si="29"/>
        <v>0</v>
      </c>
    </row>
    <row r="136" spans="1:41" x14ac:dyDescent="0.25">
      <c r="A136" s="110" t="s">
        <v>85</v>
      </c>
      <c r="B136" s="111">
        <v>49.991</v>
      </c>
      <c r="C136" s="111">
        <v>50.06</v>
      </c>
      <c r="D136" s="111">
        <v>49.97</v>
      </c>
      <c r="E136" s="111">
        <v>50.02</v>
      </c>
      <c r="F136" s="111">
        <v>50.024000000000001</v>
      </c>
      <c r="G136" s="111">
        <v>50.01</v>
      </c>
      <c r="H136" s="111">
        <v>49.96</v>
      </c>
      <c r="I136" s="111">
        <v>50.026000000000003</v>
      </c>
      <c r="J136" s="111">
        <v>49.893000000000001</v>
      </c>
      <c r="K136" s="111">
        <v>49.984000000000002</v>
      </c>
      <c r="L136" s="111">
        <v>50.1</v>
      </c>
      <c r="M136" s="111">
        <v>50.261000000000003</v>
      </c>
      <c r="N136" s="111">
        <v>50.261000000000003</v>
      </c>
      <c r="O136" s="111">
        <v>50.1</v>
      </c>
      <c r="P136" s="111">
        <v>50.1</v>
      </c>
      <c r="Q136" s="111">
        <v>50.1</v>
      </c>
      <c r="R136" s="111">
        <v>50.1</v>
      </c>
      <c r="S136" s="111">
        <v>50.1</v>
      </c>
      <c r="T136" s="111">
        <v>50.1</v>
      </c>
      <c r="U136" s="111">
        <v>50.03</v>
      </c>
      <c r="V136" s="111">
        <v>50.031999999999996</v>
      </c>
      <c r="W136" s="111">
        <v>49.945</v>
      </c>
      <c r="X136" s="111">
        <v>50.045999999999999</v>
      </c>
      <c r="Y136" s="111">
        <v>50.185000000000002</v>
      </c>
      <c r="Z136" s="111">
        <v>50.02</v>
      </c>
      <c r="AA136" s="111">
        <v>49.945999999999998</v>
      </c>
      <c r="AB136" s="111">
        <v>49.945999999999998</v>
      </c>
      <c r="AC136" s="111">
        <v>50.03</v>
      </c>
      <c r="AD136" s="111">
        <v>49.924999999999997</v>
      </c>
      <c r="AE136" s="111">
        <v>49.924999999999997</v>
      </c>
      <c r="AF136" s="111">
        <v>50.033999999999999</v>
      </c>
      <c r="AG136" s="112"/>
      <c r="AH136" s="45">
        <f t="shared" si="28"/>
        <v>50.261000000000003</v>
      </c>
      <c r="AI136" s="46">
        <f t="shared" si="29"/>
        <v>49.893000000000001</v>
      </c>
    </row>
    <row r="137" spans="1:41" x14ac:dyDescent="0.25">
      <c r="A137" s="113" t="s">
        <v>86</v>
      </c>
      <c r="B137" s="43">
        <v>133.30000000000001</v>
      </c>
      <c r="C137" s="43">
        <v>133.30000000000001</v>
      </c>
      <c r="D137" s="43">
        <v>131.1</v>
      </c>
      <c r="E137" s="43">
        <v>131.1</v>
      </c>
      <c r="F137" s="43">
        <v>133.69999999999999</v>
      </c>
      <c r="G137" s="43">
        <v>132.80000000000001</v>
      </c>
      <c r="H137" s="43">
        <v>132.6</v>
      </c>
      <c r="I137" s="43">
        <v>133.4</v>
      </c>
      <c r="J137" s="43">
        <v>129.30000000000001</v>
      </c>
      <c r="K137" s="43">
        <v>130</v>
      </c>
      <c r="L137" s="43">
        <v>127</v>
      </c>
      <c r="M137" s="43">
        <v>130.69999999999999</v>
      </c>
      <c r="N137" s="43">
        <v>130.69999999999999</v>
      </c>
      <c r="O137" s="43">
        <v>131.9</v>
      </c>
      <c r="P137" s="43">
        <v>131.9</v>
      </c>
      <c r="Q137" s="43">
        <v>131.9</v>
      </c>
      <c r="R137" s="43">
        <v>131.9</v>
      </c>
      <c r="S137" s="43">
        <v>131.9</v>
      </c>
      <c r="T137" s="43">
        <v>131.9</v>
      </c>
      <c r="U137" s="43">
        <v>135.6</v>
      </c>
      <c r="V137" s="43">
        <v>133.6</v>
      </c>
      <c r="W137" s="43">
        <v>134.6</v>
      </c>
      <c r="X137" s="43">
        <v>134.4</v>
      </c>
      <c r="Y137" s="43">
        <v>133.80000000000001</v>
      </c>
      <c r="Z137" s="43">
        <v>133.30000000000001</v>
      </c>
      <c r="AA137" s="43">
        <v>133</v>
      </c>
      <c r="AB137" s="43">
        <v>133</v>
      </c>
      <c r="AC137" s="43">
        <v>132.9</v>
      </c>
      <c r="AD137" s="43">
        <v>132.4</v>
      </c>
      <c r="AE137" s="43">
        <v>132.4</v>
      </c>
      <c r="AF137" s="43"/>
      <c r="AG137" s="114"/>
      <c r="AH137" s="45">
        <f t="shared" si="28"/>
        <v>135.6</v>
      </c>
      <c r="AI137" s="46">
        <f t="shared" si="29"/>
        <v>127</v>
      </c>
    </row>
    <row r="138" spans="1:41" x14ac:dyDescent="0.25">
      <c r="A138" s="113" t="s">
        <v>87</v>
      </c>
      <c r="B138" s="43">
        <v>130.4</v>
      </c>
      <c r="C138" s="43">
        <v>130.4</v>
      </c>
      <c r="D138" s="43">
        <v>131.5</v>
      </c>
      <c r="E138" s="43">
        <v>131.5</v>
      </c>
      <c r="F138" s="43">
        <v>132.5</v>
      </c>
      <c r="G138" s="43">
        <v>132.4</v>
      </c>
      <c r="H138" s="43">
        <v>132.4</v>
      </c>
      <c r="I138" s="43">
        <v>133.80000000000001</v>
      </c>
      <c r="J138" s="43">
        <v>128.30000000000001</v>
      </c>
      <c r="K138" s="43">
        <v>128.4</v>
      </c>
      <c r="L138" s="43">
        <v>126.2</v>
      </c>
      <c r="M138" s="43">
        <v>127</v>
      </c>
      <c r="N138" s="43">
        <v>127</v>
      </c>
      <c r="O138" s="43">
        <v>128.4</v>
      </c>
      <c r="P138" s="43">
        <v>128.4</v>
      </c>
      <c r="Q138" s="43">
        <v>128.4</v>
      </c>
      <c r="R138" s="43">
        <v>128.4</v>
      </c>
      <c r="S138" s="43">
        <v>128.4</v>
      </c>
      <c r="T138" s="43">
        <v>128.4</v>
      </c>
      <c r="U138" s="43">
        <v>131.30000000000001</v>
      </c>
      <c r="V138" s="43">
        <v>130.6</v>
      </c>
      <c r="W138" s="43">
        <v>131.30000000000001</v>
      </c>
      <c r="X138" s="43">
        <v>131.6</v>
      </c>
      <c r="Y138" s="43">
        <v>131.5</v>
      </c>
      <c r="Z138" s="43">
        <v>130.1</v>
      </c>
      <c r="AA138" s="43">
        <v>129.6</v>
      </c>
      <c r="AB138" s="43">
        <v>129.6</v>
      </c>
      <c r="AC138" s="43">
        <v>129.6</v>
      </c>
      <c r="AD138" s="43">
        <v>129.4</v>
      </c>
      <c r="AE138" s="43">
        <v>129.4</v>
      </c>
      <c r="AF138" s="43">
        <v>127.6</v>
      </c>
      <c r="AG138" s="114"/>
      <c r="AH138" s="45">
        <f t="shared" si="28"/>
        <v>133.80000000000001</v>
      </c>
      <c r="AI138" s="46">
        <f t="shared" si="29"/>
        <v>126.2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28"/>
        <v>0</v>
      </c>
      <c r="AI139" s="46">
        <f t="shared" si="29"/>
        <v>0</v>
      </c>
    </row>
    <row r="140" spans="1:41" x14ac:dyDescent="0.25">
      <c r="A140" s="113" t="s">
        <v>89</v>
      </c>
      <c r="B140" s="43">
        <v>130.69999999999999</v>
      </c>
      <c r="C140" s="43">
        <v>130.69999999999999</v>
      </c>
      <c r="D140" s="43">
        <v>133.9</v>
      </c>
      <c r="E140" s="43">
        <v>133.9</v>
      </c>
      <c r="F140" s="43">
        <v>132</v>
      </c>
      <c r="G140" s="43">
        <v>132.6</v>
      </c>
      <c r="H140" s="43">
        <v>132.69999999999999</v>
      </c>
      <c r="I140" s="43">
        <v>134</v>
      </c>
      <c r="J140" s="43">
        <v>132.19999999999999</v>
      </c>
      <c r="K140" s="43">
        <v>129.4</v>
      </c>
      <c r="L140" s="43">
        <v>128.4</v>
      </c>
      <c r="M140" s="43">
        <v>128.4</v>
      </c>
      <c r="N140" s="43">
        <v>128.4</v>
      </c>
      <c r="O140" s="43">
        <v>126.8</v>
      </c>
      <c r="P140" s="43">
        <v>126.8</v>
      </c>
      <c r="Q140" s="43">
        <v>126.8</v>
      </c>
      <c r="R140" s="43">
        <v>126.8</v>
      </c>
      <c r="S140" s="43">
        <v>126.8</v>
      </c>
      <c r="T140" s="43">
        <v>126.8</v>
      </c>
      <c r="U140" s="43">
        <v>127.6</v>
      </c>
      <c r="V140" s="43">
        <v>130</v>
      </c>
      <c r="W140" s="43">
        <v>130.19999999999999</v>
      </c>
      <c r="X140" s="43">
        <v>131.30000000000001</v>
      </c>
      <c r="Y140" s="43">
        <v>131.69999999999999</v>
      </c>
      <c r="Z140" s="43">
        <v>129.54</v>
      </c>
      <c r="AA140" s="43">
        <v>129.54</v>
      </c>
      <c r="AB140" s="43">
        <v>129.54</v>
      </c>
      <c r="AC140" s="43">
        <v>130.4</v>
      </c>
      <c r="AD140" s="43">
        <v>131.69999999999999</v>
      </c>
      <c r="AE140" s="43">
        <v>131.69999999999999</v>
      </c>
      <c r="AF140" s="43">
        <v>132.69999999999999</v>
      </c>
      <c r="AG140" s="114"/>
      <c r="AH140" s="45">
        <f t="shared" si="28"/>
        <v>134</v>
      </c>
      <c r="AI140" s="46">
        <f t="shared" si="29"/>
        <v>126.8</v>
      </c>
    </row>
    <row r="141" spans="1:41" x14ac:dyDescent="0.25">
      <c r="A141" s="115" t="s">
        <v>90</v>
      </c>
      <c r="B141" s="116">
        <v>132.1</v>
      </c>
      <c r="C141" s="116">
        <v>132.1</v>
      </c>
      <c r="D141" s="116">
        <v>134.69999999999999</v>
      </c>
      <c r="E141" s="116">
        <v>134.69999999999999</v>
      </c>
      <c r="F141" s="116">
        <v>133.80000000000001</v>
      </c>
      <c r="G141" s="116">
        <v>133.9</v>
      </c>
      <c r="H141" s="116">
        <v>133.1</v>
      </c>
      <c r="I141" s="116">
        <v>134.9</v>
      </c>
      <c r="J141" s="116">
        <v>133.19999999999999</v>
      </c>
      <c r="K141" s="116">
        <v>133.19999999999999</v>
      </c>
      <c r="L141" s="116">
        <v>133.19999999999999</v>
      </c>
      <c r="M141" s="116">
        <v>133</v>
      </c>
      <c r="N141" s="116">
        <v>133</v>
      </c>
      <c r="O141" s="116">
        <v>133</v>
      </c>
      <c r="P141" s="116">
        <v>133</v>
      </c>
      <c r="Q141" s="116">
        <v>133</v>
      </c>
      <c r="R141" s="116">
        <v>133</v>
      </c>
      <c r="S141" s="116">
        <v>133</v>
      </c>
      <c r="T141" s="116">
        <v>133</v>
      </c>
      <c r="U141" s="116">
        <v>133</v>
      </c>
      <c r="V141" s="116">
        <v>136.69999999999999</v>
      </c>
      <c r="W141" s="116">
        <v>130.9</v>
      </c>
      <c r="X141" s="116">
        <v>133.6</v>
      </c>
      <c r="Y141" s="116">
        <v>134.1</v>
      </c>
      <c r="Z141" s="116">
        <v>132.4</v>
      </c>
      <c r="AA141" s="116">
        <v>132.4</v>
      </c>
      <c r="AB141" s="116">
        <v>132.4</v>
      </c>
      <c r="AC141" s="116">
        <v>130.9</v>
      </c>
      <c r="AD141" s="116">
        <v>134.80000000000001</v>
      </c>
      <c r="AE141" s="116">
        <v>134.80000000000001</v>
      </c>
      <c r="AF141" s="116">
        <v>133.5</v>
      </c>
      <c r="AG141" s="117"/>
      <c r="AH141" s="45">
        <f t="shared" si="28"/>
        <v>136.69999999999999</v>
      </c>
      <c r="AI141" s="46">
        <f t="shared" si="29"/>
        <v>130.9</v>
      </c>
    </row>
    <row r="142" spans="1:41" x14ac:dyDescent="0.25">
      <c r="A142" s="113" t="s">
        <v>91</v>
      </c>
      <c r="B142" s="43">
        <v>127.7</v>
      </c>
      <c r="C142" s="43">
        <v>127.7</v>
      </c>
      <c r="D142" s="43">
        <v>134.6</v>
      </c>
      <c r="E142" s="43">
        <v>134.6</v>
      </c>
      <c r="F142" s="43">
        <v>128</v>
      </c>
      <c r="G142" s="43">
        <v>130.6</v>
      </c>
      <c r="H142" s="43">
        <v>130.80000000000001</v>
      </c>
      <c r="I142" s="43">
        <v>1322</v>
      </c>
      <c r="J142" s="43">
        <v>130.69999999999999</v>
      </c>
      <c r="K142" s="43">
        <v>131.9</v>
      </c>
      <c r="L142" s="43">
        <v>129</v>
      </c>
      <c r="M142" s="43">
        <v>127.9</v>
      </c>
      <c r="N142" s="43">
        <v>127.9</v>
      </c>
      <c r="O142" s="43">
        <v>128</v>
      </c>
      <c r="P142" s="43">
        <v>128</v>
      </c>
      <c r="Q142" s="43">
        <v>128</v>
      </c>
      <c r="R142" s="43">
        <v>128</v>
      </c>
      <c r="S142" s="43">
        <v>128</v>
      </c>
      <c r="T142" s="43">
        <v>128</v>
      </c>
      <c r="U142" s="43">
        <v>128</v>
      </c>
      <c r="V142" s="43">
        <v>131.6</v>
      </c>
      <c r="W142" s="43">
        <v>122.8</v>
      </c>
      <c r="X142" s="43">
        <v>122</v>
      </c>
      <c r="Y142" s="43">
        <v>126.7</v>
      </c>
      <c r="Z142" s="43">
        <v>126.8</v>
      </c>
      <c r="AA142" s="43">
        <v>126.8</v>
      </c>
      <c r="AB142" s="43">
        <v>126.8</v>
      </c>
      <c r="AC142" s="43">
        <v>129.4</v>
      </c>
      <c r="AD142" s="43">
        <v>129.1</v>
      </c>
      <c r="AE142" s="43">
        <v>129.1</v>
      </c>
      <c r="AF142" s="43">
        <v>133.6</v>
      </c>
      <c r="AG142" s="114"/>
      <c r="AH142" s="45">
        <f t="shared" si="28"/>
        <v>1322</v>
      </c>
      <c r="AI142" s="46">
        <f t="shared" si="29"/>
        <v>122</v>
      </c>
    </row>
    <row r="143" spans="1:41" ht="15.75" thickBot="1" x14ac:dyDescent="0.3">
      <c r="A143" s="113" t="s">
        <v>92</v>
      </c>
      <c r="B143" s="96">
        <v>64.7</v>
      </c>
      <c r="C143" s="96">
        <v>64.7</v>
      </c>
      <c r="D143" s="96">
        <v>66.3</v>
      </c>
      <c r="E143" s="96">
        <v>66.3</v>
      </c>
      <c r="F143" s="96">
        <v>66.3</v>
      </c>
      <c r="G143" s="96">
        <v>66.3</v>
      </c>
      <c r="H143" s="96">
        <v>66.3</v>
      </c>
      <c r="I143" s="96">
        <v>66.3</v>
      </c>
      <c r="J143" s="96">
        <v>66.3</v>
      </c>
      <c r="K143" s="96">
        <v>64.400000000000006</v>
      </c>
      <c r="L143" s="96">
        <v>64.400000000000006</v>
      </c>
      <c r="M143" s="96">
        <v>64.400000000000006</v>
      </c>
      <c r="N143" s="96">
        <v>64.400000000000006</v>
      </c>
      <c r="O143" s="96">
        <v>62.7</v>
      </c>
      <c r="P143" s="96">
        <v>62.7</v>
      </c>
      <c r="Q143" s="96">
        <v>62.7</v>
      </c>
      <c r="R143" s="96">
        <v>62.7</v>
      </c>
      <c r="S143" s="96">
        <v>62.7</v>
      </c>
      <c r="T143" s="96">
        <v>62.7</v>
      </c>
      <c r="U143" s="96">
        <v>62.7</v>
      </c>
      <c r="V143" s="96">
        <v>64.2</v>
      </c>
      <c r="W143" s="96">
        <v>64.2</v>
      </c>
      <c r="X143" s="96">
        <v>65.8</v>
      </c>
      <c r="Y143" s="96">
        <v>65.8</v>
      </c>
      <c r="Z143" s="96">
        <v>64.2</v>
      </c>
      <c r="AA143" s="96">
        <v>64.2</v>
      </c>
      <c r="AB143" s="96">
        <v>64.2</v>
      </c>
      <c r="AC143" s="96">
        <v>65.3</v>
      </c>
      <c r="AD143" s="96">
        <v>66</v>
      </c>
      <c r="AE143" s="96">
        <v>66</v>
      </c>
      <c r="AF143" s="96">
        <v>66.400000000000006</v>
      </c>
      <c r="AG143" s="118"/>
      <c r="AH143" s="45">
        <f t="shared" si="28"/>
        <v>66.400000000000006</v>
      </c>
      <c r="AI143" s="46">
        <f t="shared" si="29"/>
        <v>62.7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28"/>
        <v>0</v>
      </c>
      <c r="AI144" s="46">
        <f t="shared" si="29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C145" si="81">SUM(B25,B31,B54:B55,B92,B94:B95,B97,B99,B147:B152,B188,B194,B226,B235,B237,B249,B256,B259:B260,B267,B269,B271,B275:B277,B279:B281,B286,B292:B293,B295:B297,B172,B177)</f>
        <v>148.74</v>
      </c>
      <c r="C145" s="108">
        <f t="shared" si="81"/>
        <v>140.64000000000001</v>
      </c>
      <c r="D145" s="108">
        <f t="shared" ref="D145:E145" si="82">SUM(D25,D31,D54:D55,D92,D94:D95,D97,D99,D147:D152,D188,D194,D226,D235,D237,D249,D256,D259:D260,D267,D269,D271,D275:D277,D279:D281,D286,D292:D293,D295:D297,D172,D177)</f>
        <v>138.84000000000003</v>
      </c>
      <c r="E145" s="108">
        <f t="shared" si="82"/>
        <v>133.44</v>
      </c>
      <c r="F145" s="108">
        <f t="shared" ref="F145:X145" si="83">SUM(F25,F31,F54:F55,F92,F94:F95,F97,F99,F147:F152,F188,F194,F226,F235,F237,F249,F256,F259:F260,F267,F269,F271,F275:F277,F279:F281,F286,F292:F293,F295:F297,F172,F177)</f>
        <v>154.33999999999997</v>
      </c>
      <c r="G145" s="108">
        <f t="shared" si="83"/>
        <v>163.33999999999997</v>
      </c>
      <c r="H145" s="108">
        <f t="shared" si="83"/>
        <v>182.94</v>
      </c>
      <c r="I145" s="108">
        <f t="shared" si="83"/>
        <v>207.14</v>
      </c>
      <c r="J145" s="108">
        <f t="shared" si="83"/>
        <v>225.44</v>
      </c>
      <c r="K145" s="108">
        <f t="shared" si="83"/>
        <v>242.64000000000001</v>
      </c>
      <c r="L145" s="108">
        <f t="shared" si="83"/>
        <v>266.04000000000002</v>
      </c>
      <c r="M145" s="108">
        <f t="shared" si="83"/>
        <v>253.44000000000003</v>
      </c>
      <c r="N145" s="108">
        <f t="shared" ref="N145:O145" si="84">SUM(N25,N31,N54:N55,N92,N94:N95,N97,N99,N147:N152,N188,N194,N226,N235,N237,N249,N256,N259:N260,N267,N269,N271,N275:N277,N279:N281,N286,N292:N293,N295:N297,N172,N177)</f>
        <v>253.44000000000003</v>
      </c>
      <c r="O145" s="108">
        <f t="shared" si="84"/>
        <v>253.44000000000003</v>
      </c>
      <c r="P145" s="108">
        <f t="shared" si="83"/>
        <v>253.44000000000003</v>
      </c>
      <c r="Q145" s="108">
        <f t="shared" si="83"/>
        <v>253.44000000000003</v>
      </c>
      <c r="R145" s="108">
        <f t="shared" si="83"/>
        <v>253.44000000000003</v>
      </c>
      <c r="S145" s="108">
        <f t="shared" si="83"/>
        <v>257.84000000000003</v>
      </c>
      <c r="T145" s="108">
        <f t="shared" si="83"/>
        <v>257.84000000000003</v>
      </c>
      <c r="U145" s="108">
        <f t="shared" si="83"/>
        <v>249.24</v>
      </c>
      <c r="V145" s="108">
        <f t="shared" si="83"/>
        <v>266.04000000000002</v>
      </c>
      <c r="W145" s="108">
        <f t="shared" si="83"/>
        <v>257.44</v>
      </c>
      <c r="X145" s="108">
        <f t="shared" si="83"/>
        <v>249.31000000000003</v>
      </c>
      <c r="Y145" s="108">
        <f>SUM(Y22,Y29,Y60:Y61,Y92,Y94:Y95,Y97,Y99,Y147:Y152,Y181,Y187,Y193,Y228,Y230,Y242,Y249,Y252:Y253,Y260,Y262,Y264,Y268:Y270,Y272:Y274,Y279,Y285:Y286,Y288:Y290,Y298,Y303)</f>
        <v>279.09999999999997</v>
      </c>
      <c r="Z145" s="108">
        <f>SUM(Z22,Z29,Z60:Z61,Z92,Z94:Z95,Z97,Z99,Z147:Z152,Z181,Z187,Z193,Z228,Z230,Z242,Z249,Z252:Z253,Z260,Z262,Z264,Z268:Z270,Z272:Z274,Z279,Z285:Z286,Z288:Z290,Z298,Z303)</f>
        <v>307.90000000000009</v>
      </c>
      <c r="AA145" s="108">
        <f t="shared" ref="AA145:AF145" si="85">SUM(AA25,AA31,AA54:AA55,AA92,AA94:AA95,AA97,AA99,AA147:AA152,AA188,AA194,AA226,AA235,AA237,AA249,AA256,AA259:AA260,AA267,AA269,AA271,AA275:AA277,AA279:AA281,AA286,AA292:AA293,AA295:AA297,AA172,AA177)</f>
        <v>286.14000000000004</v>
      </c>
      <c r="AB145" s="108">
        <f t="shared" si="85"/>
        <v>286.14000000000004</v>
      </c>
      <c r="AC145" s="108">
        <f t="shared" si="85"/>
        <v>245.23999999999998</v>
      </c>
      <c r="AD145" s="108">
        <f t="shared" si="85"/>
        <v>237.24</v>
      </c>
      <c r="AE145" s="108">
        <f t="shared" si="85"/>
        <v>237.24</v>
      </c>
      <c r="AF145" s="108">
        <f t="shared" si="85"/>
        <v>175.54000000000002</v>
      </c>
      <c r="AG145" s="125"/>
      <c r="AH145" s="45">
        <f t="shared" si="28"/>
        <v>307.90000000000009</v>
      </c>
      <c r="AI145" s="46">
        <f t="shared" si="29"/>
        <v>133.44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1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86">MAX(B146:AF146)</f>
        <v>0</v>
      </c>
      <c r="AI146" s="46">
        <f t="shared" ref="AI146:AI148" si="87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66.7</v>
      </c>
      <c r="C147" s="138">
        <v>67</v>
      </c>
      <c r="D147" s="138">
        <v>67.3</v>
      </c>
      <c r="E147" s="138">
        <v>68.8</v>
      </c>
      <c r="F147" s="139">
        <v>71.7</v>
      </c>
      <c r="G147" s="139">
        <v>68.599999999999994</v>
      </c>
      <c r="H147" s="139">
        <v>68.599999999999994</v>
      </c>
      <c r="I147" s="139">
        <v>66.5</v>
      </c>
      <c r="J147" s="139">
        <v>61.9</v>
      </c>
      <c r="K147" s="139">
        <v>73</v>
      </c>
      <c r="L147" s="139">
        <v>79.2</v>
      </c>
      <c r="M147" s="139">
        <v>81.400000000000006</v>
      </c>
      <c r="N147" s="139">
        <v>81.400000000000006</v>
      </c>
      <c r="O147" s="139">
        <v>81.400000000000006</v>
      </c>
      <c r="P147" s="139">
        <v>81.400000000000006</v>
      </c>
      <c r="Q147" s="139">
        <v>81.400000000000006</v>
      </c>
      <c r="R147" s="139">
        <v>81.400000000000006</v>
      </c>
      <c r="S147" s="139">
        <v>76.400000000000006</v>
      </c>
      <c r="T147" s="139">
        <v>76.400000000000006</v>
      </c>
      <c r="U147" s="139">
        <v>74.599999999999994</v>
      </c>
      <c r="V147" s="139">
        <v>77</v>
      </c>
      <c r="W147" s="139">
        <v>76.8</v>
      </c>
      <c r="X147" s="139">
        <v>70.900000000000006</v>
      </c>
      <c r="Y147" s="139">
        <v>70</v>
      </c>
      <c r="Z147" s="139">
        <v>76</v>
      </c>
      <c r="AA147" s="139">
        <v>76</v>
      </c>
      <c r="AB147" s="139">
        <v>76</v>
      </c>
      <c r="AC147" s="139">
        <v>70.599999999999994</v>
      </c>
      <c r="AD147" s="139">
        <v>70.5</v>
      </c>
      <c r="AE147" s="139">
        <v>70.5</v>
      </c>
      <c r="AF147" s="139">
        <v>64.900000000000006</v>
      </c>
      <c r="AG147" s="140">
        <v>75</v>
      </c>
      <c r="AH147" s="45">
        <f t="shared" si="86"/>
        <v>81.400000000000006</v>
      </c>
      <c r="AI147" s="46">
        <f t="shared" si="87"/>
        <v>61.9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60.2</v>
      </c>
      <c r="C148" s="138">
        <v>60.4</v>
      </c>
      <c r="D148" s="138">
        <v>60.4</v>
      </c>
      <c r="E148" s="138">
        <v>61.9</v>
      </c>
      <c r="F148" s="142">
        <v>65.099999999999994</v>
      </c>
      <c r="G148" s="142">
        <v>63.6</v>
      </c>
      <c r="H148" s="142">
        <v>64</v>
      </c>
      <c r="I148" s="142">
        <v>63.1</v>
      </c>
      <c r="J148" s="142">
        <v>60</v>
      </c>
      <c r="K148" s="142">
        <v>68.900000000000006</v>
      </c>
      <c r="L148" s="142">
        <v>75.8</v>
      </c>
      <c r="M148" s="142">
        <v>78.099999999999994</v>
      </c>
      <c r="N148" s="142">
        <v>78.099999999999994</v>
      </c>
      <c r="O148" s="142">
        <v>78.099999999999994</v>
      </c>
      <c r="P148" s="142">
        <v>78.099999999999994</v>
      </c>
      <c r="Q148" s="142">
        <v>78.099999999999994</v>
      </c>
      <c r="R148" s="142">
        <v>78.099999999999994</v>
      </c>
      <c r="S148" s="142">
        <v>75</v>
      </c>
      <c r="T148" s="142">
        <v>75</v>
      </c>
      <c r="U148" s="142">
        <v>72.3</v>
      </c>
      <c r="V148" s="142">
        <v>75.8</v>
      </c>
      <c r="W148" s="142">
        <v>74.400000000000006</v>
      </c>
      <c r="X148" s="142">
        <v>66.5</v>
      </c>
      <c r="Y148" s="142">
        <v>66.2</v>
      </c>
      <c r="Z148" s="142">
        <v>72.900000000000006</v>
      </c>
      <c r="AA148" s="142">
        <v>72.900000000000006</v>
      </c>
      <c r="AB148" s="142">
        <v>72.900000000000006</v>
      </c>
      <c r="AC148" s="142">
        <v>69.099999999999994</v>
      </c>
      <c r="AD148" s="142">
        <v>68.400000000000006</v>
      </c>
      <c r="AE148" s="142">
        <v>68.400000000000006</v>
      </c>
      <c r="AF148" s="142">
        <v>59.6</v>
      </c>
      <c r="AG148" s="140">
        <v>240</v>
      </c>
      <c r="AH148" s="45">
        <f t="shared" si="86"/>
        <v>78.099999999999994</v>
      </c>
      <c r="AI148" s="46">
        <f t="shared" si="87"/>
        <v>59.6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-40.200000000000003</v>
      </c>
      <c r="C149" s="138">
        <v>-43.2</v>
      </c>
      <c r="D149" s="138">
        <v>-45.3</v>
      </c>
      <c r="E149" s="138">
        <v>-45.1</v>
      </c>
      <c r="F149" s="142">
        <v>-49.7</v>
      </c>
      <c r="G149" s="142">
        <v>-44.6</v>
      </c>
      <c r="H149" s="142">
        <v>-39.299999999999997</v>
      </c>
      <c r="I149" s="142">
        <v>-29</v>
      </c>
      <c r="J149" s="142">
        <v>-14</v>
      </c>
      <c r="K149" s="142">
        <v>-8.5</v>
      </c>
      <c r="L149" s="142">
        <v>-11.3</v>
      </c>
      <c r="M149" s="142">
        <v>-14.6</v>
      </c>
      <c r="N149" s="142">
        <v>-14.6</v>
      </c>
      <c r="O149" s="142">
        <v>-14.6</v>
      </c>
      <c r="P149" s="142">
        <v>-14.6</v>
      </c>
      <c r="Q149" s="142">
        <v>-14.6</v>
      </c>
      <c r="R149" s="142">
        <v>-14.6</v>
      </c>
      <c r="S149" s="142">
        <v>-9</v>
      </c>
      <c r="T149" s="142">
        <v>-9</v>
      </c>
      <c r="U149" s="142">
        <v>-0.8</v>
      </c>
      <c r="V149" s="142">
        <v>-4.2</v>
      </c>
      <c r="W149" s="142">
        <v>-1.2</v>
      </c>
      <c r="X149" s="142">
        <v>3.6</v>
      </c>
      <c r="Y149" s="142">
        <v>6.1</v>
      </c>
      <c r="Z149" s="142">
        <v>10.8</v>
      </c>
      <c r="AA149" s="142">
        <v>10.8</v>
      </c>
      <c r="AB149" s="142">
        <v>10.8</v>
      </c>
      <c r="AC149" s="142">
        <v>-2.8</v>
      </c>
      <c r="AD149" s="142">
        <v>-8.6</v>
      </c>
      <c r="AE149" s="142">
        <v>-8.6</v>
      </c>
      <c r="AF149" s="142">
        <v>-26.6</v>
      </c>
      <c r="AG149" s="140">
        <v>240</v>
      </c>
      <c r="AH149" s="45">
        <f t="shared" ref="AH149:AH155" si="88">MAX(B149:AF149)</f>
        <v>10.8</v>
      </c>
      <c r="AI149" s="46">
        <f t="shared" ref="AI149:AI155" si="89">MIN(B149:AF149)</f>
        <v>-49.7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29.8</v>
      </c>
      <c r="C150" s="138">
        <v>32.799999999999997</v>
      </c>
      <c r="D150" s="138">
        <v>33.299999999999997</v>
      </c>
      <c r="E150" s="138">
        <v>29.8</v>
      </c>
      <c r="F150" s="146">
        <v>52</v>
      </c>
      <c r="G150" s="146">
        <v>47</v>
      </c>
      <c r="H150" s="146">
        <v>42</v>
      </c>
      <c r="I150" s="146">
        <v>32</v>
      </c>
      <c r="J150" s="146">
        <v>15</v>
      </c>
      <c r="K150" s="146">
        <v>12.8</v>
      </c>
      <c r="L150" s="146">
        <v>15</v>
      </c>
      <c r="M150" s="146">
        <v>12.1</v>
      </c>
      <c r="N150" s="146">
        <v>12.1</v>
      </c>
      <c r="O150" s="146">
        <v>12.1</v>
      </c>
      <c r="P150" s="146">
        <v>12.1</v>
      </c>
      <c r="Q150" s="146">
        <v>12.1</v>
      </c>
      <c r="R150" s="146">
        <v>12.1</v>
      </c>
      <c r="S150" s="146">
        <v>15</v>
      </c>
      <c r="T150" s="146">
        <v>15</v>
      </c>
      <c r="U150" s="146">
        <v>-3.3</v>
      </c>
      <c r="V150" s="146">
        <v>10.7</v>
      </c>
      <c r="W150" s="146">
        <v>3.3</v>
      </c>
      <c r="X150" s="146">
        <v>2.2999999999999998</v>
      </c>
      <c r="Y150" s="146">
        <v>1</v>
      </c>
      <c r="Z150" s="146">
        <v>0.8</v>
      </c>
      <c r="AA150" s="146">
        <v>0.8</v>
      </c>
      <c r="AB150" s="146">
        <v>0.8</v>
      </c>
      <c r="AC150" s="146">
        <v>9.1</v>
      </c>
      <c r="AD150" s="146">
        <v>13.5</v>
      </c>
      <c r="AE150" s="146">
        <v>13.5</v>
      </c>
      <c r="AF150" s="146">
        <v>24.6</v>
      </c>
      <c r="AG150" s="140"/>
      <c r="AH150" s="45">
        <f t="shared" si="88"/>
        <v>52</v>
      </c>
      <c r="AI150" s="46">
        <f t="shared" si="89"/>
        <v>-3.3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17</v>
      </c>
      <c r="C151" s="138">
        <v>14.2</v>
      </c>
      <c r="D151" s="138">
        <v>12.9</v>
      </c>
      <c r="E151" s="138">
        <v>8.6999999999999993</v>
      </c>
      <c r="F151" s="142">
        <v>6.2</v>
      </c>
      <c r="G151" s="142">
        <v>10</v>
      </c>
      <c r="H151" s="142">
        <v>13.4</v>
      </c>
      <c r="I151" s="142">
        <v>19.3</v>
      </c>
      <c r="J151" s="142">
        <v>29.8</v>
      </c>
      <c r="K151" s="142">
        <v>33.5</v>
      </c>
      <c r="L151" s="142">
        <v>33.200000000000003</v>
      </c>
      <c r="M151" s="142">
        <v>31.2</v>
      </c>
      <c r="N151" s="142">
        <v>31.2</v>
      </c>
      <c r="O151" s="142">
        <v>31.2</v>
      </c>
      <c r="P151" s="142">
        <v>31.2</v>
      </c>
      <c r="Q151" s="142">
        <v>31.2</v>
      </c>
      <c r="R151" s="142">
        <v>31.2</v>
      </c>
      <c r="S151" s="142">
        <v>44.3</v>
      </c>
      <c r="T151" s="142">
        <v>44.3</v>
      </c>
      <c r="U151" s="142">
        <v>46.3</v>
      </c>
      <c r="V151" s="142">
        <v>45.6</v>
      </c>
      <c r="W151" s="142">
        <v>41.1</v>
      </c>
      <c r="X151" s="142">
        <v>44.9</v>
      </c>
      <c r="Y151" s="142">
        <v>44.8</v>
      </c>
      <c r="Z151" s="142">
        <v>48.1</v>
      </c>
      <c r="AA151" s="142">
        <v>48.1</v>
      </c>
      <c r="AB151" s="142">
        <v>48.1</v>
      </c>
      <c r="AC151" s="142">
        <v>40.6</v>
      </c>
      <c r="AD151" s="142">
        <v>39.700000000000003</v>
      </c>
      <c r="AE151" s="142">
        <v>39.700000000000003</v>
      </c>
      <c r="AF151" s="142">
        <v>25.3</v>
      </c>
      <c r="AG151" s="140">
        <v>60</v>
      </c>
      <c r="AH151" s="45">
        <f t="shared" si="88"/>
        <v>48.1</v>
      </c>
      <c r="AI151" s="46">
        <f t="shared" si="89"/>
        <v>6.2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-74.3</v>
      </c>
      <c r="C152" s="138">
        <v>-80.099999999999994</v>
      </c>
      <c r="D152" s="138">
        <v>-79.3</v>
      </c>
      <c r="E152" s="138">
        <v>-80.2</v>
      </c>
      <c r="F152" s="146">
        <v>-80.5</v>
      </c>
      <c r="G152" s="146">
        <v>-70.8</v>
      </c>
      <c r="H152" s="146">
        <v>-55.3</v>
      </c>
      <c r="I152" s="146">
        <v>-34.299999999999997</v>
      </c>
      <c r="J152" s="146">
        <v>-16.8</v>
      </c>
      <c r="K152" s="146">
        <v>-26.6</v>
      </c>
      <c r="L152" s="146">
        <v>-15.4</v>
      </c>
      <c r="M152" s="146">
        <v>-13.4</v>
      </c>
      <c r="N152" s="146">
        <v>-13.4</v>
      </c>
      <c r="O152" s="146">
        <v>-13.4</v>
      </c>
      <c r="P152" s="146">
        <v>-13.4</v>
      </c>
      <c r="Q152" s="146">
        <v>-13.4</v>
      </c>
      <c r="R152" s="146">
        <v>-13.4</v>
      </c>
      <c r="S152" s="146">
        <v>-34</v>
      </c>
      <c r="T152" s="146">
        <v>-34</v>
      </c>
      <c r="U152" s="146">
        <v>-30</v>
      </c>
      <c r="V152" s="146">
        <v>-29</v>
      </c>
      <c r="W152" s="146">
        <v>-16.3</v>
      </c>
      <c r="X152" s="146">
        <v>-18.23</v>
      </c>
      <c r="Y152" s="146">
        <v>-20.2</v>
      </c>
      <c r="Z152" s="146">
        <v>-11.9</v>
      </c>
      <c r="AA152" s="146">
        <v>-11.9</v>
      </c>
      <c r="AB152" s="146">
        <v>-11.9</v>
      </c>
      <c r="AC152" s="146">
        <v>-31.9</v>
      </c>
      <c r="AD152" s="146">
        <v>-36.799999999999997</v>
      </c>
      <c r="AE152" s="146">
        <v>-36.799999999999997</v>
      </c>
      <c r="AF152" s="146">
        <v>-62.8</v>
      </c>
      <c r="AG152" s="151">
        <v>120</v>
      </c>
      <c r="AH152" s="45">
        <f t="shared" si="88"/>
        <v>-11.9</v>
      </c>
      <c r="AI152" s="46">
        <f t="shared" si="89"/>
        <v>-80.5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48.5</v>
      </c>
      <c r="C153" s="138">
        <v>45.2</v>
      </c>
      <c r="D153" s="138">
        <v>41.2</v>
      </c>
      <c r="E153" s="138">
        <v>41.8</v>
      </c>
      <c r="F153" s="146">
        <v>42.5</v>
      </c>
      <c r="G153" s="146">
        <v>47.6</v>
      </c>
      <c r="H153" s="146">
        <v>54.9</v>
      </c>
      <c r="I153" s="146">
        <v>65.400000000000006</v>
      </c>
      <c r="J153" s="146">
        <v>83.9</v>
      </c>
      <c r="K153" s="146">
        <v>82.5</v>
      </c>
      <c r="L153" s="146">
        <v>89.4</v>
      </c>
      <c r="M153" s="146">
        <v>90</v>
      </c>
      <c r="N153" s="146">
        <v>90</v>
      </c>
      <c r="O153" s="146">
        <v>90</v>
      </c>
      <c r="P153" s="146">
        <v>90</v>
      </c>
      <c r="Q153" s="146">
        <v>90</v>
      </c>
      <c r="R153" s="146">
        <v>90</v>
      </c>
      <c r="S153" s="146">
        <v>80.3</v>
      </c>
      <c r="T153" s="146">
        <v>80.3</v>
      </c>
      <c r="U153" s="146">
        <v>81.3</v>
      </c>
      <c r="V153" s="146">
        <v>82.1</v>
      </c>
      <c r="W153" s="146">
        <v>78.3</v>
      </c>
      <c r="X153" s="146">
        <v>82.2</v>
      </c>
      <c r="Y153" s="146">
        <v>83.3</v>
      </c>
      <c r="Z153" s="146">
        <v>99.3</v>
      </c>
      <c r="AA153" s="146">
        <v>99.3</v>
      </c>
      <c r="AB153" s="146">
        <v>99.3</v>
      </c>
      <c r="AC153" s="146">
        <v>80.3</v>
      </c>
      <c r="AD153" s="146">
        <v>76.900000000000006</v>
      </c>
      <c r="AE153" s="146">
        <v>76.900000000000006</v>
      </c>
      <c r="AF153" s="146">
        <v>48</v>
      </c>
      <c r="AG153" s="151"/>
      <c r="AH153" s="45">
        <f t="shared" si="88"/>
        <v>99.3</v>
      </c>
      <c r="AI153" s="46">
        <f t="shared" si="89"/>
        <v>41.2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-19.8</v>
      </c>
      <c r="C154" s="138">
        <v>-18.399999999999999</v>
      </c>
      <c r="D154" s="138">
        <v>-17.600000000000001</v>
      </c>
      <c r="E154" s="138">
        <v>-17.5</v>
      </c>
      <c r="F154" s="146">
        <v>-18.3</v>
      </c>
      <c r="G154" s="146">
        <v>-19.100000000000001</v>
      </c>
      <c r="H154" s="146">
        <v>-20.7</v>
      </c>
      <c r="I154" s="146">
        <v>-24.6</v>
      </c>
      <c r="J154" s="146">
        <v>-28.4</v>
      </c>
      <c r="K154" s="146">
        <v>-54.1</v>
      </c>
      <c r="L154" s="146">
        <v>-59</v>
      </c>
      <c r="M154" s="146">
        <v>-58</v>
      </c>
      <c r="N154" s="146">
        <v>-58</v>
      </c>
      <c r="O154" s="146">
        <v>-58</v>
      </c>
      <c r="P154" s="146">
        <v>-58</v>
      </c>
      <c r="Q154" s="146">
        <v>-58</v>
      </c>
      <c r="R154" s="146">
        <v>-58</v>
      </c>
      <c r="S154" s="146">
        <v>-54</v>
      </c>
      <c r="T154" s="146">
        <v>-54</v>
      </c>
      <c r="U154" s="146">
        <v>-55.6</v>
      </c>
      <c r="V154" s="146">
        <v>-57.3</v>
      </c>
      <c r="W154" s="146">
        <v>-56.5</v>
      </c>
      <c r="X154" s="146">
        <v>-37.14</v>
      </c>
      <c r="Y154" s="146">
        <v>-58.1</v>
      </c>
      <c r="Z154" s="146">
        <v>-67</v>
      </c>
      <c r="AA154" s="146">
        <v>-67</v>
      </c>
      <c r="AB154" s="146">
        <v>-67</v>
      </c>
      <c r="AC154" s="146">
        <v>-58.1</v>
      </c>
      <c r="AD154" s="146">
        <v>-54.9</v>
      </c>
      <c r="AE154" s="146">
        <v>-54.9</v>
      </c>
      <c r="AF154" s="146">
        <v>-37.4</v>
      </c>
      <c r="AG154" s="151"/>
      <c r="AH154" s="45">
        <f t="shared" si="88"/>
        <v>-17.5</v>
      </c>
      <c r="AI154" s="46">
        <f t="shared" si="89"/>
        <v>-67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9.1</v>
      </c>
      <c r="C155" s="138">
        <v>20.399999999999999</v>
      </c>
      <c r="D155" s="138">
        <v>16.600000000000001</v>
      </c>
      <c r="E155" s="138">
        <v>16.8</v>
      </c>
      <c r="F155" s="146">
        <v>32.700000000000003</v>
      </c>
      <c r="G155" s="146">
        <v>31.7</v>
      </c>
      <c r="H155" s="146">
        <v>14.9</v>
      </c>
      <c r="I155" s="146">
        <v>2</v>
      </c>
      <c r="J155" s="146">
        <v>-29.7</v>
      </c>
      <c r="K155" s="146">
        <v>-41</v>
      </c>
      <c r="L155" s="146">
        <v>-31.8</v>
      </c>
      <c r="M155" s="146">
        <v>-33.799999999999997</v>
      </c>
      <c r="N155" s="146">
        <v>-33.799999999999997</v>
      </c>
      <c r="O155" s="146">
        <v>-33.799999999999997</v>
      </c>
      <c r="P155" s="146">
        <v>-33.799999999999997</v>
      </c>
      <c r="Q155" s="146">
        <v>-33.799999999999997</v>
      </c>
      <c r="R155" s="146">
        <v>-33.799999999999997</v>
      </c>
      <c r="S155" s="146">
        <v>-31</v>
      </c>
      <c r="T155" s="146">
        <v>-31</v>
      </c>
      <c r="U155" s="146">
        <v>-46.3</v>
      </c>
      <c r="V155" s="146">
        <v>-35.6</v>
      </c>
      <c r="W155" s="146">
        <v>-45</v>
      </c>
      <c r="X155" s="146">
        <v>-55.7</v>
      </c>
      <c r="Y155" s="146">
        <v>-46.8</v>
      </c>
      <c r="Z155" s="146">
        <v>-67.2</v>
      </c>
      <c r="AA155" s="146">
        <v>-67.2</v>
      </c>
      <c r="AB155" s="146">
        <v>-67.2</v>
      </c>
      <c r="AC155" s="146">
        <v>-62.23</v>
      </c>
      <c r="AD155" s="146">
        <v>-53.3</v>
      </c>
      <c r="AE155" s="146">
        <v>-53.3</v>
      </c>
      <c r="AF155" s="146">
        <v>-31.7</v>
      </c>
      <c r="AG155" s="151"/>
      <c r="AH155" s="45">
        <f t="shared" si="88"/>
        <v>32.700000000000003</v>
      </c>
      <c r="AI155" s="46">
        <f t="shared" si="89"/>
        <v>-67.2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-408.1</v>
      </c>
      <c r="C156" s="138">
        <v>-426.4</v>
      </c>
      <c r="D156" s="138">
        <v>-423.4</v>
      </c>
      <c r="E156" s="138">
        <v>-423.8</v>
      </c>
      <c r="F156" s="146">
        <v>-424.2</v>
      </c>
      <c r="G156" s="146">
        <v>-418.1</v>
      </c>
      <c r="H156" s="146">
        <v>-412.6</v>
      </c>
      <c r="I156" s="146">
        <v>-401.5</v>
      </c>
      <c r="J156" s="146">
        <v>-400</v>
      </c>
      <c r="K156" s="146">
        <v>-419.8</v>
      </c>
      <c r="L156" s="146">
        <v>-417</v>
      </c>
      <c r="M156" s="146">
        <v>-415.8</v>
      </c>
      <c r="N156" s="146">
        <v>-415.8</v>
      </c>
      <c r="O156" s="146">
        <v>-415.8</v>
      </c>
      <c r="P156" s="146">
        <v>-415.8</v>
      </c>
      <c r="Q156" s="146">
        <v>-415.8</v>
      </c>
      <c r="R156" s="146">
        <v>-415.8</v>
      </c>
      <c r="S156" s="146">
        <v>-425</v>
      </c>
      <c r="T156" s="146">
        <v>-425</v>
      </c>
      <c r="U156" s="146">
        <v>-422.3</v>
      </c>
      <c r="V156" s="146">
        <v>-425.3</v>
      </c>
      <c r="W156" s="146">
        <v>-412.2</v>
      </c>
      <c r="X156" s="146">
        <v>-413.7</v>
      </c>
      <c r="Y156" s="146">
        <v>-412.8</v>
      </c>
      <c r="Z156" s="146">
        <v>-412.1</v>
      </c>
      <c r="AA156" s="146">
        <v>-412.1</v>
      </c>
      <c r="AB156" s="146">
        <v>-412.1</v>
      </c>
      <c r="AC156" s="146">
        <v>-425.3</v>
      </c>
      <c r="AD156" s="146">
        <v>-422</v>
      </c>
      <c r="AE156" s="146">
        <v>-422</v>
      </c>
      <c r="AF156" s="146">
        <v>-422.4</v>
      </c>
      <c r="AG156" s="151"/>
      <c r="AH156" s="45">
        <f t="shared" ref="AH156:AH168" si="90">MAX(B156:AF156)</f>
        <v>-400</v>
      </c>
      <c r="AI156" s="46">
        <f t="shared" ref="AI156:AI168" si="91">MIN(B156:AF156)</f>
        <v>-426.4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88.9</v>
      </c>
      <c r="C157" s="138">
        <v>81.2</v>
      </c>
      <c r="D157" s="138">
        <v>84.6</v>
      </c>
      <c r="E157" s="138">
        <v>88</v>
      </c>
      <c r="F157" s="146">
        <v>89</v>
      </c>
      <c r="G157" s="146">
        <v>106.2</v>
      </c>
      <c r="H157" s="146">
        <v>106.3</v>
      </c>
      <c r="I157" s="146">
        <v>100.6</v>
      </c>
      <c r="J157" s="146">
        <v>96.8</v>
      </c>
      <c r="K157" s="146">
        <v>89.1</v>
      </c>
      <c r="L157" s="146">
        <v>87.1</v>
      </c>
      <c r="M157" s="146">
        <v>84.6</v>
      </c>
      <c r="N157" s="146">
        <v>84.6</v>
      </c>
      <c r="O157" s="146">
        <v>84.6</v>
      </c>
      <c r="P157" s="146">
        <v>84.6</v>
      </c>
      <c r="Q157" s="146">
        <v>84.6</v>
      </c>
      <c r="R157" s="146">
        <v>84.6</v>
      </c>
      <c r="S157" s="146">
        <v>78.5</v>
      </c>
      <c r="T157" s="146">
        <v>78.5</v>
      </c>
      <c r="U157" s="146">
        <v>31.3</v>
      </c>
      <c r="V157" s="146">
        <v>79.400000000000006</v>
      </c>
      <c r="W157" s="146">
        <v>85.1</v>
      </c>
      <c r="X157" s="146">
        <v>75.8</v>
      </c>
      <c r="Y157" s="146">
        <v>67.400000000000006</v>
      </c>
      <c r="Z157" s="146">
        <v>68.5</v>
      </c>
      <c r="AA157" s="146">
        <v>68.5</v>
      </c>
      <c r="AB157" s="146">
        <v>68.5</v>
      </c>
      <c r="AC157" s="146">
        <v>66.400000000000006</v>
      </c>
      <c r="AD157" s="146">
        <v>68.400000000000006</v>
      </c>
      <c r="AE157" s="146">
        <v>68.400000000000006</v>
      </c>
      <c r="AF157" s="146"/>
      <c r="AG157" s="151"/>
      <c r="AH157" s="45">
        <f t="shared" si="90"/>
        <v>106.3</v>
      </c>
      <c r="AI157" s="46">
        <f t="shared" si="91"/>
        <v>31.3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-10.3</v>
      </c>
      <c r="C158" s="138">
        <v>-9.8000000000000007</v>
      </c>
      <c r="D158" s="138">
        <v>4.5</v>
      </c>
      <c r="E158" s="138">
        <v>-15.6</v>
      </c>
      <c r="F158" s="146">
        <v>-7</v>
      </c>
      <c r="G158" s="146">
        <v>-17.7</v>
      </c>
      <c r="H158" s="146">
        <v>-25.3</v>
      </c>
      <c r="I158" s="146">
        <v>-30.2</v>
      </c>
      <c r="J158" s="146">
        <v>-45.7</v>
      </c>
      <c r="K158" s="146">
        <v>-47.9</v>
      </c>
      <c r="L158" s="146">
        <v>-46.2</v>
      </c>
      <c r="M158" s="146">
        <v>-37.9</v>
      </c>
      <c r="N158" s="146">
        <v>-37.9</v>
      </c>
      <c r="O158" s="146">
        <v>-37.9</v>
      </c>
      <c r="P158" s="146">
        <v>-37.9</v>
      </c>
      <c r="Q158" s="146">
        <v>-37.9</v>
      </c>
      <c r="R158" s="146">
        <v>-37.9</v>
      </c>
      <c r="S158" s="146">
        <v>-17</v>
      </c>
      <c r="T158" s="146">
        <v>-17</v>
      </c>
      <c r="U158" s="146">
        <v>-22.3</v>
      </c>
      <c r="V158" s="146">
        <v>-20</v>
      </c>
      <c r="W158" s="146">
        <v>-23.5</v>
      </c>
      <c r="X158" s="146">
        <v>-25.6</v>
      </c>
      <c r="Y158" s="146">
        <v>0</v>
      </c>
      <c r="Z158" s="146">
        <v>0</v>
      </c>
      <c r="AA158" s="146">
        <v>0</v>
      </c>
      <c r="AB158" s="146">
        <v>0</v>
      </c>
      <c r="AC158" s="146">
        <v>-30.3</v>
      </c>
      <c r="AD158" s="146">
        <v>-28.5</v>
      </c>
      <c r="AE158" s="146">
        <v>-28.5</v>
      </c>
      <c r="AF158" s="146">
        <v>-8.9</v>
      </c>
      <c r="AG158" s="140"/>
      <c r="AH158" s="45">
        <f t="shared" si="90"/>
        <v>4.5</v>
      </c>
      <c r="AI158" s="46">
        <f t="shared" si="91"/>
        <v>-47.9</v>
      </c>
      <c r="AM158" s="152"/>
      <c r="AN158" s="49"/>
      <c r="AO158" s="152"/>
    </row>
    <row r="159" spans="1:41" ht="15.75" thickBot="1" x14ac:dyDescent="0.3">
      <c r="A159" s="141" t="s">
        <v>120</v>
      </c>
      <c r="B159" s="138">
        <v>0</v>
      </c>
      <c r="C159" s="138">
        <v>0</v>
      </c>
      <c r="D159" s="138">
        <v>0</v>
      </c>
      <c r="E159" s="138">
        <v>0</v>
      </c>
      <c r="F159" s="116">
        <v>0</v>
      </c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90"/>
        <v>0</v>
      </c>
      <c r="AI159" s="46">
        <f t="shared" si="91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>
        <v>0</v>
      </c>
      <c r="C160" s="138">
        <v>0</v>
      </c>
      <c r="D160" s="138">
        <v>0</v>
      </c>
      <c r="E160" s="138">
        <v>0</v>
      </c>
      <c r="F160" s="116">
        <v>0</v>
      </c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90"/>
        <v>0</v>
      </c>
      <c r="AI160" s="46">
        <f t="shared" si="91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>
        <v>0</v>
      </c>
      <c r="C161" s="138">
        <v>0</v>
      </c>
      <c r="D161" s="138">
        <v>0</v>
      </c>
      <c r="E161" s="138">
        <v>0</v>
      </c>
      <c r="F161" s="116">
        <v>0</v>
      </c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90"/>
        <v>0</v>
      </c>
      <c r="AI161" s="46">
        <f t="shared" si="91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6"/>
      <c r="D162" s="156"/>
      <c r="E162" s="156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90"/>
        <v>0</v>
      </c>
      <c r="AI162" s="46">
        <f t="shared" si="91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 t="s">
        <v>151</v>
      </c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90"/>
        <v>0</v>
      </c>
      <c r="AI163" s="46">
        <f t="shared" si="91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5"/>
      <c r="D164" s="165"/>
      <c r="E164" s="165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90"/>
        <v>0</v>
      </c>
      <c r="AI164" s="46">
        <f t="shared" si="91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5"/>
      <c r="D165" s="165"/>
      <c r="E165" s="165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90"/>
        <v>0</v>
      </c>
      <c r="AI165" s="46">
        <f t="shared" si="91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5"/>
      <c r="D166" s="165"/>
      <c r="E166" s="165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90"/>
        <v>0</v>
      </c>
      <c r="AI166" s="46">
        <f t="shared" si="91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5"/>
      <c r="D167" s="165"/>
      <c r="E167" s="165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90"/>
        <v>0</v>
      </c>
      <c r="AI167" s="46">
        <f t="shared" si="91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1"/>
      <c r="D168" s="171"/>
      <c r="E168" s="171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90"/>
        <v>0</v>
      </c>
      <c r="AI168" s="46">
        <f t="shared" si="91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C169" si="92">(SUMPRODUCT((B11:B77&lt;&gt;0)*(B11:B77&lt;$AG$11:$AG$77)*($AG$11:$AG$77-B11:B77)))*0.8</f>
        <v>143.46</v>
      </c>
      <c r="C169" s="171">
        <f t="shared" si="92"/>
        <v>163.78</v>
      </c>
      <c r="D169" s="171">
        <f t="shared" ref="D169:E169" si="93">(SUMPRODUCT((D11:D77&lt;&gt;0)*(D11:D77&lt;$AG$11:$AG$77)*($AG$11:$AG$77-D11:D77)))*0.8</f>
        <v>195.70000000000002</v>
      </c>
      <c r="E169" s="171">
        <f t="shared" si="93"/>
        <v>174.42</v>
      </c>
      <c r="F169" s="171">
        <f t="shared" ref="F169:AF169" si="94">(SUMPRODUCT((F11:F77&lt;&gt;0)*(F11:F77&lt;$AG$11:$AG$77)*($AG$11:$AG$77-F11:F77)))*0.8</f>
        <v>174.42</v>
      </c>
      <c r="G169" s="171">
        <f t="shared" si="94"/>
        <v>185.93999999999997</v>
      </c>
      <c r="H169" s="171">
        <f t="shared" si="94"/>
        <v>185.93999999999997</v>
      </c>
      <c r="I169" s="171">
        <f t="shared" si="94"/>
        <v>185.45999999999998</v>
      </c>
      <c r="J169" s="171">
        <f t="shared" si="94"/>
        <v>167.45999999999998</v>
      </c>
      <c r="K169" s="171">
        <f t="shared" si="94"/>
        <v>139.90799999999999</v>
      </c>
      <c r="L169" s="171">
        <f t="shared" si="94"/>
        <v>139.90799999999999</v>
      </c>
      <c r="M169" s="171">
        <f t="shared" si="94"/>
        <v>127.82800000000003</v>
      </c>
      <c r="N169" s="171">
        <f t="shared" si="94"/>
        <v>127.82800000000003</v>
      </c>
      <c r="O169" s="171">
        <f t="shared" si="94"/>
        <v>148.46800000000002</v>
      </c>
      <c r="P169" s="171">
        <f t="shared" si="94"/>
        <v>148.46800000000002</v>
      </c>
      <c r="Q169" s="171">
        <f t="shared" si="94"/>
        <v>148.46800000000002</v>
      </c>
      <c r="R169" s="171">
        <f t="shared" si="94"/>
        <v>148.46800000000002</v>
      </c>
      <c r="S169" s="171">
        <f t="shared" si="94"/>
        <v>145.62</v>
      </c>
      <c r="T169" s="171">
        <f t="shared" si="94"/>
        <v>145.62</v>
      </c>
      <c r="U169" s="171">
        <f t="shared" si="94"/>
        <v>128.1</v>
      </c>
      <c r="V169" s="171">
        <f t="shared" si="94"/>
        <v>127.30000000000001</v>
      </c>
      <c r="W169" s="171">
        <f t="shared" si="94"/>
        <v>110.82</v>
      </c>
      <c r="X169" s="171">
        <f t="shared" si="94"/>
        <v>110.82</v>
      </c>
      <c r="Y169" s="171">
        <f t="shared" si="94"/>
        <v>110.82</v>
      </c>
      <c r="Z169" s="171">
        <f t="shared" si="94"/>
        <v>104.76800000000001</v>
      </c>
      <c r="AA169" s="171">
        <f t="shared" si="94"/>
        <v>104.76800000000001</v>
      </c>
      <c r="AB169" s="171">
        <f t="shared" si="94"/>
        <v>99.568000000000012</v>
      </c>
      <c r="AC169" s="171">
        <f t="shared" si="94"/>
        <v>103.06000000000002</v>
      </c>
      <c r="AD169" s="171">
        <f t="shared" si="94"/>
        <v>103.06000000000002</v>
      </c>
      <c r="AE169" s="171">
        <f t="shared" si="94"/>
        <v>103.06000000000002</v>
      </c>
      <c r="AF169" s="171">
        <f t="shared" si="94"/>
        <v>103.06000000000002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95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892.07499999999982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883.47499999999991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943.17499999999995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906.57499999999993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962.005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961.27499999999998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961.27499999999998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987.67499999999995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1005.1750000000001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962.43500000000006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962.43500000000006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860.33500000000004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860.33500000000004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886.13499999999999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886.13499999999999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859.93499999999995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859.93499999999995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815.875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824.875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802.17499999999995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789.77500000000009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819.27499999999986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819.27499999999986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819.27499999999986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779.71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763.41000000000008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756.91000000000008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760.67500000000018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750.67500000000018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750.67500000000018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786.10500000000002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95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95"/>
        <v>0</v>
      </c>
    </row>
    <row r="172" spans="1:41" x14ac:dyDescent="0.25">
      <c r="A172" s="110" t="s">
        <v>139</v>
      </c>
      <c r="B172" s="181">
        <v>0.3</v>
      </c>
      <c r="C172" s="181">
        <v>0.3</v>
      </c>
      <c r="D172" s="181">
        <v>0.3</v>
      </c>
      <c r="E172" s="181">
        <v>0.3</v>
      </c>
      <c r="F172" s="181">
        <f t="shared" ref="F172:R177" si="96">E172</f>
        <v>0.3</v>
      </c>
      <c r="G172" s="181">
        <f t="shared" si="96"/>
        <v>0.3</v>
      </c>
      <c r="H172" s="181">
        <f t="shared" si="96"/>
        <v>0.3</v>
      </c>
      <c r="I172" s="181">
        <f t="shared" si="96"/>
        <v>0.3</v>
      </c>
      <c r="J172" s="181">
        <f t="shared" si="96"/>
        <v>0.3</v>
      </c>
      <c r="K172" s="181">
        <f t="shared" si="96"/>
        <v>0.3</v>
      </c>
      <c r="L172" s="181">
        <f t="shared" si="96"/>
        <v>0.3</v>
      </c>
      <c r="M172" s="181">
        <f t="shared" si="96"/>
        <v>0.3</v>
      </c>
      <c r="N172" s="181">
        <f t="shared" si="96"/>
        <v>0.3</v>
      </c>
      <c r="O172" s="181">
        <f t="shared" si="96"/>
        <v>0.3</v>
      </c>
      <c r="P172" s="181">
        <f t="shared" si="96"/>
        <v>0.3</v>
      </c>
      <c r="Q172" s="181">
        <f t="shared" si="96"/>
        <v>0.3</v>
      </c>
      <c r="R172" s="181">
        <f t="shared" si="96"/>
        <v>0.3</v>
      </c>
      <c r="S172" s="181">
        <f t="shared" ref="S172:AF177" si="97">R172</f>
        <v>0.3</v>
      </c>
      <c r="T172" s="181">
        <f t="shared" si="97"/>
        <v>0.3</v>
      </c>
      <c r="U172" s="181">
        <f t="shared" si="97"/>
        <v>0.3</v>
      </c>
      <c r="V172" s="181">
        <f t="shared" si="97"/>
        <v>0.3</v>
      </c>
      <c r="W172" s="181">
        <f t="shared" si="97"/>
        <v>0.3</v>
      </c>
      <c r="X172" s="181">
        <f t="shared" si="97"/>
        <v>0.3</v>
      </c>
      <c r="Y172" s="181">
        <f t="shared" si="97"/>
        <v>0.3</v>
      </c>
      <c r="Z172" s="181">
        <f t="shared" si="97"/>
        <v>0.3</v>
      </c>
      <c r="AA172" s="181">
        <f t="shared" si="97"/>
        <v>0.3</v>
      </c>
      <c r="AB172" s="181">
        <f t="shared" si="97"/>
        <v>0.3</v>
      </c>
      <c r="AC172" s="181">
        <f t="shared" si="97"/>
        <v>0.3</v>
      </c>
      <c r="AD172" s="181">
        <f t="shared" si="97"/>
        <v>0.3</v>
      </c>
      <c r="AE172" s="181">
        <f t="shared" si="97"/>
        <v>0.3</v>
      </c>
      <c r="AF172" s="181">
        <f t="shared" si="97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98">AN$168*AM172</f>
        <v>28</v>
      </c>
      <c r="AO172" s="134">
        <f t="shared" si="95"/>
        <v>0</v>
      </c>
    </row>
    <row r="173" spans="1:41" x14ac:dyDescent="0.25">
      <c r="A173" s="113" t="s">
        <v>141</v>
      </c>
      <c r="B173" s="183">
        <v>0.4</v>
      </c>
      <c r="C173" s="183">
        <v>0.4</v>
      </c>
      <c r="D173" s="183">
        <v>0.4</v>
      </c>
      <c r="E173" s="183">
        <v>0.4</v>
      </c>
      <c r="F173" s="183">
        <f t="shared" si="96"/>
        <v>0.4</v>
      </c>
      <c r="G173" s="183">
        <f t="shared" si="96"/>
        <v>0.4</v>
      </c>
      <c r="H173" s="183">
        <f t="shared" si="96"/>
        <v>0.4</v>
      </c>
      <c r="I173" s="183">
        <f t="shared" si="96"/>
        <v>0.4</v>
      </c>
      <c r="J173" s="183">
        <f t="shared" si="96"/>
        <v>0.4</v>
      </c>
      <c r="K173" s="183">
        <f t="shared" si="96"/>
        <v>0.4</v>
      </c>
      <c r="L173" s="183">
        <f t="shared" si="96"/>
        <v>0.4</v>
      </c>
      <c r="M173" s="183">
        <f t="shared" si="96"/>
        <v>0.4</v>
      </c>
      <c r="N173" s="183">
        <f t="shared" si="96"/>
        <v>0.4</v>
      </c>
      <c r="O173" s="183">
        <f t="shared" si="96"/>
        <v>0.4</v>
      </c>
      <c r="P173" s="183">
        <f t="shared" si="96"/>
        <v>0.4</v>
      </c>
      <c r="Q173" s="183">
        <f t="shared" si="96"/>
        <v>0.4</v>
      </c>
      <c r="R173" s="183">
        <f t="shared" si="96"/>
        <v>0.4</v>
      </c>
      <c r="S173" s="183">
        <f t="shared" si="97"/>
        <v>0.4</v>
      </c>
      <c r="T173" s="183">
        <f t="shared" si="97"/>
        <v>0.4</v>
      </c>
      <c r="U173" s="183">
        <f t="shared" si="97"/>
        <v>0.4</v>
      </c>
      <c r="V173" s="183">
        <f t="shared" si="97"/>
        <v>0.4</v>
      </c>
      <c r="W173" s="183">
        <f t="shared" si="97"/>
        <v>0.4</v>
      </c>
      <c r="X173" s="183">
        <f t="shared" si="97"/>
        <v>0.4</v>
      </c>
      <c r="Y173" s="183">
        <f t="shared" si="97"/>
        <v>0.4</v>
      </c>
      <c r="Z173" s="183">
        <f t="shared" si="97"/>
        <v>0.4</v>
      </c>
      <c r="AA173" s="183">
        <f t="shared" si="97"/>
        <v>0.4</v>
      </c>
      <c r="AB173" s="183">
        <f t="shared" si="97"/>
        <v>0.4</v>
      </c>
      <c r="AC173" s="183">
        <f t="shared" si="97"/>
        <v>0.4</v>
      </c>
      <c r="AD173" s="183">
        <f t="shared" si="97"/>
        <v>0.4</v>
      </c>
      <c r="AE173" s="183">
        <f t="shared" si="97"/>
        <v>0.4</v>
      </c>
      <c r="AF173" s="183">
        <f t="shared" si="97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98"/>
        <v>60</v>
      </c>
      <c r="AO173" s="136">
        <f t="shared" si="95"/>
        <v>0</v>
      </c>
    </row>
    <row r="174" spans="1:41" x14ac:dyDescent="0.25">
      <c r="A174" s="113" t="s">
        <v>143</v>
      </c>
      <c r="B174" s="183">
        <v>1.5</v>
      </c>
      <c r="C174" s="183">
        <v>1.5</v>
      </c>
      <c r="D174" s="183">
        <v>1.5</v>
      </c>
      <c r="E174" s="183">
        <v>1.5</v>
      </c>
      <c r="F174" s="183">
        <f t="shared" si="96"/>
        <v>1.5</v>
      </c>
      <c r="G174" s="183">
        <f t="shared" si="96"/>
        <v>1.5</v>
      </c>
      <c r="H174" s="183">
        <f t="shared" si="96"/>
        <v>1.5</v>
      </c>
      <c r="I174" s="183">
        <f t="shared" si="96"/>
        <v>1.5</v>
      </c>
      <c r="J174" s="183">
        <f t="shared" si="96"/>
        <v>1.5</v>
      </c>
      <c r="K174" s="183">
        <f t="shared" si="96"/>
        <v>1.5</v>
      </c>
      <c r="L174" s="183">
        <f t="shared" si="96"/>
        <v>1.5</v>
      </c>
      <c r="M174" s="183">
        <f t="shared" si="96"/>
        <v>1.5</v>
      </c>
      <c r="N174" s="183">
        <f t="shared" si="96"/>
        <v>1.5</v>
      </c>
      <c r="O174" s="183">
        <f t="shared" si="96"/>
        <v>1.5</v>
      </c>
      <c r="P174" s="183">
        <f t="shared" si="96"/>
        <v>1.5</v>
      </c>
      <c r="Q174" s="183">
        <f t="shared" si="96"/>
        <v>1.5</v>
      </c>
      <c r="R174" s="183">
        <f t="shared" si="96"/>
        <v>1.5</v>
      </c>
      <c r="S174" s="183">
        <f t="shared" si="97"/>
        <v>1.5</v>
      </c>
      <c r="T174" s="183">
        <f t="shared" si="97"/>
        <v>1.5</v>
      </c>
      <c r="U174" s="183">
        <f t="shared" si="97"/>
        <v>1.5</v>
      </c>
      <c r="V174" s="183">
        <f t="shared" si="97"/>
        <v>1.5</v>
      </c>
      <c r="W174" s="183">
        <f t="shared" si="97"/>
        <v>1.5</v>
      </c>
      <c r="X174" s="183">
        <f t="shared" si="97"/>
        <v>1.5</v>
      </c>
      <c r="Y174" s="183">
        <f t="shared" si="97"/>
        <v>1.5</v>
      </c>
      <c r="Z174" s="183">
        <f t="shared" si="97"/>
        <v>1.5</v>
      </c>
      <c r="AA174" s="183">
        <f t="shared" si="97"/>
        <v>1.5</v>
      </c>
      <c r="AB174" s="183">
        <f t="shared" si="97"/>
        <v>1.5</v>
      </c>
      <c r="AC174" s="183">
        <f t="shared" si="97"/>
        <v>1.5</v>
      </c>
      <c r="AD174" s="183">
        <f t="shared" si="97"/>
        <v>1.5</v>
      </c>
      <c r="AE174" s="183">
        <f t="shared" si="97"/>
        <v>1.5</v>
      </c>
      <c r="AF174" s="183">
        <f t="shared" si="97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98"/>
        <v>12</v>
      </c>
      <c r="AO174" s="136">
        <f t="shared" si="95"/>
        <v>0</v>
      </c>
    </row>
    <row r="175" spans="1:41" x14ac:dyDescent="0.25">
      <c r="A175" s="113" t="s">
        <v>145</v>
      </c>
      <c r="B175" s="183">
        <v>0.3</v>
      </c>
      <c r="C175" s="183">
        <v>0.3</v>
      </c>
      <c r="D175" s="183">
        <v>0.3</v>
      </c>
      <c r="E175" s="183">
        <v>0.3</v>
      </c>
      <c r="F175" s="183">
        <f t="shared" si="96"/>
        <v>0.3</v>
      </c>
      <c r="G175" s="183">
        <f t="shared" si="96"/>
        <v>0.3</v>
      </c>
      <c r="H175" s="183">
        <f t="shared" si="96"/>
        <v>0.3</v>
      </c>
      <c r="I175" s="183">
        <f t="shared" si="96"/>
        <v>0.3</v>
      </c>
      <c r="J175" s="183">
        <f t="shared" si="96"/>
        <v>0.3</v>
      </c>
      <c r="K175" s="183">
        <f t="shared" si="96"/>
        <v>0.3</v>
      </c>
      <c r="L175" s="183">
        <f t="shared" si="96"/>
        <v>0.3</v>
      </c>
      <c r="M175" s="183">
        <f t="shared" si="96"/>
        <v>0.3</v>
      </c>
      <c r="N175" s="183">
        <f t="shared" si="96"/>
        <v>0.3</v>
      </c>
      <c r="O175" s="183">
        <f t="shared" si="96"/>
        <v>0.3</v>
      </c>
      <c r="P175" s="183">
        <f t="shared" si="96"/>
        <v>0.3</v>
      </c>
      <c r="Q175" s="183">
        <f t="shared" si="96"/>
        <v>0.3</v>
      </c>
      <c r="R175" s="183">
        <f t="shared" si="96"/>
        <v>0.3</v>
      </c>
      <c r="S175" s="183">
        <f t="shared" si="97"/>
        <v>0.3</v>
      </c>
      <c r="T175" s="183">
        <f t="shared" si="97"/>
        <v>0.3</v>
      </c>
      <c r="U175" s="183">
        <f t="shared" si="97"/>
        <v>0.3</v>
      </c>
      <c r="V175" s="183">
        <f t="shared" si="97"/>
        <v>0.3</v>
      </c>
      <c r="W175" s="183">
        <f t="shared" si="97"/>
        <v>0.3</v>
      </c>
      <c r="X175" s="183">
        <f t="shared" si="97"/>
        <v>0.3</v>
      </c>
      <c r="Y175" s="183">
        <f t="shared" si="97"/>
        <v>0.3</v>
      </c>
      <c r="Z175" s="183">
        <v>0.3</v>
      </c>
      <c r="AA175" s="183">
        <f t="shared" si="97"/>
        <v>0.3</v>
      </c>
      <c r="AB175" s="183">
        <f t="shared" si="97"/>
        <v>0.3</v>
      </c>
      <c r="AC175" s="183">
        <f t="shared" si="97"/>
        <v>0.3</v>
      </c>
      <c r="AD175" s="183">
        <f t="shared" si="97"/>
        <v>0.3</v>
      </c>
      <c r="AE175" s="183">
        <f t="shared" si="97"/>
        <v>0.3</v>
      </c>
      <c r="AF175" s="183">
        <f t="shared" si="97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98"/>
        <v>11</v>
      </c>
      <c r="AO175" s="136">
        <f t="shared" si="95"/>
        <v>0</v>
      </c>
    </row>
    <row r="176" spans="1:41" x14ac:dyDescent="0.25">
      <c r="A176" s="113" t="s">
        <v>147</v>
      </c>
      <c r="B176" s="183">
        <v>0.4</v>
      </c>
      <c r="C176" s="183">
        <v>0.4</v>
      </c>
      <c r="D176" s="183">
        <v>0.4</v>
      </c>
      <c r="E176" s="183">
        <v>0.4</v>
      </c>
      <c r="F176" s="183">
        <f t="shared" si="96"/>
        <v>0.4</v>
      </c>
      <c r="G176" s="183">
        <f t="shared" si="96"/>
        <v>0.4</v>
      </c>
      <c r="H176" s="183">
        <f t="shared" si="96"/>
        <v>0.4</v>
      </c>
      <c r="I176" s="183">
        <f t="shared" si="96"/>
        <v>0.4</v>
      </c>
      <c r="J176" s="183">
        <f t="shared" si="96"/>
        <v>0.4</v>
      </c>
      <c r="K176" s="183">
        <f t="shared" si="96"/>
        <v>0.4</v>
      </c>
      <c r="L176" s="183">
        <f t="shared" si="96"/>
        <v>0.4</v>
      </c>
      <c r="M176" s="183">
        <f t="shared" si="96"/>
        <v>0.4</v>
      </c>
      <c r="N176" s="183">
        <f t="shared" si="96"/>
        <v>0.4</v>
      </c>
      <c r="O176" s="183">
        <f t="shared" si="96"/>
        <v>0.4</v>
      </c>
      <c r="P176" s="183">
        <f t="shared" si="96"/>
        <v>0.4</v>
      </c>
      <c r="Q176" s="183">
        <f t="shared" si="96"/>
        <v>0.4</v>
      </c>
      <c r="R176" s="183">
        <f t="shared" si="96"/>
        <v>0.4</v>
      </c>
      <c r="S176" s="183">
        <f t="shared" si="97"/>
        <v>0.4</v>
      </c>
      <c r="T176" s="183">
        <f t="shared" si="97"/>
        <v>0.4</v>
      </c>
      <c r="U176" s="183">
        <f t="shared" si="97"/>
        <v>0.4</v>
      </c>
      <c r="V176" s="183">
        <f t="shared" si="97"/>
        <v>0.4</v>
      </c>
      <c r="W176" s="183">
        <f t="shared" si="97"/>
        <v>0.4</v>
      </c>
      <c r="X176" s="183">
        <f t="shared" si="97"/>
        <v>0.4</v>
      </c>
      <c r="Y176" s="183">
        <f t="shared" si="97"/>
        <v>0.4</v>
      </c>
      <c r="Z176" s="183">
        <f t="shared" si="97"/>
        <v>0.4</v>
      </c>
      <c r="AA176" s="183">
        <f t="shared" si="97"/>
        <v>0.4</v>
      </c>
      <c r="AB176" s="183">
        <f t="shared" si="97"/>
        <v>0.4</v>
      </c>
      <c r="AC176" s="183">
        <f t="shared" si="97"/>
        <v>0.4</v>
      </c>
      <c r="AD176" s="183">
        <f t="shared" si="97"/>
        <v>0.4</v>
      </c>
      <c r="AE176" s="183">
        <f t="shared" si="97"/>
        <v>0.4</v>
      </c>
      <c r="AF176" s="183">
        <f t="shared" si="97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98"/>
        <v>36</v>
      </c>
      <c r="AO176" s="136">
        <f t="shared" si="95"/>
        <v>0</v>
      </c>
    </row>
    <row r="177" spans="1:41" ht="15.75" thickBot="1" x14ac:dyDescent="0.3">
      <c r="A177" s="185" t="s">
        <v>149</v>
      </c>
      <c r="B177" s="186">
        <v>0.64</v>
      </c>
      <c r="C177" s="186">
        <v>0.64</v>
      </c>
      <c r="D177" s="186">
        <v>0.64</v>
      </c>
      <c r="E177" s="186">
        <v>0.64</v>
      </c>
      <c r="F177" s="186">
        <f t="shared" si="96"/>
        <v>0.64</v>
      </c>
      <c r="G177" s="186">
        <f t="shared" si="96"/>
        <v>0.64</v>
      </c>
      <c r="H177" s="186">
        <f t="shared" si="96"/>
        <v>0.64</v>
      </c>
      <c r="I177" s="186">
        <f t="shared" si="96"/>
        <v>0.64</v>
      </c>
      <c r="J177" s="186">
        <f t="shared" si="96"/>
        <v>0.64</v>
      </c>
      <c r="K177" s="186">
        <f t="shared" si="96"/>
        <v>0.64</v>
      </c>
      <c r="L177" s="186">
        <f t="shared" si="96"/>
        <v>0.64</v>
      </c>
      <c r="M177" s="186">
        <f t="shared" si="96"/>
        <v>0.64</v>
      </c>
      <c r="N177" s="186">
        <f t="shared" si="96"/>
        <v>0.64</v>
      </c>
      <c r="O177" s="186">
        <f t="shared" si="96"/>
        <v>0.64</v>
      </c>
      <c r="P177" s="186">
        <f t="shared" si="96"/>
        <v>0.64</v>
      </c>
      <c r="Q177" s="186">
        <f t="shared" si="96"/>
        <v>0.64</v>
      </c>
      <c r="R177" s="186">
        <f t="shared" si="96"/>
        <v>0.64</v>
      </c>
      <c r="S177" s="186">
        <f t="shared" si="97"/>
        <v>0.64</v>
      </c>
      <c r="T177" s="186">
        <f t="shared" si="97"/>
        <v>0.64</v>
      </c>
      <c r="U177" s="186">
        <f t="shared" si="97"/>
        <v>0.64</v>
      </c>
      <c r="V177" s="186">
        <f t="shared" si="97"/>
        <v>0.64</v>
      </c>
      <c r="W177" s="186">
        <f t="shared" si="97"/>
        <v>0.64</v>
      </c>
      <c r="X177" s="186">
        <f t="shared" si="97"/>
        <v>0.64</v>
      </c>
      <c r="Y177" s="186">
        <f t="shared" si="97"/>
        <v>0.64</v>
      </c>
      <c r="Z177" s="186">
        <f t="shared" si="97"/>
        <v>0.64</v>
      </c>
      <c r="AA177" s="186">
        <f t="shared" si="97"/>
        <v>0.64</v>
      </c>
      <c r="AB177" s="186">
        <f t="shared" si="97"/>
        <v>0.64</v>
      </c>
      <c r="AC177" s="186">
        <f t="shared" si="97"/>
        <v>0.64</v>
      </c>
      <c r="AD177" s="186">
        <f t="shared" si="97"/>
        <v>0.64</v>
      </c>
      <c r="AE177" s="186">
        <f t="shared" si="97"/>
        <v>0.64</v>
      </c>
      <c r="AF177" s="186">
        <f t="shared" si="97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98"/>
        <v>45</v>
      </c>
      <c r="AO177" s="136">
        <f t="shared" si="95"/>
        <v>0</v>
      </c>
    </row>
    <row r="178" spans="1:41" ht="15.75" thickBot="1" x14ac:dyDescent="0.3">
      <c r="A178" s="188" t="s">
        <v>53</v>
      </c>
      <c r="B178" s="189">
        <v>3.54</v>
      </c>
      <c r="C178" s="189">
        <v>3.54</v>
      </c>
      <c r="D178" s="189">
        <v>3.54</v>
      </c>
      <c r="E178" s="189">
        <v>3.54</v>
      </c>
      <c r="F178" s="189">
        <f t="shared" ref="F178:AG178" si="99">SUM(F172:F177)</f>
        <v>3.54</v>
      </c>
      <c r="G178" s="189">
        <f t="shared" si="99"/>
        <v>3.54</v>
      </c>
      <c r="H178" s="189">
        <f t="shared" si="99"/>
        <v>3.54</v>
      </c>
      <c r="I178" s="189">
        <f t="shared" si="99"/>
        <v>3.54</v>
      </c>
      <c r="J178" s="189">
        <f t="shared" si="99"/>
        <v>3.54</v>
      </c>
      <c r="K178" s="189">
        <f t="shared" si="99"/>
        <v>3.54</v>
      </c>
      <c r="L178" s="189">
        <f t="shared" si="99"/>
        <v>3.54</v>
      </c>
      <c r="M178" s="189">
        <f t="shared" si="99"/>
        <v>3.54</v>
      </c>
      <c r="N178" s="189">
        <f t="shared" si="99"/>
        <v>3.54</v>
      </c>
      <c r="O178" s="189">
        <f t="shared" si="99"/>
        <v>3.54</v>
      </c>
      <c r="P178" s="189">
        <f t="shared" si="99"/>
        <v>3.54</v>
      </c>
      <c r="Q178" s="189">
        <f t="shared" si="99"/>
        <v>3.54</v>
      </c>
      <c r="R178" s="189">
        <f t="shared" si="99"/>
        <v>3.54</v>
      </c>
      <c r="S178" s="189">
        <f t="shared" si="99"/>
        <v>3.54</v>
      </c>
      <c r="T178" s="189">
        <f t="shared" si="99"/>
        <v>3.54</v>
      </c>
      <c r="U178" s="189">
        <f t="shared" si="99"/>
        <v>3.54</v>
      </c>
      <c r="V178" s="189">
        <f t="shared" si="99"/>
        <v>3.54</v>
      </c>
      <c r="W178" s="189">
        <f t="shared" si="99"/>
        <v>3.54</v>
      </c>
      <c r="X178" s="189">
        <f t="shared" si="99"/>
        <v>3.54</v>
      </c>
      <c r="Y178" s="189">
        <f t="shared" si="99"/>
        <v>3.54</v>
      </c>
      <c r="Z178" s="189">
        <f t="shared" si="99"/>
        <v>3.54</v>
      </c>
      <c r="AA178" s="189">
        <f t="shared" si="99"/>
        <v>3.54</v>
      </c>
      <c r="AB178" s="189">
        <f t="shared" si="99"/>
        <v>3.54</v>
      </c>
      <c r="AC178" s="189">
        <f t="shared" si="99"/>
        <v>3.54</v>
      </c>
      <c r="AD178" s="189">
        <f t="shared" si="99"/>
        <v>3.54</v>
      </c>
      <c r="AE178" s="189">
        <f t="shared" si="99"/>
        <v>3.54</v>
      </c>
      <c r="AF178" s="189">
        <f t="shared" si="99"/>
        <v>3.54</v>
      </c>
      <c r="AG178" s="190">
        <f t="shared" si="99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v>0</v>
      </c>
      <c r="D180" s="181">
        <v>0</v>
      </c>
      <c r="E180" s="181">
        <v>0</v>
      </c>
      <c r="F180" s="181">
        <f t="shared" ref="F180:R195" si="100">E180</f>
        <v>0</v>
      </c>
      <c r="G180" s="181">
        <f t="shared" si="100"/>
        <v>0</v>
      </c>
      <c r="H180" s="181">
        <f t="shared" si="100"/>
        <v>0</v>
      </c>
      <c r="I180" s="181">
        <f t="shared" si="100"/>
        <v>0</v>
      </c>
      <c r="J180" s="181">
        <f t="shared" si="100"/>
        <v>0</v>
      </c>
      <c r="K180" s="181">
        <f t="shared" si="100"/>
        <v>0</v>
      </c>
      <c r="L180" s="181">
        <f t="shared" si="100"/>
        <v>0</v>
      </c>
      <c r="M180" s="181">
        <f t="shared" si="100"/>
        <v>0</v>
      </c>
      <c r="N180" s="181">
        <f t="shared" si="100"/>
        <v>0</v>
      </c>
      <c r="O180" s="181">
        <f t="shared" si="100"/>
        <v>0</v>
      </c>
      <c r="P180" s="181">
        <f t="shared" si="100"/>
        <v>0</v>
      </c>
      <c r="Q180" s="181">
        <f t="shared" si="100"/>
        <v>0</v>
      </c>
      <c r="R180" s="181">
        <f t="shared" si="100"/>
        <v>0</v>
      </c>
      <c r="S180" s="181">
        <f t="shared" ref="S180:AF195" si="101">R180</f>
        <v>0</v>
      </c>
      <c r="T180" s="181">
        <f t="shared" si="101"/>
        <v>0</v>
      </c>
      <c r="U180" s="181">
        <f t="shared" si="101"/>
        <v>0</v>
      </c>
      <c r="V180" s="181">
        <f t="shared" si="101"/>
        <v>0</v>
      </c>
      <c r="W180" s="181">
        <f t="shared" si="101"/>
        <v>0</v>
      </c>
      <c r="X180" s="181">
        <f t="shared" si="101"/>
        <v>0</v>
      </c>
      <c r="Y180" s="181">
        <f t="shared" si="101"/>
        <v>0</v>
      </c>
      <c r="Z180" s="181">
        <f t="shared" si="101"/>
        <v>0</v>
      </c>
      <c r="AA180" s="181">
        <f t="shared" si="101"/>
        <v>0</v>
      </c>
      <c r="AB180" s="181">
        <f t="shared" si="101"/>
        <v>0</v>
      </c>
      <c r="AC180" s="181">
        <f t="shared" si="101"/>
        <v>0</v>
      </c>
      <c r="AD180" s="181">
        <f t="shared" si="101"/>
        <v>0</v>
      </c>
      <c r="AE180" s="181">
        <f t="shared" si="101"/>
        <v>0</v>
      </c>
      <c r="AF180" s="194">
        <f t="shared" si="101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v>0</v>
      </c>
      <c r="D181" s="183">
        <v>0</v>
      </c>
      <c r="E181" s="183">
        <v>0</v>
      </c>
      <c r="F181" s="183">
        <f t="shared" si="100"/>
        <v>0</v>
      </c>
      <c r="G181" s="183">
        <f t="shared" si="100"/>
        <v>0</v>
      </c>
      <c r="H181" s="183">
        <f t="shared" si="100"/>
        <v>0</v>
      </c>
      <c r="I181" s="183">
        <f t="shared" si="100"/>
        <v>0</v>
      </c>
      <c r="J181" s="183">
        <f t="shared" si="100"/>
        <v>0</v>
      </c>
      <c r="K181" s="183">
        <f t="shared" si="100"/>
        <v>0</v>
      </c>
      <c r="L181" s="183">
        <f t="shared" si="100"/>
        <v>0</v>
      </c>
      <c r="M181" s="183">
        <f t="shared" si="100"/>
        <v>0</v>
      </c>
      <c r="N181" s="183">
        <f t="shared" si="100"/>
        <v>0</v>
      </c>
      <c r="O181" s="183">
        <f t="shared" si="100"/>
        <v>0</v>
      </c>
      <c r="P181" s="183">
        <f t="shared" si="100"/>
        <v>0</v>
      </c>
      <c r="Q181" s="183">
        <f t="shared" si="100"/>
        <v>0</v>
      </c>
      <c r="R181" s="183">
        <f t="shared" si="100"/>
        <v>0</v>
      </c>
      <c r="S181" s="183">
        <f t="shared" si="101"/>
        <v>0</v>
      </c>
      <c r="T181" s="183">
        <f t="shared" si="101"/>
        <v>0</v>
      </c>
      <c r="U181" s="183">
        <f t="shared" si="101"/>
        <v>0</v>
      </c>
      <c r="V181" s="183">
        <f t="shared" si="101"/>
        <v>0</v>
      </c>
      <c r="W181" s="183">
        <f t="shared" si="101"/>
        <v>0</v>
      </c>
      <c r="X181" s="183">
        <f t="shared" si="101"/>
        <v>0</v>
      </c>
      <c r="Y181" s="183">
        <f t="shared" si="101"/>
        <v>0</v>
      </c>
      <c r="Z181" s="183">
        <f t="shared" si="101"/>
        <v>0</v>
      </c>
      <c r="AA181" s="183">
        <f t="shared" si="101"/>
        <v>0</v>
      </c>
      <c r="AB181" s="183">
        <f t="shared" si="101"/>
        <v>0</v>
      </c>
      <c r="AC181" s="183">
        <f t="shared" si="101"/>
        <v>0</v>
      </c>
      <c r="AD181" s="183">
        <f t="shared" si="101"/>
        <v>0</v>
      </c>
      <c r="AE181" s="183">
        <f t="shared" si="101"/>
        <v>0</v>
      </c>
      <c r="AF181" s="196">
        <f t="shared" si="101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v>0</v>
      </c>
      <c r="D182" s="183">
        <v>0</v>
      </c>
      <c r="E182" s="183">
        <v>0</v>
      </c>
      <c r="F182" s="183">
        <f t="shared" si="100"/>
        <v>0</v>
      </c>
      <c r="G182" s="183">
        <f t="shared" si="100"/>
        <v>0</v>
      </c>
      <c r="H182" s="183">
        <f t="shared" si="100"/>
        <v>0</v>
      </c>
      <c r="I182" s="183">
        <f t="shared" si="100"/>
        <v>0</v>
      </c>
      <c r="J182" s="183">
        <f t="shared" si="100"/>
        <v>0</v>
      </c>
      <c r="K182" s="183">
        <f t="shared" si="100"/>
        <v>0</v>
      </c>
      <c r="L182" s="183">
        <f t="shared" si="100"/>
        <v>0</v>
      </c>
      <c r="M182" s="183">
        <f t="shared" si="100"/>
        <v>0</v>
      </c>
      <c r="N182" s="183">
        <f t="shared" si="100"/>
        <v>0</v>
      </c>
      <c r="O182" s="183">
        <f t="shared" si="100"/>
        <v>0</v>
      </c>
      <c r="P182" s="183">
        <f t="shared" si="100"/>
        <v>0</v>
      </c>
      <c r="Q182" s="183">
        <f t="shared" si="100"/>
        <v>0</v>
      </c>
      <c r="R182" s="183">
        <f t="shared" si="100"/>
        <v>0</v>
      </c>
      <c r="S182" s="183">
        <f t="shared" si="101"/>
        <v>0</v>
      </c>
      <c r="T182" s="183">
        <f t="shared" si="101"/>
        <v>0</v>
      </c>
      <c r="U182" s="183">
        <f t="shared" si="101"/>
        <v>0</v>
      </c>
      <c r="V182" s="183">
        <f t="shared" si="101"/>
        <v>0</v>
      </c>
      <c r="W182" s="183">
        <f t="shared" si="101"/>
        <v>0</v>
      </c>
      <c r="X182" s="183">
        <f t="shared" si="101"/>
        <v>0</v>
      </c>
      <c r="Y182" s="183">
        <f t="shared" si="101"/>
        <v>0</v>
      </c>
      <c r="Z182" s="183">
        <f t="shared" si="101"/>
        <v>0</v>
      </c>
      <c r="AA182" s="183">
        <f t="shared" si="101"/>
        <v>0</v>
      </c>
      <c r="AB182" s="183">
        <f t="shared" si="101"/>
        <v>0</v>
      </c>
      <c r="AC182" s="183">
        <f t="shared" si="101"/>
        <v>0</v>
      </c>
      <c r="AD182" s="183">
        <f t="shared" si="101"/>
        <v>0</v>
      </c>
      <c r="AE182" s="183">
        <f t="shared" si="101"/>
        <v>0</v>
      </c>
      <c r="AF182" s="196">
        <f t="shared" si="101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v>0</v>
      </c>
      <c r="D183" s="183">
        <v>0</v>
      </c>
      <c r="E183" s="183">
        <v>0</v>
      </c>
      <c r="F183" s="183">
        <f t="shared" si="100"/>
        <v>0</v>
      </c>
      <c r="G183" s="183">
        <f t="shared" si="100"/>
        <v>0</v>
      </c>
      <c r="H183" s="183">
        <f t="shared" si="100"/>
        <v>0</v>
      </c>
      <c r="I183" s="183">
        <f t="shared" si="100"/>
        <v>0</v>
      </c>
      <c r="J183" s="183">
        <f t="shared" si="100"/>
        <v>0</v>
      </c>
      <c r="K183" s="183">
        <f t="shared" si="100"/>
        <v>0</v>
      </c>
      <c r="L183" s="183">
        <f t="shared" si="100"/>
        <v>0</v>
      </c>
      <c r="M183" s="183">
        <f t="shared" si="100"/>
        <v>0</v>
      </c>
      <c r="N183" s="183">
        <f t="shared" si="100"/>
        <v>0</v>
      </c>
      <c r="O183" s="183">
        <f t="shared" si="100"/>
        <v>0</v>
      </c>
      <c r="P183" s="183">
        <f t="shared" si="100"/>
        <v>0</v>
      </c>
      <c r="Q183" s="183">
        <f t="shared" si="100"/>
        <v>0</v>
      </c>
      <c r="R183" s="183">
        <f t="shared" si="100"/>
        <v>0</v>
      </c>
      <c r="S183" s="183">
        <f t="shared" si="101"/>
        <v>0</v>
      </c>
      <c r="T183" s="183">
        <f t="shared" si="101"/>
        <v>0</v>
      </c>
      <c r="U183" s="183">
        <f t="shared" si="101"/>
        <v>0</v>
      </c>
      <c r="V183" s="183">
        <f t="shared" si="101"/>
        <v>0</v>
      </c>
      <c r="W183" s="183">
        <f t="shared" si="101"/>
        <v>0</v>
      </c>
      <c r="X183" s="183">
        <f t="shared" si="101"/>
        <v>0</v>
      </c>
      <c r="Y183" s="183">
        <f t="shared" si="101"/>
        <v>0</v>
      </c>
      <c r="Z183" s="183">
        <f t="shared" si="101"/>
        <v>0</v>
      </c>
      <c r="AA183" s="183">
        <f t="shared" si="101"/>
        <v>0</v>
      </c>
      <c r="AB183" s="183">
        <f t="shared" si="101"/>
        <v>0</v>
      </c>
      <c r="AC183" s="183">
        <f t="shared" si="101"/>
        <v>0</v>
      </c>
      <c r="AD183" s="183">
        <f t="shared" si="101"/>
        <v>0</v>
      </c>
      <c r="AE183" s="183">
        <f t="shared" si="101"/>
        <v>0</v>
      </c>
      <c r="AF183" s="196">
        <f t="shared" si="101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v>0</v>
      </c>
      <c r="D184" s="183">
        <v>0</v>
      </c>
      <c r="E184" s="183">
        <v>0</v>
      </c>
      <c r="F184" s="183">
        <f t="shared" si="100"/>
        <v>0</v>
      </c>
      <c r="G184" s="183">
        <f t="shared" si="100"/>
        <v>0</v>
      </c>
      <c r="H184" s="183">
        <f t="shared" si="100"/>
        <v>0</v>
      </c>
      <c r="I184" s="183">
        <f t="shared" si="100"/>
        <v>0</v>
      </c>
      <c r="J184" s="183">
        <f t="shared" si="100"/>
        <v>0</v>
      </c>
      <c r="K184" s="183">
        <f t="shared" si="100"/>
        <v>0</v>
      </c>
      <c r="L184" s="183">
        <f t="shared" si="100"/>
        <v>0</v>
      </c>
      <c r="M184" s="183">
        <f t="shared" si="100"/>
        <v>0</v>
      </c>
      <c r="N184" s="183">
        <f t="shared" si="100"/>
        <v>0</v>
      </c>
      <c r="O184" s="183">
        <f t="shared" si="100"/>
        <v>0</v>
      </c>
      <c r="P184" s="183">
        <f t="shared" si="100"/>
        <v>0</v>
      </c>
      <c r="Q184" s="183">
        <f t="shared" si="100"/>
        <v>0</v>
      </c>
      <c r="R184" s="183">
        <f t="shared" si="100"/>
        <v>0</v>
      </c>
      <c r="S184" s="183">
        <f t="shared" si="101"/>
        <v>0</v>
      </c>
      <c r="T184" s="183">
        <f t="shared" si="101"/>
        <v>0</v>
      </c>
      <c r="U184" s="183">
        <f t="shared" si="101"/>
        <v>0</v>
      </c>
      <c r="V184" s="183">
        <f t="shared" si="101"/>
        <v>0</v>
      </c>
      <c r="W184" s="183">
        <f t="shared" si="101"/>
        <v>0</v>
      </c>
      <c r="X184" s="183">
        <f t="shared" si="101"/>
        <v>0</v>
      </c>
      <c r="Y184" s="183">
        <f t="shared" si="101"/>
        <v>0</v>
      </c>
      <c r="Z184" s="183">
        <f t="shared" si="101"/>
        <v>0</v>
      </c>
      <c r="AA184" s="183">
        <f t="shared" si="101"/>
        <v>0</v>
      </c>
      <c r="AB184" s="183">
        <f t="shared" si="101"/>
        <v>0</v>
      </c>
      <c r="AC184" s="183">
        <f t="shared" si="101"/>
        <v>0</v>
      </c>
      <c r="AD184" s="183">
        <f t="shared" si="101"/>
        <v>0</v>
      </c>
      <c r="AE184" s="183">
        <f t="shared" si="101"/>
        <v>0</v>
      </c>
      <c r="AF184" s="196">
        <f t="shared" si="101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v>0</v>
      </c>
      <c r="D185" s="183">
        <v>0</v>
      </c>
      <c r="E185" s="183">
        <v>0</v>
      </c>
      <c r="F185" s="183">
        <f t="shared" si="100"/>
        <v>0</v>
      </c>
      <c r="G185" s="183">
        <f t="shared" si="100"/>
        <v>0</v>
      </c>
      <c r="H185" s="183">
        <f t="shared" si="100"/>
        <v>0</v>
      </c>
      <c r="I185" s="183">
        <f t="shared" si="100"/>
        <v>0</v>
      </c>
      <c r="J185" s="183">
        <f t="shared" si="100"/>
        <v>0</v>
      </c>
      <c r="K185" s="183">
        <f t="shared" si="100"/>
        <v>0</v>
      </c>
      <c r="L185" s="183">
        <f t="shared" si="100"/>
        <v>0</v>
      </c>
      <c r="M185" s="183">
        <f t="shared" si="100"/>
        <v>0</v>
      </c>
      <c r="N185" s="183">
        <f t="shared" si="100"/>
        <v>0</v>
      </c>
      <c r="O185" s="183">
        <f t="shared" si="100"/>
        <v>0</v>
      </c>
      <c r="P185" s="183">
        <f t="shared" si="100"/>
        <v>0</v>
      </c>
      <c r="Q185" s="183">
        <f t="shared" si="100"/>
        <v>0</v>
      </c>
      <c r="R185" s="183">
        <f t="shared" si="100"/>
        <v>0</v>
      </c>
      <c r="S185" s="183">
        <f t="shared" si="101"/>
        <v>0</v>
      </c>
      <c r="T185" s="183">
        <f t="shared" si="101"/>
        <v>0</v>
      </c>
      <c r="U185" s="183">
        <f t="shared" si="101"/>
        <v>0</v>
      </c>
      <c r="V185" s="183">
        <f t="shared" si="101"/>
        <v>0</v>
      </c>
      <c r="W185" s="183">
        <f t="shared" si="101"/>
        <v>0</v>
      </c>
      <c r="X185" s="183">
        <f t="shared" si="101"/>
        <v>0</v>
      </c>
      <c r="Y185" s="183">
        <f t="shared" si="101"/>
        <v>0</v>
      </c>
      <c r="Z185" s="183">
        <f t="shared" si="101"/>
        <v>0</v>
      </c>
      <c r="AA185" s="183">
        <f t="shared" si="101"/>
        <v>0</v>
      </c>
      <c r="AB185" s="183">
        <f t="shared" si="101"/>
        <v>0</v>
      </c>
      <c r="AC185" s="183">
        <f t="shared" si="101"/>
        <v>0</v>
      </c>
      <c r="AD185" s="183">
        <f t="shared" si="101"/>
        <v>0</v>
      </c>
      <c r="AE185" s="183">
        <f t="shared" si="101"/>
        <v>0</v>
      </c>
      <c r="AF185" s="196">
        <f t="shared" si="101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v>0</v>
      </c>
      <c r="D186" s="183">
        <v>0</v>
      </c>
      <c r="E186" s="183">
        <v>0</v>
      </c>
      <c r="F186" s="183">
        <f t="shared" si="100"/>
        <v>0</v>
      </c>
      <c r="G186" s="183">
        <f t="shared" si="100"/>
        <v>0</v>
      </c>
      <c r="H186" s="183">
        <f t="shared" si="100"/>
        <v>0</v>
      </c>
      <c r="I186" s="183">
        <f t="shared" si="100"/>
        <v>0</v>
      </c>
      <c r="J186" s="183">
        <f t="shared" si="100"/>
        <v>0</v>
      </c>
      <c r="K186" s="183">
        <f t="shared" si="100"/>
        <v>0</v>
      </c>
      <c r="L186" s="183">
        <f t="shared" si="100"/>
        <v>0</v>
      </c>
      <c r="M186" s="183">
        <f t="shared" si="100"/>
        <v>0</v>
      </c>
      <c r="N186" s="183">
        <f t="shared" si="100"/>
        <v>0</v>
      </c>
      <c r="O186" s="183">
        <f t="shared" si="100"/>
        <v>0</v>
      </c>
      <c r="P186" s="183">
        <f t="shared" si="100"/>
        <v>0</v>
      </c>
      <c r="Q186" s="183">
        <f t="shared" si="100"/>
        <v>0</v>
      </c>
      <c r="R186" s="183">
        <f t="shared" si="100"/>
        <v>0</v>
      </c>
      <c r="S186" s="183">
        <f t="shared" si="101"/>
        <v>0</v>
      </c>
      <c r="T186" s="183">
        <f t="shared" si="101"/>
        <v>0</v>
      </c>
      <c r="U186" s="183">
        <f t="shared" si="101"/>
        <v>0</v>
      </c>
      <c r="V186" s="183">
        <f t="shared" si="101"/>
        <v>0</v>
      </c>
      <c r="W186" s="183">
        <f t="shared" si="101"/>
        <v>0</v>
      </c>
      <c r="X186" s="183">
        <f t="shared" si="101"/>
        <v>0</v>
      </c>
      <c r="Y186" s="183">
        <f t="shared" si="101"/>
        <v>0</v>
      </c>
      <c r="Z186" s="183">
        <f t="shared" si="101"/>
        <v>0</v>
      </c>
      <c r="AA186" s="183">
        <f t="shared" si="101"/>
        <v>0</v>
      </c>
      <c r="AB186" s="183">
        <f t="shared" si="101"/>
        <v>0</v>
      </c>
      <c r="AC186" s="183">
        <f t="shared" si="101"/>
        <v>0</v>
      </c>
      <c r="AD186" s="183">
        <f t="shared" si="101"/>
        <v>0</v>
      </c>
      <c r="AE186" s="183">
        <f t="shared" si="101"/>
        <v>0</v>
      </c>
      <c r="AF186" s="196">
        <f t="shared" si="101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v>0</v>
      </c>
      <c r="D187" s="183">
        <v>0</v>
      </c>
      <c r="E187" s="183">
        <v>0</v>
      </c>
      <c r="F187" s="183">
        <f t="shared" si="100"/>
        <v>0</v>
      </c>
      <c r="G187" s="183">
        <f t="shared" si="100"/>
        <v>0</v>
      </c>
      <c r="H187" s="183">
        <f t="shared" si="100"/>
        <v>0</v>
      </c>
      <c r="I187" s="183">
        <f t="shared" si="100"/>
        <v>0</v>
      </c>
      <c r="J187" s="183">
        <f t="shared" si="100"/>
        <v>0</v>
      </c>
      <c r="K187" s="183">
        <f t="shared" si="100"/>
        <v>0</v>
      </c>
      <c r="L187" s="183">
        <f t="shared" si="100"/>
        <v>0</v>
      </c>
      <c r="M187" s="183">
        <f t="shared" si="100"/>
        <v>0</v>
      </c>
      <c r="N187" s="183">
        <f t="shared" si="100"/>
        <v>0</v>
      </c>
      <c r="O187" s="183">
        <f t="shared" si="100"/>
        <v>0</v>
      </c>
      <c r="P187" s="183">
        <f t="shared" si="100"/>
        <v>0</v>
      </c>
      <c r="Q187" s="183">
        <f t="shared" si="100"/>
        <v>0</v>
      </c>
      <c r="R187" s="183">
        <f t="shared" si="100"/>
        <v>0</v>
      </c>
      <c r="S187" s="183">
        <f t="shared" si="101"/>
        <v>0</v>
      </c>
      <c r="T187" s="183">
        <f t="shared" si="101"/>
        <v>0</v>
      </c>
      <c r="U187" s="183">
        <f t="shared" si="101"/>
        <v>0</v>
      </c>
      <c r="V187" s="183">
        <f t="shared" si="101"/>
        <v>0</v>
      </c>
      <c r="W187" s="183">
        <f t="shared" si="101"/>
        <v>0</v>
      </c>
      <c r="X187" s="183">
        <f t="shared" si="101"/>
        <v>0</v>
      </c>
      <c r="Y187" s="183">
        <f t="shared" si="101"/>
        <v>0</v>
      </c>
      <c r="Z187" s="183">
        <f t="shared" si="101"/>
        <v>0</v>
      </c>
      <c r="AA187" s="183">
        <f t="shared" si="101"/>
        <v>0</v>
      </c>
      <c r="AB187" s="183">
        <f t="shared" si="101"/>
        <v>0</v>
      </c>
      <c r="AC187" s="183">
        <f t="shared" si="101"/>
        <v>0</v>
      </c>
      <c r="AD187" s="183">
        <f t="shared" si="101"/>
        <v>0</v>
      </c>
      <c r="AE187" s="183">
        <f t="shared" si="101"/>
        <v>0</v>
      </c>
      <c r="AF187" s="196">
        <f t="shared" si="101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v>0</v>
      </c>
      <c r="D188" s="183">
        <v>0</v>
      </c>
      <c r="E188" s="183">
        <v>0</v>
      </c>
      <c r="F188" s="183">
        <f t="shared" si="100"/>
        <v>0</v>
      </c>
      <c r="G188" s="183">
        <f t="shared" si="100"/>
        <v>0</v>
      </c>
      <c r="H188" s="183">
        <f t="shared" si="100"/>
        <v>0</v>
      </c>
      <c r="I188" s="183">
        <f t="shared" si="100"/>
        <v>0</v>
      </c>
      <c r="J188" s="183">
        <f t="shared" si="100"/>
        <v>0</v>
      </c>
      <c r="K188" s="183">
        <f t="shared" si="100"/>
        <v>0</v>
      </c>
      <c r="L188" s="183">
        <f t="shared" si="100"/>
        <v>0</v>
      </c>
      <c r="M188" s="183">
        <f t="shared" si="100"/>
        <v>0</v>
      </c>
      <c r="N188" s="183">
        <f t="shared" si="100"/>
        <v>0</v>
      </c>
      <c r="O188" s="183">
        <f t="shared" si="100"/>
        <v>0</v>
      </c>
      <c r="P188" s="183">
        <f t="shared" si="100"/>
        <v>0</v>
      </c>
      <c r="Q188" s="183">
        <f t="shared" si="100"/>
        <v>0</v>
      </c>
      <c r="R188" s="183">
        <f t="shared" si="100"/>
        <v>0</v>
      </c>
      <c r="S188" s="183">
        <f t="shared" si="101"/>
        <v>0</v>
      </c>
      <c r="T188" s="183">
        <f t="shared" si="101"/>
        <v>0</v>
      </c>
      <c r="U188" s="183">
        <f t="shared" si="101"/>
        <v>0</v>
      </c>
      <c r="V188" s="183">
        <f t="shared" si="101"/>
        <v>0</v>
      </c>
      <c r="W188" s="183">
        <f t="shared" si="101"/>
        <v>0</v>
      </c>
      <c r="X188" s="183">
        <f t="shared" si="101"/>
        <v>0</v>
      </c>
      <c r="Y188" s="183">
        <f t="shared" si="101"/>
        <v>0</v>
      </c>
      <c r="Z188" s="183">
        <f t="shared" si="101"/>
        <v>0</v>
      </c>
      <c r="AA188" s="183">
        <f t="shared" si="101"/>
        <v>0</v>
      </c>
      <c r="AB188" s="183">
        <f t="shared" si="101"/>
        <v>0</v>
      </c>
      <c r="AC188" s="183">
        <f t="shared" si="101"/>
        <v>0</v>
      </c>
      <c r="AD188" s="183">
        <f t="shared" si="101"/>
        <v>0</v>
      </c>
      <c r="AE188" s="183">
        <f t="shared" si="101"/>
        <v>0</v>
      </c>
      <c r="AF188" s="196">
        <f t="shared" si="101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v>0</v>
      </c>
      <c r="D189" s="183">
        <v>0</v>
      </c>
      <c r="E189" s="183">
        <v>0</v>
      </c>
      <c r="F189" s="183">
        <f t="shared" si="100"/>
        <v>0</v>
      </c>
      <c r="G189" s="183">
        <f t="shared" si="100"/>
        <v>0</v>
      </c>
      <c r="H189" s="183">
        <f t="shared" si="100"/>
        <v>0</v>
      </c>
      <c r="I189" s="183">
        <f t="shared" si="100"/>
        <v>0</v>
      </c>
      <c r="J189" s="183">
        <f t="shared" si="100"/>
        <v>0</v>
      </c>
      <c r="K189" s="183">
        <f t="shared" si="100"/>
        <v>0</v>
      </c>
      <c r="L189" s="183">
        <f t="shared" si="100"/>
        <v>0</v>
      </c>
      <c r="M189" s="183">
        <f t="shared" si="100"/>
        <v>0</v>
      </c>
      <c r="N189" s="183">
        <f t="shared" si="100"/>
        <v>0</v>
      </c>
      <c r="O189" s="183">
        <f t="shared" si="100"/>
        <v>0</v>
      </c>
      <c r="P189" s="183">
        <f t="shared" si="100"/>
        <v>0</v>
      </c>
      <c r="Q189" s="183">
        <f t="shared" si="100"/>
        <v>0</v>
      </c>
      <c r="R189" s="183">
        <f t="shared" si="100"/>
        <v>0</v>
      </c>
      <c r="S189" s="183">
        <f t="shared" si="101"/>
        <v>0</v>
      </c>
      <c r="T189" s="183">
        <f t="shared" si="101"/>
        <v>0</v>
      </c>
      <c r="U189" s="183">
        <f t="shared" si="101"/>
        <v>0</v>
      </c>
      <c r="V189" s="183">
        <f t="shared" si="101"/>
        <v>0</v>
      </c>
      <c r="W189" s="183">
        <f t="shared" si="101"/>
        <v>0</v>
      </c>
      <c r="X189" s="183">
        <f t="shared" si="101"/>
        <v>0</v>
      </c>
      <c r="Y189" s="183">
        <f t="shared" si="101"/>
        <v>0</v>
      </c>
      <c r="Z189" s="183">
        <f t="shared" si="101"/>
        <v>0</v>
      </c>
      <c r="AA189" s="183">
        <f t="shared" si="101"/>
        <v>0</v>
      </c>
      <c r="AB189" s="183">
        <f t="shared" si="101"/>
        <v>0</v>
      </c>
      <c r="AC189" s="183">
        <f t="shared" si="101"/>
        <v>0</v>
      </c>
      <c r="AD189" s="183">
        <f t="shared" si="101"/>
        <v>0</v>
      </c>
      <c r="AE189" s="183">
        <f t="shared" si="101"/>
        <v>0</v>
      </c>
      <c r="AF189" s="196">
        <f t="shared" si="101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v>0</v>
      </c>
      <c r="D190" s="183">
        <v>0</v>
      </c>
      <c r="E190" s="183">
        <v>0</v>
      </c>
      <c r="F190" s="183">
        <f t="shared" si="100"/>
        <v>0</v>
      </c>
      <c r="G190" s="183">
        <f t="shared" si="100"/>
        <v>0</v>
      </c>
      <c r="H190" s="183">
        <f t="shared" si="100"/>
        <v>0</v>
      </c>
      <c r="I190" s="183">
        <f t="shared" si="100"/>
        <v>0</v>
      </c>
      <c r="J190" s="183">
        <f t="shared" si="100"/>
        <v>0</v>
      </c>
      <c r="K190" s="183">
        <f t="shared" si="100"/>
        <v>0</v>
      </c>
      <c r="L190" s="183">
        <f t="shared" si="100"/>
        <v>0</v>
      </c>
      <c r="M190" s="183">
        <f t="shared" si="100"/>
        <v>0</v>
      </c>
      <c r="N190" s="183">
        <f t="shared" si="100"/>
        <v>0</v>
      </c>
      <c r="O190" s="183">
        <f t="shared" si="100"/>
        <v>0</v>
      </c>
      <c r="P190" s="183">
        <f t="shared" si="100"/>
        <v>0</v>
      </c>
      <c r="Q190" s="183">
        <f t="shared" si="100"/>
        <v>0</v>
      </c>
      <c r="R190" s="183">
        <f t="shared" si="100"/>
        <v>0</v>
      </c>
      <c r="S190" s="183">
        <f t="shared" si="101"/>
        <v>0</v>
      </c>
      <c r="T190" s="183">
        <f t="shared" si="101"/>
        <v>0</v>
      </c>
      <c r="U190" s="183">
        <f t="shared" si="101"/>
        <v>0</v>
      </c>
      <c r="V190" s="183">
        <f t="shared" si="101"/>
        <v>0</v>
      </c>
      <c r="W190" s="183">
        <f t="shared" si="101"/>
        <v>0</v>
      </c>
      <c r="X190" s="183">
        <f t="shared" si="101"/>
        <v>0</v>
      </c>
      <c r="Y190" s="183">
        <f t="shared" si="101"/>
        <v>0</v>
      </c>
      <c r="Z190" s="183">
        <f t="shared" si="101"/>
        <v>0</v>
      </c>
      <c r="AA190" s="183">
        <f t="shared" si="101"/>
        <v>0</v>
      </c>
      <c r="AB190" s="183">
        <f t="shared" si="101"/>
        <v>0</v>
      </c>
      <c r="AC190" s="183">
        <f t="shared" si="101"/>
        <v>0</v>
      </c>
      <c r="AD190" s="183">
        <f t="shared" si="101"/>
        <v>0</v>
      </c>
      <c r="AE190" s="183">
        <f t="shared" si="101"/>
        <v>0</v>
      </c>
      <c r="AF190" s="196">
        <f t="shared" si="101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v>0</v>
      </c>
      <c r="D191" s="183">
        <v>0</v>
      </c>
      <c r="E191" s="183">
        <v>0</v>
      </c>
      <c r="F191" s="183">
        <f t="shared" si="100"/>
        <v>0</v>
      </c>
      <c r="G191" s="183">
        <f t="shared" si="100"/>
        <v>0</v>
      </c>
      <c r="H191" s="183">
        <f t="shared" si="100"/>
        <v>0</v>
      </c>
      <c r="I191" s="183">
        <f t="shared" si="100"/>
        <v>0</v>
      </c>
      <c r="J191" s="183">
        <f t="shared" si="100"/>
        <v>0</v>
      </c>
      <c r="K191" s="183">
        <f t="shared" si="100"/>
        <v>0</v>
      </c>
      <c r="L191" s="183">
        <f t="shared" si="100"/>
        <v>0</v>
      </c>
      <c r="M191" s="183">
        <f t="shared" si="100"/>
        <v>0</v>
      </c>
      <c r="N191" s="183">
        <f t="shared" si="100"/>
        <v>0</v>
      </c>
      <c r="O191" s="183">
        <f t="shared" si="100"/>
        <v>0</v>
      </c>
      <c r="P191" s="183">
        <f t="shared" si="100"/>
        <v>0</v>
      </c>
      <c r="Q191" s="183">
        <f t="shared" si="100"/>
        <v>0</v>
      </c>
      <c r="R191" s="183">
        <f t="shared" si="100"/>
        <v>0</v>
      </c>
      <c r="S191" s="183">
        <f t="shared" si="101"/>
        <v>0</v>
      </c>
      <c r="T191" s="183">
        <f t="shared" si="101"/>
        <v>0</v>
      </c>
      <c r="U191" s="183">
        <f t="shared" si="101"/>
        <v>0</v>
      </c>
      <c r="V191" s="183">
        <f t="shared" si="101"/>
        <v>0</v>
      </c>
      <c r="W191" s="183">
        <f t="shared" si="101"/>
        <v>0</v>
      </c>
      <c r="X191" s="183">
        <f t="shared" si="101"/>
        <v>0</v>
      </c>
      <c r="Y191" s="183">
        <f t="shared" si="101"/>
        <v>0</v>
      </c>
      <c r="Z191" s="183">
        <f t="shared" si="101"/>
        <v>0</v>
      </c>
      <c r="AA191" s="183">
        <f t="shared" si="101"/>
        <v>0</v>
      </c>
      <c r="AB191" s="183">
        <f t="shared" si="101"/>
        <v>0</v>
      </c>
      <c r="AC191" s="183">
        <f t="shared" si="101"/>
        <v>0</v>
      </c>
      <c r="AD191" s="183">
        <f t="shared" si="101"/>
        <v>0</v>
      </c>
      <c r="AE191" s="183">
        <f t="shared" si="101"/>
        <v>0</v>
      </c>
      <c r="AF191" s="196">
        <f t="shared" si="101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v>0</v>
      </c>
      <c r="D192" s="183">
        <v>0</v>
      </c>
      <c r="E192" s="183">
        <v>0</v>
      </c>
      <c r="F192" s="183">
        <f t="shared" si="100"/>
        <v>0</v>
      </c>
      <c r="G192" s="183">
        <f t="shared" si="100"/>
        <v>0</v>
      </c>
      <c r="H192" s="183">
        <f t="shared" si="100"/>
        <v>0</v>
      </c>
      <c r="I192" s="183">
        <f t="shared" si="100"/>
        <v>0</v>
      </c>
      <c r="J192" s="183">
        <f t="shared" si="100"/>
        <v>0</v>
      </c>
      <c r="K192" s="183">
        <f t="shared" si="100"/>
        <v>0</v>
      </c>
      <c r="L192" s="183">
        <f t="shared" si="100"/>
        <v>0</v>
      </c>
      <c r="M192" s="183">
        <f t="shared" si="100"/>
        <v>0</v>
      </c>
      <c r="N192" s="183">
        <f t="shared" si="100"/>
        <v>0</v>
      </c>
      <c r="O192" s="183">
        <f t="shared" si="100"/>
        <v>0</v>
      </c>
      <c r="P192" s="183">
        <f t="shared" si="100"/>
        <v>0</v>
      </c>
      <c r="Q192" s="183">
        <f t="shared" si="100"/>
        <v>0</v>
      </c>
      <c r="R192" s="183">
        <f t="shared" si="100"/>
        <v>0</v>
      </c>
      <c r="S192" s="183">
        <f t="shared" si="101"/>
        <v>0</v>
      </c>
      <c r="T192" s="183">
        <f t="shared" si="101"/>
        <v>0</v>
      </c>
      <c r="U192" s="183">
        <f t="shared" si="101"/>
        <v>0</v>
      </c>
      <c r="V192" s="183">
        <f t="shared" si="101"/>
        <v>0</v>
      </c>
      <c r="W192" s="183">
        <f t="shared" si="101"/>
        <v>0</v>
      </c>
      <c r="X192" s="183">
        <f t="shared" si="101"/>
        <v>0</v>
      </c>
      <c r="Y192" s="183">
        <f t="shared" si="101"/>
        <v>0</v>
      </c>
      <c r="Z192" s="183">
        <f t="shared" si="101"/>
        <v>0</v>
      </c>
      <c r="AA192" s="183">
        <f t="shared" si="101"/>
        <v>0</v>
      </c>
      <c r="AB192" s="183">
        <f t="shared" si="101"/>
        <v>0</v>
      </c>
      <c r="AC192" s="183">
        <f t="shared" si="101"/>
        <v>0</v>
      </c>
      <c r="AD192" s="183">
        <f t="shared" si="101"/>
        <v>0</v>
      </c>
      <c r="AE192" s="183">
        <f t="shared" si="101"/>
        <v>0</v>
      </c>
      <c r="AF192" s="196">
        <f t="shared" si="101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v>0</v>
      </c>
      <c r="D193" s="183">
        <v>0</v>
      </c>
      <c r="E193" s="183">
        <v>0</v>
      </c>
      <c r="F193" s="183">
        <f t="shared" si="100"/>
        <v>0</v>
      </c>
      <c r="G193" s="183">
        <f t="shared" si="100"/>
        <v>0</v>
      </c>
      <c r="H193" s="183">
        <f t="shared" si="100"/>
        <v>0</v>
      </c>
      <c r="I193" s="183">
        <f t="shared" si="100"/>
        <v>0</v>
      </c>
      <c r="J193" s="183">
        <f t="shared" si="100"/>
        <v>0</v>
      </c>
      <c r="K193" s="183">
        <f t="shared" si="100"/>
        <v>0</v>
      </c>
      <c r="L193" s="183">
        <f t="shared" si="100"/>
        <v>0</v>
      </c>
      <c r="M193" s="183">
        <f t="shared" si="100"/>
        <v>0</v>
      </c>
      <c r="N193" s="183">
        <f t="shared" si="100"/>
        <v>0</v>
      </c>
      <c r="O193" s="183">
        <f t="shared" si="100"/>
        <v>0</v>
      </c>
      <c r="P193" s="183">
        <f t="shared" si="100"/>
        <v>0</v>
      </c>
      <c r="Q193" s="183">
        <f t="shared" si="100"/>
        <v>0</v>
      </c>
      <c r="R193" s="183">
        <f t="shared" si="100"/>
        <v>0</v>
      </c>
      <c r="S193" s="183">
        <f t="shared" si="101"/>
        <v>0</v>
      </c>
      <c r="T193" s="183">
        <f t="shared" si="101"/>
        <v>0</v>
      </c>
      <c r="U193" s="183">
        <f t="shared" si="101"/>
        <v>0</v>
      </c>
      <c r="V193" s="183">
        <f t="shared" si="101"/>
        <v>0</v>
      </c>
      <c r="W193" s="183">
        <f t="shared" si="101"/>
        <v>0</v>
      </c>
      <c r="X193" s="183">
        <f t="shared" si="101"/>
        <v>0</v>
      </c>
      <c r="Y193" s="183">
        <f t="shared" si="101"/>
        <v>0</v>
      </c>
      <c r="Z193" s="183">
        <f t="shared" si="101"/>
        <v>0</v>
      </c>
      <c r="AA193" s="183">
        <f t="shared" si="101"/>
        <v>0</v>
      </c>
      <c r="AB193" s="183">
        <f t="shared" si="101"/>
        <v>0</v>
      </c>
      <c r="AC193" s="183">
        <f t="shared" si="101"/>
        <v>0</v>
      </c>
      <c r="AD193" s="183">
        <f t="shared" si="101"/>
        <v>0</v>
      </c>
      <c r="AE193" s="183">
        <f t="shared" si="101"/>
        <v>0</v>
      </c>
      <c r="AF193" s="196">
        <f t="shared" si="101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v>0</v>
      </c>
      <c r="D194" s="183">
        <v>0</v>
      </c>
      <c r="E194" s="183">
        <v>0</v>
      </c>
      <c r="F194" s="183">
        <f t="shared" si="100"/>
        <v>0</v>
      </c>
      <c r="G194" s="183">
        <f t="shared" si="100"/>
        <v>0</v>
      </c>
      <c r="H194" s="183">
        <f t="shared" si="100"/>
        <v>0</v>
      </c>
      <c r="I194" s="183">
        <f t="shared" si="100"/>
        <v>0</v>
      </c>
      <c r="J194" s="183">
        <f t="shared" si="100"/>
        <v>0</v>
      </c>
      <c r="K194" s="183">
        <f t="shared" si="100"/>
        <v>0</v>
      </c>
      <c r="L194" s="183">
        <f t="shared" si="100"/>
        <v>0</v>
      </c>
      <c r="M194" s="183">
        <f t="shared" si="100"/>
        <v>0</v>
      </c>
      <c r="N194" s="183">
        <f t="shared" si="100"/>
        <v>0</v>
      </c>
      <c r="O194" s="183">
        <f t="shared" si="100"/>
        <v>0</v>
      </c>
      <c r="P194" s="183">
        <f t="shared" si="100"/>
        <v>0</v>
      </c>
      <c r="Q194" s="183">
        <f t="shared" si="100"/>
        <v>0</v>
      </c>
      <c r="R194" s="183">
        <f t="shared" si="100"/>
        <v>0</v>
      </c>
      <c r="S194" s="183">
        <f t="shared" si="101"/>
        <v>0</v>
      </c>
      <c r="T194" s="183">
        <f t="shared" si="101"/>
        <v>0</v>
      </c>
      <c r="U194" s="183">
        <f t="shared" si="101"/>
        <v>0</v>
      </c>
      <c r="V194" s="183">
        <f t="shared" si="101"/>
        <v>0</v>
      </c>
      <c r="W194" s="183">
        <f t="shared" si="101"/>
        <v>0</v>
      </c>
      <c r="X194" s="183">
        <f t="shared" si="101"/>
        <v>0</v>
      </c>
      <c r="Y194" s="183">
        <f t="shared" si="101"/>
        <v>0</v>
      </c>
      <c r="Z194" s="183">
        <f t="shared" si="101"/>
        <v>0</v>
      </c>
      <c r="AA194" s="183">
        <f t="shared" si="101"/>
        <v>0</v>
      </c>
      <c r="AB194" s="183">
        <f t="shared" si="101"/>
        <v>0</v>
      </c>
      <c r="AC194" s="183">
        <f t="shared" si="101"/>
        <v>0</v>
      </c>
      <c r="AD194" s="183">
        <f t="shared" si="101"/>
        <v>0</v>
      </c>
      <c r="AE194" s="183">
        <f t="shared" si="101"/>
        <v>0</v>
      </c>
      <c r="AF194" s="196">
        <f t="shared" si="101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v>0</v>
      </c>
      <c r="D195" s="183">
        <v>0</v>
      </c>
      <c r="E195" s="183">
        <v>0</v>
      </c>
      <c r="F195" s="183">
        <f t="shared" si="100"/>
        <v>0</v>
      </c>
      <c r="G195" s="183">
        <f t="shared" si="100"/>
        <v>0</v>
      </c>
      <c r="H195" s="183">
        <f t="shared" si="100"/>
        <v>0</v>
      </c>
      <c r="I195" s="183">
        <f t="shared" si="100"/>
        <v>0</v>
      </c>
      <c r="J195" s="183">
        <f t="shared" si="100"/>
        <v>0</v>
      </c>
      <c r="K195" s="183">
        <f t="shared" si="100"/>
        <v>0</v>
      </c>
      <c r="L195" s="183">
        <f t="shared" si="100"/>
        <v>0</v>
      </c>
      <c r="M195" s="183">
        <f t="shared" si="100"/>
        <v>0</v>
      </c>
      <c r="N195" s="183">
        <f t="shared" si="100"/>
        <v>0</v>
      </c>
      <c r="O195" s="183">
        <f t="shared" si="100"/>
        <v>0</v>
      </c>
      <c r="P195" s="183">
        <f t="shared" si="100"/>
        <v>0</v>
      </c>
      <c r="Q195" s="183">
        <f t="shared" si="100"/>
        <v>0</v>
      </c>
      <c r="R195" s="183">
        <f t="shared" ref="R195:AF213" si="102">Q195</f>
        <v>0</v>
      </c>
      <c r="S195" s="183">
        <f t="shared" si="102"/>
        <v>0</v>
      </c>
      <c r="T195" s="183">
        <f t="shared" si="102"/>
        <v>0</v>
      </c>
      <c r="U195" s="183">
        <f t="shared" si="102"/>
        <v>0</v>
      </c>
      <c r="V195" s="183">
        <f t="shared" si="102"/>
        <v>0</v>
      </c>
      <c r="W195" s="183">
        <f t="shared" si="102"/>
        <v>0</v>
      </c>
      <c r="X195" s="183">
        <f t="shared" si="102"/>
        <v>0</v>
      </c>
      <c r="Y195" s="183">
        <f t="shared" si="102"/>
        <v>0</v>
      </c>
      <c r="Z195" s="183">
        <f t="shared" si="102"/>
        <v>0</v>
      </c>
      <c r="AA195" s="183">
        <f t="shared" si="102"/>
        <v>0</v>
      </c>
      <c r="AB195" s="183">
        <f t="shared" si="101"/>
        <v>0</v>
      </c>
      <c r="AC195" s="183">
        <f t="shared" si="101"/>
        <v>0</v>
      </c>
      <c r="AD195" s="183">
        <f t="shared" si="102"/>
        <v>0</v>
      </c>
      <c r="AE195" s="183">
        <f t="shared" si="102"/>
        <v>0</v>
      </c>
      <c r="AF195" s="196">
        <f t="shared" si="102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v>0</v>
      </c>
      <c r="D196" s="183">
        <v>0</v>
      </c>
      <c r="E196" s="183">
        <v>0</v>
      </c>
      <c r="F196" s="183">
        <f t="shared" ref="F196:R211" si="103">E196</f>
        <v>0</v>
      </c>
      <c r="G196" s="183">
        <f t="shared" si="103"/>
        <v>0</v>
      </c>
      <c r="H196" s="183">
        <f t="shared" si="103"/>
        <v>0</v>
      </c>
      <c r="I196" s="183">
        <f t="shared" si="103"/>
        <v>0</v>
      </c>
      <c r="J196" s="183">
        <f t="shared" si="103"/>
        <v>0</v>
      </c>
      <c r="K196" s="183">
        <f t="shared" si="103"/>
        <v>0</v>
      </c>
      <c r="L196" s="183">
        <f t="shared" si="103"/>
        <v>0</v>
      </c>
      <c r="M196" s="183">
        <f t="shared" si="103"/>
        <v>0</v>
      </c>
      <c r="N196" s="183">
        <f t="shared" si="103"/>
        <v>0</v>
      </c>
      <c r="O196" s="183">
        <f t="shared" si="103"/>
        <v>0</v>
      </c>
      <c r="P196" s="183">
        <f t="shared" si="103"/>
        <v>0</v>
      </c>
      <c r="Q196" s="183">
        <f t="shared" si="103"/>
        <v>0</v>
      </c>
      <c r="R196" s="183">
        <f t="shared" si="103"/>
        <v>0</v>
      </c>
      <c r="S196" s="183">
        <f t="shared" si="102"/>
        <v>0</v>
      </c>
      <c r="T196" s="183">
        <f t="shared" si="102"/>
        <v>0</v>
      </c>
      <c r="U196" s="183">
        <f t="shared" si="102"/>
        <v>0</v>
      </c>
      <c r="V196" s="183">
        <f t="shared" si="102"/>
        <v>0</v>
      </c>
      <c r="W196" s="183">
        <f t="shared" si="102"/>
        <v>0</v>
      </c>
      <c r="X196" s="183">
        <f t="shared" si="102"/>
        <v>0</v>
      </c>
      <c r="Y196" s="183">
        <f t="shared" si="102"/>
        <v>0</v>
      </c>
      <c r="Z196" s="183">
        <f t="shared" si="102"/>
        <v>0</v>
      </c>
      <c r="AA196" s="183">
        <f t="shared" si="102"/>
        <v>0</v>
      </c>
      <c r="AB196" s="183">
        <f t="shared" si="102"/>
        <v>0</v>
      </c>
      <c r="AC196" s="183">
        <f t="shared" si="102"/>
        <v>0</v>
      </c>
      <c r="AD196" s="183">
        <f t="shared" si="102"/>
        <v>0</v>
      </c>
      <c r="AE196" s="183">
        <f t="shared" si="102"/>
        <v>0</v>
      </c>
      <c r="AF196" s="196">
        <f t="shared" si="102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v>0</v>
      </c>
      <c r="D197" s="183">
        <v>0</v>
      </c>
      <c r="E197" s="183">
        <v>0</v>
      </c>
      <c r="F197" s="183">
        <f t="shared" si="103"/>
        <v>0</v>
      </c>
      <c r="G197" s="183">
        <f t="shared" si="103"/>
        <v>0</v>
      </c>
      <c r="H197" s="183">
        <f t="shared" si="103"/>
        <v>0</v>
      </c>
      <c r="I197" s="183">
        <f t="shared" si="103"/>
        <v>0</v>
      </c>
      <c r="J197" s="183">
        <f t="shared" si="103"/>
        <v>0</v>
      </c>
      <c r="K197" s="183">
        <f t="shared" si="103"/>
        <v>0</v>
      </c>
      <c r="L197" s="183">
        <f t="shared" si="103"/>
        <v>0</v>
      </c>
      <c r="M197" s="183">
        <f t="shared" si="103"/>
        <v>0</v>
      </c>
      <c r="N197" s="183">
        <f t="shared" si="103"/>
        <v>0</v>
      </c>
      <c r="O197" s="183">
        <f t="shared" si="103"/>
        <v>0</v>
      </c>
      <c r="P197" s="183">
        <f t="shared" si="103"/>
        <v>0</v>
      </c>
      <c r="Q197" s="183">
        <f t="shared" si="103"/>
        <v>0</v>
      </c>
      <c r="R197" s="183">
        <f t="shared" si="103"/>
        <v>0</v>
      </c>
      <c r="S197" s="183">
        <f t="shared" si="102"/>
        <v>0</v>
      </c>
      <c r="T197" s="183">
        <f t="shared" si="102"/>
        <v>0</v>
      </c>
      <c r="U197" s="183">
        <f t="shared" si="102"/>
        <v>0</v>
      </c>
      <c r="V197" s="183">
        <f t="shared" si="102"/>
        <v>0</v>
      </c>
      <c r="W197" s="183">
        <f t="shared" si="102"/>
        <v>0</v>
      </c>
      <c r="X197" s="183">
        <f t="shared" si="102"/>
        <v>0</v>
      </c>
      <c r="Y197" s="183">
        <f t="shared" si="102"/>
        <v>0</v>
      </c>
      <c r="Z197" s="183">
        <f t="shared" si="102"/>
        <v>0</v>
      </c>
      <c r="AA197" s="183">
        <f t="shared" si="102"/>
        <v>0</v>
      </c>
      <c r="AB197" s="183">
        <f t="shared" si="102"/>
        <v>0</v>
      </c>
      <c r="AC197" s="183">
        <f t="shared" si="102"/>
        <v>0</v>
      </c>
      <c r="AD197" s="183">
        <f t="shared" si="102"/>
        <v>0</v>
      </c>
      <c r="AE197" s="183">
        <f t="shared" si="102"/>
        <v>0</v>
      </c>
      <c r="AF197" s="196">
        <f t="shared" si="102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v>0</v>
      </c>
      <c r="D198" s="183">
        <v>0</v>
      </c>
      <c r="E198" s="183">
        <v>0</v>
      </c>
      <c r="F198" s="183">
        <f t="shared" si="103"/>
        <v>0</v>
      </c>
      <c r="G198" s="183">
        <f t="shared" si="103"/>
        <v>0</v>
      </c>
      <c r="H198" s="183">
        <f t="shared" si="103"/>
        <v>0</v>
      </c>
      <c r="I198" s="183">
        <f t="shared" si="103"/>
        <v>0</v>
      </c>
      <c r="J198" s="183">
        <f t="shared" si="103"/>
        <v>0</v>
      </c>
      <c r="K198" s="183">
        <f t="shared" si="103"/>
        <v>0</v>
      </c>
      <c r="L198" s="183">
        <f t="shared" si="103"/>
        <v>0</v>
      </c>
      <c r="M198" s="183">
        <f t="shared" si="103"/>
        <v>0</v>
      </c>
      <c r="N198" s="183">
        <f t="shared" si="103"/>
        <v>0</v>
      </c>
      <c r="O198" s="183">
        <f t="shared" si="103"/>
        <v>0</v>
      </c>
      <c r="P198" s="183">
        <f t="shared" si="103"/>
        <v>0</v>
      </c>
      <c r="Q198" s="183">
        <f t="shared" si="103"/>
        <v>0</v>
      </c>
      <c r="R198" s="183">
        <f t="shared" si="103"/>
        <v>0</v>
      </c>
      <c r="S198" s="183">
        <f t="shared" si="102"/>
        <v>0</v>
      </c>
      <c r="T198" s="183">
        <f t="shared" si="102"/>
        <v>0</v>
      </c>
      <c r="U198" s="183">
        <f t="shared" si="102"/>
        <v>0</v>
      </c>
      <c r="V198" s="183">
        <f t="shared" si="102"/>
        <v>0</v>
      </c>
      <c r="W198" s="183">
        <f t="shared" si="102"/>
        <v>0</v>
      </c>
      <c r="X198" s="183">
        <f t="shared" si="102"/>
        <v>0</v>
      </c>
      <c r="Y198" s="183">
        <f t="shared" si="102"/>
        <v>0</v>
      </c>
      <c r="Z198" s="183">
        <f t="shared" si="102"/>
        <v>0</v>
      </c>
      <c r="AA198" s="183">
        <f t="shared" si="102"/>
        <v>0</v>
      </c>
      <c r="AB198" s="183">
        <f t="shared" si="102"/>
        <v>0</v>
      </c>
      <c r="AC198" s="183">
        <f t="shared" si="102"/>
        <v>0</v>
      </c>
      <c r="AD198" s="183">
        <f t="shared" si="102"/>
        <v>0</v>
      </c>
      <c r="AE198" s="183">
        <f t="shared" si="102"/>
        <v>0</v>
      </c>
      <c r="AF198" s="196">
        <f t="shared" si="102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v>0</v>
      </c>
      <c r="D199" s="183">
        <v>0</v>
      </c>
      <c r="E199" s="183">
        <v>0</v>
      </c>
      <c r="F199" s="183">
        <f t="shared" si="103"/>
        <v>0</v>
      </c>
      <c r="G199" s="183">
        <f t="shared" si="103"/>
        <v>0</v>
      </c>
      <c r="H199" s="183">
        <f t="shared" si="103"/>
        <v>0</v>
      </c>
      <c r="I199" s="183">
        <f t="shared" si="103"/>
        <v>0</v>
      </c>
      <c r="J199" s="183">
        <f t="shared" si="103"/>
        <v>0</v>
      </c>
      <c r="K199" s="183">
        <f t="shared" si="103"/>
        <v>0</v>
      </c>
      <c r="L199" s="183">
        <f t="shared" si="103"/>
        <v>0</v>
      </c>
      <c r="M199" s="183">
        <f t="shared" si="103"/>
        <v>0</v>
      </c>
      <c r="N199" s="183">
        <f t="shared" si="103"/>
        <v>0</v>
      </c>
      <c r="O199" s="183">
        <f t="shared" si="103"/>
        <v>0</v>
      </c>
      <c r="P199" s="183">
        <f t="shared" si="103"/>
        <v>0</v>
      </c>
      <c r="Q199" s="183">
        <f t="shared" si="103"/>
        <v>0</v>
      </c>
      <c r="R199" s="183">
        <f t="shared" si="103"/>
        <v>0</v>
      </c>
      <c r="S199" s="183">
        <f t="shared" si="102"/>
        <v>0</v>
      </c>
      <c r="T199" s="183">
        <f t="shared" si="102"/>
        <v>0</v>
      </c>
      <c r="U199" s="183">
        <f t="shared" si="102"/>
        <v>0</v>
      </c>
      <c r="V199" s="183">
        <f t="shared" si="102"/>
        <v>0</v>
      </c>
      <c r="W199" s="183">
        <f t="shared" si="102"/>
        <v>0</v>
      </c>
      <c r="X199" s="183">
        <f t="shared" si="102"/>
        <v>0</v>
      </c>
      <c r="Y199" s="183">
        <f t="shared" si="102"/>
        <v>0</v>
      </c>
      <c r="Z199" s="183">
        <f t="shared" si="102"/>
        <v>0</v>
      </c>
      <c r="AA199" s="183">
        <f t="shared" si="102"/>
        <v>0</v>
      </c>
      <c r="AB199" s="183">
        <f t="shared" si="102"/>
        <v>0</v>
      </c>
      <c r="AC199" s="183">
        <f t="shared" si="102"/>
        <v>0</v>
      </c>
      <c r="AD199" s="183">
        <f t="shared" si="102"/>
        <v>0</v>
      </c>
      <c r="AE199" s="183">
        <f t="shared" si="102"/>
        <v>0</v>
      </c>
      <c r="AF199" s="196">
        <f t="shared" si="102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v>0</v>
      </c>
      <c r="D200" s="183">
        <v>0</v>
      </c>
      <c r="E200" s="183">
        <v>0</v>
      </c>
      <c r="F200" s="183">
        <f t="shared" si="103"/>
        <v>0</v>
      </c>
      <c r="G200" s="183">
        <f t="shared" si="103"/>
        <v>0</v>
      </c>
      <c r="H200" s="183">
        <f t="shared" si="103"/>
        <v>0</v>
      </c>
      <c r="I200" s="183">
        <f t="shared" si="103"/>
        <v>0</v>
      </c>
      <c r="J200" s="183">
        <f t="shared" si="103"/>
        <v>0</v>
      </c>
      <c r="K200" s="183">
        <f t="shared" si="103"/>
        <v>0</v>
      </c>
      <c r="L200" s="183">
        <f t="shared" si="103"/>
        <v>0</v>
      </c>
      <c r="M200" s="183">
        <f t="shared" si="103"/>
        <v>0</v>
      </c>
      <c r="N200" s="183">
        <f t="shared" si="103"/>
        <v>0</v>
      </c>
      <c r="O200" s="183">
        <f t="shared" si="103"/>
        <v>0</v>
      </c>
      <c r="P200" s="183">
        <f t="shared" si="103"/>
        <v>0</v>
      </c>
      <c r="Q200" s="183">
        <f t="shared" si="103"/>
        <v>0</v>
      </c>
      <c r="R200" s="183">
        <f t="shared" si="103"/>
        <v>0</v>
      </c>
      <c r="S200" s="183">
        <f t="shared" si="102"/>
        <v>0</v>
      </c>
      <c r="T200" s="183">
        <f t="shared" si="102"/>
        <v>0</v>
      </c>
      <c r="U200" s="183">
        <f t="shared" si="102"/>
        <v>0</v>
      </c>
      <c r="V200" s="183">
        <f t="shared" si="102"/>
        <v>0</v>
      </c>
      <c r="W200" s="183">
        <f t="shared" si="102"/>
        <v>0</v>
      </c>
      <c r="X200" s="183">
        <f t="shared" si="102"/>
        <v>0</v>
      </c>
      <c r="Y200" s="183">
        <f t="shared" si="102"/>
        <v>0</v>
      </c>
      <c r="Z200" s="183">
        <f t="shared" si="102"/>
        <v>0</v>
      </c>
      <c r="AA200" s="183">
        <f t="shared" si="102"/>
        <v>0</v>
      </c>
      <c r="AB200" s="183">
        <f t="shared" si="102"/>
        <v>0</v>
      </c>
      <c r="AC200" s="183">
        <f t="shared" si="102"/>
        <v>0</v>
      </c>
      <c r="AD200" s="183">
        <f t="shared" si="102"/>
        <v>0</v>
      </c>
      <c r="AE200" s="183">
        <f t="shared" si="102"/>
        <v>0</v>
      </c>
      <c r="AF200" s="196">
        <f t="shared" si="102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v>0</v>
      </c>
      <c r="D201" s="183">
        <v>0</v>
      </c>
      <c r="E201" s="183">
        <v>0</v>
      </c>
      <c r="F201" s="183">
        <f t="shared" si="103"/>
        <v>0</v>
      </c>
      <c r="G201" s="183">
        <f t="shared" si="103"/>
        <v>0</v>
      </c>
      <c r="H201" s="183">
        <f t="shared" si="103"/>
        <v>0</v>
      </c>
      <c r="I201" s="183">
        <f t="shared" si="103"/>
        <v>0</v>
      </c>
      <c r="J201" s="183">
        <f t="shared" si="103"/>
        <v>0</v>
      </c>
      <c r="K201" s="183">
        <f t="shared" si="103"/>
        <v>0</v>
      </c>
      <c r="L201" s="183">
        <f t="shared" si="103"/>
        <v>0</v>
      </c>
      <c r="M201" s="183">
        <f t="shared" si="103"/>
        <v>0</v>
      </c>
      <c r="N201" s="183">
        <f t="shared" si="103"/>
        <v>0</v>
      </c>
      <c r="O201" s="183">
        <f t="shared" si="103"/>
        <v>0</v>
      </c>
      <c r="P201" s="183">
        <f t="shared" si="103"/>
        <v>0</v>
      </c>
      <c r="Q201" s="183">
        <f t="shared" si="103"/>
        <v>0</v>
      </c>
      <c r="R201" s="183">
        <f t="shared" si="103"/>
        <v>0</v>
      </c>
      <c r="S201" s="183">
        <f t="shared" si="102"/>
        <v>0</v>
      </c>
      <c r="T201" s="183">
        <f t="shared" si="102"/>
        <v>0</v>
      </c>
      <c r="U201" s="183">
        <f t="shared" si="102"/>
        <v>0</v>
      </c>
      <c r="V201" s="183">
        <f t="shared" si="102"/>
        <v>0</v>
      </c>
      <c r="W201" s="183">
        <f t="shared" si="102"/>
        <v>0</v>
      </c>
      <c r="X201" s="183">
        <f t="shared" si="102"/>
        <v>0</v>
      </c>
      <c r="Y201" s="183">
        <f t="shared" si="102"/>
        <v>0</v>
      </c>
      <c r="Z201" s="183">
        <f t="shared" si="102"/>
        <v>0</v>
      </c>
      <c r="AA201" s="183">
        <f t="shared" si="102"/>
        <v>0</v>
      </c>
      <c r="AB201" s="183">
        <f t="shared" si="102"/>
        <v>0</v>
      </c>
      <c r="AC201" s="183">
        <f t="shared" si="102"/>
        <v>0</v>
      </c>
      <c r="AD201" s="183">
        <f t="shared" si="102"/>
        <v>0</v>
      </c>
      <c r="AE201" s="183">
        <f t="shared" si="102"/>
        <v>0</v>
      </c>
      <c r="AF201" s="196">
        <f t="shared" si="102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v>0</v>
      </c>
      <c r="D202" s="183">
        <v>0</v>
      </c>
      <c r="E202" s="183">
        <v>0</v>
      </c>
      <c r="F202" s="183">
        <f t="shared" si="103"/>
        <v>0</v>
      </c>
      <c r="G202" s="183">
        <f t="shared" si="103"/>
        <v>0</v>
      </c>
      <c r="H202" s="183">
        <f t="shared" si="103"/>
        <v>0</v>
      </c>
      <c r="I202" s="183">
        <f t="shared" si="103"/>
        <v>0</v>
      </c>
      <c r="J202" s="183">
        <f t="shared" si="103"/>
        <v>0</v>
      </c>
      <c r="K202" s="183">
        <f t="shared" si="103"/>
        <v>0</v>
      </c>
      <c r="L202" s="183">
        <f t="shared" si="103"/>
        <v>0</v>
      </c>
      <c r="M202" s="183">
        <f t="shared" si="103"/>
        <v>0</v>
      </c>
      <c r="N202" s="183">
        <f t="shared" si="103"/>
        <v>0</v>
      </c>
      <c r="O202" s="183">
        <f t="shared" si="103"/>
        <v>0</v>
      </c>
      <c r="P202" s="183">
        <f t="shared" si="103"/>
        <v>0</v>
      </c>
      <c r="Q202" s="183">
        <f t="shared" si="103"/>
        <v>0</v>
      </c>
      <c r="R202" s="183">
        <f t="shared" si="103"/>
        <v>0</v>
      </c>
      <c r="S202" s="183">
        <f t="shared" si="102"/>
        <v>0</v>
      </c>
      <c r="T202" s="183">
        <f t="shared" si="102"/>
        <v>0</v>
      </c>
      <c r="U202" s="183">
        <f t="shared" si="102"/>
        <v>0</v>
      </c>
      <c r="V202" s="183">
        <f t="shared" si="102"/>
        <v>0</v>
      </c>
      <c r="W202" s="183">
        <f t="shared" si="102"/>
        <v>0</v>
      </c>
      <c r="X202" s="183">
        <f t="shared" si="102"/>
        <v>0</v>
      </c>
      <c r="Y202" s="183">
        <f t="shared" si="102"/>
        <v>0</v>
      </c>
      <c r="Z202" s="183">
        <f t="shared" si="102"/>
        <v>0</v>
      </c>
      <c r="AA202" s="183">
        <f t="shared" si="102"/>
        <v>0</v>
      </c>
      <c r="AB202" s="183">
        <f t="shared" si="102"/>
        <v>0</v>
      </c>
      <c r="AC202" s="183">
        <f t="shared" si="102"/>
        <v>0</v>
      </c>
      <c r="AD202" s="183">
        <f t="shared" si="102"/>
        <v>0</v>
      </c>
      <c r="AE202" s="183">
        <f t="shared" si="102"/>
        <v>0</v>
      </c>
      <c r="AF202" s="196">
        <f t="shared" si="102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v>0</v>
      </c>
      <c r="D203" s="183">
        <v>0</v>
      </c>
      <c r="E203" s="183">
        <v>0</v>
      </c>
      <c r="F203" s="183">
        <f t="shared" si="103"/>
        <v>0</v>
      </c>
      <c r="G203" s="183">
        <f t="shared" si="103"/>
        <v>0</v>
      </c>
      <c r="H203" s="183">
        <f t="shared" si="103"/>
        <v>0</v>
      </c>
      <c r="I203" s="183">
        <f t="shared" si="103"/>
        <v>0</v>
      </c>
      <c r="J203" s="183">
        <f t="shared" si="103"/>
        <v>0</v>
      </c>
      <c r="K203" s="183">
        <f t="shared" si="103"/>
        <v>0</v>
      </c>
      <c r="L203" s="183">
        <f t="shared" si="103"/>
        <v>0</v>
      </c>
      <c r="M203" s="183">
        <f t="shared" si="103"/>
        <v>0</v>
      </c>
      <c r="N203" s="183">
        <f t="shared" si="103"/>
        <v>0</v>
      </c>
      <c r="O203" s="183">
        <f t="shared" si="103"/>
        <v>0</v>
      </c>
      <c r="P203" s="183">
        <f t="shared" si="103"/>
        <v>0</v>
      </c>
      <c r="Q203" s="183">
        <f t="shared" si="103"/>
        <v>0</v>
      </c>
      <c r="R203" s="183">
        <f t="shared" si="103"/>
        <v>0</v>
      </c>
      <c r="S203" s="183">
        <f t="shared" si="102"/>
        <v>0</v>
      </c>
      <c r="T203" s="183">
        <f t="shared" si="102"/>
        <v>0</v>
      </c>
      <c r="U203" s="183">
        <f t="shared" si="102"/>
        <v>0</v>
      </c>
      <c r="V203" s="183">
        <f t="shared" si="102"/>
        <v>0</v>
      </c>
      <c r="W203" s="183">
        <f t="shared" si="102"/>
        <v>0</v>
      </c>
      <c r="X203" s="183">
        <f t="shared" si="102"/>
        <v>0</v>
      </c>
      <c r="Y203" s="183">
        <f t="shared" si="102"/>
        <v>0</v>
      </c>
      <c r="Z203" s="183">
        <f t="shared" si="102"/>
        <v>0</v>
      </c>
      <c r="AA203" s="183">
        <f t="shared" si="102"/>
        <v>0</v>
      </c>
      <c r="AB203" s="183">
        <f t="shared" si="102"/>
        <v>0</v>
      </c>
      <c r="AC203" s="183">
        <f t="shared" si="102"/>
        <v>0</v>
      </c>
      <c r="AD203" s="183">
        <f t="shared" si="102"/>
        <v>0</v>
      </c>
      <c r="AE203" s="183">
        <f t="shared" si="102"/>
        <v>0</v>
      </c>
      <c r="AF203" s="196">
        <f t="shared" si="102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v>0</v>
      </c>
      <c r="D204" s="183">
        <v>0</v>
      </c>
      <c r="E204" s="183">
        <v>0</v>
      </c>
      <c r="F204" s="183">
        <f t="shared" si="103"/>
        <v>0</v>
      </c>
      <c r="G204" s="183">
        <f t="shared" si="103"/>
        <v>0</v>
      </c>
      <c r="H204" s="183">
        <f t="shared" si="103"/>
        <v>0</v>
      </c>
      <c r="I204" s="183">
        <f t="shared" si="103"/>
        <v>0</v>
      </c>
      <c r="J204" s="183">
        <f t="shared" si="103"/>
        <v>0</v>
      </c>
      <c r="K204" s="183">
        <f t="shared" si="103"/>
        <v>0</v>
      </c>
      <c r="L204" s="183">
        <f t="shared" si="103"/>
        <v>0</v>
      </c>
      <c r="M204" s="183">
        <f t="shared" si="103"/>
        <v>0</v>
      </c>
      <c r="N204" s="183">
        <f t="shared" si="103"/>
        <v>0</v>
      </c>
      <c r="O204" s="183">
        <f t="shared" si="103"/>
        <v>0</v>
      </c>
      <c r="P204" s="183">
        <f t="shared" si="103"/>
        <v>0</v>
      </c>
      <c r="Q204" s="183">
        <f t="shared" si="103"/>
        <v>0</v>
      </c>
      <c r="R204" s="183">
        <f t="shared" si="103"/>
        <v>0</v>
      </c>
      <c r="S204" s="183">
        <f t="shared" si="102"/>
        <v>0</v>
      </c>
      <c r="T204" s="183">
        <f t="shared" si="102"/>
        <v>0</v>
      </c>
      <c r="U204" s="183">
        <f t="shared" si="102"/>
        <v>0</v>
      </c>
      <c r="V204" s="183">
        <f t="shared" si="102"/>
        <v>0</v>
      </c>
      <c r="W204" s="183">
        <f t="shared" si="102"/>
        <v>0</v>
      </c>
      <c r="X204" s="183">
        <f t="shared" si="102"/>
        <v>0</v>
      </c>
      <c r="Y204" s="183">
        <f t="shared" si="102"/>
        <v>0</v>
      </c>
      <c r="Z204" s="183">
        <f t="shared" si="102"/>
        <v>0</v>
      </c>
      <c r="AA204" s="183">
        <f t="shared" si="102"/>
        <v>0</v>
      </c>
      <c r="AB204" s="183">
        <f t="shared" si="102"/>
        <v>0</v>
      </c>
      <c r="AC204" s="183">
        <f t="shared" si="102"/>
        <v>0</v>
      </c>
      <c r="AD204" s="183">
        <f t="shared" si="102"/>
        <v>0</v>
      </c>
      <c r="AE204" s="183">
        <f t="shared" si="102"/>
        <v>0</v>
      </c>
      <c r="AF204" s="196">
        <f t="shared" si="102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v>0</v>
      </c>
      <c r="D205" s="183">
        <v>0</v>
      </c>
      <c r="E205" s="183">
        <v>0</v>
      </c>
      <c r="F205" s="183">
        <f t="shared" si="103"/>
        <v>0</v>
      </c>
      <c r="G205" s="183">
        <f t="shared" si="103"/>
        <v>0</v>
      </c>
      <c r="H205" s="183">
        <f t="shared" si="103"/>
        <v>0</v>
      </c>
      <c r="I205" s="183">
        <f t="shared" si="103"/>
        <v>0</v>
      </c>
      <c r="J205" s="183">
        <f t="shared" si="103"/>
        <v>0</v>
      </c>
      <c r="K205" s="183">
        <f t="shared" si="103"/>
        <v>0</v>
      </c>
      <c r="L205" s="183">
        <f t="shared" si="103"/>
        <v>0</v>
      </c>
      <c r="M205" s="183">
        <f t="shared" si="103"/>
        <v>0</v>
      </c>
      <c r="N205" s="183">
        <f t="shared" si="103"/>
        <v>0</v>
      </c>
      <c r="O205" s="183">
        <f t="shared" si="103"/>
        <v>0</v>
      </c>
      <c r="P205" s="183">
        <f t="shared" si="103"/>
        <v>0</v>
      </c>
      <c r="Q205" s="183">
        <f t="shared" si="103"/>
        <v>0</v>
      </c>
      <c r="R205" s="183">
        <f t="shared" si="103"/>
        <v>0</v>
      </c>
      <c r="S205" s="183">
        <f t="shared" si="102"/>
        <v>0</v>
      </c>
      <c r="T205" s="183">
        <f t="shared" si="102"/>
        <v>0</v>
      </c>
      <c r="U205" s="183">
        <f t="shared" si="102"/>
        <v>0</v>
      </c>
      <c r="V205" s="183">
        <f t="shared" si="102"/>
        <v>0</v>
      </c>
      <c r="W205" s="183">
        <f t="shared" si="102"/>
        <v>0</v>
      </c>
      <c r="X205" s="183">
        <f t="shared" si="102"/>
        <v>0</v>
      </c>
      <c r="Y205" s="183">
        <f t="shared" si="102"/>
        <v>0</v>
      </c>
      <c r="Z205" s="183">
        <f t="shared" si="102"/>
        <v>0</v>
      </c>
      <c r="AA205" s="183">
        <f t="shared" si="102"/>
        <v>0</v>
      </c>
      <c r="AB205" s="183">
        <f t="shared" si="102"/>
        <v>0</v>
      </c>
      <c r="AC205" s="183">
        <f t="shared" si="102"/>
        <v>0</v>
      </c>
      <c r="AD205" s="183">
        <f t="shared" si="102"/>
        <v>0</v>
      </c>
      <c r="AE205" s="183">
        <f t="shared" si="102"/>
        <v>0</v>
      </c>
      <c r="AF205" s="196">
        <f t="shared" si="102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v>0</v>
      </c>
      <c r="D206" s="183">
        <v>0</v>
      </c>
      <c r="E206" s="183">
        <v>0</v>
      </c>
      <c r="F206" s="183">
        <f t="shared" si="103"/>
        <v>0</v>
      </c>
      <c r="G206" s="183">
        <f t="shared" si="103"/>
        <v>0</v>
      </c>
      <c r="H206" s="183">
        <f t="shared" si="103"/>
        <v>0</v>
      </c>
      <c r="I206" s="183">
        <f t="shared" si="103"/>
        <v>0</v>
      </c>
      <c r="J206" s="183">
        <f t="shared" si="103"/>
        <v>0</v>
      </c>
      <c r="K206" s="183">
        <f t="shared" si="103"/>
        <v>0</v>
      </c>
      <c r="L206" s="183">
        <f t="shared" si="103"/>
        <v>0</v>
      </c>
      <c r="M206" s="183">
        <f t="shared" si="103"/>
        <v>0</v>
      </c>
      <c r="N206" s="183">
        <f t="shared" si="103"/>
        <v>0</v>
      </c>
      <c r="O206" s="183">
        <f t="shared" si="103"/>
        <v>0</v>
      </c>
      <c r="P206" s="183">
        <f t="shared" si="103"/>
        <v>0</v>
      </c>
      <c r="Q206" s="183">
        <f t="shared" si="103"/>
        <v>0</v>
      </c>
      <c r="R206" s="183">
        <f t="shared" si="103"/>
        <v>0</v>
      </c>
      <c r="S206" s="183">
        <f t="shared" si="102"/>
        <v>0</v>
      </c>
      <c r="T206" s="183">
        <f t="shared" si="102"/>
        <v>0</v>
      </c>
      <c r="U206" s="183">
        <f t="shared" si="102"/>
        <v>0</v>
      </c>
      <c r="V206" s="183">
        <f t="shared" si="102"/>
        <v>0</v>
      </c>
      <c r="W206" s="183">
        <f t="shared" si="102"/>
        <v>0</v>
      </c>
      <c r="X206" s="183">
        <f t="shared" si="102"/>
        <v>0</v>
      </c>
      <c r="Y206" s="183">
        <f t="shared" si="102"/>
        <v>0</v>
      </c>
      <c r="Z206" s="183">
        <f t="shared" si="102"/>
        <v>0</v>
      </c>
      <c r="AA206" s="183">
        <f t="shared" si="102"/>
        <v>0</v>
      </c>
      <c r="AB206" s="183">
        <f t="shared" si="102"/>
        <v>0</v>
      </c>
      <c r="AC206" s="183">
        <f t="shared" si="102"/>
        <v>0</v>
      </c>
      <c r="AD206" s="183">
        <f t="shared" si="102"/>
        <v>0</v>
      </c>
      <c r="AE206" s="183">
        <f t="shared" si="102"/>
        <v>0</v>
      </c>
      <c r="AF206" s="196">
        <f t="shared" si="102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v>0</v>
      </c>
      <c r="D207" s="183">
        <v>0</v>
      </c>
      <c r="E207" s="183">
        <v>0</v>
      </c>
      <c r="F207" s="183">
        <f t="shared" si="103"/>
        <v>0</v>
      </c>
      <c r="G207" s="183">
        <f t="shared" si="103"/>
        <v>0</v>
      </c>
      <c r="H207" s="183">
        <f t="shared" si="103"/>
        <v>0</v>
      </c>
      <c r="I207" s="183">
        <f t="shared" si="103"/>
        <v>0</v>
      </c>
      <c r="J207" s="183">
        <f t="shared" si="103"/>
        <v>0</v>
      </c>
      <c r="K207" s="183">
        <f t="shared" si="103"/>
        <v>0</v>
      </c>
      <c r="L207" s="183">
        <f t="shared" si="103"/>
        <v>0</v>
      </c>
      <c r="M207" s="183">
        <f t="shared" si="103"/>
        <v>0</v>
      </c>
      <c r="N207" s="183">
        <f t="shared" si="103"/>
        <v>0</v>
      </c>
      <c r="O207" s="183">
        <f t="shared" si="103"/>
        <v>0</v>
      </c>
      <c r="P207" s="183">
        <f t="shared" si="103"/>
        <v>0</v>
      </c>
      <c r="Q207" s="183">
        <f t="shared" si="103"/>
        <v>0</v>
      </c>
      <c r="R207" s="183">
        <f t="shared" si="103"/>
        <v>0</v>
      </c>
      <c r="S207" s="183">
        <f t="shared" si="102"/>
        <v>0</v>
      </c>
      <c r="T207" s="183">
        <f t="shared" si="102"/>
        <v>0</v>
      </c>
      <c r="U207" s="183">
        <f t="shared" si="102"/>
        <v>0</v>
      </c>
      <c r="V207" s="183">
        <f t="shared" si="102"/>
        <v>0</v>
      </c>
      <c r="W207" s="183">
        <f t="shared" si="102"/>
        <v>0</v>
      </c>
      <c r="X207" s="183">
        <f t="shared" si="102"/>
        <v>0</v>
      </c>
      <c r="Y207" s="183">
        <f t="shared" si="102"/>
        <v>0</v>
      </c>
      <c r="Z207" s="183">
        <f t="shared" si="102"/>
        <v>0</v>
      </c>
      <c r="AA207" s="183">
        <f t="shared" si="102"/>
        <v>0</v>
      </c>
      <c r="AB207" s="183">
        <f t="shared" si="102"/>
        <v>0</v>
      </c>
      <c r="AC207" s="183">
        <f t="shared" si="102"/>
        <v>0</v>
      </c>
      <c r="AD207" s="183">
        <f t="shared" si="102"/>
        <v>0</v>
      </c>
      <c r="AE207" s="183">
        <f t="shared" si="102"/>
        <v>0</v>
      </c>
      <c r="AF207" s="196">
        <f t="shared" si="102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v>0</v>
      </c>
      <c r="D208" s="183">
        <v>0</v>
      </c>
      <c r="E208" s="183">
        <v>0</v>
      </c>
      <c r="F208" s="183">
        <f t="shared" si="103"/>
        <v>0</v>
      </c>
      <c r="G208" s="183">
        <f t="shared" si="103"/>
        <v>0</v>
      </c>
      <c r="H208" s="183">
        <f t="shared" si="103"/>
        <v>0</v>
      </c>
      <c r="I208" s="183">
        <f t="shared" si="103"/>
        <v>0</v>
      </c>
      <c r="J208" s="183">
        <f t="shared" si="103"/>
        <v>0</v>
      </c>
      <c r="K208" s="183">
        <f t="shared" si="103"/>
        <v>0</v>
      </c>
      <c r="L208" s="183">
        <f t="shared" si="103"/>
        <v>0</v>
      </c>
      <c r="M208" s="183">
        <f t="shared" si="103"/>
        <v>0</v>
      </c>
      <c r="N208" s="183">
        <f t="shared" si="103"/>
        <v>0</v>
      </c>
      <c r="O208" s="183">
        <f t="shared" si="103"/>
        <v>0</v>
      </c>
      <c r="P208" s="183">
        <f t="shared" si="103"/>
        <v>0</v>
      </c>
      <c r="Q208" s="183">
        <f t="shared" si="103"/>
        <v>0</v>
      </c>
      <c r="R208" s="183">
        <f t="shared" si="103"/>
        <v>0</v>
      </c>
      <c r="S208" s="183">
        <f t="shared" si="102"/>
        <v>0</v>
      </c>
      <c r="T208" s="183">
        <f t="shared" si="102"/>
        <v>0</v>
      </c>
      <c r="U208" s="183">
        <f t="shared" si="102"/>
        <v>0</v>
      </c>
      <c r="V208" s="183">
        <f t="shared" si="102"/>
        <v>0</v>
      </c>
      <c r="W208" s="183">
        <f t="shared" si="102"/>
        <v>0</v>
      </c>
      <c r="X208" s="183">
        <f t="shared" si="102"/>
        <v>0</v>
      </c>
      <c r="Y208" s="183">
        <f t="shared" si="102"/>
        <v>0</v>
      </c>
      <c r="Z208" s="183">
        <f t="shared" si="102"/>
        <v>0</v>
      </c>
      <c r="AA208" s="183">
        <f t="shared" si="102"/>
        <v>0</v>
      </c>
      <c r="AB208" s="183">
        <f t="shared" si="102"/>
        <v>0</v>
      </c>
      <c r="AC208" s="183">
        <f t="shared" si="102"/>
        <v>0</v>
      </c>
      <c r="AD208" s="183">
        <f t="shared" si="102"/>
        <v>0</v>
      </c>
      <c r="AE208" s="183">
        <f t="shared" si="102"/>
        <v>0</v>
      </c>
      <c r="AF208" s="196">
        <f t="shared" si="102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v>0</v>
      </c>
      <c r="D209" s="183">
        <v>0</v>
      </c>
      <c r="E209" s="183">
        <v>0</v>
      </c>
      <c r="F209" s="183">
        <f t="shared" si="103"/>
        <v>0</v>
      </c>
      <c r="G209" s="183">
        <f t="shared" si="103"/>
        <v>0</v>
      </c>
      <c r="H209" s="183">
        <f t="shared" si="103"/>
        <v>0</v>
      </c>
      <c r="I209" s="183">
        <f t="shared" si="103"/>
        <v>0</v>
      </c>
      <c r="J209" s="183">
        <f t="shared" si="103"/>
        <v>0</v>
      </c>
      <c r="K209" s="183">
        <f t="shared" si="103"/>
        <v>0</v>
      </c>
      <c r="L209" s="183">
        <f t="shared" si="103"/>
        <v>0</v>
      </c>
      <c r="M209" s="183">
        <f t="shared" si="103"/>
        <v>0</v>
      </c>
      <c r="N209" s="183">
        <f t="shared" si="103"/>
        <v>0</v>
      </c>
      <c r="O209" s="183">
        <f t="shared" si="103"/>
        <v>0</v>
      </c>
      <c r="P209" s="183">
        <f t="shared" si="103"/>
        <v>0</v>
      </c>
      <c r="Q209" s="183">
        <f t="shared" si="103"/>
        <v>0</v>
      </c>
      <c r="R209" s="183">
        <f t="shared" si="103"/>
        <v>0</v>
      </c>
      <c r="S209" s="183">
        <f t="shared" si="102"/>
        <v>0</v>
      </c>
      <c r="T209" s="183">
        <f t="shared" si="102"/>
        <v>0</v>
      </c>
      <c r="U209" s="183">
        <f t="shared" si="102"/>
        <v>0</v>
      </c>
      <c r="V209" s="183">
        <f t="shared" si="102"/>
        <v>0</v>
      </c>
      <c r="W209" s="183">
        <f t="shared" si="102"/>
        <v>0</v>
      </c>
      <c r="X209" s="183">
        <f t="shared" si="102"/>
        <v>0</v>
      </c>
      <c r="Y209" s="183">
        <f t="shared" si="102"/>
        <v>0</v>
      </c>
      <c r="Z209" s="183">
        <f t="shared" si="102"/>
        <v>0</v>
      </c>
      <c r="AA209" s="183">
        <f t="shared" si="102"/>
        <v>0</v>
      </c>
      <c r="AB209" s="183">
        <f t="shared" si="102"/>
        <v>0</v>
      </c>
      <c r="AC209" s="183">
        <f t="shared" si="102"/>
        <v>0</v>
      </c>
      <c r="AD209" s="183">
        <f t="shared" si="102"/>
        <v>0</v>
      </c>
      <c r="AE209" s="183">
        <f t="shared" si="102"/>
        <v>0</v>
      </c>
      <c r="AF209" s="196">
        <f t="shared" si="102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v>0</v>
      </c>
      <c r="D210" s="183">
        <v>0</v>
      </c>
      <c r="E210" s="183">
        <v>0</v>
      </c>
      <c r="F210" s="183">
        <f t="shared" si="103"/>
        <v>0</v>
      </c>
      <c r="G210" s="183">
        <f t="shared" si="103"/>
        <v>0</v>
      </c>
      <c r="H210" s="183">
        <f t="shared" si="103"/>
        <v>0</v>
      </c>
      <c r="I210" s="183">
        <f t="shared" si="103"/>
        <v>0</v>
      </c>
      <c r="J210" s="183">
        <f t="shared" si="103"/>
        <v>0</v>
      </c>
      <c r="K210" s="183">
        <f t="shared" si="103"/>
        <v>0</v>
      </c>
      <c r="L210" s="183">
        <f t="shared" si="103"/>
        <v>0</v>
      </c>
      <c r="M210" s="183">
        <f t="shared" si="103"/>
        <v>0</v>
      </c>
      <c r="N210" s="183">
        <f t="shared" si="103"/>
        <v>0</v>
      </c>
      <c r="O210" s="183">
        <f t="shared" si="103"/>
        <v>0</v>
      </c>
      <c r="P210" s="183">
        <f t="shared" si="103"/>
        <v>0</v>
      </c>
      <c r="Q210" s="183">
        <f t="shared" si="103"/>
        <v>0</v>
      </c>
      <c r="R210" s="183">
        <f t="shared" si="103"/>
        <v>0</v>
      </c>
      <c r="S210" s="183">
        <f t="shared" si="102"/>
        <v>0</v>
      </c>
      <c r="T210" s="183">
        <f t="shared" si="102"/>
        <v>0</v>
      </c>
      <c r="U210" s="183">
        <f t="shared" si="102"/>
        <v>0</v>
      </c>
      <c r="V210" s="183">
        <f t="shared" si="102"/>
        <v>0</v>
      </c>
      <c r="W210" s="183">
        <f t="shared" si="102"/>
        <v>0</v>
      </c>
      <c r="X210" s="183">
        <f t="shared" si="102"/>
        <v>0</v>
      </c>
      <c r="Y210" s="183">
        <f t="shared" si="102"/>
        <v>0</v>
      </c>
      <c r="Z210" s="183">
        <f t="shared" si="102"/>
        <v>0</v>
      </c>
      <c r="AA210" s="183">
        <f t="shared" si="102"/>
        <v>0</v>
      </c>
      <c r="AB210" s="183">
        <f t="shared" si="102"/>
        <v>0</v>
      </c>
      <c r="AC210" s="183">
        <f t="shared" si="102"/>
        <v>0</v>
      </c>
      <c r="AD210" s="183">
        <f t="shared" si="102"/>
        <v>0</v>
      </c>
      <c r="AE210" s="183">
        <f t="shared" si="102"/>
        <v>0</v>
      </c>
      <c r="AF210" s="196">
        <f t="shared" si="102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v>0</v>
      </c>
      <c r="D211" s="183">
        <v>0</v>
      </c>
      <c r="E211" s="183">
        <v>0</v>
      </c>
      <c r="F211" s="183">
        <f t="shared" si="103"/>
        <v>0</v>
      </c>
      <c r="G211" s="183">
        <f t="shared" si="103"/>
        <v>0</v>
      </c>
      <c r="H211" s="183">
        <f t="shared" si="103"/>
        <v>0</v>
      </c>
      <c r="I211" s="183">
        <f t="shared" si="103"/>
        <v>0</v>
      </c>
      <c r="J211" s="183">
        <f t="shared" si="103"/>
        <v>0</v>
      </c>
      <c r="K211" s="183">
        <f t="shared" si="103"/>
        <v>0</v>
      </c>
      <c r="L211" s="183">
        <f t="shared" si="103"/>
        <v>0</v>
      </c>
      <c r="M211" s="183">
        <f t="shared" si="103"/>
        <v>0</v>
      </c>
      <c r="N211" s="183">
        <f t="shared" si="103"/>
        <v>0</v>
      </c>
      <c r="O211" s="183">
        <f t="shared" si="103"/>
        <v>0</v>
      </c>
      <c r="P211" s="183">
        <f t="shared" si="103"/>
        <v>0</v>
      </c>
      <c r="Q211" s="183">
        <f t="shared" si="103"/>
        <v>0</v>
      </c>
      <c r="R211" s="183">
        <f t="shared" ref="F211:R226" si="104">Q211</f>
        <v>0</v>
      </c>
      <c r="S211" s="183">
        <f t="shared" si="102"/>
        <v>0</v>
      </c>
      <c r="T211" s="183">
        <f t="shared" si="102"/>
        <v>0</v>
      </c>
      <c r="U211" s="183">
        <f t="shared" si="102"/>
        <v>0</v>
      </c>
      <c r="V211" s="183">
        <f t="shared" si="102"/>
        <v>0</v>
      </c>
      <c r="W211" s="183">
        <f t="shared" si="102"/>
        <v>0</v>
      </c>
      <c r="X211" s="183">
        <f t="shared" si="102"/>
        <v>0</v>
      </c>
      <c r="Y211" s="183">
        <f t="shared" si="102"/>
        <v>0</v>
      </c>
      <c r="Z211" s="183">
        <f t="shared" si="102"/>
        <v>0</v>
      </c>
      <c r="AA211" s="183">
        <f t="shared" si="102"/>
        <v>0</v>
      </c>
      <c r="AB211" s="183">
        <f t="shared" si="102"/>
        <v>0</v>
      </c>
      <c r="AC211" s="183">
        <f t="shared" si="102"/>
        <v>0</v>
      </c>
      <c r="AD211" s="183">
        <f t="shared" si="102"/>
        <v>0</v>
      </c>
      <c r="AE211" s="183">
        <f t="shared" si="102"/>
        <v>0</v>
      </c>
      <c r="AF211" s="196">
        <f t="shared" si="102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v>0</v>
      </c>
      <c r="D212" s="183">
        <v>0</v>
      </c>
      <c r="E212" s="183">
        <v>0</v>
      </c>
      <c r="F212" s="183">
        <f t="shared" si="104"/>
        <v>0</v>
      </c>
      <c r="G212" s="183">
        <f t="shared" si="104"/>
        <v>0</v>
      </c>
      <c r="H212" s="183">
        <f t="shared" si="104"/>
        <v>0</v>
      </c>
      <c r="I212" s="183">
        <f t="shared" si="104"/>
        <v>0</v>
      </c>
      <c r="J212" s="183">
        <f t="shared" si="104"/>
        <v>0</v>
      </c>
      <c r="K212" s="183">
        <f t="shared" si="104"/>
        <v>0</v>
      </c>
      <c r="L212" s="183">
        <f t="shared" si="104"/>
        <v>0</v>
      </c>
      <c r="M212" s="183">
        <f t="shared" si="104"/>
        <v>0</v>
      </c>
      <c r="N212" s="183">
        <f t="shared" si="104"/>
        <v>0</v>
      </c>
      <c r="O212" s="183">
        <f t="shared" si="104"/>
        <v>0</v>
      </c>
      <c r="P212" s="183">
        <f t="shared" si="104"/>
        <v>0</v>
      </c>
      <c r="Q212" s="183">
        <f t="shared" si="104"/>
        <v>0</v>
      </c>
      <c r="R212" s="183">
        <f t="shared" si="104"/>
        <v>0</v>
      </c>
      <c r="S212" s="183">
        <f t="shared" si="102"/>
        <v>0</v>
      </c>
      <c r="T212" s="183">
        <f t="shared" si="102"/>
        <v>0</v>
      </c>
      <c r="U212" s="183">
        <f t="shared" si="102"/>
        <v>0</v>
      </c>
      <c r="V212" s="183">
        <f t="shared" si="102"/>
        <v>0</v>
      </c>
      <c r="W212" s="183">
        <f t="shared" si="102"/>
        <v>0</v>
      </c>
      <c r="X212" s="183">
        <f t="shared" si="102"/>
        <v>0</v>
      </c>
      <c r="Y212" s="183">
        <f t="shared" si="102"/>
        <v>0</v>
      </c>
      <c r="Z212" s="183">
        <f t="shared" si="102"/>
        <v>0</v>
      </c>
      <c r="AA212" s="183">
        <f t="shared" si="102"/>
        <v>0</v>
      </c>
      <c r="AB212" s="183">
        <f t="shared" si="102"/>
        <v>0</v>
      </c>
      <c r="AC212" s="183">
        <f t="shared" si="102"/>
        <v>0</v>
      </c>
      <c r="AD212" s="183">
        <f t="shared" si="102"/>
        <v>0</v>
      </c>
      <c r="AE212" s="183">
        <f t="shared" si="102"/>
        <v>0</v>
      </c>
      <c r="AF212" s="196">
        <f t="shared" si="102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v>0</v>
      </c>
      <c r="D213" s="183">
        <v>0</v>
      </c>
      <c r="E213" s="183">
        <v>0</v>
      </c>
      <c r="F213" s="183">
        <f t="shared" si="104"/>
        <v>0</v>
      </c>
      <c r="G213" s="183">
        <f t="shared" si="104"/>
        <v>0</v>
      </c>
      <c r="H213" s="183">
        <f t="shared" si="104"/>
        <v>0</v>
      </c>
      <c r="I213" s="183">
        <f t="shared" si="104"/>
        <v>0</v>
      </c>
      <c r="J213" s="183">
        <f t="shared" si="104"/>
        <v>0</v>
      </c>
      <c r="K213" s="183">
        <f t="shared" si="104"/>
        <v>0</v>
      </c>
      <c r="L213" s="183">
        <f t="shared" si="104"/>
        <v>0</v>
      </c>
      <c r="M213" s="183">
        <f t="shared" si="104"/>
        <v>0</v>
      </c>
      <c r="N213" s="183">
        <f t="shared" si="104"/>
        <v>0</v>
      </c>
      <c r="O213" s="183">
        <f t="shared" si="104"/>
        <v>0</v>
      </c>
      <c r="P213" s="183">
        <f t="shared" si="104"/>
        <v>0</v>
      </c>
      <c r="Q213" s="183">
        <f t="shared" si="104"/>
        <v>0</v>
      </c>
      <c r="R213" s="183">
        <f t="shared" si="104"/>
        <v>0</v>
      </c>
      <c r="S213" s="183">
        <f t="shared" si="102"/>
        <v>0</v>
      </c>
      <c r="T213" s="183">
        <f t="shared" si="102"/>
        <v>0</v>
      </c>
      <c r="U213" s="183">
        <f t="shared" si="102"/>
        <v>0</v>
      </c>
      <c r="V213" s="183">
        <f t="shared" si="102"/>
        <v>0</v>
      </c>
      <c r="W213" s="183">
        <f t="shared" ref="W213:AF225" si="105">V213</f>
        <v>0</v>
      </c>
      <c r="X213" s="183">
        <f t="shared" si="105"/>
        <v>0</v>
      </c>
      <c r="Y213" s="183">
        <f t="shared" si="105"/>
        <v>0</v>
      </c>
      <c r="Z213" s="183">
        <f t="shared" si="105"/>
        <v>0</v>
      </c>
      <c r="AA213" s="183">
        <f t="shared" si="105"/>
        <v>0</v>
      </c>
      <c r="AB213" s="183">
        <f t="shared" si="105"/>
        <v>0</v>
      </c>
      <c r="AC213" s="183">
        <f t="shared" si="105"/>
        <v>0</v>
      </c>
      <c r="AD213" s="183">
        <f t="shared" si="105"/>
        <v>0</v>
      </c>
      <c r="AE213" s="183">
        <f t="shared" si="105"/>
        <v>0</v>
      </c>
      <c r="AF213" s="196">
        <f t="shared" si="105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v>0</v>
      </c>
      <c r="D214" s="183">
        <v>0</v>
      </c>
      <c r="E214" s="183">
        <v>0</v>
      </c>
      <c r="F214" s="183">
        <f t="shared" si="104"/>
        <v>0</v>
      </c>
      <c r="G214" s="183">
        <f t="shared" si="104"/>
        <v>0</v>
      </c>
      <c r="H214" s="183">
        <f t="shared" si="104"/>
        <v>0</v>
      </c>
      <c r="I214" s="183">
        <f t="shared" si="104"/>
        <v>0</v>
      </c>
      <c r="J214" s="183">
        <f t="shared" si="104"/>
        <v>0</v>
      </c>
      <c r="K214" s="183">
        <f t="shared" si="104"/>
        <v>0</v>
      </c>
      <c r="L214" s="183">
        <f t="shared" si="104"/>
        <v>0</v>
      </c>
      <c r="M214" s="183">
        <f t="shared" si="104"/>
        <v>0</v>
      </c>
      <c r="N214" s="183">
        <f t="shared" si="104"/>
        <v>0</v>
      </c>
      <c r="O214" s="183">
        <f t="shared" si="104"/>
        <v>0</v>
      </c>
      <c r="P214" s="183">
        <f t="shared" si="104"/>
        <v>0</v>
      </c>
      <c r="Q214" s="183">
        <f t="shared" si="104"/>
        <v>0</v>
      </c>
      <c r="R214" s="183">
        <f t="shared" si="104"/>
        <v>0</v>
      </c>
      <c r="S214" s="183">
        <f t="shared" ref="S214:AF239" si="106">R214</f>
        <v>0</v>
      </c>
      <c r="T214" s="183">
        <f t="shared" si="106"/>
        <v>0</v>
      </c>
      <c r="U214" s="183">
        <f t="shared" si="106"/>
        <v>0</v>
      </c>
      <c r="V214" s="183">
        <f t="shared" si="106"/>
        <v>0</v>
      </c>
      <c r="W214" s="183">
        <f t="shared" si="105"/>
        <v>0</v>
      </c>
      <c r="X214" s="183">
        <f t="shared" si="105"/>
        <v>0</v>
      </c>
      <c r="Y214" s="183">
        <f t="shared" si="105"/>
        <v>0</v>
      </c>
      <c r="Z214" s="183">
        <f t="shared" si="105"/>
        <v>0</v>
      </c>
      <c r="AA214" s="183">
        <f t="shared" si="105"/>
        <v>0</v>
      </c>
      <c r="AB214" s="183">
        <f t="shared" si="105"/>
        <v>0</v>
      </c>
      <c r="AC214" s="183">
        <f t="shared" si="105"/>
        <v>0</v>
      </c>
      <c r="AD214" s="183">
        <f t="shared" si="105"/>
        <v>0</v>
      </c>
      <c r="AE214" s="183">
        <f t="shared" si="105"/>
        <v>0</v>
      </c>
      <c r="AF214" s="196">
        <f t="shared" si="105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v>0</v>
      </c>
      <c r="D215" s="183">
        <v>0</v>
      </c>
      <c r="E215" s="183">
        <v>0</v>
      </c>
      <c r="F215" s="183">
        <f t="shared" si="104"/>
        <v>0</v>
      </c>
      <c r="G215" s="183">
        <f t="shared" si="104"/>
        <v>0</v>
      </c>
      <c r="H215" s="183">
        <f t="shared" si="104"/>
        <v>0</v>
      </c>
      <c r="I215" s="183">
        <f t="shared" si="104"/>
        <v>0</v>
      </c>
      <c r="J215" s="183">
        <f t="shared" si="104"/>
        <v>0</v>
      </c>
      <c r="K215" s="183">
        <f t="shared" si="104"/>
        <v>0</v>
      </c>
      <c r="L215" s="183">
        <f t="shared" si="104"/>
        <v>0</v>
      </c>
      <c r="M215" s="183">
        <f t="shared" si="104"/>
        <v>0</v>
      </c>
      <c r="N215" s="183">
        <f t="shared" si="104"/>
        <v>0</v>
      </c>
      <c r="O215" s="183">
        <f t="shared" si="104"/>
        <v>0</v>
      </c>
      <c r="P215" s="183">
        <f t="shared" si="104"/>
        <v>0</v>
      </c>
      <c r="Q215" s="183">
        <f t="shared" si="104"/>
        <v>0</v>
      </c>
      <c r="R215" s="183">
        <f t="shared" si="104"/>
        <v>0</v>
      </c>
      <c r="S215" s="183">
        <f t="shared" si="106"/>
        <v>0</v>
      </c>
      <c r="T215" s="183">
        <f t="shared" si="106"/>
        <v>0</v>
      </c>
      <c r="U215" s="183">
        <f t="shared" si="106"/>
        <v>0</v>
      </c>
      <c r="V215" s="183">
        <f t="shared" si="106"/>
        <v>0</v>
      </c>
      <c r="W215" s="183">
        <f t="shared" si="105"/>
        <v>0</v>
      </c>
      <c r="X215" s="183">
        <f t="shared" si="105"/>
        <v>0</v>
      </c>
      <c r="Y215" s="183">
        <f t="shared" si="105"/>
        <v>0</v>
      </c>
      <c r="Z215" s="183">
        <f t="shared" si="105"/>
        <v>0</v>
      </c>
      <c r="AA215" s="183">
        <f t="shared" si="105"/>
        <v>0</v>
      </c>
      <c r="AB215" s="183">
        <f t="shared" si="105"/>
        <v>0</v>
      </c>
      <c r="AC215" s="183">
        <f t="shared" si="105"/>
        <v>0</v>
      </c>
      <c r="AD215" s="183">
        <f t="shared" si="105"/>
        <v>0</v>
      </c>
      <c r="AE215" s="183">
        <f t="shared" si="105"/>
        <v>0</v>
      </c>
      <c r="AF215" s="196">
        <f t="shared" si="105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v>0</v>
      </c>
      <c r="D216" s="183">
        <v>0</v>
      </c>
      <c r="E216" s="183">
        <v>0</v>
      </c>
      <c r="F216" s="183">
        <f t="shared" si="104"/>
        <v>0</v>
      </c>
      <c r="G216" s="183">
        <f t="shared" si="104"/>
        <v>0</v>
      </c>
      <c r="H216" s="183">
        <f t="shared" si="104"/>
        <v>0</v>
      </c>
      <c r="I216" s="183">
        <f t="shared" si="104"/>
        <v>0</v>
      </c>
      <c r="J216" s="183">
        <f t="shared" si="104"/>
        <v>0</v>
      </c>
      <c r="K216" s="183">
        <f t="shared" si="104"/>
        <v>0</v>
      </c>
      <c r="L216" s="183">
        <f t="shared" si="104"/>
        <v>0</v>
      </c>
      <c r="M216" s="183">
        <f t="shared" si="104"/>
        <v>0</v>
      </c>
      <c r="N216" s="183">
        <f t="shared" si="104"/>
        <v>0</v>
      </c>
      <c r="O216" s="183">
        <f t="shared" si="104"/>
        <v>0</v>
      </c>
      <c r="P216" s="183">
        <f t="shared" si="104"/>
        <v>0</v>
      </c>
      <c r="Q216" s="183">
        <f t="shared" si="104"/>
        <v>0</v>
      </c>
      <c r="R216" s="183">
        <f t="shared" si="104"/>
        <v>0</v>
      </c>
      <c r="S216" s="183">
        <f t="shared" si="106"/>
        <v>0</v>
      </c>
      <c r="T216" s="183">
        <f t="shared" si="106"/>
        <v>0</v>
      </c>
      <c r="U216" s="183">
        <f t="shared" si="106"/>
        <v>0</v>
      </c>
      <c r="V216" s="183">
        <f t="shared" si="106"/>
        <v>0</v>
      </c>
      <c r="W216" s="183">
        <f t="shared" si="105"/>
        <v>0</v>
      </c>
      <c r="X216" s="183">
        <f t="shared" si="105"/>
        <v>0</v>
      </c>
      <c r="Y216" s="183">
        <f t="shared" si="105"/>
        <v>0</v>
      </c>
      <c r="Z216" s="183">
        <f t="shared" si="105"/>
        <v>0</v>
      </c>
      <c r="AA216" s="183">
        <f t="shared" si="105"/>
        <v>0</v>
      </c>
      <c r="AB216" s="183">
        <f t="shared" si="105"/>
        <v>0</v>
      </c>
      <c r="AC216" s="183">
        <f t="shared" si="105"/>
        <v>0</v>
      </c>
      <c r="AD216" s="183">
        <f t="shared" si="105"/>
        <v>0</v>
      </c>
      <c r="AE216" s="183">
        <f t="shared" si="105"/>
        <v>0</v>
      </c>
      <c r="AF216" s="196">
        <f t="shared" si="105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v>0</v>
      </c>
      <c r="D217" s="183">
        <v>0</v>
      </c>
      <c r="E217" s="183">
        <v>0</v>
      </c>
      <c r="F217" s="183">
        <f t="shared" si="104"/>
        <v>0</v>
      </c>
      <c r="G217" s="183">
        <f t="shared" si="104"/>
        <v>0</v>
      </c>
      <c r="H217" s="183">
        <f t="shared" si="104"/>
        <v>0</v>
      </c>
      <c r="I217" s="183">
        <f t="shared" si="104"/>
        <v>0</v>
      </c>
      <c r="J217" s="183">
        <f t="shared" si="104"/>
        <v>0</v>
      </c>
      <c r="K217" s="183">
        <f t="shared" si="104"/>
        <v>0</v>
      </c>
      <c r="L217" s="183">
        <f t="shared" si="104"/>
        <v>0</v>
      </c>
      <c r="M217" s="183">
        <f t="shared" si="104"/>
        <v>0</v>
      </c>
      <c r="N217" s="183">
        <f t="shared" si="104"/>
        <v>0</v>
      </c>
      <c r="O217" s="183">
        <f t="shared" si="104"/>
        <v>0</v>
      </c>
      <c r="P217" s="183">
        <f t="shared" si="104"/>
        <v>0</v>
      </c>
      <c r="Q217" s="183">
        <f t="shared" si="104"/>
        <v>0</v>
      </c>
      <c r="R217" s="183">
        <f t="shared" si="104"/>
        <v>0</v>
      </c>
      <c r="S217" s="183">
        <f t="shared" si="106"/>
        <v>0</v>
      </c>
      <c r="T217" s="183">
        <f t="shared" si="106"/>
        <v>0</v>
      </c>
      <c r="U217" s="183">
        <f t="shared" si="106"/>
        <v>0</v>
      </c>
      <c r="V217" s="183">
        <f t="shared" si="106"/>
        <v>0</v>
      </c>
      <c r="W217" s="183">
        <f t="shared" si="105"/>
        <v>0</v>
      </c>
      <c r="X217" s="183">
        <f t="shared" si="105"/>
        <v>0</v>
      </c>
      <c r="Y217" s="183">
        <f t="shared" si="105"/>
        <v>0</v>
      </c>
      <c r="Z217" s="183">
        <f t="shared" si="105"/>
        <v>0</v>
      </c>
      <c r="AA217" s="183">
        <f t="shared" si="105"/>
        <v>0</v>
      </c>
      <c r="AB217" s="183">
        <f t="shared" si="105"/>
        <v>0</v>
      </c>
      <c r="AC217" s="183">
        <f t="shared" si="105"/>
        <v>0</v>
      </c>
      <c r="AD217" s="183">
        <f t="shared" si="105"/>
        <v>0</v>
      </c>
      <c r="AE217" s="183">
        <f t="shared" si="105"/>
        <v>0</v>
      </c>
      <c r="AF217" s="196">
        <f t="shared" si="105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v>0</v>
      </c>
      <c r="D218" s="183">
        <v>0</v>
      </c>
      <c r="E218" s="183">
        <v>0</v>
      </c>
      <c r="F218" s="183">
        <f t="shared" si="104"/>
        <v>0</v>
      </c>
      <c r="G218" s="183">
        <f t="shared" si="104"/>
        <v>0</v>
      </c>
      <c r="H218" s="183">
        <f t="shared" si="104"/>
        <v>0</v>
      </c>
      <c r="I218" s="183">
        <f t="shared" si="104"/>
        <v>0</v>
      </c>
      <c r="J218" s="183">
        <f t="shared" si="104"/>
        <v>0</v>
      </c>
      <c r="K218" s="183">
        <f t="shared" si="104"/>
        <v>0</v>
      </c>
      <c r="L218" s="183">
        <f t="shared" si="104"/>
        <v>0</v>
      </c>
      <c r="M218" s="183">
        <f t="shared" si="104"/>
        <v>0</v>
      </c>
      <c r="N218" s="183">
        <f t="shared" si="104"/>
        <v>0</v>
      </c>
      <c r="O218" s="183">
        <f t="shared" si="104"/>
        <v>0</v>
      </c>
      <c r="P218" s="183">
        <f t="shared" si="104"/>
        <v>0</v>
      </c>
      <c r="Q218" s="183">
        <f t="shared" si="104"/>
        <v>0</v>
      </c>
      <c r="R218" s="183">
        <f t="shared" si="104"/>
        <v>0</v>
      </c>
      <c r="S218" s="183">
        <f t="shared" si="106"/>
        <v>0</v>
      </c>
      <c r="T218" s="183">
        <f t="shared" si="106"/>
        <v>0</v>
      </c>
      <c r="U218" s="183">
        <f t="shared" si="106"/>
        <v>0</v>
      </c>
      <c r="V218" s="183">
        <f t="shared" si="106"/>
        <v>0</v>
      </c>
      <c r="W218" s="183">
        <f t="shared" si="105"/>
        <v>0</v>
      </c>
      <c r="X218" s="183">
        <f t="shared" si="105"/>
        <v>0</v>
      </c>
      <c r="Y218" s="183">
        <f t="shared" si="105"/>
        <v>0</v>
      </c>
      <c r="Z218" s="183">
        <f t="shared" si="105"/>
        <v>0</v>
      </c>
      <c r="AA218" s="183">
        <f t="shared" si="105"/>
        <v>0</v>
      </c>
      <c r="AB218" s="183">
        <f t="shared" si="105"/>
        <v>0</v>
      </c>
      <c r="AC218" s="183">
        <f t="shared" si="105"/>
        <v>0</v>
      </c>
      <c r="AD218" s="183">
        <f t="shared" si="105"/>
        <v>0</v>
      </c>
      <c r="AE218" s="183">
        <f t="shared" si="105"/>
        <v>0</v>
      </c>
      <c r="AF218" s="196">
        <f t="shared" si="105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v>0</v>
      </c>
      <c r="D219" s="183">
        <v>0</v>
      </c>
      <c r="E219" s="183">
        <v>0</v>
      </c>
      <c r="F219" s="183">
        <f t="shared" si="104"/>
        <v>0</v>
      </c>
      <c r="G219" s="183">
        <f t="shared" si="104"/>
        <v>0</v>
      </c>
      <c r="H219" s="183">
        <f t="shared" si="104"/>
        <v>0</v>
      </c>
      <c r="I219" s="183">
        <f t="shared" si="104"/>
        <v>0</v>
      </c>
      <c r="J219" s="183">
        <f t="shared" si="104"/>
        <v>0</v>
      </c>
      <c r="K219" s="183">
        <f t="shared" si="104"/>
        <v>0</v>
      </c>
      <c r="L219" s="183">
        <f t="shared" si="104"/>
        <v>0</v>
      </c>
      <c r="M219" s="183">
        <f t="shared" si="104"/>
        <v>0</v>
      </c>
      <c r="N219" s="183">
        <f t="shared" si="104"/>
        <v>0</v>
      </c>
      <c r="O219" s="183">
        <f t="shared" si="104"/>
        <v>0</v>
      </c>
      <c r="P219" s="183">
        <f t="shared" si="104"/>
        <v>0</v>
      </c>
      <c r="Q219" s="183">
        <f t="shared" si="104"/>
        <v>0</v>
      </c>
      <c r="R219" s="183">
        <f t="shared" si="104"/>
        <v>0</v>
      </c>
      <c r="S219" s="183">
        <f t="shared" si="106"/>
        <v>0</v>
      </c>
      <c r="T219" s="183">
        <f t="shared" si="106"/>
        <v>0</v>
      </c>
      <c r="U219" s="183">
        <f t="shared" si="106"/>
        <v>0</v>
      </c>
      <c r="V219" s="183">
        <f t="shared" si="106"/>
        <v>0</v>
      </c>
      <c r="W219" s="183">
        <f t="shared" si="105"/>
        <v>0</v>
      </c>
      <c r="X219" s="183">
        <f t="shared" si="105"/>
        <v>0</v>
      </c>
      <c r="Y219" s="183">
        <f t="shared" si="105"/>
        <v>0</v>
      </c>
      <c r="Z219" s="183">
        <f t="shared" si="105"/>
        <v>0</v>
      </c>
      <c r="AA219" s="183">
        <f t="shared" si="105"/>
        <v>0</v>
      </c>
      <c r="AB219" s="183">
        <f t="shared" si="105"/>
        <v>0</v>
      </c>
      <c r="AC219" s="183">
        <f t="shared" si="105"/>
        <v>0</v>
      </c>
      <c r="AD219" s="183">
        <f t="shared" si="105"/>
        <v>0</v>
      </c>
      <c r="AE219" s="183">
        <f t="shared" si="105"/>
        <v>0</v>
      </c>
      <c r="AF219" s="196">
        <f t="shared" si="105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v>0</v>
      </c>
      <c r="D220" s="183">
        <v>0</v>
      </c>
      <c r="E220" s="183">
        <v>0</v>
      </c>
      <c r="F220" s="183">
        <f t="shared" si="104"/>
        <v>0</v>
      </c>
      <c r="G220" s="183">
        <f t="shared" si="104"/>
        <v>0</v>
      </c>
      <c r="H220" s="183">
        <f t="shared" si="104"/>
        <v>0</v>
      </c>
      <c r="I220" s="183">
        <f t="shared" si="104"/>
        <v>0</v>
      </c>
      <c r="J220" s="183">
        <f t="shared" si="104"/>
        <v>0</v>
      </c>
      <c r="K220" s="183">
        <f t="shared" si="104"/>
        <v>0</v>
      </c>
      <c r="L220" s="183">
        <f t="shared" si="104"/>
        <v>0</v>
      </c>
      <c r="M220" s="183">
        <f t="shared" si="104"/>
        <v>0</v>
      </c>
      <c r="N220" s="183">
        <f t="shared" si="104"/>
        <v>0</v>
      </c>
      <c r="O220" s="183">
        <f t="shared" si="104"/>
        <v>0</v>
      </c>
      <c r="P220" s="183">
        <f t="shared" si="104"/>
        <v>0</v>
      </c>
      <c r="Q220" s="183">
        <f t="shared" si="104"/>
        <v>0</v>
      </c>
      <c r="R220" s="183">
        <f t="shared" si="104"/>
        <v>0</v>
      </c>
      <c r="S220" s="183">
        <f t="shared" si="106"/>
        <v>0</v>
      </c>
      <c r="T220" s="183">
        <f t="shared" si="106"/>
        <v>0</v>
      </c>
      <c r="U220" s="183">
        <f t="shared" si="106"/>
        <v>0</v>
      </c>
      <c r="V220" s="183">
        <f t="shared" si="106"/>
        <v>0</v>
      </c>
      <c r="W220" s="183">
        <f t="shared" si="105"/>
        <v>0</v>
      </c>
      <c r="X220" s="183">
        <f t="shared" si="105"/>
        <v>0</v>
      </c>
      <c r="Y220" s="183">
        <f t="shared" si="105"/>
        <v>0</v>
      </c>
      <c r="Z220" s="183">
        <f t="shared" si="105"/>
        <v>0</v>
      </c>
      <c r="AA220" s="183">
        <f t="shared" si="105"/>
        <v>0</v>
      </c>
      <c r="AB220" s="183">
        <f t="shared" si="105"/>
        <v>0</v>
      </c>
      <c r="AC220" s="183">
        <f t="shared" si="105"/>
        <v>0</v>
      </c>
      <c r="AD220" s="183">
        <f t="shared" si="105"/>
        <v>0</v>
      </c>
      <c r="AE220" s="183">
        <f t="shared" si="105"/>
        <v>0</v>
      </c>
      <c r="AF220" s="196">
        <f t="shared" si="105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v>0</v>
      </c>
      <c r="D221" s="183">
        <v>0</v>
      </c>
      <c r="E221" s="183">
        <v>0</v>
      </c>
      <c r="F221" s="183">
        <f t="shared" si="104"/>
        <v>0</v>
      </c>
      <c r="G221" s="183">
        <f t="shared" si="104"/>
        <v>0</v>
      </c>
      <c r="H221" s="183">
        <f t="shared" si="104"/>
        <v>0</v>
      </c>
      <c r="I221" s="183">
        <f t="shared" si="104"/>
        <v>0</v>
      </c>
      <c r="J221" s="183">
        <f t="shared" si="104"/>
        <v>0</v>
      </c>
      <c r="K221" s="183">
        <f t="shared" si="104"/>
        <v>0</v>
      </c>
      <c r="L221" s="183">
        <f t="shared" si="104"/>
        <v>0</v>
      </c>
      <c r="M221" s="183">
        <f t="shared" si="104"/>
        <v>0</v>
      </c>
      <c r="N221" s="183">
        <f t="shared" si="104"/>
        <v>0</v>
      </c>
      <c r="O221" s="183">
        <f t="shared" si="104"/>
        <v>0</v>
      </c>
      <c r="P221" s="183">
        <f t="shared" si="104"/>
        <v>0</v>
      </c>
      <c r="Q221" s="183">
        <f t="shared" si="104"/>
        <v>0</v>
      </c>
      <c r="R221" s="183">
        <f t="shared" si="104"/>
        <v>0</v>
      </c>
      <c r="S221" s="183">
        <f t="shared" si="106"/>
        <v>0</v>
      </c>
      <c r="T221" s="183">
        <f t="shared" si="106"/>
        <v>0</v>
      </c>
      <c r="U221" s="183">
        <f t="shared" si="106"/>
        <v>0</v>
      </c>
      <c r="V221" s="183">
        <f t="shared" si="106"/>
        <v>0</v>
      </c>
      <c r="W221" s="183">
        <f t="shared" si="105"/>
        <v>0</v>
      </c>
      <c r="X221" s="183">
        <f t="shared" si="105"/>
        <v>0</v>
      </c>
      <c r="Y221" s="183">
        <f t="shared" si="105"/>
        <v>0</v>
      </c>
      <c r="Z221" s="183">
        <f t="shared" si="105"/>
        <v>0</v>
      </c>
      <c r="AA221" s="183">
        <f t="shared" si="105"/>
        <v>0</v>
      </c>
      <c r="AB221" s="183">
        <f t="shared" si="105"/>
        <v>0</v>
      </c>
      <c r="AC221" s="183">
        <f t="shared" si="105"/>
        <v>0</v>
      </c>
      <c r="AD221" s="183">
        <f t="shared" si="105"/>
        <v>0</v>
      </c>
      <c r="AE221" s="183">
        <f t="shared" si="105"/>
        <v>0</v>
      </c>
      <c r="AF221" s="196">
        <f t="shared" si="105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v>0</v>
      </c>
      <c r="D222" s="183">
        <v>0</v>
      </c>
      <c r="E222" s="183">
        <v>0</v>
      </c>
      <c r="F222" s="183">
        <f t="shared" si="104"/>
        <v>0</v>
      </c>
      <c r="G222" s="183">
        <f t="shared" si="104"/>
        <v>0</v>
      </c>
      <c r="H222" s="183">
        <f t="shared" si="104"/>
        <v>0</v>
      </c>
      <c r="I222" s="183">
        <f t="shared" si="104"/>
        <v>0</v>
      </c>
      <c r="J222" s="183">
        <f t="shared" si="104"/>
        <v>0</v>
      </c>
      <c r="K222" s="183">
        <f t="shared" si="104"/>
        <v>0</v>
      </c>
      <c r="L222" s="183">
        <f t="shared" si="104"/>
        <v>0</v>
      </c>
      <c r="M222" s="183">
        <f t="shared" si="104"/>
        <v>0</v>
      </c>
      <c r="N222" s="183">
        <f t="shared" si="104"/>
        <v>0</v>
      </c>
      <c r="O222" s="183">
        <f t="shared" si="104"/>
        <v>0</v>
      </c>
      <c r="P222" s="183">
        <f t="shared" si="104"/>
        <v>0</v>
      </c>
      <c r="Q222" s="183">
        <f t="shared" si="104"/>
        <v>0</v>
      </c>
      <c r="R222" s="183">
        <f t="shared" si="104"/>
        <v>0</v>
      </c>
      <c r="S222" s="183">
        <f t="shared" si="106"/>
        <v>0</v>
      </c>
      <c r="T222" s="183">
        <f t="shared" si="106"/>
        <v>0</v>
      </c>
      <c r="U222" s="183">
        <f t="shared" si="106"/>
        <v>0</v>
      </c>
      <c r="V222" s="183">
        <f t="shared" si="106"/>
        <v>0</v>
      </c>
      <c r="W222" s="183">
        <f t="shared" si="105"/>
        <v>0</v>
      </c>
      <c r="X222" s="183">
        <f t="shared" si="105"/>
        <v>0</v>
      </c>
      <c r="Y222" s="183">
        <f t="shared" si="105"/>
        <v>0</v>
      </c>
      <c r="Z222" s="183">
        <f t="shared" si="105"/>
        <v>0</v>
      </c>
      <c r="AA222" s="183">
        <f t="shared" si="105"/>
        <v>0</v>
      </c>
      <c r="AB222" s="183">
        <f t="shared" si="105"/>
        <v>0</v>
      </c>
      <c r="AC222" s="183">
        <f t="shared" si="105"/>
        <v>0</v>
      </c>
      <c r="AD222" s="183">
        <f t="shared" si="105"/>
        <v>0</v>
      </c>
      <c r="AE222" s="183">
        <f t="shared" si="105"/>
        <v>0</v>
      </c>
      <c r="AF222" s="196">
        <f t="shared" si="105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v>0</v>
      </c>
      <c r="D223" s="183">
        <v>0</v>
      </c>
      <c r="E223" s="183">
        <v>0</v>
      </c>
      <c r="F223" s="183">
        <f t="shared" si="104"/>
        <v>0</v>
      </c>
      <c r="G223" s="183">
        <f t="shared" si="104"/>
        <v>0</v>
      </c>
      <c r="H223" s="183">
        <f t="shared" si="104"/>
        <v>0</v>
      </c>
      <c r="I223" s="183">
        <f t="shared" si="104"/>
        <v>0</v>
      </c>
      <c r="J223" s="183">
        <f t="shared" si="104"/>
        <v>0</v>
      </c>
      <c r="K223" s="183">
        <f t="shared" si="104"/>
        <v>0</v>
      </c>
      <c r="L223" s="183">
        <f t="shared" si="104"/>
        <v>0</v>
      </c>
      <c r="M223" s="183">
        <f t="shared" si="104"/>
        <v>0</v>
      </c>
      <c r="N223" s="183">
        <f t="shared" si="104"/>
        <v>0</v>
      </c>
      <c r="O223" s="183">
        <f t="shared" si="104"/>
        <v>0</v>
      </c>
      <c r="P223" s="183">
        <f t="shared" si="104"/>
        <v>0</v>
      </c>
      <c r="Q223" s="183">
        <f t="shared" si="104"/>
        <v>0</v>
      </c>
      <c r="R223" s="183">
        <f t="shared" si="104"/>
        <v>0</v>
      </c>
      <c r="S223" s="183">
        <f t="shared" si="106"/>
        <v>0</v>
      </c>
      <c r="T223" s="183">
        <f t="shared" si="106"/>
        <v>0</v>
      </c>
      <c r="U223" s="183">
        <f t="shared" si="106"/>
        <v>0</v>
      </c>
      <c r="V223" s="183">
        <f t="shared" si="106"/>
        <v>0</v>
      </c>
      <c r="W223" s="183">
        <f t="shared" si="105"/>
        <v>0</v>
      </c>
      <c r="X223" s="183">
        <f t="shared" si="105"/>
        <v>0</v>
      </c>
      <c r="Y223" s="183">
        <f t="shared" si="105"/>
        <v>0</v>
      </c>
      <c r="Z223" s="183">
        <f t="shared" si="105"/>
        <v>0</v>
      </c>
      <c r="AA223" s="183">
        <f t="shared" si="105"/>
        <v>0</v>
      </c>
      <c r="AB223" s="183">
        <f t="shared" si="105"/>
        <v>0</v>
      </c>
      <c r="AC223" s="183">
        <f t="shared" si="105"/>
        <v>0</v>
      </c>
      <c r="AD223" s="183">
        <f t="shared" si="105"/>
        <v>0</v>
      </c>
      <c r="AE223" s="183">
        <f t="shared" si="105"/>
        <v>0</v>
      </c>
      <c r="AF223" s="196">
        <f t="shared" si="105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v>0</v>
      </c>
      <c r="D224" s="183">
        <v>0</v>
      </c>
      <c r="E224" s="183">
        <v>0</v>
      </c>
      <c r="F224" s="183">
        <f t="shared" si="104"/>
        <v>0</v>
      </c>
      <c r="G224" s="183">
        <f t="shared" si="104"/>
        <v>0</v>
      </c>
      <c r="H224" s="183">
        <f t="shared" si="104"/>
        <v>0</v>
      </c>
      <c r="I224" s="183">
        <f t="shared" si="104"/>
        <v>0</v>
      </c>
      <c r="J224" s="183">
        <f t="shared" si="104"/>
        <v>0</v>
      </c>
      <c r="K224" s="183">
        <f t="shared" si="104"/>
        <v>0</v>
      </c>
      <c r="L224" s="183">
        <f t="shared" si="104"/>
        <v>0</v>
      </c>
      <c r="M224" s="183">
        <f t="shared" si="104"/>
        <v>0</v>
      </c>
      <c r="N224" s="183">
        <f t="shared" si="104"/>
        <v>0</v>
      </c>
      <c r="O224" s="183">
        <f t="shared" si="104"/>
        <v>0</v>
      </c>
      <c r="P224" s="183">
        <f t="shared" si="104"/>
        <v>0</v>
      </c>
      <c r="Q224" s="183">
        <f t="shared" si="104"/>
        <v>0</v>
      </c>
      <c r="R224" s="183">
        <f t="shared" si="104"/>
        <v>0</v>
      </c>
      <c r="S224" s="183">
        <f t="shared" si="106"/>
        <v>0</v>
      </c>
      <c r="T224" s="183">
        <f t="shared" si="106"/>
        <v>0</v>
      </c>
      <c r="U224" s="183">
        <f t="shared" si="106"/>
        <v>0</v>
      </c>
      <c r="V224" s="183">
        <f t="shared" si="106"/>
        <v>0</v>
      </c>
      <c r="W224" s="183">
        <f t="shared" si="105"/>
        <v>0</v>
      </c>
      <c r="X224" s="183">
        <f t="shared" si="105"/>
        <v>0</v>
      </c>
      <c r="Y224" s="183">
        <f t="shared" si="105"/>
        <v>0</v>
      </c>
      <c r="Z224" s="183">
        <f t="shared" si="105"/>
        <v>0</v>
      </c>
      <c r="AA224" s="183">
        <f t="shared" si="105"/>
        <v>0</v>
      </c>
      <c r="AB224" s="183">
        <f t="shared" si="105"/>
        <v>0</v>
      </c>
      <c r="AC224" s="183">
        <f t="shared" si="105"/>
        <v>0</v>
      </c>
      <c r="AD224" s="183">
        <f t="shared" si="105"/>
        <v>0</v>
      </c>
      <c r="AE224" s="183">
        <f t="shared" si="105"/>
        <v>0</v>
      </c>
      <c r="AF224" s="196">
        <f t="shared" si="105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v>0</v>
      </c>
      <c r="D225" s="183">
        <v>0</v>
      </c>
      <c r="E225" s="183">
        <v>0</v>
      </c>
      <c r="F225" s="183">
        <f t="shared" si="104"/>
        <v>0</v>
      </c>
      <c r="G225" s="183">
        <f t="shared" si="104"/>
        <v>0</v>
      </c>
      <c r="H225" s="183">
        <f t="shared" si="104"/>
        <v>0</v>
      </c>
      <c r="I225" s="183">
        <f t="shared" si="104"/>
        <v>0</v>
      </c>
      <c r="J225" s="183">
        <f t="shared" si="104"/>
        <v>0</v>
      </c>
      <c r="K225" s="183">
        <f t="shared" si="104"/>
        <v>0</v>
      </c>
      <c r="L225" s="183">
        <f t="shared" si="104"/>
        <v>0</v>
      </c>
      <c r="M225" s="183">
        <f t="shared" si="104"/>
        <v>0</v>
      </c>
      <c r="N225" s="183">
        <f t="shared" si="104"/>
        <v>0</v>
      </c>
      <c r="O225" s="183">
        <f t="shared" si="104"/>
        <v>0</v>
      </c>
      <c r="P225" s="183">
        <f t="shared" si="104"/>
        <v>0</v>
      </c>
      <c r="Q225" s="183">
        <f t="shared" si="104"/>
        <v>0</v>
      </c>
      <c r="R225" s="183">
        <f t="shared" si="104"/>
        <v>0</v>
      </c>
      <c r="S225" s="183">
        <f t="shared" si="106"/>
        <v>0</v>
      </c>
      <c r="T225" s="183">
        <f t="shared" si="106"/>
        <v>0</v>
      </c>
      <c r="U225" s="183">
        <f t="shared" si="106"/>
        <v>0</v>
      </c>
      <c r="V225" s="183">
        <f t="shared" si="106"/>
        <v>0</v>
      </c>
      <c r="W225" s="183">
        <f t="shared" si="105"/>
        <v>0</v>
      </c>
      <c r="X225" s="183">
        <f t="shared" si="105"/>
        <v>0</v>
      </c>
      <c r="Y225" s="183">
        <f t="shared" si="105"/>
        <v>0</v>
      </c>
      <c r="Z225" s="183">
        <f t="shared" si="105"/>
        <v>0</v>
      </c>
      <c r="AA225" s="183">
        <f t="shared" si="105"/>
        <v>0</v>
      </c>
      <c r="AB225" s="183">
        <f t="shared" si="105"/>
        <v>0</v>
      </c>
      <c r="AC225" s="183">
        <f t="shared" si="105"/>
        <v>0</v>
      </c>
      <c r="AD225" s="183">
        <f t="shared" si="105"/>
        <v>0</v>
      </c>
      <c r="AE225" s="183">
        <f t="shared" si="105"/>
        <v>0</v>
      </c>
      <c r="AF225" s="196">
        <f t="shared" si="105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v>0</v>
      </c>
      <c r="D226" s="183">
        <v>0</v>
      </c>
      <c r="E226" s="183">
        <v>0</v>
      </c>
      <c r="F226" s="183">
        <f t="shared" si="104"/>
        <v>0</v>
      </c>
      <c r="G226" s="183">
        <f t="shared" si="104"/>
        <v>0</v>
      </c>
      <c r="H226" s="183">
        <f t="shared" si="104"/>
        <v>0</v>
      </c>
      <c r="I226" s="183">
        <f t="shared" si="104"/>
        <v>0</v>
      </c>
      <c r="J226" s="183">
        <f t="shared" si="104"/>
        <v>0</v>
      </c>
      <c r="K226" s="183">
        <f t="shared" si="104"/>
        <v>0</v>
      </c>
      <c r="L226" s="183">
        <f t="shared" si="104"/>
        <v>0</v>
      </c>
      <c r="M226" s="183">
        <f t="shared" si="104"/>
        <v>0</v>
      </c>
      <c r="N226" s="183">
        <f t="shared" si="104"/>
        <v>0</v>
      </c>
      <c r="O226" s="183">
        <f t="shared" si="104"/>
        <v>0</v>
      </c>
      <c r="P226" s="183">
        <f t="shared" si="104"/>
        <v>0</v>
      </c>
      <c r="Q226" s="183">
        <f t="shared" si="104"/>
        <v>0</v>
      </c>
      <c r="R226" s="183">
        <f t="shared" si="104"/>
        <v>0</v>
      </c>
      <c r="S226" s="183">
        <f t="shared" si="106"/>
        <v>0</v>
      </c>
      <c r="T226" s="183">
        <f t="shared" si="106"/>
        <v>0</v>
      </c>
      <c r="U226" s="183">
        <f t="shared" si="106"/>
        <v>0</v>
      </c>
      <c r="V226" s="183">
        <f t="shared" si="106"/>
        <v>0</v>
      </c>
      <c r="W226" s="183">
        <f t="shared" si="106"/>
        <v>0</v>
      </c>
      <c r="X226" s="183">
        <f t="shared" si="106"/>
        <v>0</v>
      </c>
      <c r="Y226" s="183">
        <f t="shared" si="106"/>
        <v>0</v>
      </c>
      <c r="Z226" s="183">
        <f t="shared" si="106"/>
        <v>0</v>
      </c>
      <c r="AA226" s="183">
        <f t="shared" si="106"/>
        <v>0</v>
      </c>
      <c r="AB226" s="183">
        <f t="shared" si="106"/>
        <v>0</v>
      </c>
      <c r="AC226" s="183">
        <f t="shared" si="106"/>
        <v>0</v>
      </c>
      <c r="AD226" s="183">
        <f t="shared" si="106"/>
        <v>0</v>
      </c>
      <c r="AE226" s="183">
        <f t="shared" si="106"/>
        <v>0</v>
      </c>
      <c r="AF226" s="196">
        <f t="shared" si="106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v>0</v>
      </c>
      <c r="D227" s="183">
        <v>0</v>
      </c>
      <c r="E227" s="183">
        <v>0</v>
      </c>
      <c r="F227" s="183">
        <f t="shared" ref="F227:R242" si="107">E227</f>
        <v>0</v>
      </c>
      <c r="G227" s="183">
        <f t="shared" si="107"/>
        <v>0</v>
      </c>
      <c r="H227" s="183">
        <f t="shared" si="107"/>
        <v>0</v>
      </c>
      <c r="I227" s="183">
        <f t="shared" si="107"/>
        <v>0</v>
      </c>
      <c r="J227" s="183">
        <f t="shared" si="107"/>
        <v>0</v>
      </c>
      <c r="K227" s="183">
        <f t="shared" si="107"/>
        <v>0</v>
      </c>
      <c r="L227" s="183">
        <f t="shared" si="107"/>
        <v>0</v>
      </c>
      <c r="M227" s="183">
        <f t="shared" si="107"/>
        <v>0</v>
      </c>
      <c r="N227" s="183">
        <f t="shared" si="107"/>
        <v>0</v>
      </c>
      <c r="O227" s="183">
        <f t="shared" si="107"/>
        <v>0</v>
      </c>
      <c r="P227" s="183">
        <f t="shared" si="107"/>
        <v>0</v>
      </c>
      <c r="Q227" s="183">
        <f t="shared" si="107"/>
        <v>0</v>
      </c>
      <c r="R227" s="183">
        <f t="shared" si="107"/>
        <v>0</v>
      </c>
      <c r="S227" s="183">
        <f t="shared" si="106"/>
        <v>0</v>
      </c>
      <c r="T227" s="183">
        <f t="shared" si="106"/>
        <v>0</v>
      </c>
      <c r="U227" s="183">
        <f t="shared" si="106"/>
        <v>0</v>
      </c>
      <c r="V227" s="183">
        <f t="shared" si="106"/>
        <v>0</v>
      </c>
      <c r="W227" s="183">
        <f t="shared" si="106"/>
        <v>0</v>
      </c>
      <c r="X227" s="183">
        <f t="shared" si="106"/>
        <v>0</v>
      </c>
      <c r="Y227" s="183">
        <f t="shared" si="106"/>
        <v>0</v>
      </c>
      <c r="Z227" s="183">
        <f t="shared" si="106"/>
        <v>0</v>
      </c>
      <c r="AA227" s="183">
        <f t="shared" si="106"/>
        <v>0</v>
      </c>
      <c r="AB227" s="183">
        <f t="shared" si="106"/>
        <v>0</v>
      </c>
      <c r="AC227" s="183">
        <f t="shared" si="106"/>
        <v>0</v>
      </c>
      <c r="AD227" s="183">
        <f t="shared" si="106"/>
        <v>0</v>
      </c>
      <c r="AE227" s="183">
        <f t="shared" si="106"/>
        <v>0</v>
      </c>
      <c r="AF227" s="196">
        <f t="shared" si="106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v>0</v>
      </c>
      <c r="D228" s="183">
        <v>0</v>
      </c>
      <c r="E228" s="183">
        <v>0</v>
      </c>
      <c r="F228" s="183">
        <f t="shared" si="107"/>
        <v>0</v>
      </c>
      <c r="G228" s="183">
        <f t="shared" si="107"/>
        <v>0</v>
      </c>
      <c r="H228" s="183">
        <f t="shared" si="107"/>
        <v>0</v>
      </c>
      <c r="I228" s="183">
        <f t="shared" si="107"/>
        <v>0</v>
      </c>
      <c r="J228" s="183">
        <f t="shared" si="107"/>
        <v>0</v>
      </c>
      <c r="K228" s="183">
        <f t="shared" si="107"/>
        <v>0</v>
      </c>
      <c r="L228" s="183">
        <f t="shared" si="107"/>
        <v>0</v>
      </c>
      <c r="M228" s="183">
        <f t="shared" si="107"/>
        <v>0</v>
      </c>
      <c r="N228" s="183">
        <f t="shared" si="107"/>
        <v>0</v>
      </c>
      <c r="O228" s="183">
        <f t="shared" si="107"/>
        <v>0</v>
      </c>
      <c r="P228" s="183">
        <f t="shared" si="107"/>
        <v>0</v>
      </c>
      <c r="Q228" s="183">
        <f t="shared" si="107"/>
        <v>0</v>
      </c>
      <c r="R228" s="183">
        <f t="shared" si="107"/>
        <v>0</v>
      </c>
      <c r="S228" s="183">
        <f t="shared" si="106"/>
        <v>0</v>
      </c>
      <c r="T228" s="183">
        <f t="shared" si="106"/>
        <v>0</v>
      </c>
      <c r="U228" s="183">
        <f t="shared" si="106"/>
        <v>0</v>
      </c>
      <c r="V228" s="183">
        <f t="shared" si="106"/>
        <v>0</v>
      </c>
      <c r="W228" s="183">
        <f t="shared" si="106"/>
        <v>0</v>
      </c>
      <c r="X228" s="183">
        <f t="shared" si="106"/>
        <v>0</v>
      </c>
      <c r="Y228" s="183">
        <f t="shared" si="106"/>
        <v>0</v>
      </c>
      <c r="Z228" s="183">
        <f t="shared" si="106"/>
        <v>0</v>
      </c>
      <c r="AA228" s="183">
        <f t="shared" si="106"/>
        <v>0</v>
      </c>
      <c r="AB228" s="183">
        <f t="shared" si="106"/>
        <v>0</v>
      </c>
      <c r="AC228" s="183">
        <f t="shared" si="106"/>
        <v>0</v>
      </c>
      <c r="AD228" s="183">
        <f t="shared" si="106"/>
        <v>0</v>
      </c>
      <c r="AE228" s="183">
        <f t="shared" si="106"/>
        <v>0</v>
      </c>
      <c r="AF228" s="196">
        <f t="shared" si="106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v>0</v>
      </c>
      <c r="D229" s="183">
        <v>0</v>
      </c>
      <c r="E229" s="183">
        <v>0</v>
      </c>
      <c r="F229" s="183">
        <f t="shared" si="107"/>
        <v>0</v>
      </c>
      <c r="G229" s="183">
        <f t="shared" si="107"/>
        <v>0</v>
      </c>
      <c r="H229" s="183">
        <f t="shared" si="107"/>
        <v>0</v>
      </c>
      <c r="I229" s="183">
        <f t="shared" si="107"/>
        <v>0</v>
      </c>
      <c r="J229" s="183">
        <f t="shared" si="107"/>
        <v>0</v>
      </c>
      <c r="K229" s="183">
        <f t="shared" si="107"/>
        <v>0</v>
      </c>
      <c r="L229" s="183">
        <f t="shared" si="107"/>
        <v>0</v>
      </c>
      <c r="M229" s="183">
        <f t="shared" si="107"/>
        <v>0</v>
      </c>
      <c r="N229" s="183">
        <f t="shared" si="107"/>
        <v>0</v>
      </c>
      <c r="O229" s="183">
        <f t="shared" si="107"/>
        <v>0</v>
      </c>
      <c r="P229" s="183">
        <f t="shared" si="107"/>
        <v>0</v>
      </c>
      <c r="Q229" s="183">
        <f t="shared" si="107"/>
        <v>0</v>
      </c>
      <c r="R229" s="183">
        <f t="shared" si="107"/>
        <v>0</v>
      </c>
      <c r="S229" s="183">
        <f t="shared" si="106"/>
        <v>0</v>
      </c>
      <c r="T229" s="183">
        <f t="shared" si="106"/>
        <v>0</v>
      </c>
      <c r="U229" s="183">
        <f t="shared" si="106"/>
        <v>0</v>
      </c>
      <c r="V229" s="183">
        <f t="shared" si="106"/>
        <v>0</v>
      </c>
      <c r="W229" s="183">
        <f t="shared" si="106"/>
        <v>0</v>
      </c>
      <c r="X229" s="183">
        <f t="shared" si="106"/>
        <v>0</v>
      </c>
      <c r="Y229" s="183">
        <f t="shared" si="106"/>
        <v>0</v>
      </c>
      <c r="Z229" s="183">
        <f t="shared" si="106"/>
        <v>0</v>
      </c>
      <c r="AA229" s="183">
        <f t="shared" si="106"/>
        <v>0</v>
      </c>
      <c r="AB229" s="183">
        <f t="shared" si="106"/>
        <v>0</v>
      </c>
      <c r="AC229" s="183">
        <f t="shared" si="106"/>
        <v>0</v>
      </c>
      <c r="AD229" s="183">
        <f t="shared" si="106"/>
        <v>0</v>
      </c>
      <c r="AE229" s="183">
        <f t="shared" si="106"/>
        <v>0</v>
      </c>
      <c r="AF229" s="196">
        <f t="shared" si="106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v>0</v>
      </c>
      <c r="D230" s="183">
        <v>0</v>
      </c>
      <c r="E230" s="183">
        <v>0</v>
      </c>
      <c r="F230" s="183">
        <f t="shared" si="107"/>
        <v>0</v>
      </c>
      <c r="G230" s="183">
        <f t="shared" si="107"/>
        <v>0</v>
      </c>
      <c r="H230" s="183">
        <f t="shared" si="107"/>
        <v>0</v>
      </c>
      <c r="I230" s="183">
        <f t="shared" si="107"/>
        <v>0</v>
      </c>
      <c r="J230" s="183">
        <f t="shared" si="107"/>
        <v>0</v>
      </c>
      <c r="K230" s="183">
        <f t="shared" si="107"/>
        <v>0</v>
      </c>
      <c r="L230" s="183">
        <f t="shared" si="107"/>
        <v>0</v>
      </c>
      <c r="M230" s="183">
        <f t="shared" si="107"/>
        <v>0</v>
      </c>
      <c r="N230" s="183">
        <f t="shared" si="107"/>
        <v>0</v>
      </c>
      <c r="O230" s="183">
        <f t="shared" si="107"/>
        <v>0</v>
      </c>
      <c r="P230" s="183">
        <f t="shared" si="107"/>
        <v>0</v>
      </c>
      <c r="Q230" s="183">
        <f t="shared" si="107"/>
        <v>0</v>
      </c>
      <c r="R230" s="183">
        <f t="shared" si="107"/>
        <v>0</v>
      </c>
      <c r="S230" s="183">
        <f t="shared" si="106"/>
        <v>0</v>
      </c>
      <c r="T230" s="183">
        <f t="shared" si="106"/>
        <v>0</v>
      </c>
      <c r="U230" s="183">
        <f t="shared" si="106"/>
        <v>0</v>
      </c>
      <c r="V230" s="183">
        <f t="shared" si="106"/>
        <v>0</v>
      </c>
      <c r="W230" s="183">
        <f t="shared" si="106"/>
        <v>0</v>
      </c>
      <c r="X230" s="183">
        <f t="shared" si="106"/>
        <v>0</v>
      </c>
      <c r="Y230" s="183">
        <f t="shared" si="106"/>
        <v>0</v>
      </c>
      <c r="Z230" s="183">
        <f t="shared" si="106"/>
        <v>0</v>
      </c>
      <c r="AA230" s="183">
        <f t="shared" si="106"/>
        <v>0</v>
      </c>
      <c r="AB230" s="183">
        <f t="shared" si="106"/>
        <v>0</v>
      </c>
      <c r="AC230" s="183">
        <f t="shared" si="106"/>
        <v>0</v>
      </c>
      <c r="AD230" s="183">
        <f t="shared" si="106"/>
        <v>0</v>
      </c>
      <c r="AE230" s="183">
        <f t="shared" si="106"/>
        <v>0</v>
      </c>
      <c r="AF230" s="196">
        <f t="shared" si="106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v>0</v>
      </c>
      <c r="D231" s="183">
        <v>0</v>
      </c>
      <c r="E231" s="183">
        <v>0</v>
      </c>
      <c r="F231" s="183">
        <f t="shared" si="107"/>
        <v>0</v>
      </c>
      <c r="G231" s="183">
        <f t="shared" si="107"/>
        <v>0</v>
      </c>
      <c r="H231" s="183">
        <f t="shared" si="107"/>
        <v>0</v>
      </c>
      <c r="I231" s="183">
        <f t="shared" si="107"/>
        <v>0</v>
      </c>
      <c r="J231" s="183">
        <f t="shared" si="107"/>
        <v>0</v>
      </c>
      <c r="K231" s="183">
        <f t="shared" si="107"/>
        <v>0</v>
      </c>
      <c r="L231" s="183">
        <f t="shared" si="107"/>
        <v>0</v>
      </c>
      <c r="M231" s="183">
        <f t="shared" si="107"/>
        <v>0</v>
      </c>
      <c r="N231" s="183">
        <f t="shared" si="107"/>
        <v>0</v>
      </c>
      <c r="O231" s="183">
        <f t="shared" si="107"/>
        <v>0</v>
      </c>
      <c r="P231" s="183">
        <f t="shared" si="107"/>
        <v>0</v>
      </c>
      <c r="Q231" s="183">
        <f t="shared" si="107"/>
        <v>0</v>
      </c>
      <c r="R231" s="183">
        <f t="shared" si="107"/>
        <v>0</v>
      </c>
      <c r="S231" s="183">
        <f t="shared" si="106"/>
        <v>0</v>
      </c>
      <c r="T231" s="183">
        <f t="shared" si="106"/>
        <v>0</v>
      </c>
      <c r="U231" s="183">
        <f t="shared" si="106"/>
        <v>0</v>
      </c>
      <c r="V231" s="183">
        <f t="shared" si="106"/>
        <v>0</v>
      </c>
      <c r="W231" s="183">
        <f t="shared" si="106"/>
        <v>0</v>
      </c>
      <c r="X231" s="183">
        <f t="shared" si="106"/>
        <v>0</v>
      </c>
      <c r="Y231" s="183">
        <f t="shared" si="106"/>
        <v>0</v>
      </c>
      <c r="Z231" s="183">
        <f t="shared" si="106"/>
        <v>0</v>
      </c>
      <c r="AA231" s="183">
        <f t="shared" si="106"/>
        <v>0</v>
      </c>
      <c r="AB231" s="183">
        <f t="shared" si="106"/>
        <v>0</v>
      </c>
      <c r="AC231" s="183">
        <f t="shared" si="106"/>
        <v>0</v>
      </c>
      <c r="AD231" s="183">
        <f t="shared" si="106"/>
        <v>0</v>
      </c>
      <c r="AE231" s="183">
        <f t="shared" si="106"/>
        <v>0</v>
      </c>
      <c r="AF231" s="196">
        <f t="shared" si="106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v>0</v>
      </c>
      <c r="D232" s="183">
        <v>0</v>
      </c>
      <c r="E232" s="183">
        <v>0</v>
      </c>
      <c r="F232" s="183">
        <f t="shared" si="107"/>
        <v>0</v>
      </c>
      <c r="G232" s="183">
        <f t="shared" si="107"/>
        <v>0</v>
      </c>
      <c r="H232" s="183">
        <f t="shared" si="107"/>
        <v>0</v>
      </c>
      <c r="I232" s="183">
        <f t="shared" si="107"/>
        <v>0</v>
      </c>
      <c r="J232" s="183">
        <f t="shared" si="107"/>
        <v>0</v>
      </c>
      <c r="K232" s="183">
        <f t="shared" si="107"/>
        <v>0</v>
      </c>
      <c r="L232" s="183">
        <f t="shared" si="107"/>
        <v>0</v>
      </c>
      <c r="M232" s="183">
        <f t="shared" si="107"/>
        <v>0</v>
      </c>
      <c r="N232" s="183">
        <f t="shared" si="107"/>
        <v>0</v>
      </c>
      <c r="O232" s="183">
        <f t="shared" si="107"/>
        <v>0</v>
      </c>
      <c r="P232" s="183">
        <f t="shared" si="107"/>
        <v>0</v>
      </c>
      <c r="Q232" s="183">
        <f t="shared" si="107"/>
        <v>0</v>
      </c>
      <c r="R232" s="183">
        <f t="shared" si="107"/>
        <v>0</v>
      </c>
      <c r="S232" s="183">
        <f t="shared" si="106"/>
        <v>0</v>
      </c>
      <c r="T232" s="183">
        <f t="shared" si="106"/>
        <v>0</v>
      </c>
      <c r="U232" s="183">
        <f t="shared" si="106"/>
        <v>0</v>
      </c>
      <c r="V232" s="183">
        <f t="shared" si="106"/>
        <v>0</v>
      </c>
      <c r="W232" s="183">
        <f t="shared" si="106"/>
        <v>0</v>
      </c>
      <c r="X232" s="183">
        <f t="shared" si="106"/>
        <v>0</v>
      </c>
      <c r="Y232" s="183">
        <f t="shared" si="106"/>
        <v>0</v>
      </c>
      <c r="Z232" s="183">
        <f t="shared" si="106"/>
        <v>0</v>
      </c>
      <c r="AA232" s="183">
        <f t="shared" si="106"/>
        <v>0</v>
      </c>
      <c r="AB232" s="183">
        <f t="shared" si="106"/>
        <v>0</v>
      </c>
      <c r="AC232" s="183">
        <f t="shared" si="106"/>
        <v>0</v>
      </c>
      <c r="AD232" s="183">
        <f t="shared" si="106"/>
        <v>0</v>
      </c>
      <c r="AE232" s="183">
        <f t="shared" si="106"/>
        <v>0</v>
      </c>
      <c r="AF232" s="196">
        <f t="shared" si="106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v>0</v>
      </c>
      <c r="D233" s="183">
        <v>0</v>
      </c>
      <c r="E233" s="183">
        <v>0</v>
      </c>
      <c r="F233" s="183">
        <f t="shared" si="107"/>
        <v>0</v>
      </c>
      <c r="G233" s="183">
        <f t="shared" si="107"/>
        <v>0</v>
      </c>
      <c r="H233" s="183">
        <f t="shared" si="107"/>
        <v>0</v>
      </c>
      <c r="I233" s="183">
        <f t="shared" si="107"/>
        <v>0</v>
      </c>
      <c r="J233" s="183">
        <f t="shared" si="107"/>
        <v>0</v>
      </c>
      <c r="K233" s="183">
        <f t="shared" si="107"/>
        <v>0</v>
      </c>
      <c r="L233" s="183">
        <f t="shared" si="107"/>
        <v>0</v>
      </c>
      <c r="M233" s="183">
        <f t="shared" si="107"/>
        <v>0</v>
      </c>
      <c r="N233" s="183">
        <f t="shared" si="107"/>
        <v>0</v>
      </c>
      <c r="O233" s="183">
        <f t="shared" si="107"/>
        <v>0</v>
      </c>
      <c r="P233" s="183">
        <f t="shared" si="107"/>
        <v>0</v>
      </c>
      <c r="Q233" s="183">
        <f t="shared" si="107"/>
        <v>0</v>
      </c>
      <c r="R233" s="183">
        <f t="shared" si="107"/>
        <v>0</v>
      </c>
      <c r="S233" s="183">
        <f t="shared" si="106"/>
        <v>0</v>
      </c>
      <c r="T233" s="183">
        <f t="shared" si="106"/>
        <v>0</v>
      </c>
      <c r="U233" s="183">
        <f t="shared" si="106"/>
        <v>0</v>
      </c>
      <c r="V233" s="183">
        <f t="shared" si="106"/>
        <v>0</v>
      </c>
      <c r="W233" s="183">
        <f t="shared" si="106"/>
        <v>0</v>
      </c>
      <c r="X233" s="183">
        <f t="shared" si="106"/>
        <v>0</v>
      </c>
      <c r="Y233" s="183">
        <f t="shared" si="106"/>
        <v>0</v>
      </c>
      <c r="Z233" s="183">
        <f t="shared" si="106"/>
        <v>0</v>
      </c>
      <c r="AA233" s="183">
        <f t="shared" si="106"/>
        <v>0</v>
      </c>
      <c r="AB233" s="183">
        <f t="shared" si="106"/>
        <v>0</v>
      </c>
      <c r="AC233" s="183">
        <f t="shared" si="106"/>
        <v>0</v>
      </c>
      <c r="AD233" s="183">
        <f t="shared" si="106"/>
        <v>0</v>
      </c>
      <c r="AE233" s="183">
        <f t="shared" si="106"/>
        <v>0</v>
      </c>
      <c r="AF233" s="196">
        <f t="shared" si="106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v>0</v>
      </c>
      <c r="D234" s="183">
        <v>0</v>
      </c>
      <c r="E234" s="183">
        <v>0</v>
      </c>
      <c r="F234" s="183">
        <f t="shared" si="107"/>
        <v>0</v>
      </c>
      <c r="G234" s="183">
        <f t="shared" si="107"/>
        <v>0</v>
      </c>
      <c r="H234" s="183">
        <f t="shared" si="107"/>
        <v>0</v>
      </c>
      <c r="I234" s="183">
        <f t="shared" si="107"/>
        <v>0</v>
      </c>
      <c r="J234" s="183">
        <f t="shared" si="107"/>
        <v>0</v>
      </c>
      <c r="K234" s="183">
        <f t="shared" si="107"/>
        <v>0</v>
      </c>
      <c r="L234" s="183">
        <f t="shared" si="107"/>
        <v>0</v>
      </c>
      <c r="M234" s="183">
        <f t="shared" si="107"/>
        <v>0</v>
      </c>
      <c r="N234" s="183">
        <f t="shared" si="107"/>
        <v>0</v>
      </c>
      <c r="O234" s="183">
        <f t="shared" si="107"/>
        <v>0</v>
      </c>
      <c r="P234" s="183">
        <f t="shared" si="107"/>
        <v>0</v>
      </c>
      <c r="Q234" s="183">
        <f t="shared" si="107"/>
        <v>0</v>
      </c>
      <c r="R234" s="183">
        <f t="shared" si="107"/>
        <v>0</v>
      </c>
      <c r="S234" s="183">
        <f t="shared" si="106"/>
        <v>0</v>
      </c>
      <c r="T234" s="183">
        <f t="shared" si="106"/>
        <v>0</v>
      </c>
      <c r="U234" s="183">
        <f t="shared" si="106"/>
        <v>0</v>
      </c>
      <c r="V234" s="183">
        <f t="shared" si="106"/>
        <v>0</v>
      </c>
      <c r="W234" s="183">
        <f t="shared" si="106"/>
        <v>0</v>
      </c>
      <c r="X234" s="183">
        <f t="shared" si="106"/>
        <v>0</v>
      </c>
      <c r="Y234" s="183">
        <f t="shared" si="106"/>
        <v>0</v>
      </c>
      <c r="Z234" s="183">
        <f t="shared" si="106"/>
        <v>0</v>
      </c>
      <c r="AA234" s="183">
        <f t="shared" si="106"/>
        <v>0</v>
      </c>
      <c r="AB234" s="183">
        <f t="shared" si="106"/>
        <v>0</v>
      </c>
      <c r="AC234" s="183">
        <f t="shared" si="106"/>
        <v>0</v>
      </c>
      <c r="AD234" s="183">
        <f t="shared" si="106"/>
        <v>0</v>
      </c>
      <c r="AE234" s="183">
        <f t="shared" si="106"/>
        <v>0</v>
      </c>
      <c r="AF234" s="196">
        <f t="shared" si="106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v>0</v>
      </c>
      <c r="D235" s="183">
        <v>0</v>
      </c>
      <c r="E235" s="183">
        <v>0</v>
      </c>
      <c r="F235" s="183">
        <f t="shared" si="107"/>
        <v>0</v>
      </c>
      <c r="G235" s="183">
        <f t="shared" si="107"/>
        <v>0</v>
      </c>
      <c r="H235" s="183">
        <f t="shared" si="107"/>
        <v>0</v>
      </c>
      <c r="I235" s="183">
        <f t="shared" si="107"/>
        <v>0</v>
      </c>
      <c r="J235" s="183">
        <f t="shared" si="107"/>
        <v>0</v>
      </c>
      <c r="K235" s="183">
        <f t="shared" si="107"/>
        <v>0</v>
      </c>
      <c r="L235" s="183">
        <f t="shared" si="107"/>
        <v>0</v>
      </c>
      <c r="M235" s="183">
        <f t="shared" si="107"/>
        <v>0</v>
      </c>
      <c r="N235" s="183">
        <f t="shared" si="107"/>
        <v>0</v>
      </c>
      <c r="O235" s="183">
        <f t="shared" si="107"/>
        <v>0</v>
      </c>
      <c r="P235" s="183">
        <f t="shared" si="107"/>
        <v>0</v>
      </c>
      <c r="Q235" s="183">
        <f t="shared" si="107"/>
        <v>0</v>
      </c>
      <c r="R235" s="183">
        <f t="shared" si="107"/>
        <v>0</v>
      </c>
      <c r="S235" s="183">
        <f t="shared" si="106"/>
        <v>0</v>
      </c>
      <c r="T235" s="183">
        <f t="shared" si="106"/>
        <v>0</v>
      </c>
      <c r="U235" s="183">
        <f t="shared" si="106"/>
        <v>0</v>
      </c>
      <c r="V235" s="183">
        <f t="shared" si="106"/>
        <v>0</v>
      </c>
      <c r="W235" s="183">
        <f t="shared" si="106"/>
        <v>0</v>
      </c>
      <c r="X235" s="183">
        <f t="shared" si="106"/>
        <v>0</v>
      </c>
      <c r="Y235" s="183">
        <f t="shared" si="106"/>
        <v>0</v>
      </c>
      <c r="Z235" s="183">
        <f t="shared" si="106"/>
        <v>0</v>
      </c>
      <c r="AA235" s="183">
        <f t="shared" si="106"/>
        <v>0</v>
      </c>
      <c r="AB235" s="183">
        <f t="shared" si="106"/>
        <v>0</v>
      </c>
      <c r="AC235" s="183">
        <f t="shared" si="106"/>
        <v>0</v>
      </c>
      <c r="AD235" s="183">
        <f t="shared" si="106"/>
        <v>0</v>
      </c>
      <c r="AE235" s="183">
        <f t="shared" si="106"/>
        <v>0</v>
      </c>
      <c r="AF235" s="196">
        <f t="shared" si="106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v>0</v>
      </c>
      <c r="D236" s="183">
        <v>0</v>
      </c>
      <c r="E236" s="183">
        <v>0</v>
      </c>
      <c r="F236" s="183">
        <f t="shared" si="107"/>
        <v>0</v>
      </c>
      <c r="G236" s="183">
        <f t="shared" si="107"/>
        <v>0</v>
      </c>
      <c r="H236" s="183">
        <f t="shared" si="107"/>
        <v>0</v>
      </c>
      <c r="I236" s="183">
        <f t="shared" si="107"/>
        <v>0</v>
      </c>
      <c r="J236" s="183">
        <f t="shared" si="107"/>
        <v>0</v>
      </c>
      <c r="K236" s="183">
        <f t="shared" si="107"/>
        <v>0</v>
      </c>
      <c r="L236" s="183">
        <f t="shared" si="107"/>
        <v>0</v>
      </c>
      <c r="M236" s="183">
        <f t="shared" si="107"/>
        <v>0</v>
      </c>
      <c r="N236" s="183">
        <f t="shared" si="107"/>
        <v>0</v>
      </c>
      <c r="O236" s="183">
        <f t="shared" si="107"/>
        <v>0</v>
      </c>
      <c r="P236" s="183">
        <f t="shared" si="107"/>
        <v>0</v>
      </c>
      <c r="Q236" s="183">
        <f t="shared" si="107"/>
        <v>0</v>
      </c>
      <c r="R236" s="183">
        <f t="shared" si="107"/>
        <v>0</v>
      </c>
      <c r="S236" s="183">
        <f t="shared" si="106"/>
        <v>0</v>
      </c>
      <c r="T236" s="183">
        <f t="shared" si="106"/>
        <v>0</v>
      </c>
      <c r="U236" s="183">
        <f t="shared" si="106"/>
        <v>0</v>
      </c>
      <c r="V236" s="183">
        <f t="shared" si="106"/>
        <v>0</v>
      </c>
      <c r="W236" s="183">
        <f t="shared" si="106"/>
        <v>0</v>
      </c>
      <c r="X236" s="183">
        <f t="shared" si="106"/>
        <v>0</v>
      </c>
      <c r="Y236" s="183">
        <f t="shared" si="106"/>
        <v>0</v>
      </c>
      <c r="Z236" s="183">
        <f t="shared" si="106"/>
        <v>0</v>
      </c>
      <c r="AA236" s="183">
        <f t="shared" si="106"/>
        <v>0</v>
      </c>
      <c r="AB236" s="183">
        <f t="shared" si="106"/>
        <v>0</v>
      </c>
      <c r="AC236" s="183">
        <f t="shared" si="106"/>
        <v>0</v>
      </c>
      <c r="AD236" s="183">
        <f t="shared" si="106"/>
        <v>0</v>
      </c>
      <c r="AE236" s="183">
        <f t="shared" si="106"/>
        <v>0</v>
      </c>
      <c r="AF236" s="196">
        <f t="shared" si="106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v>0</v>
      </c>
      <c r="D237" s="183">
        <v>0</v>
      </c>
      <c r="E237" s="183">
        <v>0</v>
      </c>
      <c r="F237" s="183">
        <f t="shared" si="107"/>
        <v>0</v>
      </c>
      <c r="G237" s="183">
        <f t="shared" si="107"/>
        <v>0</v>
      </c>
      <c r="H237" s="183">
        <f t="shared" si="107"/>
        <v>0</v>
      </c>
      <c r="I237" s="183">
        <f t="shared" si="107"/>
        <v>0</v>
      </c>
      <c r="J237" s="183">
        <f t="shared" si="107"/>
        <v>0</v>
      </c>
      <c r="K237" s="183">
        <f t="shared" si="107"/>
        <v>0</v>
      </c>
      <c r="L237" s="183">
        <f t="shared" si="107"/>
        <v>0</v>
      </c>
      <c r="M237" s="183">
        <f t="shared" si="107"/>
        <v>0</v>
      </c>
      <c r="N237" s="183">
        <f t="shared" si="107"/>
        <v>0</v>
      </c>
      <c r="O237" s="183">
        <f t="shared" si="107"/>
        <v>0</v>
      </c>
      <c r="P237" s="183">
        <f t="shared" si="107"/>
        <v>0</v>
      </c>
      <c r="Q237" s="183">
        <f t="shared" si="107"/>
        <v>0</v>
      </c>
      <c r="R237" s="183">
        <f t="shared" si="107"/>
        <v>0</v>
      </c>
      <c r="S237" s="183">
        <f t="shared" si="106"/>
        <v>0</v>
      </c>
      <c r="T237" s="183">
        <f t="shared" si="106"/>
        <v>0</v>
      </c>
      <c r="U237" s="183">
        <f t="shared" si="106"/>
        <v>0</v>
      </c>
      <c r="V237" s="183">
        <f t="shared" si="106"/>
        <v>0</v>
      </c>
      <c r="W237" s="183">
        <f t="shared" si="106"/>
        <v>0</v>
      </c>
      <c r="X237" s="183">
        <f t="shared" si="106"/>
        <v>0</v>
      </c>
      <c r="Y237" s="183">
        <f t="shared" si="106"/>
        <v>0</v>
      </c>
      <c r="Z237" s="183">
        <f t="shared" si="106"/>
        <v>0</v>
      </c>
      <c r="AA237" s="183">
        <f t="shared" si="106"/>
        <v>0</v>
      </c>
      <c r="AB237" s="183">
        <f t="shared" si="106"/>
        <v>0</v>
      </c>
      <c r="AC237" s="183">
        <f t="shared" si="106"/>
        <v>0</v>
      </c>
      <c r="AD237" s="183">
        <f t="shared" si="106"/>
        <v>0</v>
      </c>
      <c r="AE237" s="183">
        <f t="shared" si="106"/>
        <v>0</v>
      </c>
      <c r="AF237" s="196">
        <f t="shared" si="106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v>0</v>
      </c>
      <c r="D238" s="183">
        <v>0</v>
      </c>
      <c r="E238" s="183">
        <v>0</v>
      </c>
      <c r="F238" s="183">
        <f t="shared" si="107"/>
        <v>0</v>
      </c>
      <c r="G238" s="183">
        <f t="shared" si="107"/>
        <v>0</v>
      </c>
      <c r="H238" s="183">
        <f t="shared" si="107"/>
        <v>0</v>
      </c>
      <c r="I238" s="183">
        <f t="shared" si="107"/>
        <v>0</v>
      </c>
      <c r="J238" s="183">
        <f t="shared" si="107"/>
        <v>0</v>
      </c>
      <c r="K238" s="183">
        <f t="shared" si="107"/>
        <v>0</v>
      </c>
      <c r="L238" s="183">
        <f t="shared" si="107"/>
        <v>0</v>
      </c>
      <c r="M238" s="183">
        <f t="shared" si="107"/>
        <v>0</v>
      </c>
      <c r="N238" s="183">
        <f t="shared" si="107"/>
        <v>0</v>
      </c>
      <c r="O238" s="183">
        <f t="shared" si="107"/>
        <v>0</v>
      </c>
      <c r="P238" s="183">
        <f t="shared" si="107"/>
        <v>0</v>
      </c>
      <c r="Q238" s="183">
        <f t="shared" si="107"/>
        <v>0</v>
      </c>
      <c r="R238" s="183">
        <f t="shared" si="107"/>
        <v>0</v>
      </c>
      <c r="S238" s="183">
        <f t="shared" si="106"/>
        <v>0</v>
      </c>
      <c r="T238" s="183">
        <f t="shared" si="106"/>
        <v>0</v>
      </c>
      <c r="U238" s="183">
        <f t="shared" si="106"/>
        <v>0</v>
      </c>
      <c r="V238" s="183">
        <f t="shared" si="106"/>
        <v>0</v>
      </c>
      <c r="W238" s="183">
        <f t="shared" si="106"/>
        <v>0</v>
      </c>
      <c r="X238" s="183">
        <f t="shared" si="106"/>
        <v>0</v>
      </c>
      <c r="Y238" s="183">
        <f t="shared" si="106"/>
        <v>0</v>
      </c>
      <c r="Z238" s="183">
        <f t="shared" si="106"/>
        <v>0</v>
      </c>
      <c r="AA238" s="183">
        <f t="shared" si="106"/>
        <v>0</v>
      </c>
      <c r="AB238" s="183">
        <f t="shared" si="106"/>
        <v>0</v>
      </c>
      <c r="AC238" s="183">
        <f t="shared" si="106"/>
        <v>0</v>
      </c>
      <c r="AD238" s="183">
        <f t="shared" si="106"/>
        <v>0</v>
      </c>
      <c r="AE238" s="183">
        <f t="shared" si="106"/>
        <v>0</v>
      </c>
      <c r="AF238" s="196">
        <f t="shared" si="106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v>0</v>
      </c>
      <c r="D239" s="183">
        <v>0</v>
      </c>
      <c r="E239" s="183">
        <v>0</v>
      </c>
      <c r="F239" s="183">
        <f t="shared" si="107"/>
        <v>0</v>
      </c>
      <c r="G239" s="183">
        <f t="shared" si="107"/>
        <v>0</v>
      </c>
      <c r="H239" s="183">
        <f t="shared" si="107"/>
        <v>0</v>
      </c>
      <c r="I239" s="183">
        <f t="shared" si="107"/>
        <v>0</v>
      </c>
      <c r="J239" s="183">
        <f t="shared" si="107"/>
        <v>0</v>
      </c>
      <c r="K239" s="183">
        <f t="shared" si="107"/>
        <v>0</v>
      </c>
      <c r="L239" s="183">
        <f t="shared" si="107"/>
        <v>0</v>
      </c>
      <c r="M239" s="183">
        <f t="shared" si="107"/>
        <v>0</v>
      </c>
      <c r="N239" s="183">
        <f t="shared" si="107"/>
        <v>0</v>
      </c>
      <c r="O239" s="183">
        <f t="shared" si="107"/>
        <v>0</v>
      </c>
      <c r="P239" s="183">
        <f t="shared" si="107"/>
        <v>0</v>
      </c>
      <c r="Q239" s="183">
        <f t="shared" si="107"/>
        <v>0</v>
      </c>
      <c r="R239" s="183">
        <f t="shared" si="107"/>
        <v>0</v>
      </c>
      <c r="S239" s="183">
        <f t="shared" si="106"/>
        <v>0</v>
      </c>
      <c r="T239" s="183">
        <f t="shared" si="106"/>
        <v>0</v>
      </c>
      <c r="U239" s="183">
        <f t="shared" si="106"/>
        <v>0</v>
      </c>
      <c r="V239" s="183">
        <f t="shared" si="106"/>
        <v>0</v>
      </c>
      <c r="W239" s="183">
        <f t="shared" si="106"/>
        <v>0</v>
      </c>
      <c r="X239" s="183">
        <f t="shared" si="106"/>
        <v>0</v>
      </c>
      <c r="Y239" s="183">
        <f t="shared" si="106"/>
        <v>0</v>
      </c>
      <c r="Z239" s="183">
        <f t="shared" si="106"/>
        <v>0</v>
      </c>
      <c r="AA239" s="183">
        <f t="shared" si="106"/>
        <v>0</v>
      </c>
      <c r="AB239" s="183">
        <f t="shared" si="106"/>
        <v>0</v>
      </c>
      <c r="AC239" s="183">
        <f t="shared" si="106"/>
        <v>0</v>
      </c>
      <c r="AD239" s="183">
        <f t="shared" si="106"/>
        <v>0</v>
      </c>
      <c r="AE239" s="183">
        <f t="shared" si="106"/>
        <v>0</v>
      </c>
      <c r="AF239" s="196">
        <f t="shared" si="106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v>0</v>
      </c>
      <c r="D240" s="183">
        <v>0</v>
      </c>
      <c r="E240" s="183">
        <v>0</v>
      </c>
      <c r="F240" s="183">
        <f t="shared" si="107"/>
        <v>0</v>
      </c>
      <c r="G240" s="183">
        <f t="shared" si="107"/>
        <v>0</v>
      </c>
      <c r="H240" s="183">
        <f t="shared" si="107"/>
        <v>0</v>
      </c>
      <c r="I240" s="183">
        <f t="shared" si="107"/>
        <v>0</v>
      </c>
      <c r="J240" s="183">
        <f t="shared" si="107"/>
        <v>0</v>
      </c>
      <c r="K240" s="183">
        <f t="shared" si="107"/>
        <v>0</v>
      </c>
      <c r="L240" s="183">
        <f t="shared" si="107"/>
        <v>0</v>
      </c>
      <c r="M240" s="183">
        <f t="shared" si="107"/>
        <v>0</v>
      </c>
      <c r="N240" s="183">
        <f t="shared" si="107"/>
        <v>0</v>
      </c>
      <c r="O240" s="183">
        <f t="shared" si="107"/>
        <v>0</v>
      </c>
      <c r="P240" s="183">
        <f t="shared" si="107"/>
        <v>0</v>
      </c>
      <c r="Q240" s="183">
        <f t="shared" si="107"/>
        <v>0</v>
      </c>
      <c r="R240" s="183">
        <f t="shared" si="107"/>
        <v>0</v>
      </c>
      <c r="S240" s="183">
        <f t="shared" ref="S240:AF255" si="108">R240</f>
        <v>0</v>
      </c>
      <c r="T240" s="183">
        <f t="shared" si="108"/>
        <v>0</v>
      </c>
      <c r="U240" s="183">
        <f t="shared" si="108"/>
        <v>0</v>
      </c>
      <c r="V240" s="183">
        <f t="shared" si="108"/>
        <v>0</v>
      </c>
      <c r="W240" s="183">
        <f t="shared" si="108"/>
        <v>0</v>
      </c>
      <c r="X240" s="183">
        <f t="shared" si="108"/>
        <v>0</v>
      </c>
      <c r="Y240" s="183">
        <f t="shared" si="108"/>
        <v>0</v>
      </c>
      <c r="Z240" s="183">
        <f t="shared" si="108"/>
        <v>0</v>
      </c>
      <c r="AA240" s="183">
        <f t="shared" si="108"/>
        <v>0</v>
      </c>
      <c r="AB240" s="183">
        <f t="shared" si="108"/>
        <v>0</v>
      </c>
      <c r="AC240" s="183">
        <f t="shared" si="108"/>
        <v>0</v>
      </c>
      <c r="AD240" s="183">
        <f t="shared" si="108"/>
        <v>0</v>
      </c>
      <c r="AE240" s="183">
        <f t="shared" si="108"/>
        <v>0</v>
      </c>
      <c r="AF240" s="196">
        <f t="shared" si="108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v>0</v>
      </c>
      <c r="D241" s="183">
        <v>0</v>
      </c>
      <c r="E241" s="183">
        <v>0</v>
      </c>
      <c r="F241" s="183">
        <f t="shared" si="107"/>
        <v>0</v>
      </c>
      <c r="G241" s="183">
        <f t="shared" si="107"/>
        <v>0</v>
      </c>
      <c r="H241" s="183">
        <f t="shared" si="107"/>
        <v>0</v>
      </c>
      <c r="I241" s="183">
        <f t="shared" si="107"/>
        <v>0</v>
      </c>
      <c r="J241" s="183">
        <f t="shared" si="107"/>
        <v>0</v>
      </c>
      <c r="K241" s="183">
        <f t="shared" si="107"/>
        <v>0</v>
      </c>
      <c r="L241" s="183">
        <f t="shared" si="107"/>
        <v>0</v>
      </c>
      <c r="M241" s="183">
        <f t="shared" si="107"/>
        <v>0</v>
      </c>
      <c r="N241" s="183">
        <f t="shared" si="107"/>
        <v>0</v>
      </c>
      <c r="O241" s="183">
        <f t="shared" si="107"/>
        <v>0</v>
      </c>
      <c r="P241" s="183">
        <f t="shared" si="107"/>
        <v>0</v>
      </c>
      <c r="Q241" s="183">
        <f t="shared" si="107"/>
        <v>0</v>
      </c>
      <c r="R241" s="183">
        <f t="shared" si="107"/>
        <v>0</v>
      </c>
      <c r="S241" s="183">
        <f t="shared" si="108"/>
        <v>0</v>
      </c>
      <c r="T241" s="183">
        <f t="shared" si="108"/>
        <v>0</v>
      </c>
      <c r="U241" s="183">
        <f t="shared" si="108"/>
        <v>0</v>
      </c>
      <c r="V241" s="183">
        <f t="shared" si="108"/>
        <v>0</v>
      </c>
      <c r="W241" s="183">
        <f t="shared" si="108"/>
        <v>0</v>
      </c>
      <c r="X241" s="183">
        <f t="shared" si="108"/>
        <v>0</v>
      </c>
      <c r="Y241" s="183">
        <f t="shared" si="108"/>
        <v>0</v>
      </c>
      <c r="Z241" s="183">
        <f t="shared" si="108"/>
        <v>0</v>
      </c>
      <c r="AA241" s="183">
        <f t="shared" si="108"/>
        <v>0</v>
      </c>
      <c r="AB241" s="183">
        <f t="shared" si="108"/>
        <v>0</v>
      </c>
      <c r="AC241" s="183">
        <f t="shared" si="108"/>
        <v>0</v>
      </c>
      <c r="AD241" s="183">
        <f t="shared" si="108"/>
        <v>0</v>
      </c>
      <c r="AE241" s="183">
        <f t="shared" si="108"/>
        <v>0</v>
      </c>
      <c r="AF241" s="196">
        <f t="shared" si="108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v>0</v>
      </c>
      <c r="D242" s="183">
        <v>0</v>
      </c>
      <c r="E242" s="183">
        <v>0</v>
      </c>
      <c r="F242" s="183">
        <f t="shared" si="107"/>
        <v>0</v>
      </c>
      <c r="G242" s="183">
        <f t="shared" si="107"/>
        <v>0</v>
      </c>
      <c r="H242" s="183">
        <f t="shared" si="107"/>
        <v>0</v>
      </c>
      <c r="I242" s="183">
        <f t="shared" si="107"/>
        <v>0</v>
      </c>
      <c r="J242" s="183">
        <f t="shared" si="107"/>
        <v>0</v>
      </c>
      <c r="K242" s="183">
        <f t="shared" si="107"/>
        <v>0</v>
      </c>
      <c r="L242" s="183">
        <f t="shared" si="107"/>
        <v>0</v>
      </c>
      <c r="M242" s="183">
        <f t="shared" si="107"/>
        <v>0</v>
      </c>
      <c r="N242" s="183">
        <f t="shared" si="107"/>
        <v>0</v>
      </c>
      <c r="O242" s="183">
        <f t="shared" si="107"/>
        <v>0</v>
      </c>
      <c r="P242" s="183">
        <f t="shared" si="107"/>
        <v>0</v>
      </c>
      <c r="Q242" s="183">
        <f t="shared" si="107"/>
        <v>0</v>
      </c>
      <c r="R242" s="183">
        <f t="shared" ref="F242:R257" si="109">Q242</f>
        <v>0</v>
      </c>
      <c r="S242" s="183">
        <f t="shared" si="108"/>
        <v>0</v>
      </c>
      <c r="T242" s="183">
        <f t="shared" si="108"/>
        <v>0</v>
      </c>
      <c r="U242" s="183">
        <f t="shared" si="108"/>
        <v>0</v>
      </c>
      <c r="V242" s="183">
        <f t="shared" si="108"/>
        <v>0</v>
      </c>
      <c r="W242" s="183">
        <f t="shared" si="108"/>
        <v>0</v>
      </c>
      <c r="X242" s="183">
        <f t="shared" si="108"/>
        <v>0</v>
      </c>
      <c r="Y242" s="183">
        <f t="shared" si="108"/>
        <v>0</v>
      </c>
      <c r="Z242" s="183">
        <f t="shared" si="108"/>
        <v>0</v>
      </c>
      <c r="AA242" s="183">
        <f t="shared" si="108"/>
        <v>0</v>
      </c>
      <c r="AB242" s="183">
        <f t="shared" si="108"/>
        <v>0</v>
      </c>
      <c r="AC242" s="183">
        <f t="shared" si="108"/>
        <v>0</v>
      </c>
      <c r="AD242" s="183">
        <f t="shared" si="108"/>
        <v>0</v>
      </c>
      <c r="AE242" s="183">
        <f t="shared" si="108"/>
        <v>0</v>
      </c>
      <c r="AF242" s="196">
        <f t="shared" si="108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v>0</v>
      </c>
      <c r="D243" s="183">
        <v>0</v>
      </c>
      <c r="E243" s="183">
        <v>0</v>
      </c>
      <c r="F243" s="183">
        <f t="shared" si="109"/>
        <v>0</v>
      </c>
      <c r="G243" s="183">
        <f t="shared" si="109"/>
        <v>0</v>
      </c>
      <c r="H243" s="183">
        <f t="shared" si="109"/>
        <v>0</v>
      </c>
      <c r="I243" s="183">
        <f t="shared" si="109"/>
        <v>0</v>
      </c>
      <c r="J243" s="183">
        <f t="shared" si="109"/>
        <v>0</v>
      </c>
      <c r="K243" s="183">
        <f t="shared" si="109"/>
        <v>0</v>
      </c>
      <c r="L243" s="183">
        <f t="shared" si="109"/>
        <v>0</v>
      </c>
      <c r="M243" s="183">
        <f t="shared" si="109"/>
        <v>0</v>
      </c>
      <c r="N243" s="183">
        <f t="shared" si="109"/>
        <v>0</v>
      </c>
      <c r="O243" s="183">
        <f t="shared" si="109"/>
        <v>0</v>
      </c>
      <c r="P243" s="183">
        <f t="shared" si="109"/>
        <v>0</v>
      </c>
      <c r="Q243" s="183">
        <f t="shared" si="109"/>
        <v>0</v>
      </c>
      <c r="R243" s="183">
        <f t="shared" si="109"/>
        <v>0</v>
      </c>
      <c r="S243" s="183">
        <f t="shared" si="108"/>
        <v>0</v>
      </c>
      <c r="T243" s="183">
        <f t="shared" si="108"/>
        <v>0</v>
      </c>
      <c r="U243" s="183">
        <f t="shared" si="108"/>
        <v>0</v>
      </c>
      <c r="V243" s="183">
        <f t="shared" si="108"/>
        <v>0</v>
      </c>
      <c r="W243" s="183">
        <f t="shared" si="108"/>
        <v>0</v>
      </c>
      <c r="X243" s="183">
        <f t="shared" si="108"/>
        <v>0</v>
      </c>
      <c r="Y243" s="183">
        <f t="shared" si="108"/>
        <v>0</v>
      </c>
      <c r="Z243" s="183">
        <f t="shared" si="108"/>
        <v>0</v>
      </c>
      <c r="AA243" s="183">
        <f t="shared" si="108"/>
        <v>0</v>
      </c>
      <c r="AB243" s="183">
        <f t="shared" si="108"/>
        <v>0</v>
      </c>
      <c r="AC243" s="183">
        <f t="shared" si="108"/>
        <v>0</v>
      </c>
      <c r="AD243" s="183">
        <f t="shared" si="108"/>
        <v>0</v>
      </c>
      <c r="AE243" s="183">
        <f t="shared" si="108"/>
        <v>0</v>
      </c>
      <c r="AF243" s="196">
        <f t="shared" si="108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v>0</v>
      </c>
      <c r="D244" s="183">
        <v>0</v>
      </c>
      <c r="E244" s="183">
        <v>0</v>
      </c>
      <c r="F244" s="183">
        <f t="shared" si="109"/>
        <v>0</v>
      </c>
      <c r="G244" s="183">
        <f t="shared" si="109"/>
        <v>0</v>
      </c>
      <c r="H244" s="183">
        <f t="shared" si="109"/>
        <v>0</v>
      </c>
      <c r="I244" s="183">
        <f t="shared" si="109"/>
        <v>0</v>
      </c>
      <c r="J244" s="183">
        <f t="shared" si="109"/>
        <v>0</v>
      </c>
      <c r="K244" s="183">
        <f t="shared" si="109"/>
        <v>0</v>
      </c>
      <c r="L244" s="183">
        <f t="shared" si="109"/>
        <v>0</v>
      </c>
      <c r="M244" s="183">
        <f t="shared" si="109"/>
        <v>0</v>
      </c>
      <c r="N244" s="183">
        <f t="shared" si="109"/>
        <v>0</v>
      </c>
      <c r="O244" s="183">
        <f t="shared" si="109"/>
        <v>0</v>
      </c>
      <c r="P244" s="183">
        <f t="shared" si="109"/>
        <v>0</v>
      </c>
      <c r="Q244" s="183">
        <f t="shared" si="109"/>
        <v>0</v>
      </c>
      <c r="R244" s="183">
        <f t="shared" si="109"/>
        <v>0</v>
      </c>
      <c r="S244" s="183">
        <f t="shared" si="108"/>
        <v>0</v>
      </c>
      <c r="T244" s="183">
        <f t="shared" si="108"/>
        <v>0</v>
      </c>
      <c r="U244" s="183">
        <f t="shared" si="108"/>
        <v>0</v>
      </c>
      <c r="V244" s="183">
        <f t="shared" si="108"/>
        <v>0</v>
      </c>
      <c r="W244" s="183">
        <f t="shared" si="108"/>
        <v>0</v>
      </c>
      <c r="X244" s="183">
        <f t="shared" si="108"/>
        <v>0</v>
      </c>
      <c r="Y244" s="183">
        <f t="shared" si="108"/>
        <v>0</v>
      </c>
      <c r="Z244" s="183">
        <f t="shared" si="108"/>
        <v>0</v>
      </c>
      <c r="AA244" s="183">
        <f t="shared" si="108"/>
        <v>0</v>
      </c>
      <c r="AB244" s="183">
        <f t="shared" si="108"/>
        <v>0</v>
      </c>
      <c r="AC244" s="183">
        <f t="shared" si="108"/>
        <v>0</v>
      </c>
      <c r="AD244" s="183">
        <f t="shared" si="108"/>
        <v>0</v>
      </c>
      <c r="AE244" s="183">
        <f t="shared" si="108"/>
        <v>0</v>
      </c>
      <c r="AF244" s="196">
        <f t="shared" si="108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v>0</v>
      </c>
      <c r="D245" s="183">
        <v>0</v>
      </c>
      <c r="E245" s="183">
        <v>0</v>
      </c>
      <c r="F245" s="183">
        <f t="shared" si="109"/>
        <v>0</v>
      </c>
      <c r="G245" s="183">
        <f t="shared" si="109"/>
        <v>0</v>
      </c>
      <c r="H245" s="183">
        <f t="shared" si="109"/>
        <v>0</v>
      </c>
      <c r="I245" s="183">
        <f t="shared" si="109"/>
        <v>0</v>
      </c>
      <c r="J245" s="183">
        <f t="shared" si="109"/>
        <v>0</v>
      </c>
      <c r="K245" s="183">
        <f t="shared" si="109"/>
        <v>0</v>
      </c>
      <c r="L245" s="183">
        <f t="shared" si="109"/>
        <v>0</v>
      </c>
      <c r="M245" s="183">
        <f t="shared" si="109"/>
        <v>0</v>
      </c>
      <c r="N245" s="183">
        <f t="shared" si="109"/>
        <v>0</v>
      </c>
      <c r="O245" s="183">
        <f t="shared" si="109"/>
        <v>0</v>
      </c>
      <c r="P245" s="183">
        <f t="shared" si="109"/>
        <v>0</v>
      </c>
      <c r="Q245" s="183">
        <f t="shared" si="109"/>
        <v>0</v>
      </c>
      <c r="R245" s="183">
        <f t="shared" si="109"/>
        <v>0</v>
      </c>
      <c r="S245" s="183">
        <f t="shared" si="108"/>
        <v>0</v>
      </c>
      <c r="T245" s="183">
        <f t="shared" si="108"/>
        <v>0</v>
      </c>
      <c r="U245" s="183">
        <f t="shared" si="108"/>
        <v>0</v>
      </c>
      <c r="V245" s="183">
        <f t="shared" si="108"/>
        <v>0</v>
      </c>
      <c r="W245" s="183">
        <f t="shared" si="108"/>
        <v>0</v>
      </c>
      <c r="X245" s="183">
        <f t="shared" si="108"/>
        <v>0</v>
      </c>
      <c r="Y245" s="183">
        <f t="shared" si="108"/>
        <v>0</v>
      </c>
      <c r="Z245" s="183">
        <f t="shared" si="108"/>
        <v>0</v>
      </c>
      <c r="AA245" s="183">
        <f t="shared" si="108"/>
        <v>0</v>
      </c>
      <c r="AB245" s="183">
        <f t="shared" si="108"/>
        <v>0</v>
      </c>
      <c r="AC245" s="183">
        <f t="shared" si="108"/>
        <v>0</v>
      </c>
      <c r="AD245" s="183">
        <f t="shared" si="108"/>
        <v>0</v>
      </c>
      <c r="AE245" s="183">
        <f t="shared" si="108"/>
        <v>0</v>
      </c>
      <c r="AF245" s="196">
        <f t="shared" si="108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v>0</v>
      </c>
      <c r="D246" s="183">
        <v>0</v>
      </c>
      <c r="E246" s="183">
        <v>0</v>
      </c>
      <c r="F246" s="183">
        <f t="shared" si="109"/>
        <v>0</v>
      </c>
      <c r="G246" s="183">
        <f t="shared" si="109"/>
        <v>0</v>
      </c>
      <c r="H246" s="183">
        <f t="shared" si="109"/>
        <v>0</v>
      </c>
      <c r="I246" s="183">
        <f t="shared" si="109"/>
        <v>0</v>
      </c>
      <c r="J246" s="183">
        <f t="shared" si="109"/>
        <v>0</v>
      </c>
      <c r="K246" s="183">
        <f t="shared" si="109"/>
        <v>0</v>
      </c>
      <c r="L246" s="183">
        <f t="shared" si="109"/>
        <v>0</v>
      </c>
      <c r="M246" s="183">
        <f t="shared" si="109"/>
        <v>0</v>
      </c>
      <c r="N246" s="183">
        <f t="shared" si="109"/>
        <v>0</v>
      </c>
      <c r="O246" s="183">
        <f t="shared" si="109"/>
        <v>0</v>
      </c>
      <c r="P246" s="183">
        <f t="shared" si="109"/>
        <v>0</v>
      </c>
      <c r="Q246" s="183">
        <f t="shared" si="109"/>
        <v>0</v>
      </c>
      <c r="R246" s="183">
        <f t="shared" si="109"/>
        <v>0</v>
      </c>
      <c r="S246" s="183">
        <f t="shared" si="108"/>
        <v>0</v>
      </c>
      <c r="T246" s="183">
        <f t="shared" si="108"/>
        <v>0</v>
      </c>
      <c r="U246" s="183">
        <f t="shared" si="108"/>
        <v>0</v>
      </c>
      <c r="V246" s="183">
        <f t="shared" si="108"/>
        <v>0</v>
      </c>
      <c r="W246" s="183">
        <f t="shared" si="108"/>
        <v>0</v>
      </c>
      <c r="X246" s="183">
        <f t="shared" si="108"/>
        <v>0</v>
      </c>
      <c r="Y246" s="183">
        <f t="shared" si="108"/>
        <v>0</v>
      </c>
      <c r="Z246" s="183">
        <f t="shared" si="108"/>
        <v>0</v>
      </c>
      <c r="AA246" s="183">
        <f t="shared" si="108"/>
        <v>0</v>
      </c>
      <c r="AB246" s="183">
        <f t="shared" si="108"/>
        <v>0</v>
      </c>
      <c r="AC246" s="183">
        <f t="shared" si="108"/>
        <v>0</v>
      </c>
      <c r="AD246" s="183">
        <f t="shared" si="108"/>
        <v>0</v>
      </c>
      <c r="AE246" s="183">
        <f t="shared" si="108"/>
        <v>0</v>
      </c>
      <c r="AF246" s="196">
        <f t="shared" si="108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v>0</v>
      </c>
      <c r="D247" s="183">
        <v>0</v>
      </c>
      <c r="E247" s="183">
        <v>0</v>
      </c>
      <c r="F247" s="183">
        <f t="shared" si="109"/>
        <v>0</v>
      </c>
      <c r="G247" s="183">
        <f t="shared" si="109"/>
        <v>0</v>
      </c>
      <c r="H247" s="183">
        <f t="shared" si="109"/>
        <v>0</v>
      </c>
      <c r="I247" s="183">
        <f t="shared" si="109"/>
        <v>0</v>
      </c>
      <c r="J247" s="183">
        <f t="shared" si="109"/>
        <v>0</v>
      </c>
      <c r="K247" s="183">
        <f t="shared" si="109"/>
        <v>0</v>
      </c>
      <c r="L247" s="183">
        <f t="shared" si="109"/>
        <v>0</v>
      </c>
      <c r="M247" s="183">
        <f t="shared" si="109"/>
        <v>0</v>
      </c>
      <c r="N247" s="183">
        <f t="shared" si="109"/>
        <v>0</v>
      </c>
      <c r="O247" s="183">
        <f t="shared" si="109"/>
        <v>0</v>
      </c>
      <c r="P247" s="183">
        <f t="shared" si="109"/>
        <v>0</v>
      </c>
      <c r="Q247" s="183">
        <f t="shared" si="109"/>
        <v>0</v>
      </c>
      <c r="R247" s="183">
        <f t="shared" si="109"/>
        <v>0</v>
      </c>
      <c r="S247" s="183">
        <f t="shared" si="108"/>
        <v>0</v>
      </c>
      <c r="T247" s="183">
        <f t="shared" si="108"/>
        <v>0</v>
      </c>
      <c r="U247" s="183">
        <f t="shared" si="108"/>
        <v>0</v>
      </c>
      <c r="V247" s="183">
        <f t="shared" si="108"/>
        <v>0</v>
      </c>
      <c r="W247" s="183">
        <f t="shared" si="108"/>
        <v>0</v>
      </c>
      <c r="X247" s="183">
        <f t="shared" si="108"/>
        <v>0</v>
      </c>
      <c r="Y247" s="183">
        <f t="shared" si="108"/>
        <v>0</v>
      </c>
      <c r="Z247" s="183">
        <f t="shared" si="108"/>
        <v>0</v>
      </c>
      <c r="AA247" s="183">
        <f t="shared" si="108"/>
        <v>0</v>
      </c>
      <c r="AB247" s="183">
        <f t="shared" si="108"/>
        <v>0</v>
      </c>
      <c r="AC247" s="183">
        <f t="shared" si="108"/>
        <v>0</v>
      </c>
      <c r="AD247" s="183">
        <f t="shared" si="108"/>
        <v>0</v>
      </c>
      <c r="AE247" s="183">
        <f t="shared" si="108"/>
        <v>0</v>
      </c>
      <c r="AF247" s="196">
        <f t="shared" si="108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v>0</v>
      </c>
      <c r="D248" s="183">
        <v>0</v>
      </c>
      <c r="E248" s="183">
        <v>0</v>
      </c>
      <c r="F248" s="183">
        <f t="shared" si="109"/>
        <v>0</v>
      </c>
      <c r="G248" s="183">
        <f t="shared" si="109"/>
        <v>0</v>
      </c>
      <c r="H248" s="183">
        <f t="shared" si="109"/>
        <v>0</v>
      </c>
      <c r="I248" s="183">
        <f t="shared" si="109"/>
        <v>0</v>
      </c>
      <c r="J248" s="183">
        <f t="shared" si="109"/>
        <v>0</v>
      </c>
      <c r="K248" s="183">
        <f t="shared" si="109"/>
        <v>0</v>
      </c>
      <c r="L248" s="183">
        <f t="shared" si="109"/>
        <v>0</v>
      </c>
      <c r="M248" s="183">
        <f t="shared" si="109"/>
        <v>0</v>
      </c>
      <c r="N248" s="183">
        <f t="shared" si="109"/>
        <v>0</v>
      </c>
      <c r="O248" s="183">
        <f t="shared" si="109"/>
        <v>0</v>
      </c>
      <c r="P248" s="183">
        <f t="shared" si="109"/>
        <v>0</v>
      </c>
      <c r="Q248" s="183">
        <f t="shared" si="109"/>
        <v>0</v>
      </c>
      <c r="R248" s="183">
        <f t="shared" si="109"/>
        <v>0</v>
      </c>
      <c r="S248" s="183">
        <f t="shared" si="108"/>
        <v>0</v>
      </c>
      <c r="T248" s="183">
        <f t="shared" si="108"/>
        <v>0</v>
      </c>
      <c r="U248" s="183">
        <f t="shared" si="108"/>
        <v>0</v>
      </c>
      <c r="V248" s="183">
        <f t="shared" si="108"/>
        <v>0</v>
      </c>
      <c r="W248" s="183">
        <f t="shared" si="108"/>
        <v>0</v>
      </c>
      <c r="X248" s="183">
        <f t="shared" si="108"/>
        <v>0</v>
      </c>
      <c r="Y248" s="183">
        <f t="shared" si="108"/>
        <v>0</v>
      </c>
      <c r="Z248" s="183">
        <f t="shared" si="108"/>
        <v>0</v>
      </c>
      <c r="AA248" s="183">
        <f t="shared" si="108"/>
        <v>0</v>
      </c>
      <c r="AB248" s="183">
        <f t="shared" si="108"/>
        <v>0</v>
      </c>
      <c r="AC248" s="183">
        <f t="shared" si="108"/>
        <v>0</v>
      </c>
      <c r="AD248" s="183">
        <f t="shared" si="108"/>
        <v>0</v>
      </c>
      <c r="AE248" s="183">
        <f t="shared" si="108"/>
        <v>0</v>
      </c>
      <c r="AF248" s="196">
        <f t="shared" si="108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v>0</v>
      </c>
      <c r="D249" s="183">
        <v>0</v>
      </c>
      <c r="E249" s="183">
        <v>0</v>
      </c>
      <c r="F249" s="183">
        <f t="shared" si="109"/>
        <v>0</v>
      </c>
      <c r="G249" s="183">
        <f t="shared" si="109"/>
        <v>0</v>
      </c>
      <c r="H249" s="183">
        <f t="shared" si="109"/>
        <v>0</v>
      </c>
      <c r="I249" s="183">
        <f t="shared" si="109"/>
        <v>0</v>
      </c>
      <c r="J249" s="183">
        <f t="shared" si="109"/>
        <v>0</v>
      </c>
      <c r="K249" s="183">
        <f t="shared" si="109"/>
        <v>0</v>
      </c>
      <c r="L249" s="183">
        <f t="shared" si="109"/>
        <v>0</v>
      </c>
      <c r="M249" s="183">
        <f t="shared" si="109"/>
        <v>0</v>
      </c>
      <c r="N249" s="183">
        <f t="shared" si="109"/>
        <v>0</v>
      </c>
      <c r="O249" s="183">
        <f t="shared" si="109"/>
        <v>0</v>
      </c>
      <c r="P249" s="183">
        <f t="shared" si="109"/>
        <v>0</v>
      </c>
      <c r="Q249" s="183">
        <f t="shared" si="109"/>
        <v>0</v>
      </c>
      <c r="R249" s="183">
        <f t="shared" si="109"/>
        <v>0</v>
      </c>
      <c r="S249" s="183">
        <f t="shared" si="108"/>
        <v>0</v>
      </c>
      <c r="T249" s="183">
        <f t="shared" si="108"/>
        <v>0</v>
      </c>
      <c r="U249" s="183">
        <f t="shared" si="108"/>
        <v>0</v>
      </c>
      <c r="V249" s="183">
        <f t="shared" si="108"/>
        <v>0</v>
      </c>
      <c r="W249" s="183">
        <f t="shared" si="108"/>
        <v>0</v>
      </c>
      <c r="X249" s="183">
        <f t="shared" si="108"/>
        <v>0</v>
      </c>
      <c r="Y249" s="183">
        <f t="shared" si="108"/>
        <v>0</v>
      </c>
      <c r="Z249" s="183">
        <f t="shared" si="108"/>
        <v>0</v>
      </c>
      <c r="AA249" s="183">
        <f t="shared" si="108"/>
        <v>0</v>
      </c>
      <c r="AB249" s="183">
        <f t="shared" si="108"/>
        <v>0</v>
      </c>
      <c r="AC249" s="183">
        <f t="shared" si="108"/>
        <v>0</v>
      </c>
      <c r="AD249" s="183">
        <f t="shared" si="108"/>
        <v>0</v>
      </c>
      <c r="AE249" s="183">
        <f t="shared" si="108"/>
        <v>0</v>
      </c>
      <c r="AF249" s="196">
        <f t="shared" si="108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v>0</v>
      </c>
      <c r="D250" s="183">
        <v>0</v>
      </c>
      <c r="E250" s="183">
        <v>0</v>
      </c>
      <c r="F250" s="183">
        <f t="shared" si="109"/>
        <v>0</v>
      </c>
      <c r="G250" s="183">
        <f t="shared" si="109"/>
        <v>0</v>
      </c>
      <c r="H250" s="183">
        <f t="shared" si="109"/>
        <v>0</v>
      </c>
      <c r="I250" s="183">
        <f t="shared" si="109"/>
        <v>0</v>
      </c>
      <c r="J250" s="183">
        <f t="shared" si="109"/>
        <v>0</v>
      </c>
      <c r="K250" s="183">
        <f t="shared" si="109"/>
        <v>0</v>
      </c>
      <c r="L250" s="183">
        <f t="shared" si="109"/>
        <v>0</v>
      </c>
      <c r="M250" s="183">
        <f t="shared" si="109"/>
        <v>0</v>
      </c>
      <c r="N250" s="183">
        <f t="shared" si="109"/>
        <v>0</v>
      </c>
      <c r="O250" s="183">
        <f t="shared" si="109"/>
        <v>0</v>
      </c>
      <c r="P250" s="183">
        <f t="shared" si="109"/>
        <v>0</v>
      </c>
      <c r="Q250" s="183">
        <f t="shared" si="109"/>
        <v>0</v>
      </c>
      <c r="R250" s="183">
        <f t="shared" si="109"/>
        <v>0</v>
      </c>
      <c r="S250" s="183">
        <f t="shared" si="108"/>
        <v>0</v>
      </c>
      <c r="T250" s="183">
        <f t="shared" si="108"/>
        <v>0</v>
      </c>
      <c r="U250" s="183">
        <f t="shared" si="108"/>
        <v>0</v>
      </c>
      <c r="V250" s="183">
        <f t="shared" si="108"/>
        <v>0</v>
      </c>
      <c r="W250" s="183">
        <f t="shared" si="108"/>
        <v>0</v>
      </c>
      <c r="X250" s="183">
        <f t="shared" si="108"/>
        <v>0</v>
      </c>
      <c r="Y250" s="183">
        <f t="shared" si="108"/>
        <v>0</v>
      </c>
      <c r="Z250" s="183">
        <f t="shared" si="108"/>
        <v>0</v>
      </c>
      <c r="AA250" s="183">
        <f t="shared" si="108"/>
        <v>0</v>
      </c>
      <c r="AB250" s="183">
        <f t="shared" si="108"/>
        <v>0</v>
      </c>
      <c r="AC250" s="183">
        <f t="shared" si="108"/>
        <v>0</v>
      </c>
      <c r="AD250" s="183">
        <f t="shared" si="108"/>
        <v>0</v>
      </c>
      <c r="AE250" s="183">
        <f t="shared" si="108"/>
        <v>0</v>
      </c>
      <c r="AF250" s="196">
        <f t="shared" si="108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v>0</v>
      </c>
      <c r="D251" s="183">
        <v>0</v>
      </c>
      <c r="E251" s="183">
        <v>0</v>
      </c>
      <c r="F251" s="183">
        <f t="shared" si="109"/>
        <v>0</v>
      </c>
      <c r="G251" s="183">
        <f t="shared" si="109"/>
        <v>0</v>
      </c>
      <c r="H251" s="183">
        <f t="shared" si="109"/>
        <v>0</v>
      </c>
      <c r="I251" s="183">
        <f t="shared" si="109"/>
        <v>0</v>
      </c>
      <c r="J251" s="183">
        <f t="shared" si="109"/>
        <v>0</v>
      </c>
      <c r="K251" s="183">
        <f t="shared" si="109"/>
        <v>0</v>
      </c>
      <c r="L251" s="183">
        <f t="shared" si="109"/>
        <v>0</v>
      </c>
      <c r="M251" s="183">
        <f t="shared" si="109"/>
        <v>0</v>
      </c>
      <c r="N251" s="183">
        <f t="shared" si="109"/>
        <v>0</v>
      </c>
      <c r="O251" s="183">
        <f t="shared" si="109"/>
        <v>0</v>
      </c>
      <c r="P251" s="183">
        <f t="shared" si="109"/>
        <v>0</v>
      </c>
      <c r="Q251" s="183">
        <f t="shared" si="109"/>
        <v>0</v>
      </c>
      <c r="R251" s="183">
        <f t="shared" si="109"/>
        <v>0</v>
      </c>
      <c r="S251" s="183">
        <f t="shared" si="108"/>
        <v>0</v>
      </c>
      <c r="T251" s="183">
        <f t="shared" si="108"/>
        <v>0</v>
      </c>
      <c r="U251" s="183">
        <f t="shared" si="108"/>
        <v>0</v>
      </c>
      <c r="V251" s="183">
        <f t="shared" si="108"/>
        <v>0</v>
      </c>
      <c r="W251" s="183">
        <f t="shared" si="108"/>
        <v>0</v>
      </c>
      <c r="X251" s="183">
        <f t="shared" si="108"/>
        <v>0</v>
      </c>
      <c r="Y251" s="183">
        <f t="shared" si="108"/>
        <v>0</v>
      </c>
      <c r="Z251" s="183">
        <f t="shared" si="108"/>
        <v>0</v>
      </c>
      <c r="AA251" s="183">
        <f t="shared" si="108"/>
        <v>0</v>
      </c>
      <c r="AB251" s="183">
        <f t="shared" si="108"/>
        <v>0</v>
      </c>
      <c r="AC251" s="183">
        <f t="shared" si="108"/>
        <v>0</v>
      </c>
      <c r="AD251" s="183">
        <f t="shared" si="108"/>
        <v>0</v>
      </c>
      <c r="AE251" s="183">
        <f t="shared" si="108"/>
        <v>0</v>
      </c>
      <c r="AF251" s="196">
        <f t="shared" si="108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v>0</v>
      </c>
      <c r="D252" s="183">
        <v>0</v>
      </c>
      <c r="E252" s="183">
        <v>0</v>
      </c>
      <c r="F252" s="183">
        <f t="shared" si="109"/>
        <v>0</v>
      </c>
      <c r="G252" s="183">
        <f t="shared" si="109"/>
        <v>0</v>
      </c>
      <c r="H252" s="183">
        <f t="shared" si="109"/>
        <v>0</v>
      </c>
      <c r="I252" s="183">
        <f t="shared" si="109"/>
        <v>0</v>
      </c>
      <c r="J252" s="183">
        <f t="shared" si="109"/>
        <v>0</v>
      </c>
      <c r="K252" s="183">
        <f t="shared" si="109"/>
        <v>0</v>
      </c>
      <c r="L252" s="183">
        <f t="shared" si="109"/>
        <v>0</v>
      </c>
      <c r="M252" s="183">
        <f t="shared" si="109"/>
        <v>0</v>
      </c>
      <c r="N252" s="183">
        <f t="shared" si="109"/>
        <v>0</v>
      </c>
      <c r="O252" s="183">
        <f t="shared" si="109"/>
        <v>0</v>
      </c>
      <c r="P252" s="183">
        <f t="shared" si="109"/>
        <v>0</v>
      </c>
      <c r="Q252" s="183">
        <f t="shared" si="109"/>
        <v>0</v>
      </c>
      <c r="R252" s="183">
        <f t="shared" si="109"/>
        <v>0</v>
      </c>
      <c r="S252" s="183">
        <f t="shared" si="108"/>
        <v>0</v>
      </c>
      <c r="T252" s="183">
        <f t="shared" si="108"/>
        <v>0</v>
      </c>
      <c r="U252" s="183">
        <f t="shared" si="108"/>
        <v>0</v>
      </c>
      <c r="V252" s="183">
        <f t="shared" si="108"/>
        <v>0</v>
      </c>
      <c r="W252" s="183">
        <f t="shared" si="108"/>
        <v>0</v>
      </c>
      <c r="X252" s="183">
        <f t="shared" si="108"/>
        <v>0</v>
      </c>
      <c r="Y252" s="183">
        <f t="shared" si="108"/>
        <v>0</v>
      </c>
      <c r="Z252" s="183">
        <f t="shared" si="108"/>
        <v>0</v>
      </c>
      <c r="AA252" s="183">
        <f t="shared" si="108"/>
        <v>0</v>
      </c>
      <c r="AB252" s="183">
        <f t="shared" si="108"/>
        <v>0</v>
      </c>
      <c r="AC252" s="183">
        <f t="shared" si="108"/>
        <v>0</v>
      </c>
      <c r="AD252" s="183">
        <f t="shared" si="108"/>
        <v>0</v>
      </c>
      <c r="AE252" s="183">
        <f t="shared" si="108"/>
        <v>0</v>
      </c>
      <c r="AF252" s="196">
        <f t="shared" si="108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v>0</v>
      </c>
      <c r="D253" s="183">
        <v>0</v>
      </c>
      <c r="E253" s="183">
        <v>0</v>
      </c>
      <c r="F253" s="183">
        <f t="shared" si="109"/>
        <v>0</v>
      </c>
      <c r="G253" s="183">
        <f t="shared" si="109"/>
        <v>0</v>
      </c>
      <c r="H253" s="183">
        <f t="shared" si="109"/>
        <v>0</v>
      </c>
      <c r="I253" s="183">
        <f t="shared" si="109"/>
        <v>0</v>
      </c>
      <c r="J253" s="183">
        <f t="shared" si="109"/>
        <v>0</v>
      </c>
      <c r="K253" s="183">
        <f t="shared" si="109"/>
        <v>0</v>
      </c>
      <c r="L253" s="183">
        <f t="shared" si="109"/>
        <v>0</v>
      </c>
      <c r="M253" s="183">
        <f t="shared" si="109"/>
        <v>0</v>
      </c>
      <c r="N253" s="183">
        <f t="shared" si="109"/>
        <v>0</v>
      </c>
      <c r="O253" s="183">
        <f t="shared" si="109"/>
        <v>0</v>
      </c>
      <c r="P253" s="183">
        <f t="shared" si="109"/>
        <v>0</v>
      </c>
      <c r="Q253" s="183">
        <f t="shared" si="109"/>
        <v>0</v>
      </c>
      <c r="R253" s="183">
        <f t="shared" si="109"/>
        <v>0</v>
      </c>
      <c r="S253" s="183">
        <f t="shared" si="108"/>
        <v>0</v>
      </c>
      <c r="T253" s="183">
        <f t="shared" si="108"/>
        <v>0</v>
      </c>
      <c r="U253" s="183">
        <f t="shared" si="108"/>
        <v>0</v>
      </c>
      <c r="V253" s="183">
        <f t="shared" si="108"/>
        <v>0</v>
      </c>
      <c r="W253" s="183">
        <f t="shared" si="108"/>
        <v>0</v>
      </c>
      <c r="X253" s="183">
        <f t="shared" si="108"/>
        <v>0</v>
      </c>
      <c r="Y253" s="183">
        <f t="shared" si="108"/>
        <v>0</v>
      </c>
      <c r="Z253" s="183">
        <f t="shared" si="108"/>
        <v>0</v>
      </c>
      <c r="AA253" s="183">
        <f t="shared" si="108"/>
        <v>0</v>
      </c>
      <c r="AB253" s="183">
        <f t="shared" si="108"/>
        <v>0</v>
      </c>
      <c r="AC253" s="183">
        <f t="shared" si="108"/>
        <v>0</v>
      </c>
      <c r="AD253" s="183">
        <f t="shared" si="108"/>
        <v>0</v>
      </c>
      <c r="AE253" s="183">
        <f t="shared" si="108"/>
        <v>0</v>
      </c>
      <c r="AF253" s="196">
        <f t="shared" si="108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v>0</v>
      </c>
      <c r="D254" s="183">
        <v>0</v>
      </c>
      <c r="E254" s="183">
        <v>0</v>
      </c>
      <c r="F254" s="183">
        <f t="shared" si="109"/>
        <v>0</v>
      </c>
      <c r="G254" s="183">
        <f t="shared" si="109"/>
        <v>0</v>
      </c>
      <c r="H254" s="183">
        <f t="shared" si="109"/>
        <v>0</v>
      </c>
      <c r="I254" s="183">
        <f t="shared" si="109"/>
        <v>0</v>
      </c>
      <c r="J254" s="183">
        <f t="shared" si="109"/>
        <v>0</v>
      </c>
      <c r="K254" s="183">
        <f t="shared" si="109"/>
        <v>0</v>
      </c>
      <c r="L254" s="183">
        <f t="shared" si="109"/>
        <v>0</v>
      </c>
      <c r="M254" s="183">
        <f t="shared" si="109"/>
        <v>0</v>
      </c>
      <c r="N254" s="183">
        <f t="shared" si="109"/>
        <v>0</v>
      </c>
      <c r="O254" s="183">
        <f t="shared" si="109"/>
        <v>0</v>
      </c>
      <c r="P254" s="183">
        <f t="shared" si="109"/>
        <v>0</v>
      </c>
      <c r="Q254" s="183">
        <f t="shared" si="109"/>
        <v>0</v>
      </c>
      <c r="R254" s="183">
        <f t="shared" si="109"/>
        <v>0</v>
      </c>
      <c r="S254" s="183">
        <f t="shared" si="108"/>
        <v>0</v>
      </c>
      <c r="T254" s="183">
        <f t="shared" si="108"/>
        <v>0</v>
      </c>
      <c r="U254" s="183">
        <f t="shared" si="108"/>
        <v>0</v>
      </c>
      <c r="V254" s="183">
        <f t="shared" si="108"/>
        <v>0</v>
      </c>
      <c r="W254" s="183">
        <f t="shared" si="108"/>
        <v>0</v>
      </c>
      <c r="X254" s="183">
        <f t="shared" si="108"/>
        <v>0</v>
      </c>
      <c r="Y254" s="183">
        <f t="shared" si="108"/>
        <v>0</v>
      </c>
      <c r="Z254" s="183">
        <f t="shared" si="108"/>
        <v>0</v>
      </c>
      <c r="AA254" s="183">
        <f t="shared" si="108"/>
        <v>0</v>
      </c>
      <c r="AB254" s="183">
        <f t="shared" si="108"/>
        <v>0</v>
      </c>
      <c r="AC254" s="183">
        <f t="shared" si="108"/>
        <v>0</v>
      </c>
      <c r="AD254" s="183">
        <f t="shared" si="108"/>
        <v>0</v>
      </c>
      <c r="AE254" s="183">
        <f t="shared" si="108"/>
        <v>0</v>
      </c>
      <c r="AF254" s="196">
        <f t="shared" si="108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v>0</v>
      </c>
      <c r="D255" s="183">
        <v>0</v>
      </c>
      <c r="E255" s="183">
        <v>0</v>
      </c>
      <c r="F255" s="183">
        <f t="shared" si="109"/>
        <v>0</v>
      </c>
      <c r="G255" s="183">
        <f t="shared" si="109"/>
        <v>0</v>
      </c>
      <c r="H255" s="183">
        <f t="shared" si="109"/>
        <v>0</v>
      </c>
      <c r="I255" s="183">
        <f t="shared" si="109"/>
        <v>0</v>
      </c>
      <c r="J255" s="183">
        <f t="shared" si="109"/>
        <v>0</v>
      </c>
      <c r="K255" s="183">
        <f t="shared" si="109"/>
        <v>0</v>
      </c>
      <c r="L255" s="183">
        <f t="shared" si="109"/>
        <v>0</v>
      </c>
      <c r="M255" s="183">
        <f t="shared" si="109"/>
        <v>0</v>
      </c>
      <c r="N255" s="183">
        <f t="shared" si="109"/>
        <v>0</v>
      </c>
      <c r="O255" s="183">
        <f t="shared" si="109"/>
        <v>0</v>
      </c>
      <c r="P255" s="183">
        <f t="shared" si="109"/>
        <v>0</v>
      </c>
      <c r="Q255" s="183">
        <f t="shared" si="109"/>
        <v>0</v>
      </c>
      <c r="R255" s="183">
        <f t="shared" si="109"/>
        <v>0</v>
      </c>
      <c r="S255" s="183">
        <f t="shared" si="108"/>
        <v>0</v>
      </c>
      <c r="T255" s="183">
        <f t="shared" si="108"/>
        <v>0</v>
      </c>
      <c r="U255" s="183">
        <f t="shared" si="108"/>
        <v>0</v>
      </c>
      <c r="V255" s="183">
        <f t="shared" si="108"/>
        <v>0</v>
      </c>
      <c r="W255" s="183">
        <f t="shared" si="108"/>
        <v>0</v>
      </c>
      <c r="X255" s="183">
        <f t="shared" si="108"/>
        <v>0</v>
      </c>
      <c r="Y255" s="183">
        <f t="shared" si="108"/>
        <v>0</v>
      </c>
      <c r="Z255" s="183">
        <f t="shared" si="108"/>
        <v>0</v>
      </c>
      <c r="AA255" s="183">
        <f t="shared" si="108"/>
        <v>0</v>
      </c>
      <c r="AB255" s="183">
        <f t="shared" si="108"/>
        <v>0</v>
      </c>
      <c r="AC255" s="183">
        <f t="shared" si="108"/>
        <v>0</v>
      </c>
      <c r="AD255" s="183">
        <f t="shared" si="108"/>
        <v>0</v>
      </c>
      <c r="AE255" s="183">
        <f t="shared" si="108"/>
        <v>0</v>
      </c>
      <c r="AF255" s="196">
        <f t="shared" si="108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v>0</v>
      </c>
      <c r="D256" s="183">
        <v>0</v>
      </c>
      <c r="E256" s="183">
        <v>0</v>
      </c>
      <c r="F256" s="183">
        <f t="shared" si="109"/>
        <v>0</v>
      </c>
      <c r="G256" s="183">
        <f t="shared" si="109"/>
        <v>0</v>
      </c>
      <c r="H256" s="183">
        <f t="shared" si="109"/>
        <v>0</v>
      </c>
      <c r="I256" s="183">
        <f t="shared" si="109"/>
        <v>0</v>
      </c>
      <c r="J256" s="183">
        <f t="shared" si="109"/>
        <v>0</v>
      </c>
      <c r="K256" s="183">
        <f t="shared" si="109"/>
        <v>0</v>
      </c>
      <c r="L256" s="183">
        <f t="shared" si="109"/>
        <v>0</v>
      </c>
      <c r="M256" s="183">
        <f t="shared" si="109"/>
        <v>0</v>
      </c>
      <c r="N256" s="183">
        <f t="shared" si="109"/>
        <v>0</v>
      </c>
      <c r="O256" s="183">
        <f t="shared" si="109"/>
        <v>0</v>
      </c>
      <c r="P256" s="183">
        <f t="shared" si="109"/>
        <v>0</v>
      </c>
      <c r="Q256" s="183">
        <f t="shared" si="109"/>
        <v>0</v>
      </c>
      <c r="R256" s="183">
        <f t="shared" si="109"/>
        <v>0</v>
      </c>
      <c r="S256" s="183">
        <f t="shared" ref="S256:AF271" si="110">R256</f>
        <v>0</v>
      </c>
      <c r="T256" s="183">
        <f t="shared" si="110"/>
        <v>0</v>
      </c>
      <c r="U256" s="183">
        <f t="shared" si="110"/>
        <v>0</v>
      </c>
      <c r="V256" s="183">
        <f t="shared" si="110"/>
        <v>0</v>
      </c>
      <c r="W256" s="183">
        <f t="shared" si="110"/>
        <v>0</v>
      </c>
      <c r="X256" s="183">
        <f t="shared" si="110"/>
        <v>0</v>
      </c>
      <c r="Y256" s="183">
        <f t="shared" si="110"/>
        <v>0</v>
      </c>
      <c r="Z256" s="183">
        <f t="shared" si="110"/>
        <v>0</v>
      </c>
      <c r="AA256" s="183">
        <f t="shared" si="110"/>
        <v>0</v>
      </c>
      <c r="AB256" s="183">
        <f t="shared" si="110"/>
        <v>0</v>
      </c>
      <c r="AC256" s="183">
        <f t="shared" si="110"/>
        <v>0</v>
      </c>
      <c r="AD256" s="183">
        <f t="shared" si="110"/>
        <v>0</v>
      </c>
      <c r="AE256" s="183">
        <f t="shared" si="110"/>
        <v>0</v>
      </c>
      <c r="AF256" s="196">
        <f t="shared" si="110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v>0</v>
      </c>
      <c r="D257" s="183">
        <v>0</v>
      </c>
      <c r="E257" s="183">
        <v>0</v>
      </c>
      <c r="F257" s="183">
        <f t="shared" si="109"/>
        <v>0</v>
      </c>
      <c r="G257" s="183">
        <f t="shared" si="109"/>
        <v>0</v>
      </c>
      <c r="H257" s="183">
        <f t="shared" si="109"/>
        <v>0</v>
      </c>
      <c r="I257" s="183">
        <f t="shared" si="109"/>
        <v>0</v>
      </c>
      <c r="J257" s="183">
        <f t="shared" si="109"/>
        <v>0</v>
      </c>
      <c r="K257" s="183">
        <f t="shared" si="109"/>
        <v>0</v>
      </c>
      <c r="L257" s="183">
        <f t="shared" si="109"/>
        <v>0</v>
      </c>
      <c r="M257" s="183">
        <f t="shared" si="109"/>
        <v>0</v>
      </c>
      <c r="N257" s="183">
        <f t="shared" si="109"/>
        <v>0</v>
      </c>
      <c r="O257" s="183">
        <f t="shared" si="109"/>
        <v>0</v>
      </c>
      <c r="P257" s="183">
        <f t="shared" si="109"/>
        <v>0</v>
      </c>
      <c r="Q257" s="183">
        <f t="shared" si="109"/>
        <v>0</v>
      </c>
      <c r="R257" s="183">
        <f t="shared" si="109"/>
        <v>0</v>
      </c>
      <c r="S257" s="183">
        <f t="shared" si="110"/>
        <v>0</v>
      </c>
      <c r="T257" s="183">
        <f t="shared" si="110"/>
        <v>0</v>
      </c>
      <c r="U257" s="183">
        <f t="shared" si="110"/>
        <v>0</v>
      </c>
      <c r="V257" s="183">
        <f t="shared" si="110"/>
        <v>0</v>
      </c>
      <c r="W257" s="183">
        <f t="shared" si="110"/>
        <v>0</v>
      </c>
      <c r="X257" s="183">
        <f t="shared" si="110"/>
        <v>0</v>
      </c>
      <c r="Y257" s="183">
        <f t="shared" si="110"/>
        <v>0</v>
      </c>
      <c r="Z257" s="183">
        <f t="shared" si="110"/>
        <v>0</v>
      </c>
      <c r="AA257" s="183">
        <f t="shared" si="110"/>
        <v>0</v>
      </c>
      <c r="AB257" s="183">
        <f t="shared" si="110"/>
        <v>0</v>
      </c>
      <c r="AC257" s="183">
        <f t="shared" si="110"/>
        <v>0</v>
      </c>
      <c r="AD257" s="183">
        <f t="shared" si="110"/>
        <v>0</v>
      </c>
      <c r="AE257" s="183">
        <f t="shared" si="110"/>
        <v>0</v>
      </c>
      <c r="AF257" s="196">
        <f t="shared" si="110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v>0</v>
      </c>
      <c r="D258" s="183">
        <v>0</v>
      </c>
      <c r="E258" s="183">
        <v>0</v>
      </c>
      <c r="F258" s="183">
        <f t="shared" ref="F258:R273" si="111">E258</f>
        <v>0</v>
      </c>
      <c r="G258" s="183">
        <f t="shared" si="111"/>
        <v>0</v>
      </c>
      <c r="H258" s="183">
        <f t="shared" si="111"/>
        <v>0</v>
      </c>
      <c r="I258" s="183">
        <f t="shared" si="111"/>
        <v>0</v>
      </c>
      <c r="J258" s="183">
        <f t="shared" si="111"/>
        <v>0</v>
      </c>
      <c r="K258" s="183">
        <f t="shared" si="111"/>
        <v>0</v>
      </c>
      <c r="L258" s="183">
        <f t="shared" si="111"/>
        <v>0</v>
      </c>
      <c r="M258" s="183">
        <f t="shared" si="111"/>
        <v>0</v>
      </c>
      <c r="N258" s="183">
        <f t="shared" si="111"/>
        <v>0</v>
      </c>
      <c r="O258" s="183">
        <f t="shared" si="111"/>
        <v>0</v>
      </c>
      <c r="P258" s="183">
        <f t="shared" si="111"/>
        <v>0</v>
      </c>
      <c r="Q258" s="183">
        <f t="shared" si="111"/>
        <v>0</v>
      </c>
      <c r="R258" s="183">
        <f t="shared" si="111"/>
        <v>0</v>
      </c>
      <c r="S258" s="183">
        <f t="shared" si="110"/>
        <v>0</v>
      </c>
      <c r="T258" s="183">
        <f t="shared" si="110"/>
        <v>0</v>
      </c>
      <c r="U258" s="183">
        <f t="shared" si="110"/>
        <v>0</v>
      </c>
      <c r="V258" s="183">
        <f t="shared" si="110"/>
        <v>0</v>
      </c>
      <c r="W258" s="183">
        <f t="shared" si="110"/>
        <v>0</v>
      </c>
      <c r="X258" s="183">
        <f t="shared" si="110"/>
        <v>0</v>
      </c>
      <c r="Y258" s="183">
        <f t="shared" si="110"/>
        <v>0</v>
      </c>
      <c r="Z258" s="183">
        <f t="shared" si="110"/>
        <v>0</v>
      </c>
      <c r="AA258" s="183">
        <f t="shared" si="110"/>
        <v>0</v>
      </c>
      <c r="AB258" s="183">
        <f t="shared" si="110"/>
        <v>0</v>
      </c>
      <c r="AC258" s="183">
        <f t="shared" si="110"/>
        <v>0</v>
      </c>
      <c r="AD258" s="183">
        <f t="shared" si="110"/>
        <v>0</v>
      </c>
      <c r="AE258" s="183">
        <f t="shared" si="110"/>
        <v>0</v>
      </c>
      <c r="AF258" s="196">
        <f t="shared" si="110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v>0</v>
      </c>
      <c r="D259" s="183">
        <v>0</v>
      </c>
      <c r="E259" s="183">
        <v>0</v>
      </c>
      <c r="F259" s="183">
        <f t="shared" si="111"/>
        <v>0</v>
      </c>
      <c r="G259" s="183">
        <f t="shared" si="111"/>
        <v>0</v>
      </c>
      <c r="H259" s="183">
        <f t="shared" si="111"/>
        <v>0</v>
      </c>
      <c r="I259" s="183">
        <f t="shared" si="111"/>
        <v>0</v>
      </c>
      <c r="J259" s="183">
        <f t="shared" si="111"/>
        <v>0</v>
      </c>
      <c r="K259" s="183">
        <f t="shared" si="111"/>
        <v>0</v>
      </c>
      <c r="L259" s="183">
        <f t="shared" si="111"/>
        <v>0</v>
      </c>
      <c r="M259" s="183">
        <f t="shared" si="111"/>
        <v>0</v>
      </c>
      <c r="N259" s="183">
        <f t="shared" si="111"/>
        <v>0</v>
      </c>
      <c r="O259" s="183">
        <f t="shared" si="111"/>
        <v>0</v>
      </c>
      <c r="P259" s="183">
        <f t="shared" si="111"/>
        <v>0</v>
      </c>
      <c r="Q259" s="183">
        <f t="shared" si="111"/>
        <v>0</v>
      </c>
      <c r="R259" s="183">
        <f t="shared" si="111"/>
        <v>0</v>
      </c>
      <c r="S259" s="183">
        <f t="shared" si="110"/>
        <v>0</v>
      </c>
      <c r="T259" s="183">
        <f t="shared" si="110"/>
        <v>0</v>
      </c>
      <c r="U259" s="183">
        <f t="shared" si="110"/>
        <v>0</v>
      </c>
      <c r="V259" s="183">
        <f t="shared" si="110"/>
        <v>0</v>
      </c>
      <c r="W259" s="183">
        <f t="shared" si="110"/>
        <v>0</v>
      </c>
      <c r="X259" s="183">
        <f t="shared" si="110"/>
        <v>0</v>
      </c>
      <c r="Y259" s="183">
        <f t="shared" si="110"/>
        <v>0</v>
      </c>
      <c r="Z259" s="183">
        <f t="shared" si="110"/>
        <v>0</v>
      </c>
      <c r="AA259" s="183">
        <f t="shared" si="110"/>
        <v>0</v>
      </c>
      <c r="AB259" s="183">
        <f t="shared" si="110"/>
        <v>0</v>
      </c>
      <c r="AC259" s="183">
        <f t="shared" si="110"/>
        <v>0</v>
      </c>
      <c r="AD259" s="183">
        <f t="shared" si="110"/>
        <v>0</v>
      </c>
      <c r="AE259" s="183">
        <f t="shared" si="110"/>
        <v>0</v>
      </c>
      <c r="AF259" s="196">
        <f t="shared" si="110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v>0</v>
      </c>
      <c r="D260" s="183">
        <v>0</v>
      </c>
      <c r="E260" s="183">
        <v>0</v>
      </c>
      <c r="F260" s="183">
        <f t="shared" si="111"/>
        <v>0</v>
      </c>
      <c r="G260" s="183">
        <f t="shared" si="111"/>
        <v>0</v>
      </c>
      <c r="H260" s="183">
        <f t="shared" si="111"/>
        <v>0</v>
      </c>
      <c r="I260" s="183">
        <f t="shared" si="111"/>
        <v>0</v>
      </c>
      <c r="J260" s="183">
        <f t="shared" si="111"/>
        <v>0</v>
      </c>
      <c r="K260" s="183">
        <f t="shared" si="111"/>
        <v>0</v>
      </c>
      <c r="L260" s="183">
        <f t="shared" si="111"/>
        <v>0</v>
      </c>
      <c r="M260" s="183">
        <f t="shared" si="111"/>
        <v>0</v>
      </c>
      <c r="N260" s="183">
        <f t="shared" si="111"/>
        <v>0</v>
      </c>
      <c r="O260" s="183">
        <f t="shared" si="111"/>
        <v>0</v>
      </c>
      <c r="P260" s="183">
        <f t="shared" si="111"/>
        <v>0</v>
      </c>
      <c r="Q260" s="183">
        <f t="shared" si="111"/>
        <v>0</v>
      </c>
      <c r="R260" s="183">
        <f t="shared" si="111"/>
        <v>0</v>
      </c>
      <c r="S260" s="183">
        <f t="shared" si="110"/>
        <v>0</v>
      </c>
      <c r="T260" s="183">
        <f t="shared" si="110"/>
        <v>0</v>
      </c>
      <c r="U260" s="183">
        <f t="shared" si="110"/>
        <v>0</v>
      </c>
      <c r="V260" s="183">
        <f t="shared" si="110"/>
        <v>0</v>
      </c>
      <c r="W260" s="183">
        <f t="shared" si="110"/>
        <v>0</v>
      </c>
      <c r="X260" s="183">
        <f t="shared" si="110"/>
        <v>0</v>
      </c>
      <c r="Y260" s="183">
        <f t="shared" si="110"/>
        <v>0</v>
      </c>
      <c r="Z260" s="183">
        <f t="shared" si="110"/>
        <v>0</v>
      </c>
      <c r="AA260" s="183">
        <f t="shared" si="110"/>
        <v>0</v>
      </c>
      <c r="AB260" s="183">
        <f t="shared" si="110"/>
        <v>0</v>
      </c>
      <c r="AC260" s="183">
        <f t="shared" si="110"/>
        <v>0</v>
      </c>
      <c r="AD260" s="183">
        <f t="shared" si="110"/>
        <v>0</v>
      </c>
      <c r="AE260" s="183">
        <f t="shared" si="110"/>
        <v>0</v>
      </c>
      <c r="AF260" s="196">
        <f t="shared" si="110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v>0</v>
      </c>
      <c r="D261" s="183">
        <v>0</v>
      </c>
      <c r="E261" s="183">
        <v>0</v>
      </c>
      <c r="F261" s="183">
        <f t="shared" si="111"/>
        <v>0</v>
      </c>
      <c r="G261" s="183">
        <f t="shared" si="111"/>
        <v>0</v>
      </c>
      <c r="H261" s="183">
        <f t="shared" si="111"/>
        <v>0</v>
      </c>
      <c r="I261" s="183">
        <f t="shared" si="111"/>
        <v>0</v>
      </c>
      <c r="J261" s="183">
        <f t="shared" si="111"/>
        <v>0</v>
      </c>
      <c r="K261" s="183">
        <f t="shared" si="111"/>
        <v>0</v>
      </c>
      <c r="L261" s="183">
        <f t="shared" si="111"/>
        <v>0</v>
      </c>
      <c r="M261" s="183">
        <f t="shared" si="111"/>
        <v>0</v>
      </c>
      <c r="N261" s="183">
        <f t="shared" si="111"/>
        <v>0</v>
      </c>
      <c r="O261" s="183">
        <f t="shared" si="111"/>
        <v>0</v>
      </c>
      <c r="P261" s="183">
        <f t="shared" si="111"/>
        <v>0</v>
      </c>
      <c r="Q261" s="183">
        <f t="shared" si="111"/>
        <v>0</v>
      </c>
      <c r="R261" s="183">
        <f t="shared" si="111"/>
        <v>0</v>
      </c>
      <c r="S261" s="183">
        <f t="shared" si="110"/>
        <v>0</v>
      </c>
      <c r="T261" s="183">
        <f t="shared" si="110"/>
        <v>0</v>
      </c>
      <c r="U261" s="183">
        <f t="shared" si="110"/>
        <v>0</v>
      </c>
      <c r="V261" s="183">
        <f t="shared" si="110"/>
        <v>0</v>
      </c>
      <c r="W261" s="183">
        <f t="shared" si="110"/>
        <v>0</v>
      </c>
      <c r="X261" s="183">
        <f t="shared" si="110"/>
        <v>0</v>
      </c>
      <c r="Y261" s="183">
        <f t="shared" si="110"/>
        <v>0</v>
      </c>
      <c r="Z261" s="183">
        <f t="shared" si="110"/>
        <v>0</v>
      </c>
      <c r="AA261" s="183">
        <f t="shared" si="110"/>
        <v>0</v>
      </c>
      <c r="AB261" s="183">
        <f t="shared" si="110"/>
        <v>0</v>
      </c>
      <c r="AC261" s="183">
        <f t="shared" si="110"/>
        <v>0</v>
      </c>
      <c r="AD261" s="183">
        <f t="shared" si="110"/>
        <v>0</v>
      </c>
      <c r="AE261" s="183">
        <f t="shared" si="110"/>
        <v>0</v>
      </c>
      <c r="AF261" s="196">
        <f t="shared" si="110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v>0</v>
      </c>
      <c r="D262" s="183">
        <v>0</v>
      </c>
      <c r="E262" s="183">
        <v>0</v>
      </c>
      <c r="F262" s="183">
        <f t="shared" si="111"/>
        <v>0</v>
      </c>
      <c r="G262" s="183">
        <f t="shared" si="111"/>
        <v>0</v>
      </c>
      <c r="H262" s="183">
        <f t="shared" si="111"/>
        <v>0</v>
      </c>
      <c r="I262" s="183">
        <f t="shared" si="111"/>
        <v>0</v>
      </c>
      <c r="J262" s="183">
        <f t="shared" si="111"/>
        <v>0</v>
      </c>
      <c r="K262" s="183">
        <f t="shared" si="111"/>
        <v>0</v>
      </c>
      <c r="L262" s="183">
        <f t="shared" si="111"/>
        <v>0</v>
      </c>
      <c r="M262" s="183">
        <f t="shared" si="111"/>
        <v>0</v>
      </c>
      <c r="N262" s="183">
        <f t="shared" si="111"/>
        <v>0</v>
      </c>
      <c r="O262" s="183">
        <f t="shared" si="111"/>
        <v>0</v>
      </c>
      <c r="P262" s="183">
        <f t="shared" si="111"/>
        <v>0</v>
      </c>
      <c r="Q262" s="183">
        <f t="shared" si="111"/>
        <v>0</v>
      </c>
      <c r="R262" s="183">
        <f t="shared" si="111"/>
        <v>0</v>
      </c>
      <c r="S262" s="183">
        <f t="shared" si="110"/>
        <v>0</v>
      </c>
      <c r="T262" s="183">
        <f t="shared" si="110"/>
        <v>0</v>
      </c>
      <c r="U262" s="183">
        <f t="shared" si="110"/>
        <v>0</v>
      </c>
      <c r="V262" s="183">
        <f t="shared" si="110"/>
        <v>0</v>
      </c>
      <c r="W262" s="183">
        <f t="shared" si="110"/>
        <v>0</v>
      </c>
      <c r="X262" s="183">
        <f t="shared" si="110"/>
        <v>0</v>
      </c>
      <c r="Y262" s="183">
        <f t="shared" si="110"/>
        <v>0</v>
      </c>
      <c r="Z262" s="183">
        <f t="shared" si="110"/>
        <v>0</v>
      </c>
      <c r="AA262" s="183">
        <f t="shared" si="110"/>
        <v>0</v>
      </c>
      <c r="AB262" s="183">
        <f t="shared" si="110"/>
        <v>0</v>
      </c>
      <c r="AC262" s="183">
        <f t="shared" si="110"/>
        <v>0</v>
      </c>
      <c r="AD262" s="183">
        <f t="shared" si="110"/>
        <v>0</v>
      </c>
      <c r="AE262" s="183">
        <f t="shared" si="110"/>
        <v>0</v>
      </c>
      <c r="AF262" s="196">
        <f t="shared" si="110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v>0</v>
      </c>
      <c r="D263" s="183">
        <v>0</v>
      </c>
      <c r="E263" s="183">
        <v>0</v>
      </c>
      <c r="F263" s="183">
        <f t="shared" si="111"/>
        <v>0</v>
      </c>
      <c r="G263" s="183">
        <f t="shared" si="111"/>
        <v>0</v>
      </c>
      <c r="H263" s="183">
        <f t="shared" si="111"/>
        <v>0</v>
      </c>
      <c r="I263" s="183">
        <f t="shared" si="111"/>
        <v>0</v>
      </c>
      <c r="J263" s="183">
        <f t="shared" si="111"/>
        <v>0</v>
      </c>
      <c r="K263" s="183">
        <f t="shared" si="111"/>
        <v>0</v>
      </c>
      <c r="L263" s="183">
        <f t="shared" si="111"/>
        <v>0</v>
      </c>
      <c r="M263" s="183">
        <f t="shared" si="111"/>
        <v>0</v>
      </c>
      <c r="N263" s="183">
        <f t="shared" si="111"/>
        <v>0</v>
      </c>
      <c r="O263" s="183">
        <f t="shared" si="111"/>
        <v>0</v>
      </c>
      <c r="P263" s="183">
        <f t="shared" si="111"/>
        <v>0</v>
      </c>
      <c r="Q263" s="183">
        <f t="shared" si="111"/>
        <v>0</v>
      </c>
      <c r="R263" s="183">
        <f t="shared" si="111"/>
        <v>0</v>
      </c>
      <c r="S263" s="183">
        <f t="shared" si="110"/>
        <v>0</v>
      </c>
      <c r="T263" s="183">
        <f t="shared" si="110"/>
        <v>0</v>
      </c>
      <c r="U263" s="183">
        <f t="shared" si="110"/>
        <v>0</v>
      </c>
      <c r="V263" s="183">
        <f t="shared" si="110"/>
        <v>0</v>
      </c>
      <c r="W263" s="183">
        <f t="shared" si="110"/>
        <v>0</v>
      </c>
      <c r="X263" s="183">
        <f t="shared" si="110"/>
        <v>0</v>
      </c>
      <c r="Y263" s="183">
        <f t="shared" si="110"/>
        <v>0</v>
      </c>
      <c r="Z263" s="183">
        <f t="shared" si="110"/>
        <v>0</v>
      </c>
      <c r="AA263" s="183">
        <f t="shared" si="110"/>
        <v>0</v>
      </c>
      <c r="AB263" s="183">
        <f t="shared" si="110"/>
        <v>0</v>
      </c>
      <c r="AC263" s="183">
        <f t="shared" si="110"/>
        <v>0</v>
      </c>
      <c r="AD263" s="183">
        <f t="shared" si="110"/>
        <v>0</v>
      </c>
      <c r="AE263" s="183">
        <f t="shared" si="110"/>
        <v>0</v>
      </c>
      <c r="AF263" s="196">
        <f t="shared" si="110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v>0</v>
      </c>
      <c r="D264" s="183">
        <v>0</v>
      </c>
      <c r="E264" s="183">
        <v>0</v>
      </c>
      <c r="F264" s="183">
        <f t="shared" si="111"/>
        <v>0</v>
      </c>
      <c r="G264" s="183">
        <f t="shared" si="111"/>
        <v>0</v>
      </c>
      <c r="H264" s="183">
        <f t="shared" si="111"/>
        <v>0</v>
      </c>
      <c r="I264" s="183">
        <f t="shared" si="111"/>
        <v>0</v>
      </c>
      <c r="J264" s="183">
        <f t="shared" si="111"/>
        <v>0</v>
      </c>
      <c r="K264" s="183">
        <f t="shared" si="111"/>
        <v>0</v>
      </c>
      <c r="L264" s="183">
        <f t="shared" si="111"/>
        <v>0</v>
      </c>
      <c r="M264" s="183">
        <f t="shared" si="111"/>
        <v>0</v>
      </c>
      <c r="N264" s="183">
        <f t="shared" si="111"/>
        <v>0</v>
      </c>
      <c r="O264" s="183">
        <f t="shared" si="111"/>
        <v>0</v>
      </c>
      <c r="P264" s="183">
        <f t="shared" si="111"/>
        <v>0</v>
      </c>
      <c r="Q264" s="183">
        <f t="shared" si="111"/>
        <v>0</v>
      </c>
      <c r="R264" s="183">
        <f t="shared" si="111"/>
        <v>0</v>
      </c>
      <c r="S264" s="183">
        <f t="shared" si="110"/>
        <v>0</v>
      </c>
      <c r="T264" s="183">
        <f t="shared" si="110"/>
        <v>0</v>
      </c>
      <c r="U264" s="183">
        <f t="shared" si="110"/>
        <v>0</v>
      </c>
      <c r="V264" s="183">
        <f t="shared" si="110"/>
        <v>0</v>
      </c>
      <c r="W264" s="183">
        <f t="shared" si="110"/>
        <v>0</v>
      </c>
      <c r="X264" s="183">
        <f t="shared" si="110"/>
        <v>0</v>
      </c>
      <c r="Y264" s="183">
        <f t="shared" si="110"/>
        <v>0</v>
      </c>
      <c r="Z264" s="183">
        <f t="shared" si="110"/>
        <v>0</v>
      </c>
      <c r="AA264" s="183">
        <f t="shared" si="110"/>
        <v>0</v>
      </c>
      <c r="AB264" s="183">
        <f t="shared" si="110"/>
        <v>0</v>
      </c>
      <c r="AC264" s="183">
        <f t="shared" si="110"/>
        <v>0</v>
      </c>
      <c r="AD264" s="183">
        <f t="shared" si="110"/>
        <v>0</v>
      </c>
      <c r="AE264" s="183">
        <f t="shared" si="110"/>
        <v>0</v>
      </c>
      <c r="AF264" s="196">
        <f t="shared" si="110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v>0</v>
      </c>
      <c r="D265" s="183">
        <v>0</v>
      </c>
      <c r="E265" s="183">
        <v>0</v>
      </c>
      <c r="F265" s="183">
        <f t="shared" si="111"/>
        <v>0</v>
      </c>
      <c r="G265" s="183">
        <f t="shared" si="111"/>
        <v>0</v>
      </c>
      <c r="H265" s="183">
        <f t="shared" si="111"/>
        <v>0</v>
      </c>
      <c r="I265" s="183">
        <f t="shared" si="111"/>
        <v>0</v>
      </c>
      <c r="J265" s="183">
        <f t="shared" si="111"/>
        <v>0</v>
      </c>
      <c r="K265" s="183">
        <f t="shared" si="111"/>
        <v>0</v>
      </c>
      <c r="L265" s="183">
        <f t="shared" si="111"/>
        <v>0</v>
      </c>
      <c r="M265" s="183">
        <f t="shared" si="111"/>
        <v>0</v>
      </c>
      <c r="N265" s="183">
        <f t="shared" si="111"/>
        <v>0</v>
      </c>
      <c r="O265" s="183">
        <f t="shared" si="111"/>
        <v>0</v>
      </c>
      <c r="P265" s="183">
        <f t="shared" si="111"/>
        <v>0</v>
      </c>
      <c r="Q265" s="183">
        <f t="shared" si="111"/>
        <v>0</v>
      </c>
      <c r="R265" s="183">
        <f t="shared" si="111"/>
        <v>0</v>
      </c>
      <c r="S265" s="183">
        <f t="shared" si="110"/>
        <v>0</v>
      </c>
      <c r="T265" s="183">
        <f t="shared" si="110"/>
        <v>0</v>
      </c>
      <c r="U265" s="183">
        <f t="shared" si="110"/>
        <v>0</v>
      </c>
      <c r="V265" s="183">
        <f t="shared" si="110"/>
        <v>0</v>
      </c>
      <c r="W265" s="183">
        <f t="shared" si="110"/>
        <v>0</v>
      </c>
      <c r="X265" s="183">
        <f t="shared" si="110"/>
        <v>0</v>
      </c>
      <c r="Y265" s="183">
        <f t="shared" si="110"/>
        <v>0</v>
      </c>
      <c r="Z265" s="183">
        <f t="shared" si="110"/>
        <v>0</v>
      </c>
      <c r="AA265" s="183">
        <f t="shared" si="110"/>
        <v>0</v>
      </c>
      <c r="AB265" s="183">
        <f t="shared" si="110"/>
        <v>0</v>
      </c>
      <c r="AC265" s="183">
        <f t="shared" si="110"/>
        <v>0</v>
      </c>
      <c r="AD265" s="183">
        <f t="shared" si="110"/>
        <v>0</v>
      </c>
      <c r="AE265" s="183">
        <f t="shared" si="110"/>
        <v>0</v>
      </c>
      <c r="AF265" s="196">
        <f t="shared" si="110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v>0</v>
      </c>
      <c r="D266" s="183">
        <v>0</v>
      </c>
      <c r="E266" s="183">
        <v>0</v>
      </c>
      <c r="F266" s="183">
        <f t="shared" si="111"/>
        <v>0</v>
      </c>
      <c r="G266" s="183">
        <f t="shared" si="111"/>
        <v>0</v>
      </c>
      <c r="H266" s="183">
        <f t="shared" si="111"/>
        <v>0</v>
      </c>
      <c r="I266" s="183">
        <f t="shared" si="111"/>
        <v>0</v>
      </c>
      <c r="J266" s="183">
        <f t="shared" si="111"/>
        <v>0</v>
      </c>
      <c r="K266" s="183">
        <f t="shared" si="111"/>
        <v>0</v>
      </c>
      <c r="L266" s="183">
        <f t="shared" si="111"/>
        <v>0</v>
      </c>
      <c r="M266" s="183">
        <f t="shared" si="111"/>
        <v>0</v>
      </c>
      <c r="N266" s="183">
        <f t="shared" si="111"/>
        <v>0</v>
      </c>
      <c r="O266" s="183">
        <f t="shared" si="111"/>
        <v>0</v>
      </c>
      <c r="P266" s="183">
        <f t="shared" si="111"/>
        <v>0</v>
      </c>
      <c r="Q266" s="183">
        <f t="shared" si="111"/>
        <v>0</v>
      </c>
      <c r="R266" s="183">
        <f t="shared" si="111"/>
        <v>0</v>
      </c>
      <c r="S266" s="183">
        <f t="shared" si="110"/>
        <v>0</v>
      </c>
      <c r="T266" s="183">
        <f t="shared" si="110"/>
        <v>0</v>
      </c>
      <c r="U266" s="183">
        <f t="shared" si="110"/>
        <v>0</v>
      </c>
      <c r="V266" s="183">
        <f t="shared" si="110"/>
        <v>0</v>
      </c>
      <c r="W266" s="183">
        <f t="shared" si="110"/>
        <v>0</v>
      </c>
      <c r="X266" s="183">
        <f t="shared" si="110"/>
        <v>0</v>
      </c>
      <c r="Y266" s="183">
        <f t="shared" si="110"/>
        <v>0</v>
      </c>
      <c r="Z266" s="183">
        <f t="shared" si="110"/>
        <v>0</v>
      </c>
      <c r="AA266" s="183">
        <f t="shared" si="110"/>
        <v>0</v>
      </c>
      <c r="AB266" s="183">
        <f t="shared" si="110"/>
        <v>0</v>
      </c>
      <c r="AC266" s="183">
        <f t="shared" si="110"/>
        <v>0</v>
      </c>
      <c r="AD266" s="183">
        <f t="shared" si="110"/>
        <v>0</v>
      </c>
      <c r="AE266" s="183">
        <f t="shared" si="110"/>
        <v>0</v>
      </c>
      <c r="AF266" s="196">
        <f t="shared" si="110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v>0</v>
      </c>
      <c r="D267" s="183">
        <v>0</v>
      </c>
      <c r="E267" s="183">
        <v>0</v>
      </c>
      <c r="F267" s="183">
        <f t="shared" si="111"/>
        <v>0</v>
      </c>
      <c r="G267" s="183">
        <f t="shared" si="111"/>
        <v>0</v>
      </c>
      <c r="H267" s="183">
        <f t="shared" si="111"/>
        <v>0</v>
      </c>
      <c r="I267" s="183">
        <f t="shared" si="111"/>
        <v>0</v>
      </c>
      <c r="J267" s="183">
        <f t="shared" si="111"/>
        <v>0</v>
      </c>
      <c r="K267" s="183">
        <f t="shared" si="111"/>
        <v>0</v>
      </c>
      <c r="L267" s="183">
        <f t="shared" si="111"/>
        <v>0</v>
      </c>
      <c r="M267" s="183">
        <f t="shared" si="111"/>
        <v>0</v>
      </c>
      <c r="N267" s="183">
        <f t="shared" si="111"/>
        <v>0</v>
      </c>
      <c r="O267" s="183">
        <f t="shared" si="111"/>
        <v>0</v>
      </c>
      <c r="P267" s="183">
        <f t="shared" si="111"/>
        <v>0</v>
      </c>
      <c r="Q267" s="183">
        <f t="shared" si="111"/>
        <v>0</v>
      </c>
      <c r="R267" s="183">
        <f t="shared" si="111"/>
        <v>0</v>
      </c>
      <c r="S267" s="183">
        <f t="shared" si="110"/>
        <v>0</v>
      </c>
      <c r="T267" s="183">
        <f t="shared" si="110"/>
        <v>0</v>
      </c>
      <c r="U267" s="183">
        <f t="shared" si="110"/>
        <v>0</v>
      </c>
      <c r="V267" s="183">
        <f t="shared" si="110"/>
        <v>0</v>
      </c>
      <c r="W267" s="183">
        <f t="shared" si="110"/>
        <v>0</v>
      </c>
      <c r="X267" s="183">
        <f t="shared" si="110"/>
        <v>0</v>
      </c>
      <c r="Y267" s="183">
        <f t="shared" si="110"/>
        <v>0</v>
      </c>
      <c r="Z267" s="183">
        <f t="shared" si="110"/>
        <v>0</v>
      </c>
      <c r="AA267" s="183">
        <f t="shared" si="110"/>
        <v>0</v>
      </c>
      <c r="AB267" s="183">
        <f t="shared" si="110"/>
        <v>0</v>
      </c>
      <c r="AC267" s="183">
        <f t="shared" si="110"/>
        <v>0</v>
      </c>
      <c r="AD267" s="183">
        <f t="shared" si="110"/>
        <v>0</v>
      </c>
      <c r="AE267" s="183">
        <f t="shared" si="110"/>
        <v>0</v>
      </c>
      <c r="AF267" s="196">
        <f t="shared" si="110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v>0</v>
      </c>
      <c r="D268" s="183">
        <v>0</v>
      </c>
      <c r="E268" s="183">
        <v>0</v>
      </c>
      <c r="F268" s="183">
        <f t="shared" si="111"/>
        <v>0</v>
      </c>
      <c r="G268" s="183">
        <f t="shared" si="111"/>
        <v>0</v>
      </c>
      <c r="H268" s="183">
        <f t="shared" si="111"/>
        <v>0</v>
      </c>
      <c r="I268" s="183">
        <f t="shared" si="111"/>
        <v>0</v>
      </c>
      <c r="J268" s="183">
        <f t="shared" si="111"/>
        <v>0</v>
      </c>
      <c r="K268" s="183">
        <f t="shared" si="111"/>
        <v>0</v>
      </c>
      <c r="L268" s="183">
        <f t="shared" si="111"/>
        <v>0</v>
      </c>
      <c r="M268" s="183">
        <f t="shared" si="111"/>
        <v>0</v>
      </c>
      <c r="N268" s="183">
        <f t="shared" si="111"/>
        <v>0</v>
      </c>
      <c r="O268" s="183">
        <f t="shared" si="111"/>
        <v>0</v>
      </c>
      <c r="P268" s="183">
        <f t="shared" si="111"/>
        <v>0</v>
      </c>
      <c r="Q268" s="183">
        <f t="shared" si="111"/>
        <v>0</v>
      </c>
      <c r="R268" s="183">
        <f t="shared" si="111"/>
        <v>0</v>
      </c>
      <c r="S268" s="183">
        <f t="shared" si="110"/>
        <v>0</v>
      </c>
      <c r="T268" s="183">
        <f t="shared" si="110"/>
        <v>0</v>
      </c>
      <c r="U268" s="183">
        <f t="shared" si="110"/>
        <v>0</v>
      </c>
      <c r="V268" s="183">
        <f t="shared" si="110"/>
        <v>0</v>
      </c>
      <c r="W268" s="183">
        <f t="shared" si="110"/>
        <v>0</v>
      </c>
      <c r="X268" s="183">
        <f t="shared" si="110"/>
        <v>0</v>
      </c>
      <c r="Y268" s="183">
        <f t="shared" si="110"/>
        <v>0</v>
      </c>
      <c r="Z268" s="183">
        <f t="shared" si="110"/>
        <v>0</v>
      </c>
      <c r="AA268" s="183">
        <f t="shared" si="110"/>
        <v>0</v>
      </c>
      <c r="AB268" s="183">
        <f t="shared" si="110"/>
        <v>0</v>
      </c>
      <c r="AC268" s="183">
        <f t="shared" si="110"/>
        <v>0</v>
      </c>
      <c r="AD268" s="183">
        <f t="shared" si="110"/>
        <v>0</v>
      </c>
      <c r="AE268" s="183">
        <f t="shared" si="110"/>
        <v>0</v>
      </c>
      <c r="AF268" s="196">
        <f t="shared" si="110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v>0</v>
      </c>
      <c r="D269" s="183">
        <v>0</v>
      </c>
      <c r="E269" s="183">
        <v>0</v>
      </c>
      <c r="F269" s="183">
        <f t="shared" si="111"/>
        <v>0</v>
      </c>
      <c r="G269" s="183">
        <f t="shared" si="111"/>
        <v>0</v>
      </c>
      <c r="H269" s="183">
        <f t="shared" si="111"/>
        <v>0</v>
      </c>
      <c r="I269" s="183">
        <f t="shared" si="111"/>
        <v>0</v>
      </c>
      <c r="J269" s="183">
        <f t="shared" si="111"/>
        <v>0</v>
      </c>
      <c r="K269" s="183">
        <f t="shared" si="111"/>
        <v>0</v>
      </c>
      <c r="L269" s="183">
        <f t="shared" si="111"/>
        <v>0</v>
      </c>
      <c r="M269" s="183">
        <f t="shared" si="111"/>
        <v>0</v>
      </c>
      <c r="N269" s="183">
        <f t="shared" si="111"/>
        <v>0</v>
      </c>
      <c r="O269" s="183">
        <f t="shared" si="111"/>
        <v>0</v>
      </c>
      <c r="P269" s="183">
        <f t="shared" si="111"/>
        <v>0</v>
      </c>
      <c r="Q269" s="183">
        <f t="shared" si="111"/>
        <v>0</v>
      </c>
      <c r="R269" s="183">
        <f t="shared" si="111"/>
        <v>0</v>
      </c>
      <c r="S269" s="183">
        <f t="shared" si="110"/>
        <v>0</v>
      </c>
      <c r="T269" s="183">
        <f t="shared" si="110"/>
        <v>0</v>
      </c>
      <c r="U269" s="183">
        <f t="shared" si="110"/>
        <v>0</v>
      </c>
      <c r="V269" s="183">
        <f t="shared" si="110"/>
        <v>0</v>
      </c>
      <c r="W269" s="183">
        <f t="shared" si="110"/>
        <v>0</v>
      </c>
      <c r="X269" s="183">
        <f t="shared" si="110"/>
        <v>0</v>
      </c>
      <c r="Y269" s="183">
        <f t="shared" si="110"/>
        <v>0</v>
      </c>
      <c r="Z269" s="183">
        <f t="shared" si="110"/>
        <v>0</v>
      </c>
      <c r="AA269" s="183">
        <f t="shared" si="110"/>
        <v>0</v>
      </c>
      <c r="AB269" s="183">
        <f t="shared" si="110"/>
        <v>0</v>
      </c>
      <c r="AC269" s="183">
        <f t="shared" si="110"/>
        <v>0</v>
      </c>
      <c r="AD269" s="183">
        <f t="shared" si="110"/>
        <v>0</v>
      </c>
      <c r="AE269" s="183">
        <f t="shared" si="110"/>
        <v>0</v>
      </c>
      <c r="AF269" s="196">
        <f t="shared" si="110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v>0</v>
      </c>
      <c r="D270" s="183">
        <v>0</v>
      </c>
      <c r="E270" s="183">
        <v>0</v>
      </c>
      <c r="F270" s="183">
        <f t="shared" si="111"/>
        <v>0</v>
      </c>
      <c r="G270" s="183">
        <f t="shared" si="111"/>
        <v>0</v>
      </c>
      <c r="H270" s="183">
        <f t="shared" si="111"/>
        <v>0</v>
      </c>
      <c r="I270" s="183">
        <f t="shared" si="111"/>
        <v>0</v>
      </c>
      <c r="J270" s="183">
        <f t="shared" si="111"/>
        <v>0</v>
      </c>
      <c r="K270" s="183">
        <f t="shared" si="111"/>
        <v>0</v>
      </c>
      <c r="L270" s="183">
        <f t="shared" si="111"/>
        <v>0</v>
      </c>
      <c r="M270" s="183">
        <f t="shared" si="111"/>
        <v>0</v>
      </c>
      <c r="N270" s="183">
        <f t="shared" si="111"/>
        <v>0</v>
      </c>
      <c r="O270" s="183">
        <f t="shared" si="111"/>
        <v>0</v>
      </c>
      <c r="P270" s="183">
        <f t="shared" si="111"/>
        <v>0</v>
      </c>
      <c r="Q270" s="183">
        <f t="shared" si="111"/>
        <v>0</v>
      </c>
      <c r="R270" s="183">
        <f t="shared" si="111"/>
        <v>0</v>
      </c>
      <c r="S270" s="183">
        <f t="shared" si="110"/>
        <v>0</v>
      </c>
      <c r="T270" s="183">
        <f t="shared" si="110"/>
        <v>0</v>
      </c>
      <c r="U270" s="183">
        <f t="shared" si="110"/>
        <v>0</v>
      </c>
      <c r="V270" s="183">
        <f t="shared" si="110"/>
        <v>0</v>
      </c>
      <c r="W270" s="183">
        <f t="shared" si="110"/>
        <v>0</v>
      </c>
      <c r="X270" s="183">
        <f t="shared" si="110"/>
        <v>0</v>
      </c>
      <c r="Y270" s="183">
        <f t="shared" si="110"/>
        <v>0</v>
      </c>
      <c r="Z270" s="183">
        <f t="shared" si="110"/>
        <v>0</v>
      </c>
      <c r="AA270" s="183">
        <f t="shared" si="110"/>
        <v>0</v>
      </c>
      <c r="AB270" s="183">
        <f t="shared" si="110"/>
        <v>0</v>
      </c>
      <c r="AC270" s="183">
        <f t="shared" si="110"/>
        <v>0</v>
      </c>
      <c r="AD270" s="183">
        <f t="shared" si="110"/>
        <v>0</v>
      </c>
      <c r="AE270" s="183">
        <f t="shared" si="110"/>
        <v>0</v>
      </c>
      <c r="AF270" s="196">
        <f t="shared" si="110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v>0</v>
      </c>
      <c r="D271" s="183">
        <v>0</v>
      </c>
      <c r="E271" s="183">
        <v>0</v>
      </c>
      <c r="F271" s="183">
        <f t="shared" si="111"/>
        <v>0</v>
      </c>
      <c r="G271" s="183">
        <f t="shared" si="111"/>
        <v>0</v>
      </c>
      <c r="H271" s="183">
        <f t="shared" si="111"/>
        <v>0</v>
      </c>
      <c r="I271" s="183">
        <f t="shared" si="111"/>
        <v>0</v>
      </c>
      <c r="J271" s="183">
        <f t="shared" si="111"/>
        <v>0</v>
      </c>
      <c r="K271" s="183">
        <f t="shared" si="111"/>
        <v>0</v>
      </c>
      <c r="L271" s="183">
        <f t="shared" si="111"/>
        <v>0</v>
      </c>
      <c r="M271" s="183">
        <f t="shared" si="111"/>
        <v>0</v>
      </c>
      <c r="N271" s="183">
        <f t="shared" si="111"/>
        <v>0</v>
      </c>
      <c r="O271" s="183">
        <f t="shared" si="111"/>
        <v>0</v>
      </c>
      <c r="P271" s="183">
        <f t="shared" si="111"/>
        <v>0</v>
      </c>
      <c r="Q271" s="183">
        <f t="shared" si="111"/>
        <v>0</v>
      </c>
      <c r="R271" s="183">
        <f t="shared" si="111"/>
        <v>0</v>
      </c>
      <c r="S271" s="183">
        <f t="shared" si="110"/>
        <v>0</v>
      </c>
      <c r="T271" s="183">
        <f t="shared" si="110"/>
        <v>0</v>
      </c>
      <c r="U271" s="183">
        <f t="shared" si="110"/>
        <v>0</v>
      </c>
      <c r="V271" s="183">
        <f t="shared" si="110"/>
        <v>0</v>
      </c>
      <c r="W271" s="183">
        <f t="shared" si="110"/>
        <v>0</v>
      </c>
      <c r="X271" s="183">
        <f t="shared" si="110"/>
        <v>0</v>
      </c>
      <c r="Y271" s="183">
        <f t="shared" si="110"/>
        <v>0</v>
      </c>
      <c r="Z271" s="183">
        <f t="shared" si="110"/>
        <v>0</v>
      </c>
      <c r="AA271" s="183">
        <f t="shared" si="110"/>
        <v>0</v>
      </c>
      <c r="AB271" s="183">
        <f t="shared" si="110"/>
        <v>0</v>
      </c>
      <c r="AC271" s="183">
        <f t="shared" si="110"/>
        <v>0</v>
      </c>
      <c r="AD271" s="183">
        <f t="shared" si="110"/>
        <v>0</v>
      </c>
      <c r="AE271" s="183">
        <f t="shared" si="110"/>
        <v>0</v>
      </c>
      <c r="AF271" s="196">
        <f t="shared" si="110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v>0</v>
      </c>
      <c r="D272" s="183">
        <v>0</v>
      </c>
      <c r="E272" s="183">
        <v>0</v>
      </c>
      <c r="F272" s="183">
        <f t="shared" si="111"/>
        <v>0</v>
      </c>
      <c r="G272" s="183">
        <f t="shared" si="111"/>
        <v>0</v>
      </c>
      <c r="H272" s="183">
        <f t="shared" si="111"/>
        <v>0</v>
      </c>
      <c r="I272" s="183">
        <f t="shared" si="111"/>
        <v>0</v>
      </c>
      <c r="J272" s="183">
        <f t="shared" si="111"/>
        <v>0</v>
      </c>
      <c r="K272" s="183">
        <f t="shared" si="111"/>
        <v>0</v>
      </c>
      <c r="L272" s="183">
        <f t="shared" si="111"/>
        <v>0</v>
      </c>
      <c r="M272" s="183">
        <f t="shared" si="111"/>
        <v>0</v>
      </c>
      <c r="N272" s="183">
        <f t="shared" si="111"/>
        <v>0</v>
      </c>
      <c r="O272" s="183">
        <f t="shared" si="111"/>
        <v>0</v>
      </c>
      <c r="P272" s="183">
        <f t="shared" si="111"/>
        <v>0</v>
      </c>
      <c r="Q272" s="183">
        <f t="shared" si="111"/>
        <v>0</v>
      </c>
      <c r="R272" s="183">
        <f t="shared" si="111"/>
        <v>0</v>
      </c>
      <c r="S272" s="183">
        <f t="shared" ref="R272:AF287" si="112">R272</f>
        <v>0</v>
      </c>
      <c r="T272" s="183">
        <f t="shared" si="112"/>
        <v>0</v>
      </c>
      <c r="U272" s="183">
        <f t="shared" si="112"/>
        <v>0</v>
      </c>
      <c r="V272" s="183">
        <f t="shared" si="112"/>
        <v>0</v>
      </c>
      <c r="W272" s="183">
        <f t="shared" si="112"/>
        <v>0</v>
      </c>
      <c r="X272" s="183">
        <f t="shared" si="112"/>
        <v>0</v>
      </c>
      <c r="Y272" s="183">
        <f t="shared" si="112"/>
        <v>0</v>
      </c>
      <c r="Z272" s="183">
        <f t="shared" si="112"/>
        <v>0</v>
      </c>
      <c r="AA272" s="183">
        <f t="shared" si="112"/>
        <v>0</v>
      </c>
      <c r="AB272" s="183">
        <f t="shared" si="112"/>
        <v>0</v>
      </c>
      <c r="AC272" s="183">
        <f t="shared" si="112"/>
        <v>0</v>
      </c>
      <c r="AD272" s="183">
        <f t="shared" si="112"/>
        <v>0</v>
      </c>
      <c r="AE272" s="183">
        <f t="shared" si="112"/>
        <v>0</v>
      </c>
      <c r="AF272" s="196">
        <f t="shared" si="112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v>0</v>
      </c>
      <c r="D273" s="183">
        <v>0</v>
      </c>
      <c r="E273" s="183">
        <v>0</v>
      </c>
      <c r="F273" s="183">
        <f t="shared" si="111"/>
        <v>0</v>
      </c>
      <c r="G273" s="183">
        <f t="shared" si="111"/>
        <v>0</v>
      </c>
      <c r="H273" s="183">
        <f t="shared" si="111"/>
        <v>0</v>
      </c>
      <c r="I273" s="183">
        <f t="shared" si="111"/>
        <v>0</v>
      </c>
      <c r="J273" s="183">
        <f t="shared" si="111"/>
        <v>0</v>
      </c>
      <c r="K273" s="183">
        <f t="shared" si="111"/>
        <v>0</v>
      </c>
      <c r="L273" s="183">
        <f t="shared" si="111"/>
        <v>0</v>
      </c>
      <c r="M273" s="183">
        <f t="shared" si="111"/>
        <v>0</v>
      </c>
      <c r="N273" s="183">
        <f t="shared" si="111"/>
        <v>0</v>
      </c>
      <c r="O273" s="183">
        <f t="shared" si="111"/>
        <v>0</v>
      </c>
      <c r="P273" s="183">
        <f t="shared" si="111"/>
        <v>0</v>
      </c>
      <c r="Q273" s="183">
        <f t="shared" si="111"/>
        <v>0</v>
      </c>
      <c r="R273" s="183">
        <f t="shared" ref="F273:R288" si="113">Q273</f>
        <v>0</v>
      </c>
      <c r="S273" s="183">
        <f t="shared" si="112"/>
        <v>0</v>
      </c>
      <c r="T273" s="183">
        <f t="shared" si="112"/>
        <v>0</v>
      </c>
      <c r="U273" s="183">
        <f t="shared" si="112"/>
        <v>0</v>
      </c>
      <c r="V273" s="183">
        <f t="shared" si="112"/>
        <v>0</v>
      </c>
      <c r="W273" s="183">
        <f t="shared" si="112"/>
        <v>0</v>
      </c>
      <c r="X273" s="183">
        <f t="shared" si="112"/>
        <v>0</v>
      </c>
      <c r="Y273" s="183">
        <f t="shared" si="112"/>
        <v>0</v>
      </c>
      <c r="Z273" s="183">
        <f t="shared" si="112"/>
        <v>0</v>
      </c>
      <c r="AA273" s="183">
        <f t="shared" si="112"/>
        <v>0</v>
      </c>
      <c r="AB273" s="183">
        <f t="shared" si="112"/>
        <v>0</v>
      </c>
      <c r="AC273" s="183">
        <f t="shared" si="112"/>
        <v>0</v>
      </c>
      <c r="AD273" s="183">
        <f t="shared" si="112"/>
        <v>0</v>
      </c>
      <c r="AE273" s="183">
        <f t="shared" si="112"/>
        <v>0</v>
      </c>
      <c r="AF273" s="196">
        <f t="shared" si="112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v>0</v>
      </c>
      <c r="D274" s="183">
        <v>0</v>
      </c>
      <c r="E274" s="183">
        <v>0</v>
      </c>
      <c r="F274" s="183">
        <f t="shared" si="113"/>
        <v>0</v>
      </c>
      <c r="G274" s="183">
        <f t="shared" si="113"/>
        <v>0</v>
      </c>
      <c r="H274" s="183">
        <f t="shared" si="113"/>
        <v>0</v>
      </c>
      <c r="I274" s="183">
        <f t="shared" si="113"/>
        <v>0</v>
      </c>
      <c r="J274" s="183">
        <f t="shared" si="113"/>
        <v>0</v>
      </c>
      <c r="K274" s="183">
        <f t="shared" si="113"/>
        <v>0</v>
      </c>
      <c r="L274" s="183">
        <f t="shared" si="113"/>
        <v>0</v>
      </c>
      <c r="M274" s="183">
        <f t="shared" si="113"/>
        <v>0</v>
      </c>
      <c r="N274" s="183">
        <f t="shared" si="113"/>
        <v>0</v>
      </c>
      <c r="O274" s="183">
        <f t="shared" si="113"/>
        <v>0</v>
      </c>
      <c r="P274" s="183">
        <f t="shared" si="113"/>
        <v>0</v>
      </c>
      <c r="Q274" s="183">
        <f t="shared" si="113"/>
        <v>0</v>
      </c>
      <c r="R274" s="183">
        <f t="shared" si="113"/>
        <v>0</v>
      </c>
      <c r="S274" s="183">
        <f t="shared" si="112"/>
        <v>0</v>
      </c>
      <c r="T274" s="183">
        <f t="shared" si="112"/>
        <v>0</v>
      </c>
      <c r="U274" s="183">
        <f t="shared" si="112"/>
        <v>0</v>
      </c>
      <c r="V274" s="183">
        <f t="shared" si="112"/>
        <v>0</v>
      </c>
      <c r="W274" s="183">
        <f t="shared" si="112"/>
        <v>0</v>
      </c>
      <c r="X274" s="183">
        <f t="shared" si="112"/>
        <v>0</v>
      </c>
      <c r="Y274" s="183">
        <f t="shared" si="112"/>
        <v>0</v>
      </c>
      <c r="Z274" s="183">
        <f t="shared" si="112"/>
        <v>0</v>
      </c>
      <c r="AA274" s="183">
        <f t="shared" si="112"/>
        <v>0</v>
      </c>
      <c r="AB274" s="183">
        <f t="shared" si="112"/>
        <v>0</v>
      </c>
      <c r="AC274" s="183">
        <f t="shared" si="112"/>
        <v>0</v>
      </c>
      <c r="AD274" s="183">
        <f t="shared" si="112"/>
        <v>0</v>
      </c>
      <c r="AE274" s="183">
        <f t="shared" si="112"/>
        <v>0</v>
      </c>
      <c r="AF274" s="196">
        <f t="shared" si="112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v>0</v>
      </c>
      <c r="D275" s="183">
        <v>0</v>
      </c>
      <c r="E275" s="183">
        <v>0</v>
      </c>
      <c r="F275" s="183">
        <f t="shared" si="113"/>
        <v>0</v>
      </c>
      <c r="G275" s="183">
        <f t="shared" si="113"/>
        <v>0</v>
      </c>
      <c r="H275" s="183">
        <f t="shared" si="113"/>
        <v>0</v>
      </c>
      <c r="I275" s="183">
        <f t="shared" si="113"/>
        <v>0</v>
      </c>
      <c r="J275" s="183">
        <f t="shared" si="113"/>
        <v>0</v>
      </c>
      <c r="K275" s="183">
        <f t="shared" si="113"/>
        <v>0</v>
      </c>
      <c r="L275" s="183">
        <f t="shared" si="113"/>
        <v>0</v>
      </c>
      <c r="M275" s="183">
        <f t="shared" si="113"/>
        <v>0</v>
      </c>
      <c r="N275" s="183">
        <f t="shared" si="113"/>
        <v>0</v>
      </c>
      <c r="O275" s="183">
        <f t="shared" si="113"/>
        <v>0</v>
      </c>
      <c r="P275" s="183">
        <f t="shared" si="113"/>
        <v>0</v>
      </c>
      <c r="Q275" s="183">
        <f t="shared" si="113"/>
        <v>0</v>
      </c>
      <c r="R275" s="183">
        <f t="shared" si="113"/>
        <v>0</v>
      </c>
      <c r="S275" s="183">
        <f t="shared" si="112"/>
        <v>0</v>
      </c>
      <c r="T275" s="183">
        <f t="shared" si="112"/>
        <v>0</v>
      </c>
      <c r="U275" s="183">
        <f t="shared" si="112"/>
        <v>0</v>
      </c>
      <c r="V275" s="183">
        <f t="shared" si="112"/>
        <v>0</v>
      </c>
      <c r="W275" s="183">
        <f t="shared" si="112"/>
        <v>0</v>
      </c>
      <c r="X275" s="183">
        <f t="shared" si="112"/>
        <v>0</v>
      </c>
      <c r="Y275" s="183">
        <f t="shared" si="112"/>
        <v>0</v>
      </c>
      <c r="Z275" s="183">
        <f t="shared" si="112"/>
        <v>0</v>
      </c>
      <c r="AA275" s="183">
        <f t="shared" si="112"/>
        <v>0</v>
      </c>
      <c r="AB275" s="183">
        <f t="shared" si="112"/>
        <v>0</v>
      </c>
      <c r="AC275" s="183">
        <f t="shared" si="112"/>
        <v>0</v>
      </c>
      <c r="AD275" s="183">
        <f t="shared" si="112"/>
        <v>0</v>
      </c>
      <c r="AE275" s="183">
        <f t="shared" si="112"/>
        <v>0</v>
      </c>
      <c r="AF275" s="196">
        <f t="shared" si="112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v>0</v>
      </c>
      <c r="D276" s="183">
        <v>0</v>
      </c>
      <c r="E276" s="183">
        <v>0</v>
      </c>
      <c r="F276" s="183">
        <f t="shared" si="113"/>
        <v>0</v>
      </c>
      <c r="G276" s="183">
        <f t="shared" si="113"/>
        <v>0</v>
      </c>
      <c r="H276" s="183">
        <f t="shared" si="113"/>
        <v>0</v>
      </c>
      <c r="I276" s="183">
        <f t="shared" si="113"/>
        <v>0</v>
      </c>
      <c r="J276" s="183">
        <f t="shared" si="113"/>
        <v>0</v>
      </c>
      <c r="K276" s="183">
        <f t="shared" si="113"/>
        <v>0</v>
      </c>
      <c r="L276" s="183">
        <f t="shared" si="113"/>
        <v>0</v>
      </c>
      <c r="M276" s="183">
        <f t="shared" si="113"/>
        <v>0</v>
      </c>
      <c r="N276" s="183">
        <f t="shared" si="113"/>
        <v>0</v>
      </c>
      <c r="O276" s="183">
        <f t="shared" si="113"/>
        <v>0</v>
      </c>
      <c r="P276" s="183">
        <f t="shared" si="113"/>
        <v>0</v>
      </c>
      <c r="Q276" s="183">
        <f t="shared" si="113"/>
        <v>0</v>
      </c>
      <c r="R276" s="183">
        <f t="shared" si="113"/>
        <v>0</v>
      </c>
      <c r="S276" s="183">
        <f t="shared" si="112"/>
        <v>0</v>
      </c>
      <c r="T276" s="183">
        <f t="shared" si="112"/>
        <v>0</v>
      </c>
      <c r="U276" s="183">
        <f t="shared" si="112"/>
        <v>0</v>
      </c>
      <c r="V276" s="183">
        <f t="shared" si="112"/>
        <v>0</v>
      </c>
      <c r="W276" s="183">
        <f t="shared" si="112"/>
        <v>0</v>
      </c>
      <c r="X276" s="183">
        <f t="shared" si="112"/>
        <v>0</v>
      </c>
      <c r="Y276" s="183">
        <f t="shared" si="112"/>
        <v>0</v>
      </c>
      <c r="Z276" s="183">
        <f t="shared" si="112"/>
        <v>0</v>
      </c>
      <c r="AA276" s="183">
        <f t="shared" si="112"/>
        <v>0</v>
      </c>
      <c r="AB276" s="183">
        <f t="shared" si="112"/>
        <v>0</v>
      </c>
      <c r="AC276" s="183">
        <f t="shared" si="112"/>
        <v>0</v>
      </c>
      <c r="AD276" s="183">
        <f t="shared" si="112"/>
        <v>0</v>
      </c>
      <c r="AE276" s="183">
        <f t="shared" si="112"/>
        <v>0</v>
      </c>
      <c r="AF276" s="196">
        <f t="shared" si="112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v>0</v>
      </c>
      <c r="D277" s="183">
        <v>0</v>
      </c>
      <c r="E277" s="183">
        <v>0</v>
      </c>
      <c r="F277" s="183">
        <f t="shared" si="113"/>
        <v>0</v>
      </c>
      <c r="G277" s="183">
        <f t="shared" si="113"/>
        <v>0</v>
      </c>
      <c r="H277" s="183">
        <f t="shared" si="113"/>
        <v>0</v>
      </c>
      <c r="I277" s="183">
        <f t="shared" si="113"/>
        <v>0</v>
      </c>
      <c r="J277" s="183">
        <f t="shared" si="113"/>
        <v>0</v>
      </c>
      <c r="K277" s="183">
        <f t="shared" si="113"/>
        <v>0</v>
      </c>
      <c r="L277" s="183">
        <f t="shared" si="113"/>
        <v>0</v>
      </c>
      <c r="M277" s="183">
        <f t="shared" si="113"/>
        <v>0</v>
      </c>
      <c r="N277" s="183">
        <f t="shared" si="113"/>
        <v>0</v>
      </c>
      <c r="O277" s="183">
        <f t="shared" si="113"/>
        <v>0</v>
      </c>
      <c r="P277" s="183">
        <f t="shared" si="113"/>
        <v>0</v>
      </c>
      <c r="Q277" s="183">
        <f t="shared" si="113"/>
        <v>0</v>
      </c>
      <c r="R277" s="183">
        <f t="shared" si="113"/>
        <v>0</v>
      </c>
      <c r="S277" s="183">
        <f t="shared" si="112"/>
        <v>0</v>
      </c>
      <c r="T277" s="183">
        <f t="shared" si="112"/>
        <v>0</v>
      </c>
      <c r="U277" s="183">
        <f t="shared" si="112"/>
        <v>0</v>
      </c>
      <c r="V277" s="183">
        <f t="shared" si="112"/>
        <v>0</v>
      </c>
      <c r="W277" s="183">
        <f t="shared" si="112"/>
        <v>0</v>
      </c>
      <c r="X277" s="183">
        <f t="shared" si="112"/>
        <v>0</v>
      </c>
      <c r="Y277" s="183">
        <f t="shared" si="112"/>
        <v>0</v>
      </c>
      <c r="Z277" s="183">
        <f t="shared" si="112"/>
        <v>0</v>
      </c>
      <c r="AA277" s="183">
        <f t="shared" si="112"/>
        <v>0</v>
      </c>
      <c r="AB277" s="183">
        <f t="shared" si="112"/>
        <v>0</v>
      </c>
      <c r="AC277" s="183">
        <f t="shared" si="112"/>
        <v>0</v>
      </c>
      <c r="AD277" s="183">
        <f t="shared" si="112"/>
        <v>0</v>
      </c>
      <c r="AE277" s="183">
        <f t="shared" si="112"/>
        <v>0</v>
      </c>
      <c r="AF277" s="196">
        <f t="shared" si="112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v>0</v>
      </c>
      <c r="D278" s="183">
        <v>0</v>
      </c>
      <c r="E278" s="183">
        <v>0</v>
      </c>
      <c r="F278" s="183">
        <f t="shared" si="113"/>
        <v>0</v>
      </c>
      <c r="G278" s="183">
        <f t="shared" si="113"/>
        <v>0</v>
      </c>
      <c r="H278" s="183">
        <f t="shared" si="113"/>
        <v>0</v>
      </c>
      <c r="I278" s="183">
        <f t="shared" si="113"/>
        <v>0</v>
      </c>
      <c r="J278" s="183">
        <f t="shared" si="113"/>
        <v>0</v>
      </c>
      <c r="K278" s="183">
        <f t="shared" si="113"/>
        <v>0</v>
      </c>
      <c r="L278" s="183">
        <f t="shared" si="113"/>
        <v>0</v>
      </c>
      <c r="M278" s="183">
        <f t="shared" si="113"/>
        <v>0</v>
      </c>
      <c r="N278" s="183">
        <f t="shared" si="113"/>
        <v>0</v>
      </c>
      <c r="O278" s="183">
        <f t="shared" si="113"/>
        <v>0</v>
      </c>
      <c r="P278" s="183">
        <f t="shared" si="113"/>
        <v>0</v>
      </c>
      <c r="Q278" s="183">
        <f t="shared" si="113"/>
        <v>0</v>
      </c>
      <c r="R278" s="183">
        <f t="shared" si="113"/>
        <v>0</v>
      </c>
      <c r="S278" s="183">
        <f t="shared" si="112"/>
        <v>0</v>
      </c>
      <c r="T278" s="183">
        <f t="shared" si="112"/>
        <v>0</v>
      </c>
      <c r="U278" s="183">
        <f t="shared" si="112"/>
        <v>0</v>
      </c>
      <c r="V278" s="183">
        <f t="shared" si="112"/>
        <v>0</v>
      </c>
      <c r="W278" s="183">
        <f t="shared" si="112"/>
        <v>0</v>
      </c>
      <c r="X278" s="183">
        <f t="shared" si="112"/>
        <v>0</v>
      </c>
      <c r="Y278" s="183">
        <f t="shared" si="112"/>
        <v>0</v>
      </c>
      <c r="Z278" s="183">
        <f t="shared" si="112"/>
        <v>0</v>
      </c>
      <c r="AA278" s="183">
        <f t="shared" si="112"/>
        <v>0</v>
      </c>
      <c r="AB278" s="183">
        <f t="shared" si="112"/>
        <v>0</v>
      </c>
      <c r="AC278" s="183">
        <f t="shared" si="112"/>
        <v>0</v>
      </c>
      <c r="AD278" s="183">
        <f t="shared" si="112"/>
        <v>0</v>
      </c>
      <c r="AE278" s="183">
        <f t="shared" si="112"/>
        <v>0</v>
      </c>
      <c r="AF278" s="196">
        <f t="shared" si="112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v>0</v>
      </c>
      <c r="D279" s="183">
        <v>0</v>
      </c>
      <c r="E279" s="183">
        <v>0</v>
      </c>
      <c r="F279" s="183">
        <f t="shared" si="113"/>
        <v>0</v>
      </c>
      <c r="G279" s="183">
        <f t="shared" si="113"/>
        <v>0</v>
      </c>
      <c r="H279" s="183">
        <f t="shared" si="113"/>
        <v>0</v>
      </c>
      <c r="I279" s="183">
        <f t="shared" si="113"/>
        <v>0</v>
      </c>
      <c r="J279" s="183">
        <f t="shared" si="113"/>
        <v>0</v>
      </c>
      <c r="K279" s="183">
        <f t="shared" si="113"/>
        <v>0</v>
      </c>
      <c r="L279" s="183">
        <f t="shared" si="113"/>
        <v>0</v>
      </c>
      <c r="M279" s="183">
        <f t="shared" si="113"/>
        <v>0</v>
      </c>
      <c r="N279" s="183">
        <f t="shared" si="113"/>
        <v>0</v>
      </c>
      <c r="O279" s="183">
        <f t="shared" si="113"/>
        <v>0</v>
      </c>
      <c r="P279" s="183">
        <f t="shared" si="113"/>
        <v>0</v>
      </c>
      <c r="Q279" s="183">
        <f t="shared" si="113"/>
        <v>0</v>
      </c>
      <c r="R279" s="183">
        <f t="shared" si="113"/>
        <v>0</v>
      </c>
      <c r="S279" s="183">
        <f t="shared" si="112"/>
        <v>0</v>
      </c>
      <c r="T279" s="183">
        <f t="shared" si="112"/>
        <v>0</v>
      </c>
      <c r="U279" s="183">
        <f t="shared" si="112"/>
        <v>0</v>
      </c>
      <c r="V279" s="183">
        <f t="shared" si="112"/>
        <v>0</v>
      </c>
      <c r="W279" s="183">
        <f t="shared" si="112"/>
        <v>0</v>
      </c>
      <c r="X279" s="183">
        <f t="shared" si="112"/>
        <v>0</v>
      </c>
      <c r="Y279" s="183">
        <f t="shared" si="112"/>
        <v>0</v>
      </c>
      <c r="Z279" s="183">
        <f t="shared" si="112"/>
        <v>0</v>
      </c>
      <c r="AA279" s="183">
        <f t="shared" si="112"/>
        <v>0</v>
      </c>
      <c r="AB279" s="183">
        <f t="shared" si="112"/>
        <v>0</v>
      </c>
      <c r="AC279" s="183">
        <f t="shared" si="112"/>
        <v>0</v>
      </c>
      <c r="AD279" s="183">
        <f t="shared" si="112"/>
        <v>0</v>
      </c>
      <c r="AE279" s="183">
        <f t="shared" si="112"/>
        <v>0</v>
      </c>
      <c r="AF279" s="196">
        <f t="shared" si="112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v>0</v>
      </c>
      <c r="D280" s="183">
        <v>0</v>
      </c>
      <c r="E280" s="183">
        <v>0</v>
      </c>
      <c r="F280" s="183">
        <f t="shared" si="113"/>
        <v>0</v>
      </c>
      <c r="G280" s="183">
        <f t="shared" si="113"/>
        <v>0</v>
      </c>
      <c r="H280" s="183">
        <f t="shared" si="113"/>
        <v>0</v>
      </c>
      <c r="I280" s="183">
        <f t="shared" si="113"/>
        <v>0</v>
      </c>
      <c r="J280" s="183">
        <f t="shared" si="113"/>
        <v>0</v>
      </c>
      <c r="K280" s="183">
        <f t="shared" si="113"/>
        <v>0</v>
      </c>
      <c r="L280" s="183">
        <f t="shared" si="113"/>
        <v>0</v>
      </c>
      <c r="M280" s="183">
        <f t="shared" si="113"/>
        <v>0</v>
      </c>
      <c r="N280" s="183">
        <f t="shared" si="113"/>
        <v>0</v>
      </c>
      <c r="O280" s="183">
        <f t="shared" si="113"/>
        <v>0</v>
      </c>
      <c r="P280" s="183">
        <f t="shared" si="113"/>
        <v>0</v>
      </c>
      <c r="Q280" s="183">
        <f t="shared" si="113"/>
        <v>0</v>
      </c>
      <c r="R280" s="183">
        <f t="shared" si="113"/>
        <v>0</v>
      </c>
      <c r="S280" s="183">
        <f t="shared" si="112"/>
        <v>0</v>
      </c>
      <c r="T280" s="183">
        <f t="shared" si="112"/>
        <v>0</v>
      </c>
      <c r="U280" s="183">
        <f t="shared" si="112"/>
        <v>0</v>
      </c>
      <c r="V280" s="183">
        <f t="shared" si="112"/>
        <v>0</v>
      </c>
      <c r="W280" s="183">
        <f t="shared" si="112"/>
        <v>0</v>
      </c>
      <c r="X280" s="183">
        <f t="shared" si="112"/>
        <v>0</v>
      </c>
      <c r="Y280" s="183">
        <f t="shared" si="112"/>
        <v>0</v>
      </c>
      <c r="Z280" s="183">
        <f t="shared" si="112"/>
        <v>0</v>
      </c>
      <c r="AA280" s="183">
        <f t="shared" si="112"/>
        <v>0</v>
      </c>
      <c r="AB280" s="183">
        <f t="shared" si="112"/>
        <v>0</v>
      </c>
      <c r="AC280" s="183">
        <f t="shared" si="112"/>
        <v>0</v>
      </c>
      <c r="AD280" s="183">
        <f t="shared" si="112"/>
        <v>0</v>
      </c>
      <c r="AE280" s="183">
        <f t="shared" si="112"/>
        <v>0</v>
      </c>
      <c r="AF280" s="196">
        <f t="shared" si="112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v>0</v>
      </c>
      <c r="D281" s="183">
        <v>0</v>
      </c>
      <c r="E281" s="183">
        <v>0</v>
      </c>
      <c r="F281" s="183">
        <f t="shared" si="113"/>
        <v>0</v>
      </c>
      <c r="G281" s="183">
        <f t="shared" si="113"/>
        <v>0</v>
      </c>
      <c r="H281" s="183">
        <f t="shared" si="113"/>
        <v>0</v>
      </c>
      <c r="I281" s="183">
        <f t="shared" si="113"/>
        <v>0</v>
      </c>
      <c r="J281" s="183">
        <f t="shared" si="113"/>
        <v>0</v>
      </c>
      <c r="K281" s="183">
        <f t="shared" si="113"/>
        <v>0</v>
      </c>
      <c r="L281" s="183">
        <f t="shared" si="113"/>
        <v>0</v>
      </c>
      <c r="M281" s="183">
        <f t="shared" si="113"/>
        <v>0</v>
      </c>
      <c r="N281" s="183">
        <f t="shared" si="113"/>
        <v>0</v>
      </c>
      <c r="O281" s="183">
        <f t="shared" si="113"/>
        <v>0</v>
      </c>
      <c r="P281" s="183">
        <f t="shared" si="113"/>
        <v>0</v>
      </c>
      <c r="Q281" s="183">
        <f t="shared" si="113"/>
        <v>0</v>
      </c>
      <c r="R281" s="183">
        <f t="shared" si="113"/>
        <v>0</v>
      </c>
      <c r="S281" s="183">
        <f t="shared" si="112"/>
        <v>0</v>
      </c>
      <c r="T281" s="183">
        <f t="shared" si="112"/>
        <v>0</v>
      </c>
      <c r="U281" s="183">
        <f t="shared" si="112"/>
        <v>0</v>
      </c>
      <c r="V281" s="183">
        <f t="shared" si="112"/>
        <v>0</v>
      </c>
      <c r="W281" s="183">
        <f t="shared" si="112"/>
        <v>0</v>
      </c>
      <c r="X281" s="183">
        <f t="shared" si="112"/>
        <v>0</v>
      </c>
      <c r="Y281" s="183">
        <f t="shared" si="112"/>
        <v>0</v>
      </c>
      <c r="Z281" s="183">
        <f t="shared" si="112"/>
        <v>0</v>
      </c>
      <c r="AA281" s="183">
        <f t="shared" si="112"/>
        <v>0</v>
      </c>
      <c r="AB281" s="183">
        <f t="shared" si="112"/>
        <v>0</v>
      </c>
      <c r="AC281" s="183">
        <f t="shared" si="112"/>
        <v>0</v>
      </c>
      <c r="AD281" s="183">
        <f t="shared" si="112"/>
        <v>0</v>
      </c>
      <c r="AE281" s="183">
        <f t="shared" si="112"/>
        <v>0</v>
      </c>
      <c r="AF281" s="196">
        <f t="shared" si="112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v>0</v>
      </c>
      <c r="D282" s="183">
        <v>0</v>
      </c>
      <c r="E282" s="183">
        <v>0</v>
      </c>
      <c r="F282" s="183">
        <f t="shared" si="113"/>
        <v>0</v>
      </c>
      <c r="G282" s="183">
        <f t="shared" si="113"/>
        <v>0</v>
      </c>
      <c r="H282" s="183">
        <f t="shared" si="113"/>
        <v>0</v>
      </c>
      <c r="I282" s="183">
        <f t="shared" si="113"/>
        <v>0</v>
      </c>
      <c r="J282" s="183">
        <f t="shared" si="113"/>
        <v>0</v>
      </c>
      <c r="K282" s="183">
        <f t="shared" si="113"/>
        <v>0</v>
      </c>
      <c r="L282" s="183">
        <f t="shared" si="113"/>
        <v>0</v>
      </c>
      <c r="M282" s="183">
        <f t="shared" si="113"/>
        <v>0</v>
      </c>
      <c r="N282" s="183">
        <f t="shared" si="113"/>
        <v>0</v>
      </c>
      <c r="O282" s="183">
        <f t="shared" si="113"/>
        <v>0</v>
      </c>
      <c r="P282" s="183">
        <f t="shared" si="113"/>
        <v>0</v>
      </c>
      <c r="Q282" s="183">
        <f t="shared" si="113"/>
        <v>0</v>
      </c>
      <c r="R282" s="183">
        <f t="shared" si="113"/>
        <v>0</v>
      </c>
      <c r="S282" s="183">
        <f t="shared" si="112"/>
        <v>0</v>
      </c>
      <c r="T282" s="183">
        <f t="shared" si="112"/>
        <v>0</v>
      </c>
      <c r="U282" s="183">
        <f t="shared" si="112"/>
        <v>0</v>
      </c>
      <c r="V282" s="183">
        <f t="shared" si="112"/>
        <v>0</v>
      </c>
      <c r="W282" s="183">
        <f t="shared" si="112"/>
        <v>0</v>
      </c>
      <c r="X282" s="183">
        <f t="shared" si="112"/>
        <v>0</v>
      </c>
      <c r="Y282" s="183">
        <f t="shared" si="112"/>
        <v>0</v>
      </c>
      <c r="Z282" s="183">
        <f t="shared" si="112"/>
        <v>0</v>
      </c>
      <c r="AA282" s="183">
        <f t="shared" si="112"/>
        <v>0</v>
      </c>
      <c r="AB282" s="183">
        <f t="shared" si="112"/>
        <v>0</v>
      </c>
      <c r="AC282" s="183">
        <f t="shared" si="112"/>
        <v>0</v>
      </c>
      <c r="AD282" s="183">
        <f t="shared" si="112"/>
        <v>0</v>
      </c>
      <c r="AE282" s="183">
        <f t="shared" si="112"/>
        <v>0</v>
      </c>
      <c r="AF282" s="196">
        <f t="shared" si="112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v>0</v>
      </c>
      <c r="D283" s="183">
        <v>0</v>
      </c>
      <c r="E283" s="183">
        <v>0</v>
      </c>
      <c r="F283" s="183">
        <f t="shared" si="113"/>
        <v>0</v>
      </c>
      <c r="G283" s="183">
        <f t="shared" si="113"/>
        <v>0</v>
      </c>
      <c r="H283" s="183">
        <f t="shared" si="113"/>
        <v>0</v>
      </c>
      <c r="I283" s="183">
        <f t="shared" si="113"/>
        <v>0</v>
      </c>
      <c r="J283" s="183">
        <f t="shared" si="113"/>
        <v>0</v>
      </c>
      <c r="K283" s="183">
        <f t="shared" si="113"/>
        <v>0</v>
      </c>
      <c r="L283" s="183">
        <f t="shared" si="113"/>
        <v>0</v>
      </c>
      <c r="M283" s="183">
        <f t="shared" si="113"/>
        <v>0</v>
      </c>
      <c r="N283" s="183">
        <f t="shared" si="113"/>
        <v>0</v>
      </c>
      <c r="O283" s="183">
        <f t="shared" si="113"/>
        <v>0</v>
      </c>
      <c r="P283" s="183">
        <f t="shared" si="113"/>
        <v>0</v>
      </c>
      <c r="Q283" s="183">
        <f t="shared" si="113"/>
        <v>0</v>
      </c>
      <c r="R283" s="183">
        <f t="shared" si="113"/>
        <v>0</v>
      </c>
      <c r="S283" s="183">
        <f t="shared" si="112"/>
        <v>0</v>
      </c>
      <c r="T283" s="183">
        <f t="shared" si="112"/>
        <v>0</v>
      </c>
      <c r="U283" s="183">
        <f t="shared" si="112"/>
        <v>0</v>
      </c>
      <c r="V283" s="183">
        <f t="shared" si="112"/>
        <v>0</v>
      </c>
      <c r="W283" s="183">
        <f t="shared" si="112"/>
        <v>0</v>
      </c>
      <c r="X283" s="183">
        <f t="shared" si="112"/>
        <v>0</v>
      </c>
      <c r="Y283" s="183">
        <f t="shared" si="112"/>
        <v>0</v>
      </c>
      <c r="Z283" s="183">
        <f t="shared" si="112"/>
        <v>0</v>
      </c>
      <c r="AA283" s="183">
        <f t="shared" si="112"/>
        <v>0</v>
      </c>
      <c r="AB283" s="183">
        <f t="shared" si="112"/>
        <v>0</v>
      </c>
      <c r="AC283" s="183">
        <f t="shared" si="112"/>
        <v>0</v>
      </c>
      <c r="AD283" s="183">
        <f t="shared" si="112"/>
        <v>0</v>
      </c>
      <c r="AE283" s="183">
        <f t="shared" si="112"/>
        <v>0</v>
      </c>
      <c r="AF283" s="196">
        <f t="shared" si="112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v>0</v>
      </c>
      <c r="D284" s="183">
        <v>0</v>
      </c>
      <c r="E284" s="183">
        <v>0</v>
      </c>
      <c r="F284" s="183">
        <f t="shared" si="113"/>
        <v>0</v>
      </c>
      <c r="G284" s="183">
        <f t="shared" si="113"/>
        <v>0</v>
      </c>
      <c r="H284" s="183">
        <f t="shared" si="113"/>
        <v>0</v>
      </c>
      <c r="I284" s="183">
        <f t="shared" si="113"/>
        <v>0</v>
      </c>
      <c r="J284" s="183">
        <f t="shared" si="113"/>
        <v>0</v>
      </c>
      <c r="K284" s="183">
        <f t="shared" si="113"/>
        <v>0</v>
      </c>
      <c r="L284" s="183">
        <f t="shared" si="113"/>
        <v>0</v>
      </c>
      <c r="M284" s="183">
        <f t="shared" si="113"/>
        <v>0</v>
      </c>
      <c r="N284" s="183">
        <f t="shared" si="113"/>
        <v>0</v>
      </c>
      <c r="O284" s="183">
        <f t="shared" si="113"/>
        <v>0</v>
      </c>
      <c r="P284" s="183">
        <f t="shared" si="113"/>
        <v>0</v>
      </c>
      <c r="Q284" s="183">
        <f t="shared" si="113"/>
        <v>0</v>
      </c>
      <c r="R284" s="183">
        <f t="shared" si="113"/>
        <v>0</v>
      </c>
      <c r="S284" s="183">
        <f t="shared" si="112"/>
        <v>0</v>
      </c>
      <c r="T284" s="183">
        <f t="shared" si="112"/>
        <v>0</v>
      </c>
      <c r="U284" s="183">
        <f t="shared" si="112"/>
        <v>0</v>
      </c>
      <c r="V284" s="183">
        <f t="shared" si="112"/>
        <v>0</v>
      </c>
      <c r="W284" s="183">
        <f t="shared" si="112"/>
        <v>0</v>
      </c>
      <c r="X284" s="183">
        <f t="shared" si="112"/>
        <v>0</v>
      </c>
      <c r="Y284" s="183">
        <f t="shared" si="112"/>
        <v>0</v>
      </c>
      <c r="Z284" s="183">
        <f t="shared" si="112"/>
        <v>0</v>
      </c>
      <c r="AA284" s="183">
        <f t="shared" si="112"/>
        <v>0</v>
      </c>
      <c r="AB284" s="183">
        <f t="shared" si="112"/>
        <v>0</v>
      </c>
      <c r="AC284" s="183">
        <f t="shared" si="112"/>
        <v>0</v>
      </c>
      <c r="AD284" s="183">
        <f t="shared" si="112"/>
        <v>0</v>
      </c>
      <c r="AE284" s="183">
        <f t="shared" si="112"/>
        <v>0</v>
      </c>
      <c r="AF284" s="196">
        <f t="shared" si="112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v>0</v>
      </c>
      <c r="D285" s="183">
        <v>0</v>
      </c>
      <c r="E285" s="183">
        <v>0</v>
      </c>
      <c r="F285" s="183">
        <f t="shared" si="113"/>
        <v>0</v>
      </c>
      <c r="G285" s="183">
        <f t="shared" si="113"/>
        <v>0</v>
      </c>
      <c r="H285" s="183">
        <f t="shared" si="113"/>
        <v>0</v>
      </c>
      <c r="I285" s="183">
        <f t="shared" si="113"/>
        <v>0</v>
      </c>
      <c r="J285" s="183">
        <f t="shared" si="113"/>
        <v>0</v>
      </c>
      <c r="K285" s="183">
        <f t="shared" si="113"/>
        <v>0</v>
      </c>
      <c r="L285" s="183">
        <f t="shared" si="113"/>
        <v>0</v>
      </c>
      <c r="M285" s="183">
        <f t="shared" si="113"/>
        <v>0</v>
      </c>
      <c r="N285" s="183">
        <f t="shared" si="113"/>
        <v>0</v>
      </c>
      <c r="O285" s="183">
        <f t="shared" si="113"/>
        <v>0</v>
      </c>
      <c r="P285" s="183">
        <f t="shared" si="113"/>
        <v>0</v>
      </c>
      <c r="Q285" s="183">
        <f t="shared" si="113"/>
        <v>0</v>
      </c>
      <c r="R285" s="183">
        <f t="shared" si="113"/>
        <v>0</v>
      </c>
      <c r="S285" s="183">
        <f t="shared" si="112"/>
        <v>0</v>
      </c>
      <c r="T285" s="183">
        <f t="shared" si="112"/>
        <v>0</v>
      </c>
      <c r="U285" s="183">
        <f t="shared" si="112"/>
        <v>0</v>
      </c>
      <c r="V285" s="183">
        <f t="shared" si="112"/>
        <v>0</v>
      </c>
      <c r="W285" s="183">
        <f t="shared" si="112"/>
        <v>0</v>
      </c>
      <c r="X285" s="183">
        <f t="shared" si="112"/>
        <v>0</v>
      </c>
      <c r="Y285" s="183">
        <f t="shared" si="112"/>
        <v>0</v>
      </c>
      <c r="Z285" s="183">
        <f t="shared" si="112"/>
        <v>0</v>
      </c>
      <c r="AA285" s="183">
        <f t="shared" si="112"/>
        <v>0</v>
      </c>
      <c r="AB285" s="183">
        <f t="shared" si="112"/>
        <v>0</v>
      </c>
      <c r="AC285" s="183">
        <f t="shared" si="112"/>
        <v>0</v>
      </c>
      <c r="AD285" s="183">
        <f t="shared" si="112"/>
        <v>0</v>
      </c>
      <c r="AE285" s="183">
        <f t="shared" si="112"/>
        <v>0</v>
      </c>
      <c r="AF285" s="196">
        <f t="shared" si="112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v>0</v>
      </c>
      <c r="D286" s="183">
        <v>0</v>
      </c>
      <c r="E286" s="183">
        <v>0</v>
      </c>
      <c r="F286" s="183">
        <f t="shared" si="113"/>
        <v>0</v>
      </c>
      <c r="G286" s="183">
        <f t="shared" si="113"/>
        <v>0</v>
      </c>
      <c r="H286" s="183">
        <f t="shared" si="113"/>
        <v>0</v>
      </c>
      <c r="I286" s="183">
        <f t="shared" si="113"/>
        <v>0</v>
      </c>
      <c r="J286" s="183">
        <f t="shared" si="113"/>
        <v>0</v>
      </c>
      <c r="K286" s="183">
        <f t="shared" si="113"/>
        <v>0</v>
      </c>
      <c r="L286" s="183">
        <f t="shared" si="113"/>
        <v>0</v>
      </c>
      <c r="M286" s="183">
        <f t="shared" si="113"/>
        <v>0</v>
      </c>
      <c r="N286" s="183">
        <f t="shared" si="113"/>
        <v>0</v>
      </c>
      <c r="O286" s="183">
        <f t="shared" si="113"/>
        <v>0</v>
      </c>
      <c r="P286" s="183">
        <f t="shared" si="113"/>
        <v>0</v>
      </c>
      <c r="Q286" s="183">
        <f t="shared" si="113"/>
        <v>0</v>
      </c>
      <c r="R286" s="183">
        <f t="shared" si="112"/>
        <v>0</v>
      </c>
      <c r="S286" s="183">
        <f t="shared" si="112"/>
        <v>0</v>
      </c>
      <c r="T286" s="183">
        <f t="shared" si="112"/>
        <v>0</v>
      </c>
      <c r="U286" s="183">
        <f t="shared" si="112"/>
        <v>0</v>
      </c>
      <c r="V286" s="183">
        <f t="shared" si="112"/>
        <v>0</v>
      </c>
      <c r="W286" s="183">
        <f t="shared" si="112"/>
        <v>0</v>
      </c>
      <c r="X286" s="183">
        <f t="shared" si="112"/>
        <v>0</v>
      </c>
      <c r="Y286" s="183">
        <f t="shared" si="112"/>
        <v>0</v>
      </c>
      <c r="Z286" s="183">
        <f t="shared" si="112"/>
        <v>0</v>
      </c>
      <c r="AA286" s="183">
        <f t="shared" si="112"/>
        <v>0</v>
      </c>
      <c r="AB286" s="183">
        <f t="shared" si="112"/>
        <v>0</v>
      </c>
      <c r="AC286" s="183">
        <f t="shared" si="112"/>
        <v>0</v>
      </c>
      <c r="AD286" s="183">
        <f t="shared" si="112"/>
        <v>0</v>
      </c>
      <c r="AE286" s="183">
        <f t="shared" si="112"/>
        <v>0</v>
      </c>
      <c r="AF286" s="196">
        <f t="shared" si="112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v>0</v>
      </c>
      <c r="D287" s="183">
        <v>0</v>
      </c>
      <c r="E287" s="183">
        <v>0</v>
      </c>
      <c r="F287" s="183">
        <f t="shared" si="113"/>
        <v>0</v>
      </c>
      <c r="G287" s="183">
        <f t="shared" si="113"/>
        <v>0</v>
      </c>
      <c r="H287" s="183">
        <f t="shared" si="113"/>
        <v>0</v>
      </c>
      <c r="I287" s="183">
        <f t="shared" si="113"/>
        <v>0</v>
      </c>
      <c r="J287" s="183">
        <f t="shared" si="113"/>
        <v>0</v>
      </c>
      <c r="K287" s="183">
        <f t="shared" si="113"/>
        <v>0</v>
      </c>
      <c r="L287" s="183">
        <f t="shared" si="113"/>
        <v>0</v>
      </c>
      <c r="M287" s="183">
        <f t="shared" si="113"/>
        <v>0</v>
      </c>
      <c r="N287" s="183">
        <f t="shared" si="113"/>
        <v>0</v>
      </c>
      <c r="O287" s="183">
        <f t="shared" si="113"/>
        <v>0</v>
      </c>
      <c r="P287" s="183">
        <f t="shared" si="113"/>
        <v>0</v>
      </c>
      <c r="Q287" s="183">
        <f t="shared" si="113"/>
        <v>0</v>
      </c>
      <c r="R287" s="183">
        <f t="shared" si="113"/>
        <v>0</v>
      </c>
      <c r="S287" s="183">
        <f t="shared" si="112"/>
        <v>0</v>
      </c>
      <c r="T287" s="183">
        <f t="shared" si="112"/>
        <v>0</v>
      </c>
      <c r="U287" s="183">
        <f t="shared" si="112"/>
        <v>0</v>
      </c>
      <c r="V287" s="183">
        <f t="shared" si="112"/>
        <v>0</v>
      </c>
      <c r="W287" s="183">
        <f t="shared" si="112"/>
        <v>0</v>
      </c>
      <c r="X287" s="183">
        <f t="shared" si="112"/>
        <v>0</v>
      </c>
      <c r="Y287" s="183">
        <f t="shared" si="112"/>
        <v>0</v>
      </c>
      <c r="Z287" s="183">
        <f t="shared" si="112"/>
        <v>0</v>
      </c>
      <c r="AA287" s="183">
        <f t="shared" si="112"/>
        <v>0</v>
      </c>
      <c r="AB287" s="183">
        <f t="shared" si="112"/>
        <v>0</v>
      </c>
      <c r="AC287" s="183">
        <f t="shared" si="112"/>
        <v>0</v>
      </c>
      <c r="AD287" s="183">
        <f t="shared" si="112"/>
        <v>0</v>
      </c>
      <c r="AE287" s="183">
        <f t="shared" si="112"/>
        <v>0</v>
      </c>
      <c r="AF287" s="196">
        <f t="shared" si="112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v>0</v>
      </c>
      <c r="D288" s="183">
        <v>0</v>
      </c>
      <c r="E288" s="183">
        <v>0</v>
      </c>
      <c r="F288" s="183">
        <f t="shared" si="113"/>
        <v>0</v>
      </c>
      <c r="G288" s="183">
        <f t="shared" si="113"/>
        <v>0</v>
      </c>
      <c r="H288" s="183">
        <f t="shared" si="113"/>
        <v>0</v>
      </c>
      <c r="I288" s="183">
        <f t="shared" si="113"/>
        <v>0</v>
      </c>
      <c r="J288" s="183">
        <f t="shared" si="113"/>
        <v>0</v>
      </c>
      <c r="K288" s="183">
        <f t="shared" si="113"/>
        <v>0</v>
      </c>
      <c r="L288" s="183">
        <f t="shared" si="113"/>
        <v>0</v>
      </c>
      <c r="M288" s="183">
        <f t="shared" si="113"/>
        <v>0</v>
      </c>
      <c r="N288" s="183">
        <f t="shared" si="113"/>
        <v>0</v>
      </c>
      <c r="O288" s="183">
        <f t="shared" si="113"/>
        <v>0</v>
      </c>
      <c r="P288" s="183">
        <f t="shared" si="113"/>
        <v>0</v>
      </c>
      <c r="Q288" s="183">
        <f t="shared" si="113"/>
        <v>0</v>
      </c>
      <c r="R288" s="183">
        <f t="shared" si="113"/>
        <v>0</v>
      </c>
      <c r="S288" s="183">
        <f t="shared" ref="S288:AF303" si="114">R288</f>
        <v>0</v>
      </c>
      <c r="T288" s="183">
        <f t="shared" si="114"/>
        <v>0</v>
      </c>
      <c r="U288" s="183">
        <f t="shared" si="114"/>
        <v>0</v>
      </c>
      <c r="V288" s="183">
        <f t="shared" si="114"/>
        <v>0</v>
      </c>
      <c r="W288" s="183">
        <f t="shared" si="114"/>
        <v>0</v>
      </c>
      <c r="X288" s="183">
        <f t="shared" si="114"/>
        <v>0</v>
      </c>
      <c r="Y288" s="183">
        <f t="shared" si="114"/>
        <v>0</v>
      </c>
      <c r="Z288" s="183">
        <f t="shared" si="114"/>
        <v>0</v>
      </c>
      <c r="AA288" s="183">
        <f t="shared" si="114"/>
        <v>0</v>
      </c>
      <c r="AB288" s="183">
        <f t="shared" si="114"/>
        <v>0</v>
      </c>
      <c r="AC288" s="183">
        <f t="shared" si="114"/>
        <v>0</v>
      </c>
      <c r="AD288" s="183">
        <f t="shared" si="114"/>
        <v>0</v>
      </c>
      <c r="AE288" s="183">
        <f t="shared" si="114"/>
        <v>0</v>
      </c>
      <c r="AF288" s="196">
        <f t="shared" si="114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v>0</v>
      </c>
      <c r="D289" s="183">
        <v>0</v>
      </c>
      <c r="E289" s="183">
        <v>0</v>
      </c>
      <c r="F289" s="183">
        <f t="shared" ref="F289:R304" si="115">E289</f>
        <v>0</v>
      </c>
      <c r="G289" s="183">
        <f t="shared" si="115"/>
        <v>0</v>
      </c>
      <c r="H289" s="183">
        <f t="shared" si="115"/>
        <v>0</v>
      </c>
      <c r="I289" s="183">
        <f t="shared" si="115"/>
        <v>0</v>
      </c>
      <c r="J289" s="183">
        <f t="shared" si="115"/>
        <v>0</v>
      </c>
      <c r="K289" s="183">
        <f t="shared" si="115"/>
        <v>0</v>
      </c>
      <c r="L289" s="183">
        <f t="shared" si="115"/>
        <v>0</v>
      </c>
      <c r="M289" s="183">
        <f t="shared" si="115"/>
        <v>0</v>
      </c>
      <c r="N289" s="183">
        <f t="shared" si="115"/>
        <v>0</v>
      </c>
      <c r="O289" s="183">
        <f t="shared" si="115"/>
        <v>0</v>
      </c>
      <c r="P289" s="183">
        <f t="shared" si="115"/>
        <v>0</v>
      </c>
      <c r="Q289" s="183">
        <f t="shared" si="115"/>
        <v>0</v>
      </c>
      <c r="R289" s="183">
        <f t="shared" si="115"/>
        <v>0</v>
      </c>
      <c r="S289" s="183">
        <f t="shared" si="114"/>
        <v>0</v>
      </c>
      <c r="T289" s="183">
        <f t="shared" si="114"/>
        <v>0</v>
      </c>
      <c r="U289" s="183">
        <f t="shared" si="114"/>
        <v>0</v>
      </c>
      <c r="V289" s="183">
        <f t="shared" si="114"/>
        <v>0</v>
      </c>
      <c r="W289" s="183">
        <f t="shared" si="114"/>
        <v>0</v>
      </c>
      <c r="X289" s="183">
        <f t="shared" si="114"/>
        <v>0</v>
      </c>
      <c r="Y289" s="183">
        <f t="shared" si="114"/>
        <v>0</v>
      </c>
      <c r="Z289" s="183">
        <f t="shared" si="114"/>
        <v>0</v>
      </c>
      <c r="AA289" s="183">
        <f t="shared" si="114"/>
        <v>0</v>
      </c>
      <c r="AB289" s="183">
        <f t="shared" si="114"/>
        <v>0</v>
      </c>
      <c r="AC289" s="183">
        <f t="shared" si="114"/>
        <v>0</v>
      </c>
      <c r="AD289" s="183">
        <f t="shared" si="114"/>
        <v>0</v>
      </c>
      <c r="AE289" s="183">
        <f t="shared" si="114"/>
        <v>0</v>
      </c>
      <c r="AF289" s="196">
        <f t="shared" si="114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v>0</v>
      </c>
      <c r="D290" s="183">
        <v>0</v>
      </c>
      <c r="E290" s="183">
        <v>0</v>
      </c>
      <c r="F290" s="183">
        <f t="shared" si="115"/>
        <v>0</v>
      </c>
      <c r="G290" s="183">
        <f t="shared" si="115"/>
        <v>0</v>
      </c>
      <c r="H290" s="183">
        <f t="shared" si="115"/>
        <v>0</v>
      </c>
      <c r="I290" s="183">
        <f t="shared" si="115"/>
        <v>0</v>
      </c>
      <c r="J290" s="183">
        <f t="shared" si="115"/>
        <v>0</v>
      </c>
      <c r="K290" s="183">
        <f t="shared" si="115"/>
        <v>0</v>
      </c>
      <c r="L290" s="183">
        <f t="shared" si="115"/>
        <v>0</v>
      </c>
      <c r="M290" s="183">
        <f t="shared" si="115"/>
        <v>0</v>
      </c>
      <c r="N290" s="183">
        <f t="shared" si="115"/>
        <v>0</v>
      </c>
      <c r="O290" s="183">
        <f t="shared" si="115"/>
        <v>0</v>
      </c>
      <c r="P290" s="183">
        <f t="shared" si="115"/>
        <v>0</v>
      </c>
      <c r="Q290" s="183">
        <f t="shared" si="115"/>
        <v>0</v>
      </c>
      <c r="R290" s="183">
        <f t="shared" si="115"/>
        <v>0</v>
      </c>
      <c r="S290" s="183">
        <f t="shared" si="114"/>
        <v>0</v>
      </c>
      <c r="T290" s="183">
        <f t="shared" si="114"/>
        <v>0</v>
      </c>
      <c r="U290" s="183">
        <f t="shared" si="114"/>
        <v>0</v>
      </c>
      <c r="V290" s="183">
        <f t="shared" si="114"/>
        <v>0</v>
      </c>
      <c r="W290" s="183">
        <f t="shared" si="114"/>
        <v>0</v>
      </c>
      <c r="X290" s="183">
        <f t="shared" si="114"/>
        <v>0</v>
      </c>
      <c r="Y290" s="183">
        <f t="shared" si="114"/>
        <v>0</v>
      </c>
      <c r="Z290" s="183">
        <f t="shared" si="114"/>
        <v>0</v>
      </c>
      <c r="AA290" s="183">
        <f t="shared" si="114"/>
        <v>0</v>
      </c>
      <c r="AB290" s="183">
        <f t="shared" si="114"/>
        <v>0</v>
      </c>
      <c r="AC290" s="183">
        <f t="shared" si="114"/>
        <v>0</v>
      </c>
      <c r="AD290" s="183">
        <f t="shared" si="114"/>
        <v>0</v>
      </c>
      <c r="AE290" s="183">
        <f t="shared" si="114"/>
        <v>0</v>
      </c>
      <c r="AF290" s="196">
        <f t="shared" si="114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v>0</v>
      </c>
      <c r="D291" s="183">
        <v>0</v>
      </c>
      <c r="E291" s="183">
        <v>0</v>
      </c>
      <c r="F291" s="183">
        <f t="shared" si="115"/>
        <v>0</v>
      </c>
      <c r="G291" s="183">
        <f t="shared" si="115"/>
        <v>0</v>
      </c>
      <c r="H291" s="183">
        <f t="shared" si="115"/>
        <v>0</v>
      </c>
      <c r="I291" s="183">
        <f t="shared" si="115"/>
        <v>0</v>
      </c>
      <c r="J291" s="183">
        <f t="shared" si="115"/>
        <v>0</v>
      </c>
      <c r="K291" s="183">
        <f t="shared" si="115"/>
        <v>0</v>
      </c>
      <c r="L291" s="183">
        <f t="shared" si="115"/>
        <v>0</v>
      </c>
      <c r="M291" s="183">
        <f t="shared" si="115"/>
        <v>0</v>
      </c>
      <c r="N291" s="183">
        <f t="shared" si="115"/>
        <v>0</v>
      </c>
      <c r="O291" s="183">
        <f t="shared" si="115"/>
        <v>0</v>
      </c>
      <c r="P291" s="183">
        <f t="shared" si="115"/>
        <v>0</v>
      </c>
      <c r="Q291" s="183">
        <f t="shared" si="115"/>
        <v>0</v>
      </c>
      <c r="R291" s="183">
        <f t="shared" si="115"/>
        <v>0</v>
      </c>
      <c r="S291" s="183">
        <f t="shared" si="114"/>
        <v>0</v>
      </c>
      <c r="T291" s="183">
        <f t="shared" si="114"/>
        <v>0</v>
      </c>
      <c r="U291" s="183">
        <f t="shared" si="114"/>
        <v>0</v>
      </c>
      <c r="V291" s="183">
        <f t="shared" si="114"/>
        <v>0</v>
      </c>
      <c r="W291" s="183">
        <f t="shared" si="114"/>
        <v>0</v>
      </c>
      <c r="X291" s="183">
        <f t="shared" si="114"/>
        <v>0</v>
      </c>
      <c r="Y291" s="183">
        <f t="shared" si="114"/>
        <v>0</v>
      </c>
      <c r="Z291" s="183">
        <f t="shared" si="114"/>
        <v>0</v>
      </c>
      <c r="AA291" s="183">
        <f t="shared" si="114"/>
        <v>0</v>
      </c>
      <c r="AB291" s="183">
        <f t="shared" si="114"/>
        <v>0</v>
      </c>
      <c r="AC291" s="183">
        <f t="shared" si="114"/>
        <v>0</v>
      </c>
      <c r="AD291" s="183">
        <f t="shared" si="114"/>
        <v>0</v>
      </c>
      <c r="AE291" s="183">
        <f t="shared" si="114"/>
        <v>0</v>
      </c>
      <c r="AF291" s="196">
        <f t="shared" si="114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v>0</v>
      </c>
      <c r="D292" s="183">
        <v>0</v>
      </c>
      <c r="E292" s="183">
        <v>0</v>
      </c>
      <c r="F292" s="183">
        <f t="shared" si="115"/>
        <v>0</v>
      </c>
      <c r="G292" s="183">
        <f t="shared" si="115"/>
        <v>0</v>
      </c>
      <c r="H292" s="183">
        <f t="shared" si="115"/>
        <v>0</v>
      </c>
      <c r="I292" s="183">
        <f t="shared" si="115"/>
        <v>0</v>
      </c>
      <c r="J292" s="183">
        <f t="shared" si="115"/>
        <v>0</v>
      </c>
      <c r="K292" s="183">
        <f t="shared" si="115"/>
        <v>0</v>
      </c>
      <c r="L292" s="183">
        <f t="shared" si="115"/>
        <v>0</v>
      </c>
      <c r="M292" s="183">
        <f t="shared" si="115"/>
        <v>0</v>
      </c>
      <c r="N292" s="183">
        <f t="shared" si="115"/>
        <v>0</v>
      </c>
      <c r="O292" s="183">
        <f t="shared" si="115"/>
        <v>0</v>
      </c>
      <c r="P292" s="183">
        <f t="shared" si="115"/>
        <v>0</v>
      </c>
      <c r="Q292" s="183">
        <f t="shared" si="115"/>
        <v>0</v>
      </c>
      <c r="R292" s="183">
        <f t="shared" si="115"/>
        <v>0</v>
      </c>
      <c r="S292" s="183">
        <f t="shared" si="114"/>
        <v>0</v>
      </c>
      <c r="T292" s="183">
        <f t="shared" si="114"/>
        <v>0</v>
      </c>
      <c r="U292" s="183">
        <f t="shared" si="114"/>
        <v>0</v>
      </c>
      <c r="V292" s="183">
        <f t="shared" si="114"/>
        <v>0</v>
      </c>
      <c r="W292" s="183">
        <f t="shared" si="114"/>
        <v>0</v>
      </c>
      <c r="X292" s="183">
        <f t="shared" si="114"/>
        <v>0</v>
      </c>
      <c r="Y292" s="183">
        <f t="shared" si="114"/>
        <v>0</v>
      </c>
      <c r="Z292" s="183">
        <f t="shared" si="114"/>
        <v>0</v>
      </c>
      <c r="AA292" s="183">
        <f t="shared" si="114"/>
        <v>0</v>
      </c>
      <c r="AB292" s="183">
        <f t="shared" si="114"/>
        <v>0</v>
      </c>
      <c r="AC292" s="183">
        <f t="shared" si="114"/>
        <v>0</v>
      </c>
      <c r="AD292" s="183">
        <f t="shared" si="114"/>
        <v>0</v>
      </c>
      <c r="AE292" s="183">
        <f t="shared" si="114"/>
        <v>0</v>
      </c>
      <c r="AF292" s="196">
        <f t="shared" si="114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v>0</v>
      </c>
      <c r="D293" s="183">
        <v>0</v>
      </c>
      <c r="E293" s="183">
        <v>0</v>
      </c>
      <c r="F293" s="183">
        <f t="shared" si="115"/>
        <v>0</v>
      </c>
      <c r="G293" s="183">
        <f t="shared" si="115"/>
        <v>0</v>
      </c>
      <c r="H293" s="183">
        <f t="shared" si="115"/>
        <v>0</v>
      </c>
      <c r="I293" s="183">
        <f t="shared" si="115"/>
        <v>0</v>
      </c>
      <c r="J293" s="183">
        <f t="shared" si="115"/>
        <v>0</v>
      </c>
      <c r="K293" s="183">
        <f t="shared" si="115"/>
        <v>0</v>
      </c>
      <c r="L293" s="183">
        <f t="shared" si="115"/>
        <v>0</v>
      </c>
      <c r="M293" s="183">
        <f t="shared" si="115"/>
        <v>0</v>
      </c>
      <c r="N293" s="183">
        <f t="shared" si="115"/>
        <v>0</v>
      </c>
      <c r="O293" s="183">
        <f t="shared" si="115"/>
        <v>0</v>
      </c>
      <c r="P293" s="183">
        <f t="shared" si="115"/>
        <v>0</v>
      </c>
      <c r="Q293" s="183">
        <f t="shared" si="115"/>
        <v>0</v>
      </c>
      <c r="R293" s="183">
        <f t="shared" si="115"/>
        <v>0</v>
      </c>
      <c r="S293" s="183">
        <f t="shared" si="114"/>
        <v>0</v>
      </c>
      <c r="T293" s="183">
        <f t="shared" si="114"/>
        <v>0</v>
      </c>
      <c r="U293" s="183">
        <f t="shared" si="114"/>
        <v>0</v>
      </c>
      <c r="V293" s="183">
        <f t="shared" si="114"/>
        <v>0</v>
      </c>
      <c r="W293" s="183">
        <f t="shared" si="114"/>
        <v>0</v>
      </c>
      <c r="X293" s="183">
        <f t="shared" si="114"/>
        <v>0</v>
      </c>
      <c r="Y293" s="183">
        <f t="shared" si="114"/>
        <v>0</v>
      </c>
      <c r="Z293" s="183">
        <f t="shared" si="114"/>
        <v>0</v>
      </c>
      <c r="AA293" s="183">
        <f t="shared" si="114"/>
        <v>0</v>
      </c>
      <c r="AB293" s="183">
        <f t="shared" si="114"/>
        <v>0</v>
      </c>
      <c r="AC293" s="183">
        <f t="shared" si="114"/>
        <v>0</v>
      </c>
      <c r="AD293" s="183">
        <f t="shared" si="114"/>
        <v>0</v>
      </c>
      <c r="AE293" s="183">
        <f t="shared" si="114"/>
        <v>0</v>
      </c>
      <c r="AF293" s="196">
        <f t="shared" si="114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v>0</v>
      </c>
      <c r="D294" s="183">
        <v>0</v>
      </c>
      <c r="E294" s="183">
        <v>0</v>
      </c>
      <c r="F294" s="183">
        <f t="shared" si="115"/>
        <v>0</v>
      </c>
      <c r="G294" s="183">
        <f t="shared" si="115"/>
        <v>0</v>
      </c>
      <c r="H294" s="183">
        <f t="shared" si="115"/>
        <v>0</v>
      </c>
      <c r="I294" s="183">
        <f t="shared" si="115"/>
        <v>0</v>
      </c>
      <c r="J294" s="183">
        <f t="shared" si="115"/>
        <v>0</v>
      </c>
      <c r="K294" s="183">
        <f t="shared" si="115"/>
        <v>0</v>
      </c>
      <c r="L294" s="183">
        <f t="shared" si="115"/>
        <v>0</v>
      </c>
      <c r="M294" s="183">
        <f t="shared" si="115"/>
        <v>0</v>
      </c>
      <c r="N294" s="183">
        <f t="shared" si="115"/>
        <v>0</v>
      </c>
      <c r="O294" s="183">
        <f t="shared" si="115"/>
        <v>0</v>
      </c>
      <c r="P294" s="183">
        <f t="shared" si="115"/>
        <v>0</v>
      </c>
      <c r="Q294" s="183">
        <f t="shared" si="115"/>
        <v>0</v>
      </c>
      <c r="R294" s="183">
        <f t="shared" si="115"/>
        <v>0</v>
      </c>
      <c r="S294" s="183">
        <f t="shared" si="114"/>
        <v>0</v>
      </c>
      <c r="T294" s="183">
        <f t="shared" si="114"/>
        <v>0</v>
      </c>
      <c r="U294" s="183">
        <f t="shared" si="114"/>
        <v>0</v>
      </c>
      <c r="V294" s="183">
        <f t="shared" si="114"/>
        <v>0</v>
      </c>
      <c r="W294" s="183">
        <f t="shared" si="114"/>
        <v>0</v>
      </c>
      <c r="X294" s="183">
        <f t="shared" si="114"/>
        <v>0</v>
      </c>
      <c r="Y294" s="183">
        <f t="shared" si="114"/>
        <v>0</v>
      </c>
      <c r="Z294" s="183">
        <f t="shared" si="114"/>
        <v>0</v>
      </c>
      <c r="AA294" s="183">
        <f t="shared" si="114"/>
        <v>0</v>
      </c>
      <c r="AB294" s="183">
        <f t="shared" si="114"/>
        <v>0</v>
      </c>
      <c r="AC294" s="183">
        <f t="shared" si="114"/>
        <v>0</v>
      </c>
      <c r="AD294" s="183">
        <f t="shared" si="114"/>
        <v>0</v>
      </c>
      <c r="AE294" s="183">
        <f t="shared" si="114"/>
        <v>0</v>
      </c>
      <c r="AF294" s="196">
        <f t="shared" si="114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v>0</v>
      </c>
      <c r="D295" s="183">
        <v>0</v>
      </c>
      <c r="E295" s="183">
        <v>0</v>
      </c>
      <c r="F295" s="183">
        <f t="shared" si="115"/>
        <v>0</v>
      </c>
      <c r="G295" s="183">
        <f t="shared" si="115"/>
        <v>0</v>
      </c>
      <c r="H295" s="183">
        <f t="shared" si="115"/>
        <v>0</v>
      </c>
      <c r="I295" s="183">
        <f t="shared" si="115"/>
        <v>0</v>
      </c>
      <c r="J295" s="183">
        <f t="shared" si="115"/>
        <v>0</v>
      </c>
      <c r="K295" s="183">
        <f t="shared" si="115"/>
        <v>0</v>
      </c>
      <c r="L295" s="183">
        <f t="shared" si="115"/>
        <v>0</v>
      </c>
      <c r="M295" s="183">
        <f t="shared" si="115"/>
        <v>0</v>
      </c>
      <c r="N295" s="183">
        <f t="shared" si="115"/>
        <v>0</v>
      </c>
      <c r="O295" s="183">
        <f t="shared" si="115"/>
        <v>0</v>
      </c>
      <c r="P295" s="183">
        <f t="shared" si="115"/>
        <v>0</v>
      </c>
      <c r="Q295" s="183">
        <f t="shared" si="115"/>
        <v>0</v>
      </c>
      <c r="R295" s="183">
        <f t="shared" si="115"/>
        <v>0</v>
      </c>
      <c r="S295" s="183">
        <f t="shared" si="114"/>
        <v>0</v>
      </c>
      <c r="T295" s="183">
        <f t="shared" si="114"/>
        <v>0</v>
      </c>
      <c r="U295" s="183">
        <f t="shared" si="114"/>
        <v>0</v>
      </c>
      <c r="V295" s="183">
        <f t="shared" si="114"/>
        <v>0</v>
      </c>
      <c r="W295" s="183">
        <f t="shared" si="114"/>
        <v>0</v>
      </c>
      <c r="X295" s="183">
        <f t="shared" si="114"/>
        <v>0</v>
      </c>
      <c r="Y295" s="183">
        <f t="shared" si="114"/>
        <v>0</v>
      </c>
      <c r="Z295" s="183">
        <f t="shared" si="114"/>
        <v>0</v>
      </c>
      <c r="AA295" s="183">
        <f t="shared" si="114"/>
        <v>0</v>
      </c>
      <c r="AB295" s="183">
        <f t="shared" si="114"/>
        <v>0</v>
      </c>
      <c r="AC295" s="183">
        <f t="shared" si="114"/>
        <v>0</v>
      </c>
      <c r="AD295" s="183">
        <f t="shared" si="114"/>
        <v>0</v>
      </c>
      <c r="AE295" s="183">
        <f t="shared" si="114"/>
        <v>0</v>
      </c>
      <c r="AF295" s="196">
        <f t="shared" si="114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v>0</v>
      </c>
      <c r="D296" s="183">
        <v>0</v>
      </c>
      <c r="E296" s="183">
        <v>0</v>
      </c>
      <c r="F296" s="183">
        <f t="shared" si="115"/>
        <v>0</v>
      </c>
      <c r="G296" s="183">
        <f t="shared" si="115"/>
        <v>0</v>
      </c>
      <c r="H296" s="183">
        <f t="shared" si="115"/>
        <v>0</v>
      </c>
      <c r="I296" s="183">
        <f t="shared" si="115"/>
        <v>0</v>
      </c>
      <c r="J296" s="183">
        <f t="shared" si="115"/>
        <v>0</v>
      </c>
      <c r="K296" s="183">
        <f t="shared" si="115"/>
        <v>0</v>
      </c>
      <c r="L296" s="183">
        <f t="shared" si="115"/>
        <v>0</v>
      </c>
      <c r="M296" s="183">
        <f t="shared" si="115"/>
        <v>0</v>
      </c>
      <c r="N296" s="183">
        <f t="shared" si="115"/>
        <v>0</v>
      </c>
      <c r="O296" s="183">
        <f t="shared" si="115"/>
        <v>0</v>
      </c>
      <c r="P296" s="183">
        <f t="shared" si="115"/>
        <v>0</v>
      </c>
      <c r="Q296" s="183">
        <f t="shared" si="115"/>
        <v>0</v>
      </c>
      <c r="R296" s="183">
        <f t="shared" si="115"/>
        <v>0</v>
      </c>
      <c r="S296" s="183">
        <f t="shared" si="114"/>
        <v>0</v>
      </c>
      <c r="T296" s="183">
        <f t="shared" si="114"/>
        <v>0</v>
      </c>
      <c r="U296" s="183">
        <f t="shared" si="114"/>
        <v>0</v>
      </c>
      <c r="V296" s="183">
        <f t="shared" si="114"/>
        <v>0</v>
      </c>
      <c r="W296" s="183">
        <f t="shared" si="114"/>
        <v>0</v>
      </c>
      <c r="X296" s="183">
        <f t="shared" si="114"/>
        <v>0</v>
      </c>
      <c r="Y296" s="183">
        <f t="shared" si="114"/>
        <v>0</v>
      </c>
      <c r="Z296" s="183">
        <f t="shared" si="114"/>
        <v>0</v>
      </c>
      <c r="AA296" s="183">
        <f t="shared" si="114"/>
        <v>0</v>
      </c>
      <c r="AB296" s="183">
        <f t="shared" si="114"/>
        <v>0</v>
      </c>
      <c r="AC296" s="183">
        <f t="shared" si="114"/>
        <v>0</v>
      </c>
      <c r="AD296" s="183">
        <f t="shared" si="114"/>
        <v>0</v>
      </c>
      <c r="AE296" s="183">
        <f t="shared" si="114"/>
        <v>0</v>
      </c>
      <c r="AF296" s="196">
        <f t="shared" si="114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v>0</v>
      </c>
      <c r="D297" s="183">
        <v>0</v>
      </c>
      <c r="E297" s="183">
        <v>0</v>
      </c>
      <c r="F297" s="183">
        <f t="shared" si="115"/>
        <v>0</v>
      </c>
      <c r="G297" s="183">
        <f t="shared" si="115"/>
        <v>0</v>
      </c>
      <c r="H297" s="183">
        <f t="shared" si="115"/>
        <v>0</v>
      </c>
      <c r="I297" s="183">
        <f t="shared" si="115"/>
        <v>0</v>
      </c>
      <c r="J297" s="183">
        <f t="shared" si="115"/>
        <v>0</v>
      </c>
      <c r="K297" s="183">
        <f t="shared" si="115"/>
        <v>0</v>
      </c>
      <c r="L297" s="183">
        <f t="shared" si="115"/>
        <v>0</v>
      </c>
      <c r="M297" s="183">
        <f t="shared" si="115"/>
        <v>0</v>
      </c>
      <c r="N297" s="183">
        <f t="shared" si="115"/>
        <v>0</v>
      </c>
      <c r="O297" s="183">
        <f t="shared" si="115"/>
        <v>0</v>
      </c>
      <c r="P297" s="183">
        <f t="shared" si="115"/>
        <v>0</v>
      </c>
      <c r="Q297" s="183">
        <f t="shared" si="115"/>
        <v>0</v>
      </c>
      <c r="R297" s="183">
        <f t="shared" si="115"/>
        <v>0</v>
      </c>
      <c r="S297" s="183">
        <f t="shared" si="114"/>
        <v>0</v>
      </c>
      <c r="T297" s="183">
        <f t="shared" si="114"/>
        <v>0</v>
      </c>
      <c r="U297" s="183">
        <f t="shared" si="114"/>
        <v>0</v>
      </c>
      <c r="V297" s="183">
        <f t="shared" si="114"/>
        <v>0</v>
      </c>
      <c r="W297" s="183">
        <f t="shared" si="114"/>
        <v>0</v>
      </c>
      <c r="X297" s="183">
        <f t="shared" si="114"/>
        <v>0</v>
      </c>
      <c r="Y297" s="183">
        <f t="shared" si="114"/>
        <v>0</v>
      </c>
      <c r="Z297" s="183">
        <f t="shared" si="114"/>
        <v>0</v>
      </c>
      <c r="AA297" s="183">
        <f t="shared" si="114"/>
        <v>0</v>
      </c>
      <c r="AB297" s="183">
        <f t="shared" si="114"/>
        <v>0</v>
      </c>
      <c r="AC297" s="183">
        <f t="shared" si="114"/>
        <v>0</v>
      </c>
      <c r="AD297" s="183">
        <f t="shared" si="114"/>
        <v>0</v>
      </c>
      <c r="AE297" s="183">
        <f t="shared" si="114"/>
        <v>0</v>
      </c>
      <c r="AF297" s="196">
        <f t="shared" si="114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v>0</v>
      </c>
      <c r="D298" s="183">
        <v>0</v>
      </c>
      <c r="E298" s="183">
        <v>0</v>
      </c>
      <c r="F298" s="183">
        <f t="shared" si="115"/>
        <v>0</v>
      </c>
      <c r="G298" s="183">
        <f t="shared" si="115"/>
        <v>0</v>
      </c>
      <c r="H298" s="183">
        <f t="shared" si="115"/>
        <v>0</v>
      </c>
      <c r="I298" s="183">
        <f t="shared" si="115"/>
        <v>0</v>
      </c>
      <c r="J298" s="183">
        <f t="shared" si="115"/>
        <v>0</v>
      </c>
      <c r="K298" s="183">
        <f t="shared" si="115"/>
        <v>0</v>
      </c>
      <c r="L298" s="183">
        <f t="shared" si="115"/>
        <v>0</v>
      </c>
      <c r="M298" s="183">
        <f t="shared" si="115"/>
        <v>0</v>
      </c>
      <c r="N298" s="183">
        <f t="shared" si="115"/>
        <v>0</v>
      </c>
      <c r="O298" s="183">
        <f t="shared" si="115"/>
        <v>0</v>
      </c>
      <c r="P298" s="183">
        <f t="shared" si="115"/>
        <v>0</v>
      </c>
      <c r="Q298" s="183">
        <f t="shared" si="115"/>
        <v>0</v>
      </c>
      <c r="R298" s="183">
        <f t="shared" si="115"/>
        <v>0</v>
      </c>
      <c r="S298" s="183">
        <f t="shared" si="114"/>
        <v>0</v>
      </c>
      <c r="T298" s="183">
        <f t="shared" si="114"/>
        <v>0</v>
      </c>
      <c r="U298" s="183">
        <f t="shared" si="114"/>
        <v>0</v>
      </c>
      <c r="V298" s="183">
        <f t="shared" si="114"/>
        <v>0</v>
      </c>
      <c r="W298" s="183">
        <f t="shared" si="114"/>
        <v>0</v>
      </c>
      <c r="X298" s="183">
        <f t="shared" si="114"/>
        <v>0</v>
      </c>
      <c r="Y298" s="183">
        <f t="shared" si="114"/>
        <v>0</v>
      </c>
      <c r="Z298" s="183">
        <f t="shared" si="114"/>
        <v>0</v>
      </c>
      <c r="AA298" s="183">
        <f t="shared" si="114"/>
        <v>0</v>
      </c>
      <c r="AB298" s="183">
        <f t="shared" si="114"/>
        <v>0</v>
      </c>
      <c r="AC298" s="183">
        <f t="shared" si="114"/>
        <v>0</v>
      </c>
      <c r="AD298" s="183">
        <f t="shared" si="114"/>
        <v>0</v>
      </c>
      <c r="AE298" s="183">
        <f t="shared" si="114"/>
        <v>0</v>
      </c>
      <c r="AF298" s="196">
        <f t="shared" si="114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v>0</v>
      </c>
      <c r="D299" s="183">
        <v>0</v>
      </c>
      <c r="E299" s="183">
        <v>0</v>
      </c>
      <c r="F299" s="183">
        <f t="shared" si="115"/>
        <v>0</v>
      </c>
      <c r="G299" s="183">
        <f t="shared" si="115"/>
        <v>0</v>
      </c>
      <c r="H299" s="183">
        <f t="shared" si="115"/>
        <v>0</v>
      </c>
      <c r="I299" s="183">
        <f t="shared" si="115"/>
        <v>0</v>
      </c>
      <c r="J299" s="183">
        <f t="shared" si="115"/>
        <v>0</v>
      </c>
      <c r="K299" s="183">
        <f t="shared" si="115"/>
        <v>0</v>
      </c>
      <c r="L299" s="183">
        <f t="shared" si="115"/>
        <v>0</v>
      </c>
      <c r="M299" s="183">
        <f t="shared" si="115"/>
        <v>0</v>
      </c>
      <c r="N299" s="183">
        <f t="shared" si="115"/>
        <v>0</v>
      </c>
      <c r="O299" s="183">
        <f t="shared" si="115"/>
        <v>0</v>
      </c>
      <c r="P299" s="183">
        <f t="shared" si="115"/>
        <v>0</v>
      </c>
      <c r="Q299" s="183">
        <f t="shared" si="115"/>
        <v>0</v>
      </c>
      <c r="R299" s="183">
        <f t="shared" si="115"/>
        <v>0</v>
      </c>
      <c r="S299" s="183">
        <f t="shared" si="114"/>
        <v>0</v>
      </c>
      <c r="T299" s="183">
        <f t="shared" si="114"/>
        <v>0</v>
      </c>
      <c r="U299" s="183">
        <f t="shared" si="114"/>
        <v>0</v>
      </c>
      <c r="V299" s="183">
        <f t="shared" si="114"/>
        <v>0</v>
      </c>
      <c r="W299" s="183">
        <f t="shared" si="114"/>
        <v>0</v>
      </c>
      <c r="X299" s="183">
        <f t="shared" si="114"/>
        <v>0</v>
      </c>
      <c r="Y299" s="183">
        <f t="shared" si="114"/>
        <v>0</v>
      </c>
      <c r="Z299" s="183">
        <f t="shared" si="114"/>
        <v>0</v>
      </c>
      <c r="AA299" s="183">
        <f t="shared" si="114"/>
        <v>0</v>
      </c>
      <c r="AB299" s="183">
        <f t="shared" si="114"/>
        <v>0</v>
      </c>
      <c r="AC299" s="183">
        <f t="shared" si="114"/>
        <v>0</v>
      </c>
      <c r="AD299" s="183">
        <f t="shared" si="114"/>
        <v>0</v>
      </c>
      <c r="AE299" s="183">
        <f t="shared" si="114"/>
        <v>0</v>
      </c>
      <c r="AF299" s="196">
        <f t="shared" si="114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v>0</v>
      </c>
      <c r="D300" s="183">
        <v>0</v>
      </c>
      <c r="E300" s="183">
        <v>0</v>
      </c>
      <c r="F300" s="183">
        <f t="shared" si="115"/>
        <v>0</v>
      </c>
      <c r="G300" s="183">
        <f t="shared" si="115"/>
        <v>0</v>
      </c>
      <c r="H300" s="183">
        <f t="shared" si="115"/>
        <v>0</v>
      </c>
      <c r="I300" s="183">
        <f t="shared" si="115"/>
        <v>0</v>
      </c>
      <c r="J300" s="183">
        <f t="shared" si="115"/>
        <v>0</v>
      </c>
      <c r="K300" s="183">
        <f t="shared" si="115"/>
        <v>0</v>
      </c>
      <c r="L300" s="183">
        <f t="shared" si="115"/>
        <v>0</v>
      </c>
      <c r="M300" s="183">
        <f t="shared" si="115"/>
        <v>0</v>
      </c>
      <c r="N300" s="183">
        <f t="shared" si="115"/>
        <v>0</v>
      </c>
      <c r="O300" s="183">
        <f t="shared" si="115"/>
        <v>0</v>
      </c>
      <c r="P300" s="183">
        <f t="shared" si="115"/>
        <v>0</v>
      </c>
      <c r="Q300" s="183">
        <f t="shared" si="115"/>
        <v>0</v>
      </c>
      <c r="R300" s="183">
        <f t="shared" si="115"/>
        <v>0</v>
      </c>
      <c r="S300" s="183">
        <f t="shared" si="114"/>
        <v>0</v>
      </c>
      <c r="T300" s="183">
        <f t="shared" si="114"/>
        <v>0</v>
      </c>
      <c r="U300" s="183">
        <f t="shared" si="114"/>
        <v>0</v>
      </c>
      <c r="V300" s="183">
        <f t="shared" si="114"/>
        <v>0</v>
      </c>
      <c r="W300" s="183">
        <f t="shared" si="114"/>
        <v>0</v>
      </c>
      <c r="X300" s="183">
        <f t="shared" si="114"/>
        <v>0</v>
      </c>
      <c r="Y300" s="183">
        <f t="shared" si="114"/>
        <v>0</v>
      </c>
      <c r="Z300" s="183">
        <f t="shared" si="114"/>
        <v>0</v>
      </c>
      <c r="AA300" s="183">
        <f t="shared" si="114"/>
        <v>0</v>
      </c>
      <c r="AB300" s="183">
        <f t="shared" si="114"/>
        <v>0</v>
      </c>
      <c r="AC300" s="183">
        <f t="shared" si="114"/>
        <v>0</v>
      </c>
      <c r="AD300" s="183">
        <f t="shared" si="114"/>
        <v>0</v>
      </c>
      <c r="AE300" s="183">
        <f t="shared" si="114"/>
        <v>0</v>
      </c>
      <c r="AF300" s="196">
        <f t="shared" si="114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v>0</v>
      </c>
      <c r="D301" s="183">
        <v>0</v>
      </c>
      <c r="E301" s="183">
        <v>0</v>
      </c>
      <c r="F301" s="183">
        <f t="shared" si="115"/>
        <v>0</v>
      </c>
      <c r="G301" s="183">
        <f t="shared" si="115"/>
        <v>0</v>
      </c>
      <c r="H301" s="183">
        <f t="shared" si="115"/>
        <v>0</v>
      </c>
      <c r="I301" s="183">
        <f t="shared" si="115"/>
        <v>0</v>
      </c>
      <c r="J301" s="183">
        <f t="shared" si="115"/>
        <v>0</v>
      </c>
      <c r="K301" s="183">
        <f t="shared" si="115"/>
        <v>0</v>
      </c>
      <c r="L301" s="183">
        <f t="shared" si="115"/>
        <v>0</v>
      </c>
      <c r="M301" s="183">
        <f t="shared" si="115"/>
        <v>0</v>
      </c>
      <c r="N301" s="183">
        <f t="shared" si="115"/>
        <v>0</v>
      </c>
      <c r="O301" s="183">
        <f t="shared" si="115"/>
        <v>0</v>
      </c>
      <c r="P301" s="183">
        <f t="shared" si="115"/>
        <v>0</v>
      </c>
      <c r="Q301" s="183">
        <f t="shared" si="115"/>
        <v>0</v>
      </c>
      <c r="R301" s="183">
        <f t="shared" si="115"/>
        <v>0</v>
      </c>
      <c r="S301" s="183">
        <f t="shared" si="114"/>
        <v>0</v>
      </c>
      <c r="T301" s="183">
        <f t="shared" si="114"/>
        <v>0</v>
      </c>
      <c r="U301" s="183">
        <f t="shared" si="114"/>
        <v>0</v>
      </c>
      <c r="V301" s="183">
        <f t="shared" si="114"/>
        <v>0</v>
      </c>
      <c r="W301" s="183">
        <f t="shared" si="114"/>
        <v>0</v>
      </c>
      <c r="X301" s="183">
        <f t="shared" si="114"/>
        <v>0</v>
      </c>
      <c r="Y301" s="183">
        <f t="shared" si="114"/>
        <v>0</v>
      </c>
      <c r="Z301" s="183">
        <f t="shared" si="114"/>
        <v>0</v>
      </c>
      <c r="AA301" s="183">
        <f t="shared" si="114"/>
        <v>0</v>
      </c>
      <c r="AB301" s="183">
        <f t="shared" si="114"/>
        <v>0</v>
      </c>
      <c r="AC301" s="183">
        <f t="shared" si="114"/>
        <v>0</v>
      </c>
      <c r="AD301" s="183">
        <f t="shared" si="114"/>
        <v>0</v>
      </c>
      <c r="AE301" s="183">
        <f t="shared" si="114"/>
        <v>0</v>
      </c>
      <c r="AF301" s="196">
        <f t="shared" si="114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v>0</v>
      </c>
      <c r="D302" s="183">
        <v>0</v>
      </c>
      <c r="E302" s="183">
        <v>0</v>
      </c>
      <c r="F302" s="183">
        <f t="shared" si="115"/>
        <v>0</v>
      </c>
      <c r="G302" s="183">
        <f t="shared" si="115"/>
        <v>0</v>
      </c>
      <c r="H302" s="183">
        <f t="shared" si="115"/>
        <v>0</v>
      </c>
      <c r="I302" s="183">
        <f t="shared" si="115"/>
        <v>0</v>
      </c>
      <c r="J302" s="183">
        <f t="shared" si="115"/>
        <v>0</v>
      </c>
      <c r="K302" s="183">
        <f t="shared" si="115"/>
        <v>0</v>
      </c>
      <c r="L302" s="183">
        <f t="shared" si="115"/>
        <v>0</v>
      </c>
      <c r="M302" s="183">
        <f t="shared" si="115"/>
        <v>0</v>
      </c>
      <c r="N302" s="183">
        <f t="shared" si="115"/>
        <v>0</v>
      </c>
      <c r="O302" s="183">
        <f t="shared" si="115"/>
        <v>0</v>
      </c>
      <c r="P302" s="183">
        <f t="shared" si="115"/>
        <v>0</v>
      </c>
      <c r="Q302" s="183">
        <f t="shared" si="115"/>
        <v>0</v>
      </c>
      <c r="R302" s="183">
        <f t="shared" si="115"/>
        <v>0</v>
      </c>
      <c r="S302" s="183">
        <f t="shared" si="114"/>
        <v>0</v>
      </c>
      <c r="T302" s="183">
        <f t="shared" si="114"/>
        <v>0</v>
      </c>
      <c r="U302" s="183">
        <f t="shared" si="114"/>
        <v>0</v>
      </c>
      <c r="V302" s="183">
        <f t="shared" si="114"/>
        <v>0</v>
      </c>
      <c r="W302" s="183">
        <f t="shared" si="114"/>
        <v>0</v>
      </c>
      <c r="X302" s="183">
        <f t="shared" si="114"/>
        <v>0</v>
      </c>
      <c r="Y302" s="183">
        <f t="shared" si="114"/>
        <v>0</v>
      </c>
      <c r="Z302" s="183">
        <f t="shared" si="114"/>
        <v>0</v>
      </c>
      <c r="AA302" s="183">
        <f t="shared" si="114"/>
        <v>0</v>
      </c>
      <c r="AB302" s="183">
        <f t="shared" si="114"/>
        <v>0</v>
      </c>
      <c r="AC302" s="183">
        <f t="shared" si="114"/>
        <v>0</v>
      </c>
      <c r="AD302" s="183">
        <f t="shared" si="114"/>
        <v>0</v>
      </c>
      <c r="AE302" s="183">
        <f t="shared" si="114"/>
        <v>0</v>
      </c>
      <c r="AF302" s="196">
        <f t="shared" si="114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v>0</v>
      </c>
      <c r="D303" s="183">
        <v>0</v>
      </c>
      <c r="E303" s="183">
        <v>0</v>
      </c>
      <c r="F303" s="183">
        <f t="shared" si="115"/>
        <v>0</v>
      </c>
      <c r="G303" s="183">
        <f t="shared" si="115"/>
        <v>0</v>
      </c>
      <c r="H303" s="183">
        <f t="shared" si="115"/>
        <v>0</v>
      </c>
      <c r="I303" s="183">
        <f t="shared" si="115"/>
        <v>0</v>
      </c>
      <c r="J303" s="183">
        <f t="shared" si="115"/>
        <v>0</v>
      </c>
      <c r="K303" s="183">
        <f t="shared" si="115"/>
        <v>0</v>
      </c>
      <c r="L303" s="183">
        <f t="shared" si="115"/>
        <v>0</v>
      </c>
      <c r="M303" s="183">
        <f t="shared" si="115"/>
        <v>0</v>
      </c>
      <c r="N303" s="183">
        <f t="shared" si="115"/>
        <v>0</v>
      </c>
      <c r="O303" s="183">
        <f t="shared" si="115"/>
        <v>0</v>
      </c>
      <c r="P303" s="183">
        <f t="shared" si="115"/>
        <v>0</v>
      </c>
      <c r="Q303" s="183">
        <f t="shared" si="115"/>
        <v>0</v>
      </c>
      <c r="R303" s="183">
        <f t="shared" si="115"/>
        <v>0</v>
      </c>
      <c r="S303" s="183">
        <f t="shared" si="114"/>
        <v>0</v>
      </c>
      <c r="T303" s="183">
        <f t="shared" si="114"/>
        <v>0</v>
      </c>
      <c r="U303" s="183">
        <f t="shared" si="114"/>
        <v>0</v>
      </c>
      <c r="V303" s="183">
        <f t="shared" si="114"/>
        <v>0</v>
      </c>
      <c r="W303" s="183">
        <f t="shared" si="114"/>
        <v>0</v>
      </c>
      <c r="X303" s="183">
        <f t="shared" si="114"/>
        <v>0</v>
      </c>
      <c r="Y303" s="183">
        <f t="shared" si="114"/>
        <v>0</v>
      </c>
      <c r="Z303" s="183">
        <f t="shared" si="114"/>
        <v>0</v>
      </c>
      <c r="AA303" s="183">
        <f t="shared" si="114"/>
        <v>0</v>
      </c>
      <c r="AB303" s="183">
        <f t="shared" si="114"/>
        <v>0</v>
      </c>
      <c r="AC303" s="183">
        <f t="shared" si="114"/>
        <v>0</v>
      </c>
      <c r="AD303" s="183">
        <f t="shared" si="114"/>
        <v>0</v>
      </c>
      <c r="AE303" s="183">
        <f t="shared" si="114"/>
        <v>0</v>
      </c>
      <c r="AF303" s="196">
        <f t="shared" si="114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v>0</v>
      </c>
      <c r="D304" s="183">
        <v>0</v>
      </c>
      <c r="E304" s="183">
        <v>0</v>
      </c>
      <c r="F304" s="183">
        <f t="shared" si="115"/>
        <v>0</v>
      </c>
      <c r="G304" s="183">
        <f t="shared" si="115"/>
        <v>0</v>
      </c>
      <c r="H304" s="183">
        <f t="shared" si="115"/>
        <v>0</v>
      </c>
      <c r="I304" s="183">
        <f t="shared" si="115"/>
        <v>0</v>
      </c>
      <c r="J304" s="183">
        <f t="shared" si="115"/>
        <v>0</v>
      </c>
      <c r="K304" s="183">
        <f t="shared" si="115"/>
        <v>0</v>
      </c>
      <c r="L304" s="183">
        <f t="shared" si="115"/>
        <v>0</v>
      </c>
      <c r="M304" s="183">
        <f t="shared" si="115"/>
        <v>0</v>
      </c>
      <c r="N304" s="183">
        <f t="shared" si="115"/>
        <v>0</v>
      </c>
      <c r="O304" s="183">
        <f t="shared" si="115"/>
        <v>0</v>
      </c>
      <c r="P304" s="183">
        <f t="shared" si="115"/>
        <v>0</v>
      </c>
      <c r="Q304" s="183">
        <f t="shared" si="115"/>
        <v>0</v>
      </c>
      <c r="R304" s="183">
        <f t="shared" ref="R304:AF310" si="116">Q304</f>
        <v>0</v>
      </c>
      <c r="S304" s="183">
        <f t="shared" si="116"/>
        <v>0</v>
      </c>
      <c r="T304" s="183">
        <f t="shared" si="116"/>
        <v>0</v>
      </c>
      <c r="U304" s="183">
        <f t="shared" si="116"/>
        <v>0</v>
      </c>
      <c r="V304" s="183">
        <f t="shared" si="116"/>
        <v>0</v>
      </c>
      <c r="W304" s="183">
        <f t="shared" si="116"/>
        <v>0</v>
      </c>
      <c r="X304" s="183">
        <f t="shared" si="116"/>
        <v>0</v>
      </c>
      <c r="Y304" s="183">
        <f t="shared" si="116"/>
        <v>0</v>
      </c>
      <c r="Z304" s="183">
        <f t="shared" si="116"/>
        <v>0</v>
      </c>
      <c r="AA304" s="183">
        <f t="shared" si="116"/>
        <v>0</v>
      </c>
      <c r="AB304" s="183">
        <f t="shared" si="116"/>
        <v>0</v>
      </c>
      <c r="AC304" s="183">
        <f t="shared" si="116"/>
        <v>0</v>
      </c>
      <c r="AD304" s="183">
        <f t="shared" si="116"/>
        <v>0</v>
      </c>
      <c r="AE304" s="183">
        <f t="shared" si="116"/>
        <v>0</v>
      </c>
      <c r="AF304" s="196">
        <f t="shared" si="116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v>0</v>
      </c>
      <c r="D305" s="183">
        <v>0</v>
      </c>
      <c r="E305" s="183">
        <v>0</v>
      </c>
      <c r="F305" s="183">
        <f t="shared" ref="F305:R310" si="117">E305</f>
        <v>0</v>
      </c>
      <c r="G305" s="183">
        <f t="shared" si="117"/>
        <v>0</v>
      </c>
      <c r="H305" s="183">
        <f t="shared" si="117"/>
        <v>0</v>
      </c>
      <c r="I305" s="183">
        <f t="shared" si="117"/>
        <v>0</v>
      </c>
      <c r="J305" s="183">
        <f t="shared" si="117"/>
        <v>0</v>
      </c>
      <c r="K305" s="183">
        <f t="shared" si="117"/>
        <v>0</v>
      </c>
      <c r="L305" s="183">
        <f t="shared" si="117"/>
        <v>0</v>
      </c>
      <c r="M305" s="183">
        <f t="shared" si="117"/>
        <v>0</v>
      </c>
      <c r="N305" s="183">
        <f t="shared" si="117"/>
        <v>0</v>
      </c>
      <c r="O305" s="183">
        <f t="shared" si="117"/>
        <v>0</v>
      </c>
      <c r="P305" s="183">
        <f t="shared" si="117"/>
        <v>0</v>
      </c>
      <c r="Q305" s="183">
        <f t="shared" si="117"/>
        <v>0</v>
      </c>
      <c r="R305" s="183">
        <f t="shared" si="117"/>
        <v>0</v>
      </c>
      <c r="S305" s="183">
        <f t="shared" si="116"/>
        <v>0</v>
      </c>
      <c r="T305" s="183">
        <f t="shared" si="116"/>
        <v>0</v>
      </c>
      <c r="U305" s="183">
        <f t="shared" si="116"/>
        <v>0</v>
      </c>
      <c r="V305" s="183">
        <f t="shared" si="116"/>
        <v>0</v>
      </c>
      <c r="W305" s="183">
        <f t="shared" si="116"/>
        <v>0</v>
      </c>
      <c r="X305" s="183">
        <f t="shared" si="116"/>
        <v>0</v>
      </c>
      <c r="Y305" s="183">
        <f t="shared" si="116"/>
        <v>0</v>
      </c>
      <c r="Z305" s="183">
        <f t="shared" si="116"/>
        <v>0</v>
      </c>
      <c r="AA305" s="183">
        <f t="shared" si="116"/>
        <v>0</v>
      </c>
      <c r="AB305" s="183">
        <f t="shared" si="116"/>
        <v>0</v>
      </c>
      <c r="AC305" s="183">
        <f t="shared" si="116"/>
        <v>0</v>
      </c>
      <c r="AD305" s="183">
        <f t="shared" si="116"/>
        <v>0</v>
      </c>
      <c r="AE305" s="183">
        <f t="shared" si="116"/>
        <v>0</v>
      </c>
      <c r="AF305" s="196">
        <f t="shared" si="116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v>0</v>
      </c>
      <c r="D306" s="183">
        <v>0</v>
      </c>
      <c r="E306" s="183">
        <v>0</v>
      </c>
      <c r="F306" s="183">
        <f t="shared" si="117"/>
        <v>0</v>
      </c>
      <c r="G306" s="183">
        <f t="shared" si="117"/>
        <v>0</v>
      </c>
      <c r="H306" s="183">
        <f t="shared" si="117"/>
        <v>0</v>
      </c>
      <c r="I306" s="183">
        <f t="shared" si="117"/>
        <v>0</v>
      </c>
      <c r="J306" s="183">
        <f t="shared" si="117"/>
        <v>0</v>
      </c>
      <c r="K306" s="183">
        <f t="shared" si="117"/>
        <v>0</v>
      </c>
      <c r="L306" s="183">
        <f t="shared" si="117"/>
        <v>0</v>
      </c>
      <c r="M306" s="183">
        <f t="shared" si="117"/>
        <v>0</v>
      </c>
      <c r="N306" s="183">
        <f t="shared" si="117"/>
        <v>0</v>
      </c>
      <c r="O306" s="183">
        <f t="shared" si="117"/>
        <v>0</v>
      </c>
      <c r="P306" s="183">
        <f t="shared" si="117"/>
        <v>0</v>
      </c>
      <c r="Q306" s="183">
        <f t="shared" si="117"/>
        <v>0</v>
      </c>
      <c r="R306" s="183">
        <f t="shared" si="117"/>
        <v>0</v>
      </c>
      <c r="S306" s="183">
        <f t="shared" si="116"/>
        <v>0</v>
      </c>
      <c r="T306" s="183">
        <f t="shared" si="116"/>
        <v>0</v>
      </c>
      <c r="U306" s="183">
        <f t="shared" si="116"/>
        <v>0</v>
      </c>
      <c r="V306" s="183">
        <f t="shared" si="116"/>
        <v>0</v>
      </c>
      <c r="W306" s="183">
        <f t="shared" si="116"/>
        <v>0</v>
      </c>
      <c r="X306" s="183">
        <f t="shared" si="116"/>
        <v>0</v>
      </c>
      <c r="Y306" s="183">
        <f t="shared" si="116"/>
        <v>0</v>
      </c>
      <c r="Z306" s="183">
        <f t="shared" si="116"/>
        <v>0</v>
      </c>
      <c r="AA306" s="183">
        <f t="shared" si="116"/>
        <v>0</v>
      </c>
      <c r="AB306" s="183">
        <f t="shared" si="116"/>
        <v>0</v>
      </c>
      <c r="AC306" s="183">
        <f t="shared" si="116"/>
        <v>0</v>
      </c>
      <c r="AD306" s="183">
        <f t="shared" si="116"/>
        <v>0</v>
      </c>
      <c r="AE306" s="183">
        <f t="shared" si="116"/>
        <v>0</v>
      </c>
      <c r="AF306" s="196">
        <f t="shared" si="116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v>0</v>
      </c>
      <c r="D307" s="183">
        <v>0</v>
      </c>
      <c r="E307" s="183">
        <v>0</v>
      </c>
      <c r="F307" s="183">
        <f t="shared" si="117"/>
        <v>0</v>
      </c>
      <c r="G307" s="183">
        <f t="shared" si="117"/>
        <v>0</v>
      </c>
      <c r="H307" s="183">
        <f t="shared" si="117"/>
        <v>0</v>
      </c>
      <c r="I307" s="183">
        <f t="shared" si="117"/>
        <v>0</v>
      </c>
      <c r="J307" s="183">
        <f t="shared" si="117"/>
        <v>0</v>
      </c>
      <c r="K307" s="183">
        <f t="shared" si="117"/>
        <v>0</v>
      </c>
      <c r="L307" s="183">
        <f t="shared" si="117"/>
        <v>0</v>
      </c>
      <c r="M307" s="183">
        <f t="shared" si="117"/>
        <v>0</v>
      </c>
      <c r="N307" s="183">
        <f t="shared" si="117"/>
        <v>0</v>
      </c>
      <c r="O307" s="183">
        <f t="shared" si="117"/>
        <v>0</v>
      </c>
      <c r="P307" s="183">
        <f t="shared" si="117"/>
        <v>0</v>
      </c>
      <c r="Q307" s="183">
        <f t="shared" si="117"/>
        <v>0</v>
      </c>
      <c r="R307" s="183">
        <f t="shared" si="117"/>
        <v>0</v>
      </c>
      <c r="S307" s="183">
        <f t="shared" si="116"/>
        <v>0</v>
      </c>
      <c r="T307" s="183">
        <f t="shared" si="116"/>
        <v>0</v>
      </c>
      <c r="U307" s="183">
        <f t="shared" si="116"/>
        <v>0</v>
      </c>
      <c r="V307" s="183">
        <f t="shared" si="116"/>
        <v>0</v>
      </c>
      <c r="W307" s="183">
        <f t="shared" si="116"/>
        <v>0</v>
      </c>
      <c r="X307" s="183">
        <f t="shared" si="116"/>
        <v>0</v>
      </c>
      <c r="Y307" s="183">
        <f t="shared" si="116"/>
        <v>0</v>
      </c>
      <c r="Z307" s="183">
        <f t="shared" si="116"/>
        <v>0</v>
      </c>
      <c r="AA307" s="183">
        <f t="shared" si="116"/>
        <v>0</v>
      </c>
      <c r="AB307" s="183">
        <f t="shared" si="116"/>
        <v>0</v>
      </c>
      <c r="AC307" s="183">
        <f t="shared" si="116"/>
        <v>0</v>
      </c>
      <c r="AD307" s="183">
        <f t="shared" si="116"/>
        <v>0</v>
      </c>
      <c r="AE307" s="183">
        <f t="shared" si="116"/>
        <v>0</v>
      </c>
      <c r="AF307" s="196">
        <f t="shared" si="116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v>0</v>
      </c>
      <c r="D308" s="183">
        <v>0</v>
      </c>
      <c r="E308" s="183">
        <v>0</v>
      </c>
      <c r="F308" s="183">
        <f t="shared" si="117"/>
        <v>0</v>
      </c>
      <c r="G308" s="183">
        <f t="shared" si="117"/>
        <v>0</v>
      </c>
      <c r="H308" s="183">
        <f t="shared" si="117"/>
        <v>0</v>
      </c>
      <c r="I308" s="183">
        <f t="shared" si="117"/>
        <v>0</v>
      </c>
      <c r="J308" s="183">
        <f t="shared" si="117"/>
        <v>0</v>
      </c>
      <c r="K308" s="183">
        <f t="shared" si="117"/>
        <v>0</v>
      </c>
      <c r="L308" s="183">
        <f t="shared" si="117"/>
        <v>0</v>
      </c>
      <c r="M308" s="183">
        <f t="shared" si="117"/>
        <v>0</v>
      </c>
      <c r="N308" s="183">
        <f t="shared" si="117"/>
        <v>0</v>
      </c>
      <c r="O308" s="183">
        <f t="shared" si="117"/>
        <v>0</v>
      </c>
      <c r="P308" s="183">
        <f t="shared" si="117"/>
        <v>0</v>
      </c>
      <c r="Q308" s="183">
        <f t="shared" si="117"/>
        <v>0</v>
      </c>
      <c r="R308" s="183">
        <f t="shared" si="117"/>
        <v>0</v>
      </c>
      <c r="S308" s="183">
        <f t="shared" si="116"/>
        <v>0</v>
      </c>
      <c r="T308" s="183">
        <f t="shared" si="116"/>
        <v>0</v>
      </c>
      <c r="U308" s="183">
        <f t="shared" si="116"/>
        <v>0</v>
      </c>
      <c r="V308" s="183">
        <f t="shared" si="116"/>
        <v>0</v>
      </c>
      <c r="W308" s="183">
        <f t="shared" si="116"/>
        <v>0</v>
      </c>
      <c r="X308" s="183">
        <f t="shared" si="116"/>
        <v>0</v>
      </c>
      <c r="Y308" s="183">
        <f t="shared" si="116"/>
        <v>0</v>
      </c>
      <c r="Z308" s="183">
        <f t="shared" si="116"/>
        <v>0</v>
      </c>
      <c r="AA308" s="183">
        <f t="shared" si="116"/>
        <v>0</v>
      </c>
      <c r="AB308" s="183">
        <f t="shared" si="116"/>
        <v>0</v>
      </c>
      <c r="AC308" s="183">
        <f t="shared" si="116"/>
        <v>0</v>
      </c>
      <c r="AD308" s="183">
        <f t="shared" si="116"/>
        <v>0</v>
      </c>
      <c r="AE308" s="183">
        <f t="shared" si="116"/>
        <v>0</v>
      </c>
      <c r="AF308" s="196">
        <f t="shared" si="116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v>0</v>
      </c>
      <c r="D309" s="183">
        <v>0</v>
      </c>
      <c r="E309" s="183">
        <v>0</v>
      </c>
      <c r="F309" s="183">
        <f t="shared" si="117"/>
        <v>0</v>
      </c>
      <c r="G309" s="183">
        <f t="shared" si="117"/>
        <v>0</v>
      </c>
      <c r="H309" s="183">
        <f t="shared" si="117"/>
        <v>0</v>
      </c>
      <c r="I309" s="183">
        <f t="shared" si="117"/>
        <v>0</v>
      </c>
      <c r="J309" s="183">
        <f t="shared" si="117"/>
        <v>0</v>
      </c>
      <c r="K309" s="183">
        <f t="shared" si="117"/>
        <v>0</v>
      </c>
      <c r="L309" s="183">
        <f t="shared" si="117"/>
        <v>0</v>
      </c>
      <c r="M309" s="183">
        <f t="shared" si="117"/>
        <v>0</v>
      </c>
      <c r="N309" s="183">
        <f t="shared" si="117"/>
        <v>0</v>
      </c>
      <c r="O309" s="183">
        <f t="shared" si="117"/>
        <v>0</v>
      </c>
      <c r="P309" s="183">
        <f t="shared" si="117"/>
        <v>0</v>
      </c>
      <c r="Q309" s="183">
        <f t="shared" si="117"/>
        <v>0</v>
      </c>
      <c r="R309" s="183">
        <f t="shared" si="117"/>
        <v>0</v>
      </c>
      <c r="S309" s="183">
        <f t="shared" si="116"/>
        <v>0</v>
      </c>
      <c r="T309" s="183">
        <f t="shared" si="116"/>
        <v>0</v>
      </c>
      <c r="U309" s="183">
        <f t="shared" si="116"/>
        <v>0</v>
      </c>
      <c r="V309" s="183">
        <f t="shared" si="116"/>
        <v>0</v>
      </c>
      <c r="W309" s="183">
        <f t="shared" si="116"/>
        <v>0</v>
      </c>
      <c r="X309" s="183">
        <f t="shared" si="116"/>
        <v>0</v>
      </c>
      <c r="Y309" s="183">
        <f t="shared" si="116"/>
        <v>0</v>
      </c>
      <c r="Z309" s="183">
        <f t="shared" si="116"/>
        <v>0</v>
      </c>
      <c r="AA309" s="183">
        <f t="shared" si="116"/>
        <v>0</v>
      </c>
      <c r="AB309" s="183">
        <f t="shared" si="116"/>
        <v>0</v>
      </c>
      <c r="AC309" s="183">
        <f t="shared" si="116"/>
        <v>0</v>
      </c>
      <c r="AD309" s="183">
        <f t="shared" si="116"/>
        <v>0</v>
      </c>
      <c r="AE309" s="183">
        <f t="shared" si="116"/>
        <v>0</v>
      </c>
      <c r="AF309" s="196">
        <f t="shared" si="116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v>0</v>
      </c>
      <c r="D310" s="209">
        <v>0</v>
      </c>
      <c r="E310" s="209">
        <v>0</v>
      </c>
      <c r="F310" s="209">
        <f t="shared" si="117"/>
        <v>0</v>
      </c>
      <c r="G310" s="209">
        <f t="shared" si="117"/>
        <v>0</v>
      </c>
      <c r="H310" s="209">
        <f t="shared" si="117"/>
        <v>0</v>
      </c>
      <c r="I310" s="209">
        <f t="shared" si="117"/>
        <v>0</v>
      </c>
      <c r="J310" s="209">
        <f t="shared" si="117"/>
        <v>0</v>
      </c>
      <c r="K310" s="209">
        <f t="shared" si="117"/>
        <v>0</v>
      </c>
      <c r="L310" s="209">
        <f t="shared" si="117"/>
        <v>0</v>
      </c>
      <c r="M310" s="209">
        <f t="shared" si="117"/>
        <v>0</v>
      </c>
      <c r="N310" s="209">
        <f t="shared" si="117"/>
        <v>0</v>
      </c>
      <c r="O310" s="209">
        <f t="shared" si="117"/>
        <v>0</v>
      </c>
      <c r="P310" s="209">
        <f t="shared" si="117"/>
        <v>0</v>
      </c>
      <c r="Q310" s="209">
        <f t="shared" si="117"/>
        <v>0</v>
      </c>
      <c r="R310" s="209">
        <f t="shared" si="117"/>
        <v>0</v>
      </c>
      <c r="S310" s="209">
        <f t="shared" si="116"/>
        <v>0</v>
      </c>
      <c r="T310" s="209">
        <f t="shared" si="116"/>
        <v>0</v>
      </c>
      <c r="U310" s="209">
        <f t="shared" si="116"/>
        <v>0</v>
      </c>
      <c r="V310" s="209">
        <f t="shared" si="116"/>
        <v>0</v>
      </c>
      <c r="W310" s="209">
        <f t="shared" si="116"/>
        <v>0</v>
      </c>
      <c r="X310" s="209">
        <f t="shared" si="116"/>
        <v>0</v>
      </c>
      <c r="Y310" s="209">
        <f t="shared" si="116"/>
        <v>0</v>
      </c>
      <c r="Z310" s="209">
        <f t="shared" si="116"/>
        <v>0</v>
      </c>
      <c r="AA310" s="209">
        <f t="shared" si="116"/>
        <v>0</v>
      </c>
      <c r="AB310" s="209">
        <f t="shared" si="116"/>
        <v>0</v>
      </c>
      <c r="AC310" s="209">
        <f t="shared" si="116"/>
        <v>0</v>
      </c>
      <c r="AD310" s="209">
        <f t="shared" si="116"/>
        <v>0</v>
      </c>
      <c r="AE310" s="209">
        <f t="shared" si="116"/>
        <v>0</v>
      </c>
      <c r="AF310" s="210">
        <f t="shared" si="116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v>0</v>
      </c>
      <c r="C311" s="212">
        <v>0</v>
      </c>
      <c r="D311" s="212">
        <v>0</v>
      </c>
      <c r="E311" s="212">
        <v>0</v>
      </c>
      <c r="F311" s="212">
        <f t="shared" ref="F311:AG311" si="118">SUM(F180:F310)</f>
        <v>0</v>
      </c>
      <c r="G311" s="212">
        <f t="shared" si="118"/>
        <v>0</v>
      </c>
      <c r="H311" s="212">
        <f t="shared" si="118"/>
        <v>0</v>
      </c>
      <c r="I311" s="212">
        <f t="shared" si="118"/>
        <v>0</v>
      </c>
      <c r="J311" s="212">
        <f t="shared" si="118"/>
        <v>0</v>
      </c>
      <c r="K311" s="212">
        <f t="shared" si="118"/>
        <v>0</v>
      </c>
      <c r="L311" s="212">
        <f t="shared" si="118"/>
        <v>0</v>
      </c>
      <c r="M311" s="212">
        <f t="shared" si="118"/>
        <v>0</v>
      </c>
      <c r="N311" s="212">
        <f t="shared" si="118"/>
        <v>0</v>
      </c>
      <c r="O311" s="212">
        <f t="shared" si="118"/>
        <v>0</v>
      </c>
      <c r="P311" s="212">
        <f t="shared" si="118"/>
        <v>0</v>
      </c>
      <c r="Q311" s="212">
        <f t="shared" si="118"/>
        <v>0</v>
      </c>
      <c r="R311" s="212">
        <f t="shared" si="118"/>
        <v>0</v>
      </c>
      <c r="S311" s="212">
        <f t="shared" si="118"/>
        <v>0</v>
      </c>
      <c r="T311" s="212">
        <f t="shared" si="118"/>
        <v>0</v>
      </c>
      <c r="U311" s="212">
        <f t="shared" si="118"/>
        <v>0</v>
      </c>
      <c r="V311" s="212">
        <f t="shared" si="118"/>
        <v>0</v>
      </c>
      <c r="W311" s="212">
        <f t="shared" si="118"/>
        <v>0</v>
      </c>
      <c r="X311" s="212">
        <f t="shared" si="118"/>
        <v>0</v>
      </c>
      <c r="Y311" s="212">
        <f t="shared" si="118"/>
        <v>0</v>
      </c>
      <c r="Z311" s="212">
        <f t="shared" si="118"/>
        <v>0</v>
      </c>
      <c r="AA311" s="212">
        <f t="shared" si="118"/>
        <v>0</v>
      </c>
      <c r="AB311" s="212">
        <f t="shared" si="118"/>
        <v>0</v>
      </c>
      <c r="AC311" s="212">
        <f t="shared" si="118"/>
        <v>0</v>
      </c>
      <c r="AD311" s="212">
        <f t="shared" si="118"/>
        <v>0</v>
      </c>
      <c r="AE311" s="212">
        <f t="shared" si="118"/>
        <v>0</v>
      </c>
      <c r="AF311" s="213">
        <f t="shared" si="118"/>
        <v>0</v>
      </c>
      <c r="AG311" s="214">
        <f t="shared" si="118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v>0</v>
      </c>
      <c r="D313" s="181">
        <v>0</v>
      </c>
      <c r="E313" s="181">
        <v>0</v>
      </c>
      <c r="F313" s="181">
        <f t="shared" ref="F313:R328" si="119">E313</f>
        <v>0</v>
      </c>
      <c r="G313" s="181">
        <f t="shared" si="119"/>
        <v>0</v>
      </c>
      <c r="H313" s="181">
        <f t="shared" si="119"/>
        <v>0</v>
      </c>
      <c r="I313" s="181">
        <f t="shared" si="119"/>
        <v>0</v>
      </c>
      <c r="J313" s="181">
        <f t="shared" si="119"/>
        <v>0</v>
      </c>
      <c r="K313" s="181">
        <f t="shared" si="119"/>
        <v>0</v>
      </c>
      <c r="L313" s="181">
        <f t="shared" si="119"/>
        <v>0</v>
      </c>
      <c r="M313" s="181">
        <f t="shared" si="119"/>
        <v>0</v>
      </c>
      <c r="N313" s="181">
        <f t="shared" si="119"/>
        <v>0</v>
      </c>
      <c r="O313" s="181">
        <f t="shared" si="119"/>
        <v>0</v>
      </c>
      <c r="P313" s="181">
        <f t="shared" si="119"/>
        <v>0</v>
      </c>
      <c r="Q313" s="181">
        <f t="shared" si="119"/>
        <v>0</v>
      </c>
      <c r="R313" s="181">
        <f t="shared" si="119"/>
        <v>0</v>
      </c>
      <c r="S313" s="181">
        <f t="shared" ref="S313:AF331" si="120">R313</f>
        <v>0</v>
      </c>
      <c r="T313" s="181">
        <f t="shared" si="120"/>
        <v>0</v>
      </c>
      <c r="U313" s="181">
        <f t="shared" si="120"/>
        <v>0</v>
      </c>
      <c r="V313" s="181">
        <f t="shared" si="120"/>
        <v>0</v>
      </c>
      <c r="W313" s="181">
        <f t="shared" si="120"/>
        <v>0</v>
      </c>
      <c r="X313" s="181">
        <f t="shared" si="120"/>
        <v>0</v>
      </c>
      <c r="Y313" s="181">
        <f t="shared" si="120"/>
        <v>0</v>
      </c>
      <c r="Z313" s="181">
        <f t="shared" si="120"/>
        <v>0</v>
      </c>
      <c r="AA313" s="181">
        <f t="shared" si="120"/>
        <v>0</v>
      </c>
      <c r="AB313" s="181">
        <f t="shared" si="120"/>
        <v>0</v>
      </c>
      <c r="AC313" s="181">
        <f t="shared" si="120"/>
        <v>0</v>
      </c>
      <c r="AD313" s="181">
        <f t="shared" si="120"/>
        <v>0</v>
      </c>
      <c r="AE313" s="181">
        <f t="shared" si="120"/>
        <v>0</v>
      </c>
      <c r="AF313" s="194">
        <f t="shared" si="120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v>0</v>
      </c>
      <c r="D314" s="183">
        <v>0</v>
      </c>
      <c r="E314" s="183">
        <v>0</v>
      </c>
      <c r="F314" s="183">
        <f t="shared" si="119"/>
        <v>0</v>
      </c>
      <c r="G314" s="183">
        <f t="shared" si="119"/>
        <v>0</v>
      </c>
      <c r="H314" s="183">
        <f t="shared" si="119"/>
        <v>0</v>
      </c>
      <c r="I314" s="183">
        <f t="shared" si="119"/>
        <v>0</v>
      </c>
      <c r="J314" s="183">
        <f t="shared" si="119"/>
        <v>0</v>
      </c>
      <c r="K314" s="183">
        <f t="shared" si="119"/>
        <v>0</v>
      </c>
      <c r="L314" s="183">
        <f t="shared" si="119"/>
        <v>0</v>
      </c>
      <c r="M314" s="183">
        <f t="shared" si="119"/>
        <v>0</v>
      </c>
      <c r="N314" s="183">
        <f t="shared" si="119"/>
        <v>0</v>
      </c>
      <c r="O314" s="183">
        <f t="shared" si="119"/>
        <v>0</v>
      </c>
      <c r="P314" s="183">
        <f t="shared" si="119"/>
        <v>0</v>
      </c>
      <c r="Q314" s="183">
        <f t="shared" si="119"/>
        <v>0</v>
      </c>
      <c r="R314" s="183">
        <f t="shared" si="119"/>
        <v>0</v>
      </c>
      <c r="S314" s="183">
        <f t="shared" si="120"/>
        <v>0</v>
      </c>
      <c r="T314" s="183">
        <f t="shared" si="120"/>
        <v>0</v>
      </c>
      <c r="U314" s="183">
        <f t="shared" si="120"/>
        <v>0</v>
      </c>
      <c r="V314" s="183">
        <f t="shared" si="120"/>
        <v>0</v>
      </c>
      <c r="W314" s="183">
        <f t="shared" si="120"/>
        <v>0</v>
      </c>
      <c r="X314" s="183">
        <f t="shared" si="120"/>
        <v>0</v>
      </c>
      <c r="Y314" s="183">
        <f t="shared" si="120"/>
        <v>0</v>
      </c>
      <c r="Z314" s="183">
        <f t="shared" si="120"/>
        <v>0</v>
      </c>
      <c r="AA314" s="183">
        <f t="shared" si="120"/>
        <v>0</v>
      </c>
      <c r="AB314" s="183">
        <f t="shared" si="120"/>
        <v>0</v>
      </c>
      <c r="AC314" s="183">
        <f t="shared" si="120"/>
        <v>0</v>
      </c>
      <c r="AD314" s="183">
        <f t="shared" si="120"/>
        <v>0</v>
      </c>
      <c r="AE314" s="183">
        <f t="shared" si="120"/>
        <v>0</v>
      </c>
      <c r="AF314" s="196">
        <f t="shared" si="120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v>0</v>
      </c>
      <c r="D315" s="183">
        <v>0</v>
      </c>
      <c r="E315" s="183">
        <v>0</v>
      </c>
      <c r="F315" s="183">
        <f t="shared" si="119"/>
        <v>0</v>
      </c>
      <c r="G315" s="183">
        <f t="shared" si="119"/>
        <v>0</v>
      </c>
      <c r="H315" s="183">
        <f t="shared" si="119"/>
        <v>0</v>
      </c>
      <c r="I315" s="183">
        <f t="shared" si="119"/>
        <v>0</v>
      </c>
      <c r="J315" s="183">
        <f t="shared" si="119"/>
        <v>0</v>
      </c>
      <c r="K315" s="183">
        <f t="shared" si="119"/>
        <v>0</v>
      </c>
      <c r="L315" s="183">
        <f t="shared" si="119"/>
        <v>0</v>
      </c>
      <c r="M315" s="183">
        <f t="shared" si="119"/>
        <v>0</v>
      </c>
      <c r="N315" s="183">
        <f t="shared" si="119"/>
        <v>0</v>
      </c>
      <c r="O315" s="183">
        <f t="shared" si="119"/>
        <v>0</v>
      </c>
      <c r="P315" s="183">
        <f t="shared" si="119"/>
        <v>0</v>
      </c>
      <c r="Q315" s="183">
        <f t="shared" si="119"/>
        <v>0</v>
      </c>
      <c r="R315" s="183">
        <f t="shared" si="119"/>
        <v>0</v>
      </c>
      <c r="S315" s="183">
        <f t="shared" si="120"/>
        <v>0</v>
      </c>
      <c r="T315" s="183">
        <f t="shared" si="120"/>
        <v>0</v>
      </c>
      <c r="U315" s="183">
        <f t="shared" si="120"/>
        <v>0</v>
      </c>
      <c r="V315" s="183">
        <f t="shared" si="120"/>
        <v>0</v>
      </c>
      <c r="W315" s="183">
        <f t="shared" si="120"/>
        <v>0</v>
      </c>
      <c r="X315" s="183">
        <f t="shared" si="120"/>
        <v>0</v>
      </c>
      <c r="Y315" s="183">
        <f t="shared" si="120"/>
        <v>0</v>
      </c>
      <c r="Z315" s="183">
        <f t="shared" si="120"/>
        <v>0</v>
      </c>
      <c r="AA315" s="183">
        <f t="shared" si="120"/>
        <v>0</v>
      </c>
      <c r="AB315" s="183">
        <f t="shared" si="120"/>
        <v>0</v>
      </c>
      <c r="AC315" s="183">
        <f t="shared" si="120"/>
        <v>0</v>
      </c>
      <c r="AD315" s="183">
        <f t="shared" si="120"/>
        <v>0</v>
      </c>
      <c r="AE315" s="183">
        <f t="shared" si="120"/>
        <v>0</v>
      </c>
      <c r="AF315" s="196">
        <f t="shared" si="120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v>0</v>
      </c>
      <c r="D316" s="183">
        <v>0</v>
      </c>
      <c r="E316" s="183">
        <v>0</v>
      </c>
      <c r="F316" s="183">
        <f t="shared" si="119"/>
        <v>0</v>
      </c>
      <c r="G316" s="183">
        <f t="shared" si="119"/>
        <v>0</v>
      </c>
      <c r="H316" s="183">
        <f t="shared" si="119"/>
        <v>0</v>
      </c>
      <c r="I316" s="183">
        <f t="shared" si="119"/>
        <v>0</v>
      </c>
      <c r="J316" s="183">
        <f t="shared" si="119"/>
        <v>0</v>
      </c>
      <c r="K316" s="183">
        <f t="shared" si="119"/>
        <v>0</v>
      </c>
      <c r="L316" s="183">
        <f t="shared" si="119"/>
        <v>0</v>
      </c>
      <c r="M316" s="183">
        <f t="shared" si="119"/>
        <v>0</v>
      </c>
      <c r="N316" s="183">
        <f t="shared" si="119"/>
        <v>0</v>
      </c>
      <c r="O316" s="183">
        <f t="shared" si="119"/>
        <v>0</v>
      </c>
      <c r="P316" s="183">
        <f t="shared" si="119"/>
        <v>0</v>
      </c>
      <c r="Q316" s="183">
        <f t="shared" si="119"/>
        <v>0</v>
      </c>
      <c r="R316" s="183">
        <f t="shared" si="119"/>
        <v>0</v>
      </c>
      <c r="S316" s="183">
        <f t="shared" si="120"/>
        <v>0</v>
      </c>
      <c r="T316" s="183">
        <f t="shared" si="120"/>
        <v>0</v>
      </c>
      <c r="U316" s="183">
        <f t="shared" si="120"/>
        <v>0</v>
      </c>
      <c r="V316" s="183">
        <f t="shared" si="120"/>
        <v>0</v>
      </c>
      <c r="W316" s="183">
        <f t="shared" si="120"/>
        <v>0</v>
      </c>
      <c r="X316" s="183">
        <f t="shared" si="120"/>
        <v>0</v>
      </c>
      <c r="Y316" s="183">
        <f t="shared" si="120"/>
        <v>0</v>
      </c>
      <c r="Z316" s="183">
        <f t="shared" si="120"/>
        <v>0</v>
      </c>
      <c r="AA316" s="183">
        <f t="shared" si="120"/>
        <v>0</v>
      </c>
      <c r="AB316" s="183">
        <f t="shared" si="120"/>
        <v>0</v>
      </c>
      <c r="AC316" s="183">
        <f t="shared" si="120"/>
        <v>0</v>
      </c>
      <c r="AD316" s="183">
        <f t="shared" si="120"/>
        <v>0</v>
      </c>
      <c r="AE316" s="183">
        <f t="shared" si="120"/>
        <v>0</v>
      </c>
      <c r="AF316" s="196">
        <f t="shared" si="120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v>0</v>
      </c>
      <c r="D317" s="183">
        <v>0</v>
      </c>
      <c r="E317" s="183">
        <v>0</v>
      </c>
      <c r="F317" s="183">
        <f t="shared" si="119"/>
        <v>0</v>
      </c>
      <c r="G317" s="183">
        <f t="shared" si="119"/>
        <v>0</v>
      </c>
      <c r="H317" s="183">
        <f t="shared" si="119"/>
        <v>0</v>
      </c>
      <c r="I317" s="183">
        <f t="shared" si="119"/>
        <v>0</v>
      </c>
      <c r="J317" s="183">
        <f t="shared" si="119"/>
        <v>0</v>
      </c>
      <c r="K317" s="183">
        <f t="shared" si="119"/>
        <v>0</v>
      </c>
      <c r="L317" s="183">
        <f t="shared" si="119"/>
        <v>0</v>
      </c>
      <c r="M317" s="183">
        <f t="shared" si="119"/>
        <v>0</v>
      </c>
      <c r="N317" s="183">
        <f t="shared" si="119"/>
        <v>0</v>
      </c>
      <c r="O317" s="183">
        <f t="shared" si="119"/>
        <v>0</v>
      </c>
      <c r="P317" s="183">
        <f t="shared" si="119"/>
        <v>0</v>
      </c>
      <c r="Q317" s="183">
        <f t="shared" si="119"/>
        <v>0</v>
      </c>
      <c r="R317" s="183">
        <f t="shared" si="119"/>
        <v>0</v>
      </c>
      <c r="S317" s="183">
        <f t="shared" si="120"/>
        <v>0</v>
      </c>
      <c r="T317" s="183">
        <f t="shared" si="120"/>
        <v>0</v>
      </c>
      <c r="U317" s="183">
        <f t="shared" si="120"/>
        <v>0</v>
      </c>
      <c r="V317" s="183">
        <f t="shared" si="120"/>
        <v>0</v>
      </c>
      <c r="W317" s="183">
        <f t="shared" si="120"/>
        <v>0</v>
      </c>
      <c r="X317" s="183">
        <f t="shared" si="120"/>
        <v>0</v>
      </c>
      <c r="Y317" s="183">
        <f t="shared" si="120"/>
        <v>0</v>
      </c>
      <c r="Z317" s="183">
        <f t="shared" si="120"/>
        <v>0</v>
      </c>
      <c r="AA317" s="183">
        <f t="shared" si="120"/>
        <v>0</v>
      </c>
      <c r="AB317" s="183">
        <f t="shared" si="120"/>
        <v>0</v>
      </c>
      <c r="AC317" s="183">
        <f t="shared" si="120"/>
        <v>0</v>
      </c>
      <c r="AD317" s="183">
        <f t="shared" si="120"/>
        <v>0</v>
      </c>
      <c r="AE317" s="183">
        <f t="shared" si="120"/>
        <v>0</v>
      </c>
      <c r="AF317" s="196">
        <f t="shared" si="120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v>0</v>
      </c>
      <c r="D318" s="183">
        <v>0</v>
      </c>
      <c r="E318" s="183">
        <v>0</v>
      </c>
      <c r="F318" s="183">
        <f t="shared" si="119"/>
        <v>0</v>
      </c>
      <c r="G318" s="183">
        <f t="shared" si="119"/>
        <v>0</v>
      </c>
      <c r="H318" s="183">
        <f t="shared" si="119"/>
        <v>0</v>
      </c>
      <c r="I318" s="183">
        <f t="shared" si="119"/>
        <v>0</v>
      </c>
      <c r="J318" s="183">
        <f t="shared" si="119"/>
        <v>0</v>
      </c>
      <c r="K318" s="183">
        <f t="shared" si="119"/>
        <v>0</v>
      </c>
      <c r="L318" s="183">
        <f t="shared" si="119"/>
        <v>0</v>
      </c>
      <c r="M318" s="183">
        <f t="shared" si="119"/>
        <v>0</v>
      </c>
      <c r="N318" s="183">
        <f t="shared" si="119"/>
        <v>0</v>
      </c>
      <c r="O318" s="183">
        <f t="shared" si="119"/>
        <v>0</v>
      </c>
      <c r="P318" s="183">
        <f t="shared" si="119"/>
        <v>0</v>
      </c>
      <c r="Q318" s="183">
        <f t="shared" si="119"/>
        <v>0</v>
      </c>
      <c r="R318" s="183">
        <f t="shared" si="119"/>
        <v>0</v>
      </c>
      <c r="S318" s="183">
        <f t="shared" si="120"/>
        <v>0</v>
      </c>
      <c r="T318" s="183">
        <f t="shared" si="120"/>
        <v>0</v>
      </c>
      <c r="U318" s="183">
        <f t="shared" si="120"/>
        <v>0</v>
      </c>
      <c r="V318" s="183">
        <f t="shared" si="120"/>
        <v>0</v>
      </c>
      <c r="W318" s="183">
        <f t="shared" si="120"/>
        <v>0</v>
      </c>
      <c r="X318" s="183">
        <f t="shared" si="120"/>
        <v>0</v>
      </c>
      <c r="Y318" s="183">
        <f t="shared" si="120"/>
        <v>0</v>
      </c>
      <c r="Z318" s="183">
        <f t="shared" si="120"/>
        <v>0</v>
      </c>
      <c r="AA318" s="183">
        <f t="shared" si="120"/>
        <v>0</v>
      </c>
      <c r="AB318" s="183">
        <f t="shared" si="120"/>
        <v>0</v>
      </c>
      <c r="AC318" s="183">
        <f t="shared" si="120"/>
        <v>0</v>
      </c>
      <c r="AD318" s="183">
        <f t="shared" si="120"/>
        <v>0</v>
      </c>
      <c r="AE318" s="183">
        <f t="shared" si="120"/>
        <v>0</v>
      </c>
      <c r="AF318" s="196">
        <f t="shared" si="120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v>0</v>
      </c>
      <c r="D319" s="183">
        <v>0</v>
      </c>
      <c r="E319" s="183">
        <v>0</v>
      </c>
      <c r="F319" s="183">
        <f t="shared" si="119"/>
        <v>0</v>
      </c>
      <c r="G319" s="183">
        <f t="shared" si="119"/>
        <v>0</v>
      </c>
      <c r="H319" s="183">
        <f t="shared" si="119"/>
        <v>0</v>
      </c>
      <c r="I319" s="183">
        <f t="shared" si="119"/>
        <v>0</v>
      </c>
      <c r="J319" s="183">
        <f t="shared" si="119"/>
        <v>0</v>
      </c>
      <c r="K319" s="183">
        <f t="shared" si="119"/>
        <v>0</v>
      </c>
      <c r="L319" s="183">
        <f t="shared" si="119"/>
        <v>0</v>
      </c>
      <c r="M319" s="183">
        <f t="shared" si="119"/>
        <v>0</v>
      </c>
      <c r="N319" s="183">
        <f t="shared" si="119"/>
        <v>0</v>
      </c>
      <c r="O319" s="183">
        <f t="shared" si="119"/>
        <v>0</v>
      </c>
      <c r="P319" s="183">
        <f t="shared" si="119"/>
        <v>0</v>
      </c>
      <c r="Q319" s="183">
        <f t="shared" si="119"/>
        <v>0</v>
      </c>
      <c r="R319" s="183">
        <f t="shared" si="119"/>
        <v>0</v>
      </c>
      <c r="S319" s="183">
        <f t="shared" si="120"/>
        <v>0</v>
      </c>
      <c r="T319" s="183">
        <f t="shared" si="120"/>
        <v>0</v>
      </c>
      <c r="U319" s="183">
        <f t="shared" si="120"/>
        <v>0</v>
      </c>
      <c r="V319" s="183">
        <f t="shared" si="120"/>
        <v>0</v>
      </c>
      <c r="W319" s="183">
        <f t="shared" si="120"/>
        <v>0</v>
      </c>
      <c r="X319" s="183">
        <f t="shared" si="120"/>
        <v>0</v>
      </c>
      <c r="Y319" s="183">
        <f t="shared" si="120"/>
        <v>0</v>
      </c>
      <c r="Z319" s="183">
        <f t="shared" si="120"/>
        <v>0</v>
      </c>
      <c r="AA319" s="183">
        <f t="shared" si="120"/>
        <v>0</v>
      </c>
      <c r="AB319" s="183">
        <f t="shared" si="120"/>
        <v>0</v>
      </c>
      <c r="AC319" s="183">
        <f t="shared" si="120"/>
        <v>0</v>
      </c>
      <c r="AD319" s="183">
        <f t="shared" si="120"/>
        <v>0</v>
      </c>
      <c r="AE319" s="183">
        <f t="shared" si="120"/>
        <v>0</v>
      </c>
      <c r="AF319" s="196">
        <f t="shared" si="120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v>0</v>
      </c>
      <c r="D320" s="183">
        <v>0</v>
      </c>
      <c r="E320" s="183">
        <v>0</v>
      </c>
      <c r="F320" s="183">
        <f t="shared" si="119"/>
        <v>0</v>
      </c>
      <c r="G320" s="183">
        <f t="shared" si="119"/>
        <v>0</v>
      </c>
      <c r="H320" s="183">
        <f t="shared" si="119"/>
        <v>0</v>
      </c>
      <c r="I320" s="183">
        <f t="shared" si="119"/>
        <v>0</v>
      </c>
      <c r="J320" s="183">
        <f t="shared" si="119"/>
        <v>0</v>
      </c>
      <c r="K320" s="183">
        <f t="shared" si="119"/>
        <v>0</v>
      </c>
      <c r="L320" s="183">
        <f t="shared" si="119"/>
        <v>0</v>
      </c>
      <c r="M320" s="183">
        <f t="shared" si="119"/>
        <v>0</v>
      </c>
      <c r="N320" s="183">
        <f t="shared" si="119"/>
        <v>0</v>
      </c>
      <c r="O320" s="183">
        <f t="shared" si="119"/>
        <v>0</v>
      </c>
      <c r="P320" s="183">
        <f t="shared" si="119"/>
        <v>0</v>
      </c>
      <c r="Q320" s="183">
        <f t="shared" si="119"/>
        <v>0</v>
      </c>
      <c r="R320" s="183">
        <f t="shared" si="119"/>
        <v>0</v>
      </c>
      <c r="S320" s="183">
        <f t="shared" si="120"/>
        <v>0</v>
      </c>
      <c r="T320" s="183">
        <f t="shared" si="120"/>
        <v>0</v>
      </c>
      <c r="U320" s="183">
        <f t="shared" si="120"/>
        <v>0</v>
      </c>
      <c r="V320" s="183">
        <f t="shared" si="120"/>
        <v>0</v>
      </c>
      <c r="W320" s="183">
        <f t="shared" si="120"/>
        <v>0</v>
      </c>
      <c r="X320" s="183">
        <f t="shared" si="120"/>
        <v>0</v>
      </c>
      <c r="Y320" s="183">
        <f t="shared" si="120"/>
        <v>0</v>
      </c>
      <c r="Z320" s="183">
        <f t="shared" si="120"/>
        <v>0</v>
      </c>
      <c r="AA320" s="183">
        <f t="shared" si="120"/>
        <v>0</v>
      </c>
      <c r="AB320" s="183">
        <f t="shared" si="120"/>
        <v>0</v>
      </c>
      <c r="AC320" s="183">
        <f t="shared" si="120"/>
        <v>0</v>
      </c>
      <c r="AD320" s="183">
        <f t="shared" si="120"/>
        <v>0</v>
      </c>
      <c r="AE320" s="183">
        <f t="shared" si="120"/>
        <v>0</v>
      </c>
      <c r="AF320" s="196">
        <f t="shared" si="120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v>0</v>
      </c>
      <c r="D321" s="183">
        <v>0</v>
      </c>
      <c r="E321" s="183">
        <v>0</v>
      </c>
      <c r="F321" s="183">
        <f t="shared" si="119"/>
        <v>0</v>
      </c>
      <c r="G321" s="183">
        <f t="shared" si="119"/>
        <v>0</v>
      </c>
      <c r="H321" s="183">
        <f t="shared" si="119"/>
        <v>0</v>
      </c>
      <c r="I321" s="183">
        <f t="shared" si="119"/>
        <v>0</v>
      </c>
      <c r="J321" s="183">
        <f t="shared" si="119"/>
        <v>0</v>
      </c>
      <c r="K321" s="183">
        <f t="shared" si="119"/>
        <v>0</v>
      </c>
      <c r="L321" s="183">
        <f t="shared" si="119"/>
        <v>0</v>
      </c>
      <c r="M321" s="183">
        <f t="shared" si="119"/>
        <v>0</v>
      </c>
      <c r="N321" s="183">
        <f t="shared" si="119"/>
        <v>0</v>
      </c>
      <c r="O321" s="183">
        <f t="shared" si="119"/>
        <v>0</v>
      </c>
      <c r="P321" s="183">
        <f t="shared" si="119"/>
        <v>0</v>
      </c>
      <c r="Q321" s="183">
        <f t="shared" si="119"/>
        <v>0</v>
      </c>
      <c r="R321" s="183">
        <f t="shared" si="119"/>
        <v>0</v>
      </c>
      <c r="S321" s="183">
        <f t="shared" si="120"/>
        <v>0</v>
      </c>
      <c r="T321" s="183">
        <f t="shared" si="120"/>
        <v>0</v>
      </c>
      <c r="U321" s="183">
        <f t="shared" si="120"/>
        <v>0</v>
      </c>
      <c r="V321" s="183">
        <f t="shared" si="120"/>
        <v>0</v>
      </c>
      <c r="W321" s="183">
        <f t="shared" si="120"/>
        <v>0</v>
      </c>
      <c r="X321" s="183">
        <f t="shared" si="120"/>
        <v>0</v>
      </c>
      <c r="Y321" s="183">
        <f t="shared" si="120"/>
        <v>0</v>
      </c>
      <c r="Z321" s="183">
        <f t="shared" si="120"/>
        <v>0</v>
      </c>
      <c r="AA321" s="183">
        <f t="shared" si="120"/>
        <v>0</v>
      </c>
      <c r="AB321" s="183">
        <f t="shared" si="120"/>
        <v>0</v>
      </c>
      <c r="AC321" s="183">
        <f t="shared" si="120"/>
        <v>0</v>
      </c>
      <c r="AD321" s="183">
        <f t="shared" si="120"/>
        <v>0</v>
      </c>
      <c r="AE321" s="183">
        <f t="shared" si="120"/>
        <v>0</v>
      </c>
      <c r="AF321" s="196">
        <f t="shared" si="120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v>0</v>
      </c>
      <c r="D322" s="183">
        <v>0</v>
      </c>
      <c r="E322" s="183">
        <v>0</v>
      </c>
      <c r="F322" s="183">
        <f t="shared" si="119"/>
        <v>0</v>
      </c>
      <c r="G322" s="183">
        <f t="shared" si="119"/>
        <v>0</v>
      </c>
      <c r="H322" s="183">
        <f t="shared" si="119"/>
        <v>0</v>
      </c>
      <c r="I322" s="183">
        <f t="shared" si="119"/>
        <v>0</v>
      </c>
      <c r="J322" s="183">
        <f t="shared" si="119"/>
        <v>0</v>
      </c>
      <c r="K322" s="183">
        <f t="shared" si="119"/>
        <v>0</v>
      </c>
      <c r="L322" s="183">
        <f t="shared" si="119"/>
        <v>0</v>
      </c>
      <c r="M322" s="183">
        <f t="shared" si="119"/>
        <v>0</v>
      </c>
      <c r="N322" s="183">
        <f t="shared" si="119"/>
        <v>0</v>
      </c>
      <c r="O322" s="183">
        <f t="shared" si="119"/>
        <v>0</v>
      </c>
      <c r="P322" s="183">
        <f t="shared" si="119"/>
        <v>0</v>
      </c>
      <c r="Q322" s="183">
        <f t="shared" si="119"/>
        <v>0</v>
      </c>
      <c r="R322" s="183">
        <f t="shared" si="119"/>
        <v>0</v>
      </c>
      <c r="S322" s="183">
        <f t="shared" si="120"/>
        <v>0</v>
      </c>
      <c r="T322" s="183">
        <f t="shared" si="120"/>
        <v>0</v>
      </c>
      <c r="U322" s="183">
        <f t="shared" si="120"/>
        <v>0</v>
      </c>
      <c r="V322" s="183">
        <f t="shared" si="120"/>
        <v>0</v>
      </c>
      <c r="W322" s="183">
        <f t="shared" si="120"/>
        <v>0</v>
      </c>
      <c r="X322" s="183">
        <f t="shared" si="120"/>
        <v>0</v>
      </c>
      <c r="Y322" s="183">
        <f t="shared" si="120"/>
        <v>0</v>
      </c>
      <c r="Z322" s="183">
        <f t="shared" si="120"/>
        <v>0</v>
      </c>
      <c r="AA322" s="183">
        <f t="shared" si="120"/>
        <v>0</v>
      </c>
      <c r="AB322" s="183">
        <f t="shared" si="120"/>
        <v>0</v>
      </c>
      <c r="AC322" s="183">
        <f t="shared" si="120"/>
        <v>0</v>
      </c>
      <c r="AD322" s="183">
        <f t="shared" si="120"/>
        <v>0</v>
      </c>
      <c r="AE322" s="183">
        <f t="shared" si="120"/>
        <v>0</v>
      </c>
      <c r="AF322" s="196">
        <f t="shared" si="120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v>0</v>
      </c>
      <c r="D323" s="183">
        <v>0</v>
      </c>
      <c r="E323" s="183">
        <v>0</v>
      </c>
      <c r="F323" s="183">
        <f t="shared" si="119"/>
        <v>0</v>
      </c>
      <c r="G323" s="183">
        <f t="shared" si="119"/>
        <v>0</v>
      </c>
      <c r="H323" s="183">
        <f t="shared" si="119"/>
        <v>0</v>
      </c>
      <c r="I323" s="183">
        <f t="shared" si="119"/>
        <v>0</v>
      </c>
      <c r="J323" s="183">
        <f t="shared" si="119"/>
        <v>0</v>
      </c>
      <c r="K323" s="183">
        <f t="shared" si="119"/>
        <v>0</v>
      </c>
      <c r="L323" s="183">
        <f t="shared" si="119"/>
        <v>0</v>
      </c>
      <c r="M323" s="183">
        <f t="shared" si="119"/>
        <v>0</v>
      </c>
      <c r="N323" s="183">
        <f t="shared" si="119"/>
        <v>0</v>
      </c>
      <c r="O323" s="183">
        <f t="shared" si="119"/>
        <v>0</v>
      </c>
      <c r="P323" s="183">
        <f t="shared" si="119"/>
        <v>0</v>
      </c>
      <c r="Q323" s="183">
        <f t="shared" si="119"/>
        <v>0</v>
      </c>
      <c r="R323" s="183">
        <f t="shared" si="119"/>
        <v>0</v>
      </c>
      <c r="S323" s="183">
        <f t="shared" si="120"/>
        <v>0</v>
      </c>
      <c r="T323" s="183">
        <f t="shared" si="120"/>
        <v>0</v>
      </c>
      <c r="U323" s="183">
        <f t="shared" si="120"/>
        <v>0</v>
      </c>
      <c r="V323" s="183">
        <f t="shared" si="120"/>
        <v>0</v>
      </c>
      <c r="W323" s="183">
        <f t="shared" si="120"/>
        <v>0</v>
      </c>
      <c r="X323" s="183">
        <f t="shared" si="120"/>
        <v>0</v>
      </c>
      <c r="Y323" s="183">
        <f t="shared" si="120"/>
        <v>0</v>
      </c>
      <c r="Z323" s="183">
        <f t="shared" si="120"/>
        <v>0</v>
      </c>
      <c r="AA323" s="183">
        <f t="shared" si="120"/>
        <v>0</v>
      </c>
      <c r="AB323" s="183">
        <f t="shared" si="120"/>
        <v>0</v>
      </c>
      <c r="AC323" s="183">
        <f t="shared" si="120"/>
        <v>0</v>
      </c>
      <c r="AD323" s="183">
        <f t="shared" si="120"/>
        <v>0</v>
      </c>
      <c r="AE323" s="183">
        <f t="shared" si="120"/>
        <v>0</v>
      </c>
      <c r="AF323" s="196">
        <f t="shared" si="120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v>0</v>
      </c>
      <c r="D324" s="183">
        <v>0</v>
      </c>
      <c r="E324" s="183">
        <v>0</v>
      </c>
      <c r="F324" s="183">
        <f t="shared" si="119"/>
        <v>0</v>
      </c>
      <c r="G324" s="183">
        <f t="shared" si="119"/>
        <v>0</v>
      </c>
      <c r="H324" s="183">
        <f t="shared" si="119"/>
        <v>0</v>
      </c>
      <c r="I324" s="183">
        <f t="shared" si="119"/>
        <v>0</v>
      </c>
      <c r="J324" s="183">
        <f t="shared" si="119"/>
        <v>0</v>
      </c>
      <c r="K324" s="183">
        <f t="shared" si="119"/>
        <v>0</v>
      </c>
      <c r="L324" s="183">
        <f t="shared" si="119"/>
        <v>0</v>
      </c>
      <c r="M324" s="183">
        <f t="shared" si="119"/>
        <v>0</v>
      </c>
      <c r="N324" s="183">
        <f t="shared" si="119"/>
        <v>0</v>
      </c>
      <c r="O324" s="183">
        <f t="shared" si="119"/>
        <v>0</v>
      </c>
      <c r="P324" s="183">
        <f t="shared" si="119"/>
        <v>0</v>
      </c>
      <c r="Q324" s="183">
        <f t="shared" si="119"/>
        <v>0</v>
      </c>
      <c r="R324" s="183">
        <f t="shared" si="119"/>
        <v>0</v>
      </c>
      <c r="S324" s="183">
        <f t="shared" si="120"/>
        <v>0</v>
      </c>
      <c r="T324" s="183">
        <f t="shared" si="120"/>
        <v>0</v>
      </c>
      <c r="U324" s="183">
        <f t="shared" si="120"/>
        <v>0</v>
      </c>
      <c r="V324" s="183">
        <f t="shared" si="120"/>
        <v>0</v>
      </c>
      <c r="W324" s="183">
        <f t="shared" si="120"/>
        <v>0</v>
      </c>
      <c r="X324" s="183">
        <f t="shared" si="120"/>
        <v>0</v>
      </c>
      <c r="Y324" s="183">
        <f t="shared" si="120"/>
        <v>0</v>
      </c>
      <c r="Z324" s="183">
        <f t="shared" si="120"/>
        <v>0</v>
      </c>
      <c r="AA324" s="183">
        <f t="shared" si="120"/>
        <v>0</v>
      </c>
      <c r="AB324" s="183">
        <f t="shared" si="120"/>
        <v>0</v>
      </c>
      <c r="AC324" s="183">
        <f t="shared" si="120"/>
        <v>0</v>
      </c>
      <c r="AD324" s="183">
        <f t="shared" si="120"/>
        <v>0</v>
      </c>
      <c r="AE324" s="183">
        <f t="shared" si="120"/>
        <v>0</v>
      </c>
      <c r="AF324" s="196">
        <f t="shared" si="120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v>0</v>
      </c>
      <c r="D325" s="183">
        <v>0</v>
      </c>
      <c r="E325" s="183">
        <v>0</v>
      </c>
      <c r="F325" s="183">
        <f t="shared" si="119"/>
        <v>0</v>
      </c>
      <c r="G325" s="183">
        <f t="shared" si="119"/>
        <v>0</v>
      </c>
      <c r="H325" s="183">
        <f t="shared" si="119"/>
        <v>0</v>
      </c>
      <c r="I325" s="183">
        <f t="shared" si="119"/>
        <v>0</v>
      </c>
      <c r="J325" s="183">
        <f t="shared" si="119"/>
        <v>0</v>
      </c>
      <c r="K325" s="183">
        <f t="shared" si="119"/>
        <v>0</v>
      </c>
      <c r="L325" s="183">
        <f t="shared" si="119"/>
        <v>0</v>
      </c>
      <c r="M325" s="183">
        <f t="shared" si="119"/>
        <v>0</v>
      </c>
      <c r="N325" s="183">
        <f t="shared" si="119"/>
        <v>0</v>
      </c>
      <c r="O325" s="183">
        <f t="shared" si="119"/>
        <v>0</v>
      </c>
      <c r="P325" s="183">
        <f t="shared" si="119"/>
        <v>0</v>
      </c>
      <c r="Q325" s="183">
        <f t="shared" si="119"/>
        <v>0</v>
      </c>
      <c r="R325" s="183">
        <f t="shared" si="119"/>
        <v>0</v>
      </c>
      <c r="S325" s="183">
        <f t="shared" si="120"/>
        <v>0</v>
      </c>
      <c r="T325" s="183">
        <f t="shared" si="120"/>
        <v>0</v>
      </c>
      <c r="U325" s="183">
        <f t="shared" si="120"/>
        <v>0</v>
      </c>
      <c r="V325" s="183">
        <f t="shared" si="120"/>
        <v>0</v>
      </c>
      <c r="W325" s="183">
        <f t="shared" si="120"/>
        <v>0</v>
      </c>
      <c r="X325" s="183">
        <f t="shared" si="120"/>
        <v>0</v>
      </c>
      <c r="Y325" s="183">
        <f t="shared" si="120"/>
        <v>0</v>
      </c>
      <c r="Z325" s="183">
        <f t="shared" si="120"/>
        <v>0</v>
      </c>
      <c r="AA325" s="183">
        <f t="shared" si="120"/>
        <v>0</v>
      </c>
      <c r="AB325" s="183">
        <f t="shared" si="120"/>
        <v>0</v>
      </c>
      <c r="AC325" s="183">
        <f t="shared" si="120"/>
        <v>0</v>
      </c>
      <c r="AD325" s="183">
        <f t="shared" si="120"/>
        <v>0</v>
      </c>
      <c r="AE325" s="183">
        <f t="shared" si="120"/>
        <v>0</v>
      </c>
      <c r="AF325" s="196">
        <f t="shared" si="120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v>0</v>
      </c>
      <c r="D326" s="183">
        <v>0</v>
      </c>
      <c r="E326" s="183">
        <v>0</v>
      </c>
      <c r="F326" s="183">
        <f t="shared" si="119"/>
        <v>0</v>
      </c>
      <c r="G326" s="183">
        <f t="shared" si="119"/>
        <v>0</v>
      </c>
      <c r="H326" s="183">
        <f t="shared" si="119"/>
        <v>0</v>
      </c>
      <c r="I326" s="183">
        <f t="shared" si="119"/>
        <v>0</v>
      </c>
      <c r="J326" s="183">
        <f t="shared" si="119"/>
        <v>0</v>
      </c>
      <c r="K326" s="183">
        <f t="shared" si="119"/>
        <v>0</v>
      </c>
      <c r="L326" s="183">
        <f t="shared" si="119"/>
        <v>0</v>
      </c>
      <c r="M326" s="183">
        <f t="shared" si="119"/>
        <v>0</v>
      </c>
      <c r="N326" s="183">
        <f t="shared" si="119"/>
        <v>0</v>
      </c>
      <c r="O326" s="183">
        <f t="shared" si="119"/>
        <v>0</v>
      </c>
      <c r="P326" s="183">
        <f t="shared" si="119"/>
        <v>0</v>
      </c>
      <c r="Q326" s="183">
        <f t="shared" si="119"/>
        <v>0</v>
      </c>
      <c r="R326" s="183">
        <f t="shared" si="119"/>
        <v>0</v>
      </c>
      <c r="S326" s="183">
        <f t="shared" si="120"/>
        <v>0</v>
      </c>
      <c r="T326" s="183">
        <f t="shared" si="120"/>
        <v>0</v>
      </c>
      <c r="U326" s="183">
        <f t="shared" si="120"/>
        <v>0</v>
      </c>
      <c r="V326" s="183">
        <f t="shared" si="120"/>
        <v>0</v>
      </c>
      <c r="W326" s="183">
        <f t="shared" si="120"/>
        <v>0</v>
      </c>
      <c r="X326" s="183">
        <f t="shared" si="120"/>
        <v>0</v>
      </c>
      <c r="Y326" s="183">
        <f t="shared" si="120"/>
        <v>0</v>
      </c>
      <c r="Z326" s="183">
        <f t="shared" si="120"/>
        <v>0</v>
      </c>
      <c r="AA326" s="183">
        <f t="shared" si="120"/>
        <v>0</v>
      </c>
      <c r="AB326" s="183">
        <f t="shared" si="120"/>
        <v>0</v>
      </c>
      <c r="AC326" s="183">
        <f t="shared" si="120"/>
        <v>0</v>
      </c>
      <c r="AD326" s="183">
        <f t="shared" si="120"/>
        <v>0</v>
      </c>
      <c r="AE326" s="183">
        <f t="shared" si="120"/>
        <v>0</v>
      </c>
      <c r="AF326" s="196">
        <f t="shared" si="120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v>0</v>
      </c>
      <c r="D327" s="183">
        <v>0</v>
      </c>
      <c r="E327" s="183">
        <v>0</v>
      </c>
      <c r="F327" s="183">
        <f t="shared" si="119"/>
        <v>0</v>
      </c>
      <c r="G327" s="183">
        <f t="shared" si="119"/>
        <v>0</v>
      </c>
      <c r="H327" s="183">
        <f t="shared" si="119"/>
        <v>0</v>
      </c>
      <c r="I327" s="183">
        <f t="shared" si="119"/>
        <v>0</v>
      </c>
      <c r="J327" s="183">
        <f t="shared" si="119"/>
        <v>0</v>
      </c>
      <c r="K327" s="183">
        <f t="shared" si="119"/>
        <v>0</v>
      </c>
      <c r="L327" s="183">
        <f t="shared" si="119"/>
        <v>0</v>
      </c>
      <c r="M327" s="183">
        <f t="shared" si="119"/>
        <v>0</v>
      </c>
      <c r="N327" s="183">
        <f t="shared" si="119"/>
        <v>0</v>
      </c>
      <c r="O327" s="183">
        <f t="shared" si="119"/>
        <v>0</v>
      </c>
      <c r="P327" s="183">
        <f t="shared" si="119"/>
        <v>0</v>
      </c>
      <c r="Q327" s="183">
        <f t="shared" si="119"/>
        <v>0</v>
      </c>
      <c r="R327" s="183">
        <f t="shared" si="119"/>
        <v>0</v>
      </c>
      <c r="S327" s="183">
        <f t="shared" si="120"/>
        <v>0</v>
      </c>
      <c r="T327" s="183">
        <f t="shared" si="120"/>
        <v>0</v>
      </c>
      <c r="U327" s="183">
        <f t="shared" si="120"/>
        <v>0</v>
      </c>
      <c r="V327" s="183">
        <f t="shared" si="120"/>
        <v>0</v>
      </c>
      <c r="W327" s="183">
        <f t="shared" si="120"/>
        <v>0</v>
      </c>
      <c r="X327" s="183">
        <f t="shared" si="120"/>
        <v>0</v>
      </c>
      <c r="Y327" s="183">
        <f t="shared" si="120"/>
        <v>0</v>
      </c>
      <c r="Z327" s="183">
        <f t="shared" si="120"/>
        <v>0</v>
      </c>
      <c r="AA327" s="183">
        <f t="shared" si="120"/>
        <v>0</v>
      </c>
      <c r="AB327" s="183">
        <f t="shared" si="120"/>
        <v>0</v>
      </c>
      <c r="AC327" s="183">
        <f t="shared" si="120"/>
        <v>0</v>
      </c>
      <c r="AD327" s="183">
        <f t="shared" si="120"/>
        <v>0</v>
      </c>
      <c r="AE327" s="183">
        <f t="shared" si="120"/>
        <v>0</v>
      </c>
      <c r="AF327" s="196">
        <f t="shared" si="120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v>0</v>
      </c>
      <c r="D328" s="183">
        <v>0</v>
      </c>
      <c r="E328" s="183">
        <v>0</v>
      </c>
      <c r="F328" s="183">
        <f t="shared" si="119"/>
        <v>0</v>
      </c>
      <c r="G328" s="183">
        <f t="shared" si="119"/>
        <v>0</v>
      </c>
      <c r="H328" s="183">
        <f t="shared" si="119"/>
        <v>0</v>
      </c>
      <c r="I328" s="183">
        <f t="shared" si="119"/>
        <v>0</v>
      </c>
      <c r="J328" s="183">
        <f t="shared" si="119"/>
        <v>0</v>
      </c>
      <c r="K328" s="183">
        <f t="shared" si="119"/>
        <v>0</v>
      </c>
      <c r="L328" s="183">
        <f t="shared" si="119"/>
        <v>0</v>
      </c>
      <c r="M328" s="183">
        <f t="shared" si="119"/>
        <v>0</v>
      </c>
      <c r="N328" s="183">
        <f t="shared" si="119"/>
        <v>0</v>
      </c>
      <c r="O328" s="183">
        <f t="shared" si="119"/>
        <v>0</v>
      </c>
      <c r="P328" s="183">
        <f t="shared" si="119"/>
        <v>0</v>
      </c>
      <c r="Q328" s="183">
        <f t="shared" si="119"/>
        <v>0</v>
      </c>
      <c r="R328" s="183">
        <f t="shared" ref="R328" si="121">Q328</f>
        <v>0</v>
      </c>
      <c r="S328" s="183">
        <f t="shared" si="120"/>
        <v>0</v>
      </c>
      <c r="T328" s="183">
        <f t="shared" si="120"/>
        <v>0</v>
      </c>
      <c r="U328" s="183">
        <f t="shared" si="120"/>
        <v>0</v>
      </c>
      <c r="V328" s="183">
        <f t="shared" si="120"/>
        <v>0</v>
      </c>
      <c r="W328" s="183">
        <f t="shared" si="120"/>
        <v>0</v>
      </c>
      <c r="X328" s="183">
        <f t="shared" si="120"/>
        <v>0</v>
      </c>
      <c r="Y328" s="183">
        <f t="shared" si="120"/>
        <v>0</v>
      </c>
      <c r="Z328" s="183">
        <f t="shared" si="120"/>
        <v>0</v>
      </c>
      <c r="AA328" s="183">
        <f t="shared" si="120"/>
        <v>0</v>
      </c>
      <c r="AB328" s="183">
        <f t="shared" si="120"/>
        <v>0</v>
      </c>
      <c r="AC328" s="183">
        <f t="shared" si="120"/>
        <v>0</v>
      </c>
      <c r="AD328" s="183">
        <f t="shared" si="120"/>
        <v>0</v>
      </c>
      <c r="AE328" s="183">
        <f t="shared" si="120"/>
        <v>0</v>
      </c>
      <c r="AF328" s="196">
        <f t="shared" si="120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v>0</v>
      </c>
      <c r="D329" s="183">
        <v>0</v>
      </c>
      <c r="E329" s="183">
        <v>0</v>
      </c>
      <c r="F329" s="183">
        <f t="shared" ref="F329:R334" si="122">E329</f>
        <v>0</v>
      </c>
      <c r="G329" s="183">
        <f t="shared" si="122"/>
        <v>0</v>
      </c>
      <c r="H329" s="183">
        <f t="shared" si="122"/>
        <v>0</v>
      </c>
      <c r="I329" s="183">
        <f t="shared" si="122"/>
        <v>0</v>
      </c>
      <c r="J329" s="183">
        <f t="shared" si="122"/>
        <v>0</v>
      </c>
      <c r="K329" s="183">
        <f t="shared" si="122"/>
        <v>0</v>
      </c>
      <c r="L329" s="183">
        <f t="shared" si="122"/>
        <v>0</v>
      </c>
      <c r="M329" s="183">
        <f t="shared" si="122"/>
        <v>0</v>
      </c>
      <c r="N329" s="183">
        <f t="shared" si="122"/>
        <v>0</v>
      </c>
      <c r="O329" s="183">
        <f t="shared" si="122"/>
        <v>0</v>
      </c>
      <c r="P329" s="183">
        <f t="shared" si="122"/>
        <v>0</v>
      </c>
      <c r="Q329" s="183">
        <f t="shared" si="122"/>
        <v>0</v>
      </c>
      <c r="R329" s="183">
        <f t="shared" si="122"/>
        <v>0</v>
      </c>
      <c r="S329" s="183">
        <f t="shared" si="120"/>
        <v>0</v>
      </c>
      <c r="T329" s="183">
        <f t="shared" si="120"/>
        <v>0</v>
      </c>
      <c r="U329" s="183">
        <f t="shared" si="120"/>
        <v>0</v>
      </c>
      <c r="V329" s="183">
        <f t="shared" si="120"/>
        <v>0</v>
      </c>
      <c r="W329" s="183">
        <f t="shared" si="120"/>
        <v>0</v>
      </c>
      <c r="X329" s="183">
        <f t="shared" si="120"/>
        <v>0</v>
      </c>
      <c r="Y329" s="183">
        <f t="shared" si="120"/>
        <v>0</v>
      </c>
      <c r="Z329" s="183">
        <f t="shared" si="120"/>
        <v>0</v>
      </c>
      <c r="AA329" s="183">
        <f t="shared" si="120"/>
        <v>0</v>
      </c>
      <c r="AB329" s="183">
        <f t="shared" si="120"/>
        <v>0</v>
      </c>
      <c r="AC329" s="183">
        <f t="shared" si="120"/>
        <v>0</v>
      </c>
      <c r="AD329" s="183">
        <f t="shared" si="120"/>
        <v>0</v>
      </c>
      <c r="AE329" s="183">
        <f t="shared" si="120"/>
        <v>0</v>
      </c>
      <c r="AF329" s="196">
        <f t="shared" si="120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v>0</v>
      </c>
      <c r="D330" s="183">
        <v>0</v>
      </c>
      <c r="E330" s="183">
        <v>0</v>
      </c>
      <c r="F330" s="183">
        <f t="shared" si="122"/>
        <v>0</v>
      </c>
      <c r="G330" s="183">
        <f t="shared" si="122"/>
        <v>0</v>
      </c>
      <c r="H330" s="183">
        <f t="shared" si="122"/>
        <v>0</v>
      </c>
      <c r="I330" s="183">
        <f t="shared" si="122"/>
        <v>0</v>
      </c>
      <c r="J330" s="183">
        <f t="shared" si="122"/>
        <v>0</v>
      </c>
      <c r="K330" s="183">
        <f t="shared" si="122"/>
        <v>0</v>
      </c>
      <c r="L330" s="183">
        <f t="shared" si="122"/>
        <v>0</v>
      </c>
      <c r="M330" s="183">
        <f t="shared" si="122"/>
        <v>0</v>
      </c>
      <c r="N330" s="183">
        <f t="shared" si="122"/>
        <v>0</v>
      </c>
      <c r="O330" s="183">
        <f t="shared" si="122"/>
        <v>0</v>
      </c>
      <c r="P330" s="183">
        <f t="shared" si="122"/>
        <v>0</v>
      </c>
      <c r="Q330" s="183">
        <f t="shared" si="122"/>
        <v>0</v>
      </c>
      <c r="R330" s="183">
        <f t="shared" si="122"/>
        <v>0</v>
      </c>
      <c r="S330" s="183">
        <f t="shared" si="120"/>
        <v>0</v>
      </c>
      <c r="T330" s="183">
        <f t="shared" si="120"/>
        <v>0</v>
      </c>
      <c r="U330" s="183">
        <f t="shared" si="120"/>
        <v>0</v>
      </c>
      <c r="V330" s="183">
        <f t="shared" si="120"/>
        <v>0</v>
      </c>
      <c r="W330" s="183">
        <f t="shared" si="120"/>
        <v>0</v>
      </c>
      <c r="X330" s="183">
        <f t="shared" si="120"/>
        <v>0</v>
      </c>
      <c r="Y330" s="183">
        <f t="shared" si="120"/>
        <v>0</v>
      </c>
      <c r="Z330" s="183">
        <f t="shared" si="120"/>
        <v>0</v>
      </c>
      <c r="AA330" s="183">
        <f t="shared" si="120"/>
        <v>0</v>
      </c>
      <c r="AB330" s="183">
        <f t="shared" si="120"/>
        <v>0</v>
      </c>
      <c r="AC330" s="183">
        <f t="shared" si="120"/>
        <v>0</v>
      </c>
      <c r="AD330" s="183">
        <f t="shared" si="120"/>
        <v>0</v>
      </c>
      <c r="AE330" s="183">
        <f t="shared" si="120"/>
        <v>0</v>
      </c>
      <c r="AF330" s="196">
        <f t="shared" si="120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v>0</v>
      </c>
      <c r="D331" s="183">
        <v>0</v>
      </c>
      <c r="E331" s="183">
        <v>0</v>
      </c>
      <c r="F331" s="183">
        <f t="shared" si="122"/>
        <v>0</v>
      </c>
      <c r="G331" s="183">
        <f t="shared" si="122"/>
        <v>0</v>
      </c>
      <c r="H331" s="183">
        <f t="shared" si="122"/>
        <v>0</v>
      </c>
      <c r="I331" s="183">
        <f t="shared" si="122"/>
        <v>0</v>
      </c>
      <c r="J331" s="183">
        <f t="shared" si="122"/>
        <v>0</v>
      </c>
      <c r="K331" s="183">
        <f t="shared" si="122"/>
        <v>0</v>
      </c>
      <c r="L331" s="183">
        <f t="shared" si="122"/>
        <v>0</v>
      </c>
      <c r="M331" s="183">
        <f t="shared" si="122"/>
        <v>0</v>
      </c>
      <c r="N331" s="183">
        <f t="shared" si="122"/>
        <v>0</v>
      </c>
      <c r="O331" s="183">
        <f t="shared" si="122"/>
        <v>0</v>
      </c>
      <c r="P331" s="183">
        <f t="shared" si="122"/>
        <v>0</v>
      </c>
      <c r="Q331" s="183">
        <f t="shared" si="122"/>
        <v>0</v>
      </c>
      <c r="R331" s="183">
        <f t="shared" si="122"/>
        <v>0</v>
      </c>
      <c r="S331" s="183">
        <f t="shared" si="120"/>
        <v>0</v>
      </c>
      <c r="T331" s="183">
        <f t="shared" si="120"/>
        <v>0</v>
      </c>
      <c r="U331" s="183">
        <f t="shared" si="120"/>
        <v>0</v>
      </c>
      <c r="V331" s="183">
        <f t="shared" ref="V331:AF334" si="123">U331</f>
        <v>0</v>
      </c>
      <c r="W331" s="183">
        <f t="shared" si="123"/>
        <v>0</v>
      </c>
      <c r="X331" s="183">
        <f t="shared" si="123"/>
        <v>0</v>
      </c>
      <c r="Y331" s="183">
        <f t="shared" si="123"/>
        <v>0</v>
      </c>
      <c r="Z331" s="183">
        <f t="shared" si="123"/>
        <v>0</v>
      </c>
      <c r="AA331" s="183">
        <f t="shared" si="123"/>
        <v>0</v>
      </c>
      <c r="AB331" s="183">
        <f t="shared" si="123"/>
        <v>0</v>
      </c>
      <c r="AC331" s="183">
        <f t="shared" si="123"/>
        <v>0</v>
      </c>
      <c r="AD331" s="183">
        <f t="shared" si="123"/>
        <v>0</v>
      </c>
      <c r="AE331" s="183">
        <f t="shared" si="123"/>
        <v>0</v>
      </c>
      <c r="AF331" s="196">
        <f t="shared" si="123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v>0</v>
      </c>
      <c r="D332" s="183">
        <v>0</v>
      </c>
      <c r="E332" s="183">
        <v>0</v>
      </c>
      <c r="F332" s="183">
        <f t="shared" si="122"/>
        <v>0</v>
      </c>
      <c r="G332" s="183">
        <f t="shared" si="122"/>
        <v>0</v>
      </c>
      <c r="H332" s="183">
        <f t="shared" si="122"/>
        <v>0</v>
      </c>
      <c r="I332" s="183">
        <f t="shared" si="122"/>
        <v>0</v>
      </c>
      <c r="J332" s="183">
        <f t="shared" si="122"/>
        <v>0</v>
      </c>
      <c r="K332" s="183">
        <f t="shared" si="122"/>
        <v>0</v>
      </c>
      <c r="L332" s="183">
        <f t="shared" si="122"/>
        <v>0</v>
      </c>
      <c r="M332" s="183">
        <f t="shared" si="122"/>
        <v>0</v>
      </c>
      <c r="N332" s="183">
        <f t="shared" si="122"/>
        <v>0</v>
      </c>
      <c r="O332" s="183">
        <f t="shared" si="122"/>
        <v>0</v>
      </c>
      <c r="P332" s="183">
        <f t="shared" si="122"/>
        <v>0</v>
      </c>
      <c r="Q332" s="183">
        <f t="shared" si="122"/>
        <v>0</v>
      </c>
      <c r="R332" s="183">
        <f t="shared" si="122"/>
        <v>0</v>
      </c>
      <c r="S332" s="183">
        <f t="shared" ref="S332:U334" si="124">R332</f>
        <v>0</v>
      </c>
      <c r="T332" s="183">
        <f t="shared" si="124"/>
        <v>0</v>
      </c>
      <c r="U332" s="183">
        <f t="shared" si="124"/>
        <v>0</v>
      </c>
      <c r="V332" s="183">
        <f t="shared" si="123"/>
        <v>0</v>
      </c>
      <c r="W332" s="183">
        <f t="shared" si="123"/>
        <v>0</v>
      </c>
      <c r="X332" s="183">
        <f t="shared" si="123"/>
        <v>0</v>
      </c>
      <c r="Y332" s="183">
        <f t="shared" si="123"/>
        <v>0</v>
      </c>
      <c r="Z332" s="183">
        <f t="shared" si="123"/>
        <v>0</v>
      </c>
      <c r="AA332" s="183">
        <f t="shared" si="123"/>
        <v>0</v>
      </c>
      <c r="AB332" s="183">
        <f t="shared" si="123"/>
        <v>0</v>
      </c>
      <c r="AC332" s="183">
        <f t="shared" si="123"/>
        <v>0</v>
      </c>
      <c r="AD332" s="183">
        <f t="shared" si="123"/>
        <v>0</v>
      </c>
      <c r="AE332" s="183">
        <f t="shared" si="123"/>
        <v>0</v>
      </c>
      <c r="AF332" s="196">
        <f t="shared" si="123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v>0</v>
      </c>
      <c r="D333" s="183">
        <v>0</v>
      </c>
      <c r="E333" s="183">
        <v>0</v>
      </c>
      <c r="F333" s="183">
        <f t="shared" si="122"/>
        <v>0</v>
      </c>
      <c r="G333" s="183">
        <f t="shared" si="122"/>
        <v>0</v>
      </c>
      <c r="H333" s="183">
        <f t="shared" si="122"/>
        <v>0</v>
      </c>
      <c r="I333" s="183">
        <f t="shared" si="122"/>
        <v>0</v>
      </c>
      <c r="J333" s="183">
        <f t="shared" si="122"/>
        <v>0</v>
      </c>
      <c r="K333" s="183">
        <f t="shared" si="122"/>
        <v>0</v>
      </c>
      <c r="L333" s="183">
        <f t="shared" si="122"/>
        <v>0</v>
      </c>
      <c r="M333" s="183">
        <f t="shared" si="122"/>
        <v>0</v>
      </c>
      <c r="N333" s="183">
        <f t="shared" si="122"/>
        <v>0</v>
      </c>
      <c r="O333" s="183">
        <f t="shared" si="122"/>
        <v>0</v>
      </c>
      <c r="P333" s="183">
        <f t="shared" si="122"/>
        <v>0</v>
      </c>
      <c r="Q333" s="183">
        <f t="shared" si="122"/>
        <v>0</v>
      </c>
      <c r="R333" s="183">
        <f t="shared" si="122"/>
        <v>0</v>
      </c>
      <c r="S333" s="183">
        <f t="shared" si="124"/>
        <v>0</v>
      </c>
      <c r="T333" s="183">
        <f t="shared" si="124"/>
        <v>0</v>
      </c>
      <c r="U333" s="183">
        <f t="shared" si="124"/>
        <v>0</v>
      </c>
      <c r="V333" s="183">
        <f t="shared" si="123"/>
        <v>0</v>
      </c>
      <c r="W333" s="183">
        <f t="shared" si="123"/>
        <v>0</v>
      </c>
      <c r="X333" s="183">
        <f t="shared" si="123"/>
        <v>0</v>
      </c>
      <c r="Y333" s="183">
        <f t="shared" si="123"/>
        <v>0</v>
      </c>
      <c r="Z333" s="183">
        <f t="shared" si="123"/>
        <v>0</v>
      </c>
      <c r="AA333" s="183">
        <f t="shared" si="123"/>
        <v>0</v>
      </c>
      <c r="AB333" s="183">
        <f t="shared" si="123"/>
        <v>0</v>
      </c>
      <c r="AC333" s="183">
        <f t="shared" si="123"/>
        <v>0</v>
      </c>
      <c r="AD333" s="183">
        <f t="shared" si="123"/>
        <v>0</v>
      </c>
      <c r="AE333" s="183">
        <f t="shared" si="123"/>
        <v>0</v>
      </c>
      <c r="AF333" s="196">
        <f t="shared" si="123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v>0</v>
      </c>
      <c r="D334" s="186">
        <v>0</v>
      </c>
      <c r="E334" s="186">
        <v>0</v>
      </c>
      <c r="F334" s="186">
        <f t="shared" si="122"/>
        <v>0</v>
      </c>
      <c r="G334" s="186">
        <f t="shared" si="122"/>
        <v>0</v>
      </c>
      <c r="H334" s="186">
        <f t="shared" si="122"/>
        <v>0</v>
      </c>
      <c r="I334" s="186">
        <f t="shared" si="122"/>
        <v>0</v>
      </c>
      <c r="J334" s="186">
        <f t="shared" si="122"/>
        <v>0</v>
      </c>
      <c r="K334" s="186">
        <f t="shared" si="122"/>
        <v>0</v>
      </c>
      <c r="L334" s="186">
        <f t="shared" si="122"/>
        <v>0</v>
      </c>
      <c r="M334" s="186">
        <f t="shared" si="122"/>
        <v>0</v>
      </c>
      <c r="N334" s="186">
        <f t="shared" si="122"/>
        <v>0</v>
      </c>
      <c r="O334" s="186">
        <f t="shared" si="122"/>
        <v>0</v>
      </c>
      <c r="P334" s="186">
        <f t="shared" si="122"/>
        <v>0</v>
      </c>
      <c r="Q334" s="186">
        <f t="shared" si="122"/>
        <v>0</v>
      </c>
      <c r="R334" s="186">
        <f t="shared" si="122"/>
        <v>0</v>
      </c>
      <c r="S334" s="186">
        <f t="shared" si="124"/>
        <v>0</v>
      </c>
      <c r="T334" s="186">
        <f t="shared" si="124"/>
        <v>0</v>
      </c>
      <c r="U334" s="186">
        <f t="shared" si="124"/>
        <v>0</v>
      </c>
      <c r="V334" s="186">
        <f t="shared" si="123"/>
        <v>0</v>
      </c>
      <c r="W334" s="186">
        <f t="shared" si="123"/>
        <v>0</v>
      </c>
      <c r="X334" s="186">
        <f t="shared" si="123"/>
        <v>0</v>
      </c>
      <c r="Y334" s="186">
        <f t="shared" si="123"/>
        <v>0</v>
      </c>
      <c r="Z334" s="186">
        <f t="shared" si="123"/>
        <v>0</v>
      </c>
      <c r="AA334" s="186">
        <f t="shared" si="123"/>
        <v>0</v>
      </c>
      <c r="AB334" s="186">
        <f t="shared" si="123"/>
        <v>0</v>
      </c>
      <c r="AC334" s="186">
        <f t="shared" si="123"/>
        <v>0</v>
      </c>
      <c r="AD334" s="186">
        <f t="shared" si="123"/>
        <v>0</v>
      </c>
      <c r="AE334" s="186">
        <f t="shared" si="123"/>
        <v>0</v>
      </c>
      <c r="AF334" s="219">
        <f t="shared" si="123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v>0</v>
      </c>
      <c r="C335" s="220">
        <v>0</v>
      </c>
      <c r="D335" s="220">
        <v>0</v>
      </c>
      <c r="E335" s="220">
        <v>0</v>
      </c>
      <c r="F335" s="189">
        <f t="shared" ref="F335:AF335" si="125">SUM(F204:F334)</f>
        <v>0</v>
      </c>
      <c r="G335" s="189">
        <f t="shared" si="125"/>
        <v>0</v>
      </c>
      <c r="H335" s="189">
        <f t="shared" si="125"/>
        <v>0</v>
      </c>
      <c r="I335" s="189">
        <f t="shared" si="125"/>
        <v>0</v>
      </c>
      <c r="J335" s="189">
        <f t="shared" si="125"/>
        <v>0</v>
      </c>
      <c r="K335" s="189">
        <f t="shared" si="125"/>
        <v>0</v>
      </c>
      <c r="L335" s="189">
        <f t="shared" si="125"/>
        <v>0</v>
      </c>
      <c r="M335" s="189">
        <f t="shared" si="125"/>
        <v>0</v>
      </c>
      <c r="N335" s="189">
        <f t="shared" si="125"/>
        <v>0</v>
      </c>
      <c r="O335" s="189">
        <f t="shared" si="125"/>
        <v>0</v>
      </c>
      <c r="P335" s="189">
        <f t="shared" si="125"/>
        <v>0</v>
      </c>
      <c r="Q335" s="189">
        <f t="shared" si="125"/>
        <v>0</v>
      </c>
      <c r="R335" s="189">
        <f t="shared" si="125"/>
        <v>0</v>
      </c>
      <c r="S335" s="189">
        <f t="shared" si="125"/>
        <v>0</v>
      </c>
      <c r="T335" s="189">
        <f t="shared" si="125"/>
        <v>0</v>
      </c>
      <c r="U335" s="189">
        <f t="shared" si="125"/>
        <v>0</v>
      </c>
      <c r="V335" s="189">
        <f t="shared" si="125"/>
        <v>0</v>
      </c>
      <c r="W335" s="189">
        <f t="shared" si="125"/>
        <v>0</v>
      </c>
      <c r="X335" s="189">
        <f t="shared" si="125"/>
        <v>0</v>
      </c>
      <c r="Y335" s="189">
        <f t="shared" si="125"/>
        <v>0</v>
      </c>
      <c r="Z335" s="189">
        <f t="shared" si="125"/>
        <v>0</v>
      </c>
      <c r="AA335" s="189">
        <f t="shared" si="125"/>
        <v>0</v>
      </c>
      <c r="AB335" s="189">
        <f t="shared" si="125"/>
        <v>0</v>
      </c>
      <c r="AC335" s="189">
        <f t="shared" si="125"/>
        <v>0</v>
      </c>
      <c r="AD335" s="189">
        <f t="shared" si="125"/>
        <v>0</v>
      </c>
      <c r="AE335" s="189">
        <f t="shared" si="125"/>
        <v>0</v>
      </c>
      <c r="AF335" s="221">
        <f t="shared" si="125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v>0</v>
      </c>
      <c r="D337" s="181">
        <v>0</v>
      </c>
      <c r="E337" s="181">
        <v>0</v>
      </c>
      <c r="F337" s="181">
        <f t="shared" ref="F337:R338" si="126">E337</f>
        <v>0</v>
      </c>
      <c r="G337" s="181">
        <f t="shared" si="126"/>
        <v>0</v>
      </c>
      <c r="H337" s="181">
        <f t="shared" si="126"/>
        <v>0</v>
      </c>
      <c r="I337" s="181">
        <f t="shared" si="126"/>
        <v>0</v>
      </c>
      <c r="J337" s="181">
        <f t="shared" si="126"/>
        <v>0</v>
      </c>
      <c r="K337" s="181">
        <f t="shared" si="126"/>
        <v>0</v>
      </c>
      <c r="L337" s="181">
        <f t="shared" si="126"/>
        <v>0</v>
      </c>
      <c r="M337" s="181">
        <f t="shared" si="126"/>
        <v>0</v>
      </c>
      <c r="N337" s="181">
        <f t="shared" si="126"/>
        <v>0</v>
      </c>
      <c r="O337" s="181">
        <f t="shared" si="126"/>
        <v>0</v>
      </c>
      <c r="P337" s="181">
        <f t="shared" si="126"/>
        <v>0</v>
      </c>
      <c r="Q337" s="181">
        <f t="shared" si="126"/>
        <v>0</v>
      </c>
      <c r="R337" s="181">
        <f t="shared" si="126"/>
        <v>0</v>
      </c>
      <c r="S337" s="181">
        <f t="shared" ref="S337:AF338" si="127">R337</f>
        <v>0</v>
      </c>
      <c r="T337" s="181">
        <f t="shared" si="127"/>
        <v>0</v>
      </c>
      <c r="U337" s="181">
        <f t="shared" si="127"/>
        <v>0</v>
      </c>
      <c r="V337" s="181">
        <f t="shared" si="127"/>
        <v>0</v>
      </c>
      <c r="W337" s="181">
        <f t="shared" si="127"/>
        <v>0</v>
      </c>
      <c r="X337" s="181">
        <f t="shared" si="127"/>
        <v>0</v>
      </c>
      <c r="Y337" s="181">
        <f t="shared" si="127"/>
        <v>0</v>
      </c>
      <c r="Z337" s="181">
        <f t="shared" si="127"/>
        <v>0</v>
      </c>
      <c r="AA337" s="181">
        <f t="shared" si="127"/>
        <v>0</v>
      </c>
      <c r="AB337" s="181">
        <f t="shared" si="127"/>
        <v>0</v>
      </c>
      <c r="AC337" s="181">
        <f t="shared" si="127"/>
        <v>0</v>
      </c>
      <c r="AD337" s="181">
        <f t="shared" si="127"/>
        <v>0</v>
      </c>
      <c r="AE337" s="181">
        <f t="shared" si="127"/>
        <v>0</v>
      </c>
      <c r="AF337" s="194">
        <f t="shared" si="127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v>0</v>
      </c>
      <c r="D338" s="186">
        <v>0</v>
      </c>
      <c r="E338" s="186">
        <v>0</v>
      </c>
      <c r="F338" s="186">
        <f t="shared" si="126"/>
        <v>0</v>
      </c>
      <c r="G338" s="186">
        <f t="shared" si="126"/>
        <v>0</v>
      </c>
      <c r="H338" s="186">
        <f t="shared" si="126"/>
        <v>0</v>
      </c>
      <c r="I338" s="186">
        <f t="shared" si="126"/>
        <v>0</v>
      </c>
      <c r="J338" s="186">
        <f t="shared" si="126"/>
        <v>0</v>
      </c>
      <c r="K338" s="186">
        <f t="shared" si="126"/>
        <v>0</v>
      </c>
      <c r="L338" s="186">
        <f t="shared" si="126"/>
        <v>0</v>
      </c>
      <c r="M338" s="186">
        <f t="shared" si="126"/>
        <v>0</v>
      </c>
      <c r="N338" s="186">
        <f t="shared" si="126"/>
        <v>0</v>
      </c>
      <c r="O338" s="186">
        <f t="shared" si="126"/>
        <v>0</v>
      </c>
      <c r="P338" s="186">
        <f t="shared" si="126"/>
        <v>0</v>
      </c>
      <c r="Q338" s="186">
        <f t="shared" si="126"/>
        <v>0</v>
      </c>
      <c r="R338" s="186">
        <f t="shared" si="126"/>
        <v>0</v>
      </c>
      <c r="S338" s="186">
        <f t="shared" si="127"/>
        <v>0</v>
      </c>
      <c r="T338" s="186">
        <f t="shared" si="127"/>
        <v>0</v>
      </c>
      <c r="U338" s="186">
        <f t="shared" si="127"/>
        <v>0</v>
      </c>
      <c r="V338" s="186">
        <f t="shared" si="127"/>
        <v>0</v>
      </c>
      <c r="W338" s="186">
        <f t="shared" si="127"/>
        <v>0</v>
      </c>
      <c r="X338" s="186">
        <f t="shared" si="127"/>
        <v>0</v>
      </c>
      <c r="Y338" s="186">
        <f t="shared" si="127"/>
        <v>0</v>
      </c>
      <c r="Z338" s="186">
        <f t="shared" si="127"/>
        <v>0</v>
      </c>
      <c r="AA338" s="186">
        <f t="shared" si="127"/>
        <v>0</v>
      </c>
      <c r="AB338" s="186">
        <f t="shared" si="127"/>
        <v>0</v>
      </c>
      <c r="AC338" s="186">
        <f t="shared" si="127"/>
        <v>0</v>
      </c>
      <c r="AD338" s="186">
        <f t="shared" si="127"/>
        <v>0</v>
      </c>
      <c r="AE338" s="186">
        <f t="shared" si="127"/>
        <v>0</v>
      </c>
      <c r="AF338" s="219">
        <f t="shared" si="127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v>0</v>
      </c>
      <c r="C339" s="220">
        <v>0</v>
      </c>
      <c r="D339" s="220">
        <v>0</v>
      </c>
      <c r="E339" s="220">
        <v>0</v>
      </c>
      <c r="F339" s="189">
        <f t="shared" ref="F339:AF339" si="128">SUM(F208:F338)</f>
        <v>0</v>
      </c>
      <c r="G339" s="189">
        <f t="shared" si="128"/>
        <v>0</v>
      </c>
      <c r="H339" s="189">
        <f t="shared" si="128"/>
        <v>0</v>
      </c>
      <c r="I339" s="189">
        <f t="shared" si="128"/>
        <v>0</v>
      </c>
      <c r="J339" s="189">
        <f t="shared" si="128"/>
        <v>0</v>
      </c>
      <c r="K339" s="189">
        <f t="shared" si="128"/>
        <v>0</v>
      </c>
      <c r="L339" s="189">
        <f t="shared" si="128"/>
        <v>0</v>
      </c>
      <c r="M339" s="189">
        <f t="shared" si="128"/>
        <v>0</v>
      </c>
      <c r="N339" s="189">
        <f t="shared" si="128"/>
        <v>0</v>
      </c>
      <c r="O339" s="189">
        <f t="shared" si="128"/>
        <v>0</v>
      </c>
      <c r="P339" s="189">
        <f t="shared" si="128"/>
        <v>0</v>
      </c>
      <c r="Q339" s="189">
        <f t="shared" si="128"/>
        <v>0</v>
      </c>
      <c r="R339" s="189">
        <f t="shared" si="128"/>
        <v>0</v>
      </c>
      <c r="S339" s="189">
        <f t="shared" si="128"/>
        <v>0</v>
      </c>
      <c r="T339" s="189">
        <f t="shared" si="128"/>
        <v>0</v>
      </c>
      <c r="U339" s="189">
        <f t="shared" si="128"/>
        <v>0</v>
      </c>
      <c r="V339" s="189">
        <f t="shared" si="128"/>
        <v>0</v>
      </c>
      <c r="W339" s="189">
        <f t="shared" si="128"/>
        <v>0</v>
      </c>
      <c r="X339" s="189">
        <f t="shared" si="128"/>
        <v>0</v>
      </c>
      <c r="Y339" s="189">
        <f t="shared" si="128"/>
        <v>0</v>
      </c>
      <c r="Z339" s="189">
        <f t="shared" si="128"/>
        <v>0</v>
      </c>
      <c r="AA339" s="189">
        <f t="shared" si="128"/>
        <v>0</v>
      </c>
      <c r="AB339" s="189">
        <f t="shared" si="128"/>
        <v>0</v>
      </c>
      <c r="AC339" s="189">
        <f t="shared" si="128"/>
        <v>0</v>
      </c>
      <c r="AD339" s="189">
        <f t="shared" si="128"/>
        <v>0</v>
      </c>
      <c r="AE339" s="189">
        <f t="shared" si="128"/>
        <v>0</v>
      </c>
      <c r="AF339" s="221">
        <f t="shared" si="128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v>0</v>
      </c>
      <c r="C340" s="216">
        <v>0</v>
      </c>
      <c r="D340" s="216">
        <v>0</v>
      </c>
      <c r="E340" s="216">
        <v>0</v>
      </c>
      <c r="F340" s="216">
        <f t="shared" ref="F340:AF340" si="129">F311+F335+F339</f>
        <v>0</v>
      </c>
      <c r="G340" s="216">
        <f t="shared" si="129"/>
        <v>0</v>
      </c>
      <c r="H340" s="216">
        <f t="shared" si="129"/>
        <v>0</v>
      </c>
      <c r="I340" s="216">
        <f t="shared" si="129"/>
        <v>0</v>
      </c>
      <c r="J340" s="216">
        <f t="shared" si="129"/>
        <v>0</v>
      </c>
      <c r="K340" s="216">
        <f t="shared" si="129"/>
        <v>0</v>
      </c>
      <c r="L340" s="216">
        <f t="shared" si="129"/>
        <v>0</v>
      </c>
      <c r="M340" s="216">
        <f t="shared" si="129"/>
        <v>0</v>
      </c>
      <c r="N340" s="216">
        <f t="shared" si="129"/>
        <v>0</v>
      </c>
      <c r="O340" s="216">
        <f t="shared" si="129"/>
        <v>0</v>
      </c>
      <c r="P340" s="216">
        <f t="shared" si="129"/>
        <v>0</v>
      </c>
      <c r="Q340" s="216">
        <f t="shared" si="129"/>
        <v>0</v>
      </c>
      <c r="R340" s="216">
        <f t="shared" si="129"/>
        <v>0</v>
      </c>
      <c r="S340" s="216">
        <f t="shared" si="129"/>
        <v>0</v>
      </c>
      <c r="T340" s="216">
        <f t="shared" si="129"/>
        <v>0</v>
      </c>
      <c r="U340" s="216">
        <f t="shared" si="129"/>
        <v>0</v>
      </c>
      <c r="V340" s="216">
        <f t="shared" si="129"/>
        <v>0</v>
      </c>
      <c r="W340" s="216">
        <f t="shared" si="129"/>
        <v>0</v>
      </c>
      <c r="X340" s="216">
        <f t="shared" si="129"/>
        <v>0</v>
      </c>
      <c r="Y340" s="216">
        <f t="shared" si="129"/>
        <v>0</v>
      </c>
      <c r="Z340" s="216">
        <f t="shared" si="129"/>
        <v>0</v>
      </c>
      <c r="AA340" s="216">
        <f t="shared" si="129"/>
        <v>0</v>
      </c>
      <c r="AB340" s="216">
        <f t="shared" si="129"/>
        <v>0</v>
      </c>
      <c r="AC340" s="216">
        <f t="shared" si="129"/>
        <v>0</v>
      </c>
      <c r="AD340" s="216">
        <f t="shared" si="129"/>
        <v>0</v>
      </c>
      <c r="AE340" s="216">
        <f t="shared" si="129"/>
        <v>0</v>
      </c>
      <c r="AF340" s="216">
        <f t="shared" si="129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1340" priority="53">
      <formula>$AH11=0</formula>
    </cfRule>
  </conditionalFormatting>
  <conditionalFormatting sqref="A111:A112">
    <cfRule type="expression" dxfId="1339" priority="196">
      <formula>$AH116=0</formula>
    </cfRule>
  </conditionalFormatting>
  <conditionalFormatting sqref="A113:A117">
    <cfRule type="expression" dxfId="1338" priority="144">
      <formula>$AH112=0</formula>
    </cfRule>
  </conditionalFormatting>
  <conditionalFormatting sqref="A118:A169">
    <cfRule type="expression" dxfId="1337" priority="54">
      <formula>$AH118=0</formula>
    </cfRule>
  </conditionalFormatting>
  <conditionalFormatting sqref="A163">
    <cfRule type="expression" dxfId="1336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335" priority="197">
      <formula>$AH304=0</formula>
    </cfRule>
  </conditionalFormatting>
  <conditionalFormatting sqref="A179:A340">
    <cfRule type="expression" dxfId="1334" priority="71">
      <formula>$AH179=0</formula>
    </cfRule>
  </conditionalFormatting>
  <conditionalFormatting sqref="B8">
    <cfRule type="expression" dxfId="1333" priority="192">
      <formula>AND(C$9&gt;=14/24,C$9&lt;20/24)</formula>
    </cfRule>
    <cfRule type="expression" dxfId="1332" priority="193">
      <formula>AND(C$9&gt;=8/24,C$9&lt;14/24)</formula>
    </cfRule>
    <cfRule type="expression" dxfId="1331" priority="194">
      <formula>C$9&lt;8/24</formula>
    </cfRule>
    <cfRule type="expression" dxfId="1330" priority="195">
      <formula>C$9&gt;=20/24</formula>
    </cfRule>
  </conditionalFormatting>
  <conditionalFormatting sqref="B11:AF62 B81:AF88">
    <cfRule type="expression" dxfId="1329" priority="48">
      <formula>B11&gt;$AG11*1</formula>
    </cfRule>
  </conditionalFormatting>
  <conditionalFormatting sqref="B82:F86 B107:AF125 B11:AF13 F82:AF88 B127:AF144 B147:AF170">
    <cfRule type="expression" dxfId="1328" priority="49">
      <formula>B$9&gt;=20/24</formula>
    </cfRule>
    <cfRule type="expression" dxfId="1327" priority="50">
      <formula>AND(B$9&gt;=14/24,B$9&lt;20/24)</formula>
    </cfRule>
    <cfRule type="expression" dxfId="1326" priority="51">
      <formula>AND(B$9&gt;=8/24,B$9&lt;14/24)</formula>
    </cfRule>
    <cfRule type="expression" dxfId="1325" priority="52">
      <formula>B$9&lt;8/24</formula>
    </cfRule>
  </conditionalFormatting>
  <conditionalFormatting sqref="AG88 B89:R106 S106:AG106 B80:AG80 B78:AF78 S89:AF105">
    <cfRule type="expression" dxfId="1324" priority="108">
      <formula>B78&gt;$AG78*1</formula>
    </cfRule>
  </conditionalFormatting>
  <conditionalFormatting sqref="B14:AF77 B84:AF84">
    <cfRule type="expression" dxfId="1323" priority="43">
      <formula>B$9&lt;8/24</formula>
    </cfRule>
  </conditionalFormatting>
  <conditionalFormatting sqref="B14:AF79 B84:AF84">
    <cfRule type="expression" dxfId="1322" priority="40">
      <formula>B$9&gt;=20/24</formula>
    </cfRule>
    <cfRule type="expression" dxfId="1321" priority="41">
      <formula>AND(B$9&gt;=14/24,B$9&lt;20/24)</formula>
    </cfRule>
    <cfRule type="expression" dxfId="1320" priority="42">
      <formula>AND(B$9&gt;=8/24,B$9&lt;14/24)</formula>
    </cfRule>
  </conditionalFormatting>
  <conditionalFormatting sqref="B72:AF74">
    <cfRule type="expression" dxfId="1319" priority="55">
      <formula>B72&gt;$AG72</formula>
    </cfRule>
  </conditionalFormatting>
  <conditionalFormatting sqref="B78:AF79">
    <cfRule type="expression" dxfId="1318" priority="117">
      <formula>B$9&lt;8/24</formula>
    </cfRule>
  </conditionalFormatting>
  <conditionalFormatting sqref="B81:AF81">
    <cfRule type="expression" dxfId="1317" priority="128">
      <formula>B$9&gt;=20/24</formula>
    </cfRule>
    <cfRule type="expression" dxfId="1316" priority="129">
      <formula>AND(B$9&gt;=14/24,B$9&lt;20/24)</formula>
    </cfRule>
    <cfRule type="expression" dxfId="1315" priority="130">
      <formula>AND(B$9&gt;=8/24,B$9&lt;14/24)</formula>
    </cfRule>
    <cfRule type="expression" dxfId="1314" priority="131">
      <formula>B$9&lt;8/24</formula>
    </cfRule>
  </conditionalFormatting>
  <conditionalFormatting sqref="B172:AF178">
    <cfRule type="expression" dxfId="1313" priority="44">
      <formula>B$9&gt;=20/24</formula>
    </cfRule>
    <cfRule type="expression" dxfId="1312" priority="45">
      <formula>AND(B$9&gt;=14/24,B$9&lt;20/24)</formula>
    </cfRule>
    <cfRule type="expression" dxfId="1311" priority="46">
      <formula>AND(B$9&gt;=8/24,B$9&lt;14/24)</formula>
    </cfRule>
    <cfRule type="expression" dxfId="1310" priority="47">
      <formula>B$9&lt;8/24</formula>
    </cfRule>
  </conditionalFormatting>
  <conditionalFormatting sqref="B180:AF311">
    <cfRule type="expression" dxfId="1309" priority="36">
      <formula>B$9&gt;=20/24</formula>
    </cfRule>
    <cfRule type="expression" dxfId="1308" priority="37">
      <formula>AND(B$9&gt;=14/24,B$9&lt;20/24)</formula>
    </cfRule>
    <cfRule type="expression" dxfId="1307" priority="38">
      <formula>AND(B$9&gt;=8/24,B$9&lt;14/24)</formula>
    </cfRule>
    <cfRule type="expression" dxfId="1306" priority="39">
      <formula>B$9&lt;8/24</formula>
    </cfRule>
  </conditionalFormatting>
  <conditionalFormatting sqref="B313:AF335">
    <cfRule type="expression" dxfId="1305" priority="30">
      <formula>B$9&gt;=20/24</formula>
    </cfRule>
    <cfRule type="expression" dxfId="1304" priority="31">
      <formula>AND(B$9&gt;=14/24,B$9&lt;20/24)</formula>
    </cfRule>
    <cfRule type="expression" dxfId="1303" priority="32">
      <formula>AND(B$9&gt;=8/24,B$9&lt;14/24)</formula>
    </cfRule>
    <cfRule type="expression" dxfId="1302" priority="33">
      <formula>B$9&lt;8/24</formula>
    </cfRule>
  </conditionalFormatting>
  <conditionalFormatting sqref="B337:AF340">
    <cfRule type="expression" dxfId="1301" priority="26">
      <formula>B$9&gt;=20/24</formula>
    </cfRule>
    <cfRule type="expression" dxfId="1300" priority="27">
      <formula>AND(B$9&gt;=14/24,B$9&lt;20/24)</formula>
    </cfRule>
    <cfRule type="expression" dxfId="1299" priority="28">
      <formula>AND(B$9&gt;=8/24,B$9&lt;14/24)</formula>
    </cfRule>
    <cfRule type="expression" dxfId="1298" priority="29">
      <formula>B$9&lt;8/24</formula>
    </cfRule>
  </conditionalFormatting>
  <conditionalFormatting sqref="B9:AG10">
    <cfRule type="expression" dxfId="1297" priority="22">
      <formula>B$9&gt;=20/24</formula>
    </cfRule>
    <cfRule type="expression" dxfId="1296" priority="23">
      <formula>AND(B$9&gt;=14/24,B$9&lt;20/24)</formula>
    </cfRule>
    <cfRule type="expression" dxfId="1295" priority="24">
      <formula>AND(B$9&gt;=8/24,B$9&lt;14/24)</formula>
    </cfRule>
    <cfRule type="expression" dxfId="1294" priority="25">
      <formula>B$9&lt;8/24</formula>
    </cfRule>
  </conditionalFormatting>
  <conditionalFormatting sqref="F89:AF93">
    <cfRule type="expression" dxfId="1293" priority="118">
      <formula>F$9&gt;=20/24</formula>
    </cfRule>
    <cfRule type="expression" dxfId="1292" priority="119">
      <formula>AND(F$9&gt;=14/24,F$9&lt;20/24)</formula>
    </cfRule>
    <cfRule type="expression" dxfId="1291" priority="120">
      <formula>AND(F$9&gt;=8/24,F$9&lt;14/24)</formula>
    </cfRule>
    <cfRule type="expression" dxfId="1290" priority="121">
      <formula>F$9&lt;8/24</formula>
    </cfRule>
  </conditionalFormatting>
  <conditionalFormatting sqref="F94:AF94">
    <cfRule type="expression" dxfId="1289" priority="113">
      <formula>F$9&gt;=20/24</formula>
    </cfRule>
    <cfRule type="expression" dxfId="1288" priority="114">
      <formula>AND(F$9&gt;=14/24,F$9&lt;20/24)</formula>
    </cfRule>
    <cfRule type="expression" dxfId="1287" priority="115">
      <formula>AND(F$9&gt;=8/24,F$9&lt;14/24)</formula>
    </cfRule>
    <cfRule type="expression" dxfId="1286" priority="116">
      <formula>F$9&lt;8/24</formula>
    </cfRule>
  </conditionalFormatting>
  <conditionalFormatting sqref="F89:AF91">
    <cfRule type="expression" dxfId="1285" priority="136">
      <formula>F$9&gt;=20/24</formula>
    </cfRule>
    <cfRule type="expression" dxfId="1284" priority="137">
      <formula>AND(F$9&gt;=14/24,F$9&lt;20/24)</formula>
    </cfRule>
    <cfRule type="expression" dxfId="1283" priority="138">
      <formula>AND(F$9&gt;=8/24,F$9&lt;14/24)</formula>
    </cfRule>
    <cfRule type="expression" dxfId="1282" priority="139">
      <formula>F$9&lt;8/24</formula>
    </cfRule>
  </conditionalFormatting>
  <conditionalFormatting sqref="L94:AF94">
    <cfRule type="expression" dxfId="1281" priority="132">
      <formula>L$9&gt;=20/24</formula>
    </cfRule>
    <cfRule type="expression" dxfId="1280" priority="133">
      <formula>AND(L$9&gt;=14/24,L$9&lt;20/24)</formula>
    </cfRule>
    <cfRule type="expression" dxfId="1279" priority="134">
      <formula>AND(L$9&gt;=8/24,L$9&lt;14/24)</formula>
    </cfRule>
    <cfRule type="expression" dxfId="1278" priority="135">
      <formula>L$9&lt;8/24</formula>
    </cfRule>
  </conditionalFormatting>
  <conditionalFormatting sqref="M8 S8 AB8">
    <cfRule type="expression" dxfId="1277" priority="185">
      <formula>AND(N$9&gt;=14/24,N$9&lt;20/24)</formula>
    </cfRule>
    <cfRule type="expression" dxfId="1276" priority="186">
      <formula>AND(N$9&gt;=8/24,N$9&lt;14/24)</formula>
    </cfRule>
    <cfRule type="expression" dxfId="1275" priority="187">
      <formula>N$9&lt;8/24</formula>
    </cfRule>
  </conditionalFormatting>
  <conditionalFormatting sqref="M89:AF93">
    <cfRule type="expression" dxfId="1274" priority="140">
      <formula>M$9&gt;=20/24</formula>
    </cfRule>
    <cfRule type="expression" dxfId="1273" priority="141">
      <formula>AND(M$9&gt;=14/24,M$9&lt;20/24)</formula>
    </cfRule>
    <cfRule type="expression" dxfId="1272" priority="142">
      <formula>AND(M$9&gt;=8/24,M$9&lt;14/24)</formula>
    </cfRule>
    <cfRule type="expression" dxfId="1271" priority="143">
      <formula>M$9&lt;8/24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70" priority="184">
      <formula>N$9&gt;=20/24</formula>
    </cfRule>
  </conditionalFormatting>
  <conditionalFormatting sqref="S8">
    <cfRule type="expression" dxfId="1269" priority="175">
      <formula>U$9&gt;=20/24</formula>
    </cfRule>
    <cfRule type="expression" dxfId="1268" priority="176">
      <formula>AND(U$9&gt;=14/24,U$9&lt;20/24)</formula>
    </cfRule>
    <cfRule type="expression" dxfId="1267" priority="177">
      <formula>AND(U$9&gt;=8/24,U$9&lt;14/24)</formula>
    </cfRule>
    <cfRule type="expression" dxfId="1266" priority="178">
      <formula>U$9&lt;8/24</formula>
    </cfRule>
  </conditionalFormatting>
  <conditionalFormatting sqref="T89:AF94">
    <cfRule type="expression" dxfId="1265" priority="66">
      <formula>T$9&gt;=20/24</formula>
    </cfRule>
    <cfRule type="expression" dxfId="1264" priority="67">
      <formula>AND(T$9&gt;=14/24,T$9&lt;20/24)</formula>
    </cfRule>
    <cfRule type="expression" dxfId="1263" priority="68">
      <formula>AND(T$9&gt;=8/24,T$9&lt;14/24)</formula>
    </cfRule>
    <cfRule type="expression" dxfId="1262" priority="69">
      <formula>T$9&lt;8/24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B63:AF71 B75:AF79">
    <cfRule type="expression" dxfId="1261" priority="122">
      <formula>B63&gt;$AG63</formula>
    </cfRule>
  </conditionalFormatting>
  <conditionalFormatting sqref="AB8">
    <cfRule type="expression" dxfId="1260" priority="171">
      <formula>AD$9&gt;=20/24</formula>
    </cfRule>
    <cfRule type="expression" dxfId="1259" priority="172">
      <formula>AND(AD$9&gt;=14/24,AD$9&lt;20/24)</formula>
    </cfRule>
    <cfRule type="expression" dxfId="1258" priority="173">
      <formula>AND(AD$9&gt;=8/24,AD$9&lt;14/24)</formula>
    </cfRule>
    <cfRule type="expression" dxfId="1257" priority="174">
      <formula>AD$9&lt;8/24</formula>
    </cfRule>
  </conditionalFormatting>
  <conditionalFormatting sqref="B87:E100 F87:AF87 B81:AF81 F89:AF100 B103:AF106">
    <cfRule type="expression" dxfId="1256" priority="109">
      <formula>B$9&gt;=20/24</formula>
    </cfRule>
  </conditionalFormatting>
  <conditionalFormatting sqref="B87:E100 B81:AF81 F87:AF87 F89:AF100 B103:AF106">
    <cfRule type="expression" dxfId="1255" priority="110">
      <formula>AND(B$9&gt;=14/24,B$9&lt;20/24)</formula>
    </cfRule>
    <cfRule type="expression" dxfId="1254" priority="111">
      <formula>AND(B$9&gt;=8/24,B$9&lt;14/24)</formula>
    </cfRule>
    <cfRule type="expression" dxfId="1253" priority="112">
      <formula>B$9&lt;8/24</formula>
    </cfRule>
  </conditionalFormatting>
  <conditionalFormatting sqref="AG88">
    <cfRule type="expression" dxfId="1252" priority="150">
      <formula>AG$9&gt;=20/24</formula>
    </cfRule>
    <cfRule type="expression" dxfId="1251" priority="151">
      <formula>AND(AG$9&gt;=14/24,AG$9&lt;20/24)</formula>
    </cfRule>
    <cfRule type="expression" dxfId="1250" priority="152">
      <formula>AND(AG$9&gt;=8/24,AG$9&lt;14/24)</formula>
    </cfRule>
    <cfRule type="expression" dxfId="1249" priority="153">
      <formula>AG$9&lt;8/24</formula>
    </cfRule>
  </conditionalFormatting>
  <conditionalFormatting sqref="AG101:AG102">
    <cfRule type="expression" dxfId="1248" priority="145">
      <formula>AG101&gt;$AG101</formula>
    </cfRule>
  </conditionalFormatting>
  <conditionalFormatting sqref="AG106">
    <cfRule type="expression" dxfId="1247" priority="146">
      <formula>AG$9&gt;=20/24</formula>
    </cfRule>
    <cfRule type="expression" dxfId="1246" priority="147">
      <formula>AND(AG$9&gt;=14/24,AG$9&lt;20/24)</formula>
    </cfRule>
    <cfRule type="expression" dxfId="1245" priority="148">
      <formula>AND(AG$9&gt;=8/24,AG$9&lt;14/24)</formula>
    </cfRule>
    <cfRule type="expression" dxfId="1244" priority="149">
      <formula>AG$9&lt;8/24</formula>
    </cfRule>
  </conditionalFormatting>
  <conditionalFormatting sqref="AG123">
    <cfRule type="expression" dxfId="1243" priority="167">
      <formula>AG$9&gt;=20/24</formula>
    </cfRule>
    <cfRule type="expression" dxfId="1242" priority="168">
      <formula>AND(AG$9&gt;=14/24,AG$9&lt;20/24)</formula>
    </cfRule>
    <cfRule type="expression" dxfId="1241" priority="169">
      <formula>AND(AG$9&gt;=8/24,AG$9&lt;14/24)</formula>
    </cfRule>
    <cfRule type="expression" dxfId="1240" priority="170">
      <formula>AG$9&lt;8/24</formula>
    </cfRule>
  </conditionalFormatting>
  <conditionalFormatting sqref="AH8:AI10">
    <cfRule type="expression" dxfId="1239" priority="62">
      <formula>AH$9&gt;=20/24</formula>
    </cfRule>
    <cfRule type="expression" dxfId="1238" priority="63">
      <formula>AND(AH$9&gt;=14/24,AH$9&lt;20/24)</formula>
    </cfRule>
    <cfRule type="expression" dxfId="1237" priority="64">
      <formula>AND(AH$9&gt;=8/24,AH$9&lt;14/24)</formula>
    </cfRule>
    <cfRule type="expression" dxfId="1236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1235" priority="188">
      <formula>AJ$9&gt;=20/24</formula>
    </cfRule>
    <cfRule type="expression" dxfId="1234" priority="189">
      <formula>AND(AJ$9&gt;=14/24,AJ$9&lt;20/24)</formula>
    </cfRule>
    <cfRule type="expression" dxfId="1233" priority="190">
      <formula>AND(AJ$9&gt;=8/24,AJ$9&lt;14/24)</formula>
    </cfRule>
    <cfRule type="expression" dxfId="1232" priority="191">
      <formula>AJ$9&lt;8/24</formula>
    </cfRule>
  </conditionalFormatting>
  <conditionalFormatting sqref="AL109:AN109 AL115:AN115">
    <cfRule type="expression" dxfId="1231" priority="160">
      <formula>AL$9&gt;=20/24</formula>
    </cfRule>
    <cfRule type="expression" dxfId="1230" priority="161">
      <formula>AND(AL$9&gt;=14/24,AL$9&lt;20/24)</formula>
    </cfRule>
    <cfRule type="expression" dxfId="1229" priority="162">
      <formula>AND(AL$9&gt;=8/24,AL$9&lt;14/24)</formula>
    </cfRule>
    <cfRule type="expression" dxfId="1228" priority="163">
      <formula>AL$9&lt;8/24</formula>
    </cfRule>
  </conditionalFormatting>
  <conditionalFormatting sqref="AM15:AM21 AN16:AR21">
    <cfRule type="expression" dxfId="1227" priority="84">
      <formula>AX$9&gt;=20/24</formula>
    </cfRule>
    <cfRule type="expression" dxfId="1226" priority="85">
      <formula>AND(AX$9&gt;=14/24,AX$9&lt;20/24)</formula>
    </cfRule>
    <cfRule type="expression" dxfId="1225" priority="86">
      <formula>AND(AX$9&gt;=8/24,AX$9&lt;14/24)</formula>
    </cfRule>
    <cfRule type="expression" dxfId="1224" priority="87">
      <formula>AX$9&lt;8/24</formula>
    </cfRule>
  </conditionalFormatting>
  <conditionalFormatting sqref="AN110:AN113">
    <cfRule type="expression" dxfId="1223" priority="156">
      <formula>AN$9&gt;=20/24</formula>
    </cfRule>
    <cfRule type="expression" dxfId="1222" priority="157">
      <formula>AND(AN$9&gt;=14/24,AN$9&lt;20/24)</formula>
    </cfRule>
    <cfRule type="expression" dxfId="1221" priority="158">
      <formula>AND(AN$9&gt;=8/24,AN$9&lt;14/24)</formula>
    </cfRule>
    <cfRule type="expression" dxfId="1220" priority="159">
      <formula>AN$9&lt;8/24</formula>
    </cfRule>
  </conditionalFormatting>
  <conditionalFormatting sqref="AN15:AR15">
    <cfRule type="expression" dxfId="1219" priority="72">
      <formula>U$9&gt;=20/24</formula>
    </cfRule>
    <cfRule type="expression" dxfId="1218" priority="73">
      <formula>AND(U$9&gt;=14/24,U$9&lt;20/24)</formula>
    </cfRule>
    <cfRule type="expression" dxfId="1217" priority="74">
      <formula>AND(U$9&gt;=8/24,U$9&lt;14/24)</formula>
    </cfRule>
    <cfRule type="expression" dxfId="1216" priority="75">
      <formula>U$9&lt;8/24</formula>
    </cfRule>
  </conditionalFormatting>
  <conditionalFormatting sqref="AS15">
    <cfRule type="expression" dxfId="1215" priority="80">
      <formula>AA$9&gt;=20/24</formula>
    </cfRule>
    <cfRule type="expression" dxfId="1214" priority="81">
      <formula>AND(AA$9&gt;=14/24,AA$9&lt;20/24)</formula>
    </cfRule>
    <cfRule type="expression" dxfId="1213" priority="82">
      <formula>AND(AA$9&gt;=8/24,AA$9&lt;14/24)</formula>
    </cfRule>
    <cfRule type="expression" dxfId="1212" priority="83">
      <formula>AA$9&lt;8/24</formula>
    </cfRule>
  </conditionalFormatting>
  <conditionalFormatting sqref="AS16:AS21">
    <cfRule type="expression" dxfId="1211" priority="88">
      <formula>BE$9&gt;=20/24</formula>
    </cfRule>
    <cfRule type="expression" dxfId="1210" priority="89">
      <formula>AND(BE$9&gt;=14/24,BE$9&lt;20/24)</formula>
    </cfRule>
    <cfRule type="expression" dxfId="1209" priority="90">
      <formula>AND(BE$9&gt;=8/24,BE$9&lt;14/24)</formula>
    </cfRule>
    <cfRule type="expression" dxfId="1208" priority="91">
      <formula>BE$9&lt;8/24</formula>
    </cfRule>
  </conditionalFormatting>
  <conditionalFormatting sqref="AT15 AX15:BJ15">
    <cfRule type="expression" dxfId="1207" priority="92">
      <formula>AC$9&gt;=20/24</formula>
    </cfRule>
    <cfRule type="expression" dxfId="1206" priority="93">
      <formula>AND(AC$9&gt;=14/24,AC$9&lt;20/24)</formula>
    </cfRule>
    <cfRule type="expression" dxfId="1205" priority="94">
      <formula>AND(AC$9&gt;=8/24,AC$9&lt;14/24)</formula>
    </cfRule>
    <cfRule type="expression" dxfId="1204" priority="95">
      <formula>AC$9&lt;8/24</formula>
    </cfRule>
  </conditionalFormatting>
  <conditionalFormatting sqref="AT16:AT21">
    <cfRule type="expression" dxfId="1203" priority="96">
      <formula>BG$9&gt;=20/24</formula>
    </cfRule>
    <cfRule type="expression" dxfId="1202" priority="97">
      <formula>AND(BG$9&gt;=14/24,BG$9&lt;20/24)</formula>
    </cfRule>
    <cfRule type="expression" dxfId="1201" priority="98">
      <formula>AND(BG$9&gt;=8/24,BG$9&lt;14/24)</formula>
    </cfRule>
    <cfRule type="expression" dxfId="1200" priority="99">
      <formula>BG$9&lt;8/24</formula>
    </cfRule>
  </conditionalFormatting>
  <conditionalFormatting sqref="AU15:AV15">
    <cfRule type="expression" dxfId="1199" priority="100">
      <formula>AE$9&gt;=20/24</formula>
    </cfRule>
    <cfRule type="expression" dxfId="1198" priority="101">
      <formula>AND(AE$9&gt;=14/24,AE$9&lt;20/24)</formula>
    </cfRule>
    <cfRule type="expression" dxfId="1197" priority="102">
      <formula>AND(AE$9&gt;=8/24,AE$9&lt;14/24)</formula>
    </cfRule>
    <cfRule type="expression" dxfId="1196" priority="103">
      <formula>AE$9&lt;8/24</formula>
    </cfRule>
  </conditionalFormatting>
  <conditionalFormatting sqref="AU16:BJ21">
    <cfRule type="expression" dxfId="1195" priority="104">
      <formula>BI$9&gt;=20/24</formula>
    </cfRule>
    <cfRule type="expression" dxfId="1194" priority="105">
      <formula>AND(BI$9&gt;=14/24,BI$9&lt;20/24)</formula>
    </cfRule>
    <cfRule type="expression" dxfId="1193" priority="106">
      <formula>AND(BI$9&gt;=8/24,BI$9&lt;14/24)</formula>
    </cfRule>
    <cfRule type="expression" dxfId="1192" priority="107">
      <formula>BI$9&lt;8/24</formula>
    </cfRule>
  </conditionalFormatting>
  <conditionalFormatting sqref="AW15">
    <cfRule type="expression" dxfId="1191" priority="76">
      <formula>B$9&gt;=20/24</formula>
    </cfRule>
    <cfRule type="expression" dxfId="1190" priority="77">
      <formula>AND(B$9&gt;=14/24,B$9&lt;20/24)</formula>
    </cfRule>
    <cfRule type="expression" dxfId="1189" priority="78">
      <formula>AND(B$9&gt;=8/24,B$9&lt;14/24)</formula>
    </cfRule>
    <cfRule type="expression" dxfId="1188" priority="79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CJ346"/>
  <sheetViews>
    <sheetView zoomScale="115" zoomScaleNormal="115" workbookViewId="0">
      <pane xSplit="1" ySplit="10" topLeftCell="K95" activePane="bottomRight" state="frozen"/>
      <selection activeCell="T160" sqref="T160"/>
      <selection pane="topRight" activeCell="T160" sqref="T160"/>
      <selection pane="bottomLeft" activeCell="T160" sqref="T160"/>
      <selection pane="bottomRight" activeCell="W107" sqref="W107:AA10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2080/10/12</v>
      </c>
      <c r="C4" s="343"/>
      <c r="D4" s="343"/>
      <c r="E4" s="344" t="str">
        <f ca="1">"2080/"&amp;"10/"&amp;INT(MID(CELL("filename",G6),FIND("]",CELL("filename",G6))+1,200))</f>
        <v>2080/10/12</v>
      </c>
      <c r="F4" s="344"/>
      <c r="G4" s="344"/>
      <c r="H4" s="344" t="str">
        <f ca="1">TEXT(E4,"dddd")</f>
        <v>Saturday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3.4</v>
      </c>
      <c r="J5" s="30">
        <f t="shared" si="0"/>
        <v>3.4</v>
      </c>
      <c r="K5" s="30">
        <f t="shared" si="0"/>
        <v>5.3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8.3000000000000007</v>
      </c>
      <c r="AA5" s="30">
        <f t="shared" si="0"/>
        <v>7.5</v>
      </c>
      <c r="AB5" s="30">
        <f t="shared" si="0"/>
        <v>13.4</v>
      </c>
      <c r="AC5" s="30">
        <f t="shared" si="0"/>
        <v>13.5</v>
      </c>
      <c r="AD5" s="30">
        <f t="shared" si="0"/>
        <v>0</v>
      </c>
      <c r="AE5" s="30">
        <f t="shared" si="0"/>
        <v>0.3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Load=0</v>
      </c>
      <c r="B7" s="35">
        <f t="shared" ref="B7:AF7" si="1">B126</f>
        <v>1989.9</v>
      </c>
      <c r="C7" s="35">
        <f t="shared" si="1"/>
        <v>1858.1000000000001</v>
      </c>
      <c r="D7" s="35">
        <f t="shared" si="1"/>
        <v>1858.3000000000006</v>
      </c>
      <c r="E7" s="35">
        <f t="shared" si="1"/>
        <v>1858.3000000000006</v>
      </c>
      <c r="F7" s="35">
        <f t="shared" si="1"/>
        <v>1725.4000000000005</v>
      </c>
      <c r="G7" s="35">
        <f t="shared" si="1"/>
        <v>1725.4000000000005</v>
      </c>
      <c r="H7" s="35">
        <f t="shared" si="1"/>
        <v>1725.4000000000005</v>
      </c>
      <c r="I7" s="35">
        <f t="shared" si="1"/>
        <v>1725.4000000000005</v>
      </c>
      <c r="J7" s="35">
        <f t="shared" si="1"/>
        <v>1652.4000000000003</v>
      </c>
      <c r="K7" s="35">
        <f t="shared" si="1"/>
        <v>1702.8000000000009</v>
      </c>
      <c r="L7" s="35">
        <f t="shared" si="1"/>
        <v>1781.2000000000003</v>
      </c>
      <c r="M7" s="35">
        <f t="shared" si="1"/>
        <v>1729.1</v>
      </c>
      <c r="N7" s="35">
        <f t="shared" si="1"/>
        <v>0</v>
      </c>
      <c r="O7" s="35">
        <f t="shared" si="1"/>
        <v>0</v>
      </c>
      <c r="P7" s="35">
        <f t="shared" si="1"/>
        <v>0</v>
      </c>
      <c r="Q7" s="35">
        <f t="shared" si="1"/>
        <v>1852.6</v>
      </c>
      <c r="R7" s="35">
        <f t="shared" si="1"/>
        <v>1838.5000000000005</v>
      </c>
      <c r="S7" s="35">
        <f t="shared" si="1"/>
        <v>1920.8000000000002</v>
      </c>
      <c r="T7" s="35">
        <f t="shared" si="1"/>
        <v>1858.6</v>
      </c>
      <c r="U7" s="35">
        <f t="shared" si="1"/>
        <v>1775.4</v>
      </c>
      <c r="V7" s="35">
        <f t="shared" si="1"/>
        <v>1690.8000000000002</v>
      </c>
      <c r="W7" s="35">
        <f t="shared" si="1"/>
        <v>1711.8000000000002</v>
      </c>
      <c r="X7" s="35">
        <f t="shared" si="1"/>
        <v>1716.1000000000004</v>
      </c>
      <c r="Y7" s="35">
        <f t="shared" si="1"/>
        <v>1909</v>
      </c>
      <c r="Z7" s="35">
        <f t="shared" si="1"/>
        <v>2128.5</v>
      </c>
      <c r="AA7" s="35">
        <f t="shared" si="1"/>
        <v>2068.5</v>
      </c>
      <c r="AB7" s="35">
        <f t="shared" si="1"/>
        <v>2006.1</v>
      </c>
      <c r="AC7" s="35">
        <f t="shared" si="1"/>
        <v>2056.2000000000003</v>
      </c>
      <c r="AD7" s="35">
        <f t="shared" si="1"/>
        <v>2045.3</v>
      </c>
      <c r="AE7" s="35">
        <f t="shared" si="1"/>
        <v>0</v>
      </c>
      <c r="AF7" s="35">
        <f t="shared" si="1"/>
        <v>1879.1999999999998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2747.8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2128.5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90.5</v>
      </c>
      <c r="C11" s="43">
        <v>90.5</v>
      </c>
      <c r="D11" s="43">
        <v>90.5</v>
      </c>
      <c r="E11" s="43">
        <v>90.5</v>
      </c>
      <c r="F11" s="43">
        <v>90.5</v>
      </c>
      <c r="G11" s="43">
        <v>90.5</v>
      </c>
      <c r="H11" s="43">
        <v>90.5</v>
      </c>
      <c r="I11" s="43">
        <v>90.5</v>
      </c>
      <c r="J11" s="43">
        <v>90.5</v>
      </c>
      <c r="K11" s="43">
        <v>90.5</v>
      </c>
      <c r="L11" s="43">
        <v>90.5</v>
      </c>
      <c r="M11" s="43">
        <v>90.5</v>
      </c>
      <c r="N11" s="43"/>
      <c r="O11" s="43"/>
      <c r="P11" s="43"/>
      <c r="Q11" s="43">
        <v>86</v>
      </c>
      <c r="R11" s="43">
        <v>90</v>
      </c>
      <c r="S11" s="43">
        <v>90</v>
      </c>
      <c r="T11" s="44">
        <v>83.3</v>
      </c>
      <c r="U11" s="44">
        <v>83.3</v>
      </c>
      <c r="V11" s="44">
        <v>83.3</v>
      </c>
      <c r="W11" s="44">
        <v>83.3</v>
      </c>
      <c r="X11" s="44">
        <v>90</v>
      </c>
      <c r="Y11" s="44">
        <v>90</v>
      </c>
      <c r="Z11" s="44">
        <v>90</v>
      </c>
      <c r="AA11" s="44">
        <v>90</v>
      </c>
      <c r="AB11" s="44">
        <v>90</v>
      </c>
      <c r="AC11" s="44">
        <v>90</v>
      </c>
      <c r="AD11" s="44">
        <v>90</v>
      </c>
      <c r="AE11" s="362" t="s">
        <v>493</v>
      </c>
      <c r="AF11" s="44">
        <v>90</v>
      </c>
      <c r="AG11" s="59">
        <v>86</v>
      </c>
      <c r="AH11" s="45">
        <f t="shared" ref="AH11:AH81" si="2">MAX(B11:AF11)</f>
        <v>90.5</v>
      </c>
      <c r="AI11" s="46">
        <f t="shared" ref="AI11:AI81" si="3">MIN(B11:AF11)</f>
        <v>83.3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</v>
      </c>
      <c r="C12" s="43">
        <v>90</v>
      </c>
      <c r="D12" s="43">
        <v>90</v>
      </c>
      <c r="E12" s="43">
        <v>90</v>
      </c>
      <c r="F12" s="43">
        <v>90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90</v>
      </c>
      <c r="M12" s="43">
        <v>90</v>
      </c>
      <c r="N12" s="43"/>
      <c r="O12" s="43"/>
      <c r="P12" s="43"/>
      <c r="Q12" s="43">
        <v>82</v>
      </c>
      <c r="R12" s="43">
        <v>90</v>
      </c>
      <c r="S12" s="43">
        <v>90</v>
      </c>
      <c r="T12" s="44">
        <v>87.5</v>
      </c>
      <c r="U12" s="44">
        <v>87.5</v>
      </c>
      <c r="V12" s="44">
        <v>87.5</v>
      </c>
      <c r="W12" s="44">
        <v>87.5</v>
      </c>
      <c r="X12" s="44">
        <v>87.5</v>
      </c>
      <c r="Y12" s="44">
        <v>87.5</v>
      </c>
      <c r="Z12" s="44">
        <v>87.5</v>
      </c>
      <c r="AA12" s="44">
        <v>90</v>
      </c>
      <c r="AB12" s="44">
        <v>90</v>
      </c>
      <c r="AC12" s="44">
        <v>90</v>
      </c>
      <c r="AD12" s="44">
        <v>90</v>
      </c>
      <c r="AE12" s="363"/>
      <c r="AF12" s="44">
        <v>90</v>
      </c>
      <c r="AG12" s="59">
        <v>82</v>
      </c>
      <c r="AH12" s="45">
        <f t="shared" si="2"/>
        <v>90</v>
      </c>
      <c r="AI12" s="46">
        <f t="shared" si="3"/>
        <v>82</v>
      </c>
      <c r="AK12" s="47"/>
      <c r="AL12" s="48" t="str">
        <f ca="1">MID(CELL("filename",C7),FIND("]",CELL("filename",C7))+1,600)</f>
        <v>12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/>
      <c r="O13" s="43"/>
      <c r="P13" s="43"/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4">
        <v>0</v>
      </c>
      <c r="AB13" s="44">
        <v>0</v>
      </c>
      <c r="AC13" s="44">
        <v>0</v>
      </c>
      <c r="AD13" s="44">
        <v>0</v>
      </c>
      <c r="AE13" s="363"/>
      <c r="AF13" s="44">
        <v>0</v>
      </c>
      <c r="AG13" s="59">
        <v>78</v>
      </c>
      <c r="AH13" s="45">
        <f t="shared" si="2"/>
        <v>0</v>
      </c>
      <c r="AI13" s="46">
        <f t="shared" si="3"/>
        <v>0</v>
      </c>
      <c r="AK13" s="47"/>
      <c r="AL13" s="48" t="str">
        <f ca="1">"Daily Load Curve(Excluding of Export) of Nepal ("&amp;A4&amp;" "&amp;B4&amp;")"</f>
        <v>Daily Load Curve(Excluding of Export) of Nepal (Nepali Date: 2080/10/12)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49.3</v>
      </c>
      <c r="C14" s="43">
        <v>51</v>
      </c>
      <c r="D14" s="43">
        <v>51</v>
      </c>
      <c r="E14" s="43">
        <v>51</v>
      </c>
      <c r="F14" s="43">
        <v>51</v>
      </c>
      <c r="G14" s="43">
        <v>51</v>
      </c>
      <c r="H14" s="43">
        <v>51</v>
      </c>
      <c r="I14" s="43">
        <v>51</v>
      </c>
      <c r="J14" s="43">
        <v>46</v>
      </c>
      <c r="K14" s="43">
        <v>46</v>
      </c>
      <c r="L14" s="43">
        <v>71.599999999999994</v>
      </c>
      <c r="M14" s="43">
        <v>71.599999999999994</v>
      </c>
      <c r="N14" s="43"/>
      <c r="O14" s="43"/>
      <c r="P14" s="43"/>
      <c r="Q14" s="43">
        <v>62</v>
      </c>
      <c r="R14" s="43">
        <v>51.7</v>
      </c>
      <c r="S14" s="43">
        <v>51.7</v>
      </c>
      <c r="T14" s="43">
        <v>51.7</v>
      </c>
      <c r="U14" s="43">
        <v>51.7</v>
      </c>
      <c r="V14" s="43">
        <v>51.7</v>
      </c>
      <c r="W14" s="43">
        <v>51.7</v>
      </c>
      <c r="X14" s="43">
        <v>51.7</v>
      </c>
      <c r="Y14" s="43">
        <v>57.2</v>
      </c>
      <c r="Z14" s="43">
        <v>57.2</v>
      </c>
      <c r="AA14" s="44">
        <v>57.2</v>
      </c>
      <c r="AB14" s="44">
        <v>57.2</v>
      </c>
      <c r="AC14" s="44">
        <v>57.2</v>
      </c>
      <c r="AD14" s="44">
        <v>57.2</v>
      </c>
      <c r="AE14" s="363"/>
      <c r="AF14" s="44">
        <v>46.1</v>
      </c>
      <c r="AG14" s="59">
        <v>77</v>
      </c>
      <c r="AH14" s="45">
        <f t="shared" si="2"/>
        <v>71.599999999999994</v>
      </c>
      <c r="AI14" s="46">
        <f t="shared" si="3"/>
        <v>46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73.8</v>
      </c>
      <c r="C15" s="43">
        <v>73.8</v>
      </c>
      <c r="D15" s="43">
        <v>73.8</v>
      </c>
      <c r="E15" s="43">
        <v>73.8</v>
      </c>
      <c r="F15" s="43">
        <v>73.8</v>
      </c>
      <c r="G15" s="43">
        <v>73.8</v>
      </c>
      <c r="H15" s="43">
        <v>73.8</v>
      </c>
      <c r="I15" s="43">
        <v>73.8</v>
      </c>
      <c r="J15" s="43">
        <v>73.8</v>
      </c>
      <c r="K15" s="43">
        <v>73.8</v>
      </c>
      <c r="L15" s="43">
        <v>73.8</v>
      </c>
      <c r="M15" s="43">
        <v>73.8</v>
      </c>
      <c r="N15" s="43"/>
      <c r="O15" s="43"/>
      <c r="P15" s="43"/>
      <c r="Q15" s="43">
        <v>73.8</v>
      </c>
      <c r="R15" s="43">
        <v>73.8</v>
      </c>
      <c r="S15" s="43">
        <v>73.8</v>
      </c>
      <c r="T15" s="43">
        <v>73.8</v>
      </c>
      <c r="U15" s="43">
        <v>73.8</v>
      </c>
      <c r="V15" s="43">
        <v>73.8</v>
      </c>
      <c r="W15" s="43">
        <v>73.8</v>
      </c>
      <c r="X15" s="43">
        <v>73.8</v>
      </c>
      <c r="Y15" s="43">
        <v>73.8</v>
      </c>
      <c r="Z15" s="43">
        <v>73.8</v>
      </c>
      <c r="AA15" s="44">
        <v>73.8</v>
      </c>
      <c r="AB15" s="44">
        <v>73.8</v>
      </c>
      <c r="AC15" s="44">
        <v>73.8</v>
      </c>
      <c r="AD15" s="44">
        <v>73.8</v>
      </c>
      <c r="AE15" s="363"/>
      <c r="AF15" s="44">
        <v>73.8</v>
      </c>
      <c r="AG15" s="59">
        <v>73</v>
      </c>
      <c r="AH15" s="45">
        <f t="shared" si="2"/>
        <v>73.8</v>
      </c>
      <c r="AI15" s="46">
        <f t="shared" si="3"/>
        <v>73.8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71</v>
      </c>
      <c r="C16" s="43">
        <v>71</v>
      </c>
      <c r="D16" s="43">
        <v>71</v>
      </c>
      <c r="E16" s="43">
        <v>71</v>
      </c>
      <c r="F16" s="43">
        <v>71</v>
      </c>
      <c r="G16" s="43">
        <v>71</v>
      </c>
      <c r="H16" s="43">
        <v>71</v>
      </c>
      <c r="I16" s="43">
        <v>71</v>
      </c>
      <c r="J16" s="43">
        <v>22</v>
      </c>
      <c r="K16" s="43">
        <v>35</v>
      </c>
      <c r="L16" s="43">
        <v>50</v>
      </c>
      <c r="M16" s="43">
        <v>50</v>
      </c>
      <c r="N16" s="43"/>
      <c r="O16" s="43"/>
      <c r="P16" s="43"/>
      <c r="Q16" s="43">
        <v>20</v>
      </c>
      <c r="R16" s="43">
        <v>71</v>
      </c>
      <c r="S16" s="43">
        <v>71</v>
      </c>
      <c r="T16" s="43">
        <v>71</v>
      </c>
      <c r="U16" s="43">
        <v>71</v>
      </c>
      <c r="V16" s="43">
        <v>71</v>
      </c>
      <c r="W16" s="43">
        <v>71</v>
      </c>
      <c r="X16" s="43">
        <v>71</v>
      </c>
      <c r="Y16" s="43">
        <v>71</v>
      </c>
      <c r="Z16" s="43">
        <v>81</v>
      </c>
      <c r="AA16" s="44">
        <v>81</v>
      </c>
      <c r="AB16" s="44">
        <v>81</v>
      </c>
      <c r="AC16" s="44">
        <v>81</v>
      </c>
      <c r="AD16" s="44">
        <v>81</v>
      </c>
      <c r="AE16" s="363"/>
      <c r="AF16" s="44">
        <v>64</v>
      </c>
      <c r="AG16" s="59">
        <v>71</v>
      </c>
      <c r="AH16" s="45">
        <f t="shared" si="2"/>
        <v>81</v>
      </c>
      <c r="AI16" s="46">
        <f t="shared" si="3"/>
        <v>20</v>
      </c>
      <c r="AK16" s="47"/>
      <c r="AL16" s="50" t="s">
        <v>7</v>
      </c>
      <c r="AM16" s="55">
        <f t="shared" ref="AM16:AR16" si="4">B80</f>
        <v>1771.8000000000002</v>
      </c>
      <c r="AN16" s="55">
        <f t="shared" si="4"/>
        <v>1732.4</v>
      </c>
      <c r="AO16" s="55">
        <f t="shared" si="4"/>
        <v>1667.6000000000001</v>
      </c>
      <c r="AP16" s="55">
        <f t="shared" si="4"/>
        <v>1667.6000000000001</v>
      </c>
      <c r="AQ16" s="55">
        <f t="shared" si="4"/>
        <v>1667.6000000000001</v>
      </c>
      <c r="AR16" s="55">
        <f t="shared" si="4"/>
        <v>1667.6000000000001</v>
      </c>
      <c r="AS16" s="55">
        <f>I80</f>
        <v>1667.6000000000001</v>
      </c>
      <c r="AT16" s="55">
        <f>K80</f>
        <v>1427.9000000000003</v>
      </c>
      <c r="AU16" s="55">
        <f t="shared" ref="AU16:BD16" si="5">M80</f>
        <v>1509.5000000000002</v>
      </c>
      <c r="AV16" s="55">
        <f t="shared" si="5"/>
        <v>0</v>
      </c>
      <c r="AW16" s="55">
        <f t="shared" si="5"/>
        <v>0</v>
      </c>
      <c r="AX16" s="55">
        <f t="shared" si="5"/>
        <v>0</v>
      </c>
      <c r="AY16" s="55">
        <f t="shared" si="5"/>
        <v>1558.8</v>
      </c>
      <c r="AZ16" s="55">
        <f t="shared" si="5"/>
        <v>1686.2000000000003</v>
      </c>
      <c r="BA16" s="55">
        <f t="shared" si="5"/>
        <v>1702.2000000000003</v>
      </c>
      <c r="BB16" s="55">
        <f t="shared" si="5"/>
        <v>1693</v>
      </c>
      <c r="BC16" s="55">
        <f t="shared" si="5"/>
        <v>1688.8</v>
      </c>
      <c r="BD16" s="55">
        <f t="shared" si="5"/>
        <v>1688.8</v>
      </c>
      <c r="BE16" s="56">
        <f>X80</f>
        <v>1695.5000000000002</v>
      </c>
      <c r="BF16" s="56">
        <f>Z80</f>
        <v>1819.6</v>
      </c>
      <c r="BG16" s="56">
        <f>AB80</f>
        <v>1828.1000000000001</v>
      </c>
      <c r="BH16" s="56">
        <f>AD80</f>
        <v>1828.1000000000001</v>
      </c>
      <c r="BI16" s="56">
        <f>AE80</f>
        <v>0</v>
      </c>
      <c r="BJ16" s="56">
        <f>AF80</f>
        <v>1674.6999999999998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55</v>
      </c>
      <c r="C17" s="44">
        <v>55</v>
      </c>
      <c r="D17" s="44">
        <v>55</v>
      </c>
      <c r="E17" s="44">
        <v>55</v>
      </c>
      <c r="F17" s="44">
        <v>55</v>
      </c>
      <c r="G17" s="44">
        <v>55</v>
      </c>
      <c r="H17" s="44">
        <v>55</v>
      </c>
      <c r="I17" s="44">
        <v>55</v>
      </c>
      <c r="J17" s="44">
        <v>17.8</v>
      </c>
      <c r="K17" s="44">
        <v>17.8</v>
      </c>
      <c r="L17" s="44">
        <v>24.9</v>
      </c>
      <c r="M17" s="44">
        <v>24.9</v>
      </c>
      <c r="N17" s="44"/>
      <c r="O17" s="44"/>
      <c r="P17" s="44"/>
      <c r="Q17" s="44">
        <v>40.700000000000003</v>
      </c>
      <c r="R17" s="44">
        <v>40.700000000000003</v>
      </c>
      <c r="S17" s="44">
        <v>40.700000000000003</v>
      </c>
      <c r="T17" s="44">
        <v>40.700000000000003</v>
      </c>
      <c r="U17" s="44">
        <v>40.700000000000003</v>
      </c>
      <c r="V17" s="44">
        <v>40.700000000000003</v>
      </c>
      <c r="W17" s="44">
        <v>40.700000000000003</v>
      </c>
      <c r="X17" s="44">
        <v>40.700000000000003</v>
      </c>
      <c r="Y17" s="44">
        <v>45</v>
      </c>
      <c r="Z17" s="44">
        <v>50</v>
      </c>
      <c r="AA17" s="44">
        <v>53</v>
      </c>
      <c r="AB17" s="44">
        <v>52.8</v>
      </c>
      <c r="AC17" s="44">
        <v>52.8</v>
      </c>
      <c r="AD17" s="44">
        <v>52.8</v>
      </c>
      <c r="AE17" s="363"/>
      <c r="AF17" s="44">
        <v>52.8</v>
      </c>
      <c r="AG17" s="59">
        <v>54</v>
      </c>
      <c r="AH17" s="45">
        <f t="shared" si="2"/>
        <v>55</v>
      </c>
      <c r="AI17" s="46">
        <f t="shared" si="3"/>
        <v>17.8</v>
      </c>
      <c r="AK17" s="47"/>
      <c r="AL17" s="50" t="s">
        <v>22</v>
      </c>
      <c r="AM17" s="55">
        <f t="shared" ref="AM17:AR17" si="6">B88</f>
        <v>607.5</v>
      </c>
      <c r="AN17" s="55">
        <f t="shared" si="6"/>
        <v>600</v>
      </c>
      <c r="AO17" s="55">
        <f t="shared" si="6"/>
        <v>600</v>
      </c>
      <c r="AP17" s="55">
        <f t="shared" si="6"/>
        <v>600</v>
      </c>
      <c r="AQ17" s="55">
        <f t="shared" si="6"/>
        <v>600</v>
      </c>
      <c r="AR17" s="55">
        <f t="shared" si="6"/>
        <v>600</v>
      </c>
      <c r="AS17" s="55">
        <f>I88</f>
        <v>600</v>
      </c>
      <c r="AT17" s="55">
        <f>K88</f>
        <v>600</v>
      </c>
      <c r="AU17" s="55">
        <f t="shared" ref="AU17:BD17" si="7">M88</f>
        <v>612.79999999999995</v>
      </c>
      <c r="AV17" s="55">
        <f t="shared" si="7"/>
        <v>0</v>
      </c>
      <c r="AW17" s="55">
        <f t="shared" si="7"/>
        <v>0</v>
      </c>
      <c r="AX17" s="55">
        <f t="shared" si="7"/>
        <v>0</v>
      </c>
      <c r="AY17" s="55">
        <f t="shared" si="7"/>
        <v>151</v>
      </c>
      <c r="AZ17" s="55">
        <f t="shared" si="7"/>
        <v>152.5</v>
      </c>
      <c r="BA17" s="55">
        <f t="shared" si="7"/>
        <v>235.8</v>
      </c>
      <c r="BB17" s="55">
        <f t="shared" si="7"/>
        <v>235.8</v>
      </c>
      <c r="BC17" s="55">
        <f t="shared" si="7"/>
        <v>235.8</v>
      </c>
      <c r="BD17" s="55">
        <f t="shared" si="7"/>
        <v>235.8</v>
      </c>
      <c r="BE17" s="56">
        <f>X88</f>
        <v>235.8</v>
      </c>
      <c r="BF17" s="56">
        <f>Z88</f>
        <v>284</v>
      </c>
      <c r="BG17" s="56">
        <f>AB88</f>
        <v>245.8</v>
      </c>
      <c r="BH17" s="56">
        <f>AD88</f>
        <v>245.8</v>
      </c>
      <c r="BI17" s="56">
        <f>AE88</f>
        <v>0</v>
      </c>
      <c r="BJ17" s="56">
        <f>AF88</f>
        <v>242.1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40</v>
      </c>
      <c r="C18" s="44">
        <v>40</v>
      </c>
      <c r="D18" s="44">
        <v>40</v>
      </c>
      <c r="E18" s="44">
        <v>40</v>
      </c>
      <c r="F18" s="44">
        <v>40</v>
      </c>
      <c r="G18" s="44">
        <v>40</v>
      </c>
      <c r="H18" s="44">
        <v>40</v>
      </c>
      <c r="I18" s="44">
        <v>40</v>
      </c>
      <c r="J18" s="44">
        <v>35.1</v>
      </c>
      <c r="K18" s="44">
        <v>35.1</v>
      </c>
      <c r="L18" s="44">
        <v>51.3</v>
      </c>
      <c r="M18" s="44">
        <v>51.3</v>
      </c>
      <c r="N18" s="44"/>
      <c r="O18" s="44"/>
      <c r="P18" s="44"/>
      <c r="Q18" s="44">
        <v>36.1</v>
      </c>
      <c r="R18" s="44">
        <v>55</v>
      </c>
      <c r="S18" s="44">
        <v>55</v>
      </c>
      <c r="T18" s="44">
        <v>55</v>
      </c>
      <c r="U18" s="44">
        <v>31</v>
      </c>
      <c r="V18" s="44">
        <v>31</v>
      </c>
      <c r="W18" s="44">
        <v>31</v>
      </c>
      <c r="X18" s="44">
        <v>31</v>
      </c>
      <c r="Y18" s="44">
        <v>31</v>
      </c>
      <c r="Z18" s="44">
        <v>41</v>
      </c>
      <c r="AA18" s="44">
        <v>41</v>
      </c>
      <c r="AB18" s="44">
        <v>40.799999999999997</v>
      </c>
      <c r="AC18" s="44">
        <v>40.799999999999997</v>
      </c>
      <c r="AD18" s="44">
        <v>40.799999999999997</v>
      </c>
      <c r="AE18" s="363"/>
      <c r="AF18" s="44">
        <v>34</v>
      </c>
      <c r="AG18" s="59">
        <v>52.465000000000003</v>
      </c>
      <c r="AH18" s="45">
        <f t="shared" si="2"/>
        <v>55</v>
      </c>
      <c r="AI18" s="46">
        <f t="shared" si="3"/>
        <v>31</v>
      </c>
      <c r="AK18" s="47"/>
      <c r="AL18" s="50" t="s">
        <v>23</v>
      </c>
      <c r="AM18" s="55">
        <f t="shared" ref="AM18:AR18" si="8">B102</f>
        <v>316.5</v>
      </c>
      <c r="AN18" s="55">
        <f t="shared" si="8"/>
        <v>316.40000000000003</v>
      </c>
      <c r="AO18" s="55">
        <f t="shared" si="8"/>
        <v>316.40000000000003</v>
      </c>
      <c r="AP18" s="55">
        <f t="shared" si="8"/>
        <v>316.40000000000003</v>
      </c>
      <c r="AQ18" s="55">
        <f t="shared" si="8"/>
        <v>291.8</v>
      </c>
      <c r="AR18" s="55">
        <f t="shared" si="8"/>
        <v>291.8</v>
      </c>
      <c r="AS18" s="55">
        <f>I102</f>
        <v>291.8</v>
      </c>
      <c r="AT18" s="55">
        <f>K102</f>
        <v>291.8</v>
      </c>
      <c r="AU18" s="55">
        <f t="shared" ref="AU18:BD18" si="9">M102</f>
        <v>281.19999999999993</v>
      </c>
      <c r="AV18" s="55">
        <f t="shared" si="9"/>
        <v>0</v>
      </c>
      <c r="AW18" s="55">
        <f t="shared" si="9"/>
        <v>0</v>
      </c>
      <c r="AX18" s="55">
        <f t="shared" si="9"/>
        <v>0</v>
      </c>
      <c r="AY18" s="55">
        <f t="shared" si="9"/>
        <v>313.8</v>
      </c>
      <c r="AZ18" s="55">
        <f t="shared" si="9"/>
        <v>313.8</v>
      </c>
      <c r="BA18" s="55">
        <f t="shared" si="9"/>
        <v>313.8</v>
      </c>
      <c r="BB18" s="55">
        <f t="shared" si="9"/>
        <v>313.8</v>
      </c>
      <c r="BC18" s="55">
        <f t="shared" si="9"/>
        <v>313.8</v>
      </c>
      <c r="BD18" s="55">
        <f t="shared" si="9"/>
        <v>313.8</v>
      </c>
      <c r="BE18" s="56">
        <f>X102</f>
        <v>313.8</v>
      </c>
      <c r="BF18" s="56">
        <f>Z102</f>
        <v>313.8</v>
      </c>
      <c r="BG18" s="56">
        <f>AB102</f>
        <v>312</v>
      </c>
      <c r="BH18" s="56">
        <f>AD102</f>
        <v>312</v>
      </c>
      <c r="BI18" s="56">
        <f>AE102</f>
        <v>0</v>
      </c>
      <c r="BJ18" s="56">
        <f>AF102</f>
        <v>314.39999999999998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54.4</v>
      </c>
      <c r="C19" s="44">
        <v>54.4</v>
      </c>
      <c r="D19" s="44">
        <v>54.4</v>
      </c>
      <c r="E19" s="44">
        <v>54.4</v>
      </c>
      <c r="F19" s="44">
        <v>54.4</v>
      </c>
      <c r="G19" s="44">
        <v>54.4</v>
      </c>
      <c r="H19" s="44">
        <v>54.4</v>
      </c>
      <c r="I19" s="44">
        <v>54.4</v>
      </c>
      <c r="J19" s="44">
        <v>54.4</v>
      </c>
      <c r="K19" s="44">
        <v>54.4</v>
      </c>
      <c r="L19" s="44">
        <v>54.4</v>
      </c>
      <c r="M19" s="44">
        <v>54.4</v>
      </c>
      <c r="N19" s="44"/>
      <c r="O19" s="44"/>
      <c r="P19" s="44"/>
      <c r="Q19" s="44">
        <v>52.2</v>
      </c>
      <c r="R19" s="44">
        <v>36</v>
      </c>
      <c r="S19" s="44">
        <v>36</v>
      </c>
      <c r="T19" s="44">
        <v>36</v>
      </c>
      <c r="U19" s="44">
        <v>36</v>
      </c>
      <c r="V19" s="44">
        <v>36</v>
      </c>
      <c r="W19" s="44">
        <v>36</v>
      </c>
      <c r="X19" s="44">
        <v>36</v>
      </c>
      <c r="Y19" s="44">
        <v>38</v>
      </c>
      <c r="Z19" s="44">
        <v>40.5</v>
      </c>
      <c r="AA19" s="44">
        <v>40.5</v>
      </c>
      <c r="AB19" s="44">
        <v>40.5</v>
      </c>
      <c r="AC19" s="44">
        <v>40.5</v>
      </c>
      <c r="AD19" s="44">
        <v>40.5</v>
      </c>
      <c r="AE19" s="363"/>
      <c r="AF19" s="44">
        <v>32</v>
      </c>
      <c r="AG19" s="59">
        <v>52.4</v>
      </c>
      <c r="AH19" s="45">
        <f t="shared" si="2"/>
        <v>54.4</v>
      </c>
      <c r="AI19" s="46">
        <f t="shared" si="3"/>
        <v>32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3.4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7.5</v>
      </c>
      <c r="BH19" s="56">
        <f>AD118</f>
        <v>13.5</v>
      </c>
      <c r="BI19" s="56">
        <f>AE118</f>
        <v>0</v>
      </c>
      <c r="BJ19" s="56">
        <f>AF118</f>
        <v>0.3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33.5</v>
      </c>
      <c r="C20" s="44">
        <v>33.5</v>
      </c>
      <c r="D20" s="44">
        <v>33.5</v>
      </c>
      <c r="E20" s="44">
        <v>33.5</v>
      </c>
      <c r="F20" s="44">
        <v>33.5</v>
      </c>
      <c r="G20" s="44">
        <v>33.5</v>
      </c>
      <c r="H20" s="44">
        <v>33.5</v>
      </c>
      <c r="I20" s="44">
        <v>33.5</v>
      </c>
      <c r="J20" s="44">
        <v>33.5</v>
      </c>
      <c r="K20" s="44">
        <v>33.5</v>
      </c>
      <c r="L20" s="44">
        <v>33.5</v>
      </c>
      <c r="M20" s="44">
        <v>33.5</v>
      </c>
      <c r="N20" s="44"/>
      <c r="O20" s="44"/>
      <c r="P20" s="44"/>
      <c r="Q20" s="44">
        <v>33.5</v>
      </c>
      <c r="R20" s="44">
        <v>33.5</v>
      </c>
      <c r="S20" s="44">
        <v>33.5</v>
      </c>
      <c r="T20" s="44">
        <v>33.5</v>
      </c>
      <c r="U20" s="44">
        <v>33.5</v>
      </c>
      <c r="V20" s="44">
        <v>33.5</v>
      </c>
      <c r="W20" s="44">
        <v>33.5</v>
      </c>
      <c r="X20" s="44">
        <v>33.5</v>
      </c>
      <c r="Y20" s="44">
        <v>33.5</v>
      </c>
      <c r="Z20" s="44">
        <v>33.5</v>
      </c>
      <c r="AA20" s="44">
        <v>33.5</v>
      </c>
      <c r="AB20" s="44">
        <v>33.5</v>
      </c>
      <c r="AC20" s="44">
        <v>33.5</v>
      </c>
      <c r="AD20" s="44">
        <v>33.5</v>
      </c>
      <c r="AE20" s="363"/>
      <c r="AF20" s="44">
        <v>33.5</v>
      </c>
      <c r="AG20" s="59">
        <v>50</v>
      </c>
      <c r="AH20" s="45">
        <f t="shared" si="2"/>
        <v>33.5</v>
      </c>
      <c r="AI20" s="46">
        <f t="shared" si="3"/>
        <v>33.5</v>
      </c>
      <c r="AK20" s="47"/>
      <c r="AL20" s="50" t="s">
        <v>25</v>
      </c>
      <c r="AM20" s="55">
        <f t="shared" ref="AM20:AR20" si="12">B106</f>
        <v>52</v>
      </c>
      <c r="AN20" s="55">
        <f t="shared" si="12"/>
        <v>26</v>
      </c>
      <c r="AO20" s="55">
        <f t="shared" si="12"/>
        <v>26</v>
      </c>
      <c r="AP20" s="55">
        <f t="shared" si="12"/>
        <v>26</v>
      </c>
      <c r="AQ20" s="55">
        <f t="shared" si="12"/>
        <v>26</v>
      </c>
      <c r="AR20" s="55">
        <f t="shared" si="12"/>
        <v>26</v>
      </c>
      <c r="AS20" s="55">
        <f>I106</f>
        <v>26</v>
      </c>
      <c r="AT20" s="55">
        <f>K106</f>
        <v>26</v>
      </c>
      <c r="AU20" s="55">
        <f t="shared" ref="AU20:BD20" si="13">M106</f>
        <v>26</v>
      </c>
      <c r="AV20" s="55">
        <f t="shared" si="13"/>
        <v>0</v>
      </c>
      <c r="AW20" s="55">
        <f t="shared" si="13"/>
        <v>0</v>
      </c>
      <c r="AX20" s="55">
        <f t="shared" si="13"/>
        <v>0</v>
      </c>
      <c r="AY20" s="55">
        <f t="shared" si="13"/>
        <v>42</v>
      </c>
      <c r="AZ20" s="55">
        <f t="shared" si="13"/>
        <v>42</v>
      </c>
      <c r="BA20" s="55">
        <f t="shared" si="13"/>
        <v>37</v>
      </c>
      <c r="BB20" s="55">
        <f t="shared" si="13"/>
        <v>37</v>
      </c>
      <c r="BC20" s="55">
        <f t="shared" si="13"/>
        <v>37</v>
      </c>
      <c r="BD20" s="55">
        <f t="shared" si="13"/>
        <v>37</v>
      </c>
      <c r="BE20" s="56">
        <f>X106</f>
        <v>37</v>
      </c>
      <c r="BF20" s="56">
        <f>Z106</f>
        <v>51.1</v>
      </c>
      <c r="BG20" s="56">
        <f>AB106</f>
        <v>51.1</v>
      </c>
      <c r="BH20" s="56">
        <f>AD106</f>
        <v>51.1</v>
      </c>
      <c r="BI20" s="56">
        <f>AE106</f>
        <v>0</v>
      </c>
      <c r="BJ20" s="56">
        <f>AF106</f>
        <v>51.1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30</v>
      </c>
      <c r="K21" s="44">
        <v>30</v>
      </c>
      <c r="L21" s="44">
        <v>30</v>
      </c>
      <c r="M21" s="44">
        <v>30</v>
      </c>
      <c r="N21" s="44"/>
      <c r="O21" s="44"/>
      <c r="P21" s="44"/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363"/>
      <c r="AF21" s="44">
        <v>50</v>
      </c>
      <c r="AG21" s="59">
        <v>50</v>
      </c>
      <c r="AH21" s="45">
        <f t="shared" si="2"/>
        <v>50</v>
      </c>
      <c r="AI21" s="46">
        <f t="shared" si="3"/>
        <v>30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41</v>
      </c>
      <c r="C22" s="44">
        <v>34</v>
      </c>
      <c r="D22" s="44">
        <v>24</v>
      </c>
      <c r="E22" s="44">
        <v>24</v>
      </c>
      <c r="F22" s="44">
        <v>24</v>
      </c>
      <c r="G22" s="44">
        <v>24</v>
      </c>
      <c r="H22" s="44">
        <v>24</v>
      </c>
      <c r="I22" s="44">
        <v>24</v>
      </c>
      <c r="J22" s="44">
        <v>15</v>
      </c>
      <c r="K22" s="44">
        <v>15</v>
      </c>
      <c r="L22" s="44">
        <v>15</v>
      </c>
      <c r="M22" s="44">
        <v>15</v>
      </c>
      <c r="N22" s="44"/>
      <c r="O22" s="44"/>
      <c r="P22" s="44"/>
      <c r="Q22" s="44">
        <v>15</v>
      </c>
      <c r="R22" s="44">
        <v>25</v>
      </c>
      <c r="S22" s="44">
        <v>25</v>
      </c>
      <c r="T22" s="44">
        <v>25</v>
      </c>
      <c r="U22" s="44">
        <v>25</v>
      </c>
      <c r="V22" s="44">
        <v>25</v>
      </c>
      <c r="W22" s="44">
        <v>25</v>
      </c>
      <c r="X22" s="44">
        <v>25</v>
      </c>
      <c r="Y22" s="44">
        <v>44</v>
      </c>
      <c r="Z22" s="44">
        <v>48.5</v>
      </c>
      <c r="AA22" s="44">
        <v>48.5</v>
      </c>
      <c r="AB22" s="44">
        <v>48.5</v>
      </c>
      <c r="AC22" s="44">
        <v>48.5</v>
      </c>
      <c r="AD22" s="44">
        <v>48.5</v>
      </c>
      <c r="AE22" s="363"/>
      <c r="AF22" s="44">
        <v>25</v>
      </c>
      <c r="AG22" s="59">
        <v>48.5</v>
      </c>
      <c r="AH22" s="45">
        <f t="shared" si="2"/>
        <v>48.5</v>
      </c>
      <c r="AI22" s="46">
        <f t="shared" si="3"/>
        <v>15</v>
      </c>
      <c r="AK22" s="47"/>
      <c r="AL22" s="57" t="s">
        <v>27</v>
      </c>
      <c r="AM22" s="58">
        <f t="shared" ref="AM22:BJ22" si="16">SUM(AM16:AM21)</f>
        <v>2747.8</v>
      </c>
      <c r="AN22" s="58">
        <f t="shared" si="16"/>
        <v>2674.8</v>
      </c>
      <c r="AO22" s="58">
        <f t="shared" si="16"/>
        <v>2610.0000000000005</v>
      </c>
      <c r="AP22" s="58">
        <f t="shared" si="16"/>
        <v>2610.0000000000005</v>
      </c>
      <c r="AQ22" s="58">
        <f t="shared" si="16"/>
        <v>2585.4000000000005</v>
      </c>
      <c r="AR22" s="58">
        <f t="shared" si="16"/>
        <v>2585.4000000000005</v>
      </c>
      <c r="AS22" s="58">
        <f t="shared" si="16"/>
        <v>2585.4000000000005</v>
      </c>
      <c r="AT22" s="58">
        <f t="shared" si="16"/>
        <v>2349.1000000000004</v>
      </c>
      <c r="AU22" s="58">
        <f t="shared" si="16"/>
        <v>2429.5</v>
      </c>
      <c r="AV22" s="58">
        <f t="shared" si="16"/>
        <v>0</v>
      </c>
      <c r="AW22" s="58">
        <f t="shared" si="16"/>
        <v>0</v>
      </c>
      <c r="AX22" s="58">
        <f t="shared" si="16"/>
        <v>0</v>
      </c>
      <c r="AY22" s="58">
        <f t="shared" si="16"/>
        <v>2065.6</v>
      </c>
      <c r="AZ22" s="58">
        <f t="shared" si="16"/>
        <v>2194.5000000000005</v>
      </c>
      <c r="BA22" s="58">
        <f t="shared" si="16"/>
        <v>2288.8000000000002</v>
      </c>
      <c r="BB22" s="58">
        <f t="shared" si="16"/>
        <v>2279.6</v>
      </c>
      <c r="BC22" s="58">
        <f t="shared" si="16"/>
        <v>2275.4</v>
      </c>
      <c r="BD22" s="58">
        <f t="shared" si="16"/>
        <v>2275.4</v>
      </c>
      <c r="BE22" s="58">
        <f t="shared" si="16"/>
        <v>2282.1000000000004</v>
      </c>
      <c r="BF22" s="58">
        <f t="shared" si="16"/>
        <v>2468.5</v>
      </c>
      <c r="BG22" s="58">
        <f t="shared" si="16"/>
        <v>2444.5</v>
      </c>
      <c r="BH22" s="58">
        <f t="shared" si="16"/>
        <v>2450.5</v>
      </c>
      <c r="BI22" s="58">
        <f t="shared" si="16"/>
        <v>0</v>
      </c>
      <c r="BJ22" s="58">
        <f t="shared" si="16"/>
        <v>2282.6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36.799999999999997</v>
      </c>
      <c r="C23" s="44">
        <v>36.799999999999997</v>
      </c>
      <c r="D23" s="44">
        <v>32</v>
      </c>
      <c r="E23" s="44">
        <v>32</v>
      </c>
      <c r="F23" s="44">
        <v>32</v>
      </c>
      <c r="G23" s="44">
        <v>32</v>
      </c>
      <c r="H23" s="44">
        <v>32</v>
      </c>
      <c r="I23" s="44">
        <v>32</v>
      </c>
      <c r="J23" s="44">
        <v>32</v>
      </c>
      <c r="K23" s="44">
        <v>32</v>
      </c>
      <c r="L23" s="44">
        <v>41.3</v>
      </c>
      <c r="M23" s="44">
        <v>41.3</v>
      </c>
      <c r="N23" s="44"/>
      <c r="O23" s="44"/>
      <c r="P23" s="44"/>
      <c r="Q23" s="44">
        <v>45</v>
      </c>
      <c r="R23" s="44">
        <v>30</v>
      </c>
      <c r="S23" s="44">
        <v>46</v>
      </c>
      <c r="T23" s="44">
        <v>46</v>
      </c>
      <c r="U23" s="44">
        <v>46</v>
      </c>
      <c r="V23" s="44">
        <v>46</v>
      </c>
      <c r="W23" s="44">
        <v>46</v>
      </c>
      <c r="X23" s="44">
        <v>46</v>
      </c>
      <c r="Y23" s="44">
        <v>46</v>
      </c>
      <c r="Z23" s="44">
        <v>46</v>
      </c>
      <c r="AA23" s="44">
        <v>46</v>
      </c>
      <c r="AB23" s="44">
        <v>46</v>
      </c>
      <c r="AC23" s="44">
        <v>46</v>
      </c>
      <c r="AD23" s="44">
        <v>46</v>
      </c>
      <c r="AE23" s="363"/>
      <c r="AF23" s="44">
        <v>27.6</v>
      </c>
      <c r="AG23" s="59">
        <v>45</v>
      </c>
      <c r="AH23" s="45">
        <f t="shared" si="2"/>
        <v>46</v>
      </c>
      <c r="AI23" s="46">
        <f t="shared" si="3"/>
        <v>27.6</v>
      </c>
      <c r="AK23" s="47"/>
      <c r="AL23" s="57" t="s">
        <v>28</v>
      </c>
      <c r="AM23" s="58">
        <f t="shared" ref="AM23:AR23" si="17">B133*-1</f>
        <v>-757.9</v>
      </c>
      <c r="AN23" s="58">
        <f t="shared" si="17"/>
        <v>-816.7</v>
      </c>
      <c r="AO23" s="58">
        <f t="shared" si="17"/>
        <v>-751.69999999999993</v>
      </c>
      <c r="AP23" s="58">
        <f t="shared" si="17"/>
        <v>-751.69999999999993</v>
      </c>
      <c r="AQ23" s="58">
        <f t="shared" si="17"/>
        <v>-860</v>
      </c>
      <c r="AR23" s="58">
        <f t="shared" si="17"/>
        <v>-860</v>
      </c>
      <c r="AS23" s="58">
        <f>I133*-1</f>
        <v>-860</v>
      </c>
      <c r="AT23" s="58">
        <f>K133*-1</f>
        <v>-646.29999999999995</v>
      </c>
      <c r="AU23" s="58">
        <f t="shared" ref="AU23:BD23" si="18">M133*-1</f>
        <v>-700.4</v>
      </c>
      <c r="AV23" s="58">
        <f t="shared" si="18"/>
        <v>0</v>
      </c>
      <c r="AW23" s="58">
        <f t="shared" si="18"/>
        <v>0</v>
      </c>
      <c r="AX23" s="58">
        <f t="shared" si="18"/>
        <v>0</v>
      </c>
      <c r="AY23" s="58">
        <f t="shared" si="18"/>
        <v>-213</v>
      </c>
      <c r="AZ23" s="58">
        <f t="shared" si="18"/>
        <v>-356</v>
      </c>
      <c r="BA23" s="58">
        <f t="shared" si="18"/>
        <v>-368</v>
      </c>
      <c r="BB23" s="58">
        <f t="shared" si="18"/>
        <v>-421</v>
      </c>
      <c r="BC23" s="58">
        <f t="shared" si="18"/>
        <v>-500</v>
      </c>
      <c r="BD23" s="58">
        <f t="shared" si="18"/>
        <v>-584.6</v>
      </c>
      <c r="BE23" s="58">
        <f>X133*-1</f>
        <v>-566</v>
      </c>
      <c r="BF23" s="58">
        <f>Z133*-1</f>
        <v>-340</v>
      </c>
      <c r="BG23" s="58">
        <f>AB133*-1</f>
        <v>-438.4</v>
      </c>
      <c r="BH23" s="58">
        <f>AD133*-1</f>
        <v>-405.20000000000005</v>
      </c>
      <c r="BI23" s="58">
        <f>AE133*-1</f>
        <v>0</v>
      </c>
      <c r="BJ23" s="58">
        <f>AF133*-1</f>
        <v>-403.4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44.8</v>
      </c>
      <c r="C24" s="44">
        <v>35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23.4</v>
      </c>
      <c r="K24" s="44">
        <v>23.4</v>
      </c>
      <c r="L24" s="44">
        <v>23.4</v>
      </c>
      <c r="M24" s="44">
        <v>23.4</v>
      </c>
      <c r="N24" s="44"/>
      <c r="O24" s="44"/>
      <c r="P24" s="44"/>
      <c r="Q24" s="44">
        <v>23.4</v>
      </c>
      <c r="R24" s="44">
        <v>44</v>
      </c>
      <c r="S24" s="44">
        <v>44</v>
      </c>
      <c r="T24" s="44">
        <v>44</v>
      </c>
      <c r="U24" s="44">
        <v>44</v>
      </c>
      <c r="V24" s="44">
        <v>44</v>
      </c>
      <c r="W24" s="44">
        <v>44</v>
      </c>
      <c r="X24" s="44">
        <v>44</v>
      </c>
      <c r="Y24" s="44">
        <v>44</v>
      </c>
      <c r="Z24" s="44">
        <v>44</v>
      </c>
      <c r="AA24" s="44">
        <v>44</v>
      </c>
      <c r="AB24" s="44">
        <v>44</v>
      </c>
      <c r="AC24" s="44">
        <v>44</v>
      </c>
      <c r="AD24" s="44">
        <v>44</v>
      </c>
      <c r="AE24" s="363"/>
      <c r="AF24" s="44">
        <v>41.2</v>
      </c>
      <c r="AG24" s="59">
        <v>44</v>
      </c>
      <c r="AH24" s="45">
        <f t="shared" si="2"/>
        <v>44.8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42</v>
      </c>
      <c r="C25" s="44">
        <v>42</v>
      </c>
      <c r="D25" s="44">
        <v>42</v>
      </c>
      <c r="E25" s="44">
        <v>42</v>
      </c>
      <c r="F25" s="44">
        <v>42</v>
      </c>
      <c r="G25" s="44">
        <v>42</v>
      </c>
      <c r="H25" s="44">
        <v>42</v>
      </c>
      <c r="I25" s="44">
        <v>42</v>
      </c>
      <c r="J25" s="44">
        <v>13</v>
      </c>
      <c r="K25" s="44">
        <v>21</v>
      </c>
      <c r="L25" s="44">
        <v>30</v>
      </c>
      <c r="M25" s="44">
        <v>30</v>
      </c>
      <c r="N25" s="44"/>
      <c r="O25" s="44"/>
      <c r="P25" s="44"/>
      <c r="Q25" s="44">
        <v>15</v>
      </c>
      <c r="R25" s="44">
        <v>42</v>
      </c>
      <c r="S25" s="44">
        <v>42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363"/>
      <c r="AF25" s="44">
        <v>37.799999999999997</v>
      </c>
      <c r="AG25" s="59">
        <v>42</v>
      </c>
      <c r="AH25" s="45">
        <f t="shared" si="2"/>
        <v>42</v>
      </c>
      <c r="AI25" s="46">
        <f t="shared" si="3"/>
        <v>13</v>
      </c>
      <c r="AK25" s="47"/>
      <c r="AL25" s="57" t="s">
        <v>29</v>
      </c>
      <c r="AM25" s="58">
        <f t="shared" ref="AM25:BJ25" si="19">AM22+AM23</f>
        <v>1989.9</v>
      </c>
      <c r="AN25" s="58">
        <f t="shared" si="19"/>
        <v>1858.1000000000001</v>
      </c>
      <c r="AO25" s="58">
        <f t="shared" si="19"/>
        <v>1858.3000000000006</v>
      </c>
      <c r="AP25" s="58">
        <f t="shared" si="19"/>
        <v>1858.3000000000006</v>
      </c>
      <c r="AQ25" s="58">
        <f t="shared" si="19"/>
        <v>1725.4000000000005</v>
      </c>
      <c r="AR25" s="58">
        <f t="shared" si="19"/>
        <v>1725.4000000000005</v>
      </c>
      <c r="AS25" s="58">
        <f t="shared" si="19"/>
        <v>1725.4000000000005</v>
      </c>
      <c r="AT25" s="58">
        <f t="shared" si="19"/>
        <v>1702.8000000000004</v>
      </c>
      <c r="AU25" s="58">
        <f t="shared" si="19"/>
        <v>1729.1</v>
      </c>
      <c r="AV25" s="58">
        <f t="shared" si="19"/>
        <v>0</v>
      </c>
      <c r="AW25" s="58">
        <f t="shared" si="19"/>
        <v>0</v>
      </c>
      <c r="AX25" s="58">
        <f t="shared" si="19"/>
        <v>0</v>
      </c>
      <c r="AY25" s="58">
        <f t="shared" si="19"/>
        <v>1852.6</v>
      </c>
      <c r="AZ25" s="58">
        <f t="shared" si="19"/>
        <v>1838.5000000000005</v>
      </c>
      <c r="BA25" s="58">
        <f t="shared" si="19"/>
        <v>1920.8000000000002</v>
      </c>
      <c r="BB25" s="58">
        <f t="shared" si="19"/>
        <v>1858.6</v>
      </c>
      <c r="BC25" s="58">
        <f t="shared" si="19"/>
        <v>1775.4</v>
      </c>
      <c r="BD25" s="58">
        <f t="shared" si="19"/>
        <v>1690.8000000000002</v>
      </c>
      <c r="BE25" s="58">
        <f t="shared" si="19"/>
        <v>1716.1000000000004</v>
      </c>
      <c r="BF25" s="58">
        <f t="shared" si="19"/>
        <v>2128.5</v>
      </c>
      <c r="BG25" s="58">
        <f t="shared" si="19"/>
        <v>2006.1</v>
      </c>
      <c r="BH25" s="58">
        <f t="shared" si="19"/>
        <v>2045.3</v>
      </c>
      <c r="BI25" s="58">
        <f t="shared" si="19"/>
        <v>0</v>
      </c>
      <c r="BJ25" s="58">
        <f t="shared" si="19"/>
        <v>1879.1999999999998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40</v>
      </c>
      <c r="C26" s="44">
        <v>40</v>
      </c>
      <c r="D26" s="44">
        <v>40</v>
      </c>
      <c r="E26" s="44">
        <v>40</v>
      </c>
      <c r="F26" s="44">
        <v>40</v>
      </c>
      <c r="G26" s="44">
        <v>40</v>
      </c>
      <c r="H26" s="44">
        <v>40</v>
      </c>
      <c r="I26" s="44">
        <v>40</v>
      </c>
      <c r="J26" s="44">
        <v>0</v>
      </c>
      <c r="K26" s="44">
        <v>0</v>
      </c>
      <c r="L26" s="44">
        <v>0</v>
      </c>
      <c r="M26" s="44">
        <v>0</v>
      </c>
      <c r="N26" s="44"/>
      <c r="O26" s="44"/>
      <c r="P26" s="44"/>
      <c r="Q26" s="44">
        <v>40</v>
      </c>
      <c r="R26" s="44">
        <v>40</v>
      </c>
      <c r="S26" s="44">
        <v>40</v>
      </c>
      <c r="T26" s="44">
        <v>40</v>
      </c>
      <c r="U26" s="44">
        <v>40</v>
      </c>
      <c r="V26" s="44">
        <v>40</v>
      </c>
      <c r="W26" s="44">
        <v>40</v>
      </c>
      <c r="X26" s="44">
        <v>40</v>
      </c>
      <c r="Y26" s="44">
        <v>40</v>
      </c>
      <c r="Z26" s="44">
        <v>40</v>
      </c>
      <c r="AA26" s="44">
        <v>40</v>
      </c>
      <c r="AB26" s="44">
        <v>40</v>
      </c>
      <c r="AC26" s="44">
        <v>40</v>
      </c>
      <c r="AD26" s="44">
        <v>40</v>
      </c>
      <c r="AE26" s="363"/>
      <c r="AF26" s="44">
        <v>40</v>
      </c>
      <c r="AG26" s="59">
        <v>40</v>
      </c>
      <c r="AH26" s="45">
        <f t="shared" si="2"/>
        <v>40</v>
      </c>
      <c r="AI26" s="46">
        <f t="shared" si="3"/>
        <v>0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40.5</v>
      </c>
      <c r="C27" s="44">
        <v>40.5</v>
      </c>
      <c r="D27" s="44">
        <v>40.5</v>
      </c>
      <c r="E27" s="44">
        <v>40.5</v>
      </c>
      <c r="F27" s="44">
        <v>40.5</v>
      </c>
      <c r="G27" s="44">
        <v>40.5</v>
      </c>
      <c r="H27" s="44">
        <v>40.5</v>
      </c>
      <c r="I27" s="44">
        <v>40.5</v>
      </c>
      <c r="J27" s="44">
        <v>40.5</v>
      </c>
      <c r="K27" s="44">
        <v>40.5</v>
      </c>
      <c r="L27" s="44">
        <v>40.5</v>
      </c>
      <c r="M27" s="44">
        <v>40.5</v>
      </c>
      <c r="N27" s="44"/>
      <c r="O27" s="44"/>
      <c r="P27" s="44"/>
      <c r="Q27" s="44">
        <v>40.5</v>
      </c>
      <c r="R27" s="44">
        <v>40.5</v>
      </c>
      <c r="S27" s="44">
        <v>40.5</v>
      </c>
      <c r="T27" s="44">
        <v>40.5</v>
      </c>
      <c r="U27" s="44">
        <v>40.5</v>
      </c>
      <c r="V27" s="44">
        <v>40.5</v>
      </c>
      <c r="W27" s="44">
        <v>40.5</v>
      </c>
      <c r="X27" s="44">
        <v>40.5</v>
      </c>
      <c r="Y27" s="44">
        <v>40.5</v>
      </c>
      <c r="Z27" s="44">
        <v>40.5</v>
      </c>
      <c r="AA27" s="44">
        <v>40.5</v>
      </c>
      <c r="AB27" s="44">
        <v>40.5</v>
      </c>
      <c r="AC27" s="44">
        <v>40.5</v>
      </c>
      <c r="AD27" s="44">
        <v>40.5</v>
      </c>
      <c r="AE27" s="363"/>
      <c r="AF27" s="44">
        <v>40.5</v>
      </c>
      <c r="AG27" s="59">
        <v>38.46</v>
      </c>
      <c r="AH27" s="45">
        <f t="shared" si="2"/>
        <v>40.5</v>
      </c>
      <c r="AI27" s="46">
        <f t="shared" si="3"/>
        <v>40.5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38</v>
      </c>
      <c r="C28" s="44">
        <v>38</v>
      </c>
      <c r="D28" s="44">
        <v>38</v>
      </c>
      <c r="E28" s="44">
        <v>38</v>
      </c>
      <c r="F28" s="44">
        <v>38</v>
      </c>
      <c r="G28" s="44">
        <v>38</v>
      </c>
      <c r="H28" s="44">
        <v>38</v>
      </c>
      <c r="I28" s="44">
        <v>38</v>
      </c>
      <c r="J28" s="44">
        <v>19</v>
      </c>
      <c r="K28" s="44">
        <v>19</v>
      </c>
      <c r="L28" s="44">
        <v>27</v>
      </c>
      <c r="M28" s="44">
        <v>27</v>
      </c>
      <c r="N28" s="44"/>
      <c r="O28" s="44"/>
      <c r="P28" s="44"/>
      <c r="Q28" s="44">
        <v>27</v>
      </c>
      <c r="R28" s="44">
        <v>39</v>
      </c>
      <c r="S28" s="44">
        <v>39</v>
      </c>
      <c r="T28" s="44">
        <v>39</v>
      </c>
      <c r="U28" s="44">
        <v>39</v>
      </c>
      <c r="V28" s="44">
        <v>39</v>
      </c>
      <c r="W28" s="44">
        <v>39</v>
      </c>
      <c r="X28" s="44">
        <v>39</v>
      </c>
      <c r="Y28" s="44">
        <v>39</v>
      </c>
      <c r="Z28" s="44">
        <v>42</v>
      </c>
      <c r="AA28" s="44">
        <v>42</v>
      </c>
      <c r="AB28" s="44">
        <v>42</v>
      </c>
      <c r="AC28" s="44">
        <v>42</v>
      </c>
      <c r="AD28" s="44">
        <v>42</v>
      </c>
      <c r="AE28" s="363"/>
      <c r="AF28" s="44">
        <v>34.200000000000003</v>
      </c>
      <c r="AG28" s="59">
        <v>38</v>
      </c>
      <c r="AH28" s="45">
        <f t="shared" si="2"/>
        <v>42</v>
      </c>
      <c r="AI28" s="46">
        <f t="shared" si="3"/>
        <v>19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25.9</v>
      </c>
      <c r="C29" s="44">
        <v>25.9</v>
      </c>
      <c r="D29" s="44">
        <v>25.9</v>
      </c>
      <c r="E29" s="44">
        <v>25.9</v>
      </c>
      <c r="F29" s="44">
        <v>25.9</v>
      </c>
      <c r="G29" s="44">
        <v>25.9</v>
      </c>
      <c r="H29" s="44">
        <v>25.9</v>
      </c>
      <c r="I29" s="44">
        <v>25.9</v>
      </c>
      <c r="J29" s="44">
        <v>25.9</v>
      </c>
      <c r="K29" s="44">
        <v>25.9</v>
      </c>
      <c r="L29" s="44">
        <v>33.5</v>
      </c>
      <c r="M29" s="44">
        <v>33.5</v>
      </c>
      <c r="N29" s="44"/>
      <c r="O29" s="44"/>
      <c r="P29" s="44"/>
      <c r="Q29" s="44">
        <v>33.5</v>
      </c>
      <c r="R29" s="44">
        <v>37.200000000000003</v>
      </c>
      <c r="S29" s="44">
        <v>37.200000000000003</v>
      </c>
      <c r="T29" s="44">
        <v>37.200000000000003</v>
      </c>
      <c r="U29" s="44">
        <v>37.200000000000003</v>
      </c>
      <c r="V29" s="44">
        <v>37.200000000000003</v>
      </c>
      <c r="W29" s="44">
        <v>37.200000000000003</v>
      </c>
      <c r="X29" s="44">
        <v>37.200000000000003</v>
      </c>
      <c r="Y29" s="44">
        <v>37.200000000000003</v>
      </c>
      <c r="Z29" s="44">
        <v>37.200000000000003</v>
      </c>
      <c r="AA29" s="44">
        <v>37.200000000000003</v>
      </c>
      <c r="AB29" s="44">
        <v>32.5</v>
      </c>
      <c r="AC29" s="44">
        <v>32.5</v>
      </c>
      <c r="AD29" s="44">
        <v>32.5</v>
      </c>
      <c r="AE29" s="363"/>
      <c r="AF29" s="44">
        <v>18.399999999999999</v>
      </c>
      <c r="AG29" s="59">
        <v>36</v>
      </c>
      <c r="AH29" s="45">
        <f t="shared" si="2"/>
        <v>37.200000000000003</v>
      </c>
      <c r="AI29" s="46">
        <f t="shared" si="3"/>
        <v>18.399999999999999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31.9</v>
      </c>
      <c r="C30" s="44">
        <v>25</v>
      </c>
      <c r="D30" s="44">
        <v>18</v>
      </c>
      <c r="E30" s="44">
        <v>18</v>
      </c>
      <c r="F30" s="44">
        <v>18</v>
      </c>
      <c r="G30" s="44">
        <v>18</v>
      </c>
      <c r="H30" s="44">
        <v>18</v>
      </c>
      <c r="I30" s="44">
        <v>18</v>
      </c>
      <c r="J30" s="44">
        <v>11</v>
      </c>
      <c r="K30" s="44">
        <v>11</v>
      </c>
      <c r="L30" s="44">
        <v>11</v>
      </c>
      <c r="M30" s="44">
        <v>11</v>
      </c>
      <c r="N30" s="44"/>
      <c r="O30" s="44"/>
      <c r="P30" s="44"/>
      <c r="Q30" s="44">
        <v>11</v>
      </c>
      <c r="R30" s="44">
        <v>18</v>
      </c>
      <c r="S30" s="44">
        <v>18</v>
      </c>
      <c r="T30" s="44">
        <v>18</v>
      </c>
      <c r="U30" s="44">
        <v>18</v>
      </c>
      <c r="V30" s="44">
        <v>18</v>
      </c>
      <c r="W30" s="44">
        <v>18</v>
      </c>
      <c r="X30" s="44">
        <v>18</v>
      </c>
      <c r="Y30" s="44">
        <v>32</v>
      </c>
      <c r="Z30" s="44">
        <v>36</v>
      </c>
      <c r="AA30" s="44">
        <v>36</v>
      </c>
      <c r="AB30" s="44">
        <v>36</v>
      </c>
      <c r="AC30" s="44">
        <v>36</v>
      </c>
      <c r="AD30" s="44">
        <v>36</v>
      </c>
      <c r="AE30" s="363"/>
      <c r="AF30" s="44">
        <v>17</v>
      </c>
      <c r="AG30" s="59">
        <v>35.5</v>
      </c>
      <c r="AH30" s="45">
        <f t="shared" si="2"/>
        <v>36</v>
      </c>
      <c r="AI30" s="46">
        <f t="shared" si="3"/>
        <v>11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11.2</v>
      </c>
      <c r="C31" s="44">
        <v>11.2</v>
      </c>
      <c r="D31" s="44">
        <v>11.2</v>
      </c>
      <c r="E31" s="44">
        <v>11.2</v>
      </c>
      <c r="F31" s="44">
        <v>11.2</v>
      </c>
      <c r="G31" s="44">
        <v>11.2</v>
      </c>
      <c r="H31" s="44">
        <v>11.2</v>
      </c>
      <c r="I31" s="44">
        <v>11.2</v>
      </c>
      <c r="J31" s="44">
        <v>11.2</v>
      </c>
      <c r="K31" s="44">
        <v>11.2</v>
      </c>
      <c r="L31" s="44">
        <v>11.2</v>
      </c>
      <c r="M31" s="44">
        <v>11.2</v>
      </c>
      <c r="N31" s="44"/>
      <c r="O31" s="44"/>
      <c r="P31" s="44"/>
      <c r="Q31" s="44">
        <v>11.2</v>
      </c>
      <c r="R31" s="44">
        <v>11.2</v>
      </c>
      <c r="S31" s="44">
        <v>11.2</v>
      </c>
      <c r="T31" s="44">
        <v>11.2</v>
      </c>
      <c r="U31" s="44">
        <v>11.2</v>
      </c>
      <c r="V31" s="44">
        <v>11.2</v>
      </c>
      <c r="W31" s="44">
        <v>11.2</v>
      </c>
      <c r="X31" s="44">
        <v>11.2</v>
      </c>
      <c r="Y31" s="44">
        <v>11.2</v>
      </c>
      <c r="Z31" s="44">
        <v>11.2</v>
      </c>
      <c r="AA31" s="44">
        <v>11.2</v>
      </c>
      <c r="AB31" s="44">
        <v>11.2</v>
      </c>
      <c r="AC31" s="44">
        <v>11.2</v>
      </c>
      <c r="AD31" s="44">
        <v>11.2</v>
      </c>
      <c r="AE31" s="363"/>
      <c r="AF31" s="44">
        <v>10.8</v>
      </c>
      <c r="AG31" s="59">
        <v>32</v>
      </c>
      <c r="AH31" s="45">
        <f t="shared" si="2"/>
        <v>11.2</v>
      </c>
      <c r="AI31" s="46">
        <f t="shared" si="3"/>
        <v>10.8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/>
      <c r="O32" s="44"/>
      <c r="P32" s="44"/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363"/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22.1</v>
      </c>
      <c r="C33" s="44">
        <v>22.1</v>
      </c>
      <c r="D33" s="44">
        <v>22.1</v>
      </c>
      <c r="E33" s="44">
        <v>22.1</v>
      </c>
      <c r="F33" s="44">
        <v>22.1</v>
      </c>
      <c r="G33" s="44">
        <v>22.1</v>
      </c>
      <c r="H33" s="44">
        <v>22.1</v>
      </c>
      <c r="I33" s="44">
        <v>22.1</v>
      </c>
      <c r="J33" s="44">
        <v>22</v>
      </c>
      <c r="K33" s="44">
        <v>22</v>
      </c>
      <c r="L33" s="44">
        <v>26.1</v>
      </c>
      <c r="M33" s="44">
        <v>26.1</v>
      </c>
      <c r="N33" s="44"/>
      <c r="O33" s="44"/>
      <c r="P33" s="44"/>
      <c r="Q33" s="44">
        <v>29</v>
      </c>
      <c r="R33" s="44">
        <v>29</v>
      </c>
      <c r="S33" s="44">
        <v>29</v>
      </c>
      <c r="T33" s="44">
        <v>29</v>
      </c>
      <c r="U33" s="44">
        <v>29</v>
      </c>
      <c r="V33" s="44">
        <v>29</v>
      </c>
      <c r="W33" s="44">
        <v>29</v>
      </c>
      <c r="X33" s="44">
        <v>29</v>
      </c>
      <c r="Y33" s="44">
        <v>21</v>
      </c>
      <c r="Z33" s="44">
        <v>26</v>
      </c>
      <c r="AA33" s="44">
        <v>26</v>
      </c>
      <c r="AB33" s="44">
        <v>26</v>
      </c>
      <c r="AC33" s="44">
        <v>26</v>
      </c>
      <c r="AD33" s="44">
        <v>26</v>
      </c>
      <c r="AE33" s="363"/>
      <c r="AF33" s="44">
        <v>17</v>
      </c>
      <c r="AG33" s="59">
        <v>29.04</v>
      </c>
      <c r="AH33" s="45">
        <f t="shared" si="2"/>
        <v>29</v>
      </c>
      <c r="AI33" s="46">
        <f t="shared" si="3"/>
        <v>17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18.7</v>
      </c>
      <c r="C34" s="44">
        <v>18.7</v>
      </c>
      <c r="D34" s="44">
        <v>18.7</v>
      </c>
      <c r="E34" s="44">
        <v>18.7</v>
      </c>
      <c r="F34" s="44">
        <v>18.7</v>
      </c>
      <c r="G34" s="44">
        <v>18.7</v>
      </c>
      <c r="H34" s="44">
        <v>18.7</v>
      </c>
      <c r="I34" s="44">
        <v>18.7</v>
      </c>
      <c r="J34" s="44">
        <v>18.7</v>
      </c>
      <c r="K34" s="44">
        <v>18.7</v>
      </c>
      <c r="L34" s="44">
        <v>25.6</v>
      </c>
      <c r="M34" s="44">
        <v>25.6</v>
      </c>
      <c r="N34" s="44"/>
      <c r="O34" s="44"/>
      <c r="P34" s="44"/>
      <c r="Q34" s="44">
        <v>28</v>
      </c>
      <c r="R34" s="44">
        <v>28</v>
      </c>
      <c r="S34" s="44">
        <v>28</v>
      </c>
      <c r="T34" s="44">
        <v>28</v>
      </c>
      <c r="U34" s="44">
        <v>28</v>
      </c>
      <c r="V34" s="44">
        <v>28</v>
      </c>
      <c r="W34" s="44">
        <v>28</v>
      </c>
      <c r="X34" s="44">
        <v>28</v>
      </c>
      <c r="Y34" s="44">
        <v>21</v>
      </c>
      <c r="Z34" s="44">
        <v>26.1</v>
      </c>
      <c r="AA34" s="44">
        <v>26.1</v>
      </c>
      <c r="AB34" s="44">
        <v>26.1</v>
      </c>
      <c r="AC34" s="44">
        <v>26.1</v>
      </c>
      <c r="AD34" s="44">
        <v>26.1</v>
      </c>
      <c r="AE34" s="363"/>
      <c r="AF34" s="44">
        <v>16.8</v>
      </c>
      <c r="AG34" s="59">
        <v>28.1</v>
      </c>
      <c r="AH34" s="45">
        <f t="shared" si="2"/>
        <v>28</v>
      </c>
      <c r="AI34" s="46">
        <f t="shared" si="3"/>
        <v>16.8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26</v>
      </c>
      <c r="C35" s="44">
        <v>26</v>
      </c>
      <c r="D35" s="44">
        <v>26</v>
      </c>
      <c r="E35" s="44">
        <v>26</v>
      </c>
      <c r="F35" s="44">
        <v>26</v>
      </c>
      <c r="G35" s="44">
        <v>26</v>
      </c>
      <c r="H35" s="44">
        <v>26</v>
      </c>
      <c r="I35" s="44">
        <v>26</v>
      </c>
      <c r="J35" s="44">
        <v>8.6999999999999993</v>
      </c>
      <c r="K35" s="44">
        <v>8.6999999999999993</v>
      </c>
      <c r="L35" s="44">
        <v>11.2</v>
      </c>
      <c r="M35" s="44">
        <v>11.2</v>
      </c>
      <c r="N35" s="44"/>
      <c r="O35" s="44"/>
      <c r="P35" s="44"/>
      <c r="Q35" s="44">
        <v>13.9</v>
      </c>
      <c r="R35" s="44">
        <v>13.9</v>
      </c>
      <c r="S35" s="44">
        <v>13.9</v>
      </c>
      <c r="T35" s="44">
        <v>13.9</v>
      </c>
      <c r="U35" s="44">
        <v>13.9</v>
      </c>
      <c r="V35" s="44">
        <v>13.9</v>
      </c>
      <c r="W35" s="44">
        <v>13.9</v>
      </c>
      <c r="X35" s="44">
        <v>13.9</v>
      </c>
      <c r="Y35" s="44">
        <v>24</v>
      </c>
      <c r="Z35" s="44">
        <v>25</v>
      </c>
      <c r="AA35" s="44">
        <v>25</v>
      </c>
      <c r="AB35" s="44">
        <v>26.2</v>
      </c>
      <c r="AC35" s="44">
        <v>26.2</v>
      </c>
      <c r="AD35" s="44">
        <v>26.2</v>
      </c>
      <c r="AE35" s="363"/>
      <c r="AF35" s="44">
        <v>26.2</v>
      </c>
      <c r="AG35" s="59">
        <v>27</v>
      </c>
      <c r="AH35" s="45">
        <f t="shared" si="2"/>
        <v>26.2</v>
      </c>
      <c r="AI35" s="46">
        <f t="shared" si="3"/>
        <v>8.6999999999999993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/>
      <c r="O36" s="44"/>
      <c r="P36" s="44"/>
      <c r="Q36" s="44">
        <v>13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12.9</v>
      </c>
      <c r="AC36" s="44">
        <v>12.9</v>
      </c>
      <c r="AD36" s="44">
        <v>12.9</v>
      </c>
      <c r="AE36" s="363"/>
      <c r="AF36" s="44">
        <v>12.9</v>
      </c>
      <c r="AG36" s="59">
        <v>25</v>
      </c>
      <c r="AH36" s="45">
        <f t="shared" si="2"/>
        <v>13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12.2</v>
      </c>
      <c r="C37" s="44">
        <v>12.2</v>
      </c>
      <c r="D37" s="44">
        <v>12.2</v>
      </c>
      <c r="E37" s="44">
        <v>12.2</v>
      </c>
      <c r="F37" s="44">
        <v>12.2</v>
      </c>
      <c r="G37" s="44">
        <v>12.2</v>
      </c>
      <c r="H37" s="44">
        <v>12.2</v>
      </c>
      <c r="I37" s="44">
        <v>12.2</v>
      </c>
      <c r="J37" s="44">
        <v>12.2</v>
      </c>
      <c r="K37" s="44">
        <v>12.2</v>
      </c>
      <c r="L37" s="44">
        <v>12.2</v>
      </c>
      <c r="M37" s="44">
        <v>12.2</v>
      </c>
      <c r="N37" s="44"/>
      <c r="O37" s="44"/>
      <c r="P37" s="44"/>
      <c r="Q37" s="44">
        <v>12.2</v>
      </c>
      <c r="R37" s="44">
        <v>12.2</v>
      </c>
      <c r="S37" s="44">
        <v>12.2</v>
      </c>
      <c r="T37" s="44">
        <v>12.2</v>
      </c>
      <c r="U37" s="44">
        <v>12.2</v>
      </c>
      <c r="V37" s="44">
        <v>12.2</v>
      </c>
      <c r="W37" s="44">
        <v>12.2</v>
      </c>
      <c r="X37" s="44">
        <v>12.2</v>
      </c>
      <c r="Y37" s="44">
        <v>12.2</v>
      </c>
      <c r="Z37" s="44">
        <v>12.2</v>
      </c>
      <c r="AA37" s="44">
        <v>12.2</v>
      </c>
      <c r="AB37" s="44">
        <v>12.2</v>
      </c>
      <c r="AC37" s="44">
        <v>12.2</v>
      </c>
      <c r="AD37" s="44">
        <v>12.2</v>
      </c>
      <c r="AE37" s="363"/>
      <c r="AF37" s="44">
        <v>20.6</v>
      </c>
      <c r="AG37" s="59">
        <v>25</v>
      </c>
      <c r="AH37" s="45">
        <f t="shared" si="2"/>
        <v>20.6</v>
      </c>
      <c r="AI37" s="46">
        <f t="shared" si="3"/>
        <v>12.2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20.5</v>
      </c>
      <c r="C38" s="44">
        <v>20.5</v>
      </c>
      <c r="D38" s="44">
        <v>20.5</v>
      </c>
      <c r="E38" s="44">
        <v>20.5</v>
      </c>
      <c r="F38" s="44">
        <v>20.5</v>
      </c>
      <c r="G38" s="44">
        <v>20.5</v>
      </c>
      <c r="H38" s="44">
        <v>20.5</v>
      </c>
      <c r="I38" s="44">
        <v>20.5</v>
      </c>
      <c r="J38" s="44">
        <v>18.5</v>
      </c>
      <c r="K38" s="44">
        <v>18.5</v>
      </c>
      <c r="L38" s="44">
        <v>0</v>
      </c>
      <c r="M38" s="44">
        <v>0</v>
      </c>
      <c r="N38" s="44"/>
      <c r="O38" s="44"/>
      <c r="P38" s="44"/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363"/>
      <c r="AF38" s="44">
        <v>7.3</v>
      </c>
      <c r="AG38" s="59">
        <v>25</v>
      </c>
      <c r="AH38" s="45">
        <f t="shared" si="2"/>
        <v>20.5</v>
      </c>
      <c r="AI38" s="46">
        <f t="shared" si="3"/>
        <v>0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25.6</v>
      </c>
      <c r="C39" s="44">
        <v>25.6</v>
      </c>
      <c r="D39" s="44">
        <v>25.6</v>
      </c>
      <c r="E39" s="44">
        <v>25.6</v>
      </c>
      <c r="F39" s="44">
        <v>25.6</v>
      </c>
      <c r="G39" s="44">
        <v>25.6</v>
      </c>
      <c r="H39" s="44">
        <v>25.6</v>
      </c>
      <c r="I39" s="44">
        <v>25.6</v>
      </c>
      <c r="J39" s="44">
        <v>8.1</v>
      </c>
      <c r="K39" s="44">
        <v>8.1</v>
      </c>
      <c r="L39" s="44">
        <v>10.4</v>
      </c>
      <c r="M39" s="44">
        <v>10.4</v>
      </c>
      <c r="N39" s="44"/>
      <c r="O39" s="44"/>
      <c r="P39" s="44"/>
      <c r="Q39" s="44">
        <v>25</v>
      </c>
      <c r="R39" s="44">
        <v>25</v>
      </c>
      <c r="S39" s="44">
        <v>25</v>
      </c>
      <c r="T39" s="44">
        <v>25</v>
      </c>
      <c r="U39" s="44">
        <v>25</v>
      </c>
      <c r="V39" s="44">
        <v>25</v>
      </c>
      <c r="W39" s="44">
        <v>25</v>
      </c>
      <c r="X39" s="44">
        <v>25</v>
      </c>
      <c r="Y39" s="44">
        <v>25</v>
      </c>
      <c r="Z39" s="44">
        <v>23</v>
      </c>
      <c r="AA39" s="44">
        <v>24</v>
      </c>
      <c r="AB39" s="44">
        <v>24</v>
      </c>
      <c r="AC39" s="44">
        <v>24</v>
      </c>
      <c r="AD39" s="44">
        <v>24</v>
      </c>
      <c r="AE39" s="363"/>
      <c r="AF39" s="44">
        <v>24</v>
      </c>
      <c r="AG39" s="59">
        <v>25</v>
      </c>
      <c r="AH39" s="45">
        <f t="shared" si="2"/>
        <v>25.6</v>
      </c>
      <c r="AI39" s="46">
        <f t="shared" si="3"/>
        <v>8.1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25</v>
      </c>
      <c r="E40" s="44">
        <v>25</v>
      </c>
      <c r="F40" s="44">
        <v>25</v>
      </c>
      <c r="G40" s="44">
        <v>25</v>
      </c>
      <c r="H40" s="44">
        <v>25</v>
      </c>
      <c r="I40" s="44">
        <v>25</v>
      </c>
      <c r="J40" s="44">
        <v>12</v>
      </c>
      <c r="K40" s="44">
        <v>12</v>
      </c>
      <c r="L40" s="44">
        <v>12</v>
      </c>
      <c r="M40" s="44">
        <v>12</v>
      </c>
      <c r="N40" s="44"/>
      <c r="O40" s="44"/>
      <c r="P40" s="44"/>
      <c r="Q40" s="44">
        <v>12</v>
      </c>
      <c r="R40" s="44">
        <v>25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363"/>
      <c r="AF40" s="44">
        <v>25</v>
      </c>
      <c r="AG40" s="59">
        <v>25</v>
      </c>
      <c r="AH40" s="45">
        <f t="shared" si="2"/>
        <v>25</v>
      </c>
      <c r="AI40" s="46">
        <f t="shared" si="3"/>
        <v>12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/>
      <c r="O41" s="44"/>
      <c r="P41" s="44"/>
      <c r="Q41" s="44">
        <v>0</v>
      </c>
      <c r="R41" s="44">
        <v>0</v>
      </c>
      <c r="S41" s="44">
        <v>0</v>
      </c>
      <c r="T41" s="44">
        <v>0</v>
      </c>
      <c r="U41" s="44">
        <v>19.8</v>
      </c>
      <c r="V41" s="44">
        <v>19.8</v>
      </c>
      <c r="W41" s="44">
        <v>19.8</v>
      </c>
      <c r="X41" s="44">
        <v>19.8</v>
      </c>
      <c r="Y41" s="44">
        <v>17.8</v>
      </c>
      <c r="Z41" s="44">
        <v>19.600000000000001</v>
      </c>
      <c r="AA41" s="44">
        <v>19.600000000000001</v>
      </c>
      <c r="AB41" s="44">
        <v>18.3</v>
      </c>
      <c r="AC41" s="44">
        <v>18.3</v>
      </c>
      <c r="AD41" s="44">
        <v>18.3</v>
      </c>
      <c r="AE41" s="363"/>
      <c r="AF41" s="44">
        <v>20.6</v>
      </c>
      <c r="AG41" s="59">
        <v>24</v>
      </c>
      <c r="AH41" s="45">
        <f t="shared" si="2"/>
        <v>20.6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24.5</v>
      </c>
      <c r="C42" s="44">
        <v>24.5</v>
      </c>
      <c r="D42" s="44">
        <v>24.5</v>
      </c>
      <c r="E42" s="44">
        <v>24.5</v>
      </c>
      <c r="F42" s="44">
        <v>24.5</v>
      </c>
      <c r="G42" s="44">
        <v>24.5</v>
      </c>
      <c r="H42" s="44">
        <v>24.5</v>
      </c>
      <c r="I42" s="44">
        <v>24.5</v>
      </c>
      <c r="J42" s="44">
        <v>24.5</v>
      </c>
      <c r="K42" s="44">
        <v>24.5</v>
      </c>
      <c r="L42" s="44">
        <v>24.5</v>
      </c>
      <c r="M42" s="44">
        <v>24.5</v>
      </c>
      <c r="N42" s="44"/>
      <c r="O42" s="44"/>
      <c r="P42" s="44"/>
      <c r="Q42" s="44">
        <v>24.5</v>
      </c>
      <c r="R42" s="44">
        <v>24.5</v>
      </c>
      <c r="S42" s="44">
        <v>24.5</v>
      </c>
      <c r="T42" s="44">
        <v>24.5</v>
      </c>
      <c r="U42" s="44">
        <v>24.5</v>
      </c>
      <c r="V42" s="44">
        <v>24.5</v>
      </c>
      <c r="W42" s="44">
        <v>24.5</v>
      </c>
      <c r="X42" s="44">
        <v>24.5</v>
      </c>
      <c r="Y42" s="44">
        <v>24.5</v>
      </c>
      <c r="Z42" s="44">
        <v>24.5</v>
      </c>
      <c r="AA42" s="44">
        <v>24.5</v>
      </c>
      <c r="AB42" s="44">
        <v>24.5</v>
      </c>
      <c r="AC42" s="44">
        <v>24.5</v>
      </c>
      <c r="AD42" s="44">
        <v>24.5</v>
      </c>
      <c r="AE42" s="363"/>
      <c r="AF42" s="44">
        <v>24.5</v>
      </c>
      <c r="AG42" s="59">
        <v>23.5</v>
      </c>
      <c r="AH42" s="45">
        <f t="shared" si="2"/>
        <v>24.5</v>
      </c>
      <c r="AI42" s="46">
        <f t="shared" si="3"/>
        <v>24.5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22</v>
      </c>
      <c r="C43" s="44">
        <v>16</v>
      </c>
      <c r="D43" s="44">
        <v>12</v>
      </c>
      <c r="E43" s="44">
        <v>12</v>
      </c>
      <c r="F43" s="44">
        <v>12</v>
      </c>
      <c r="G43" s="44">
        <v>12</v>
      </c>
      <c r="H43" s="44">
        <v>12</v>
      </c>
      <c r="I43" s="44">
        <v>12</v>
      </c>
      <c r="J43" s="44">
        <v>7</v>
      </c>
      <c r="K43" s="44">
        <v>7</v>
      </c>
      <c r="L43" s="44">
        <v>7</v>
      </c>
      <c r="M43" s="44">
        <v>7</v>
      </c>
      <c r="N43" s="44"/>
      <c r="O43" s="44"/>
      <c r="P43" s="44"/>
      <c r="Q43" s="44">
        <v>7</v>
      </c>
      <c r="R43" s="44">
        <v>13.7</v>
      </c>
      <c r="S43" s="44">
        <v>13.7</v>
      </c>
      <c r="T43" s="44">
        <v>13.7</v>
      </c>
      <c r="U43" s="44">
        <v>13.7</v>
      </c>
      <c r="V43" s="44">
        <v>13.7</v>
      </c>
      <c r="W43" s="44">
        <v>13.7</v>
      </c>
      <c r="X43" s="44">
        <v>13.7</v>
      </c>
      <c r="Y43" s="44">
        <v>21</v>
      </c>
      <c r="Z43" s="44">
        <v>21</v>
      </c>
      <c r="AA43" s="44">
        <v>21</v>
      </c>
      <c r="AB43" s="44">
        <v>21</v>
      </c>
      <c r="AC43" s="44">
        <v>21</v>
      </c>
      <c r="AD43" s="44">
        <v>21</v>
      </c>
      <c r="AE43" s="363"/>
      <c r="AF43" s="44">
        <v>12</v>
      </c>
      <c r="AG43" s="59">
        <v>22.5</v>
      </c>
      <c r="AH43" s="45">
        <f t="shared" si="2"/>
        <v>22</v>
      </c>
      <c r="AI43" s="46">
        <f t="shared" si="3"/>
        <v>7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/>
      <c r="O44" s="44"/>
      <c r="P44" s="44"/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363"/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>
        <v>22.1</v>
      </c>
      <c r="D45" s="44">
        <v>22.1</v>
      </c>
      <c r="E45" s="44">
        <v>22.1</v>
      </c>
      <c r="F45" s="44">
        <v>22.1</v>
      </c>
      <c r="G45" s="44">
        <v>22.1</v>
      </c>
      <c r="H45" s="44">
        <v>22.1</v>
      </c>
      <c r="I45" s="44">
        <v>22.1</v>
      </c>
      <c r="J45" s="44">
        <v>22.1</v>
      </c>
      <c r="K45" s="44">
        <v>22.1</v>
      </c>
      <c r="L45" s="44">
        <v>22.1</v>
      </c>
      <c r="M45" s="44">
        <v>22.1</v>
      </c>
      <c r="N45" s="44"/>
      <c r="O45" s="44"/>
      <c r="P45" s="44"/>
      <c r="Q45" s="44">
        <v>22.1</v>
      </c>
      <c r="R45" s="44">
        <v>22.1</v>
      </c>
      <c r="S45" s="44">
        <v>22.1</v>
      </c>
      <c r="T45" s="44">
        <v>22.1</v>
      </c>
      <c r="U45" s="44">
        <v>22.1</v>
      </c>
      <c r="V45" s="44">
        <v>22.1</v>
      </c>
      <c r="W45" s="44">
        <v>22.1</v>
      </c>
      <c r="X45" s="44">
        <v>22.1</v>
      </c>
      <c r="Y45" s="44">
        <v>22.1</v>
      </c>
      <c r="Z45" s="44">
        <v>22.1</v>
      </c>
      <c r="AA45" s="44">
        <v>22.1</v>
      </c>
      <c r="AB45" s="44">
        <v>22.1</v>
      </c>
      <c r="AC45" s="44">
        <v>22.1</v>
      </c>
      <c r="AD45" s="44">
        <v>22.1</v>
      </c>
      <c r="AE45" s="363"/>
      <c r="AF45" s="44">
        <v>22.1</v>
      </c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22</v>
      </c>
      <c r="C46" s="44">
        <v>22</v>
      </c>
      <c r="D46" s="44">
        <v>22</v>
      </c>
      <c r="E46" s="44">
        <v>22</v>
      </c>
      <c r="F46" s="44">
        <v>22</v>
      </c>
      <c r="G46" s="44">
        <v>22</v>
      </c>
      <c r="H46" s="44">
        <v>22</v>
      </c>
      <c r="I46" s="44">
        <v>22</v>
      </c>
      <c r="J46" s="44">
        <v>22</v>
      </c>
      <c r="K46" s="44">
        <v>22</v>
      </c>
      <c r="L46" s="44">
        <v>22</v>
      </c>
      <c r="M46" s="44">
        <v>22</v>
      </c>
      <c r="N46" s="44"/>
      <c r="O46" s="44"/>
      <c r="P46" s="44"/>
      <c r="Q46" s="44">
        <v>22</v>
      </c>
      <c r="R46" s="44">
        <v>22</v>
      </c>
      <c r="S46" s="44">
        <v>22</v>
      </c>
      <c r="T46" s="44">
        <v>22</v>
      </c>
      <c r="U46" s="44">
        <v>22</v>
      </c>
      <c r="V46" s="44">
        <v>22</v>
      </c>
      <c r="W46" s="44">
        <v>22</v>
      </c>
      <c r="X46" s="44">
        <v>22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363"/>
      <c r="AF46" s="44">
        <v>22</v>
      </c>
      <c r="AG46" s="59">
        <v>22</v>
      </c>
      <c r="AH46" s="45">
        <f t="shared" si="2"/>
        <v>22</v>
      </c>
      <c r="AI46" s="46">
        <f t="shared" si="3"/>
        <v>22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>
        <v>22</v>
      </c>
      <c r="D47" s="44">
        <v>22</v>
      </c>
      <c r="E47" s="44">
        <v>22</v>
      </c>
      <c r="F47" s="44">
        <v>22</v>
      </c>
      <c r="G47" s="44">
        <v>22</v>
      </c>
      <c r="H47" s="44">
        <v>22</v>
      </c>
      <c r="I47" s="44">
        <v>22</v>
      </c>
      <c r="J47" s="44">
        <v>22</v>
      </c>
      <c r="K47" s="44">
        <v>22</v>
      </c>
      <c r="L47" s="44">
        <v>22</v>
      </c>
      <c r="M47" s="44">
        <v>22</v>
      </c>
      <c r="N47" s="44"/>
      <c r="O47" s="44"/>
      <c r="P47" s="44"/>
      <c r="Q47" s="44">
        <v>22</v>
      </c>
      <c r="R47" s="44">
        <v>22</v>
      </c>
      <c r="S47" s="44">
        <v>22</v>
      </c>
      <c r="T47" s="44">
        <v>22</v>
      </c>
      <c r="U47" s="44">
        <v>22</v>
      </c>
      <c r="V47" s="44">
        <v>22</v>
      </c>
      <c r="W47" s="44">
        <v>22</v>
      </c>
      <c r="X47" s="44">
        <v>22</v>
      </c>
      <c r="Y47" s="44">
        <v>22</v>
      </c>
      <c r="Z47" s="44">
        <v>22</v>
      </c>
      <c r="AA47" s="44">
        <v>22</v>
      </c>
      <c r="AB47" s="44">
        <v>22</v>
      </c>
      <c r="AC47" s="44">
        <v>22</v>
      </c>
      <c r="AD47" s="44">
        <v>22</v>
      </c>
      <c r="AE47" s="363"/>
      <c r="AF47" s="44">
        <v>22</v>
      </c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22.3</v>
      </c>
      <c r="C48" s="44">
        <v>17.3</v>
      </c>
      <c r="D48" s="44">
        <v>17.3</v>
      </c>
      <c r="E48" s="44">
        <v>17.3</v>
      </c>
      <c r="F48" s="44">
        <v>17.3</v>
      </c>
      <c r="G48" s="44">
        <v>17.3</v>
      </c>
      <c r="H48" s="44">
        <v>17.3</v>
      </c>
      <c r="I48" s="44">
        <v>17.3</v>
      </c>
      <c r="J48" s="44">
        <v>11.3</v>
      </c>
      <c r="K48" s="44">
        <v>11.3</v>
      </c>
      <c r="L48" s="44">
        <v>11.3</v>
      </c>
      <c r="M48" s="44">
        <v>11.3</v>
      </c>
      <c r="N48" s="44"/>
      <c r="O48" s="44"/>
      <c r="P48" s="44"/>
      <c r="Q48" s="44">
        <v>11.3</v>
      </c>
      <c r="R48" s="44">
        <v>11.3</v>
      </c>
      <c r="S48" s="44">
        <v>11.3</v>
      </c>
      <c r="T48" s="44">
        <v>11.3</v>
      </c>
      <c r="U48" s="44">
        <v>11.3</v>
      </c>
      <c r="V48" s="44">
        <v>11.3</v>
      </c>
      <c r="W48" s="44">
        <v>11.3</v>
      </c>
      <c r="X48" s="44">
        <v>11.3</v>
      </c>
      <c r="Y48" s="44">
        <v>12</v>
      </c>
      <c r="Z48" s="44">
        <v>22.3</v>
      </c>
      <c r="AA48" s="44">
        <v>22.3</v>
      </c>
      <c r="AB48" s="44">
        <v>22.3</v>
      </c>
      <c r="AC48" s="44">
        <v>22.3</v>
      </c>
      <c r="AD48" s="44">
        <v>22.3</v>
      </c>
      <c r="AE48" s="363"/>
      <c r="AF48" s="44">
        <v>22.3</v>
      </c>
      <c r="AG48" s="59">
        <v>22</v>
      </c>
      <c r="AH48" s="45">
        <f t="shared" si="2"/>
        <v>22.3</v>
      </c>
      <c r="AI48" s="46">
        <f t="shared" si="3"/>
        <v>11.3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/>
      <c r="O49" s="44"/>
      <c r="P49" s="44"/>
      <c r="Q49" s="44">
        <v>23.8</v>
      </c>
      <c r="R49" s="44">
        <v>23.8</v>
      </c>
      <c r="S49" s="44">
        <v>23.8</v>
      </c>
      <c r="T49" s="44">
        <v>23.8</v>
      </c>
      <c r="U49" s="44">
        <v>23.8</v>
      </c>
      <c r="V49" s="44">
        <v>23.8</v>
      </c>
      <c r="W49" s="44">
        <v>23.8</v>
      </c>
      <c r="X49" s="44">
        <v>23.8</v>
      </c>
      <c r="Y49" s="44">
        <v>23.8</v>
      </c>
      <c r="Z49" s="44">
        <v>23.8</v>
      </c>
      <c r="AA49" s="44">
        <v>23.8</v>
      </c>
      <c r="AB49" s="44">
        <v>23.8</v>
      </c>
      <c r="AC49" s="44">
        <v>23.8</v>
      </c>
      <c r="AD49" s="44">
        <v>23.8</v>
      </c>
      <c r="AE49" s="363"/>
      <c r="AF49" s="44">
        <v>23.8</v>
      </c>
      <c r="AG49" s="59">
        <v>21.93</v>
      </c>
      <c r="AH49" s="45">
        <f t="shared" si="2"/>
        <v>23.8</v>
      </c>
      <c r="AI49" s="46">
        <f t="shared" si="3"/>
        <v>0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21.4</v>
      </c>
      <c r="C50" s="44">
        <v>15</v>
      </c>
      <c r="D50" s="44">
        <v>11</v>
      </c>
      <c r="E50" s="44">
        <v>11</v>
      </c>
      <c r="F50" s="44">
        <v>11</v>
      </c>
      <c r="G50" s="44">
        <v>11</v>
      </c>
      <c r="H50" s="44">
        <v>11</v>
      </c>
      <c r="I50" s="44">
        <v>11</v>
      </c>
      <c r="J50" s="44">
        <v>7</v>
      </c>
      <c r="K50" s="44">
        <v>7</v>
      </c>
      <c r="L50" s="44">
        <v>7</v>
      </c>
      <c r="M50" s="44">
        <v>7</v>
      </c>
      <c r="N50" s="44"/>
      <c r="O50" s="44"/>
      <c r="P50" s="44"/>
      <c r="Q50" s="44">
        <v>7</v>
      </c>
      <c r="R50" s="44">
        <v>7</v>
      </c>
      <c r="S50" s="44">
        <v>7</v>
      </c>
      <c r="T50" s="44">
        <v>7</v>
      </c>
      <c r="U50" s="44">
        <v>7</v>
      </c>
      <c r="V50" s="44">
        <v>7</v>
      </c>
      <c r="W50" s="44">
        <v>7</v>
      </c>
      <c r="X50" s="44">
        <v>7</v>
      </c>
      <c r="Y50" s="44">
        <v>19</v>
      </c>
      <c r="Z50" s="44">
        <v>22</v>
      </c>
      <c r="AA50" s="44">
        <v>22</v>
      </c>
      <c r="AB50" s="44">
        <v>22</v>
      </c>
      <c r="AC50" s="44">
        <v>22</v>
      </c>
      <c r="AD50" s="44">
        <v>22</v>
      </c>
      <c r="AE50" s="363"/>
      <c r="AF50" s="44">
        <v>11</v>
      </c>
      <c r="AG50" s="59">
        <v>21.3</v>
      </c>
      <c r="AH50" s="45">
        <f t="shared" si="2"/>
        <v>22</v>
      </c>
      <c r="AI50" s="46">
        <f t="shared" si="3"/>
        <v>7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11.1</v>
      </c>
      <c r="C51" s="44">
        <v>11.1</v>
      </c>
      <c r="D51" s="44">
        <v>11.1</v>
      </c>
      <c r="E51" s="44">
        <v>11.1</v>
      </c>
      <c r="F51" s="44">
        <v>11.1</v>
      </c>
      <c r="G51" s="44">
        <v>11.1</v>
      </c>
      <c r="H51" s="44">
        <v>11.1</v>
      </c>
      <c r="I51" s="44">
        <v>11.1</v>
      </c>
      <c r="J51" s="44">
        <v>11.1</v>
      </c>
      <c r="K51" s="44">
        <v>11.1</v>
      </c>
      <c r="L51" s="44">
        <v>11.1</v>
      </c>
      <c r="M51" s="44">
        <v>11.1</v>
      </c>
      <c r="N51" s="44"/>
      <c r="O51" s="44"/>
      <c r="P51" s="44"/>
      <c r="Q51" s="44">
        <v>11.1</v>
      </c>
      <c r="R51" s="44">
        <v>11.1</v>
      </c>
      <c r="S51" s="44">
        <v>11.1</v>
      </c>
      <c r="T51" s="44">
        <v>11.1</v>
      </c>
      <c r="U51" s="44">
        <v>11.1</v>
      </c>
      <c r="V51" s="44">
        <v>11.1</v>
      </c>
      <c r="W51" s="44">
        <v>11.1</v>
      </c>
      <c r="X51" s="44">
        <v>11.1</v>
      </c>
      <c r="Y51" s="44">
        <v>11.1</v>
      </c>
      <c r="Z51" s="44">
        <v>11.1</v>
      </c>
      <c r="AA51" s="44">
        <v>11.1</v>
      </c>
      <c r="AB51" s="44">
        <v>11.1</v>
      </c>
      <c r="AC51" s="44">
        <v>11.1</v>
      </c>
      <c r="AD51" s="44">
        <v>11.1</v>
      </c>
      <c r="AE51" s="363"/>
      <c r="AF51" s="44">
        <v>16.2</v>
      </c>
      <c r="AG51" s="59">
        <v>20</v>
      </c>
      <c r="AH51" s="45">
        <f t="shared" si="2"/>
        <v>16.2</v>
      </c>
      <c r="AI51" s="46">
        <f t="shared" si="3"/>
        <v>11.1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13.5</v>
      </c>
      <c r="C52" s="44">
        <v>13.5</v>
      </c>
      <c r="D52" s="44">
        <v>13.5</v>
      </c>
      <c r="E52" s="44">
        <v>13.5</v>
      </c>
      <c r="F52" s="44">
        <v>13.5</v>
      </c>
      <c r="G52" s="44">
        <v>13.5</v>
      </c>
      <c r="H52" s="44">
        <v>13.5</v>
      </c>
      <c r="I52" s="44">
        <v>13.5</v>
      </c>
      <c r="J52" s="44">
        <v>13.5</v>
      </c>
      <c r="K52" s="44">
        <v>13.5</v>
      </c>
      <c r="L52" s="44">
        <v>0</v>
      </c>
      <c r="M52" s="44">
        <v>0</v>
      </c>
      <c r="N52" s="44"/>
      <c r="O52" s="44"/>
      <c r="P52" s="44"/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363"/>
      <c r="AF52" s="44">
        <v>0</v>
      </c>
      <c r="AG52" s="59">
        <v>20</v>
      </c>
      <c r="AH52" s="45">
        <f t="shared" si="2"/>
        <v>13.5</v>
      </c>
      <c r="AI52" s="46">
        <f t="shared" si="3"/>
        <v>0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20.2</v>
      </c>
      <c r="C53" s="44">
        <v>20.2</v>
      </c>
      <c r="D53" s="44">
        <v>20.2</v>
      </c>
      <c r="E53" s="44">
        <v>20.2</v>
      </c>
      <c r="F53" s="44">
        <v>20.2</v>
      </c>
      <c r="G53" s="44">
        <v>20.2</v>
      </c>
      <c r="H53" s="44">
        <v>20.2</v>
      </c>
      <c r="I53" s="44">
        <v>20.2</v>
      </c>
      <c r="J53" s="44">
        <v>20.2</v>
      </c>
      <c r="K53" s="44">
        <v>20.2</v>
      </c>
      <c r="L53" s="44">
        <v>20.2</v>
      </c>
      <c r="M53" s="44">
        <v>20.2</v>
      </c>
      <c r="N53" s="44"/>
      <c r="O53" s="44"/>
      <c r="P53" s="44"/>
      <c r="Q53" s="44">
        <v>20.2</v>
      </c>
      <c r="R53" s="44">
        <v>20.2</v>
      </c>
      <c r="S53" s="44">
        <v>20.2</v>
      </c>
      <c r="T53" s="44">
        <v>20.2</v>
      </c>
      <c r="U53" s="44">
        <v>20.2</v>
      </c>
      <c r="V53" s="44">
        <v>20.2</v>
      </c>
      <c r="W53" s="44">
        <v>20.2</v>
      </c>
      <c r="X53" s="44">
        <v>20.2</v>
      </c>
      <c r="Y53" s="44">
        <v>20.2</v>
      </c>
      <c r="Z53" s="44">
        <v>20.2</v>
      </c>
      <c r="AA53" s="44">
        <v>20.2</v>
      </c>
      <c r="AB53" s="44">
        <v>20.2</v>
      </c>
      <c r="AC53" s="44">
        <v>20.2</v>
      </c>
      <c r="AD53" s="44">
        <v>20.2</v>
      </c>
      <c r="AE53" s="363"/>
      <c r="AF53" s="44">
        <v>20.2</v>
      </c>
      <c r="AG53" s="59">
        <v>19.8</v>
      </c>
      <c r="AH53" s="45">
        <f t="shared" si="2"/>
        <v>20.2</v>
      </c>
      <c r="AI53" s="46">
        <f t="shared" si="3"/>
        <v>20.2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12</v>
      </c>
      <c r="C54" s="44">
        <v>12</v>
      </c>
      <c r="D54" s="44">
        <v>12</v>
      </c>
      <c r="E54" s="44">
        <v>12</v>
      </c>
      <c r="F54" s="44">
        <v>12</v>
      </c>
      <c r="G54" s="44">
        <v>12</v>
      </c>
      <c r="H54" s="44">
        <v>12</v>
      </c>
      <c r="I54" s="44">
        <v>12</v>
      </c>
      <c r="J54" s="44">
        <v>12</v>
      </c>
      <c r="K54" s="44">
        <v>12</v>
      </c>
      <c r="L54" s="44">
        <v>12</v>
      </c>
      <c r="M54" s="44">
        <v>12</v>
      </c>
      <c r="N54" s="44"/>
      <c r="O54" s="44"/>
      <c r="P54" s="44"/>
      <c r="Q54" s="44">
        <v>12</v>
      </c>
      <c r="R54" s="44">
        <v>12</v>
      </c>
      <c r="S54" s="44">
        <v>12</v>
      </c>
      <c r="T54" s="44">
        <v>12</v>
      </c>
      <c r="U54" s="44">
        <v>12</v>
      </c>
      <c r="V54" s="44">
        <v>12</v>
      </c>
      <c r="W54" s="44">
        <v>12</v>
      </c>
      <c r="X54" s="44">
        <v>12</v>
      </c>
      <c r="Y54" s="44">
        <v>15</v>
      </c>
      <c r="Z54" s="44">
        <v>15</v>
      </c>
      <c r="AA54" s="44">
        <v>15</v>
      </c>
      <c r="AB54" s="44">
        <v>15</v>
      </c>
      <c r="AC54" s="44">
        <v>15</v>
      </c>
      <c r="AD54" s="44">
        <v>15</v>
      </c>
      <c r="AE54" s="363"/>
      <c r="AF54" s="44">
        <v>15</v>
      </c>
      <c r="AG54" s="59">
        <v>18</v>
      </c>
      <c r="AH54" s="45">
        <f t="shared" si="2"/>
        <v>15</v>
      </c>
      <c r="AI54" s="46">
        <f t="shared" si="3"/>
        <v>12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15.5</v>
      </c>
      <c r="G55" s="44">
        <v>15.5</v>
      </c>
      <c r="H55" s="44">
        <v>15.5</v>
      </c>
      <c r="I55" s="44">
        <v>15.5</v>
      </c>
      <c r="J55" s="44">
        <v>15.5</v>
      </c>
      <c r="K55" s="44">
        <v>15.5</v>
      </c>
      <c r="L55" s="44">
        <v>15.5</v>
      </c>
      <c r="M55" s="44">
        <v>15.5</v>
      </c>
      <c r="N55" s="44"/>
      <c r="O55" s="44"/>
      <c r="P55" s="44"/>
      <c r="Q55" s="44">
        <v>15.5</v>
      </c>
      <c r="R55" s="44">
        <v>15.5</v>
      </c>
      <c r="S55" s="44">
        <v>15.5</v>
      </c>
      <c r="T55" s="44">
        <v>15.5</v>
      </c>
      <c r="U55" s="44">
        <v>15.5</v>
      </c>
      <c r="V55" s="44">
        <v>15.5</v>
      </c>
      <c r="W55" s="44">
        <v>15.5</v>
      </c>
      <c r="X55" s="44">
        <v>15.5</v>
      </c>
      <c r="Y55" s="44">
        <v>15.5</v>
      </c>
      <c r="Z55" s="44">
        <v>15.5</v>
      </c>
      <c r="AA55" s="44">
        <v>15.5</v>
      </c>
      <c r="AB55" s="44">
        <v>15.5</v>
      </c>
      <c r="AC55" s="44">
        <v>15.5</v>
      </c>
      <c r="AD55" s="44">
        <v>15.5</v>
      </c>
      <c r="AE55" s="363"/>
      <c r="AF55" s="44">
        <v>15.5</v>
      </c>
      <c r="AG55" s="59">
        <v>15.33</v>
      </c>
      <c r="AH55" s="45">
        <f t="shared" si="2"/>
        <v>15.5</v>
      </c>
      <c r="AI55" s="46">
        <f t="shared" si="3"/>
        <v>15.5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/>
      <c r="O56" s="44"/>
      <c r="P56" s="44"/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363"/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>
        <v>15.5</v>
      </c>
      <c r="D57" s="44">
        <v>15.5</v>
      </c>
      <c r="E57" s="44">
        <v>15.5</v>
      </c>
      <c r="F57" s="44">
        <v>15.5</v>
      </c>
      <c r="G57" s="44">
        <v>15.5</v>
      </c>
      <c r="H57" s="44">
        <v>15.5</v>
      </c>
      <c r="I57" s="44">
        <v>15.5</v>
      </c>
      <c r="J57" s="44">
        <v>15.5</v>
      </c>
      <c r="K57" s="44">
        <v>15.5</v>
      </c>
      <c r="L57" s="44">
        <v>15.5</v>
      </c>
      <c r="M57" s="44">
        <v>15.5</v>
      </c>
      <c r="N57" s="44"/>
      <c r="O57" s="44"/>
      <c r="P57" s="44"/>
      <c r="Q57" s="44">
        <v>15.5</v>
      </c>
      <c r="R57" s="44">
        <v>15.5</v>
      </c>
      <c r="S57" s="44">
        <v>15.5</v>
      </c>
      <c r="T57" s="44">
        <v>15.5</v>
      </c>
      <c r="U57" s="44">
        <v>15.5</v>
      </c>
      <c r="V57" s="44">
        <v>15.5</v>
      </c>
      <c r="W57" s="44">
        <v>15.5</v>
      </c>
      <c r="X57" s="44">
        <v>15.5</v>
      </c>
      <c r="Y57" s="44">
        <v>15.5</v>
      </c>
      <c r="Z57" s="44">
        <v>15.5</v>
      </c>
      <c r="AA57" s="44">
        <v>15.5</v>
      </c>
      <c r="AB57" s="44">
        <v>15.5</v>
      </c>
      <c r="AC57" s="44">
        <v>15.5</v>
      </c>
      <c r="AD57" s="44">
        <v>15.5</v>
      </c>
      <c r="AE57" s="363"/>
      <c r="AF57" s="44">
        <v>15.5</v>
      </c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/>
      <c r="O58" s="44"/>
      <c r="P58" s="44"/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363"/>
      <c r="AF58" s="44">
        <v>0</v>
      </c>
      <c r="AG58" s="59">
        <v>14.3</v>
      </c>
      <c r="AH58" s="45">
        <f t="shared" si="2"/>
        <v>0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/>
      <c r="O59" s="44"/>
      <c r="P59" s="44"/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363"/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/>
      <c r="O60" s="44"/>
      <c r="P60" s="44"/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363"/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/>
      <c r="O61" s="44"/>
      <c r="P61" s="44"/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363"/>
      <c r="AF61" s="44">
        <v>0</v>
      </c>
      <c r="AG61" s="59">
        <v>13.5</v>
      </c>
      <c r="AH61" s="45">
        <f t="shared" si="2"/>
        <v>0</v>
      </c>
      <c r="AI61" s="46">
        <f t="shared" si="3"/>
        <v>0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/>
      <c r="O62" s="44"/>
      <c r="P62" s="44"/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363"/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10.1</v>
      </c>
      <c r="C63" s="44">
        <v>10.1</v>
      </c>
      <c r="D63" s="44">
        <v>10.1</v>
      </c>
      <c r="E63" s="44">
        <v>10.1</v>
      </c>
      <c r="F63" s="44">
        <v>10.1</v>
      </c>
      <c r="G63" s="44">
        <v>10.1</v>
      </c>
      <c r="H63" s="44">
        <v>10.1</v>
      </c>
      <c r="I63" s="44">
        <v>10.1</v>
      </c>
      <c r="J63" s="44">
        <v>10.1</v>
      </c>
      <c r="K63" s="44">
        <v>10.1</v>
      </c>
      <c r="L63" s="44">
        <v>10.1</v>
      </c>
      <c r="M63" s="44">
        <v>10.1</v>
      </c>
      <c r="N63" s="44"/>
      <c r="O63" s="44"/>
      <c r="P63" s="44"/>
      <c r="Q63" s="44">
        <v>10.1</v>
      </c>
      <c r="R63" s="44">
        <v>10.1</v>
      </c>
      <c r="S63" s="44">
        <v>10.1</v>
      </c>
      <c r="T63" s="44">
        <v>10.1</v>
      </c>
      <c r="U63" s="44">
        <v>10.1</v>
      </c>
      <c r="V63" s="44">
        <v>10.1</v>
      </c>
      <c r="W63" s="44">
        <v>10.1</v>
      </c>
      <c r="X63" s="44">
        <v>10.1</v>
      </c>
      <c r="Y63" s="44">
        <v>10.1</v>
      </c>
      <c r="Z63" s="44">
        <v>10.1</v>
      </c>
      <c r="AA63" s="44">
        <v>10.1</v>
      </c>
      <c r="AB63" s="44">
        <v>10.1</v>
      </c>
      <c r="AC63" s="44">
        <v>10.1</v>
      </c>
      <c r="AD63" s="44">
        <v>10.1</v>
      </c>
      <c r="AE63" s="363"/>
      <c r="AF63" s="44">
        <v>10.1</v>
      </c>
      <c r="AG63" s="59">
        <v>13</v>
      </c>
      <c r="AH63" s="45">
        <f t="shared" si="2"/>
        <v>10.1</v>
      </c>
      <c r="AI63" s="46">
        <f t="shared" si="3"/>
        <v>10.1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4.2</v>
      </c>
      <c r="C64" s="44">
        <v>4.2</v>
      </c>
      <c r="D64" s="44">
        <v>4.2</v>
      </c>
      <c r="E64" s="44">
        <v>4.2</v>
      </c>
      <c r="F64" s="44">
        <v>4.2</v>
      </c>
      <c r="G64" s="44">
        <v>4.2</v>
      </c>
      <c r="H64" s="44">
        <v>4.2</v>
      </c>
      <c r="I64" s="44">
        <v>4.2</v>
      </c>
      <c r="J64" s="44">
        <v>5.0999999999999996</v>
      </c>
      <c r="K64" s="44">
        <v>5.0999999999999996</v>
      </c>
      <c r="L64" s="44">
        <v>5.0999999999999996</v>
      </c>
      <c r="M64" s="44">
        <v>5.0999999999999996</v>
      </c>
      <c r="N64" s="44"/>
      <c r="O64" s="44"/>
      <c r="P64" s="44"/>
      <c r="Q64" s="44">
        <v>0</v>
      </c>
      <c r="R64" s="44">
        <v>0</v>
      </c>
      <c r="S64" s="44">
        <v>0</v>
      </c>
      <c r="T64" s="44">
        <v>0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363"/>
      <c r="AF64" s="44">
        <v>0</v>
      </c>
      <c r="AG64" s="59">
        <v>12</v>
      </c>
      <c r="AH64" s="45">
        <f t="shared" si="2"/>
        <v>5.0999999999999996</v>
      </c>
      <c r="AI64" s="46">
        <f t="shared" si="3"/>
        <v>0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/>
      <c r="O65" s="44"/>
      <c r="P65" s="44"/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363"/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8.4</v>
      </c>
      <c r="C66" s="44">
        <v>8.4</v>
      </c>
      <c r="D66" s="44">
        <v>8.4</v>
      </c>
      <c r="E66" s="44">
        <v>8.4</v>
      </c>
      <c r="F66" s="44">
        <v>8.4</v>
      </c>
      <c r="G66" s="44">
        <v>8.4</v>
      </c>
      <c r="H66" s="44">
        <v>8.4</v>
      </c>
      <c r="I66" s="44">
        <v>8.4</v>
      </c>
      <c r="J66" s="44">
        <v>8.4</v>
      </c>
      <c r="K66" s="44">
        <v>8.4</v>
      </c>
      <c r="L66" s="44">
        <v>8.4</v>
      </c>
      <c r="M66" s="44">
        <v>8.4</v>
      </c>
      <c r="N66" s="44"/>
      <c r="O66" s="44"/>
      <c r="P66" s="44"/>
      <c r="Q66" s="44">
        <v>8.4</v>
      </c>
      <c r="R66" s="44">
        <v>8.4</v>
      </c>
      <c r="S66" s="44">
        <v>8.4</v>
      </c>
      <c r="T66" s="44">
        <v>8.4</v>
      </c>
      <c r="U66" s="44">
        <v>8.4</v>
      </c>
      <c r="V66" s="44">
        <v>8.4</v>
      </c>
      <c r="W66" s="44">
        <v>8.4</v>
      </c>
      <c r="X66" s="44">
        <v>8.4</v>
      </c>
      <c r="Y66" s="44">
        <v>8.4</v>
      </c>
      <c r="Z66" s="44">
        <v>8.4</v>
      </c>
      <c r="AA66" s="44">
        <v>8.4</v>
      </c>
      <c r="AB66" s="44">
        <v>8.4</v>
      </c>
      <c r="AC66" s="44">
        <v>8.4</v>
      </c>
      <c r="AD66" s="44">
        <v>8.4</v>
      </c>
      <c r="AE66" s="363"/>
      <c r="AF66" s="44">
        <v>8.4</v>
      </c>
      <c r="AG66" s="59">
        <v>12</v>
      </c>
      <c r="AH66" s="45">
        <f t="shared" si="2"/>
        <v>8.4</v>
      </c>
      <c r="AI66" s="46">
        <f t="shared" si="3"/>
        <v>8.4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13.3</v>
      </c>
      <c r="C67" s="44">
        <v>13.3</v>
      </c>
      <c r="D67" s="44">
        <v>13.3</v>
      </c>
      <c r="E67" s="44">
        <v>13.3</v>
      </c>
      <c r="F67" s="44">
        <v>13.3</v>
      </c>
      <c r="G67" s="44">
        <v>13.3</v>
      </c>
      <c r="H67" s="44">
        <v>13.3</v>
      </c>
      <c r="I67" s="44">
        <v>13.3</v>
      </c>
      <c r="J67" s="44">
        <v>13.3</v>
      </c>
      <c r="K67" s="44">
        <v>13.3</v>
      </c>
      <c r="L67" s="44">
        <v>13.3</v>
      </c>
      <c r="M67" s="44">
        <v>13.3</v>
      </c>
      <c r="N67" s="44"/>
      <c r="O67" s="44"/>
      <c r="P67" s="44"/>
      <c r="Q67" s="44">
        <v>13.3</v>
      </c>
      <c r="R67" s="44">
        <v>13.3</v>
      </c>
      <c r="S67" s="44">
        <v>13.3</v>
      </c>
      <c r="T67" s="44">
        <v>13.3</v>
      </c>
      <c r="U67" s="44">
        <v>13.3</v>
      </c>
      <c r="V67" s="44">
        <v>13.3</v>
      </c>
      <c r="W67" s="44">
        <v>13.3</v>
      </c>
      <c r="X67" s="44">
        <v>13.3</v>
      </c>
      <c r="Y67" s="44">
        <v>13.3</v>
      </c>
      <c r="Z67" s="44">
        <v>13.3</v>
      </c>
      <c r="AA67" s="44">
        <v>13.3</v>
      </c>
      <c r="AB67" s="44">
        <v>13.3</v>
      </c>
      <c r="AC67" s="44">
        <v>13.3</v>
      </c>
      <c r="AD67" s="44">
        <v>13.3</v>
      </c>
      <c r="AE67" s="363"/>
      <c r="AF67" s="44">
        <v>13.3</v>
      </c>
      <c r="AG67" s="59">
        <v>12</v>
      </c>
      <c r="AH67" s="45">
        <f t="shared" si="2"/>
        <v>13.3</v>
      </c>
      <c r="AI67" s="46">
        <f t="shared" si="3"/>
        <v>13.3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12.4</v>
      </c>
      <c r="C68" s="44">
        <v>12.4</v>
      </c>
      <c r="D68" s="44">
        <v>12.4</v>
      </c>
      <c r="E68" s="44">
        <v>12.4</v>
      </c>
      <c r="F68" s="44">
        <v>12.4</v>
      </c>
      <c r="G68" s="44">
        <v>12.4</v>
      </c>
      <c r="H68" s="44">
        <v>12.4</v>
      </c>
      <c r="I68" s="44">
        <v>12.4</v>
      </c>
      <c r="J68" s="44">
        <v>12.4</v>
      </c>
      <c r="K68" s="44">
        <v>12.4</v>
      </c>
      <c r="L68" s="44">
        <v>12.4</v>
      </c>
      <c r="M68" s="44">
        <v>12.4</v>
      </c>
      <c r="N68" s="44"/>
      <c r="O68" s="44"/>
      <c r="P68" s="44"/>
      <c r="Q68" s="44">
        <v>12.4</v>
      </c>
      <c r="R68" s="44">
        <v>12.4</v>
      </c>
      <c r="S68" s="44">
        <v>12.4</v>
      </c>
      <c r="T68" s="44">
        <v>12.4</v>
      </c>
      <c r="U68" s="44">
        <v>12.4</v>
      </c>
      <c r="V68" s="44">
        <v>12.4</v>
      </c>
      <c r="W68" s="44">
        <v>12.4</v>
      </c>
      <c r="X68" s="44">
        <v>12.4</v>
      </c>
      <c r="Y68" s="44">
        <v>12.4</v>
      </c>
      <c r="Z68" s="44">
        <v>12.4</v>
      </c>
      <c r="AA68" s="44">
        <v>12.4</v>
      </c>
      <c r="AB68" s="44">
        <v>12.4</v>
      </c>
      <c r="AC68" s="44">
        <v>12.4</v>
      </c>
      <c r="AD68" s="44">
        <v>12.4</v>
      </c>
      <c r="AE68" s="363"/>
      <c r="AF68" s="44">
        <v>8.1</v>
      </c>
      <c r="AG68" s="59">
        <v>12</v>
      </c>
      <c r="AH68" s="45">
        <f t="shared" si="2"/>
        <v>12.4</v>
      </c>
      <c r="AI68" s="46">
        <f t="shared" si="3"/>
        <v>8.1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9</v>
      </c>
      <c r="C69" s="44">
        <v>9</v>
      </c>
      <c r="D69" s="44">
        <v>9</v>
      </c>
      <c r="E69" s="44">
        <v>9</v>
      </c>
      <c r="F69" s="44">
        <v>9</v>
      </c>
      <c r="G69" s="44">
        <v>9</v>
      </c>
      <c r="H69" s="44">
        <v>9</v>
      </c>
      <c r="I69" s="44">
        <v>9</v>
      </c>
      <c r="J69" s="44">
        <v>9</v>
      </c>
      <c r="K69" s="44">
        <v>9</v>
      </c>
      <c r="L69" s="44">
        <v>9</v>
      </c>
      <c r="M69" s="44">
        <v>9</v>
      </c>
      <c r="N69" s="44"/>
      <c r="O69" s="44"/>
      <c r="P69" s="44"/>
      <c r="Q69" s="44">
        <v>9</v>
      </c>
      <c r="R69" s="44">
        <v>9</v>
      </c>
      <c r="S69" s="44">
        <v>9</v>
      </c>
      <c r="T69" s="44">
        <v>9</v>
      </c>
      <c r="U69" s="44">
        <v>9</v>
      </c>
      <c r="V69" s="44">
        <v>9</v>
      </c>
      <c r="W69" s="44">
        <v>9</v>
      </c>
      <c r="X69" s="44">
        <v>9</v>
      </c>
      <c r="Y69" s="44">
        <v>9</v>
      </c>
      <c r="Z69" s="44">
        <v>9</v>
      </c>
      <c r="AA69" s="44">
        <v>9</v>
      </c>
      <c r="AB69" s="44">
        <v>9</v>
      </c>
      <c r="AC69" s="44">
        <v>9</v>
      </c>
      <c r="AD69" s="44">
        <v>9</v>
      </c>
      <c r="AE69" s="363"/>
      <c r="AF69" s="44">
        <v>9</v>
      </c>
      <c r="AG69" s="59">
        <v>11.88</v>
      </c>
      <c r="AH69" s="45">
        <f t="shared" si="2"/>
        <v>9</v>
      </c>
      <c r="AI69" s="46">
        <f t="shared" si="3"/>
        <v>9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9</v>
      </c>
      <c r="C70" s="44">
        <v>9</v>
      </c>
      <c r="D70" s="44">
        <v>9</v>
      </c>
      <c r="E70" s="44">
        <v>9</v>
      </c>
      <c r="F70" s="44">
        <v>9</v>
      </c>
      <c r="G70" s="44">
        <v>9</v>
      </c>
      <c r="H70" s="44">
        <v>9</v>
      </c>
      <c r="I70" s="44">
        <v>9</v>
      </c>
      <c r="J70" s="44">
        <v>9</v>
      </c>
      <c r="K70" s="44">
        <v>9</v>
      </c>
      <c r="L70" s="44">
        <v>9</v>
      </c>
      <c r="M70" s="44">
        <v>9</v>
      </c>
      <c r="N70" s="44"/>
      <c r="O70" s="44"/>
      <c r="P70" s="44"/>
      <c r="Q70" s="44">
        <v>9</v>
      </c>
      <c r="R70" s="44">
        <v>9</v>
      </c>
      <c r="S70" s="44">
        <v>9</v>
      </c>
      <c r="T70" s="44">
        <v>9</v>
      </c>
      <c r="U70" s="44">
        <v>9</v>
      </c>
      <c r="V70" s="44">
        <v>9</v>
      </c>
      <c r="W70" s="44">
        <v>9</v>
      </c>
      <c r="X70" s="44">
        <v>9</v>
      </c>
      <c r="Y70" s="44">
        <v>9</v>
      </c>
      <c r="Z70" s="44">
        <v>9</v>
      </c>
      <c r="AA70" s="44">
        <v>9</v>
      </c>
      <c r="AB70" s="44">
        <v>9</v>
      </c>
      <c r="AC70" s="44">
        <v>9</v>
      </c>
      <c r="AD70" s="44">
        <v>9</v>
      </c>
      <c r="AE70" s="363"/>
      <c r="AF70" s="44">
        <v>9</v>
      </c>
      <c r="AG70" s="59">
        <v>11</v>
      </c>
      <c r="AH70" s="45">
        <f t="shared" si="2"/>
        <v>9</v>
      </c>
      <c r="AI70" s="46">
        <f t="shared" si="3"/>
        <v>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/>
      <c r="O71" s="44"/>
      <c r="P71" s="44"/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363"/>
      <c r="AF71" s="44">
        <v>0</v>
      </c>
      <c r="AG71" s="59">
        <v>11</v>
      </c>
      <c r="AH71" s="45">
        <f t="shared" si="2"/>
        <v>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11.7</v>
      </c>
      <c r="D72" s="44">
        <v>11.7</v>
      </c>
      <c r="E72" s="44">
        <v>11.7</v>
      </c>
      <c r="F72" s="44">
        <v>11.7</v>
      </c>
      <c r="G72" s="44">
        <v>11.7</v>
      </c>
      <c r="H72" s="44">
        <v>11.7</v>
      </c>
      <c r="I72" s="44">
        <v>11.7</v>
      </c>
      <c r="J72" s="44">
        <v>11.7</v>
      </c>
      <c r="K72" s="44">
        <v>11.7</v>
      </c>
      <c r="L72" s="44">
        <v>11.7</v>
      </c>
      <c r="M72" s="44">
        <v>11.7</v>
      </c>
      <c r="N72" s="44"/>
      <c r="O72" s="44"/>
      <c r="P72" s="44"/>
      <c r="Q72" s="44">
        <v>11.7</v>
      </c>
      <c r="R72" s="44">
        <v>11.7</v>
      </c>
      <c r="S72" s="44">
        <v>11.7</v>
      </c>
      <c r="T72" s="44">
        <v>11.7</v>
      </c>
      <c r="U72" s="44">
        <v>11.7</v>
      </c>
      <c r="V72" s="44">
        <v>11.7</v>
      </c>
      <c r="W72" s="44">
        <v>11.7</v>
      </c>
      <c r="X72" s="44">
        <v>11.7</v>
      </c>
      <c r="Y72" s="44">
        <v>11.7</v>
      </c>
      <c r="Z72" s="44">
        <v>11.7</v>
      </c>
      <c r="AA72" s="44">
        <v>11.7</v>
      </c>
      <c r="AB72" s="44">
        <v>11.7</v>
      </c>
      <c r="AC72" s="44">
        <v>11.7</v>
      </c>
      <c r="AD72" s="44">
        <v>11.7</v>
      </c>
      <c r="AE72" s="363"/>
      <c r="AF72" s="44">
        <v>11.7</v>
      </c>
      <c r="AG72" s="59">
        <v>10.7</v>
      </c>
      <c r="AH72" s="45">
        <f t="shared" si="2"/>
        <v>11.7</v>
      </c>
      <c r="AI72" s="46">
        <f t="shared" si="3"/>
        <v>11.7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9.6999999999999993</v>
      </c>
      <c r="C73" s="44">
        <v>9.6999999999999993</v>
      </c>
      <c r="D73" s="44">
        <v>9.6999999999999993</v>
      </c>
      <c r="E73" s="44">
        <v>9.6999999999999993</v>
      </c>
      <c r="F73" s="44">
        <v>9.6999999999999993</v>
      </c>
      <c r="G73" s="44">
        <v>9.6999999999999993</v>
      </c>
      <c r="H73" s="44">
        <v>9.6999999999999993</v>
      </c>
      <c r="I73" s="44">
        <v>9.6999999999999993</v>
      </c>
      <c r="J73" s="44">
        <v>9.6999999999999993</v>
      </c>
      <c r="K73" s="44">
        <v>9.6999999999999993</v>
      </c>
      <c r="L73" s="44">
        <v>9.6999999999999993</v>
      </c>
      <c r="M73" s="44">
        <v>9.6999999999999993</v>
      </c>
      <c r="N73" s="44"/>
      <c r="O73" s="44"/>
      <c r="P73" s="44"/>
      <c r="Q73" s="44">
        <v>9.6999999999999993</v>
      </c>
      <c r="R73" s="44">
        <v>9.6999999999999993</v>
      </c>
      <c r="S73" s="44">
        <v>9.6999999999999993</v>
      </c>
      <c r="T73" s="44">
        <v>9.6999999999999993</v>
      </c>
      <c r="U73" s="44">
        <v>9.6999999999999993</v>
      </c>
      <c r="V73" s="44">
        <v>9.6999999999999993</v>
      </c>
      <c r="W73" s="44">
        <v>9.6999999999999993</v>
      </c>
      <c r="X73" s="44">
        <v>9.6999999999999993</v>
      </c>
      <c r="Y73" s="44">
        <v>9.6999999999999993</v>
      </c>
      <c r="Z73" s="44">
        <v>9.6999999999999993</v>
      </c>
      <c r="AA73" s="44">
        <v>9.6999999999999993</v>
      </c>
      <c r="AB73" s="44">
        <v>4</v>
      </c>
      <c r="AC73" s="44">
        <v>4</v>
      </c>
      <c r="AD73" s="44">
        <v>4</v>
      </c>
      <c r="AE73" s="363"/>
      <c r="AF73" s="44">
        <v>3.7</v>
      </c>
      <c r="AG73" s="59">
        <v>10.3</v>
      </c>
      <c r="AH73" s="45">
        <f>MAX(B73:AF73)</f>
        <v>9.6999999999999993</v>
      </c>
      <c r="AI73" s="46">
        <f>MIN(B73:AF73)</f>
        <v>3.7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10</v>
      </c>
      <c r="E74" s="44">
        <v>10</v>
      </c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/>
      <c r="O74" s="44"/>
      <c r="P74" s="44"/>
      <c r="Q74" s="44">
        <v>10</v>
      </c>
      <c r="R74" s="44">
        <v>10</v>
      </c>
      <c r="S74" s="44">
        <v>10</v>
      </c>
      <c r="T74" s="44">
        <v>10</v>
      </c>
      <c r="U74" s="44">
        <v>10</v>
      </c>
      <c r="V74" s="44">
        <v>10</v>
      </c>
      <c r="W74" s="44">
        <v>10</v>
      </c>
      <c r="X74" s="44">
        <v>10</v>
      </c>
      <c r="Y74" s="44">
        <v>10</v>
      </c>
      <c r="Z74" s="44">
        <v>10</v>
      </c>
      <c r="AA74" s="44">
        <v>10</v>
      </c>
      <c r="AB74" s="44">
        <v>10</v>
      </c>
      <c r="AC74" s="44">
        <v>10</v>
      </c>
      <c r="AD74" s="44">
        <v>10</v>
      </c>
      <c r="AE74" s="363"/>
      <c r="AF74" s="44">
        <v>10</v>
      </c>
      <c r="AG74" s="59">
        <v>10</v>
      </c>
      <c r="AH74" s="45">
        <f t="shared" si="2"/>
        <v>10</v>
      </c>
      <c r="AI74" s="46">
        <f t="shared" si="3"/>
        <v>10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363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9</v>
      </c>
      <c r="C76" s="44">
        <v>9</v>
      </c>
      <c r="D76" s="44">
        <v>9</v>
      </c>
      <c r="E76" s="44">
        <v>9</v>
      </c>
      <c r="F76" s="44">
        <v>9</v>
      </c>
      <c r="G76" s="44">
        <v>9</v>
      </c>
      <c r="H76" s="44">
        <v>9</v>
      </c>
      <c r="I76" s="44">
        <v>9</v>
      </c>
      <c r="J76" s="44">
        <v>9</v>
      </c>
      <c r="K76" s="44">
        <v>9</v>
      </c>
      <c r="L76" s="44">
        <v>9</v>
      </c>
      <c r="M76" s="44">
        <v>9</v>
      </c>
      <c r="N76" s="44"/>
      <c r="O76" s="44"/>
      <c r="P76" s="44"/>
      <c r="Q76" s="44">
        <v>9</v>
      </c>
      <c r="R76" s="44">
        <v>9</v>
      </c>
      <c r="S76" s="44">
        <v>9</v>
      </c>
      <c r="T76" s="44">
        <v>9</v>
      </c>
      <c r="U76" s="44">
        <v>9</v>
      </c>
      <c r="V76" s="44">
        <v>9</v>
      </c>
      <c r="W76" s="44">
        <v>9</v>
      </c>
      <c r="X76" s="44">
        <v>9</v>
      </c>
      <c r="Y76" s="44">
        <v>9</v>
      </c>
      <c r="Z76" s="44">
        <v>9</v>
      </c>
      <c r="AA76" s="44">
        <v>9</v>
      </c>
      <c r="AB76" s="44">
        <v>9</v>
      </c>
      <c r="AC76" s="44">
        <v>9</v>
      </c>
      <c r="AD76" s="44">
        <v>9</v>
      </c>
      <c r="AE76" s="363"/>
      <c r="AF76" s="44">
        <v>9</v>
      </c>
      <c r="AG76" s="59">
        <v>10</v>
      </c>
      <c r="AH76" s="45">
        <f t="shared" si="2"/>
        <v>9</v>
      </c>
      <c r="AI76" s="46">
        <f t="shared" si="3"/>
        <v>9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/>
      <c r="O77" s="44"/>
      <c r="P77" s="44"/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363"/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/>
      <c r="O78" s="63"/>
      <c r="P78" s="63"/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363"/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v>147.5</v>
      </c>
      <c r="C79" s="63">
        <v>147.4</v>
      </c>
      <c r="D79" s="63">
        <v>147.4</v>
      </c>
      <c r="E79" s="63">
        <v>147.4</v>
      </c>
      <c r="F79" s="63">
        <v>147.4</v>
      </c>
      <c r="G79" s="63">
        <v>147.4</v>
      </c>
      <c r="H79" s="63">
        <v>147.4</v>
      </c>
      <c r="I79" s="63">
        <v>147.4</v>
      </c>
      <c r="J79" s="63">
        <v>158.69999999999999</v>
      </c>
      <c r="K79" s="63">
        <v>158.69999999999999</v>
      </c>
      <c r="L79" s="63">
        <v>160.30000000000001</v>
      </c>
      <c r="M79" s="63">
        <v>158.11000000000001</v>
      </c>
      <c r="N79" s="63"/>
      <c r="O79" s="63"/>
      <c r="P79" s="63"/>
      <c r="Q79" s="63">
        <v>183</v>
      </c>
      <c r="R79" s="63">
        <v>135</v>
      </c>
      <c r="S79" s="63">
        <v>135</v>
      </c>
      <c r="T79" s="63">
        <v>135</v>
      </c>
      <c r="U79" s="63">
        <v>135</v>
      </c>
      <c r="V79" s="63">
        <v>135</v>
      </c>
      <c r="W79" s="63">
        <v>135</v>
      </c>
      <c r="X79" s="63">
        <v>135</v>
      </c>
      <c r="Y79" s="63">
        <v>135</v>
      </c>
      <c r="Z79" s="63">
        <v>135</v>
      </c>
      <c r="AA79" s="63">
        <v>135</v>
      </c>
      <c r="AB79" s="63">
        <v>143.19999999999999</v>
      </c>
      <c r="AC79" s="63">
        <v>143.19999999999999</v>
      </c>
      <c r="AD79" s="63">
        <v>143.19999999999999</v>
      </c>
      <c r="AE79" s="364"/>
      <c r="AF79" s="63">
        <v>160.6</v>
      </c>
      <c r="AG79" s="59">
        <v>240</v>
      </c>
      <c r="AH79" s="45">
        <f t="shared" si="2"/>
        <v>183</v>
      </c>
      <c r="AI79" s="46">
        <f t="shared" si="3"/>
        <v>135</v>
      </c>
      <c r="AK79" s="47"/>
    </row>
    <row r="80" spans="1:88" ht="15.75" thickBot="1" x14ac:dyDescent="0.3">
      <c r="A80" s="65" t="s">
        <v>32</v>
      </c>
      <c r="B80" s="66">
        <f t="shared" ref="B80" si="20">SUM(B11:B78)</f>
        <v>1771.8000000000002</v>
      </c>
      <c r="C80" s="66">
        <f t="shared" ref="C80:AG80" si="21">SUM(C11:C78)</f>
        <v>1732.4</v>
      </c>
      <c r="D80" s="66">
        <f t="shared" si="21"/>
        <v>1667.6000000000001</v>
      </c>
      <c r="E80" s="66">
        <f t="shared" si="21"/>
        <v>1667.6000000000001</v>
      </c>
      <c r="F80" s="66">
        <f t="shared" si="21"/>
        <v>1667.6000000000001</v>
      </c>
      <c r="G80" s="66">
        <f t="shared" si="21"/>
        <v>1667.6000000000001</v>
      </c>
      <c r="H80" s="66">
        <f t="shared" si="21"/>
        <v>1667.6000000000001</v>
      </c>
      <c r="I80" s="66">
        <f t="shared" si="21"/>
        <v>1667.6000000000001</v>
      </c>
      <c r="J80" s="66">
        <f t="shared" si="21"/>
        <v>1406.9000000000003</v>
      </c>
      <c r="K80" s="66">
        <f t="shared" si="21"/>
        <v>1427.9000000000003</v>
      </c>
      <c r="L80" s="66">
        <f t="shared" si="21"/>
        <v>1509.5000000000002</v>
      </c>
      <c r="M80" s="66">
        <f t="shared" si="21"/>
        <v>1509.5000000000002</v>
      </c>
      <c r="N80" s="66"/>
      <c r="O80" s="66"/>
      <c r="P80" s="66"/>
      <c r="Q80" s="66">
        <f t="shared" ref="Q80" si="22">SUM(Q11:Q78)</f>
        <v>1558.8</v>
      </c>
      <c r="R80" s="66">
        <f t="shared" ref="R80" si="23">SUM(R11:R78)</f>
        <v>1686.2000000000003</v>
      </c>
      <c r="S80" s="66">
        <f t="shared" si="21"/>
        <v>1702.2000000000003</v>
      </c>
      <c r="T80" s="66">
        <f t="shared" ref="T80" si="24">SUM(T11:T78)</f>
        <v>1693</v>
      </c>
      <c r="U80" s="66">
        <f t="shared" si="21"/>
        <v>1688.8</v>
      </c>
      <c r="V80" s="66">
        <f t="shared" si="21"/>
        <v>1688.8</v>
      </c>
      <c r="W80" s="66">
        <f t="shared" si="21"/>
        <v>1688.8</v>
      </c>
      <c r="X80" s="66">
        <f t="shared" si="21"/>
        <v>1695.5000000000002</v>
      </c>
      <c r="Y80" s="66">
        <f t="shared" si="21"/>
        <v>1756.4</v>
      </c>
      <c r="Z80" s="66">
        <f t="shared" si="21"/>
        <v>1819.6</v>
      </c>
      <c r="AA80" s="66">
        <f t="shared" si="21"/>
        <v>1826.1</v>
      </c>
      <c r="AB80" s="66">
        <f t="shared" si="21"/>
        <v>1828.1000000000001</v>
      </c>
      <c r="AC80" s="66">
        <f t="shared" si="21"/>
        <v>1828.1000000000001</v>
      </c>
      <c r="AD80" s="66">
        <f t="shared" si="21"/>
        <v>1828.1000000000001</v>
      </c>
      <c r="AE80" s="66">
        <f t="shared" si="21"/>
        <v>0</v>
      </c>
      <c r="AF80" s="66">
        <f t="shared" si="21"/>
        <v>1674.6999999999998</v>
      </c>
      <c r="AG80" s="66">
        <f t="shared" si="21"/>
        <v>2672.3274000000001</v>
      </c>
      <c r="AH80" s="45">
        <f t="shared" si="2"/>
        <v>1828.1000000000001</v>
      </c>
      <c r="AI80" s="46">
        <f t="shared" si="3"/>
        <v>0</v>
      </c>
      <c r="AK80" s="47"/>
    </row>
    <row r="81" spans="1:75" x14ac:dyDescent="0.25">
      <c r="A81" s="67" t="s">
        <v>366</v>
      </c>
      <c r="B81" s="44">
        <v>457</v>
      </c>
      <c r="C81" s="44">
        <v>457</v>
      </c>
      <c r="D81" s="44">
        <v>457</v>
      </c>
      <c r="E81" s="44">
        <v>457</v>
      </c>
      <c r="F81" s="44">
        <v>457</v>
      </c>
      <c r="G81" s="44">
        <v>457</v>
      </c>
      <c r="H81" s="44">
        <v>457</v>
      </c>
      <c r="I81" s="44">
        <v>457</v>
      </c>
      <c r="J81" s="44">
        <v>457</v>
      </c>
      <c r="K81" s="44">
        <v>457</v>
      </c>
      <c r="L81" s="44">
        <v>457</v>
      </c>
      <c r="M81" s="44">
        <v>457</v>
      </c>
      <c r="N81" s="44"/>
      <c r="O81" s="44"/>
      <c r="P81" s="44"/>
      <c r="Q81" s="44">
        <v>91</v>
      </c>
      <c r="R81" s="44">
        <v>92.5</v>
      </c>
      <c r="S81" s="44">
        <v>153</v>
      </c>
      <c r="T81" s="44">
        <v>153</v>
      </c>
      <c r="U81" s="44">
        <v>153</v>
      </c>
      <c r="V81" s="44">
        <v>153</v>
      </c>
      <c r="W81" s="44">
        <v>153</v>
      </c>
      <c r="X81" s="44">
        <v>153</v>
      </c>
      <c r="Y81" s="44">
        <v>153</v>
      </c>
      <c r="Z81" s="44">
        <v>193</v>
      </c>
      <c r="AA81" s="44">
        <v>173</v>
      </c>
      <c r="AB81" s="44">
        <v>152.9</v>
      </c>
      <c r="AC81" s="44">
        <v>152.9</v>
      </c>
      <c r="AD81" s="44">
        <v>152.9</v>
      </c>
      <c r="AE81" s="365" t="s">
        <v>493</v>
      </c>
      <c r="AF81" s="44">
        <v>166.1</v>
      </c>
      <c r="AG81" s="59">
        <v>456</v>
      </c>
      <c r="AH81" s="45">
        <f t="shared" si="2"/>
        <v>457</v>
      </c>
      <c r="AI81" s="46">
        <f t="shared" si="3"/>
        <v>91</v>
      </c>
      <c r="AK81" s="47"/>
    </row>
    <row r="82" spans="1:75" x14ac:dyDescent="0.25">
      <c r="A82" s="68" t="s">
        <v>367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/>
      <c r="O82" s="43"/>
      <c r="P82" s="43"/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363"/>
      <c r="AF82" s="43">
        <v>0</v>
      </c>
      <c r="AG82" s="61">
        <v>111</v>
      </c>
      <c r="AH82" s="45">
        <f t="shared" ref="AH82:AH145" si="25">MAX(B82:AF82)</f>
        <v>0</v>
      </c>
      <c r="AI82" s="46">
        <f t="shared" ref="AI82:AI145" si="26">MIN(B82:AF82)</f>
        <v>0</v>
      </c>
      <c r="AK82" s="47"/>
    </row>
    <row r="83" spans="1:75" x14ac:dyDescent="0.25">
      <c r="A83" s="68" t="s">
        <v>368</v>
      </c>
      <c r="B83" s="43">
        <v>102</v>
      </c>
      <c r="C83" s="43">
        <v>102</v>
      </c>
      <c r="D83" s="43">
        <v>102</v>
      </c>
      <c r="E83" s="43">
        <v>102</v>
      </c>
      <c r="F83" s="43">
        <v>102</v>
      </c>
      <c r="G83" s="43">
        <v>102</v>
      </c>
      <c r="H83" s="43">
        <v>102</v>
      </c>
      <c r="I83" s="43">
        <v>102</v>
      </c>
      <c r="J83" s="43">
        <v>102</v>
      </c>
      <c r="K83" s="43">
        <v>102</v>
      </c>
      <c r="L83" s="43">
        <v>102</v>
      </c>
      <c r="M83" s="43">
        <v>102</v>
      </c>
      <c r="N83" s="43"/>
      <c r="O83" s="43"/>
      <c r="P83" s="43"/>
      <c r="Q83" s="43">
        <v>0</v>
      </c>
      <c r="R83" s="43">
        <v>0</v>
      </c>
      <c r="S83" s="43">
        <v>41.8</v>
      </c>
      <c r="T83" s="43">
        <v>41.8</v>
      </c>
      <c r="U83" s="43">
        <v>41.8</v>
      </c>
      <c r="V83" s="43">
        <v>41.8</v>
      </c>
      <c r="W83" s="43">
        <v>41.8</v>
      </c>
      <c r="X83" s="43">
        <v>41.8</v>
      </c>
      <c r="Y83" s="43">
        <v>41.8</v>
      </c>
      <c r="Z83" s="43">
        <v>50</v>
      </c>
      <c r="AA83" s="43">
        <v>50</v>
      </c>
      <c r="AB83" s="43">
        <v>49.9</v>
      </c>
      <c r="AC83" s="43">
        <v>49.9</v>
      </c>
      <c r="AD83" s="43">
        <v>49.9</v>
      </c>
      <c r="AE83" s="363"/>
      <c r="AF83" s="43">
        <v>40.9</v>
      </c>
      <c r="AG83" s="61">
        <v>102</v>
      </c>
      <c r="AH83" s="45">
        <f t="shared" si="25"/>
        <v>102</v>
      </c>
      <c r="AI83" s="46">
        <f t="shared" si="26"/>
        <v>0</v>
      </c>
      <c r="AK83" s="47"/>
    </row>
    <row r="84" spans="1:75" x14ac:dyDescent="0.25">
      <c r="A84" s="42" t="s">
        <v>181</v>
      </c>
      <c r="B84" s="44">
        <v>48.5</v>
      </c>
      <c r="C84" s="44">
        <v>41</v>
      </c>
      <c r="D84" s="44">
        <v>41</v>
      </c>
      <c r="E84" s="44">
        <v>41</v>
      </c>
      <c r="F84" s="44">
        <v>41</v>
      </c>
      <c r="G84" s="44">
        <v>41</v>
      </c>
      <c r="H84" s="44">
        <v>41</v>
      </c>
      <c r="I84" s="44">
        <v>41</v>
      </c>
      <c r="J84" s="44">
        <v>41</v>
      </c>
      <c r="K84" s="44">
        <v>41</v>
      </c>
      <c r="L84" s="44">
        <v>52.9</v>
      </c>
      <c r="M84" s="44">
        <v>53.8</v>
      </c>
      <c r="N84" s="44"/>
      <c r="O84" s="44"/>
      <c r="P84" s="44"/>
      <c r="Q84" s="44">
        <v>60</v>
      </c>
      <c r="R84" s="44">
        <v>60</v>
      </c>
      <c r="S84" s="44">
        <v>41</v>
      </c>
      <c r="T84" s="44">
        <v>41</v>
      </c>
      <c r="U84" s="44">
        <v>41</v>
      </c>
      <c r="V84" s="44">
        <v>41</v>
      </c>
      <c r="W84" s="44">
        <v>41</v>
      </c>
      <c r="X84" s="44">
        <v>41</v>
      </c>
      <c r="Y84" s="44">
        <v>41</v>
      </c>
      <c r="Z84" s="44">
        <v>41</v>
      </c>
      <c r="AA84" s="44">
        <v>44</v>
      </c>
      <c r="AB84" s="44">
        <v>43</v>
      </c>
      <c r="AC84" s="44">
        <v>43</v>
      </c>
      <c r="AD84" s="44">
        <v>43</v>
      </c>
      <c r="AE84" s="363"/>
      <c r="AF84" s="44">
        <v>35.1</v>
      </c>
      <c r="AG84" s="59">
        <v>60</v>
      </c>
      <c r="AH84" s="45">
        <f>MAX(B84:AF84)</f>
        <v>60</v>
      </c>
      <c r="AI84" s="46">
        <f>MIN(B84:AF84)</f>
        <v>35.1</v>
      </c>
      <c r="AK84" s="47"/>
    </row>
    <row r="85" spans="1:75" x14ac:dyDescent="0.25">
      <c r="A85" s="69" t="s">
        <v>369</v>
      </c>
      <c r="B85" s="43">
        <v>0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/>
      <c r="O85" s="43"/>
      <c r="P85" s="43"/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363"/>
      <c r="AF85" s="43">
        <v>0</v>
      </c>
      <c r="AG85" s="70">
        <v>42.5</v>
      </c>
      <c r="AH85" s="45">
        <f t="shared" si="25"/>
        <v>0</v>
      </c>
      <c r="AI85" s="46">
        <f t="shared" si="26"/>
        <v>0</v>
      </c>
      <c r="AK85" s="47"/>
    </row>
    <row r="86" spans="1:75" x14ac:dyDescent="0.25">
      <c r="A86" s="69" t="s">
        <v>370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/>
      <c r="O86" s="43"/>
      <c r="P86" s="43"/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363"/>
      <c r="AF86" s="43">
        <v>0</v>
      </c>
      <c r="AG86" s="70">
        <v>22.1</v>
      </c>
      <c r="AH86" s="45">
        <f t="shared" si="25"/>
        <v>0</v>
      </c>
      <c r="AI86" s="46">
        <f t="shared" si="26"/>
        <v>0</v>
      </c>
      <c r="AK86" s="47"/>
    </row>
    <row r="87" spans="1:75" ht="15.75" thickBot="1" x14ac:dyDescent="0.3">
      <c r="A87" s="71" t="s">
        <v>33</v>
      </c>
      <c r="B87" s="292">
        <v>0</v>
      </c>
      <c r="C87" s="292">
        <v>0</v>
      </c>
      <c r="D87" s="292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v>0</v>
      </c>
      <c r="K87" s="292">
        <v>0</v>
      </c>
      <c r="L87" s="292">
        <v>0</v>
      </c>
      <c r="M87" s="292">
        <v>0</v>
      </c>
      <c r="N87" s="292"/>
      <c r="O87" s="292"/>
      <c r="P87" s="292"/>
      <c r="Q87" s="292">
        <v>0</v>
      </c>
      <c r="R87" s="292">
        <v>0</v>
      </c>
      <c r="S87" s="292">
        <v>0</v>
      </c>
      <c r="T87" s="292">
        <v>0</v>
      </c>
      <c r="U87" s="292">
        <v>0</v>
      </c>
      <c r="V87" s="292">
        <v>0</v>
      </c>
      <c r="W87" s="292">
        <v>0</v>
      </c>
      <c r="X87" s="292">
        <v>0</v>
      </c>
      <c r="Y87" s="292">
        <v>0</v>
      </c>
      <c r="Z87" s="292">
        <v>0</v>
      </c>
      <c r="AA87" s="292">
        <v>0</v>
      </c>
      <c r="AB87" s="292">
        <v>0</v>
      </c>
      <c r="AC87" s="292">
        <v>0</v>
      </c>
      <c r="AD87" s="292">
        <v>0</v>
      </c>
      <c r="AE87" s="364"/>
      <c r="AF87" s="292">
        <v>0</v>
      </c>
      <c r="AG87" s="73">
        <v>14.8</v>
      </c>
      <c r="AH87" s="45">
        <f t="shared" si="25"/>
        <v>0</v>
      </c>
      <c r="AI87" s="46">
        <f t="shared" si="26"/>
        <v>0</v>
      </c>
      <c r="AK87" s="47"/>
    </row>
    <row r="88" spans="1:75" ht="15.75" thickBot="1" x14ac:dyDescent="0.3">
      <c r="A88" s="74" t="s">
        <v>34</v>
      </c>
      <c r="B88" s="66">
        <f t="shared" ref="B88" si="27">SUM(B81:B87)</f>
        <v>607.5</v>
      </c>
      <c r="C88" s="66">
        <f t="shared" ref="C88:AG88" si="28">SUM(C81:C87)</f>
        <v>600</v>
      </c>
      <c r="D88" s="66">
        <f t="shared" si="28"/>
        <v>600</v>
      </c>
      <c r="E88" s="66">
        <f t="shared" si="28"/>
        <v>600</v>
      </c>
      <c r="F88" s="66">
        <f t="shared" si="28"/>
        <v>600</v>
      </c>
      <c r="G88" s="66">
        <f t="shared" si="28"/>
        <v>600</v>
      </c>
      <c r="H88" s="66">
        <f t="shared" si="28"/>
        <v>600</v>
      </c>
      <c r="I88" s="66">
        <f t="shared" si="28"/>
        <v>600</v>
      </c>
      <c r="J88" s="66">
        <f t="shared" si="28"/>
        <v>600</v>
      </c>
      <c r="K88" s="66">
        <f t="shared" si="28"/>
        <v>600</v>
      </c>
      <c r="L88" s="66">
        <f t="shared" si="28"/>
        <v>611.9</v>
      </c>
      <c r="M88" s="66">
        <f t="shared" si="28"/>
        <v>612.79999999999995</v>
      </c>
      <c r="N88" s="66"/>
      <c r="O88" s="66"/>
      <c r="P88" s="66"/>
      <c r="Q88" s="66">
        <f t="shared" ref="Q88" si="29">SUM(Q81:Q87)</f>
        <v>151</v>
      </c>
      <c r="R88" s="66">
        <f t="shared" ref="R88:S88" si="30">SUM(R81:R87)</f>
        <v>152.5</v>
      </c>
      <c r="S88" s="66">
        <f t="shared" si="30"/>
        <v>235.8</v>
      </c>
      <c r="T88" s="66">
        <f t="shared" ref="T88:U88" si="31">SUM(T81:T87)</f>
        <v>235.8</v>
      </c>
      <c r="U88" s="66">
        <f t="shared" si="31"/>
        <v>235.8</v>
      </c>
      <c r="V88" s="66">
        <f t="shared" ref="V88:Y88" si="32">SUM(V81:V87)</f>
        <v>235.8</v>
      </c>
      <c r="W88" s="66">
        <f t="shared" si="32"/>
        <v>235.8</v>
      </c>
      <c r="X88" s="66">
        <f t="shared" si="32"/>
        <v>235.8</v>
      </c>
      <c r="Y88" s="66">
        <f t="shared" si="32"/>
        <v>235.8</v>
      </c>
      <c r="Z88" s="66">
        <f t="shared" ref="Z88" si="33">SUM(Z81:Z87)</f>
        <v>284</v>
      </c>
      <c r="AA88" s="66">
        <f t="shared" si="28"/>
        <v>267</v>
      </c>
      <c r="AB88" s="66">
        <f t="shared" si="28"/>
        <v>245.8</v>
      </c>
      <c r="AC88" s="66">
        <f t="shared" si="28"/>
        <v>245.8</v>
      </c>
      <c r="AD88" s="66">
        <f t="shared" si="28"/>
        <v>245.8</v>
      </c>
      <c r="AE88" s="66">
        <f t="shared" si="28"/>
        <v>0</v>
      </c>
      <c r="AF88" s="66">
        <f t="shared" si="28"/>
        <v>242.1</v>
      </c>
      <c r="AG88" s="75">
        <f t="shared" si="28"/>
        <v>808.4</v>
      </c>
      <c r="AH88" s="45">
        <f t="shared" si="25"/>
        <v>612.79999999999995</v>
      </c>
      <c r="AI88" s="46">
        <f t="shared" si="26"/>
        <v>0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136.6</v>
      </c>
      <c r="C89" s="44">
        <v>136.6</v>
      </c>
      <c r="D89" s="44">
        <v>136.6</v>
      </c>
      <c r="E89" s="44">
        <v>136.6</v>
      </c>
      <c r="F89" s="44">
        <v>126</v>
      </c>
      <c r="G89" s="44">
        <v>126</v>
      </c>
      <c r="H89" s="44">
        <v>126</v>
      </c>
      <c r="I89" s="44">
        <v>126</v>
      </c>
      <c r="J89" s="44">
        <v>126</v>
      </c>
      <c r="K89" s="44">
        <v>126</v>
      </c>
      <c r="L89" s="44">
        <v>126</v>
      </c>
      <c r="M89" s="44">
        <v>110.1</v>
      </c>
      <c r="N89" s="44"/>
      <c r="O89" s="44"/>
      <c r="P89" s="44"/>
      <c r="Q89" s="44">
        <v>136</v>
      </c>
      <c r="R89" s="44">
        <v>136</v>
      </c>
      <c r="S89" s="44">
        <v>136</v>
      </c>
      <c r="T89" s="44">
        <v>136</v>
      </c>
      <c r="U89" s="44">
        <v>136</v>
      </c>
      <c r="V89" s="44">
        <v>136</v>
      </c>
      <c r="W89" s="44">
        <v>136</v>
      </c>
      <c r="X89" s="44">
        <v>136</v>
      </c>
      <c r="Y89" s="44">
        <v>136</v>
      </c>
      <c r="Z89" s="44">
        <v>136</v>
      </c>
      <c r="AA89" s="44">
        <v>137.1</v>
      </c>
      <c r="AB89" s="44">
        <v>137.4</v>
      </c>
      <c r="AC89" s="44">
        <v>137.4</v>
      </c>
      <c r="AD89" s="44">
        <v>137.4</v>
      </c>
      <c r="AE89" s="365" t="s">
        <v>493</v>
      </c>
      <c r="AF89" s="44">
        <v>137.4</v>
      </c>
      <c r="AG89" s="59">
        <v>144</v>
      </c>
      <c r="AH89" s="45">
        <f t="shared" si="25"/>
        <v>137.4</v>
      </c>
      <c r="AI89" s="46">
        <f t="shared" si="26"/>
        <v>110.1</v>
      </c>
      <c r="AK89" s="47"/>
      <c r="AY89" s="1" t="s">
        <v>36</v>
      </c>
      <c r="AZ89" s="77">
        <f>ROUND(C107,0)</f>
        <v>-614</v>
      </c>
      <c r="BA89" s="76">
        <f t="shared" ref="BA89:BD93" si="34">D107</f>
        <v>-562.79999999999995</v>
      </c>
      <c r="BB89" s="76">
        <f t="shared" si="34"/>
        <v>-562.79999999999995</v>
      </c>
      <c r="BC89" s="76">
        <f t="shared" si="34"/>
        <v>-670</v>
      </c>
      <c r="BD89" s="76">
        <f t="shared" si="34"/>
        <v>-670</v>
      </c>
      <c r="BE89" s="77">
        <f>I107</f>
        <v>-670</v>
      </c>
      <c r="BF89" s="77">
        <f>K107</f>
        <v>-479.3</v>
      </c>
      <c r="BG89" s="77">
        <f t="shared" ref="BG89:BP93" si="35">M107</f>
        <v>-484.9</v>
      </c>
      <c r="BH89" s="77">
        <f t="shared" si="35"/>
        <v>0</v>
      </c>
      <c r="BI89" s="77">
        <f t="shared" si="35"/>
        <v>0</v>
      </c>
      <c r="BJ89" s="77">
        <f t="shared" si="35"/>
        <v>0</v>
      </c>
      <c r="BK89" s="77">
        <f t="shared" si="35"/>
        <v>-64</v>
      </c>
      <c r="BL89" s="77">
        <f t="shared" si="35"/>
        <v>-186</v>
      </c>
      <c r="BM89" s="77">
        <f t="shared" si="35"/>
        <v>-192</v>
      </c>
      <c r="BN89" s="77">
        <f t="shared" si="35"/>
        <v>-204</v>
      </c>
      <c r="BO89" s="77">
        <f t="shared" si="35"/>
        <v>-282</v>
      </c>
      <c r="BP89" s="77">
        <f t="shared" si="35"/>
        <v>-362</v>
      </c>
      <c r="BQ89" s="77">
        <f>X107</f>
        <v>-362</v>
      </c>
      <c r="BR89" s="77">
        <f>Z107</f>
        <v>-185</v>
      </c>
      <c r="BS89" s="76">
        <f>AB107</f>
        <v>-270.39999999999998</v>
      </c>
      <c r="BT89" s="76">
        <f t="shared" ref="BT89:BV93" si="36">AD107</f>
        <v>-240.4</v>
      </c>
      <c r="BU89" s="76">
        <f t="shared" si="36"/>
        <v>0</v>
      </c>
      <c r="BV89" s="76">
        <f t="shared" si="36"/>
        <v>-245</v>
      </c>
      <c r="BW89" s="76">
        <f>B107</f>
        <v>-569.9</v>
      </c>
    </row>
    <row r="90" spans="1:75" x14ac:dyDescent="0.25">
      <c r="A90" s="60" t="s">
        <v>37</v>
      </c>
      <c r="B90" s="43">
        <v>69.7</v>
      </c>
      <c r="C90" s="43">
        <v>69.7</v>
      </c>
      <c r="D90" s="43">
        <v>69.7</v>
      </c>
      <c r="E90" s="43">
        <v>69.7</v>
      </c>
      <c r="F90" s="43">
        <v>60</v>
      </c>
      <c r="G90" s="43">
        <v>60</v>
      </c>
      <c r="H90" s="43">
        <v>60</v>
      </c>
      <c r="I90" s="43">
        <v>60</v>
      </c>
      <c r="J90" s="43">
        <v>51.5</v>
      </c>
      <c r="K90" s="43">
        <v>60</v>
      </c>
      <c r="L90" s="43">
        <v>51.2</v>
      </c>
      <c r="M90" s="43">
        <v>61.1</v>
      </c>
      <c r="N90" s="43"/>
      <c r="O90" s="43"/>
      <c r="P90" s="43"/>
      <c r="Q90" s="43">
        <v>69</v>
      </c>
      <c r="R90" s="43">
        <v>69</v>
      </c>
      <c r="S90" s="43">
        <v>69</v>
      </c>
      <c r="T90" s="43">
        <v>69</v>
      </c>
      <c r="U90" s="43">
        <v>69</v>
      </c>
      <c r="V90" s="43">
        <v>69</v>
      </c>
      <c r="W90" s="43">
        <v>69</v>
      </c>
      <c r="X90" s="43">
        <v>69</v>
      </c>
      <c r="Y90" s="43">
        <v>69</v>
      </c>
      <c r="Z90" s="43">
        <v>69</v>
      </c>
      <c r="AA90" s="43">
        <v>69.599999999999994</v>
      </c>
      <c r="AB90" s="43">
        <v>69.5</v>
      </c>
      <c r="AC90" s="43">
        <v>69.5</v>
      </c>
      <c r="AD90" s="43">
        <v>69.5</v>
      </c>
      <c r="AE90" s="363"/>
      <c r="AF90" s="43">
        <v>69.5</v>
      </c>
      <c r="AG90" s="61">
        <v>70</v>
      </c>
      <c r="AH90" s="45">
        <f t="shared" si="25"/>
        <v>69.7</v>
      </c>
      <c r="AI90" s="46">
        <f t="shared" si="26"/>
        <v>51.2</v>
      </c>
      <c r="AK90" s="47"/>
      <c r="AY90" s="1" t="s">
        <v>38</v>
      </c>
      <c r="AZ90" s="77">
        <f>ROUND(C108,0)</f>
        <v>-196</v>
      </c>
      <c r="BA90" s="76">
        <f t="shared" si="34"/>
        <v>-173.8</v>
      </c>
      <c r="BB90" s="76">
        <f t="shared" si="34"/>
        <v>-173.8</v>
      </c>
      <c r="BC90" s="76">
        <f t="shared" si="34"/>
        <v>-180</v>
      </c>
      <c r="BD90" s="76">
        <f t="shared" si="34"/>
        <v>-180</v>
      </c>
      <c r="BE90" s="77">
        <f>I108</f>
        <v>-180</v>
      </c>
      <c r="BF90" s="77">
        <f>K108</f>
        <v>-167</v>
      </c>
      <c r="BG90" s="77">
        <f t="shared" si="35"/>
        <v>-181.5</v>
      </c>
      <c r="BH90" s="77">
        <f t="shared" si="35"/>
        <v>0</v>
      </c>
      <c r="BI90" s="77">
        <f t="shared" si="35"/>
        <v>0</v>
      </c>
      <c r="BJ90" s="77">
        <f t="shared" si="35"/>
        <v>0</v>
      </c>
      <c r="BK90" s="77">
        <f t="shared" si="35"/>
        <v>-130</v>
      </c>
      <c r="BL90" s="77">
        <f t="shared" si="35"/>
        <v>-163</v>
      </c>
      <c r="BM90" s="77">
        <f t="shared" si="35"/>
        <v>-164</v>
      </c>
      <c r="BN90" s="77">
        <f t="shared" si="35"/>
        <v>-173</v>
      </c>
      <c r="BO90" s="77">
        <f t="shared" si="35"/>
        <v>-164</v>
      </c>
      <c r="BP90" s="77">
        <f t="shared" si="35"/>
        <v>-169</v>
      </c>
      <c r="BQ90" s="77">
        <f>X108</f>
        <v>-169</v>
      </c>
      <c r="BR90" s="77">
        <f>Z108</f>
        <v>-147</v>
      </c>
      <c r="BS90" s="76">
        <f>AB108</f>
        <v>-168</v>
      </c>
      <c r="BT90" s="76">
        <f t="shared" si="36"/>
        <v>-164.8</v>
      </c>
      <c r="BU90" s="76">
        <f t="shared" si="36"/>
        <v>0</v>
      </c>
      <c r="BV90" s="76">
        <f t="shared" si="36"/>
        <v>-158.4</v>
      </c>
      <c r="BW90" s="76">
        <f>B108</f>
        <v>-185.5</v>
      </c>
    </row>
    <row r="91" spans="1:75" x14ac:dyDescent="0.25">
      <c r="A91" s="60" t="s">
        <v>39</v>
      </c>
      <c r="B91" s="43">
        <v>64.3</v>
      </c>
      <c r="C91" s="43">
        <v>64.3</v>
      </c>
      <c r="D91" s="43">
        <v>64.3</v>
      </c>
      <c r="E91" s="43">
        <v>64.3</v>
      </c>
      <c r="F91" s="43">
        <v>60</v>
      </c>
      <c r="G91" s="43">
        <v>60</v>
      </c>
      <c r="H91" s="43">
        <v>60</v>
      </c>
      <c r="I91" s="43">
        <v>60</v>
      </c>
      <c r="J91" s="43">
        <v>51</v>
      </c>
      <c r="K91" s="43">
        <v>60</v>
      </c>
      <c r="L91" s="43">
        <v>60.6</v>
      </c>
      <c r="M91" s="43">
        <v>64.2</v>
      </c>
      <c r="N91" s="43"/>
      <c r="O91" s="43"/>
      <c r="P91" s="43"/>
      <c r="Q91" s="43">
        <v>63</v>
      </c>
      <c r="R91" s="43">
        <v>63</v>
      </c>
      <c r="S91" s="43">
        <v>63</v>
      </c>
      <c r="T91" s="43">
        <v>63</v>
      </c>
      <c r="U91" s="43">
        <v>63</v>
      </c>
      <c r="V91" s="43">
        <v>63</v>
      </c>
      <c r="W91" s="43">
        <v>63</v>
      </c>
      <c r="X91" s="43">
        <v>63</v>
      </c>
      <c r="Y91" s="43">
        <v>63</v>
      </c>
      <c r="Z91" s="43">
        <v>63</v>
      </c>
      <c r="AA91" s="43">
        <v>63.2</v>
      </c>
      <c r="AB91" s="43">
        <v>62.2</v>
      </c>
      <c r="AC91" s="43">
        <v>62.2</v>
      </c>
      <c r="AD91" s="43">
        <v>62.2</v>
      </c>
      <c r="AE91" s="363"/>
      <c r="AF91" s="43">
        <v>65.2</v>
      </c>
      <c r="AG91" s="61">
        <v>69</v>
      </c>
      <c r="AH91" s="45">
        <f t="shared" si="25"/>
        <v>65.2</v>
      </c>
      <c r="AI91" s="46">
        <f t="shared" si="26"/>
        <v>51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34"/>
        <v>0</v>
      </c>
      <c r="BB91" s="76">
        <f t="shared" si="34"/>
        <v>0</v>
      </c>
      <c r="BC91" s="76">
        <f t="shared" si="34"/>
        <v>0</v>
      </c>
      <c r="BD91" s="76">
        <f t="shared" si="34"/>
        <v>0</v>
      </c>
      <c r="BE91" s="77">
        <f>I109</f>
        <v>0</v>
      </c>
      <c r="BF91" s="77">
        <f>K109</f>
        <v>0</v>
      </c>
      <c r="BG91" s="77">
        <f t="shared" si="35"/>
        <v>0</v>
      </c>
      <c r="BH91" s="77">
        <f t="shared" si="35"/>
        <v>0</v>
      </c>
      <c r="BI91" s="77">
        <f t="shared" si="35"/>
        <v>0</v>
      </c>
      <c r="BJ91" s="77">
        <f t="shared" si="35"/>
        <v>0</v>
      </c>
      <c r="BK91" s="77">
        <f t="shared" si="35"/>
        <v>0</v>
      </c>
      <c r="BL91" s="77">
        <f t="shared" si="35"/>
        <v>0</v>
      </c>
      <c r="BM91" s="77">
        <f t="shared" si="35"/>
        <v>0</v>
      </c>
      <c r="BN91" s="77">
        <f t="shared" si="35"/>
        <v>0</v>
      </c>
      <c r="BO91" s="77">
        <f t="shared" si="35"/>
        <v>0</v>
      </c>
      <c r="BP91" s="77">
        <f t="shared" si="35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36"/>
        <v>0</v>
      </c>
      <c r="BU91" s="76">
        <f t="shared" si="36"/>
        <v>0</v>
      </c>
      <c r="BV91" s="76">
        <f t="shared" si="36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0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/>
      <c r="O92" s="43"/>
      <c r="P92" s="43"/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363"/>
      <c r="AF92" s="43">
        <v>0</v>
      </c>
      <c r="AG92" s="61">
        <v>60</v>
      </c>
      <c r="AH92" s="45">
        <f t="shared" si="25"/>
        <v>0</v>
      </c>
      <c r="AI92" s="46">
        <f t="shared" si="26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34"/>
        <v>0</v>
      </c>
      <c r="BB92" s="76">
        <f t="shared" si="34"/>
        <v>0</v>
      </c>
      <c r="BC92" s="76">
        <f t="shared" si="34"/>
        <v>0</v>
      </c>
      <c r="BD92" s="76">
        <f t="shared" si="34"/>
        <v>0</v>
      </c>
      <c r="BE92" s="77">
        <f>I110</f>
        <v>0</v>
      </c>
      <c r="BF92" s="77">
        <f>K110</f>
        <v>0</v>
      </c>
      <c r="BG92" s="77">
        <f t="shared" si="35"/>
        <v>0</v>
      </c>
      <c r="BH92" s="77">
        <f t="shared" si="35"/>
        <v>0</v>
      </c>
      <c r="BI92" s="77">
        <f t="shared" si="35"/>
        <v>0</v>
      </c>
      <c r="BJ92" s="77">
        <f t="shared" si="35"/>
        <v>0</v>
      </c>
      <c r="BK92" s="77">
        <f t="shared" si="35"/>
        <v>0</v>
      </c>
      <c r="BL92" s="77">
        <f t="shared" si="35"/>
        <v>0</v>
      </c>
      <c r="BM92" s="77">
        <f t="shared" si="35"/>
        <v>0</v>
      </c>
      <c r="BN92" s="77">
        <f t="shared" si="35"/>
        <v>0</v>
      </c>
      <c r="BO92" s="77">
        <f t="shared" si="35"/>
        <v>0</v>
      </c>
      <c r="BP92" s="77">
        <f t="shared" si="35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36"/>
        <v>0</v>
      </c>
      <c r="BU92" s="76">
        <f t="shared" si="36"/>
        <v>0</v>
      </c>
      <c r="BV92" s="76">
        <f t="shared" si="36"/>
        <v>0</v>
      </c>
      <c r="BW92" s="76">
        <f>B110</f>
        <v>0</v>
      </c>
    </row>
    <row r="93" spans="1:75" x14ac:dyDescent="0.25">
      <c r="A93" s="60" t="s">
        <v>43</v>
      </c>
      <c r="B93" s="44">
        <v>14.6</v>
      </c>
      <c r="C93" s="44">
        <v>14.6</v>
      </c>
      <c r="D93" s="44">
        <v>14.6</v>
      </c>
      <c r="E93" s="44">
        <v>14.6</v>
      </c>
      <c r="F93" s="44">
        <v>14.6</v>
      </c>
      <c r="G93" s="44">
        <v>14.6</v>
      </c>
      <c r="H93" s="44">
        <v>14.6</v>
      </c>
      <c r="I93" s="44">
        <v>14.6</v>
      </c>
      <c r="J93" s="44">
        <v>14.6</v>
      </c>
      <c r="K93" s="44">
        <v>14.6</v>
      </c>
      <c r="L93" s="44">
        <v>14.6</v>
      </c>
      <c r="M93" s="44">
        <v>14.6</v>
      </c>
      <c r="N93" s="44"/>
      <c r="O93" s="44"/>
      <c r="P93" s="44"/>
      <c r="Q93" s="44">
        <v>14.6</v>
      </c>
      <c r="R93" s="44">
        <v>14.6</v>
      </c>
      <c r="S93" s="44">
        <v>14.6</v>
      </c>
      <c r="T93" s="44">
        <v>14.6</v>
      </c>
      <c r="U93" s="44">
        <v>14.6</v>
      </c>
      <c r="V93" s="44">
        <v>14.6</v>
      </c>
      <c r="W93" s="44">
        <v>14.6</v>
      </c>
      <c r="X93" s="44">
        <v>14.6</v>
      </c>
      <c r="Y93" s="44">
        <v>14.6</v>
      </c>
      <c r="Z93" s="44">
        <v>14.6</v>
      </c>
      <c r="AA93" s="43">
        <v>14.6</v>
      </c>
      <c r="AB93" s="43">
        <v>14.6</v>
      </c>
      <c r="AC93" s="43">
        <v>14.6</v>
      </c>
      <c r="AD93" s="43">
        <v>14.6</v>
      </c>
      <c r="AE93" s="363"/>
      <c r="AF93" s="43">
        <v>14</v>
      </c>
      <c r="AG93" s="61">
        <v>30</v>
      </c>
      <c r="AH93" s="45">
        <f t="shared" si="25"/>
        <v>14.6</v>
      </c>
      <c r="AI93" s="46">
        <f t="shared" si="26"/>
        <v>14</v>
      </c>
      <c r="AK93" s="47"/>
      <c r="AY93" s="1" t="s">
        <v>44</v>
      </c>
      <c r="AZ93" s="77">
        <f>ROUND(C111,0)</f>
        <v>0</v>
      </c>
      <c r="BA93" s="76">
        <f t="shared" si="34"/>
        <v>0</v>
      </c>
      <c r="BB93" s="76">
        <f t="shared" si="34"/>
        <v>0</v>
      </c>
      <c r="BC93" s="76">
        <f t="shared" si="34"/>
        <v>0</v>
      </c>
      <c r="BD93" s="76">
        <f t="shared" si="34"/>
        <v>0</v>
      </c>
      <c r="BE93" s="77">
        <f>I111</f>
        <v>0</v>
      </c>
      <c r="BF93" s="77">
        <f>K111</f>
        <v>0</v>
      </c>
      <c r="BG93" s="77">
        <f t="shared" si="35"/>
        <v>0</v>
      </c>
      <c r="BH93" s="77">
        <f t="shared" si="35"/>
        <v>0</v>
      </c>
      <c r="BI93" s="77">
        <f t="shared" si="35"/>
        <v>0</v>
      </c>
      <c r="BJ93" s="77">
        <f t="shared" si="35"/>
        <v>0</v>
      </c>
      <c r="BK93" s="77">
        <f t="shared" si="35"/>
        <v>0</v>
      </c>
      <c r="BL93" s="77">
        <f t="shared" si="35"/>
        <v>0</v>
      </c>
      <c r="BM93" s="77">
        <f t="shared" si="35"/>
        <v>0</v>
      </c>
      <c r="BN93" s="77">
        <f t="shared" si="35"/>
        <v>0</v>
      </c>
      <c r="BO93" s="77">
        <f t="shared" si="35"/>
        <v>0</v>
      </c>
      <c r="BP93" s="77">
        <f t="shared" si="35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36"/>
        <v>0</v>
      </c>
      <c r="BU93" s="76">
        <f t="shared" si="36"/>
        <v>0</v>
      </c>
      <c r="BV93" s="76">
        <f t="shared" si="36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/>
      <c r="O94" s="44"/>
      <c r="P94" s="44"/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3">
        <v>0</v>
      </c>
      <c r="AB94" s="43">
        <v>0</v>
      </c>
      <c r="AC94" s="43">
        <v>0</v>
      </c>
      <c r="AD94" s="43">
        <v>0</v>
      </c>
      <c r="AE94" s="363"/>
      <c r="AF94" s="43">
        <v>0</v>
      </c>
      <c r="AG94" s="61">
        <v>25</v>
      </c>
      <c r="AH94" s="45">
        <f t="shared" si="25"/>
        <v>0</v>
      </c>
      <c r="AI94" s="46">
        <f t="shared" si="26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37">M117</f>
        <v>0</v>
      </c>
      <c r="BH94" s="77">
        <f t="shared" si="37"/>
        <v>0</v>
      </c>
      <c r="BI94" s="77">
        <f t="shared" si="37"/>
        <v>0</v>
      </c>
      <c r="BJ94" s="77">
        <f t="shared" si="37"/>
        <v>0</v>
      </c>
      <c r="BK94" s="77">
        <f t="shared" si="37"/>
        <v>0</v>
      </c>
      <c r="BL94" s="77">
        <f t="shared" si="37"/>
        <v>0</v>
      </c>
      <c r="BM94" s="77">
        <f t="shared" si="37"/>
        <v>0</v>
      </c>
      <c r="BN94" s="77">
        <f t="shared" si="37"/>
        <v>0</v>
      </c>
      <c r="BO94" s="77">
        <f t="shared" si="37"/>
        <v>0</v>
      </c>
      <c r="BP94" s="77">
        <f t="shared" si="37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0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/>
      <c r="O95" s="43"/>
      <c r="P95" s="43"/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363"/>
      <c r="AF95" s="43">
        <v>0</v>
      </c>
      <c r="AG95" s="61">
        <v>24</v>
      </c>
      <c r="AH95" s="45">
        <f t="shared" si="25"/>
        <v>0</v>
      </c>
      <c r="AI95" s="46">
        <f t="shared" si="26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0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/>
      <c r="O96" s="43"/>
      <c r="P96" s="43"/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363"/>
      <c r="AF96" s="43">
        <v>0</v>
      </c>
      <c r="AG96" s="61">
        <v>15</v>
      </c>
      <c r="AH96" s="45">
        <f t="shared" si="25"/>
        <v>0</v>
      </c>
      <c r="AI96" s="46">
        <f t="shared" si="26"/>
        <v>0</v>
      </c>
      <c r="AK96" s="47"/>
      <c r="AZ96" s="77">
        <f t="shared" ref="AZ96:BW101" si="38">VALUE(AZ89)</f>
        <v>-614</v>
      </c>
      <c r="BA96" s="77">
        <f t="shared" si="38"/>
        <v>-562.79999999999995</v>
      </c>
      <c r="BB96" s="77">
        <f t="shared" si="38"/>
        <v>-562.79999999999995</v>
      </c>
      <c r="BC96" s="77">
        <f t="shared" si="38"/>
        <v>-670</v>
      </c>
      <c r="BD96" s="77">
        <f t="shared" si="38"/>
        <v>-670</v>
      </c>
      <c r="BE96" s="77">
        <f t="shared" si="38"/>
        <v>-670</v>
      </c>
      <c r="BF96" s="77">
        <f t="shared" si="38"/>
        <v>-479.3</v>
      </c>
      <c r="BG96" s="77">
        <f t="shared" si="38"/>
        <v>-484.9</v>
      </c>
      <c r="BH96" s="77">
        <f t="shared" si="38"/>
        <v>0</v>
      </c>
      <c r="BI96" s="77">
        <f t="shared" si="38"/>
        <v>0</v>
      </c>
      <c r="BJ96" s="77">
        <f t="shared" si="38"/>
        <v>0</v>
      </c>
      <c r="BK96" s="77">
        <f t="shared" si="38"/>
        <v>-64</v>
      </c>
      <c r="BL96" s="77">
        <f t="shared" si="38"/>
        <v>-186</v>
      </c>
      <c r="BM96" s="77">
        <f t="shared" si="38"/>
        <v>-192</v>
      </c>
      <c r="BN96" s="77">
        <f t="shared" si="38"/>
        <v>-204</v>
      </c>
      <c r="BO96" s="77">
        <f t="shared" si="38"/>
        <v>-282</v>
      </c>
      <c r="BP96" s="77">
        <f t="shared" si="38"/>
        <v>-362</v>
      </c>
      <c r="BQ96" s="77">
        <f t="shared" si="38"/>
        <v>-362</v>
      </c>
      <c r="BR96" s="77">
        <f t="shared" si="38"/>
        <v>-185</v>
      </c>
      <c r="BS96" s="77">
        <f t="shared" si="38"/>
        <v>-270.39999999999998</v>
      </c>
      <c r="BT96" s="77">
        <f t="shared" si="38"/>
        <v>-240.4</v>
      </c>
      <c r="BU96" s="77">
        <f t="shared" si="38"/>
        <v>0</v>
      </c>
      <c r="BV96" s="77">
        <f t="shared" si="38"/>
        <v>-245</v>
      </c>
      <c r="BW96" s="77">
        <f t="shared" si="38"/>
        <v>-569.9</v>
      </c>
    </row>
    <row r="97" spans="1:75" x14ac:dyDescent="0.25">
      <c r="A97" s="60" t="s">
        <v>49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/>
      <c r="O97" s="43"/>
      <c r="P97" s="43"/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363"/>
      <c r="AF97" s="43">
        <v>0</v>
      </c>
      <c r="AG97" s="61">
        <v>14.1</v>
      </c>
      <c r="AH97" s="45">
        <f t="shared" si="25"/>
        <v>0</v>
      </c>
      <c r="AI97" s="46">
        <f t="shared" si="26"/>
        <v>0</v>
      </c>
      <c r="AK97" s="47"/>
      <c r="AZ97" s="77">
        <f t="shared" si="38"/>
        <v>-196</v>
      </c>
      <c r="BA97" s="77">
        <f t="shared" si="38"/>
        <v>-173.8</v>
      </c>
      <c r="BB97" s="77">
        <f t="shared" si="38"/>
        <v>-173.8</v>
      </c>
      <c r="BC97" s="77">
        <f t="shared" si="38"/>
        <v>-180</v>
      </c>
      <c r="BD97" s="77">
        <f t="shared" si="38"/>
        <v>-180</v>
      </c>
      <c r="BE97" s="77">
        <f t="shared" si="38"/>
        <v>-180</v>
      </c>
      <c r="BF97" s="77">
        <f t="shared" si="38"/>
        <v>-167</v>
      </c>
      <c r="BG97" s="77">
        <f t="shared" si="38"/>
        <v>-181.5</v>
      </c>
      <c r="BH97" s="77">
        <f t="shared" si="38"/>
        <v>0</v>
      </c>
      <c r="BI97" s="77">
        <f t="shared" si="38"/>
        <v>0</v>
      </c>
      <c r="BJ97" s="77">
        <f t="shared" si="38"/>
        <v>0</v>
      </c>
      <c r="BK97" s="77">
        <f t="shared" si="38"/>
        <v>-130</v>
      </c>
      <c r="BL97" s="77">
        <f t="shared" si="38"/>
        <v>-163</v>
      </c>
      <c r="BM97" s="77">
        <f t="shared" si="38"/>
        <v>-164</v>
      </c>
      <c r="BN97" s="77">
        <f t="shared" si="38"/>
        <v>-173</v>
      </c>
      <c r="BO97" s="77">
        <f t="shared" si="38"/>
        <v>-164</v>
      </c>
      <c r="BP97" s="77">
        <f t="shared" si="38"/>
        <v>-169</v>
      </c>
      <c r="BQ97" s="77">
        <f t="shared" si="38"/>
        <v>-169</v>
      </c>
      <c r="BR97" s="77">
        <f t="shared" si="38"/>
        <v>-147</v>
      </c>
      <c r="BS97" s="77">
        <f t="shared" si="38"/>
        <v>-168</v>
      </c>
      <c r="BT97" s="77">
        <f t="shared" si="38"/>
        <v>-164.8</v>
      </c>
      <c r="BU97" s="77">
        <f t="shared" si="38"/>
        <v>0</v>
      </c>
      <c r="BV97" s="77">
        <f t="shared" si="38"/>
        <v>-158.4</v>
      </c>
      <c r="BW97" s="77">
        <f t="shared" si="38"/>
        <v>-185.5</v>
      </c>
    </row>
    <row r="98" spans="1:75" x14ac:dyDescent="0.25">
      <c r="A98" s="79" t="s">
        <v>50</v>
      </c>
      <c r="B98" s="43">
        <v>14.2</v>
      </c>
      <c r="C98" s="43">
        <v>14.1</v>
      </c>
      <c r="D98" s="43">
        <v>14.1</v>
      </c>
      <c r="E98" s="43">
        <v>14.1</v>
      </c>
      <c r="F98" s="43">
        <v>14.1</v>
      </c>
      <c r="G98" s="43">
        <v>14.1</v>
      </c>
      <c r="H98" s="43">
        <v>14.1</v>
      </c>
      <c r="I98" s="43">
        <v>14.1</v>
      </c>
      <c r="J98" s="43">
        <v>14.1</v>
      </c>
      <c r="K98" s="43">
        <v>14.1</v>
      </c>
      <c r="L98" s="43">
        <v>14.1</v>
      </c>
      <c r="M98" s="43">
        <v>14.1</v>
      </c>
      <c r="N98" s="43"/>
      <c r="O98" s="43"/>
      <c r="P98" s="43"/>
      <c r="Q98" s="43">
        <v>14.1</v>
      </c>
      <c r="R98" s="43">
        <v>14.1</v>
      </c>
      <c r="S98" s="43">
        <v>14.1</v>
      </c>
      <c r="T98" s="43">
        <v>14.1</v>
      </c>
      <c r="U98" s="43">
        <v>14.1</v>
      </c>
      <c r="V98" s="43">
        <v>14.1</v>
      </c>
      <c r="W98" s="43">
        <v>14.1</v>
      </c>
      <c r="X98" s="43">
        <v>14.1</v>
      </c>
      <c r="Y98" s="43">
        <v>14.1</v>
      </c>
      <c r="Z98" s="43">
        <v>14.1</v>
      </c>
      <c r="AA98" s="43">
        <v>14.1</v>
      </c>
      <c r="AB98" s="43">
        <v>11.2</v>
      </c>
      <c r="AC98" s="43">
        <v>11.2</v>
      </c>
      <c r="AD98" s="43">
        <v>11.2</v>
      </c>
      <c r="AE98" s="363"/>
      <c r="AF98" s="43">
        <v>11.2</v>
      </c>
      <c r="AG98" s="61">
        <v>14</v>
      </c>
      <c r="AH98" s="45">
        <f t="shared" si="25"/>
        <v>14.2</v>
      </c>
      <c r="AI98" s="46">
        <f t="shared" si="26"/>
        <v>11.2</v>
      </c>
      <c r="AK98" s="47"/>
      <c r="AZ98" s="77">
        <f t="shared" si="38"/>
        <v>0</v>
      </c>
      <c r="BA98" s="77">
        <f t="shared" si="38"/>
        <v>0</v>
      </c>
      <c r="BB98" s="77">
        <f t="shared" si="38"/>
        <v>0</v>
      </c>
      <c r="BC98" s="77">
        <f t="shared" si="38"/>
        <v>0</v>
      </c>
      <c r="BD98" s="77">
        <f t="shared" si="38"/>
        <v>0</v>
      </c>
      <c r="BE98" s="77">
        <f t="shared" si="38"/>
        <v>0</v>
      </c>
      <c r="BF98" s="77">
        <f t="shared" si="38"/>
        <v>0</v>
      </c>
      <c r="BG98" s="77">
        <f t="shared" si="38"/>
        <v>0</v>
      </c>
      <c r="BH98" s="77">
        <f t="shared" si="38"/>
        <v>0</v>
      </c>
      <c r="BI98" s="77">
        <f t="shared" si="38"/>
        <v>0</v>
      </c>
      <c r="BJ98" s="77">
        <f t="shared" si="38"/>
        <v>0</v>
      </c>
      <c r="BK98" s="77">
        <f t="shared" si="38"/>
        <v>0</v>
      </c>
      <c r="BL98" s="77">
        <f t="shared" si="38"/>
        <v>0</v>
      </c>
      <c r="BM98" s="77">
        <f t="shared" si="38"/>
        <v>0</v>
      </c>
      <c r="BN98" s="77">
        <f t="shared" si="38"/>
        <v>0</v>
      </c>
      <c r="BO98" s="77">
        <f t="shared" si="38"/>
        <v>0</v>
      </c>
      <c r="BP98" s="77">
        <f t="shared" si="38"/>
        <v>0</v>
      </c>
      <c r="BQ98" s="77">
        <f t="shared" si="38"/>
        <v>0</v>
      </c>
      <c r="BR98" s="77">
        <f t="shared" si="38"/>
        <v>0</v>
      </c>
      <c r="BS98" s="77">
        <f t="shared" si="38"/>
        <v>0</v>
      </c>
      <c r="BT98" s="77">
        <f t="shared" si="38"/>
        <v>0</v>
      </c>
      <c r="BU98" s="77">
        <f t="shared" si="38"/>
        <v>0</v>
      </c>
      <c r="BV98" s="77">
        <f t="shared" si="38"/>
        <v>0</v>
      </c>
      <c r="BW98" s="77">
        <f t="shared" si="38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/>
      <c r="O99" s="43"/>
      <c r="P99" s="43"/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363"/>
      <c r="AF99" s="43">
        <v>8.9</v>
      </c>
      <c r="AG99" s="61">
        <v>10.050000000000001</v>
      </c>
      <c r="AH99" s="45">
        <f t="shared" si="25"/>
        <v>8.9</v>
      </c>
      <c r="AI99" s="46">
        <f t="shared" si="26"/>
        <v>8.9</v>
      </c>
      <c r="AK99" s="47"/>
      <c r="AZ99" s="77">
        <f t="shared" si="38"/>
        <v>0</v>
      </c>
      <c r="BA99" s="77">
        <f t="shared" si="38"/>
        <v>0</v>
      </c>
      <c r="BB99" s="77">
        <f t="shared" si="38"/>
        <v>0</v>
      </c>
      <c r="BC99" s="77">
        <f t="shared" si="38"/>
        <v>0</v>
      </c>
      <c r="BD99" s="77">
        <f t="shared" si="38"/>
        <v>0</v>
      </c>
      <c r="BE99" s="77">
        <f t="shared" si="38"/>
        <v>0</v>
      </c>
      <c r="BF99" s="77">
        <f t="shared" si="38"/>
        <v>0</v>
      </c>
      <c r="BG99" s="77">
        <f t="shared" si="38"/>
        <v>0</v>
      </c>
      <c r="BH99" s="77">
        <f t="shared" si="38"/>
        <v>0</v>
      </c>
      <c r="BI99" s="77">
        <f t="shared" si="38"/>
        <v>0</v>
      </c>
      <c r="BJ99" s="77">
        <f t="shared" si="38"/>
        <v>0</v>
      </c>
      <c r="BK99" s="77">
        <f t="shared" si="38"/>
        <v>0</v>
      </c>
      <c r="BL99" s="77">
        <f t="shared" si="38"/>
        <v>0</v>
      </c>
      <c r="BM99" s="77">
        <f t="shared" si="38"/>
        <v>0</v>
      </c>
      <c r="BN99" s="77">
        <f t="shared" si="38"/>
        <v>0</v>
      </c>
      <c r="BO99" s="77">
        <f t="shared" si="38"/>
        <v>0</v>
      </c>
      <c r="BP99" s="77">
        <f t="shared" si="38"/>
        <v>0</v>
      </c>
      <c r="BQ99" s="77">
        <f t="shared" si="38"/>
        <v>0</v>
      </c>
      <c r="BR99" s="77">
        <f t="shared" si="38"/>
        <v>0</v>
      </c>
      <c r="BS99" s="77">
        <f t="shared" si="38"/>
        <v>0</v>
      </c>
      <c r="BT99" s="77">
        <f t="shared" si="38"/>
        <v>0</v>
      </c>
      <c r="BU99" s="77">
        <f t="shared" si="38"/>
        <v>0</v>
      </c>
      <c r="BV99" s="77">
        <f t="shared" si="38"/>
        <v>0</v>
      </c>
      <c r="BW99" s="77">
        <f t="shared" si="38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/>
      <c r="O100" s="43"/>
      <c r="P100" s="43"/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363"/>
      <c r="AF100" s="43">
        <v>6.2</v>
      </c>
      <c r="AG100" s="61">
        <v>6.2</v>
      </c>
      <c r="AH100" s="45">
        <f t="shared" si="25"/>
        <v>6.2</v>
      </c>
      <c r="AI100" s="46">
        <f t="shared" si="26"/>
        <v>6.2</v>
      </c>
      <c r="AK100" s="47"/>
      <c r="AZ100" s="77">
        <f t="shared" si="38"/>
        <v>0</v>
      </c>
      <c r="BA100" s="77">
        <f t="shared" si="38"/>
        <v>0</v>
      </c>
      <c r="BB100" s="77">
        <f t="shared" si="38"/>
        <v>0</v>
      </c>
      <c r="BC100" s="77">
        <f t="shared" si="38"/>
        <v>0</v>
      </c>
      <c r="BD100" s="77">
        <f t="shared" si="38"/>
        <v>0</v>
      </c>
      <c r="BE100" s="77">
        <f t="shared" si="38"/>
        <v>0</v>
      </c>
      <c r="BF100" s="77">
        <f t="shared" si="38"/>
        <v>0</v>
      </c>
      <c r="BG100" s="77">
        <f t="shared" si="38"/>
        <v>0</v>
      </c>
      <c r="BH100" s="77">
        <f t="shared" si="38"/>
        <v>0</v>
      </c>
      <c r="BI100" s="77">
        <f t="shared" si="38"/>
        <v>0</v>
      </c>
      <c r="BJ100" s="77">
        <f t="shared" si="38"/>
        <v>0</v>
      </c>
      <c r="BK100" s="77">
        <f t="shared" si="38"/>
        <v>0</v>
      </c>
      <c r="BL100" s="77">
        <f t="shared" si="38"/>
        <v>0</v>
      </c>
      <c r="BM100" s="77">
        <f t="shared" si="38"/>
        <v>0</v>
      </c>
      <c r="BN100" s="77">
        <f t="shared" si="38"/>
        <v>0</v>
      </c>
      <c r="BO100" s="77">
        <f t="shared" si="38"/>
        <v>0</v>
      </c>
      <c r="BP100" s="77">
        <f t="shared" si="38"/>
        <v>0</v>
      </c>
      <c r="BQ100" s="77">
        <f t="shared" si="38"/>
        <v>0</v>
      </c>
      <c r="BR100" s="77">
        <f t="shared" si="38"/>
        <v>0</v>
      </c>
      <c r="BS100" s="77">
        <f t="shared" si="38"/>
        <v>0</v>
      </c>
      <c r="BT100" s="77">
        <f t="shared" si="38"/>
        <v>0</v>
      </c>
      <c r="BU100" s="77">
        <f t="shared" si="38"/>
        <v>0</v>
      </c>
      <c r="BV100" s="77">
        <f t="shared" si="38"/>
        <v>0</v>
      </c>
      <c r="BW100" s="77">
        <f t="shared" si="38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/>
      <c r="O101" s="80"/>
      <c r="P101" s="80"/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364"/>
      <c r="AF101" s="80">
        <v>2</v>
      </c>
      <c r="AG101" s="81">
        <f>AG178</f>
        <v>8.56</v>
      </c>
      <c r="AH101" s="45">
        <f t="shared" si="25"/>
        <v>2</v>
      </c>
      <c r="AI101" s="46">
        <f t="shared" si="26"/>
        <v>2</v>
      </c>
      <c r="AK101" s="47"/>
      <c r="AZ101" s="77">
        <f t="shared" si="38"/>
        <v>0</v>
      </c>
      <c r="BA101" s="77">
        <f t="shared" si="38"/>
        <v>0</v>
      </c>
      <c r="BB101" s="77">
        <f t="shared" si="38"/>
        <v>0</v>
      </c>
      <c r="BC101" s="77">
        <f t="shared" si="38"/>
        <v>0</v>
      </c>
      <c r="BD101" s="77">
        <f t="shared" si="38"/>
        <v>0</v>
      </c>
      <c r="BE101" s="77">
        <f t="shared" si="38"/>
        <v>0</v>
      </c>
      <c r="BF101" s="77">
        <f t="shared" si="38"/>
        <v>0</v>
      </c>
      <c r="BG101" s="77">
        <f t="shared" si="38"/>
        <v>0</v>
      </c>
      <c r="BH101" s="77">
        <f t="shared" si="38"/>
        <v>0</v>
      </c>
      <c r="BI101" s="77">
        <f t="shared" si="38"/>
        <v>0</v>
      </c>
      <c r="BJ101" s="77">
        <f t="shared" si="38"/>
        <v>0</v>
      </c>
      <c r="BK101" s="77">
        <f t="shared" si="38"/>
        <v>0</v>
      </c>
      <c r="BL101" s="77">
        <f t="shared" si="38"/>
        <v>0</v>
      </c>
      <c r="BM101" s="77">
        <f t="shared" si="38"/>
        <v>0</v>
      </c>
      <c r="BN101" s="77">
        <f t="shared" si="38"/>
        <v>0</v>
      </c>
      <c r="BO101" s="77">
        <f t="shared" si="38"/>
        <v>0</v>
      </c>
      <c r="BP101" s="77">
        <f t="shared" si="38"/>
        <v>0</v>
      </c>
      <c r="BQ101" s="77">
        <f t="shared" si="38"/>
        <v>0</v>
      </c>
      <c r="BR101" s="77">
        <f t="shared" si="38"/>
        <v>0</v>
      </c>
      <c r="BS101" s="77">
        <f t="shared" si="38"/>
        <v>0</v>
      </c>
      <c r="BT101" s="77">
        <f t="shared" si="38"/>
        <v>0</v>
      </c>
      <c r="BU101" s="77">
        <f t="shared" si="38"/>
        <v>0</v>
      </c>
      <c r="BV101" s="77">
        <f t="shared" si="38"/>
        <v>0</v>
      </c>
      <c r="BW101" s="77">
        <f t="shared" si="38"/>
        <v>0</v>
      </c>
    </row>
    <row r="102" spans="1:75" ht="15.75" thickBot="1" x14ac:dyDescent="0.3">
      <c r="A102" s="82" t="s">
        <v>54</v>
      </c>
      <c r="B102" s="66">
        <f t="shared" ref="B102" si="39">SUM(B89:B101)</f>
        <v>316.5</v>
      </c>
      <c r="C102" s="66">
        <f t="shared" ref="C102:AG102" si="40">SUM(C89:C101)</f>
        <v>316.40000000000003</v>
      </c>
      <c r="D102" s="66">
        <f t="shared" si="40"/>
        <v>316.40000000000003</v>
      </c>
      <c r="E102" s="66">
        <f t="shared" si="40"/>
        <v>316.40000000000003</v>
      </c>
      <c r="F102" s="66">
        <f t="shared" si="40"/>
        <v>291.8</v>
      </c>
      <c r="G102" s="66">
        <f t="shared" si="40"/>
        <v>291.8</v>
      </c>
      <c r="H102" s="66">
        <f t="shared" si="40"/>
        <v>291.8</v>
      </c>
      <c r="I102" s="66">
        <f t="shared" si="40"/>
        <v>291.8</v>
      </c>
      <c r="J102" s="66">
        <f t="shared" si="40"/>
        <v>274.29999999999995</v>
      </c>
      <c r="K102" s="66">
        <f t="shared" si="40"/>
        <v>291.8</v>
      </c>
      <c r="L102" s="66">
        <f t="shared" si="40"/>
        <v>283.59999999999997</v>
      </c>
      <c r="M102" s="66">
        <f t="shared" si="40"/>
        <v>281.19999999999993</v>
      </c>
      <c r="N102" s="66"/>
      <c r="O102" s="66"/>
      <c r="P102" s="66"/>
      <c r="Q102" s="66">
        <f t="shared" ref="Q102" si="41">SUM(Q89:Q101)</f>
        <v>313.8</v>
      </c>
      <c r="R102" s="66">
        <f t="shared" ref="R102:S102" si="42">SUM(R89:R101)</f>
        <v>313.8</v>
      </c>
      <c r="S102" s="66">
        <f t="shared" si="42"/>
        <v>313.8</v>
      </c>
      <c r="T102" s="66">
        <f t="shared" ref="T102:U102" si="43">SUM(T89:T101)</f>
        <v>313.8</v>
      </c>
      <c r="U102" s="66">
        <f t="shared" si="43"/>
        <v>313.8</v>
      </c>
      <c r="V102" s="66">
        <f t="shared" ref="V102:Y102" si="44">SUM(V89:V101)</f>
        <v>313.8</v>
      </c>
      <c r="W102" s="66">
        <f t="shared" si="44"/>
        <v>313.8</v>
      </c>
      <c r="X102" s="66">
        <f t="shared" si="44"/>
        <v>313.8</v>
      </c>
      <c r="Y102" s="66">
        <f t="shared" si="44"/>
        <v>313.8</v>
      </c>
      <c r="Z102" s="66">
        <f t="shared" si="40"/>
        <v>313.8</v>
      </c>
      <c r="AA102" s="66">
        <f t="shared" si="40"/>
        <v>315.7</v>
      </c>
      <c r="AB102" s="66">
        <f t="shared" si="40"/>
        <v>312</v>
      </c>
      <c r="AC102" s="66">
        <f t="shared" si="40"/>
        <v>312</v>
      </c>
      <c r="AD102" s="66">
        <f t="shared" si="40"/>
        <v>312</v>
      </c>
      <c r="AE102" s="66">
        <f t="shared" si="40"/>
        <v>0</v>
      </c>
      <c r="AF102" s="66">
        <f t="shared" si="40"/>
        <v>314.39999999999998</v>
      </c>
      <c r="AG102" s="75">
        <f t="shared" si="40"/>
        <v>489.91</v>
      </c>
      <c r="AH102" s="45">
        <f t="shared" si="25"/>
        <v>316.5</v>
      </c>
      <c r="AI102" s="46">
        <f t="shared" si="26"/>
        <v>0</v>
      </c>
      <c r="AK102" s="47"/>
      <c r="AY102" s="77"/>
    </row>
    <row r="103" spans="1:75" x14ac:dyDescent="0.25">
      <c r="A103" s="42" t="s">
        <v>55</v>
      </c>
      <c r="B103" s="44">
        <v>30</v>
      </c>
      <c r="C103" s="44">
        <v>14</v>
      </c>
      <c r="D103" s="44">
        <v>14</v>
      </c>
      <c r="E103" s="44">
        <v>14</v>
      </c>
      <c r="F103" s="44">
        <v>14</v>
      </c>
      <c r="G103" s="44">
        <v>14</v>
      </c>
      <c r="H103" s="44">
        <v>14</v>
      </c>
      <c r="I103" s="44">
        <v>14</v>
      </c>
      <c r="J103" s="44">
        <v>14</v>
      </c>
      <c r="K103" s="44">
        <v>14</v>
      </c>
      <c r="L103" s="44">
        <v>14</v>
      </c>
      <c r="M103" s="44">
        <v>14</v>
      </c>
      <c r="N103" s="44"/>
      <c r="O103" s="44"/>
      <c r="P103" s="44"/>
      <c r="Q103" s="44">
        <v>24</v>
      </c>
      <c r="R103" s="44">
        <v>24</v>
      </c>
      <c r="S103" s="44">
        <v>20</v>
      </c>
      <c r="T103" s="44">
        <v>20</v>
      </c>
      <c r="U103" s="44">
        <v>20</v>
      </c>
      <c r="V103" s="44">
        <v>20</v>
      </c>
      <c r="W103" s="44">
        <v>20</v>
      </c>
      <c r="X103" s="44">
        <v>20</v>
      </c>
      <c r="Y103" s="44">
        <v>20</v>
      </c>
      <c r="Z103" s="44">
        <v>29.1</v>
      </c>
      <c r="AA103" s="44">
        <v>29.1</v>
      </c>
      <c r="AB103" s="44">
        <v>29.1</v>
      </c>
      <c r="AC103" s="44">
        <v>29.1</v>
      </c>
      <c r="AD103" s="44">
        <v>29.1</v>
      </c>
      <c r="AE103" s="44"/>
      <c r="AF103" s="44">
        <v>29.1</v>
      </c>
      <c r="AG103" s="59">
        <v>60</v>
      </c>
      <c r="AH103" s="45">
        <f t="shared" si="25"/>
        <v>30</v>
      </c>
      <c r="AI103" s="46">
        <f t="shared" si="26"/>
        <v>14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14</v>
      </c>
      <c r="C104" s="43">
        <v>8</v>
      </c>
      <c r="D104" s="43">
        <v>8</v>
      </c>
      <c r="E104" s="43">
        <v>8</v>
      </c>
      <c r="F104" s="43">
        <v>8</v>
      </c>
      <c r="G104" s="43">
        <v>8</v>
      </c>
      <c r="H104" s="43">
        <v>8</v>
      </c>
      <c r="I104" s="43">
        <v>8</v>
      </c>
      <c r="J104" s="43">
        <v>8</v>
      </c>
      <c r="K104" s="43">
        <v>8</v>
      </c>
      <c r="L104" s="43">
        <v>8</v>
      </c>
      <c r="M104" s="43">
        <v>8</v>
      </c>
      <c r="N104" s="43"/>
      <c r="O104" s="43"/>
      <c r="P104" s="43"/>
      <c r="Q104" s="43">
        <v>12</v>
      </c>
      <c r="R104" s="43">
        <v>12</v>
      </c>
      <c r="S104" s="43">
        <v>11</v>
      </c>
      <c r="T104" s="43">
        <v>11</v>
      </c>
      <c r="U104" s="43">
        <v>11</v>
      </c>
      <c r="V104" s="43">
        <v>11</v>
      </c>
      <c r="W104" s="43">
        <v>11</v>
      </c>
      <c r="X104" s="43">
        <v>11</v>
      </c>
      <c r="Y104" s="43">
        <v>11</v>
      </c>
      <c r="Z104" s="43">
        <v>14</v>
      </c>
      <c r="AA104" s="43">
        <v>14</v>
      </c>
      <c r="AB104" s="43">
        <v>14</v>
      </c>
      <c r="AC104" s="43">
        <v>14</v>
      </c>
      <c r="AD104" s="43">
        <v>14</v>
      </c>
      <c r="AE104" s="43"/>
      <c r="AF104" s="43">
        <v>14</v>
      </c>
      <c r="AG104" s="61">
        <v>32</v>
      </c>
      <c r="AH104" s="45">
        <f t="shared" si="25"/>
        <v>14</v>
      </c>
      <c r="AI104" s="46">
        <f t="shared" si="26"/>
        <v>8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8</v>
      </c>
      <c r="C105" s="292">
        <v>4</v>
      </c>
      <c r="D105" s="292">
        <v>4</v>
      </c>
      <c r="E105" s="292">
        <v>4</v>
      </c>
      <c r="F105" s="292">
        <v>4</v>
      </c>
      <c r="G105" s="292">
        <v>4</v>
      </c>
      <c r="H105" s="292">
        <v>4</v>
      </c>
      <c r="I105" s="292">
        <v>4</v>
      </c>
      <c r="J105" s="292">
        <v>4</v>
      </c>
      <c r="K105" s="292">
        <v>4</v>
      </c>
      <c r="L105" s="292">
        <v>4</v>
      </c>
      <c r="M105" s="292">
        <v>4</v>
      </c>
      <c r="N105" s="292"/>
      <c r="O105" s="292"/>
      <c r="P105" s="292"/>
      <c r="Q105" s="292">
        <v>6</v>
      </c>
      <c r="R105" s="292">
        <v>6</v>
      </c>
      <c r="S105" s="292">
        <v>6</v>
      </c>
      <c r="T105" s="292">
        <v>6</v>
      </c>
      <c r="U105" s="292">
        <v>6</v>
      </c>
      <c r="V105" s="292">
        <v>6</v>
      </c>
      <c r="W105" s="292">
        <v>6</v>
      </c>
      <c r="X105" s="292">
        <v>6</v>
      </c>
      <c r="Y105" s="292">
        <v>6</v>
      </c>
      <c r="Z105" s="292">
        <v>8</v>
      </c>
      <c r="AA105" s="292">
        <v>8</v>
      </c>
      <c r="AB105" s="292">
        <v>8</v>
      </c>
      <c r="AC105" s="292">
        <v>8</v>
      </c>
      <c r="AD105" s="292">
        <v>8</v>
      </c>
      <c r="AE105" s="292"/>
      <c r="AF105" s="292">
        <v>8</v>
      </c>
      <c r="AG105" s="73">
        <v>14</v>
      </c>
      <c r="AH105" s="45">
        <f t="shared" si="25"/>
        <v>8</v>
      </c>
      <c r="AI105" s="46">
        <f t="shared" si="26"/>
        <v>4</v>
      </c>
      <c r="AK105" s="47"/>
      <c r="AY105" s="77"/>
      <c r="BF105" s="76"/>
      <c r="BG105" s="77">
        <f t="array" ref="BG105:BL128">TRANSPOSE(AZ89:BW94)</f>
        <v>-614</v>
      </c>
      <c r="BH105" s="77">
        <v>-196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" si="45">B103+B104+B105</f>
        <v>52</v>
      </c>
      <c r="C106" s="66">
        <f t="shared" ref="C106:AF106" si="46">C103+C104+C105</f>
        <v>26</v>
      </c>
      <c r="D106" s="66">
        <f t="shared" si="46"/>
        <v>26</v>
      </c>
      <c r="E106" s="66">
        <f t="shared" si="46"/>
        <v>26</v>
      </c>
      <c r="F106" s="66">
        <f t="shared" si="46"/>
        <v>26</v>
      </c>
      <c r="G106" s="66">
        <f t="shared" si="46"/>
        <v>26</v>
      </c>
      <c r="H106" s="66">
        <f t="shared" si="46"/>
        <v>26</v>
      </c>
      <c r="I106" s="66">
        <f t="shared" si="46"/>
        <v>26</v>
      </c>
      <c r="J106" s="66">
        <f t="shared" si="46"/>
        <v>26</v>
      </c>
      <c r="K106" s="66">
        <f t="shared" si="46"/>
        <v>26</v>
      </c>
      <c r="L106" s="66">
        <f t="shared" si="46"/>
        <v>26</v>
      </c>
      <c r="M106" s="66">
        <f t="shared" si="46"/>
        <v>26</v>
      </c>
      <c r="N106" s="66"/>
      <c r="O106" s="66"/>
      <c r="P106" s="66"/>
      <c r="Q106" s="66">
        <f t="shared" ref="Q106" si="47">Q103+Q104+Q105</f>
        <v>42</v>
      </c>
      <c r="R106" s="66">
        <f t="shared" ref="R106" si="48">R103+R104+R105</f>
        <v>42</v>
      </c>
      <c r="S106" s="66">
        <f t="shared" si="46"/>
        <v>37</v>
      </c>
      <c r="T106" s="66">
        <f t="shared" ref="T106" si="49">T103+T104+T105</f>
        <v>37</v>
      </c>
      <c r="U106" s="66">
        <f t="shared" si="46"/>
        <v>37</v>
      </c>
      <c r="V106" s="66">
        <f t="shared" ref="V106:Y106" si="50">V103+V104+V105</f>
        <v>37</v>
      </c>
      <c r="W106" s="66">
        <f t="shared" si="50"/>
        <v>37</v>
      </c>
      <c r="X106" s="66">
        <f t="shared" si="50"/>
        <v>37</v>
      </c>
      <c r="Y106" s="66">
        <f t="shared" si="50"/>
        <v>37</v>
      </c>
      <c r="Z106" s="66">
        <f t="shared" si="46"/>
        <v>51.1</v>
      </c>
      <c r="AA106" s="66">
        <f t="shared" si="46"/>
        <v>51.1</v>
      </c>
      <c r="AB106" s="66">
        <f t="shared" si="46"/>
        <v>51.1</v>
      </c>
      <c r="AC106" s="66">
        <f t="shared" si="46"/>
        <v>51.1</v>
      </c>
      <c r="AD106" s="66">
        <f t="shared" si="46"/>
        <v>51.1</v>
      </c>
      <c r="AE106" s="66">
        <f t="shared" si="46"/>
        <v>0</v>
      </c>
      <c r="AF106" s="66">
        <f t="shared" si="46"/>
        <v>51.1</v>
      </c>
      <c r="AG106" s="75">
        <f>SUM(AG103:AG105)</f>
        <v>106</v>
      </c>
      <c r="AH106" s="45">
        <f t="shared" si="25"/>
        <v>52</v>
      </c>
      <c r="AI106" s="46">
        <f t="shared" si="26"/>
        <v>0</v>
      </c>
      <c r="AK106" s="47"/>
      <c r="AY106" s="77"/>
      <c r="BF106" s="76"/>
      <c r="BG106" s="77">
        <v>-562.79999999999995</v>
      </c>
      <c r="BH106" s="77">
        <v>-173.8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-569.9</v>
      </c>
      <c r="C107" s="44">
        <v>-614.4</v>
      </c>
      <c r="D107" s="44">
        <v>-562.79999999999995</v>
      </c>
      <c r="E107" s="44">
        <v>-562.79999999999995</v>
      </c>
      <c r="F107" s="44">
        <v>-670</v>
      </c>
      <c r="G107" s="44">
        <v>-670</v>
      </c>
      <c r="H107" s="44">
        <v>-670</v>
      </c>
      <c r="I107" s="44">
        <v>-670</v>
      </c>
      <c r="J107" s="44">
        <v>-489.7</v>
      </c>
      <c r="K107" s="44">
        <v>-479.3</v>
      </c>
      <c r="L107" s="44">
        <v>-486.2</v>
      </c>
      <c r="M107" s="44">
        <v>-484.9</v>
      </c>
      <c r="N107" s="44"/>
      <c r="O107" s="44"/>
      <c r="P107" s="44"/>
      <c r="Q107" s="44">
        <v>-64</v>
      </c>
      <c r="R107" s="44">
        <v>-186</v>
      </c>
      <c r="S107" s="44">
        <v>-192</v>
      </c>
      <c r="T107" s="44">
        <v>-204</v>
      </c>
      <c r="U107" s="44">
        <v>-282</v>
      </c>
      <c r="V107" s="44">
        <v>-362</v>
      </c>
      <c r="W107" s="44">
        <v>-350</v>
      </c>
      <c r="X107" s="44">
        <v>-362</v>
      </c>
      <c r="Y107" s="44">
        <v>-247</v>
      </c>
      <c r="Z107" s="44">
        <v>-185</v>
      </c>
      <c r="AA107" s="44">
        <v>-232.9</v>
      </c>
      <c r="AB107" s="44">
        <v>-270.39999999999998</v>
      </c>
      <c r="AC107" s="44">
        <v>-233.5</v>
      </c>
      <c r="AD107" s="44">
        <v>-240.4</v>
      </c>
      <c r="AE107" s="44"/>
      <c r="AF107" s="44">
        <v>-245</v>
      </c>
      <c r="AG107" s="59"/>
      <c r="AH107" s="45">
        <f t="shared" si="25"/>
        <v>-64</v>
      </c>
      <c r="AI107" s="46">
        <f t="shared" si="26"/>
        <v>-670</v>
      </c>
      <c r="AK107" s="47"/>
      <c r="AY107" s="77"/>
      <c r="BF107" s="76"/>
      <c r="BG107" s="77">
        <v>-562.79999999999995</v>
      </c>
      <c r="BH107" s="77">
        <v>-173.8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-185.5</v>
      </c>
      <c r="C108" s="43">
        <v>-196.1</v>
      </c>
      <c r="D108" s="43">
        <v>-173.8</v>
      </c>
      <c r="E108" s="43">
        <v>-173.8</v>
      </c>
      <c r="F108" s="43">
        <v>-180</v>
      </c>
      <c r="G108" s="43">
        <v>-180</v>
      </c>
      <c r="H108" s="43">
        <v>-180</v>
      </c>
      <c r="I108" s="43">
        <v>-180</v>
      </c>
      <c r="J108" s="43">
        <v>-168.5</v>
      </c>
      <c r="K108" s="43">
        <v>-167</v>
      </c>
      <c r="L108" s="43">
        <v>-168.9</v>
      </c>
      <c r="M108" s="43">
        <v>-181.5</v>
      </c>
      <c r="N108" s="43"/>
      <c r="O108" s="43"/>
      <c r="P108" s="43"/>
      <c r="Q108" s="43">
        <v>-130</v>
      </c>
      <c r="R108" s="43">
        <v>-163</v>
      </c>
      <c r="S108" s="43">
        <v>-164</v>
      </c>
      <c r="T108" s="43">
        <v>-173</v>
      </c>
      <c r="U108" s="43">
        <v>-164</v>
      </c>
      <c r="V108" s="43">
        <v>-169</v>
      </c>
      <c r="W108" s="43">
        <v>-160</v>
      </c>
      <c r="X108" s="43">
        <v>-169</v>
      </c>
      <c r="Y108" s="43">
        <v>-160</v>
      </c>
      <c r="Z108" s="43">
        <v>-147</v>
      </c>
      <c r="AA108" s="43">
        <v>-166.8</v>
      </c>
      <c r="AB108" s="43">
        <v>-168</v>
      </c>
      <c r="AC108" s="43">
        <v>-160.69999999999999</v>
      </c>
      <c r="AD108" s="43">
        <v>-164.8</v>
      </c>
      <c r="AE108" s="43"/>
      <c r="AF108" s="43">
        <v>-158.4</v>
      </c>
      <c r="AG108" s="61"/>
      <c r="AH108" s="45">
        <f t="shared" si="25"/>
        <v>-130</v>
      </c>
      <c r="AI108" s="46">
        <f t="shared" si="26"/>
        <v>-196.1</v>
      </c>
      <c r="AK108" s="47"/>
      <c r="AL108" s="83" t="s">
        <v>61</v>
      </c>
      <c r="AM108" s="83"/>
      <c r="AY108" s="77"/>
      <c r="BF108" s="77"/>
      <c r="BG108" s="77">
        <v>-670</v>
      </c>
      <c r="BH108" s="77">
        <v>-180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25"/>
        <v>0</v>
      </c>
      <c r="AI109" s="46">
        <f t="shared" si="26"/>
        <v>0</v>
      </c>
      <c r="AK109" s="85"/>
      <c r="AL109" s="86"/>
      <c r="AM109" s="86"/>
      <c r="AN109" s="87"/>
      <c r="AY109" s="77"/>
      <c r="BF109" s="77"/>
      <c r="BG109" s="77">
        <v>-670</v>
      </c>
      <c r="BH109" s="77">
        <v>-180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43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25"/>
        <v>0</v>
      </c>
      <c r="AI110" s="46">
        <f t="shared" si="26"/>
        <v>0</v>
      </c>
      <c r="AK110" s="89" t="s">
        <v>64</v>
      </c>
      <c r="AL110" s="43"/>
      <c r="AM110" s="88"/>
      <c r="AN110" s="90"/>
      <c r="AY110" s="77"/>
      <c r="BF110" s="77"/>
      <c r="BG110" s="77">
        <v>-670</v>
      </c>
      <c r="BH110" s="77">
        <v>-180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25"/>
        <v>0</v>
      </c>
      <c r="AI111" s="46">
        <f t="shared" si="26"/>
        <v>0</v>
      </c>
      <c r="AK111" s="89" t="s">
        <v>66</v>
      </c>
      <c r="AL111" s="88"/>
      <c r="AM111" s="88"/>
      <c r="AN111" s="90"/>
      <c r="AY111" s="77"/>
      <c r="BF111" s="77"/>
      <c r="BG111" s="77">
        <v>-479.3</v>
      </c>
      <c r="BH111" s="77">
        <v>-167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-2.5</v>
      </c>
      <c r="C112" s="92">
        <v>-6.2</v>
      </c>
      <c r="D112" s="92">
        <v>-15.1</v>
      </c>
      <c r="E112" s="92">
        <v>-15.1</v>
      </c>
      <c r="F112" s="92">
        <v>-10</v>
      </c>
      <c r="G112" s="92">
        <v>-10</v>
      </c>
      <c r="H112" s="92">
        <v>-10</v>
      </c>
      <c r="I112" s="92">
        <v>-10</v>
      </c>
      <c r="J112" s="92">
        <v>3.4</v>
      </c>
      <c r="K112" s="92">
        <v>3.4</v>
      </c>
      <c r="L112" s="92">
        <v>5.3</v>
      </c>
      <c r="M112" s="92">
        <v>-34</v>
      </c>
      <c r="N112" s="92"/>
      <c r="O112" s="92"/>
      <c r="P112" s="92"/>
      <c r="Q112" s="92">
        <v>-19</v>
      </c>
      <c r="R112" s="92">
        <v>-7</v>
      </c>
      <c r="S112" s="92">
        <v>-12</v>
      </c>
      <c r="T112" s="92">
        <v>-44</v>
      </c>
      <c r="U112" s="92">
        <v>-54</v>
      </c>
      <c r="V112" s="92">
        <v>-53.6</v>
      </c>
      <c r="W112" s="92">
        <v>-53.6</v>
      </c>
      <c r="X112" s="92">
        <v>-35</v>
      </c>
      <c r="Y112" s="92">
        <v>-27</v>
      </c>
      <c r="Z112" s="92">
        <v>-8</v>
      </c>
      <c r="AA112" s="92">
        <v>8.3000000000000007</v>
      </c>
      <c r="AB112" s="92">
        <v>7.5</v>
      </c>
      <c r="AC112" s="92">
        <v>13.4</v>
      </c>
      <c r="AD112" s="92">
        <v>13.5</v>
      </c>
      <c r="AE112" s="92"/>
      <c r="AF112" s="92">
        <v>0.3</v>
      </c>
      <c r="AG112" s="84"/>
      <c r="AH112" s="45">
        <f t="shared" si="25"/>
        <v>13.5</v>
      </c>
      <c r="AI112" s="46">
        <f t="shared" si="26"/>
        <v>-54</v>
      </c>
      <c r="AK112" s="89"/>
      <c r="AL112" s="44"/>
      <c r="AM112" s="44"/>
      <c r="AN112" s="93"/>
      <c r="AY112" s="77"/>
      <c r="BF112" s="77"/>
      <c r="BG112" s="77">
        <v>-484.9</v>
      </c>
      <c r="BH112" s="77">
        <v>-181.5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25"/>
        <v>0</v>
      </c>
      <c r="AI113" s="46">
        <f t="shared" si="26"/>
        <v>0</v>
      </c>
      <c r="AK113" s="89"/>
      <c r="AL113" s="92"/>
      <c r="AM113" s="94"/>
      <c r="AN113" s="360"/>
      <c r="AY113" s="77"/>
      <c r="BF113" s="77"/>
      <c r="BG113" s="77">
        <v>0</v>
      </c>
      <c r="BH113" s="77">
        <v>0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25"/>
        <v>0</v>
      </c>
      <c r="AI114" s="46">
        <f t="shared" si="26"/>
        <v>0</v>
      </c>
      <c r="AK114" s="89"/>
      <c r="AL114" s="92"/>
      <c r="AM114" s="92"/>
      <c r="AN114" s="361"/>
      <c r="BF114" s="77"/>
      <c r="BG114" s="77">
        <v>0</v>
      </c>
      <c r="BH114" s="77">
        <v>0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25"/>
        <v>0</v>
      </c>
      <c r="AI115" s="46">
        <f t="shared" si="26"/>
        <v>0</v>
      </c>
      <c r="AK115" s="95"/>
      <c r="AL115" s="96"/>
      <c r="AM115" s="96"/>
      <c r="AN115" s="97"/>
      <c r="BF115" s="77"/>
      <c r="BG115" s="77">
        <v>0</v>
      </c>
      <c r="BH115" s="77">
        <v>0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25"/>
        <v>0</v>
      </c>
      <c r="AI116" s="46">
        <f t="shared" si="26"/>
        <v>0</v>
      </c>
      <c r="BF116" s="77"/>
      <c r="BG116" s="77">
        <v>-64</v>
      </c>
      <c r="BH116" s="77">
        <v>-130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25"/>
        <v>0</v>
      </c>
      <c r="AI117" s="46">
        <f t="shared" si="26"/>
        <v>0</v>
      </c>
      <c r="BF117" s="77"/>
      <c r="BG117" s="77">
        <v>-186</v>
      </c>
      <c r="BH117" s="77">
        <v>-163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51">SUMIF(B107:B117,"&gt;0")</f>
        <v>0</v>
      </c>
      <c r="C118" s="66">
        <f t="shared" ref="C118:AF118" si="52">SUMIF(C107:C117,"&gt;0")</f>
        <v>0</v>
      </c>
      <c r="D118" s="66">
        <f t="shared" si="52"/>
        <v>0</v>
      </c>
      <c r="E118" s="66">
        <f t="shared" si="52"/>
        <v>0</v>
      </c>
      <c r="F118" s="66">
        <f t="shared" si="52"/>
        <v>0</v>
      </c>
      <c r="G118" s="66">
        <f t="shared" si="52"/>
        <v>0</v>
      </c>
      <c r="H118" s="66">
        <f t="shared" si="52"/>
        <v>0</v>
      </c>
      <c r="I118" s="66">
        <f t="shared" si="52"/>
        <v>0</v>
      </c>
      <c r="J118" s="66">
        <f t="shared" si="52"/>
        <v>3.4</v>
      </c>
      <c r="K118" s="66">
        <f t="shared" si="52"/>
        <v>3.4</v>
      </c>
      <c r="L118" s="66">
        <f t="shared" si="52"/>
        <v>5.3</v>
      </c>
      <c r="M118" s="66">
        <f t="shared" si="52"/>
        <v>0</v>
      </c>
      <c r="N118" s="66"/>
      <c r="O118" s="66"/>
      <c r="P118" s="66"/>
      <c r="Q118" s="66">
        <f t="shared" ref="Q118" si="53">SUMIF(Q107:Q117,"&gt;0")</f>
        <v>0</v>
      </c>
      <c r="R118" s="66">
        <f t="shared" ref="R118" si="54">SUMIF(R107:R117,"&gt;0")</f>
        <v>0</v>
      </c>
      <c r="S118" s="66">
        <f t="shared" si="52"/>
        <v>0</v>
      </c>
      <c r="T118" s="66">
        <f t="shared" si="52"/>
        <v>0</v>
      </c>
      <c r="U118" s="66">
        <f t="shared" si="52"/>
        <v>0</v>
      </c>
      <c r="V118" s="66">
        <f t="shared" si="52"/>
        <v>0</v>
      </c>
      <c r="W118" s="66">
        <f t="shared" ref="W118:Y118" si="55">SUMIF(W107:W117,"&gt;0")</f>
        <v>0</v>
      </c>
      <c r="X118" s="66">
        <f t="shared" si="55"/>
        <v>0</v>
      </c>
      <c r="Y118" s="66">
        <f t="shared" si="55"/>
        <v>0</v>
      </c>
      <c r="Z118" s="66">
        <f t="shared" si="52"/>
        <v>0</v>
      </c>
      <c r="AA118" s="66">
        <f t="shared" si="52"/>
        <v>8.3000000000000007</v>
      </c>
      <c r="AB118" s="66">
        <f t="shared" si="52"/>
        <v>7.5</v>
      </c>
      <c r="AC118" s="66">
        <f t="shared" si="52"/>
        <v>13.4</v>
      </c>
      <c r="AD118" s="66">
        <f t="shared" si="52"/>
        <v>13.5</v>
      </c>
      <c r="AE118" s="66">
        <f t="shared" si="52"/>
        <v>0</v>
      </c>
      <c r="AF118" s="66">
        <f t="shared" si="52"/>
        <v>0.3</v>
      </c>
      <c r="AG118" s="99">
        <f>SUM(AG107:AG117)</f>
        <v>0</v>
      </c>
      <c r="AH118" s="45">
        <f t="shared" si="25"/>
        <v>13.5</v>
      </c>
      <c r="AI118" s="46">
        <f t="shared" si="26"/>
        <v>0</v>
      </c>
      <c r="AJ118" s="100">
        <f t="array" ref="AJ118">MIN(IF(B118:AF118&lt;&gt;0,B118:AF118))</f>
        <v>0.3</v>
      </c>
      <c r="BF118" s="77"/>
      <c r="BG118" s="77">
        <v>-192</v>
      </c>
      <c r="BH118" s="77">
        <v>-164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/>
      <c r="O119" s="88"/>
      <c r="P119" s="88"/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/>
      <c r="AF119" s="88">
        <v>0</v>
      </c>
      <c r="AG119" s="59">
        <v>39</v>
      </c>
      <c r="AH119" s="45">
        <f t="shared" si="25"/>
        <v>0</v>
      </c>
      <c r="AI119" s="46">
        <f t="shared" si="26"/>
        <v>0</v>
      </c>
      <c r="BF119" s="77"/>
      <c r="BG119" s="77">
        <v>-204</v>
      </c>
      <c r="BH119" s="77">
        <v>-173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/>
      <c r="O120" s="92"/>
      <c r="P120" s="92"/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/>
      <c r="AF120" s="92">
        <v>0</v>
      </c>
      <c r="AG120" s="61">
        <v>14.4</v>
      </c>
      <c r="AH120" s="45">
        <f t="shared" si="25"/>
        <v>0</v>
      </c>
      <c r="AI120" s="46">
        <f t="shared" si="26"/>
        <v>0</v>
      </c>
      <c r="BF120" s="77"/>
      <c r="BG120" s="77">
        <v>-282</v>
      </c>
      <c r="BH120" s="77">
        <v>-164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/>
      <c r="O121" s="101"/>
      <c r="P121" s="101"/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/>
      <c r="AF121" s="101">
        <v>0</v>
      </c>
      <c r="AG121" s="73">
        <v>2</v>
      </c>
      <c r="AH121" s="45">
        <f t="shared" si="25"/>
        <v>0</v>
      </c>
      <c r="AI121" s="46">
        <f t="shared" si="26"/>
        <v>0</v>
      </c>
      <c r="BF121" s="77"/>
      <c r="BG121" s="77">
        <v>-362</v>
      </c>
      <c r="BH121" s="77">
        <v>-169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25"/>
        <v>0</v>
      </c>
      <c r="AI122" s="46">
        <f t="shared" si="26"/>
        <v>0</v>
      </c>
      <c r="BF122" s="76"/>
      <c r="BG122" s="77">
        <v>-362</v>
      </c>
      <c r="BH122" s="77">
        <v>-169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56">B80+B88+B106+B102+B118+B122</f>
        <v>2747.8</v>
      </c>
      <c r="C123" s="102">
        <f t="shared" ref="C123:AG123" si="57">C80+C88+C106+C102+C118+C122</f>
        <v>2674.8</v>
      </c>
      <c r="D123" s="102">
        <f t="shared" si="57"/>
        <v>2610.0000000000005</v>
      </c>
      <c r="E123" s="102">
        <f t="shared" si="57"/>
        <v>2610.0000000000005</v>
      </c>
      <c r="F123" s="102">
        <f t="shared" si="57"/>
        <v>2585.4000000000005</v>
      </c>
      <c r="G123" s="102">
        <f t="shared" si="57"/>
        <v>2585.4000000000005</v>
      </c>
      <c r="H123" s="102">
        <f t="shared" si="57"/>
        <v>2585.4000000000005</v>
      </c>
      <c r="I123" s="102">
        <f t="shared" si="57"/>
        <v>2585.4000000000005</v>
      </c>
      <c r="J123" s="102">
        <f t="shared" si="57"/>
        <v>2310.6000000000004</v>
      </c>
      <c r="K123" s="102">
        <f t="shared" si="57"/>
        <v>2349.1000000000008</v>
      </c>
      <c r="L123" s="102">
        <f t="shared" si="57"/>
        <v>2436.3000000000002</v>
      </c>
      <c r="M123" s="102">
        <f t="shared" si="57"/>
        <v>2429.5</v>
      </c>
      <c r="N123" s="102"/>
      <c r="O123" s="102"/>
      <c r="P123" s="102"/>
      <c r="Q123" s="102">
        <f t="shared" ref="Q123" si="58">Q80+Q88+Q106+Q102+Q118+Q122</f>
        <v>2065.6</v>
      </c>
      <c r="R123" s="102">
        <f t="shared" ref="R123" si="59">R80+R88+R106+R102+R118+R122</f>
        <v>2194.5000000000005</v>
      </c>
      <c r="S123" s="102">
        <f t="shared" si="57"/>
        <v>2288.8000000000002</v>
      </c>
      <c r="T123" s="102">
        <f t="shared" si="57"/>
        <v>2279.6</v>
      </c>
      <c r="U123" s="102">
        <f t="shared" si="57"/>
        <v>2275.4</v>
      </c>
      <c r="V123" s="102">
        <f t="shared" si="57"/>
        <v>2275.4</v>
      </c>
      <c r="W123" s="102">
        <f t="shared" ref="W123:Y123" si="60">W80+W88+W106+W102+W118+W122</f>
        <v>2275.4</v>
      </c>
      <c r="X123" s="102">
        <f t="shared" si="60"/>
        <v>2282.1000000000004</v>
      </c>
      <c r="Y123" s="102">
        <f t="shared" si="60"/>
        <v>2343</v>
      </c>
      <c r="Z123" s="102">
        <f t="shared" si="57"/>
        <v>2468.5</v>
      </c>
      <c r="AA123" s="102">
        <f t="shared" si="57"/>
        <v>2468.1999999999998</v>
      </c>
      <c r="AB123" s="102">
        <f t="shared" si="57"/>
        <v>2444.5</v>
      </c>
      <c r="AC123" s="102">
        <f t="shared" si="57"/>
        <v>2450.4</v>
      </c>
      <c r="AD123" s="102">
        <f t="shared" si="57"/>
        <v>2450.5</v>
      </c>
      <c r="AE123" s="102">
        <f t="shared" si="57"/>
        <v>0</v>
      </c>
      <c r="AF123" s="102">
        <f t="shared" si="57"/>
        <v>2282.6</v>
      </c>
      <c r="AG123" s="75">
        <f t="shared" si="57"/>
        <v>4132.0374000000002</v>
      </c>
      <c r="AH123" s="45">
        <f t="shared" si="25"/>
        <v>2747.8</v>
      </c>
      <c r="AI123" s="46">
        <f t="shared" si="26"/>
        <v>0</v>
      </c>
      <c r="BF123" s="76"/>
      <c r="BG123" s="77">
        <v>-185</v>
      </c>
      <c r="BH123" s="77">
        <v>-147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25"/>
        <v>0</v>
      </c>
      <c r="AI124" s="46">
        <f t="shared" si="26"/>
        <v>0</v>
      </c>
      <c r="BF124" s="76"/>
      <c r="BG124" s="77">
        <v>-270.39999999999998</v>
      </c>
      <c r="BH124" s="77">
        <v>-168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61">B123+B124</f>
        <v>2747.8</v>
      </c>
      <c r="C125" s="102">
        <f t="shared" ref="C125:AF125" si="62">C123+C124</f>
        <v>2674.8</v>
      </c>
      <c r="D125" s="102">
        <f t="shared" si="62"/>
        <v>2610.0000000000005</v>
      </c>
      <c r="E125" s="102">
        <f t="shared" si="62"/>
        <v>2610.0000000000005</v>
      </c>
      <c r="F125" s="102">
        <f t="shared" si="62"/>
        <v>2585.4000000000005</v>
      </c>
      <c r="G125" s="102">
        <f t="shared" si="62"/>
        <v>2585.4000000000005</v>
      </c>
      <c r="H125" s="102">
        <f t="shared" si="62"/>
        <v>2585.4000000000005</v>
      </c>
      <c r="I125" s="102">
        <f t="shared" si="62"/>
        <v>2585.4000000000005</v>
      </c>
      <c r="J125" s="102">
        <f t="shared" si="62"/>
        <v>2310.6000000000004</v>
      </c>
      <c r="K125" s="102">
        <f t="shared" si="62"/>
        <v>2349.1000000000008</v>
      </c>
      <c r="L125" s="102">
        <f t="shared" si="62"/>
        <v>2436.3000000000002</v>
      </c>
      <c r="M125" s="102">
        <f t="shared" si="62"/>
        <v>2429.5</v>
      </c>
      <c r="N125" s="102"/>
      <c r="O125" s="102"/>
      <c r="P125" s="102"/>
      <c r="Q125" s="102">
        <f t="shared" ref="Q125" si="63">Q123+Q124</f>
        <v>2065.6</v>
      </c>
      <c r="R125" s="102">
        <f t="shared" ref="R125" si="64">R123+R124</f>
        <v>2194.5000000000005</v>
      </c>
      <c r="S125" s="102">
        <f t="shared" si="62"/>
        <v>2288.8000000000002</v>
      </c>
      <c r="T125" s="102">
        <f t="shared" si="62"/>
        <v>2279.6</v>
      </c>
      <c r="U125" s="102">
        <f t="shared" si="62"/>
        <v>2275.4</v>
      </c>
      <c r="V125" s="102">
        <f t="shared" si="62"/>
        <v>2275.4</v>
      </c>
      <c r="W125" s="102">
        <f t="shared" ref="W125:Y125" si="65">W123+W124</f>
        <v>2275.4</v>
      </c>
      <c r="X125" s="102">
        <f t="shared" si="65"/>
        <v>2282.1000000000004</v>
      </c>
      <c r="Y125" s="102">
        <f t="shared" si="65"/>
        <v>2343</v>
      </c>
      <c r="Z125" s="102">
        <f t="shared" si="62"/>
        <v>2468.5</v>
      </c>
      <c r="AA125" s="102">
        <f t="shared" si="62"/>
        <v>2468.1999999999998</v>
      </c>
      <c r="AB125" s="102">
        <f t="shared" si="62"/>
        <v>2444.5</v>
      </c>
      <c r="AC125" s="102">
        <f t="shared" si="62"/>
        <v>2450.4</v>
      </c>
      <c r="AD125" s="102">
        <f t="shared" si="62"/>
        <v>2450.5</v>
      </c>
      <c r="AE125" s="102">
        <f t="shared" si="62"/>
        <v>0</v>
      </c>
      <c r="AF125" s="102">
        <f t="shared" si="62"/>
        <v>2282.6</v>
      </c>
      <c r="AG125" s="99">
        <f>AG122+AG118+AG106+AG102+AG80+AG124</f>
        <v>3323.6374000000001</v>
      </c>
      <c r="AH125" s="45">
        <f t="shared" si="25"/>
        <v>2747.8</v>
      </c>
      <c r="AI125" s="46">
        <f t="shared" si="26"/>
        <v>0</v>
      </c>
      <c r="BF125" s="76"/>
      <c r="BG125" s="77">
        <v>-240.4</v>
      </c>
      <c r="BH125" s="77">
        <v>-164.8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66">B125-(B133)</f>
        <v>1989.9</v>
      </c>
      <c r="C126" s="102">
        <f t="shared" ref="C126:AF126" si="67">C125-(C133)</f>
        <v>1858.1000000000001</v>
      </c>
      <c r="D126" s="102">
        <f t="shared" si="67"/>
        <v>1858.3000000000006</v>
      </c>
      <c r="E126" s="102">
        <f t="shared" si="67"/>
        <v>1858.3000000000006</v>
      </c>
      <c r="F126" s="102">
        <f t="shared" si="67"/>
        <v>1725.4000000000005</v>
      </c>
      <c r="G126" s="102">
        <f t="shared" si="67"/>
        <v>1725.4000000000005</v>
      </c>
      <c r="H126" s="102">
        <f t="shared" si="67"/>
        <v>1725.4000000000005</v>
      </c>
      <c r="I126" s="102">
        <f t="shared" si="67"/>
        <v>1725.4000000000005</v>
      </c>
      <c r="J126" s="102">
        <f t="shared" si="67"/>
        <v>1652.4000000000003</v>
      </c>
      <c r="K126" s="102">
        <f t="shared" si="67"/>
        <v>1702.8000000000009</v>
      </c>
      <c r="L126" s="102">
        <f t="shared" si="67"/>
        <v>1781.2000000000003</v>
      </c>
      <c r="M126" s="102">
        <f t="shared" si="67"/>
        <v>1729.1</v>
      </c>
      <c r="N126" s="102"/>
      <c r="O126" s="102"/>
      <c r="P126" s="102"/>
      <c r="Q126" s="102">
        <f t="shared" ref="Q126" si="68">Q125-(Q133)</f>
        <v>1852.6</v>
      </c>
      <c r="R126" s="102">
        <f t="shared" ref="R126" si="69">R125-(R133)</f>
        <v>1838.5000000000005</v>
      </c>
      <c r="S126" s="102">
        <f t="shared" si="67"/>
        <v>1920.8000000000002</v>
      </c>
      <c r="T126" s="102">
        <f t="shared" si="67"/>
        <v>1858.6</v>
      </c>
      <c r="U126" s="102">
        <f t="shared" si="67"/>
        <v>1775.4</v>
      </c>
      <c r="V126" s="102">
        <f t="shared" si="67"/>
        <v>1690.8000000000002</v>
      </c>
      <c r="W126" s="102">
        <f t="shared" ref="W126:Y126" si="70">W125-(W133)</f>
        <v>1711.8000000000002</v>
      </c>
      <c r="X126" s="102">
        <f t="shared" si="70"/>
        <v>1716.1000000000004</v>
      </c>
      <c r="Y126" s="102">
        <f t="shared" si="70"/>
        <v>1909</v>
      </c>
      <c r="Z126" s="102">
        <f t="shared" si="67"/>
        <v>2128.5</v>
      </c>
      <c r="AA126" s="102">
        <f t="shared" si="67"/>
        <v>2068.5</v>
      </c>
      <c r="AB126" s="102">
        <f t="shared" si="67"/>
        <v>2006.1</v>
      </c>
      <c r="AC126" s="102">
        <f t="shared" si="67"/>
        <v>2056.2000000000003</v>
      </c>
      <c r="AD126" s="102">
        <f t="shared" si="67"/>
        <v>2045.3</v>
      </c>
      <c r="AE126" s="102">
        <f t="shared" si="67"/>
        <v>0</v>
      </c>
      <c r="AF126" s="102">
        <f t="shared" si="67"/>
        <v>1879.1999999999998</v>
      </c>
      <c r="AG126" s="99"/>
      <c r="AH126" s="45">
        <f t="shared" si="25"/>
        <v>2128.5</v>
      </c>
      <c r="AI126" s="46">
        <f t="shared" si="26"/>
        <v>0</v>
      </c>
      <c r="BF126" s="76"/>
      <c r="BG126" s="77">
        <v>0</v>
      </c>
      <c r="BH126" s="77">
        <v>0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71">IF(B107&lt;0,B107*-1,0)</f>
        <v>569.9</v>
      </c>
      <c r="C127" s="88">
        <f t="shared" ref="C127:AF132" si="72">IF(C107&lt;0,C107*-1,0)</f>
        <v>614.4</v>
      </c>
      <c r="D127" s="88">
        <f t="shared" si="72"/>
        <v>562.79999999999995</v>
      </c>
      <c r="E127" s="88">
        <f t="shared" si="72"/>
        <v>562.79999999999995</v>
      </c>
      <c r="F127" s="88">
        <f t="shared" si="72"/>
        <v>670</v>
      </c>
      <c r="G127" s="88">
        <f t="shared" si="72"/>
        <v>670</v>
      </c>
      <c r="H127" s="88">
        <f t="shared" si="72"/>
        <v>670</v>
      </c>
      <c r="I127" s="88">
        <f t="shared" si="72"/>
        <v>670</v>
      </c>
      <c r="J127" s="88">
        <f t="shared" si="72"/>
        <v>489.7</v>
      </c>
      <c r="K127" s="88">
        <f t="shared" si="72"/>
        <v>479.3</v>
      </c>
      <c r="L127" s="88">
        <f t="shared" si="72"/>
        <v>486.2</v>
      </c>
      <c r="M127" s="88">
        <f t="shared" si="72"/>
        <v>484.9</v>
      </c>
      <c r="N127" s="88"/>
      <c r="O127" s="88"/>
      <c r="P127" s="88"/>
      <c r="Q127" s="88">
        <f t="shared" ref="Q127" si="73">IF(Q107&lt;0,Q107*-1,0)</f>
        <v>64</v>
      </c>
      <c r="R127" s="88">
        <f t="shared" ref="R127" si="74">IF(R107&lt;0,R107*-1,0)</f>
        <v>186</v>
      </c>
      <c r="S127" s="88">
        <f t="shared" si="72"/>
        <v>192</v>
      </c>
      <c r="T127" s="88">
        <f t="shared" si="72"/>
        <v>204</v>
      </c>
      <c r="U127" s="88">
        <f t="shared" si="72"/>
        <v>282</v>
      </c>
      <c r="V127" s="88">
        <f t="shared" si="72"/>
        <v>362</v>
      </c>
      <c r="W127" s="88">
        <f t="shared" ref="W127:Y127" si="75">IF(W107&lt;0,W107*-1,0)</f>
        <v>350</v>
      </c>
      <c r="X127" s="88">
        <f t="shared" si="75"/>
        <v>362</v>
      </c>
      <c r="Y127" s="88">
        <f t="shared" si="75"/>
        <v>247</v>
      </c>
      <c r="Z127" s="88">
        <f t="shared" si="72"/>
        <v>185</v>
      </c>
      <c r="AA127" s="88">
        <f t="shared" si="72"/>
        <v>232.9</v>
      </c>
      <c r="AB127" s="88">
        <f t="shared" si="72"/>
        <v>270.39999999999998</v>
      </c>
      <c r="AC127" s="88">
        <f t="shared" si="72"/>
        <v>233.5</v>
      </c>
      <c r="AD127" s="88">
        <f t="shared" si="72"/>
        <v>240.4</v>
      </c>
      <c r="AE127" s="88"/>
      <c r="AF127" s="88">
        <f t="shared" si="72"/>
        <v>245</v>
      </c>
      <c r="AG127" s="59"/>
      <c r="AH127" s="45">
        <f t="shared" si="25"/>
        <v>670</v>
      </c>
      <c r="AI127" s="46">
        <f t="shared" si="26"/>
        <v>64</v>
      </c>
      <c r="BG127" s="77">
        <v>-245</v>
      </c>
      <c r="BH127" s="77">
        <v>-158.4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71"/>
        <v>185.5</v>
      </c>
      <c r="C128" s="88">
        <f t="shared" si="72"/>
        <v>196.1</v>
      </c>
      <c r="D128" s="88">
        <f t="shared" si="72"/>
        <v>173.8</v>
      </c>
      <c r="E128" s="88">
        <f t="shared" si="72"/>
        <v>173.8</v>
      </c>
      <c r="F128" s="88">
        <f t="shared" si="72"/>
        <v>180</v>
      </c>
      <c r="G128" s="88">
        <f t="shared" si="72"/>
        <v>180</v>
      </c>
      <c r="H128" s="88">
        <f t="shared" si="72"/>
        <v>180</v>
      </c>
      <c r="I128" s="88">
        <f t="shared" si="72"/>
        <v>180</v>
      </c>
      <c r="J128" s="88">
        <f t="shared" si="72"/>
        <v>168.5</v>
      </c>
      <c r="K128" s="88">
        <f t="shared" si="72"/>
        <v>167</v>
      </c>
      <c r="L128" s="88">
        <f t="shared" si="72"/>
        <v>168.9</v>
      </c>
      <c r="M128" s="88">
        <f t="shared" si="72"/>
        <v>181.5</v>
      </c>
      <c r="N128" s="88"/>
      <c r="O128" s="88"/>
      <c r="P128" s="88"/>
      <c r="Q128" s="88">
        <f t="shared" ref="Q128" si="76">IF(Q108&lt;0,Q108*-1,0)</f>
        <v>130</v>
      </c>
      <c r="R128" s="88">
        <f t="shared" ref="R128" si="77">IF(R108&lt;0,R108*-1,0)</f>
        <v>163</v>
      </c>
      <c r="S128" s="88">
        <f t="shared" si="72"/>
        <v>164</v>
      </c>
      <c r="T128" s="88">
        <f t="shared" si="72"/>
        <v>173</v>
      </c>
      <c r="U128" s="88">
        <f t="shared" si="72"/>
        <v>164</v>
      </c>
      <c r="V128" s="88">
        <f t="shared" si="72"/>
        <v>169</v>
      </c>
      <c r="W128" s="88">
        <f t="shared" ref="W128:Y128" si="78">IF(W108&lt;0,W108*-1,0)</f>
        <v>160</v>
      </c>
      <c r="X128" s="88">
        <f t="shared" si="78"/>
        <v>169</v>
      </c>
      <c r="Y128" s="88">
        <f t="shared" si="78"/>
        <v>160</v>
      </c>
      <c r="Z128" s="88">
        <f t="shared" si="72"/>
        <v>147</v>
      </c>
      <c r="AA128" s="88">
        <f t="shared" si="72"/>
        <v>166.8</v>
      </c>
      <c r="AB128" s="88">
        <f t="shared" si="72"/>
        <v>168</v>
      </c>
      <c r="AC128" s="88">
        <f t="shared" si="72"/>
        <v>160.69999999999999</v>
      </c>
      <c r="AD128" s="88">
        <f t="shared" si="72"/>
        <v>164.8</v>
      </c>
      <c r="AE128" s="88"/>
      <c r="AF128" s="88">
        <f t="shared" si="72"/>
        <v>158.4</v>
      </c>
      <c r="AG128" s="61"/>
      <c r="AH128" s="45">
        <f t="shared" si="25"/>
        <v>196.1</v>
      </c>
      <c r="AI128" s="46">
        <f t="shared" si="26"/>
        <v>130</v>
      </c>
      <c r="AK128" s="47"/>
      <c r="BG128" s="77">
        <v>-569.9</v>
      </c>
      <c r="BH128" s="77">
        <v>-185.5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71"/>
        <v>0</v>
      </c>
      <c r="C129" s="88">
        <f t="shared" si="72"/>
        <v>0</v>
      </c>
      <c r="D129" s="88">
        <f t="shared" si="72"/>
        <v>0</v>
      </c>
      <c r="E129" s="88">
        <f t="shared" si="72"/>
        <v>0</v>
      </c>
      <c r="F129" s="88">
        <f t="shared" si="72"/>
        <v>0</v>
      </c>
      <c r="G129" s="88">
        <f t="shared" si="72"/>
        <v>0</v>
      </c>
      <c r="H129" s="88">
        <f t="shared" si="72"/>
        <v>0</v>
      </c>
      <c r="I129" s="88">
        <f t="shared" si="72"/>
        <v>0</v>
      </c>
      <c r="J129" s="88">
        <f t="shared" si="72"/>
        <v>0</v>
      </c>
      <c r="K129" s="88">
        <f t="shared" si="72"/>
        <v>0</v>
      </c>
      <c r="L129" s="88">
        <f t="shared" si="72"/>
        <v>0</v>
      </c>
      <c r="M129" s="88">
        <f t="shared" si="72"/>
        <v>0</v>
      </c>
      <c r="N129" s="88"/>
      <c r="O129" s="88"/>
      <c r="P129" s="88"/>
      <c r="Q129" s="88">
        <f t="shared" ref="Q129" si="79">IF(Q109&lt;0,Q109*-1,0)</f>
        <v>0</v>
      </c>
      <c r="R129" s="88">
        <f t="shared" ref="R129" si="80">IF(R109&lt;0,R109*-1,0)</f>
        <v>0</v>
      </c>
      <c r="S129" s="88">
        <f t="shared" si="72"/>
        <v>0</v>
      </c>
      <c r="T129" s="88">
        <f t="shared" si="72"/>
        <v>0</v>
      </c>
      <c r="U129" s="88">
        <f t="shared" si="72"/>
        <v>0</v>
      </c>
      <c r="V129" s="88">
        <f t="shared" si="72"/>
        <v>0</v>
      </c>
      <c r="W129" s="88">
        <f t="shared" ref="W129:Y129" si="81">IF(W109&lt;0,W109*-1,0)</f>
        <v>0</v>
      </c>
      <c r="X129" s="88">
        <f t="shared" si="81"/>
        <v>0</v>
      </c>
      <c r="Y129" s="88">
        <f t="shared" si="81"/>
        <v>0</v>
      </c>
      <c r="Z129" s="88">
        <f t="shared" si="72"/>
        <v>0</v>
      </c>
      <c r="AA129" s="88">
        <f t="shared" si="72"/>
        <v>0</v>
      </c>
      <c r="AB129" s="88">
        <f t="shared" si="72"/>
        <v>0</v>
      </c>
      <c r="AC129" s="88">
        <f t="shared" si="72"/>
        <v>0</v>
      </c>
      <c r="AD129" s="88">
        <f t="shared" si="72"/>
        <v>0</v>
      </c>
      <c r="AE129" s="88"/>
      <c r="AF129" s="88">
        <f t="shared" si="72"/>
        <v>0</v>
      </c>
      <c r="AG129" s="105"/>
      <c r="AH129" s="45">
        <f t="shared" si="25"/>
        <v>0</v>
      </c>
      <c r="AI129" s="46">
        <f t="shared" si="26"/>
        <v>0</v>
      </c>
    </row>
    <row r="130" spans="1:41" x14ac:dyDescent="0.25">
      <c r="A130" s="91" t="s">
        <v>63</v>
      </c>
      <c r="B130" s="88">
        <f t="shared" si="71"/>
        <v>0</v>
      </c>
      <c r="C130" s="88">
        <f t="shared" si="72"/>
        <v>0</v>
      </c>
      <c r="D130" s="88">
        <f t="shared" si="72"/>
        <v>0</v>
      </c>
      <c r="E130" s="88">
        <f t="shared" si="72"/>
        <v>0</v>
      </c>
      <c r="F130" s="88">
        <f t="shared" si="72"/>
        <v>0</v>
      </c>
      <c r="G130" s="88">
        <f t="shared" si="72"/>
        <v>0</v>
      </c>
      <c r="H130" s="88">
        <f t="shared" si="72"/>
        <v>0</v>
      </c>
      <c r="I130" s="88">
        <f t="shared" si="72"/>
        <v>0</v>
      </c>
      <c r="J130" s="88">
        <f t="shared" si="72"/>
        <v>0</v>
      </c>
      <c r="K130" s="88">
        <f t="shared" si="72"/>
        <v>0</v>
      </c>
      <c r="L130" s="88">
        <f t="shared" si="72"/>
        <v>0</v>
      </c>
      <c r="M130" s="88">
        <f t="shared" si="72"/>
        <v>0</v>
      </c>
      <c r="N130" s="88"/>
      <c r="O130" s="88"/>
      <c r="P130" s="88"/>
      <c r="Q130" s="88">
        <f t="shared" ref="Q130" si="82">IF(Q110&lt;0,Q110*-1,0)</f>
        <v>0</v>
      </c>
      <c r="R130" s="88">
        <f t="shared" ref="R130" si="83">IF(R110&lt;0,R110*-1,0)</f>
        <v>0</v>
      </c>
      <c r="S130" s="88">
        <f t="shared" si="72"/>
        <v>0</v>
      </c>
      <c r="T130" s="88">
        <f t="shared" si="72"/>
        <v>0</v>
      </c>
      <c r="U130" s="88">
        <f t="shared" si="72"/>
        <v>0</v>
      </c>
      <c r="V130" s="88">
        <f t="shared" si="72"/>
        <v>0</v>
      </c>
      <c r="W130" s="88">
        <f t="shared" ref="W130:Y130" si="84">IF(W110&lt;0,W110*-1,0)</f>
        <v>0</v>
      </c>
      <c r="X130" s="88">
        <f t="shared" si="84"/>
        <v>0</v>
      </c>
      <c r="Y130" s="88">
        <f t="shared" si="84"/>
        <v>0</v>
      </c>
      <c r="Z130" s="88">
        <f t="shared" si="72"/>
        <v>0</v>
      </c>
      <c r="AA130" s="88">
        <f t="shared" si="72"/>
        <v>0</v>
      </c>
      <c r="AB130" s="88">
        <f t="shared" si="72"/>
        <v>0</v>
      </c>
      <c r="AC130" s="88">
        <f t="shared" si="72"/>
        <v>0</v>
      </c>
      <c r="AD130" s="88">
        <f t="shared" si="72"/>
        <v>0</v>
      </c>
      <c r="AE130" s="88"/>
      <c r="AF130" s="88">
        <f t="shared" si="72"/>
        <v>0</v>
      </c>
      <c r="AG130" s="105"/>
      <c r="AH130" s="45">
        <f t="shared" si="25"/>
        <v>0</v>
      </c>
      <c r="AI130" s="46">
        <f t="shared" si="26"/>
        <v>0</v>
      </c>
    </row>
    <row r="131" spans="1:41" x14ac:dyDescent="0.25">
      <c r="A131" s="91" t="s">
        <v>65</v>
      </c>
      <c r="B131" s="88">
        <f t="shared" si="71"/>
        <v>0</v>
      </c>
      <c r="C131" s="88">
        <f t="shared" si="72"/>
        <v>0</v>
      </c>
      <c r="D131" s="88">
        <f t="shared" si="72"/>
        <v>0</v>
      </c>
      <c r="E131" s="88">
        <f t="shared" si="72"/>
        <v>0</v>
      </c>
      <c r="F131" s="88">
        <f t="shared" si="72"/>
        <v>0</v>
      </c>
      <c r="G131" s="88">
        <f t="shared" si="72"/>
        <v>0</v>
      </c>
      <c r="H131" s="88">
        <f t="shared" si="72"/>
        <v>0</v>
      </c>
      <c r="I131" s="88">
        <f t="shared" si="72"/>
        <v>0</v>
      </c>
      <c r="J131" s="88">
        <f t="shared" si="72"/>
        <v>0</v>
      </c>
      <c r="K131" s="88">
        <f t="shared" si="72"/>
        <v>0</v>
      </c>
      <c r="L131" s="88">
        <f t="shared" si="72"/>
        <v>0</v>
      </c>
      <c r="M131" s="88">
        <f t="shared" si="72"/>
        <v>0</v>
      </c>
      <c r="N131" s="88"/>
      <c r="O131" s="88"/>
      <c r="P131" s="88"/>
      <c r="Q131" s="88">
        <f t="shared" ref="Q131" si="85">IF(Q111&lt;0,Q111*-1,0)</f>
        <v>0</v>
      </c>
      <c r="R131" s="88">
        <f t="shared" ref="R131" si="86">IF(R111&lt;0,R111*-1,0)</f>
        <v>0</v>
      </c>
      <c r="S131" s="88">
        <f t="shared" si="72"/>
        <v>0</v>
      </c>
      <c r="T131" s="88">
        <f t="shared" si="72"/>
        <v>0</v>
      </c>
      <c r="U131" s="88">
        <f t="shared" si="72"/>
        <v>0</v>
      </c>
      <c r="V131" s="88">
        <f t="shared" si="72"/>
        <v>0</v>
      </c>
      <c r="W131" s="88">
        <f t="shared" ref="W131:Y131" si="87">IF(W111&lt;0,W111*-1,0)</f>
        <v>0</v>
      </c>
      <c r="X131" s="88">
        <f t="shared" si="87"/>
        <v>0</v>
      </c>
      <c r="Y131" s="88">
        <f t="shared" si="87"/>
        <v>0</v>
      </c>
      <c r="Z131" s="88">
        <f t="shared" si="72"/>
        <v>0</v>
      </c>
      <c r="AA131" s="88">
        <f t="shared" si="72"/>
        <v>0</v>
      </c>
      <c r="AB131" s="88">
        <f t="shared" si="72"/>
        <v>0</v>
      </c>
      <c r="AC131" s="88">
        <f t="shared" si="72"/>
        <v>0</v>
      </c>
      <c r="AD131" s="88">
        <f t="shared" si="72"/>
        <v>0</v>
      </c>
      <c r="AE131" s="88"/>
      <c r="AF131" s="88">
        <f t="shared" si="72"/>
        <v>0</v>
      </c>
      <c r="AG131" s="105"/>
      <c r="AH131" s="45">
        <f t="shared" si="25"/>
        <v>0</v>
      </c>
      <c r="AI131" s="46">
        <f t="shared" si="26"/>
        <v>0</v>
      </c>
    </row>
    <row r="132" spans="1:41" ht="15.75" thickBot="1" x14ac:dyDescent="0.3">
      <c r="A132" s="91" t="s">
        <v>67</v>
      </c>
      <c r="B132" s="88">
        <f t="shared" si="71"/>
        <v>2.5</v>
      </c>
      <c r="C132" s="88">
        <f t="shared" si="72"/>
        <v>6.2</v>
      </c>
      <c r="D132" s="88">
        <f t="shared" si="72"/>
        <v>15.1</v>
      </c>
      <c r="E132" s="88">
        <f t="shared" si="72"/>
        <v>15.1</v>
      </c>
      <c r="F132" s="88">
        <f t="shared" si="72"/>
        <v>10</v>
      </c>
      <c r="G132" s="88">
        <f t="shared" si="72"/>
        <v>10</v>
      </c>
      <c r="H132" s="88">
        <f t="shared" si="72"/>
        <v>10</v>
      </c>
      <c r="I132" s="88">
        <f t="shared" si="72"/>
        <v>10</v>
      </c>
      <c r="J132" s="88">
        <f t="shared" si="72"/>
        <v>0</v>
      </c>
      <c r="K132" s="88">
        <f t="shared" si="72"/>
        <v>0</v>
      </c>
      <c r="L132" s="88">
        <f t="shared" si="72"/>
        <v>0</v>
      </c>
      <c r="M132" s="88">
        <f t="shared" si="72"/>
        <v>34</v>
      </c>
      <c r="N132" s="88"/>
      <c r="O132" s="88"/>
      <c r="P132" s="88"/>
      <c r="Q132" s="88">
        <f t="shared" ref="Q132" si="88">IF(Q112&lt;0,Q112*-1,0)</f>
        <v>19</v>
      </c>
      <c r="R132" s="88">
        <f t="shared" ref="R132" si="89">IF(R112&lt;0,R112*-1,0)</f>
        <v>7</v>
      </c>
      <c r="S132" s="88">
        <f t="shared" si="72"/>
        <v>12</v>
      </c>
      <c r="T132" s="88">
        <f t="shared" si="72"/>
        <v>44</v>
      </c>
      <c r="U132" s="88">
        <f t="shared" si="72"/>
        <v>54</v>
      </c>
      <c r="V132" s="88">
        <f t="shared" si="72"/>
        <v>53.6</v>
      </c>
      <c r="W132" s="88">
        <f t="shared" ref="W132:Y132" si="90">IF(W112&lt;0,W112*-1,0)</f>
        <v>53.6</v>
      </c>
      <c r="X132" s="88">
        <f t="shared" si="90"/>
        <v>35</v>
      </c>
      <c r="Y132" s="88">
        <f t="shared" si="90"/>
        <v>27</v>
      </c>
      <c r="Z132" s="88">
        <f t="shared" si="72"/>
        <v>8</v>
      </c>
      <c r="AA132" s="88">
        <f t="shared" si="72"/>
        <v>0</v>
      </c>
      <c r="AB132" s="88">
        <f t="shared" si="72"/>
        <v>0</v>
      </c>
      <c r="AC132" s="88">
        <f t="shared" si="72"/>
        <v>0</v>
      </c>
      <c r="AD132" s="88">
        <f t="shared" si="72"/>
        <v>0</v>
      </c>
      <c r="AE132" s="88"/>
      <c r="AF132" s="88">
        <f t="shared" si="72"/>
        <v>0</v>
      </c>
      <c r="AG132" s="98"/>
      <c r="AH132" s="45">
        <f t="shared" si="25"/>
        <v>54</v>
      </c>
      <c r="AI132" s="46">
        <f t="shared" si="26"/>
        <v>0</v>
      </c>
    </row>
    <row r="133" spans="1:41" ht="15.75" thickBot="1" x14ac:dyDescent="0.3">
      <c r="A133" s="106" t="s">
        <v>82</v>
      </c>
      <c r="B133" s="66">
        <f t="shared" ref="B133" si="91">SUM(B127:B132)</f>
        <v>757.9</v>
      </c>
      <c r="C133" s="66">
        <f t="shared" ref="C133:AF133" si="92">SUM(C127:C132)</f>
        <v>816.7</v>
      </c>
      <c r="D133" s="66">
        <f t="shared" si="92"/>
        <v>751.69999999999993</v>
      </c>
      <c r="E133" s="66">
        <f t="shared" si="92"/>
        <v>751.69999999999993</v>
      </c>
      <c r="F133" s="66">
        <f t="shared" si="92"/>
        <v>860</v>
      </c>
      <c r="G133" s="66">
        <f t="shared" si="92"/>
        <v>860</v>
      </c>
      <c r="H133" s="66">
        <f t="shared" si="92"/>
        <v>860</v>
      </c>
      <c r="I133" s="66">
        <f t="shared" si="92"/>
        <v>860</v>
      </c>
      <c r="J133" s="66">
        <f t="shared" si="92"/>
        <v>658.2</v>
      </c>
      <c r="K133" s="66">
        <f t="shared" si="92"/>
        <v>646.29999999999995</v>
      </c>
      <c r="L133" s="66">
        <f t="shared" si="92"/>
        <v>655.1</v>
      </c>
      <c r="M133" s="66">
        <f t="shared" si="92"/>
        <v>700.4</v>
      </c>
      <c r="N133" s="66"/>
      <c r="O133" s="66"/>
      <c r="P133" s="66"/>
      <c r="Q133" s="66">
        <f t="shared" ref="Q133" si="93">SUM(Q127:Q132)</f>
        <v>213</v>
      </c>
      <c r="R133" s="66">
        <f t="shared" ref="R133" si="94">SUM(R127:R132)</f>
        <v>356</v>
      </c>
      <c r="S133" s="66">
        <f t="shared" ref="S133:V133" si="95">SUM(S127:S132)</f>
        <v>368</v>
      </c>
      <c r="T133" s="66">
        <f t="shared" si="95"/>
        <v>421</v>
      </c>
      <c r="U133" s="66">
        <f t="shared" si="95"/>
        <v>500</v>
      </c>
      <c r="V133" s="66">
        <f t="shared" si="95"/>
        <v>584.6</v>
      </c>
      <c r="W133" s="66">
        <f t="shared" ref="W133:Y133" si="96">SUM(W127:W132)</f>
        <v>563.6</v>
      </c>
      <c r="X133" s="66">
        <f t="shared" si="96"/>
        <v>566</v>
      </c>
      <c r="Y133" s="66">
        <f t="shared" si="96"/>
        <v>434</v>
      </c>
      <c r="Z133" s="66">
        <f t="shared" si="92"/>
        <v>340</v>
      </c>
      <c r="AA133" s="66">
        <f t="shared" si="92"/>
        <v>399.70000000000005</v>
      </c>
      <c r="AB133" s="66">
        <f t="shared" si="92"/>
        <v>438.4</v>
      </c>
      <c r="AC133" s="66">
        <f t="shared" si="92"/>
        <v>394.2</v>
      </c>
      <c r="AD133" s="66">
        <f t="shared" si="92"/>
        <v>405.20000000000005</v>
      </c>
      <c r="AE133" s="66">
        <f t="shared" si="92"/>
        <v>0</v>
      </c>
      <c r="AF133" s="66">
        <f t="shared" si="92"/>
        <v>403.4</v>
      </c>
      <c r="AG133" s="99"/>
      <c r="AH133" s="45">
        <f t="shared" si="25"/>
        <v>860</v>
      </c>
      <c r="AI133" s="46">
        <f t="shared" si="26"/>
        <v>0</v>
      </c>
      <c r="AJ133" s="100">
        <f t="array" ref="AJ133">MIN(IF(B133:AF133&lt;&gt;0,B133:AF133))</f>
        <v>213</v>
      </c>
    </row>
    <row r="134" spans="1:41" ht="15.75" thickBot="1" x14ac:dyDescent="0.3">
      <c r="A134" s="82" t="s">
        <v>83</v>
      </c>
      <c r="B134" s="66">
        <f t="shared" ref="B134" si="97">B118-B133</f>
        <v>-757.9</v>
      </c>
      <c r="C134" s="66">
        <f t="shared" ref="C134:AF134" si="98">C118-C133</f>
        <v>-816.7</v>
      </c>
      <c r="D134" s="66">
        <f t="shared" si="98"/>
        <v>-751.69999999999993</v>
      </c>
      <c r="E134" s="66">
        <f t="shared" si="98"/>
        <v>-751.69999999999993</v>
      </c>
      <c r="F134" s="66">
        <f t="shared" si="98"/>
        <v>-860</v>
      </c>
      <c r="G134" s="66">
        <f t="shared" si="98"/>
        <v>-860</v>
      </c>
      <c r="H134" s="66">
        <f t="shared" si="98"/>
        <v>-860</v>
      </c>
      <c r="I134" s="66">
        <f t="shared" si="98"/>
        <v>-860</v>
      </c>
      <c r="J134" s="66">
        <f t="shared" si="98"/>
        <v>-654.80000000000007</v>
      </c>
      <c r="K134" s="66">
        <f t="shared" si="98"/>
        <v>-642.9</v>
      </c>
      <c r="L134" s="66">
        <f t="shared" si="98"/>
        <v>-649.80000000000007</v>
      </c>
      <c r="M134" s="66">
        <f t="shared" si="98"/>
        <v>-700.4</v>
      </c>
      <c r="N134" s="66"/>
      <c r="O134" s="66"/>
      <c r="P134" s="66"/>
      <c r="Q134" s="66">
        <f t="shared" ref="Q134" si="99">Q118-Q133</f>
        <v>-213</v>
      </c>
      <c r="R134" s="66">
        <f t="shared" ref="R134" si="100">R118-R133</f>
        <v>-356</v>
      </c>
      <c r="S134" s="66">
        <f t="shared" si="98"/>
        <v>-368</v>
      </c>
      <c r="T134" s="66">
        <f t="shared" si="98"/>
        <v>-421</v>
      </c>
      <c r="U134" s="66">
        <f t="shared" si="98"/>
        <v>-500</v>
      </c>
      <c r="V134" s="66">
        <f t="shared" si="98"/>
        <v>-584.6</v>
      </c>
      <c r="W134" s="66">
        <f t="shared" ref="W134:Y134" si="101">W118-W133</f>
        <v>-563.6</v>
      </c>
      <c r="X134" s="66">
        <f t="shared" si="101"/>
        <v>-566</v>
      </c>
      <c r="Y134" s="66">
        <f t="shared" si="101"/>
        <v>-434</v>
      </c>
      <c r="Z134" s="66">
        <f t="shared" si="98"/>
        <v>-340</v>
      </c>
      <c r="AA134" s="66">
        <f t="shared" si="98"/>
        <v>-391.40000000000003</v>
      </c>
      <c r="AB134" s="66">
        <f t="shared" si="98"/>
        <v>-430.9</v>
      </c>
      <c r="AC134" s="66">
        <f t="shared" si="98"/>
        <v>-380.8</v>
      </c>
      <c r="AD134" s="66">
        <f t="shared" si="98"/>
        <v>-391.70000000000005</v>
      </c>
      <c r="AE134" s="66">
        <f t="shared" si="98"/>
        <v>0</v>
      </c>
      <c r="AF134" s="66">
        <f t="shared" si="98"/>
        <v>-403.09999999999997</v>
      </c>
      <c r="AG134" s="99"/>
      <c r="AH134" s="45">
        <f t="shared" si="25"/>
        <v>0</v>
      </c>
      <c r="AI134" s="46">
        <f t="shared" si="26"/>
        <v>-860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25"/>
        <v>0</v>
      </c>
      <c r="AI135" s="46">
        <f t="shared" si="26"/>
        <v>0</v>
      </c>
    </row>
    <row r="136" spans="1:41" x14ac:dyDescent="0.25">
      <c r="A136" s="110" t="s">
        <v>85</v>
      </c>
      <c r="B136" s="111">
        <v>50.037999999999997</v>
      </c>
      <c r="C136" s="111">
        <v>50.029000000000003</v>
      </c>
      <c r="D136" s="111">
        <v>49.975999999999999</v>
      </c>
      <c r="E136" s="111">
        <v>49.975999999999999</v>
      </c>
      <c r="F136" s="111">
        <v>49.98</v>
      </c>
      <c r="G136" s="111">
        <v>49.98</v>
      </c>
      <c r="H136" s="111">
        <v>49.98</v>
      </c>
      <c r="I136" s="111">
        <v>49.98</v>
      </c>
      <c r="J136" s="111">
        <v>49.98</v>
      </c>
      <c r="K136" s="111">
        <v>49.98</v>
      </c>
      <c r="L136" s="111">
        <v>50.072000000000003</v>
      </c>
      <c r="M136" s="111">
        <v>50.021000000000001</v>
      </c>
      <c r="N136" s="111"/>
      <c r="O136" s="111"/>
      <c r="P136" s="111"/>
      <c r="Q136" s="111">
        <v>49.976999999999997</v>
      </c>
      <c r="R136" s="111">
        <v>49.97</v>
      </c>
      <c r="S136" s="111">
        <v>49.97</v>
      </c>
      <c r="T136" s="111">
        <v>50.023000000000003</v>
      </c>
      <c r="U136" s="111">
        <v>50.023000000000003</v>
      </c>
      <c r="V136" s="111">
        <v>50.003999999999998</v>
      </c>
      <c r="W136" s="111">
        <v>50.003999999999998</v>
      </c>
      <c r="X136" s="111">
        <v>50.003999999999998</v>
      </c>
      <c r="Y136" s="111">
        <v>50.003999999999998</v>
      </c>
      <c r="Z136" s="111">
        <v>50.082999999999998</v>
      </c>
      <c r="AA136" s="111">
        <v>50.082999999999998</v>
      </c>
      <c r="AB136" s="111">
        <v>50.046999999999997</v>
      </c>
      <c r="AC136" s="111">
        <v>50.017000000000003</v>
      </c>
      <c r="AD136" s="111">
        <v>50.017000000000003</v>
      </c>
      <c r="AE136" s="111"/>
      <c r="AF136" s="111">
        <v>50.031999999999996</v>
      </c>
      <c r="AG136" s="112"/>
      <c r="AH136" s="45">
        <f t="shared" si="25"/>
        <v>50.082999999999998</v>
      </c>
      <c r="AI136" s="46">
        <f t="shared" si="26"/>
        <v>49.97</v>
      </c>
    </row>
    <row r="137" spans="1:41" x14ac:dyDescent="0.25">
      <c r="A137" s="113" t="s">
        <v>86</v>
      </c>
      <c r="B137" s="43">
        <v>132.1</v>
      </c>
      <c r="C137" s="43">
        <v>133.30000000000001</v>
      </c>
      <c r="D137" s="43">
        <v>133.6</v>
      </c>
      <c r="E137" s="43">
        <v>133.6</v>
      </c>
      <c r="F137" s="43">
        <v>132</v>
      </c>
      <c r="G137" s="43">
        <v>132</v>
      </c>
      <c r="H137" s="43">
        <v>132</v>
      </c>
      <c r="I137" s="43">
        <v>132</v>
      </c>
      <c r="J137" s="43">
        <v>132</v>
      </c>
      <c r="K137" s="43">
        <v>132</v>
      </c>
      <c r="L137" s="43">
        <v>130.1</v>
      </c>
      <c r="M137" s="43">
        <v>130.4</v>
      </c>
      <c r="N137" s="43"/>
      <c r="O137" s="43"/>
      <c r="P137" s="43"/>
      <c r="Q137" s="43">
        <v>130.6</v>
      </c>
      <c r="R137" s="43">
        <v>130.6</v>
      </c>
      <c r="S137" s="43">
        <v>130.6</v>
      </c>
      <c r="T137" s="43">
        <v>131.19999999999999</v>
      </c>
      <c r="U137" s="43">
        <v>131.19999999999999</v>
      </c>
      <c r="V137" s="43">
        <v>131.19999999999999</v>
      </c>
      <c r="W137" s="43">
        <v>131.19999999999999</v>
      </c>
      <c r="X137" s="43">
        <v>131.19999999999999</v>
      </c>
      <c r="Y137" s="43">
        <v>131.19999999999999</v>
      </c>
      <c r="Z137" s="43">
        <v>131.80000000000001</v>
      </c>
      <c r="AA137" s="43">
        <v>131.80000000000001</v>
      </c>
      <c r="AB137" s="43">
        <v>132.4</v>
      </c>
      <c r="AC137" s="43">
        <v>132.9</v>
      </c>
      <c r="AD137" s="43">
        <v>132.9</v>
      </c>
      <c r="AE137" s="43"/>
      <c r="AF137" s="43">
        <v>134</v>
      </c>
      <c r="AG137" s="114"/>
      <c r="AH137" s="45">
        <f t="shared" si="25"/>
        <v>134</v>
      </c>
      <c r="AI137" s="46">
        <f t="shared" si="26"/>
        <v>130.1</v>
      </c>
    </row>
    <row r="138" spans="1:41" x14ac:dyDescent="0.25">
      <c r="A138" s="113" t="s">
        <v>87</v>
      </c>
      <c r="B138" s="43">
        <v>129.5</v>
      </c>
      <c r="C138" s="43">
        <v>130.69999999999999</v>
      </c>
      <c r="D138" s="43">
        <v>131.9</v>
      </c>
      <c r="E138" s="43">
        <v>131.9</v>
      </c>
      <c r="F138" s="43">
        <v>132</v>
      </c>
      <c r="G138" s="43">
        <v>132</v>
      </c>
      <c r="H138" s="43">
        <v>132</v>
      </c>
      <c r="I138" s="43">
        <v>132</v>
      </c>
      <c r="J138" s="43">
        <v>132</v>
      </c>
      <c r="K138" s="43">
        <v>132</v>
      </c>
      <c r="L138" s="43">
        <v>128.5</v>
      </c>
      <c r="M138" s="43">
        <v>128.69999999999999</v>
      </c>
      <c r="N138" s="43"/>
      <c r="O138" s="43"/>
      <c r="P138" s="43"/>
      <c r="Q138" s="43">
        <v>127.7</v>
      </c>
      <c r="R138" s="43">
        <v>127.7</v>
      </c>
      <c r="S138" s="43">
        <v>127.7</v>
      </c>
      <c r="T138" s="43">
        <v>128.6</v>
      </c>
      <c r="U138" s="43">
        <v>128.6</v>
      </c>
      <c r="V138" s="43">
        <v>128.6</v>
      </c>
      <c r="W138" s="43">
        <v>128.6</v>
      </c>
      <c r="X138" s="43">
        <v>128.6</v>
      </c>
      <c r="Y138" s="43">
        <v>128.6</v>
      </c>
      <c r="Z138" s="43">
        <v>129.6</v>
      </c>
      <c r="AA138" s="43">
        <v>129.6</v>
      </c>
      <c r="AB138" s="43">
        <v>128.5</v>
      </c>
      <c r="AC138" s="43">
        <v>130.19999999999999</v>
      </c>
      <c r="AD138" s="43">
        <v>130.19999999999999</v>
      </c>
      <c r="AE138" s="43"/>
      <c r="AF138" s="43">
        <v>130.4</v>
      </c>
      <c r="AG138" s="114"/>
      <c r="AH138" s="45">
        <f t="shared" si="25"/>
        <v>132</v>
      </c>
      <c r="AI138" s="46">
        <f t="shared" si="26"/>
        <v>127.7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25"/>
        <v>0</v>
      </c>
      <c r="AI139" s="46">
        <f t="shared" si="26"/>
        <v>0</v>
      </c>
    </row>
    <row r="140" spans="1:41" x14ac:dyDescent="0.25">
      <c r="A140" s="113" t="s">
        <v>89</v>
      </c>
      <c r="B140" s="43">
        <v>133.1</v>
      </c>
      <c r="C140" s="43">
        <v>132.6</v>
      </c>
      <c r="D140" s="43">
        <v>133.9</v>
      </c>
      <c r="E140" s="43">
        <v>133.9</v>
      </c>
      <c r="F140" s="43">
        <v>134</v>
      </c>
      <c r="G140" s="43">
        <v>134</v>
      </c>
      <c r="H140" s="43">
        <v>134</v>
      </c>
      <c r="I140" s="43">
        <v>134</v>
      </c>
      <c r="J140" s="43">
        <v>134</v>
      </c>
      <c r="K140" s="43">
        <v>134</v>
      </c>
      <c r="L140" s="43">
        <v>129.9</v>
      </c>
      <c r="M140" s="43">
        <v>130.5</v>
      </c>
      <c r="N140" s="43"/>
      <c r="O140" s="43"/>
      <c r="P140" s="43"/>
      <c r="Q140" s="43">
        <v>130.9</v>
      </c>
      <c r="R140" s="43">
        <v>130.9</v>
      </c>
      <c r="S140" s="43">
        <v>130.9</v>
      </c>
      <c r="T140" s="43">
        <v>130</v>
      </c>
      <c r="U140" s="43">
        <v>130</v>
      </c>
      <c r="V140" s="43">
        <v>130</v>
      </c>
      <c r="W140" s="43">
        <v>130</v>
      </c>
      <c r="X140" s="43">
        <v>130</v>
      </c>
      <c r="Y140" s="43">
        <v>130</v>
      </c>
      <c r="Z140" s="43">
        <v>128.19999999999999</v>
      </c>
      <c r="AA140" s="43">
        <v>128.19999999999999</v>
      </c>
      <c r="AB140" s="43">
        <v>126.7</v>
      </c>
      <c r="AC140" s="43">
        <v>129.9</v>
      </c>
      <c r="AD140" s="43">
        <v>129.9</v>
      </c>
      <c r="AE140" s="43"/>
      <c r="AF140" s="43">
        <v>133.1</v>
      </c>
      <c r="AG140" s="114"/>
      <c r="AH140" s="45">
        <f t="shared" si="25"/>
        <v>134</v>
      </c>
      <c r="AI140" s="46">
        <f t="shared" si="26"/>
        <v>126.7</v>
      </c>
    </row>
    <row r="141" spans="1:41" x14ac:dyDescent="0.25">
      <c r="A141" s="115" t="s">
        <v>90</v>
      </c>
      <c r="B141" s="116">
        <v>135.4</v>
      </c>
      <c r="C141" s="116">
        <v>133.9</v>
      </c>
      <c r="D141" s="116">
        <v>132</v>
      </c>
      <c r="E141" s="116">
        <v>132</v>
      </c>
      <c r="F141" s="116">
        <v>133.4</v>
      </c>
      <c r="G141" s="116">
        <v>133.4</v>
      </c>
      <c r="H141" s="116">
        <v>133.4</v>
      </c>
      <c r="I141" s="116">
        <v>133.4</v>
      </c>
      <c r="J141" s="116">
        <v>133.4</v>
      </c>
      <c r="K141" s="116">
        <v>133.4</v>
      </c>
      <c r="L141" s="116">
        <v>134.69999999999999</v>
      </c>
      <c r="M141" s="116">
        <v>134.80000000000001</v>
      </c>
      <c r="N141" s="116"/>
      <c r="O141" s="116"/>
      <c r="P141" s="116"/>
      <c r="Q141" s="116">
        <v>132.19999999999999</v>
      </c>
      <c r="R141" s="116">
        <v>132.19999999999999</v>
      </c>
      <c r="S141" s="116">
        <v>132.19999999999999</v>
      </c>
      <c r="T141" s="116">
        <v>132.19999999999999</v>
      </c>
      <c r="U141" s="116">
        <v>132.19999999999999</v>
      </c>
      <c r="V141" s="116">
        <v>132.19999999999999</v>
      </c>
      <c r="W141" s="116">
        <v>132.19999999999999</v>
      </c>
      <c r="X141" s="116">
        <v>132.19999999999999</v>
      </c>
      <c r="Y141" s="116">
        <v>132.19999999999999</v>
      </c>
      <c r="Z141" s="116">
        <v>133.69999999999999</v>
      </c>
      <c r="AA141" s="116">
        <v>133.69999999999999</v>
      </c>
      <c r="AB141" s="116">
        <v>131.80000000000001</v>
      </c>
      <c r="AC141" s="116">
        <v>133.80000000000001</v>
      </c>
      <c r="AD141" s="116">
        <v>133.80000000000001</v>
      </c>
      <c r="AE141" s="116"/>
      <c r="AF141" s="116">
        <v>134.19999999999999</v>
      </c>
      <c r="AG141" s="117"/>
      <c r="AH141" s="45">
        <f t="shared" si="25"/>
        <v>135.4</v>
      </c>
      <c r="AI141" s="46">
        <f t="shared" si="26"/>
        <v>131.80000000000001</v>
      </c>
    </row>
    <row r="142" spans="1:41" x14ac:dyDescent="0.25">
      <c r="A142" s="113" t="s">
        <v>91</v>
      </c>
      <c r="B142" s="43">
        <v>134.19999999999999</v>
      </c>
      <c r="C142" s="43">
        <v>135</v>
      </c>
      <c r="D142" s="43">
        <v>132.1</v>
      </c>
      <c r="E142" s="43">
        <v>132.1</v>
      </c>
      <c r="F142" s="43">
        <v>134</v>
      </c>
      <c r="G142" s="43">
        <v>134</v>
      </c>
      <c r="H142" s="43">
        <v>134</v>
      </c>
      <c r="I142" s="43">
        <v>134</v>
      </c>
      <c r="J142" s="43">
        <v>134</v>
      </c>
      <c r="K142" s="43">
        <v>134</v>
      </c>
      <c r="L142" s="43">
        <v>133.80000000000001</v>
      </c>
      <c r="M142" s="43">
        <v>136.69999999999999</v>
      </c>
      <c r="N142" s="43"/>
      <c r="O142" s="43"/>
      <c r="P142" s="43"/>
      <c r="Q142" s="43">
        <v>129.5</v>
      </c>
      <c r="R142" s="43">
        <v>129.5</v>
      </c>
      <c r="S142" s="43">
        <v>129.5</v>
      </c>
      <c r="T142" s="43">
        <v>129.5</v>
      </c>
      <c r="U142" s="43">
        <v>129.5</v>
      </c>
      <c r="V142" s="43">
        <v>129.5</v>
      </c>
      <c r="W142" s="43">
        <v>129.5</v>
      </c>
      <c r="X142" s="43">
        <v>129.5</v>
      </c>
      <c r="Y142" s="43">
        <v>129.5</v>
      </c>
      <c r="Z142" s="43">
        <v>129.5</v>
      </c>
      <c r="AA142" s="43">
        <v>129.5</v>
      </c>
      <c r="AB142" s="43">
        <v>130.6</v>
      </c>
      <c r="AC142" s="43">
        <v>132.5</v>
      </c>
      <c r="AD142" s="43">
        <v>132.5</v>
      </c>
      <c r="AE142" s="43"/>
      <c r="AF142" s="43">
        <v>129.5</v>
      </c>
      <c r="AG142" s="114"/>
      <c r="AH142" s="45">
        <f t="shared" si="25"/>
        <v>136.69999999999999</v>
      </c>
      <c r="AI142" s="46">
        <f t="shared" si="26"/>
        <v>129.5</v>
      </c>
    </row>
    <row r="143" spans="1:41" ht="15.75" thickBot="1" x14ac:dyDescent="0.3">
      <c r="A143" s="113" t="s">
        <v>92</v>
      </c>
      <c r="B143" s="96">
        <v>66.599999999999994</v>
      </c>
      <c r="C143" s="96">
        <v>66.599999999999994</v>
      </c>
      <c r="D143" s="96">
        <v>67.099999999999994</v>
      </c>
      <c r="E143" s="96">
        <v>67.099999999999994</v>
      </c>
      <c r="F143" s="96">
        <v>67</v>
      </c>
      <c r="G143" s="96">
        <v>67</v>
      </c>
      <c r="H143" s="96">
        <v>67</v>
      </c>
      <c r="I143" s="96">
        <v>67</v>
      </c>
      <c r="J143" s="96">
        <v>67</v>
      </c>
      <c r="K143" s="96">
        <v>67</v>
      </c>
      <c r="L143" s="96">
        <v>64.099999999999994</v>
      </c>
      <c r="M143" s="96">
        <v>64</v>
      </c>
      <c r="N143" s="96"/>
      <c r="O143" s="96"/>
      <c r="P143" s="96"/>
      <c r="Q143" s="96">
        <v>65.599999999999994</v>
      </c>
      <c r="R143" s="96">
        <v>65.599999999999994</v>
      </c>
      <c r="S143" s="96">
        <v>65.599999999999994</v>
      </c>
      <c r="T143" s="96">
        <v>65.599999999999994</v>
      </c>
      <c r="U143" s="96">
        <v>65.599999999999994</v>
      </c>
      <c r="V143" s="96">
        <v>65.599999999999994</v>
      </c>
      <c r="W143" s="96">
        <v>65.599999999999994</v>
      </c>
      <c r="X143" s="96">
        <v>65.599999999999994</v>
      </c>
      <c r="Y143" s="96">
        <v>65.599999999999994</v>
      </c>
      <c r="Z143" s="96">
        <v>65.599999999999994</v>
      </c>
      <c r="AA143" s="96">
        <v>65.599999999999994</v>
      </c>
      <c r="AB143" s="96">
        <v>63.7</v>
      </c>
      <c r="AC143" s="96">
        <v>65.3</v>
      </c>
      <c r="AD143" s="96">
        <v>65.3</v>
      </c>
      <c r="AE143" s="96"/>
      <c r="AF143" s="96">
        <v>67</v>
      </c>
      <c r="AG143" s="118"/>
      <c r="AH143" s="45">
        <f t="shared" si="25"/>
        <v>67.099999999999994</v>
      </c>
      <c r="AI143" s="46">
        <f t="shared" si="26"/>
        <v>63.7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25"/>
        <v>0</v>
      </c>
      <c r="AI144" s="46">
        <f t="shared" si="26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" si="102">SUM(B25,B31,B54:B55,B92,B94:B95,B97,B99,B147:B152,B188,B194,B226,B235,B237,B249,B256,B259:B260,B267,B269,B271,B275:B277,B279:B281,B286,B292:B293,B295:B297,B172,B177)</f>
        <v>171.24</v>
      </c>
      <c r="C145" s="108">
        <f t="shared" ref="C145:M145" si="103">SUM(C25,C31,C54:C55,C92,C94:C95,C97,C99,C147:C152,C188,C194,C226,C235,C237,C249,C256,C259:C260,C267,C269,C271,C275:C277,C279:C281,C286,C292:C293,C295:C297,C172,C177)</f>
        <v>156.84000000000003</v>
      </c>
      <c r="D145" s="108">
        <f t="shared" si="103"/>
        <v>142.74</v>
      </c>
      <c r="E145" s="108">
        <f t="shared" si="103"/>
        <v>142.74</v>
      </c>
      <c r="F145" s="108">
        <f t="shared" si="103"/>
        <v>145.04000000000002</v>
      </c>
      <c r="G145" s="108">
        <f t="shared" si="103"/>
        <v>145.04000000000002</v>
      </c>
      <c r="H145" s="108">
        <f t="shared" si="103"/>
        <v>145.04000000000002</v>
      </c>
      <c r="I145" s="108">
        <f t="shared" si="103"/>
        <v>145.04000000000002</v>
      </c>
      <c r="J145" s="108">
        <f t="shared" si="103"/>
        <v>204.24</v>
      </c>
      <c r="K145" s="108">
        <f t="shared" si="103"/>
        <v>124.04000000000002</v>
      </c>
      <c r="L145" s="108">
        <f t="shared" si="103"/>
        <v>289.14</v>
      </c>
      <c r="M145" s="108">
        <f t="shared" si="103"/>
        <v>288.94</v>
      </c>
      <c r="N145" s="108"/>
      <c r="O145" s="108"/>
      <c r="P145" s="108"/>
      <c r="Q145" s="108">
        <f t="shared" ref="Q145" si="104">SUM(Q25,Q31,Q54:Q55,Q92,Q94:Q95,Q97,Q99,Q147:Q152,Q188,Q194,Q226,Q235,Q237,Q249,Q256,Q259:Q260,Q267,Q269,Q271,Q275:Q277,Q279:Q281,Q286,Q292:Q293,Q295:Q297,Q172,Q177)</f>
        <v>242.39</v>
      </c>
      <c r="R145" s="108">
        <f t="shared" ref="R145:T145" si="105">SUM(R25,R31,R54:R55,R92,R94:R95,R97,R99,R147:R152,R188,R194,R226,R235,R237,R249,R256,R259:R260,R267,R269,R271,R275:R277,R279:R281,R286,R292:R293,R295:R297,R172,R177)</f>
        <v>269.39000000000004</v>
      </c>
      <c r="S145" s="108">
        <f t="shared" si="105"/>
        <v>269.39000000000004</v>
      </c>
      <c r="T145" s="108">
        <f t="shared" si="105"/>
        <v>269.39000000000004</v>
      </c>
      <c r="U145" s="108">
        <f t="shared" ref="U145:V145" si="106">SUM(U25,U31,U54:U55,U92,U94:U95,U97,U99,U147:U152,U188,U194,U226,U235,U237,U249,U256,U259:U260,U267,U269,U271,U275:U277,U279:U281,U286,U292:U293,U295:U297,U172,U177)</f>
        <v>269.39000000000004</v>
      </c>
      <c r="V145" s="108">
        <f t="shared" si="106"/>
        <v>297.54000000000002</v>
      </c>
      <c r="W145" s="108">
        <f t="shared" ref="W145:Y145" si="107">SUM(W25,W31,W54:W55,W92,W94:W95,W97,W99,W147:W152,W188,W194,W226,W235,W237,W249,W256,W259:W260,W267,W269,W271,W275:W277,W279:W281,W286,W292:W293,W295:W297,W172,W177)</f>
        <v>297.54000000000002</v>
      </c>
      <c r="X145" s="108">
        <f t="shared" si="107"/>
        <v>297.54000000000002</v>
      </c>
      <c r="Y145" s="108">
        <f t="shared" si="107"/>
        <v>300.54000000000002</v>
      </c>
      <c r="Z145" s="108">
        <f>SUM(Z22,Z29,Z60:Z61,Z92,Z94:Z95,Z97,Z99,Z147:Z152,Z181,Z187,Z193,Z228,Z230,Z242,Z249,Z252:Z253,Z260,Z262,Z264,Z268:Z270,Z272:Z274,Z279,Z285:Z286,Z288:Z290,Z298,Z303)</f>
        <v>301.60000000000002</v>
      </c>
      <c r="AA145" s="108">
        <f t="shared" ref="AA145:AF145" si="108">SUM(AA25,AA31,AA54:AA55,AA92,AA94:AA95,AA97,AA99,AA147:AA152,AA188,AA194,AA226,AA235,AA237,AA249,AA256,AA259:AA260,AA267,AA269,AA271,AA275:AA277,AA279:AA281,AA286,AA292:AA293,AA295:AA297,AA172,AA177)</f>
        <v>300.54000000000002</v>
      </c>
      <c r="AB145" s="108">
        <f t="shared" si="108"/>
        <v>316.33999999999997</v>
      </c>
      <c r="AC145" s="108">
        <f t="shared" si="108"/>
        <v>317.94</v>
      </c>
      <c r="AD145" s="108">
        <f t="shared" si="108"/>
        <v>317.94</v>
      </c>
      <c r="AE145" s="108">
        <f t="shared" si="108"/>
        <v>0.94</v>
      </c>
      <c r="AF145" s="108">
        <f t="shared" si="108"/>
        <v>225.74</v>
      </c>
      <c r="AG145" s="125"/>
      <c r="AH145" s="45">
        <f t="shared" si="25"/>
        <v>317.94</v>
      </c>
      <c r="AI145" s="46">
        <f t="shared" si="26"/>
        <v>0.94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09">MAX(B146:AF146)</f>
        <v>0</v>
      </c>
      <c r="AI146" s="46">
        <f t="shared" ref="AI146:AI148" si="110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70</v>
      </c>
      <c r="C147" s="138">
        <v>74.8</v>
      </c>
      <c r="D147" s="138">
        <v>64.400000000000006</v>
      </c>
      <c r="E147" s="138">
        <v>64.400000000000006</v>
      </c>
      <c r="F147" s="139">
        <v>68.5</v>
      </c>
      <c r="G147" s="139">
        <v>68.5</v>
      </c>
      <c r="H147" s="139">
        <v>68.5</v>
      </c>
      <c r="I147" s="139">
        <v>68.5</v>
      </c>
      <c r="J147" s="139">
        <v>41.4</v>
      </c>
      <c r="K147" s="139">
        <v>68.5</v>
      </c>
      <c r="L147" s="139">
        <v>55.6</v>
      </c>
      <c r="M147" s="139">
        <v>56</v>
      </c>
      <c r="N147" s="139"/>
      <c r="O147" s="139"/>
      <c r="P147" s="139"/>
      <c r="Q147" s="139">
        <v>61.25</v>
      </c>
      <c r="R147" s="139">
        <v>61.25</v>
      </c>
      <c r="S147" s="139">
        <v>61.25</v>
      </c>
      <c r="T147" s="139">
        <v>61.25</v>
      </c>
      <c r="U147" s="139">
        <v>61.25</v>
      </c>
      <c r="V147" s="139">
        <v>74</v>
      </c>
      <c r="W147" s="139">
        <v>74</v>
      </c>
      <c r="X147" s="139">
        <v>74</v>
      </c>
      <c r="Y147" s="139">
        <v>74</v>
      </c>
      <c r="Z147" s="139">
        <v>74</v>
      </c>
      <c r="AA147" s="139">
        <v>74</v>
      </c>
      <c r="AB147" s="139">
        <v>82.8</v>
      </c>
      <c r="AC147" s="139">
        <v>79.2</v>
      </c>
      <c r="AD147" s="139">
        <v>79.2</v>
      </c>
      <c r="AE147" s="139"/>
      <c r="AF147" s="139">
        <v>68.599999999999994</v>
      </c>
      <c r="AG147" s="140">
        <v>75</v>
      </c>
      <c r="AH147" s="45">
        <f t="shared" si="109"/>
        <v>82.8</v>
      </c>
      <c r="AI147" s="46">
        <f t="shared" si="110"/>
        <v>41.4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63.7</v>
      </c>
      <c r="C148" s="138">
        <v>69.400000000000006</v>
      </c>
      <c r="D148" s="138">
        <v>57.8</v>
      </c>
      <c r="E148" s="138">
        <v>57.8</v>
      </c>
      <c r="F148" s="142">
        <v>62</v>
      </c>
      <c r="G148" s="142">
        <v>62</v>
      </c>
      <c r="H148" s="142">
        <v>62</v>
      </c>
      <c r="I148" s="142">
        <v>62</v>
      </c>
      <c r="J148" s="142">
        <v>36.4</v>
      </c>
      <c r="K148" s="142">
        <v>62</v>
      </c>
      <c r="L148" s="142">
        <v>51.3</v>
      </c>
      <c r="M148" s="142">
        <v>49</v>
      </c>
      <c r="N148" s="142"/>
      <c r="O148" s="142"/>
      <c r="P148" s="142"/>
      <c r="Q148" s="142">
        <v>51.3</v>
      </c>
      <c r="R148" s="142">
        <v>51.3</v>
      </c>
      <c r="S148" s="142">
        <v>51.3</v>
      </c>
      <c r="T148" s="142">
        <v>51.3</v>
      </c>
      <c r="U148" s="142">
        <v>51.3</v>
      </c>
      <c r="V148" s="142">
        <v>68</v>
      </c>
      <c r="W148" s="142">
        <v>68</v>
      </c>
      <c r="X148" s="142">
        <v>68</v>
      </c>
      <c r="Y148" s="142">
        <v>68</v>
      </c>
      <c r="Z148" s="142">
        <v>68</v>
      </c>
      <c r="AA148" s="142">
        <v>68</v>
      </c>
      <c r="AB148" s="142">
        <v>80</v>
      </c>
      <c r="AC148" s="142">
        <v>75.599999999999994</v>
      </c>
      <c r="AD148" s="142">
        <v>75.599999999999994</v>
      </c>
      <c r="AE148" s="142"/>
      <c r="AF148" s="142">
        <v>58.4</v>
      </c>
      <c r="AG148" s="140">
        <v>240</v>
      </c>
      <c r="AH148" s="45">
        <f t="shared" si="109"/>
        <v>80</v>
      </c>
      <c r="AI148" s="46">
        <f t="shared" si="110"/>
        <v>36.4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-36.200000000000003</v>
      </c>
      <c r="C149" s="138">
        <v>-42.1</v>
      </c>
      <c r="D149" s="138">
        <v>-32</v>
      </c>
      <c r="E149" s="138">
        <v>-32</v>
      </c>
      <c r="F149" s="142">
        <v>-41</v>
      </c>
      <c r="G149" s="142">
        <v>-41</v>
      </c>
      <c r="H149" s="142">
        <v>-41</v>
      </c>
      <c r="I149" s="142">
        <v>-41</v>
      </c>
      <c r="J149" s="142">
        <v>8.9</v>
      </c>
      <c r="K149" s="142">
        <v>-41</v>
      </c>
      <c r="L149" s="142">
        <v>17.3</v>
      </c>
      <c r="M149" s="142">
        <v>17.5</v>
      </c>
      <c r="N149" s="142"/>
      <c r="O149" s="142"/>
      <c r="P149" s="142"/>
      <c r="Q149" s="142">
        <v>25</v>
      </c>
      <c r="R149" s="142">
        <v>25</v>
      </c>
      <c r="S149" s="142">
        <v>25</v>
      </c>
      <c r="T149" s="142">
        <v>25</v>
      </c>
      <c r="U149" s="142">
        <v>25</v>
      </c>
      <c r="V149" s="142">
        <v>-15</v>
      </c>
      <c r="W149" s="142">
        <v>-15</v>
      </c>
      <c r="X149" s="142">
        <v>-15</v>
      </c>
      <c r="Y149" s="142">
        <v>-15</v>
      </c>
      <c r="Z149" s="142">
        <v>-15</v>
      </c>
      <c r="AA149" s="142">
        <v>-15</v>
      </c>
      <c r="AB149" s="142">
        <v>-23.4</v>
      </c>
      <c r="AC149" s="142">
        <v>-25.4</v>
      </c>
      <c r="AD149" s="142">
        <v>-25.4</v>
      </c>
      <c r="AE149" s="142"/>
      <c r="AF149" s="142">
        <v>-42</v>
      </c>
      <c r="AG149" s="140">
        <v>240</v>
      </c>
      <c r="AH149" s="45">
        <f t="shared" ref="AH149:AH155" si="111">MAX(B149:AF149)</f>
        <v>25</v>
      </c>
      <c r="AI149" s="46">
        <f t="shared" ref="AI149:AI155" si="112">MIN(B149:AF149)</f>
        <v>-42.1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34.1</v>
      </c>
      <c r="C150" s="138">
        <v>27.4</v>
      </c>
      <c r="D150" s="138">
        <v>21.9</v>
      </c>
      <c r="E150" s="138">
        <v>21.9</v>
      </c>
      <c r="F150" s="146">
        <v>27</v>
      </c>
      <c r="G150" s="146">
        <v>27</v>
      </c>
      <c r="H150" s="146">
        <v>27</v>
      </c>
      <c r="I150" s="146">
        <v>27</v>
      </c>
      <c r="J150" s="146">
        <v>-1.6</v>
      </c>
      <c r="K150" s="146">
        <v>27</v>
      </c>
      <c r="L150" s="146">
        <v>-6.9</v>
      </c>
      <c r="M150" s="146">
        <v>-7.3</v>
      </c>
      <c r="N150" s="146"/>
      <c r="O150" s="146"/>
      <c r="P150" s="146"/>
      <c r="Q150" s="146">
        <v>-5.6</v>
      </c>
      <c r="R150" s="146">
        <v>-5.6</v>
      </c>
      <c r="S150" s="146">
        <v>-5.6</v>
      </c>
      <c r="T150" s="146">
        <v>-5.6</v>
      </c>
      <c r="U150" s="146">
        <v>-5.6</v>
      </c>
      <c r="V150" s="146">
        <v>15</v>
      </c>
      <c r="W150" s="146">
        <v>15</v>
      </c>
      <c r="X150" s="146">
        <v>15</v>
      </c>
      <c r="Y150" s="146">
        <v>15</v>
      </c>
      <c r="Z150" s="146">
        <v>15</v>
      </c>
      <c r="AA150" s="146">
        <v>15</v>
      </c>
      <c r="AB150" s="146">
        <v>23.2</v>
      </c>
      <c r="AC150" s="146">
        <v>30.5</v>
      </c>
      <c r="AD150" s="146">
        <v>30.5</v>
      </c>
      <c r="AE150" s="146"/>
      <c r="AF150" s="146">
        <v>28</v>
      </c>
      <c r="AG150" s="140"/>
      <c r="AH150" s="45">
        <f t="shared" si="111"/>
        <v>34.1</v>
      </c>
      <c r="AI150" s="46">
        <f t="shared" si="112"/>
        <v>-7.3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14.3</v>
      </c>
      <c r="C151" s="138">
        <v>11.9</v>
      </c>
      <c r="D151" s="138">
        <v>15.5</v>
      </c>
      <c r="E151" s="138">
        <v>15.5</v>
      </c>
      <c r="F151" s="142">
        <v>15</v>
      </c>
      <c r="G151" s="142">
        <v>15</v>
      </c>
      <c r="H151" s="142">
        <v>15</v>
      </c>
      <c r="I151" s="142">
        <v>15</v>
      </c>
      <c r="J151" s="142">
        <v>32.299999999999997</v>
      </c>
      <c r="K151" s="142">
        <v>15</v>
      </c>
      <c r="L151" s="142">
        <v>40.1</v>
      </c>
      <c r="M151" s="142">
        <v>43</v>
      </c>
      <c r="N151" s="142"/>
      <c r="O151" s="142"/>
      <c r="P151" s="142"/>
      <c r="Q151" s="142">
        <v>46.9</v>
      </c>
      <c r="R151" s="142">
        <v>46.9</v>
      </c>
      <c r="S151" s="142">
        <v>46.9</v>
      </c>
      <c r="T151" s="142">
        <v>46.9</v>
      </c>
      <c r="U151" s="142">
        <v>46.9</v>
      </c>
      <c r="V151" s="142">
        <v>32</v>
      </c>
      <c r="W151" s="142">
        <v>32</v>
      </c>
      <c r="X151" s="142">
        <v>32</v>
      </c>
      <c r="Y151" s="142">
        <v>32</v>
      </c>
      <c r="Z151" s="142">
        <v>32</v>
      </c>
      <c r="AA151" s="142">
        <v>32</v>
      </c>
      <c r="AB151" s="142">
        <v>33.4</v>
      </c>
      <c r="AC151" s="142">
        <v>33.4</v>
      </c>
      <c r="AD151" s="142">
        <v>33.4</v>
      </c>
      <c r="AE151" s="142"/>
      <c r="AF151" s="142">
        <v>11.3</v>
      </c>
      <c r="AG151" s="140">
        <v>60</v>
      </c>
      <c r="AH151" s="45">
        <f t="shared" si="111"/>
        <v>46.9</v>
      </c>
      <c r="AI151" s="46">
        <f t="shared" si="112"/>
        <v>11.3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-65.2</v>
      </c>
      <c r="C152" s="138">
        <v>-75.099999999999994</v>
      </c>
      <c r="D152" s="138">
        <v>-75.400000000000006</v>
      </c>
      <c r="E152" s="138">
        <v>-75.400000000000006</v>
      </c>
      <c r="F152" s="146">
        <v>-77</v>
      </c>
      <c r="G152" s="146">
        <v>-77</v>
      </c>
      <c r="H152" s="146">
        <v>-77</v>
      </c>
      <c r="I152" s="146">
        <v>-77</v>
      </c>
      <c r="J152" s="146">
        <v>25.3</v>
      </c>
      <c r="K152" s="146">
        <v>-77</v>
      </c>
      <c r="L152" s="146">
        <v>53.2</v>
      </c>
      <c r="M152" s="146">
        <v>52.2</v>
      </c>
      <c r="N152" s="146"/>
      <c r="O152" s="146"/>
      <c r="P152" s="146"/>
      <c r="Q152" s="146">
        <v>0</v>
      </c>
      <c r="R152" s="146">
        <v>0</v>
      </c>
      <c r="S152" s="146">
        <v>0</v>
      </c>
      <c r="T152" s="146">
        <v>0</v>
      </c>
      <c r="U152" s="146">
        <v>0</v>
      </c>
      <c r="V152" s="146">
        <v>33</v>
      </c>
      <c r="W152" s="146">
        <v>33</v>
      </c>
      <c r="X152" s="146">
        <v>33</v>
      </c>
      <c r="Y152" s="146">
        <v>33</v>
      </c>
      <c r="Z152" s="146">
        <v>33</v>
      </c>
      <c r="AA152" s="146">
        <v>33</v>
      </c>
      <c r="AB152" s="146">
        <v>26.8</v>
      </c>
      <c r="AC152" s="146">
        <v>31.1</v>
      </c>
      <c r="AD152" s="146">
        <v>31.1</v>
      </c>
      <c r="AE152" s="146"/>
      <c r="AF152" s="146">
        <v>12.5</v>
      </c>
      <c r="AG152" s="151">
        <v>120</v>
      </c>
      <c r="AH152" s="45">
        <f t="shared" si="111"/>
        <v>53.2</v>
      </c>
      <c r="AI152" s="46">
        <f t="shared" si="112"/>
        <v>-77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44.1</v>
      </c>
      <c r="C153" s="138">
        <v>40.22</v>
      </c>
      <c r="D153" s="138">
        <v>37.700000000000003</v>
      </c>
      <c r="E153" s="138">
        <v>37.700000000000003</v>
      </c>
      <c r="F153" s="146">
        <v>37</v>
      </c>
      <c r="G153" s="146">
        <v>37</v>
      </c>
      <c r="H153" s="146">
        <v>37</v>
      </c>
      <c r="I153" s="146">
        <v>37</v>
      </c>
      <c r="J153" s="146">
        <v>90.6</v>
      </c>
      <c r="K153" s="146">
        <v>377</v>
      </c>
      <c r="L153" s="146">
        <v>79.599999999999994</v>
      </c>
      <c r="M153" s="146">
        <v>79.8</v>
      </c>
      <c r="N153" s="146"/>
      <c r="O153" s="146"/>
      <c r="P153" s="146"/>
      <c r="Q153" s="146">
        <v>53.2</v>
      </c>
      <c r="R153" s="146">
        <v>53.2</v>
      </c>
      <c r="S153" s="146">
        <v>53.2</v>
      </c>
      <c r="T153" s="146">
        <v>53.2</v>
      </c>
      <c r="U153" s="146">
        <v>53.2</v>
      </c>
      <c r="V153" s="146">
        <v>68</v>
      </c>
      <c r="W153" s="146">
        <v>68</v>
      </c>
      <c r="X153" s="146">
        <v>68</v>
      </c>
      <c r="Y153" s="146">
        <v>68</v>
      </c>
      <c r="Z153" s="146">
        <v>68</v>
      </c>
      <c r="AA153" s="146">
        <v>68</v>
      </c>
      <c r="AB153" s="146">
        <v>82.3</v>
      </c>
      <c r="AC153" s="146">
        <v>71.099999999999994</v>
      </c>
      <c r="AD153" s="146">
        <v>71.099999999999994</v>
      </c>
      <c r="AE153" s="146"/>
      <c r="AF153" s="146">
        <v>64.599999999999994</v>
      </c>
      <c r="AG153" s="151"/>
      <c r="AH153" s="45">
        <f t="shared" si="111"/>
        <v>377</v>
      </c>
      <c r="AI153" s="46">
        <f t="shared" si="112"/>
        <v>37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-35.299999999999997</v>
      </c>
      <c r="C154" s="138">
        <v>-34.5</v>
      </c>
      <c r="D154" s="138">
        <v>-31.7</v>
      </c>
      <c r="E154" s="138">
        <v>-31.7</v>
      </c>
      <c r="F154" s="146">
        <v>-30</v>
      </c>
      <c r="G154" s="146">
        <v>-30</v>
      </c>
      <c r="H154" s="146">
        <v>-30</v>
      </c>
      <c r="I154" s="146">
        <v>-30</v>
      </c>
      <c r="J154" s="146">
        <v>-24.6</v>
      </c>
      <c r="K154" s="146">
        <v>-30</v>
      </c>
      <c r="L154" s="146">
        <v>-53.2</v>
      </c>
      <c r="M154" s="146">
        <v>-58.7</v>
      </c>
      <c r="N154" s="146"/>
      <c r="O154" s="146"/>
      <c r="P154" s="146"/>
      <c r="Q154" s="146">
        <v>-58.7</v>
      </c>
      <c r="R154" s="146">
        <v>-58.7</v>
      </c>
      <c r="S154" s="146">
        <v>-58.7</v>
      </c>
      <c r="T154" s="146">
        <v>-58.7</v>
      </c>
      <c r="U154" s="146">
        <v>-58.7</v>
      </c>
      <c r="V154" s="146">
        <v>-23</v>
      </c>
      <c r="W154" s="146">
        <v>-23</v>
      </c>
      <c r="X154" s="146">
        <v>-23</v>
      </c>
      <c r="Y154" s="146">
        <v>-23</v>
      </c>
      <c r="Z154" s="146">
        <v>-23</v>
      </c>
      <c r="AA154" s="146">
        <v>-23</v>
      </c>
      <c r="AB154" s="146">
        <v>-55.9</v>
      </c>
      <c r="AC154" s="146">
        <v>-50.2</v>
      </c>
      <c r="AD154" s="146">
        <v>-50.2</v>
      </c>
      <c r="AE154" s="146"/>
      <c r="AF154" s="146">
        <v>-19.100000000000001</v>
      </c>
      <c r="AG154" s="151"/>
      <c r="AH154" s="45">
        <f t="shared" si="111"/>
        <v>-19.100000000000001</v>
      </c>
      <c r="AI154" s="46">
        <f t="shared" si="112"/>
        <v>-58.7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21</v>
      </c>
      <c r="C155" s="138">
        <v>21</v>
      </c>
      <c r="D155" s="138">
        <v>-21.5</v>
      </c>
      <c r="E155" s="138">
        <v>-21.5</v>
      </c>
      <c r="F155" s="146">
        <v>28</v>
      </c>
      <c r="G155" s="146">
        <v>28</v>
      </c>
      <c r="H155" s="146">
        <v>28</v>
      </c>
      <c r="I155" s="146">
        <v>28</v>
      </c>
      <c r="J155" s="146">
        <v>-71.400000000000006</v>
      </c>
      <c r="K155" s="146">
        <v>28</v>
      </c>
      <c r="L155" s="146">
        <v>-80.599999999999994</v>
      </c>
      <c r="M155" s="146">
        <v>-75.3</v>
      </c>
      <c r="N155" s="146"/>
      <c r="O155" s="146"/>
      <c r="P155" s="146"/>
      <c r="Q155" s="146">
        <v>-55</v>
      </c>
      <c r="R155" s="146">
        <v>-55</v>
      </c>
      <c r="S155" s="146">
        <v>-55</v>
      </c>
      <c r="T155" s="146">
        <v>-55</v>
      </c>
      <c r="U155" s="146">
        <v>-55</v>
      </c>
      <c r="V155" s="146">
        <v>-55</v>
      </c>
      <c r="W155" s="146">
        <v>-55</v>
      </c>
      <c r="X155" s="146">
        <v>-55</v>
      </c>
      <c r="Y155" s="146">
        <v>-55</v>
      </c>
      <c r="Z155" s="146">
        <v>-55</v>
      </c>
      <c r="AA155" s="146">
        <v>-55</v>
      </c>
      <c r="AB155" s="146">
        <v>40.299999999999997</v>
      </c>
      <c r="AC155" s="146">
        <v>47.5</v>
      </c>
      <c r="AD155" s="146">
        <v>47.5</v>
      </c>
      <c r="AE155" s="146"/>
      <c r="AF155" s="146">
        <v>50.4</v>
      </c>
      <c r="AG155" s="151"/>
      <c r="AH155" s="45">
        <f t="shared" si="111"/>
        <v>50.4</v>
      </c>
      <c r="AI155" s="46">
        <f t="shared" si="112"/>
        <v>-80.599999999999994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-424.9</v>
      </c>
      <c r="C156" s="138">
        <v>-424.8</v>
      </c>
      <c r="D156" s="138">
        <v>-425.9</v>
      </c>
      <c r="E156" s="138">
        <v>-425.9</v>
      </c>
      <c r="F156" s="146">
        <v>-422</v>
      </c>
      <c r="G156" s="146">
        <v>-422</v>
      </c>
      <c r="H156" s="146">
        <v>-422</v>
      </c>
      <c r="I156" s="146">
        <v>-422</v>
      </c>
      <c r="J156" s="146">
        <v>-373.1</v>
      </c>
      <c r="K156" s="146">
        <v>-422</v>
      </c>
      <c r="L156" s="146">
        <v>-387.6</v>
      </c>
      <c r="M156" s="146">
        <v>-387.7</v>
      </c>
      <c r="N156" s="146"/>
      <c r="O156" s="146"/>
      <c r="P156" s="146"/>
      <c r="Q156" s="146">
        <v>-368</v>
      </c>
      <c r="R156" s="146">
        <v>-368</v>
      </c>
      <c r="S156" s="146">
        <v>-368</v>
      </c>
      <c r="T156" s="146">
        <v>-368</v>
      </c>
      <c r="U156" s="146">
        <v>-368</v>
      </c>
      <c r="V156" s="146">
        <v>-368</v>
      </c>
      <c r="W156" s="146">
        <v>-368</v>
      </c>
      <c r="X156" s="146">
        <v>-368</v>
      </c>
      <c r="Y156" s="146">
        <v>-368</v>
      </c>
      <c r="Z156" s="146">
        <v>-368</v>
      </c>
      <c r="AA156" s="146">
        <v>-368</v>
      </c>
      <c r="AB156" s="146">
        <v>-414.8</v>
      </c>
      <c r="AC156" s="146">
        <v>-401.5</v>
      </c>
      <c r="AD156" s="146">
        <v>-401.5</v>
      </c>
      <c r="AE156" s="146"/>
      <c r="AF156" s="146">
        <v>-386.2</v>
      </c>
      <c r="AG156" s="151"/>
      <c r="AH156" s="45">
        <f t="shared" ref="AH156:AH168" si="113">MAX(B156:AF156)</f>
        <v>-368</v>
      </c>
      <c r="AI156" s="46">
        <f t="shared" ref="AI156:AI168" si="114">MIN(B156:AF156)</f>
        <v>-425.9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74.7</v>
      </c>
      <c r="C157" s="138">
        <v>79.400000000000006</v>
      </c>
      <c r="D157" s="138">
        <v>75.099999999999994</v>
      </c>
      <c r="E157" s="138">
        <v>75.099999999999994</v>
      </c>
      <c r="F157" s="146">
        <v>80</v>
      </c>
      <c r="G157" s="146">
        <v>80</v>
      </c>
      <c r="H157" s="146">
        <v>80</v>
      </c>
      <c r="I157" s="146">
        <v>80</v>
      </c>
      <c r="J157" s="146">
        <v>82</v>
      </c>
      <c r="K157" s="146">
        <v>80</v>
      </c>
      <c r="L157" s="146">
        <v>79.3</v>
      </c>
      <c r="M157" s="146">
        <v>76.7</v>
      </c>
      <c r="N157" s="146"/>
      <c r="O157" s="146"/>
      <c r="P157" s="146"/>
      <c r="Q157" s="146">
        <v>81</v>
      </c>
      <c r="R157" s="146">
        <v>81</v>
      </c>
      <c r="S157" s="146">
        <v>81</v>
      </c>
      <c r="T157" s="146">
        <v>81</v>
      </c>
      <c r="U157" s="146">
        <v>81</v>
      </c>
      <c r="V157" s="146">
        <v>81</v>
      </c>
      <c r="W157" s="146">
        <v>81</v>
      </c>
      <c r="X157" s="146">
        <v>81</v>
      </c>
      <c r="Y157" s="146">
        <v>81</v>
      </c>
      <c r="Z157" s="146">
        <v>81</v>
      </c>
      <c r="AA157" s="146">
        <v>81</v>
      </c>
      <c r="AB157" s="146">
        <v>26.7</v>
      </c>
      <c r="AC157" s="146">
        <v>28.5</v>
      </c>
      <c r="AD157" s="146">
        <v>28.5</v>
      </c>
      <c r="AE157" s="146"/>
      <c r="AF157" s="146">
        <v>62.3</v>
      </c>
      <c r="AG157" s="151"/>
      <c r="AH157" s="45">
        <f t="shared" si="113"/>
        <v>82</v>
      </c>
      <c r="AI157" s="46">
        <f t="shared" si="114"/>
        <v>26.7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-9.8000000000000007</v>
      </c>
      <c r="C158" s="138">
        <v>-10</v>
      </c>
      <c r="D158" s="138">
        <v>-26.1</v>
      </c>
      <c r="E158" s="138">
        <v>-26.1</v>
      </c>
      <c r="F158" s="146">
        <v>-20</v>
      </c>
      <c r="G158" s="146">
        <v>-20</v>
      </c>
      <c r="H158" s="146">
        <v>-20</v>
      </c>
      <c r="I158" s="146">
        <v>-20</v>
      </c>
      <c r="J158" s="146">
        <v>-50.7</v>
      </c>
      <c r="K158" s="146">
        <v>-20</v>
      </c>
      <c r="L158" s="146">
        <v>-47.8</v>
      </c>
      <c r="M158" s="146">
        <v>-47.1</v>
      </c>
      <c r="N158" s="146"/>
      <c r="O158" s="146"/>
      <c r="P158" s="146"/>
      <c r="Q158" s="146">
        <v>-38</v>
      </c>
      <c r="R158" s="146">
        <v>-38</v>
      </c>
      <c r="S158" s="146">
        <v>-38</v>
      </c>
      <c r="T158" s="146">
        <v>-38</v>
      </c>
      <c r="U158" s="146">
        <v>-38</v>
      </c>
      <c r="V158" s="146">
        <v>-38</v>
      </c>
      <c r="W158" s="146">
        <v>-38</v>
      </c>
      <c r="X158" s="146">
        <v>-38</v>
      </c>
      <c r="Y158" s="146">
        <v>-38</v>
      </c>
      <c r="Z158" s="146">
        <v>-38</v>
      </c>
      <c r="AA158" s="146">
        <v>-38</v>
      </c>
      <c r="AB158" s="146">
        <v>-35</v>
      </c>
      <c r="AC158" s="146">
        <v>-31.5</v>
      </c>
      <c r="AD158" s="146">
        <v>-31.5</v>
      </c>
      <c r="AE158" s="146"/>
      <c r="AF158" s="146">
        <v>-32.4</v>
      </c>
      <c r="AG158" s="140"/>
      <c r="AH158" s="45">
        <f t="shared" si="113"/>
        <v>-9.8000000000000007</v>
      </c>
      <c r="AI158" s="46">
        <f t="shared" si="114"/>
        <v>-50.7</v>
      </c>
      <c r="AM158" s="152"/>
      <c r="AN158" s="49"/>
      <c r="AO158" s="152"/>
    </row>
    <row r="159" spans="1:41" ht="15.75" thickBot="1" x14ac:dyDescent="0.3">
      <c r="A159" s="141" t="s">
        <v>120</v>
      </c>
      <c r="B159" s="138"/>
      <c r="C159" s="138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113"/>
        <v>0</v>
      </c>
      <c r="AI159" s="46">
        <f t="shared" si="114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/>
      <c r="C160" s="138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113"/>
        <v>0</v>
      </c>
      <c r="AI160" s="46">
        <f t="shared" si="114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113"/>
        <v>0</v>
      </c>
      <c r="AI161" s="46">
        <f t="shared" si="114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113"/>
        <v>0</v>
      </c>
      <c r="AI162" s="46">
        <f t="shared" si="114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13"/>
        <v>0</v>
      </c>
      <c r="AI163" s="46">
        <f t="shared" si="114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13"/>
        <v>0</v>
      </c>
      <c r="AI164" s="46">
        <f t="shared" si="114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13"/>
        <v>0</v>
      </c>
      <c r="AI165" s="46">
        <f t="shared" si="114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13"/>
        <v>0</v>
      </c>
      <c r="AI166" s="46">
        <f t="shared" si="114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13"/>
        <v>0</v>
      </c>
      <c r="AI167" s="46">
        <f t="shared" si="114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13"/>
        <v>0</v>
      </c>
      <c r="AI168" s="46">
        <f t="shared" si="114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" si="115">(SUMPRODUCT((B11:B77&lt;&gt;0)*(B11:B77&lt;$AG$11:$AG$77)*($AG$11:$AG$77-B11:B77)))*0.8</f>
        <v>157.06</v>
      </c>
      <c r="C169" s="171">
        <f t="shared" ref="C169:AF169" si="116">(SUMPRODUCT((C11:C77&lt;&gt;0)*(C11:C77&lt;$AG$11:$AG$77)*($AG$11:$AG$77-C11:C77)))*0.8</f>
        <v>187.62000000000003</v>
      </c>
      <c r="D169" s="171">
        <f t="shared" si="116"/>
        <v>204.26000000000002</v>
      </c>
      <c r="E169" s="171">
        <f t="shared" si="116"/>
        <v>204.26000000000002</v>
      </c>
      <c r="F169" s="171">
        <f t="shared" si="116"/>
        <v>204.26000000000002</v>
      </c>
      <c r="G169" s="171">
        <f t="shared" si="116"/>
        <v>204.26000000000002</v>
      </c>
      <c r="H169" s="171">
        <f t="shared" si="116"/>
        <v>204.26000000000002</v>
      </c>
      <c r="I169" s="171">
        <f t="shared" si="116"/>
        <v>204.26000000000002</v>
      </c>
      <c r="J169" s="171">
        <f t="shared" si="116"/>
        <v>414.74</v>
      </c>
      <c r="K169" s="171">
        <f t="shared" si="116"/>
        <v>397.94</v>
      </c>
      <c r="L169" s="171">
        <f t="shared" si="116"/>
        <v>296.66000000000003</v>
      </c>
      <c r="M169" s="171">
        <f t="shared" si="116"/>
        <v>296.66000000000003</v>
      </c>
      <c r="N169" s="171">
        <f t="shared" si="116"/>
        <v>0</v>
      </c>
      <c r="O169" s="171">
        <f t="shared" ref="O169:Q169" si="117">(SUMPRODUCT((O11:O77&lt;&gt;0)*(O11:O77&lt;$AG$11:$AG$77)*($AG$11:$AG$77-O11:O77)))*0.8</f>
        <v>0</v>
      </c>
      <c r="P169" s="171">
        <f t="shared" si="117"/>
        <v>0</v>
      </c>
      <c r="Q169" s="171">
        <f t="shared" si="117"/>
        <v>307.06</v>
      </c>
      <c r="R169" s="171">
        <f t="shared" ref="R169" si="118">(SUMPRODUCT((R11:R77&lt;&gt;0)*(R11:R77&lt;$AG$11:$AG$77)*($AG$11:$AG$77-R11:R77)))*0.8</f>
        <v>198.52800000000002</v>
      </c>
      <c r="S169" s="171">
        <f t="shared" si="116"/>
        <v>186.52800000000002</v>
      </c>
      <c r="T169" s="171">
        <f t="shared" si="116"/>
        <v>188.68799999999999</v>
      </c>
      <c r="U169" s="171">
        <f t="shared" si="116"/>
        <v>209.22000000000003</v>
      </c>
      <c r="V169" s="171">
        <f t="shared" si="116"/>
        <v>209.22000000000003</v>
      </c>
      <c r="W169" s="171">
        <f t="shared" si="116"/>
        <v>209.22000000000003</v>
      </c>
      <c r="X169" s="171">
        <f t="shared" si="116"/>
        <v>207.06000000000006</v>
      </c>
      <c r="Y169" s="171">
        <f t="shared" si="116"/>
        <v>158.34</v>
      </c>
      <c r="Z169" s="171">
        <f t="shared" si="116"/>
        <v>119.37999999999998</v>
      </c>
      <c r="AA169" s="171">
        <f t="shared" si="116"/>
        <v>116.17999999999998</v>
      </c>
      <c r="AB169" s="171">
        <f t="shared" si="116"/>
        <v>133.62</v>
      </c>
      <c r="AC169" s="171">
        <f t="shared" si="116"/>
        <v>133.62</v>
      </c>
      <c r="AD169" s="171">
        <f t="shared" si="116"/>
        <v>133.62</v>
      </c>
      <c r="AE169" s="171" t="e">
        <f t="shared" si="116"/>
        <v>#VALUE!</v>
      </c>
      <c r="AF169" s="171">
        <f t="shared" si="116"/>
        <v>263.06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19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864.60500000000002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936.30500000000006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1001.105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1001.105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1025.7049999999999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1025.7049999999999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1025.7049999999999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1025.7049999999999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1302.3049999999998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1263.8049999999998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1178.5049999999999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1180.0050000000001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0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0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0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1530.2750000000001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1418.1100000000001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1324.81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1327.5100000000002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1329.1750000000002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1329.1750000000002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1329.1750000000002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1326.4750000000001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1265.5750000000003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1154.575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1165.6750000000002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1187.2750000000001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1187.2750000000001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1187.2750000000001</v>
      </c>
      <c r="AE170" s="166" t="e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#VALUE!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1325.3750000000002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19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19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120">B172</f>
        <v>0.3</v>
      </c>
      <c r="D172" s="181">
        <f t="shared" si="120"/>
        <v>0.3</v>
      </c>
      <c r="E172" s="181">
        <f t="shared" si="120"/>
        <v>0.3</v>
      </c>
      <c r="F172" s="181">
        <f t="shared" si="120"/>
        <v>0.3</v>
      </c>
      <c r="G172" s="181">
        <f t="shared" si="120"/>
        <v>0.3</v>
      </c>
      <c r="H172" s="181">
        <f t="shared" si="120"/>
        <v>0.3</v>
      </c>
      <c r="I172" s="181">
        <f t="shared" si="120"/>
        <v>0.3</v>
      </c>
      <c r="J172" s="181">
        <f t="shared" si="120"/>
        <v>0.3</v>
      </c>
      <c r="K172" s="181">
        <f t="shared" si="120"/>
        <v>0.3</v>
      </c>
      <c r="L172" s="181">
        <f t="shared" si="120"/>
        <v>0.3</v>
      </c>
      <c r="M172" s="181">
        <f t="shared" si="120"/>
        <v>0.3</v>
      </c>
      <c r="N172" s="181">
        <f t="shared" si="120"/>
        <v>0.3</v>
      </c>
      <c r="O172" s="181">
        <f t="shared" si="120"/>
        <v>0.3</v>
      </c>
      <c r="P172" s="181">
        <f t="shared" si="120"/>
        <v>0.3</v>
      </c>
      <c r="Q172" s="181">
        <f t="shared" si="120"/>
        <v>0.3</v>
      </c>
      <c r="R172" s="181">
        <f t="shared" si="120"/>
        <v>0.3</v>
      </c>
      <c r="S172" s="181">
        <f t="shared" ref="S172:AF177" si="121">R172</f>
        <v>0.3</v>
      </c>
      <c r="T172" s="181">
        <f t="shared" si="121"/>
        <v>0.3</v>
      </c>
      <c r="U172" s="181">
        <f t="shared" si="121"/>
        <v>0.3</v>
      </c>
      <c r="V172" s="181">
        <f t="shared" si="121"/>
        <v>0.3</v>
      </c>
      <c r="W172" s="181">
        <f t="shared" si="121"/>
        <v>0.3</v>
      </c>
      <c r="X172" s="181">
        <f t="shared" si="121"/>
        <v>0.3</v>
      </c>
      <c r="Y172" s="181">
        <f t="shared" si="121"/>
        <v>0.3</v>
      </c>
      <c r="Z172" s="181">
        <f t="shared" si="121"/>
        <v>0.3</v>
      </c>
      <c r="AA172" s="181">
        <f t="shared" si="121"/>
        <v>0.3</v>
      </c>
      <c r="AB172" s="181">
        <f t="shared" si="121"/>
        <v>0.3</v>
      </c>
      <c r="AC172" s="181">
        <f t="shared" si="121"/>
        <v>0.3</v>
      </c>
      <c r="AD172" s="181">
        <f t="shared" si="121"/>
        <v>0.3</v>
      </c>
      <c r="AE172" s="181">
        <f t="shared" si="121"/>
        <v>0.3</v>
      </c>
      <c r="AF172" s="181">
        <f t="shared" si="121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22">AN$168*AM172</f>
        <v>28</v>
      </c>
      <c r="AO172" s="134">
        <f t="shared" si="119"/>
        <v>0</v>
      </c>
    </row>
    <row r="173" spans="1:41" x14ac:dyDescent="0.25">
      <c r="A173" s="113" t="s">
        <v>141</v>
      </c>
      <c r="B173" s="183">
        <v>0.4</v>
      </c>
      <c r="C173" s="183">
        <f t="shared" si="120"/>
        <v>0.4</v>
      </c>
      <c r="D173" s="183">
        <f t="shared" si="120"/>
        <v>0.4</v>
      </c>
      <c r="E173" s="183">
        <f t="shared" si="120"/>
        <v>0.4</v>
      </c>
      <c r="F173" s="183">
        <f t="shared" si="120"/>
        <v>0.4</v>
      </c>
      <c r="G173" s="183">
        <f t="shared" si="120"/>
        <v>0.4</v>
      </c>
      <c r="H173" s="183">
        <f t="shared" si="120"/>
        <v>0.4</v>
      </c>
      <c r="I173" s="183">
        <f t="shared" si="120"/>
        <v>0.4</v>
      </c>
      <c r="J173" s="183">
        <f t="shared" si="120"/>
        <v>0.4</v>
      </c>
      <c r="K173" s="183">
        <f t="shared" si="120"/>
        <v>0.4</v>
      </c>
      <c r="L173" s="183">
        <f t="shared" si="120"/>
        <v>0.4</v>
      </c>
      <c r="M173" s="183">
        <f t="shared" si="120"/>
        <v>0.4</v>
      </c>
      <c r="N173" s="183">
        <f t="shared" si="120"/>
        <v>0.4</v>
      </c>
      <c r="O173" s="183">
        <f t="shared" si="120"/>
        <v>0.4</v>
      </c>
      <c r="P173" s="183">
        <f t="shared" si="120"/>
        <v>0.4</v>
      </c>
      <c r="Q173" s="183">
        <f t="shared" si="120"/>
        <v>0.4</v>
      </c>
      <c r="R173" s="183">
        <f t="shared" si="120"/>
        <v>0.4</v>
      </c>
      <c r="S173" s="183">
        <f t="shared" si="121"/>
        <v>0.4</v>
      </c>
      <c r="T173" s="183">
        <f t="shared" si="121"/>
        <v>0.4</v>
      </c>
      <c r="U173" s="183">
        <f t="shared" si="121"/>
        <v>0.4</v>
      </c>
      <c r="V173" s="183">
        <f t="shared" si="121"/>
        <v>0.4</v>
      </c>
      <c r="W173" s="183">
        <f t="shared" si="121"/>
        <v>0.4</v>
      </c>
      <c r="X173" s="183">
        <f t="shared" si="121"/>
        <v>0.4</v>
      </c>
      <c r="Y173" s="183">
        <f t="shared" si="121"/>
        <v>0.4</v>
      </c>
      <c r="Z173" s="183">
        <f t="shared" si="121"/>
        <v>0.4</v>
      </c>
      <c r="AA173" s="183">
        <f t="shared" si="121"/>
        <v>0.4</v>
      </c>
      <c r="AB173" s="183">
        <f t="shared" si="121"/>
        <v>0.4</v>
      </c>
      <c r="AC173" s="183">
        <f t="shared" si="121"/>
        <v>0.4</v>
      </c>
      <c r="AD173" s="183">
        <f t="shared" si="121"/>
        <v>0.4</v>
      </c>
      <c r="AE173" s="183">
        <f t="shared" si="121"/>
        <v>0.4</v>
      </c>
      <c r="AF173" s="183">
        <f t="shared" si="121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22"/>
        <v>60</v>
      </c>
      <c r="AO173" s="136">
        <f t="shared" si="119"/>
        <v>0</v>
      </c>
    </row>
    <row r="174" spans="1:41" x14ac:dyDescent="0.25">
      <c r="A174" s="113" t="s">
        <v>143</v>
      </c>
      <c r="B174" s="183">
        <v>1.5</v>
      </c>
      <c r="C174" s="183">
        <f t="shared" si="120"/>
        <v>1.5</v>
      </c>
      <c r="D174" s="183">
        <f t="shared" si="120"/>
        <v>1.5</v>
      </c>
      <c r="E174" s="183">
        <f t="shared" si="120"/>
        <v>1.5</v>
      </c>
      <c r="F174" s="183">
        <f t="shared" si="120"/>
        <v>1.5</v>
      </c>
      <c r="G174" s="183">
        <f t="shared" si="120"/>
        <v>1.5</v>
      </c>
      <c r="H174" s="183">
        <f t="shared" si="120"/>
        <v>1.5</v>
      </c>
      <c r="I174" s="183">
        <f t="shared" si="120"/>
        <v>1.5</v>
      </c>
      <c r="J174" s="183">
        <f t="shared" si="120"/>
        <v>1.5</v>
      </c>
      <c r="K174" s="183">
        <f t="shared" si="120"/>
        <v>1.5</v>
      </c>
      <c r="L174" s="183">
        <f t="shared" si="120"/>
        <v>1.5</v>
      </c>
      <c r="M174" s="183">
        <f t="shared" si="120"/>
        <v>1.5</v>
      </c>
      <c r="N174" s="183">
        <f t="shared" si="120"/>
        <v>1.5</v>
      </c>
      <c r="O174" s="183">
        <f t="shared" si="120"/>
        <v>1.5</v>
      </c>
      <c r="P174" s="183">
        <f t="shared" si="120"/>
        <v>1.5</v>
      </c>
      <c r="Q174" s="183">
        <f t="shared" si="120"/>
        <v>1.5</v>
      </c>
      <c r="R174" s="183">
        <f t="shared" si="120"/>
        <v>1.5</v>
      </c>
      <c r="S174" s="183">
        <f t="shared" si="121"/>
        <v>1.5</v>
      </c>
      <c r="T174" s="183">
        <f t="shared" si="121"/>
        <v>1.5</v>
      </c>
      <c r="U174" s="183">
        <f t="shared" si="121"/>
        <v>1.5</v>
      </c>
      <c r="V174" s="183">
        <f t="shared" si="121"/>
        <v>1.5</v>
      </c>
      <c r="W174" s="183">
        <f t="shared" si="121"/>
        <v>1.5</v>
      </c>
      <c r="X174" s="183">
        <f t="shared" si="121"/>
        <v>1.5</v>
      </c>
      <c r="Y174" s="183">
        <f t="shared" si="121"/>
        <v>1.5</v>
      </c>
      <c r="Z174" s="183">
        <f t="shared" si="121"/>
        <v>1.5</v>
      </c>
      <c r="AA174" s="183">
        <f t="shared" si="121"/>
        <v>1.5</v>
      </c>
      <c r="AB174" s="183">
        <f t="shared" si="121"/>
        <v>1.5</v>
      </c>
      <c r="AC174" s="183">
        <f t="shared" si="121"/>
        <v>1.5</v>
      </c>
      <c r="AD174" s="183">
        <f t="shared" si="121"/>
        <v>1.5</v>
      </c>
      <c r="AE174" s="183">
        <f t="shared" si="121"/>
        <v>1.5</v>
      </c>
      <c r="AF174" s="183">
        <f t="shared" si="121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22"/>
        <v>12</v>
      </c>
      <c r="AO174" s="136">
        <f t="shared" si="119"/>
        <v>0</v>
      </c>
    </row>
    <row r="175" spans="1:41" x14ac:dyDescent="0.25">
      <c r="A175" s="113" t="s">
        <v>145</v>
      </c>
      <c r="B175" s="183">
        <v>0.3</v>
      </c>
      <c r="C175" s="183">
        <f t="shared" si="120"/>
        <v>0.3</v>
      </c>
      <c r="D175" s="183">
        <f t="shared" si="120"/>
        <v>0.3</v>
      </c>
      <c r="E175" s="183">
        <f t="shared" si="120"/>
        <v>0.3</v>
      </c>
      <c r="F175" s="183">
        <f t="shared" si="120"/>
        <v>0.3</v>
      </c>
      <c r="G175" s="183">
        <f t="shared" si="120"/>
        <v>0.3</v>
      </c>
      <c r="H175" s="183">
        <f t="shared" si="120"/>
        <v>0.3</v>
      </c>
      <c r="I175" s="183">
        <f t="shared" si="120"/>
        <v>0.3</v>
      </c>
      <c r="J175" s="183">
        <f t="shared" si="120"/>
        <v>0.3</v>
      </c>
      <c r="K175" s="183">
        <f t="shared" si="120"/>
        <v>0.3</v>
      </c>
      <c r="L175" s="183">
        <f t="shared" si="120"/>
        <v>0.3</v>
      </c>
      <c r="M175" s="183">
        <f t="shared" si="120"/>
        <v>0.3</v>
      </c>
      <c r="N175" s="183">
        <f t="shared" si="120"/>
        <v>0.3</v>
      </c>
      <c r="O175" s="183">
        <f t="shared" si="120"/>
        <v>0.3</v>
      </c>
      <c r="P175" s="183">
        <f t="shared" si="120"/>
        <v>0.3</v>
      </c>
      <c r="Q175" s="183">
        <f t="shared" si="120"/>
        <v>0.3</v>
      </c>
      <c r="R175" s="183">
        <f t="shared" si="120"/>
        <v>0.3</v>
      </c>
      <c r="S175" s="183">
        <f t="shared" si="121"/>
        <v>0.3</v>
      </c>
      <c r="T175" s="183">
        <f t="shared" si="121"/>
        <v>0.3</v>
      </c>
      <c r="U175" s="183">
        <f t="shared" si="121"/>
        <v>0.3</v>
      </c>
      <c r="V175" s="183">
        <f t="shared" si="121"/>
        <v>0.3</v>
      </c>
      <c r="W175" s="183">
        <f t="shared" si="121"/>
        <v>0.3</v>
      </c>
      <c r="X175" s="183">
        <f t="shared" si="121"/>
        <v>0.3</v>
      </c>
      <c r="Y175" s="183">
        <f t="shared" si="121"/>
        <v>0.3</v>
      </c>
      <c r="Z175" s="183">
        <f t="shared" si="121"/>
        <v>0.3</v>
      </c>
      <c r="AA175" s="183">
        <f t="shared" si="121"/>
        <v>0.3</v>
      </c>
      <c r="AB175" s="183">
        <f t="shared" si="121"/>
        <v>0.3</v>
      </c>
      <c r="AC175" s="183">
        <f t="shared" si="121"/>
        <v>0.3</v>
      </c>
      <c r="AD175" s="183">
        <f t="shared" si="121"/>
        <v>0.3</v>
      </c>
      <c r="AE175" s="183">
        <f t="shared" si="121"/>
        <v>0.3</v>
      </c>
      <c r="AF175" s="183">
        <f t="shared" si="121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22"/>
        <v>11</v>
      </c>
      <c r="AO175" s="136">
        <f t="shared" si="119"/>
        <v>0</v>
      </c>
    </row>
    <row r="176" spans="1:41" x14ac:dyDescent="0.25">
      <c r="A176" s="113" t="s">
        <v>147</v>
      </c>
      <c r="B176" s="183">
        <v>0.4</v>
      </c>
      <c r="C176" s="183">
        <f t="shared" si="120"/>
        <v>0.4</v>
      </c>
      <c r="D176" s="183">
        <f t="shared" si="120"/>
        <v>0.4</v>
      </c>
      <c r="E176" s="183">
        <f t="shared" si="120"/>
        <v>0.4</v>
      </c>
      <c r="F176" s="183">
        <f t="shared" si="120"/>
        <v>0.4</v>
      </c>
      <c r="G176" s="183">
        <f t="shared" si="120"/>
        <v>0.4</v>
      </c>
      <c r="H176" s="183">
        <f t="shared" si="120"/>
        <v>0.4</v>
      </c>
      <c r="I176" s="183">
        <f t="shared" si="120"/>
        <v>0.4</v>
      </c>
      <c r="J176" s="183">
        <f t="shared" si="120"/>
        <v>0.4</v>
      </c>
      <c r="K176" s="183">
        <f t="shared" si="120"/>
        <v>0.4</v>
      </c>
      <c r="L176" s="183">
        <f t="shared" si="120"/>
        <v>0.4</v>
      </c>
      <c r="M176" s="183">
        <f t="shared" si="120"/>
        <v>0.4</v>
      </c>
      <c r="N176" s="183">
        <f t="shared" si="120"/>
        <v>0.4</v>
      </c>
      <c r="O176" s="183">
        <f t="shared" si="120"/>
        <v>0.4</v>
      </c>
      <c r="P176" s="183">
        <f t="shared" si="120"/>
        <v>0.4</v>
      </c>
      <c r="Q176" s="183">
        <f t="shared" si="120"/>
        <v>0.4</v>
      </c>
      <c r="R176" s="183">
        <f t="shared" si="120"/>
        <v>0.4</v>
      </c>
      <c r="S176" s="183">
        <f t="shared" si="121"/>
        <v>0.4</v>
      </c>
      <c r="T176" s="183">
        <f t="shared" si="121"/>
        <v>0.4</v>
      </c>
      <c r="U176" s="183">
        <f t="shared" si="121"/>
        <v>0.4</v>
      </c>
      <c r="V176" s="183">
        <f t="shared" si="121"/>
        <v>0.4</v>
      </c>
      <c r="W176" s="183">
        <f t="shared" si="121"/>
        <v>0.4</v>
      </c>
      <c r="X176" s="183">
        <f t="shared" si="121"/>
        <v>0.4</v>
      </c>
      <c r="Y176" s="183">
        <f t="shared" si="121"/>
        <v>0.4</v>
      </c>
      <c r="Z176" s="183">
        <f t="shared" si="121"/>
        <v>0.4</v>
      </c>
      <c r="AA176" s="183">
        <f t="shared" si="121"/>
        <v>0.4</v>
      </c>
      <c r="AB176" s="183">
        <f t="shared" si="121"/>
        <v>0.4</v>
      </c>
      <c r="AC176" s="183">
        <f t="shared" si="121"/>
        <v>0.4</v>
      </c>
      <c r="AD176" s="183">
        <f t="shared" si="121"/>
        <v>0.4</v>
      </c>
      <c r="AE176" s="183">
        <f t="shared" si="121"/>
        <v>0.4</v>
      </c>
      <c r="AF176" s="183">
        <f t="shared" si="121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22"/>
        <v>36</v>
      </c>
      <c r="AO176" s="136">
        <f t="shared" si="119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120"/>
        <v>0.64</v>
      </c>
      <c r="D177" s="186">
        <f t="shared" si="120"/>
        <v>0.64</v>
      </c>
      <c r="E177" s="186">
        <f t="shared" si="120"/>
        <v>0.64</v>
      </c>
      <c r="F177" s="186">
        <f t="shared" si="120"/>
        <v>0.64</v>
      </c>
      <c r="G177" s="186">
        <f t="shared" si="120"/>
        <v>0.64</v>
      </c>
      <c r="H177" s="186">
        <f t="shared" si="120"/>
        <v>0.64</v>
      </c>
      <c r="I177" s="186">
        <f t="shared" si="120"/>
        <v>0.64</v>
      </c>
      <c r="J177" s="186">
        <f t="shared" si="120"/>
        <v>0.64</v>
      </c>
      <c r="K177" s="186">
        <f t="shared" si="120"/>
        <v>0.64</v>
      </c>
      <c r="L177" s="186">
        <f t="shared" si="120"/>
        <v>0.64</v>
      </c>
      <c r="M177" s="186">
        <f t="shared" si="120"/>
        <v>0.64</v>
      </c>
      <c r="N177" s="186">
        <f t="shared" si="120"/>
        <v>0.64</v>
      </c>
      <c r="O177" s="186">
        <f t="shared" si="120"/>
        <v>0.64</v>
      </c>
      <c r="P177" s="186">
        <f t="shared" si="120"/>
        <v>0.64</v>
      </c>
      <c r="Q177" s="186">
        <f t="shared" si="120"/>
        <v>0.64</v>
      </c>
      <c r="R177" s="186">
        <f t="shared" si="120"/>
        <v>0.64</v>
      </c>
      <c r="S177" s="186">
        <f t="shared" si="121"/>
        <v>0.64</v>
      </c>
      <c r="T177" s="186">
        <f t="shared" si="121"/>
        <v>0.64</v>
      </c>
      <c r="U177" s="186">
        <f t="shared" si="121"/>
        <v>0.64</v>
      </c>
      <c r="V177" s="186">
        <f t="shared" si="121"/>
        <v>0.64</v>
      </c>
      <c r="W177" s="186">
        <f t="shared" si="121"/>
        <v>0.64</v>
      </c>
      <c r="X177" s="186">
        <f t="shared" si="121"/>
        <v>0.64</v>
      </c>
      <c r="Y177" s="186">
        <f t="shared" si="121"/>
        <v>0.64</v>
      </c>
      <c r="Z177" s="186">
        <f t="shared" si="121"/>
        <v>0.64</v>
      </c>
      <c r="AA177" s="186">
        <f t="shared" si="121"/>
        <v>0.64</v>
      </c>
      <c r="AB177" s="186">
        <f t="shared" si="121"/>
        <v>0.64</v>
      </c>
      <c r="AC177" s="186">
        <f t="shared" si="121"/>
        <v>0.64</v>
      </c>
      <c r="AD177" s="186">
        <f t="shared" si="121"/>
        <v>0.64</v>
      </c>
      <c r="AE177" s="186">
        <f t="shared" si="121"/>
        <v>0.64</v>
      </c>
      <c r="AF177" s="186">
        <f t="shared" si="121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22"/>
        <v>45</v>
      </c>
      <c r="AO177" s="136">
        <f t="shared" si="119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123">SUM(C172:C177)</f>
        <v>3.54</v>
      </c>
      <c r="D178" s="189">
        <f t="shared" si="123"/>
        <v>3.54</v>
      </c>
      <c r="E178" s="189">
        <f t="shared" si="123"/>
        <v>3.54</v>
      </c>
      <c r="F178" s="189">
        <f t="shared" si="123"/>
        <v>3.54</v>
      </c>
      <c r="G178" s="189">
        <f t="shared" si="123"/>
        <v>3.54</v>
      </c>
      <c r="H178" s="189">
        <f t="shared" si="123"/>
        <v>3.54</v>
      </c>
      <c r="I178" s="189">
        <f t="shared" si="123"/>
        <v>3.54</v>
      </c>
      <c r="J178" s="189">
        <f t="shared" si="123"/>
        <v>3.54</v>
      </c>
      <c r="K178" s="189">
        <f t="shared" si="123"/>
        <v>3.54</v>
      </c>
      <c r="L178" s="189">
        <f t="shared" si="123"/>
        <v>3.54</v>
      </c>
      <c r="M178" s="189">
        <f t="shared" si="123"/>
        <v>3.54</v>
      </c>
      <c r="N178" s="189">
        <f t="shared" si="123"/>
        <v>3.54</v>
      </c>
      <c r="O178" s="189">
        <f t="shared" si="123"/>
        <v>3.54</v>
      </c>
      <c r="P178" s="189">
        <f t="shared" si="123"/>
        <v>3.54</v>
      </c>
      <c r="Q178" s="189">
        <f t="shared" si="123"/>
        <v>3.54</v>
      </c>
      <c r="R178" s="189">
        <f t="shared" si="123"/>
        <v>3.54</v>
      </c>
      <c r="S178" s="189">
        <f t="shared" si="123"/>
        <v>3.54</v>
      </c>
      <c r="T178" s="189">
        <f t="shared" si="123"/>
        <v>3.54</v>
      </c>
      <c r="U178" s="189">
        <f t="shared" si="123"/>
        <v>3.54</v>
      </c>
      <c r="V178" s="189">
        <f t="shared" si="123"/>
        <v>3.54</v>
      </c>
      <c r="W178" s="189">
        <f t="shared" si="123"/>
        <v>3.54</v>
      </c>
      <c r="X178" s="189">
        <f t="shared" si="123"/>
        <v>3.54</v>
      </c>
      <c r="Y178" s="189">
        <f t="shared" si="123"/>
        <v>3.54</v>
      </c>
      <c r="Z178" s="189">
        <f t="shared" si="123"/>
        <v>3.54</v>
      </c>
      <c r="AA178" s="189">
        <f t="shared" si="123"/>
        <v>3.54</v>
      </c>
      <c r="AB178" s="189">
        <f t="shared" si="123"/>
        <v>3.54</v>
      </c>
      <c r="AC178" s="189">
        <f t="shared" si="123"/>
        <v>3.54</v>
      </c>
      <c r="AD178" s="189">
        <f t="shared" si="123"/>
        <v>3.54</v>
      </c>
      <c r="AE178" s="189">
        <f t="shared" si="123"/>
        <v>3.54</v>
      </c>
      <c r="AF178" s="189">
        <f t="shared" si="123"/>
        <v>3.54</v>
      </c>
      <c r="AG178" s="190">
        <f t="shared" si="123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124">B180</f>
        <v>0</v>
      </c>
      <c r="D180" s="181">
        <f t="shared" si="124"/>
        <v>0</v>
      </c>
      <c r="E180" s="181">
        <f t="shared" si="124"/>
        <v>0</v>
      </c>
      <c r="F180" s="181">
        <f t="shared" si="124"/>
        <v>0</v>
      </c>
      <c r="G180" s="181">
        <f t="shared" si="124"/>
        <v>0</v>
      </c>
      <c r="H180" s="181">
        <f t="shared" si="124"/>
        <v>0</v>
      </c>
      <c r="I180" s="181">
        <f t="shared" si="124"/>
        <v>0</v>
      </c>
      <c r="J180" s="181">
        <f t="shared" si="124"/>
        <v>0</v>
      </c>
      <c r="K180" s="181">
        <f t="shared" si="124"/>
        <v>0</v>
      </c>
      <c r="L180" s="181">
        <f t="shared" si="124"/>
        <v>0</v>
      </c>
      <c r="M180" s="181">
        <f t="shared" si="124"/>
        <v>0</v>
      </c>
      <c r="N180" s="181">
        <f t="shared" si="124"/>
        <v>0</v>
      </c>
      <c r="O180" s="181">
        <f t="shared" si="124"/>
        <v>0</v>
      </c>
      <c r="P180" s="181">
        <f t="shared" si="124"/>
        <v>0</v>
      </c>
      <c r="Q180" s="181">
        <f t="shared" si="124"/>
        <v>0</v>
      </c>
      <c r="R180" s="181">
        <f t="shared" si="124"/>
        <v>0</v>
      </c>
      <c r="S180" s="181">
        <f t="shared" ref="S180:AF195" si="125">R180</f>
        <v>0</v>
      </c>
      <c r="T180" s="181">
        <f t="shared" si="125"/>
        <v>0</v>
      </c>
      <c r="U180" s="181">
        <f t="shared" si="125"/>
        <v>0</v>
      </c>
      <c r="V180" s="181">
        <f t="shared" si="125"/>
        <v>0</v>
      </c>
      <c r="W180" s="181">
        <f t="shared" si="125"/>
        <v>0</v>
      </c>
      <c r="X180" s="181">
        <f t="shared" si="125"/>
        <v>0</v>
      </c>
      <c r="Y180" s="181">
        <f t="shared" si="125"/>
        <v>0</v>
      </c>
      <c r="Z180" s="181">
        <f t="shared" si="125"/>
        <v>0</v>
      </c>
      <c r="AA180" s="181">
        <f t="shared" si="125"/>
        <v>0</v>
      </c>
      <c r="AB180" s="181">
        <f t="shared" si="125"/>
        <v>0</v>
      </c>
      <c r="AC180" s="181">
        <f t="shared" si="125"/>
        <v>0</v>
      </c>
      <c r="AD180" s="181">
        <f t="shared" si="125"/>
        <v>0</v>
      </c>
      <c r="AE180" s="181">
        <f t="shared" si="125"/>
        <v>0</v>
      </c>
      <c r="AF180" s="194">
        <f t="shared" si="125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124"/>
        <v>0</v>
      </c>
      <c r="D181" s="183">
        <f t="shared" si="124"/>
        <v>0</v>
      </c>
      <c r="E181" s="183">
        <f t="shared" si="124"/>
        <v>0</v>
      </c>
      <c r="F181" s="183">
        <f t="shared" si="124"/>
        <v>0</v>
      </c>
      <c r="G181" s="183">
        <f t="shared" si="124"/>
        <v>0</v>
      </c>
      <c r="H181" s="183">
        <f t="shared" si="124"/>
        <v>0</v>
      </c>
      <c r="I181" s="183">
        <f t="shared" si="124"/>
        <v>0</v>
      </c>
      <c r="J181" s="183">
        <f t="shared" si="124"/>
        <v>0</v>
      </c>
      <c r="K181" s="183">
        <f t="shared" si="124"/>
        <v>0</v>
      </c>
      <c r="L181" s="183">
        <f t="shared" si="124"/>
        <v>0</v>
      </c>
      <c r="M181" s="183">
        <f t="shared" si="124"/>
        <v>0</v>
      </c>
      <c r="N181" s="183">
        <f t="shared" si="124"/>
        <v>0</v>
      </c>
      <c r="O181" s="183">
        <f t="shared" si="124"/>
        <v>0</v>
      </c>
      <c r="P181" s="183">
        <f t="shared" si="124"/>
        <v>0</v>
      </c>
      <c r="Q181" s="183">
        <f t="shared" si="124"/>
        <v>0</v>
      </c>
      <c r="R181" s="183">
        <f t="shared" si="124"/>
        <v>0</v>
      </c>
      <c r="S181" s="183">
        <f t="shared" si="125"/>
        <v>0</v>
      </c>
      <c r="T181" s="183">
        <f t="shared" si="125"/>
        <v>0</v>
      </c>
      <c r="U181" s="183">
        <f t="shared" si="125"/>
        <v>0</v>
      </c>
      <c r="V181" s="183">
        <f t="shared" si="125"/>
        <v>0</v>
      </c>
      <c r="W181" s="183">
        <f t="shared" si="125"/>
        <v>0</v>
      </c>
      <c r="X181" s="183">
        <f t="shared" si="125"/>
        <v>0</v>
      </c>
      <c r="Y181" s="183">
        <f t="shared" si="125"/>
        <v>0</v>
      </c>
      <c r="Z181" s="183">
        <f t="shared" si="125"/>
        <v>0</v>
      </c>
      <c r="AA181" s="183">
        <f t="shared" si="125"/>
        <v>0</v>
      </c>
      <c r="AB181" s="183">
        <f t="shared" si="125"/>
        <v>0</v>
      </c>
      <c r="AC181" s="183">
        <f t="shared" si="125"/>
        <v>0</v>
      </c>
      <c r="AD181" s="183">
        <f t="shared" si="125"/>
        <v>0</v>
      </c>
      <c r="AE181" s="183">
        <f t="shared" si="125"/>
        <v>0</v>
      </c>
      <c r="AF181" s="196">
        <f t="shared" si="125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124"/>
        <v>0</v>
      </c>
      <c r="D182" s="183">
        <f t="shared" si="124"/>
        <v>0</v>
      </c>
      <c r="E182" s="183">
        <f t="shared" si="124"/>
        <v>0</v>
      </c>
      <c r="F182" s="183">
        <f t="shared" si="124"/>
        <v>0</v>
      </c>
      <c r="G182" s="183">
        <f t="shared" si="124"/>
        <v>0</v>
      </c>
      <c r="H182" s="183">
        <f t="shared" si="124"/>
        <v>0</v>
      </c>
      <c r="I182" s="183">
        <f t="shared" si="124"/>
        <v>0</v>
      </c>
      <c r="J182" s="183">
        <f t="shared" si="124"/>
        <v>0</v>
      </c>
      <c r="K182" s="183">
        <f t="shared" si="124"/>
        <v>0</v>
      </c>
      <c r="L182" s="183">
        <f t="shared" si="124"/>
        <v>0</v>
      </c>
      <c r="M182" s="183">
        <f t="shared" si="124"/>
        <v>0</v>
      </c>
      <c r="N182" s="183">
        <f t="shared" si="124"/>
        <v>0</v>
      </c>
      <c r="O182" s="183">
        <f t="shared" si="124"/>
        <v>0</v>
      </c>
      <c r="P182" s="183">
        <f t="shared" si="124"/>
        <v>0</v>
      </c>
      <c r="Q182" s="183">
        <f t="shared" si="124"/>
        <v>0</v>
      </c>
      <c r="R182" s="183">
        <f t="shared" si="124"/>
        <v>0</v>
      </c>
      <c r="S182" s="183">
        <f t="shared" si="125"/>
        <v>0</v>
      </c>
      <c r="T182" s="183">
        <f t="shared" si="125"/>
        <v>0</v>
      </c>
      <c r="U182" s="183">
        <f t="shared" si="125"/>
        <v>0</v>
      </c>
      <c r="V182" s="183">
        <f t="shared" si="125"/>
        <v>0</v>
      </c>
      <c r="W182" s="183">
        <f t="shared" si="125"/>
        <v>0</v>
      </c>
      <c r="X182" s="183">
        <f t="shared" si="125"/>
        <v>0</v>
      </c>
      <c r="Y182" s="183">
        <f t="shared" si="125"/>
        <v>0</v>
      </c>
      <c r="Z182" s="183">
        <f t="shared" si="125"/>
        <v>0</v>
      </c>
      <c r="AA182" s="183">
        <f t="shared" si="125"/>
        <v>0</v>
      </c>
      <c r="AB182" s="183">
        <f t="shared" si="125"/>
        <v>0</v>
      </c>
      <c r="AC182" s="183">
        <f t="shared" si="125"/>
        <v>0</v>
      </c>
      <c r="AD182" s="183">
        <f t="shared" si="125"/>
        <v>0</v>
      </c>
      <c r="AE182" s="183">
        <f t="shared" si="125"/>
        <v>0</v>
      </c>
      <c r="AF182" s="196">
        <f t="shared" si="125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124"/>
        <v>0</v>
      </c>
      <c r="D183" s="183">
        <f t="shared" si="124"/>
        <v>0</v>
      </c>
      <c r="E183" s="183">
        <f t="shared" si="124"/>
        <v>0</v>
      </c>
      <c r="F183" s="183">
        <f t="shared" si="124"/>
        <v>0</v>
      </c>
      <c r="G183" s="183">
        <f t="shared" si="124"/>
        <v>0</v>
      </c>
      <c r="H183" s="183">
        <f t="shared" si="124"/>
        <v>0</v>
      </c>
      <c r="I183" s="183">
        <f t="shared" si="124"/>
        <v>0</v>
      </c>
      <c r="J183" s="183">
        <f t="shared" si="124"/>
        <v>0</v>
      </c>
      <c r="K183" s="183">
        <f t="shared" si="124"/>
        <v>0</v>
      </c>
      <c r="L183" s="183">
        <f t="shared" si="124"/>
        <v>0</v>
      </c>
      <c r="M183" s="183">
        <f t="shared" si="124"/>
        <v>0</v>
      </c>
      <c r="N183" s="183">
        <f t="shared" si="124"/>
        <v>0</v>
      </c>
      <c r="O183" s="183">
        <f t="shared" si="124"/>
        <v>0</v>
      </c>
      <c r="P183" s="183">
        <f t="shared" si="124"/>
        <v>0</v>
      </c>
      <c r="Q183" s="183">
        <f t="shared" si="124"/>
        <v>0</v>
      </c>
      <c r="R183" s="183">
        <f t="shared" si="124"/>
        <v>0</v>
      </c>
      <c r="S183" s="183">
        <f t="shared" si="125"/>
        <v>0</v>
      </c>
      <c r="T183" s="183">
        <f t="shared" si="125"/>
        <v>0</v>
      </c>
      <c r="U183" s="183">
        <f t="shared" si="125"/>
        <v>0</v>
      </c>
      <c r="V183" s="183">
        <f t="shared" si="125"/>
        <v>0</v>
      </c>
      <c r="W183" s="183">
        <f t="shared" si="125"/>
        <v>0</v>
      </c>
      <c r="X183" s="183">
        <f t="shared" si="125"/>
        <v>0</v>
      </c>
      <c r="Y183" s="183">
        <f t="shared" si="125"/>
        <v>0</v>
      </c>
      <c r="Z183" s="183">
        <f t="shared" si="125"/>
        <v>0</v>
      </c>
      <c r="AA183" s="183">
        <f t="shared" si="125"/>
        <v>0</v>
      </c>
      <c r="AB183" s="183">
        <f t="shared" si="125"/>
        <v>0</v>
      </c>
      <c r="AC183" s="183">
        <f t="shared" si="125"/>
        <v>0</v>
      </c>
      <c r="AD183" s="183">
        <f t="shared" si="125"/>
        <v>0</v>
      </c>
      <c r="AE183" s="183">
        <f t="shared" si="125"/>
        <v>0</v>
      </c>
      <c r="AF183" s="196">
        <f t="shared" si="125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124"/>
        <v>0</v>
      </c>
      <c r="D184" s="183">
        <f t="shared" si="124"/>
        <v>0</v>
      </c>
      <c r="E184" s="183">
        <f t="shared" si="124"/>
        <v>0</v>
      </c>
      <c r="F184" s="183">
        <f t="shared" si="124"/>
        <v>0</v>
      </c>
      <c r="G184" s="183">
        <f t="shared" si="124"/>
        <v>0</v>
      </c>
      <c r="H184" s="183">
        <f t="shared" si="124"/>
        <v>0</v>
      </c>
      <c r="I184" s="183">
        <f t="shared" si="124"/>
        <v>0</v>
      </c>
      <c r="J184" s="183">
        <f t="shared" si="124"/>
        <v>0</v>
      </c>
      <c r="K184" s="183">
        <f t="shared" si="124"/>
        <v>0</v>
      </c>
      <c r="L184" s="183">
        <f t="shared" si="124"/>
        <v>0</v>
      </c>
      <c r="M184" s="183">
        <f t="shared" si="124"/>
        <v>0</v>
      </c>
      <c r="N184" s="183">
        <f t="shared" si="124"/>
        <v>0</v>
      </c>
      <c r="O184" s="183">
        <f t="shared" si="124"/>
        <v>0</v>
      </c>
      <c r="P184" s="183">
        <f t="shared" si="124"/>
        <v>0</v>
      </c>
      <c r="Q184" s="183">
        <f t="shared" si="124"/>
        <v>0</v>
      </c>
      <c r="R184" s="183">
        <f t="shared" si="124"/>
        <v>0</v>
      </c>
      <c r="S184" s="183">
        <f t="shared" si="125"/>
        <v>0</v>
      </c>
      <c r="T184" s="183">
        <f t="shared" si="125"/>
        <v>0</v>
      </c>
      <c r="U184" s="183">
        <f t="shared" si="125"/>
        <v>0</v>
      </c>
      <c r="V184" s="183">
        <f t="shared" si="125"/>
        <v>0</v>
      </c>
      <c r="W184" s="183">
        <f t="shared" si="125"/>
        <v>0</v>
      </c>
      <c r="X184" s="183">
        <f t="shared" si="125"/>
        <v>0</v>
      </c>
      <c r="Y184" s="183">
        <f t="shared" si="125"/>
        <v>0</v>
      </c>
      <c r="Z184" s="183">
        <f t="shared" si="125"/>
        <v>0</v>
      </c>
      <c r="AA184" s="183">
        <f t="shared" si="125"/>
        <v>0</v>
      </c>
      <c r="AB184" s="183">
        <f t="shared" si="125"/>
        <v>0</v>
      </c>
      <c r="AC184" s="183">
        <f t="shared" si="125"/>
        <v>0</v>
      </c>
      <c r="AD184" s="183">
        <f t="shared" si="125"/>
        <v>0</v>
      </c>
      <c r="AE184" s="183">
        <f t="shared" si="125"/>
        <v>0</v>
      </c>
      <c r="AF184" s="196">
        <f t="shared" si="125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124"/>
        <v>0</v>
      </c>
      <c r="D185" s="183">
        <f t="shared" si="124"/>
        <v>0</v>
      </c>
      <c r="E185" s="183">
        <f t="shared" si="124"/>
        <v>0</v>
      </c>
      <c r="F185" s="183">
        <f t="shared" si="124"/>
        <v>0</v>
      </c>
      <c r="G185" s="183">
        <f t="shared" si="124"/>
        <v>0</v>
      </c>
      <c r="H185" s="183">
        <f t="shared" si="124"/>
        <v>0</v>
      </c>
      <c r="I185" s="183">
        <f t="shared" si="124"/>
        <v>0</v>
      </c>
      <c r="J185" s="183">
        <f t="shared" si="124"/>
        <v>0</v>
      </c>
      <c r="K185" s="183">
        <f t="shared" si="124"/>
        <v>0</v>
      </c>
      <c r="L185" s="183">
        <f t="shared" si="124"/>
        <v>0</v>
      </c>
      <c r="M185" s="183">
        <f t="shared" si="124"/>
        <v>0</v>
      </c>
      <c r="N185" s="183">
        <f t="shared" si="124"/>
        <v>0</v>
      </c>
      <c r="O185" s="183">
        <f t="shared" si="124"/>
        <v>0</v>
      </c>
      <c r="P185" s="183">
        <f t="shared" si="124"/>
        <v>0</v>
      </c>
      <c r="Q185" s="183">
        <f t="shared" si="124"/>
        <v>0</v>
      </c>
      <c r="R185" s="183">
        <f t="shared" si="124"/>
        <v>0</v>
      </c>
      <c r="S185" s="183">
        <f t="shared" si="125"/>
        <v>0</v>
      </c>
      <c r="T185" s="183">
        <f t="shared" si="125"/>
        <v>0</v>
      </c>
      <c r="U185" s="183">
        <f t="shared" si="125"/>
        <v>0</v>
      </c>
      <c r="V185" s="183">
        <f t="shared" si="125"/>
        <v>0</v>
      </c>
      <c r="W185" s="183">
        <f t="shared" si="125"/>
        <v>0</v>
      </c>
      <c r="X185" s="183">
        <f t="shared" si="125"/>
        <v>0</v>
      </c>
      <c r="Y185" s="183">
        <f t="shared" si="125"/>
        <v>0</v>
      </c>
      <c r="Z185" s="183">
        <f t="shared" si="125"/>
        <v>0</v>
      </c>
      <c r="AA185" s="183">
        <f t="shared" si="125"/>
        <v>0</v>
      </c>
      <c r="AB185" s="183">
        <f t="shared" si="125"/>
        <v>0</v>
      </c>
      <c r="AC185" s="183">
        <f t="shared" si="125"/>
        <v>0</v>
      </c>
      <c r="AD185" s="183">
        <f t="shared" si="125"/>
        <v>0</v>
      </c>
      <c r="AE185" s="183">
        <f t="shared" si="125"/>
        <v>0</v>
      </c>
      <c r="AF185" s="196">
        <f t="shared" si="125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124"/>
        <v>0</v>
      </c>
      <c r="D186" s="183">
        <f t="shared" si="124"/>
        <v>0</v>
      </c>
      <c r="E186" s="183">
        <f t="shared" si="124"/>
        <v>0</v>
      </c>
      <c r="F186" s="183">
        <f t="shared" si="124"/>
        <v>0</v>
      </c>
      <c r="G186" s="183">
        <f t="shared" si="124"/>
        <v>0</v>
      </c>
      <c r="H186" s="183">
        <f t="shared" si="124"/>
        <v>0</v>
      </c>
      <c r="I186" s="183">
        <f t="shared" si="124"/>
        <v>0</v>
      </c>
      <c r="J186" s="183">
        <f t="shared" si="124"/>
        <v>0</v>
      </c>
      <c r="K186" s="183">
        <f t="shared" si="124"/>
        <v>0</v>
      </c>
      <c r="L186" s="183">
        <f t="shared" si="124"/>
        <v>0</v>
      </c>
      <c r="M186" s="183">
        <f t="shared" si="124"/>
        <v>0</v>
      </c>
      <c r="N186" s="183">
        <f t="shared" si="124"/>
        <v>0</v>
      </c>
      <c r="O186" s="183">
        <f t="shared" si="124"/>
        <v>0</v>
      </c>
      <c r="P186" s="183">
        <f t="shared" si="124"/>
        <v>0</v>
      </c>
      <c r="Q186" s="183">
        <f t="shared" si="124"/>
        <v>0</v>
      </c>
      <c r="R186" s="183">
        <f t="shared" si="124"/>
        <v>0</v>
      </c>
      <c r="S186" s="183">
        <f t="shared" si="125"/>
        <v>0</v>
      </c>
      <c r="T186" s="183">
        <f t="shared" si="125"/>
        <v>0</v>
      </c>
      <c r="U186" s="183">
        <f t="shared" si="125"/>
        <v>0</v>
      </c>
      <c r="V186" s="183">
        <f t="shared" si="125"/>
        <v>0</v>
      </c>
      <c r="W186" s="183">
        <f t="shared" si="125"/>
        <v>0</v>
      </c>
      <c r="X186" s="183">
        <f t="shared" si="125"/>
        <v>0</v>
      </c>
      <c r="Y186" s="183">
        <f t="shared" si="125"/>
        <v>0</v>
      </c>
      <c r="Z186" s="183">
        <f t="shared" si="125"/>
        <v>0</v>
      </c>
      <c r="AA186" s="183">
        <f t="shared" si="125"/>
        <v>0</v>
      </c>
      <c r="AB186" s="183">
        <f t="shared" si="125"/>
        <v>0</v>
      </c>
      <c r="AC186" s="183">
        <f t="shared" si="125"/>
        <v>0</v>
      </c>
      <c r="AD186" s="183">
        <f t="shared" si="125"/>
        <v>0</v>
      </c>
      <c r="AE186" s="183">
        <f t="shared" si="125"/>
        <v>0</v>
      </c>
      <c r="AF186" s="196">
        <f t="shared" si="125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124"/>
        <v>0</v>
      </c>
      <c r="D187" s="183">
        <f t="shared" si="124"/>
        <v>0</v>
      </c>
      <c r="E187" s="183">
        <f t="shared" si="124"/>
        <v>0</v>
      </c>
      <c r="F187" s="183">
        <f t="shared" si="124"/>
        <v>0</v>
      </c>
      <c r="G187" s="183">
        <f t="shared" si="124"/>
        <v>0</v>
      </c>
      <c r="H187" s="183">
        <f t="shared" si="124"/>
        <v>0</v>
      </c>
      <c r="I187" s="183">
        <f t="shared" si="124"/>
        <v>0</v>
      </c>
      <c r="J187" s="183">
        <f t="shared" si="124"/>
        <v>0</v>
      </c>
      <c r="K187" s="183">
        <f t="shared" si="124"/>
        <v>0</v>
      </c>
      <c r="L187" s="183">
        <f t="shared" si="124"/>
        <v>0</v>
      </c>
      <c r="M187" s="183">
        <f t="shared" si="124"/>
        <v>0</v>
      </c>
      <c r="N187" s="183">
        <f t="shared" si="124"/>
        <v>0</v>
      </c>
      <c r="O187" s="183">
        <f t="shared" si="124"/>
        <v>0</v>
      </c>
      <c r="P187" s="183">
        <f t="shared" si="124"/>
        <v>0</v>
      </c>
      <c r="Q187" s="183">
        <f t="shared" si="124"/>
        <v>0</v>
      </c>
      <c r="R187" s="183">
        <f t="shared" si="124"/>
        <v>0</v>
      </c>
      <c r="S187" s="183">
        <f t="shared" si="125"/>
        <v>0</v>
      </c>
      <c r="T187" s="183">
        <f t="shared" si="125"/>
        <v>0</v>
      </c>
      <c r="U187" s="183">
        <f t="shared" si="125"/>
        <v>0</v>
      </c>
      <c r="V187" s="183">
        <f t="shared" si="125"/>
        <v>0</v>
      </c>
      <c r="W187" s="183">
        <f t="shared" si="125"/>
        <v>0</v>
      </c>
      <c r="X187" s="183">
        <f t="shared" si="125"/>
        <v>0</v>
      </c>
      <c r="Y187" s="183">
        <f t="shared" si="125"/>
        <v>0</v>
      </c>
      <c r="Z187" s="183">
        <f t="shared" si="125"/>
        <v>0</v>
      </c>
      <c r="AA187" s="183">
        <f t="shared" si="125"/>
        <v>0</v>
      </c>
      <c r="AB187" s="183">
        <f t="shared" si="125"/>
        <v>0</v>
      </c>
      <c r="AC187" s="183">
        <f t="shared" si="125"/>
        <v>0</v>
      </c>
      <c r="AD187" s="183">
        <f t="shared" si="125"/>
        <v>0</v>
      </c>
      <c r="AE187" s="183">
        <f t="shared" si="125"/>
        <v>0</v>
      </c>
      <c r="AF187" s="196">
        <f t="shared" si="125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124"/>
        <v>0</v>
      </c>
      <c r="D188" s="183">
        <f t="shared" si="124"/>
        <v>0</v>
      </c>
      <c r="E188" s="183">
        <f t="shared" si="124"/>
        <v>0</v>
      </c>
      <c r="F188" s="183">
        <f t="shared" si="124"/>
        <v>0</v>
      </c>
      <c r="G188" s="183">
        <f t="shared" si="124"/>
        <v>0</v>
      </c>
      <c r="H188" s="183">
        <f t="shared" si="124"/>
        <v>0</v>
      </c>
      <c r="I188" s="183">
        <f t="shared" si="124"/>
        <v>0</v>
      </c>
      <c r="J188" s="183">
        <f t="shared" si="124"/>
        <v>0</v>
      </c>
      <c r="K188" s="183">
        <f t="shared" si="124"/>
        <v>0</v>
      </c>
      <c r="L188" s="183">
        <f t="shared" si="124"/>
        <v>0</v>
      </c>
      <c r="M188" s="183">
        <f t="shared" si="124"/>
        <v>0</v>
      </c>
      <c r="N188" s="183">
        <f t="shared" si="124"/>
        <v>0</v>
      </c>
      <c r="O188" s="183">
        <f t="shared" si="124"/>
        <v>0</v>
      </c>
      <c r="P188" s="183">
        <f t="shared" si="124"/>
        <v>0</v>
      </c>
      <c r="Q188" s="183">
        <f t="shared" si="124"/>
        <v>0</v>
      </c>
      <c r="R188" s="183">
        <f t="shared" si="124"/>
        <v>0</v>
      </c>
      <c r="S188" s="183">
        <f t="shared" si="125"/>
        <v>0</v>
      </c>
      <c r="T188" s="183">
        <f t="shared" si="125"/>
        <v>0</v>
      </c>
      <c r="U188" s="183">
        <f t="shared" si="125"/>
        <v>0</v>
      </c>
      <c r="V188" s="183">
        <f t="shared" si="125"/>
        <v>0</v>
      </c>
      <c r="W188" s="183">
        <f t="shared" si="125"/>
        <v>0</v>
      </c>
      <c r="X188" s="183">
        <f t="shared" si="125"/>
        <v>0</v>
      </c>
      <c r="Y188" s="183">
        <f t="shared" si="125"/>
        <v>0</v>
      </c>
      <c r="Z188" s="183">
        <f t="shared" si="125"/>
        <v>0</v>
      </c>
      <c r="AA188" s="183">
        <f t="shared" si="125"/>
        <v>0</v>
      </c>
      <c r="AB188" s="183">
        <f t="shared" si="125"/>
        <v>0</v>
      </c>
      <c r="AC188" s="183">
        <f t="shared" si="125"/>
        <v>0</v>
      </c>
      <c r="AD188" s="183">
        <f t="shared" si="125"/>
        <v>0</v>
      </c>
      <c r="AE188" s="183">
        <f t="shared" si="125"/>
        <v>0</v>
      </c>
      <c r="AF188" s="196">
        <f t="shared" si="125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124"/>
        <v>0</v>
      </c>
      <c r="D189" s="183">
        <f t="shared" si="124"/>
        <v>0</v>
      </c>
      <c r="E189" s="183">
        <f t="shared" si="124"/>
        <v>0</v>
      </c>
      <c r="F189" s="183">
        <f t="shared" si="124"/>
        <v>0</v>
      </c>
      <c r="G189" s="183">
        <f t="shared" si="124"/>
        <v>0</v>
      </c>
      <c r="H189" s="183">
        <f t="shared" si="124"/>
        <v>0</v>
      </c>
      <c r="I189" s="183">
        <f t="shared" si="124"/>
        <v>0</v>
      </c>
      <c r="J189" s="183">
        <f t="shared" si="124"/>
        <v>0</v>
      </c>
      <c r="K189" s="183">
        <f t="shared" si="124"/>
        <v>0</v>
      </c>
      <c r="L189" s="183">
        <f t="shared" si="124"/>
        <v>0</v>
      </c>
      <c r="M189" s="183">
        <f t="shared" si="124"/>
        <v>0</v>
      </c>
      <c r="N189" s="183">
        <f t="shared" si="124"/>
        <v>0</v>
      </c>
      <c r="O189" s="183">
        <f t="shared" si="124"/>
        <v>0</v>
      </c>
      <c r="P189" s="183">
        <f t="shared" si="124"/>
        <v>0</v>
      </c>
      <c r="Q189" s="183">
        <f t="shared" si="124"/>
        <v>0</v>
      </c>
      <c r="R189" s="183">
        <f t="shared" si="124"/>
        <v>0</v>
      </c>
      <c r="S189" s="183">
        <f t="shared" si="125"/>
        <v>0</v>
      </c>
      <c r="T189" s="183">
        <f t="shared" si="125"/>
        <v>0</v>
      </c>
      <c r="U189" s="183">
        <f t="shared" si="125"/>
        <v>0</v>
      </c>
      <c r="V189" s="183">
        <f t="shared" si="125"/>
        <v>0</v>
      </c>
      <c r="W189" s="183">
        <f t="shared" si="125"/>
        <v>0</v>
      </c>
      <c r="X189" s="183">
        <f t="shared" si="125"/>
        <v>0</v>
      </c>
      <c r="Y189" s="183">
        <f t="shared" si="125"/>
        <v>0</v>
      </c>
      <c r="Z189" s="183">
        <f t="shared" si="125"/>
        <v>0</v>
      </c>
      <c r="AA189" s="183">
        <f t="shared" si="125"/>
        <v>0</v>
      </c>
      <c r="AB189" s="183">
        <f t="shared" si="125"/>
        <v>0</v>
      </c>
      <c r="AC189" s="183">
        <f t="shared" si="125"/>
        <v>0</v>
      </c>
      <c r="AD189" s="183">
        <f t="shared" si="125"/>
        <v>0</v>
      </c>
      <c r="AE189" s="183">
        <f t="shared" si="125"/>
        <v>0</v>
      </c>
      <c r="AF189" s="196">
        <f t="shared" si="125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124"/>
        <v>0</v>
      </c>
      <c r="D190" s="183">
        <f t="shared" si="124"/>
        <v>0</v>
      </c>
      <c r="E190" s="183">
        <f t="shared" si="124"/>
        <v>0</v>
      </c>
      <c r="F190" s="183">
        <f t="shared" si="124"/>
        <v>0</v>
      </c>
      <c r="G190" s="183">
        <f t="shared" si="124"/>
        <v>0</v>
      </c>
      <c r="H190" s="183">
        <f t="shared" si="124"/>
        <v>0</v>
      </c>
      <c r="I190" s="183">
        <f t="shared" si="124"/>
        <v>0</v>
      </c>
      <c r="J190" s="183">
        <f t="shared" si="124"/>
        <v>0</v>
      </c>
      <c r="K190" s="183">
        <f t="shared" si="124"/>
        <v>0</v>
      </c>
      <c r="L190" s="183">
        <f t="shared" si="124"/>
        <v>0</v>
      </c>
      <c r="M190" s="183">
        <f t="shared" si="124"/>
        <v>0</v>
      </c>
      <c r="N190" s="183">
        <f t="shared" si="124"/>
        <v>0</v>
      </c>
      <c r="O190" s="183">
        <f t="shared" si="124"/>
        <v>0</v>
      </c>
      <c r="P190" s="183">
        <f t="shared" si="124"/>
        <v>0</v>
      </c>
      <c r="Q190" s="183">
        <f t="shared" si="124"/>
        <v>0</v>
      </c>
      <c r="R190" s="183">
        <f t="shared" si="124"/>
        <v>0</v>
      </c>
      <c r="S190" s="183">
        <f t="shared" si="125"/>
        <v>0</v>
      </c>
      <c r="T190" s="183">
        <f t="shared" si="125"/>
        <v>0</v>
      </c>
      <c r="U190" s="183">
        <f t="shared" si="125"/>
        <v>0</v>
      </c>
      <c r="V190" s="183">
        <f t="shared" si="125"/>
        <v>0</v>
      </c>
      <c r="W190" s="183">
        <f t="shared" si="125"/>
        <v>0</v>
      </c>
      <c r="X190" s="183">
        <f t="shared" si="125"/>
        <v>0</v>
      </c>
      <c r="Y190" s="183">
        <f t="shared" si="125"/>
        <v>0</v>
      </c>
      <c r="Z190" s="183">
        <f t="shared" si="125"/>
        <v>0</v>
      </c>
      <c r="AA190" s="183">
        <f t="shared" si="125"/>
        <v>0</v>
      </c>
      <c r="AB190" s="183">
        <f t="shared" si="125"/>
        <v>0</v>
      </c>
      <c r="AC190" s="183">
        <f t="shared" si="125"/>
        <v>0</v>
      </c>
      <c r="AD190" s="183">
        <f t="shared" si="125"/>
        <v>0</v>
      </c>
      <c r="AE190" s="183">
        <f t="shared" si="125"/>
        <v>0</v>
      </c>
      <c r="AF190" s="196">
        <f t="shared" si="125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124"/>
        <v>0</v>
      </c>
      <c r="D191" s="183">
        <f t="shared" si="124"/>
        <v>0</v>
      </c>
      <c r="E191" s="183">
        <f t="shared" si="124"/>
        <v>0</v>
      </c>
      <c r="F191" s="183">
        <f t="shared" si="124"/>
        <v>0</v>
      </c>
      <c r="G191" s="183">
        <f t="shared" si="124"/>
        <v>0</v>
      </c>
      <c r="H191" s="183">
        <f t="shared" si="124"/>
        <v>0</v>
      </c>
      <c r="I191" s="183">
        <f t="shared" si="124"/>
        <v>0</v>
      </c>
      <c r="J191" s="183">
        <f t="shared" si="124"/>
        <v>0</v>
      </c>
      <c r="K191" s="183">
        <f t="shared" si="124"/>
        <v>0</v>
      </c>
      <c r="L191" s="183">
        <f t="shared" si="124"/>
        <v>0</v>
      </c>
      <c r="M191" s="183">
        <f t="shared" si="124"/>
        <v>0</v>
      </c>
      <c r="N191" s="183">
        <f t="shared" si="124"/>
        <v>0</v>
      </c>
      <c r="O191" s="183">
        <f t="shared" si="124"/>
        <v>0</v>
      </c>
      <c r="P191" s="183">
        <f t="shared" si="124"/>
        <v>0</v>
      </c>
      <c r="Q191" s="183">
        <f t="shared" si="124"/>
        <v>0</v>
      </c>
      <c r="R191" s="183">
        <f t="shared" si="124"/>
        <v>0</v>
      </c>
      <c r="S191" s="183">
        <f t="shared" si="125"/>
        <v>0</v>
      </c>
      <c r="T191" s="183">
        <f t="shared" si="125"/>
        <v>0</v>
      </c>
      <c r="U191" s="183">
        <f t="shared" si="125"/>
        <v>0</v>
      </c>
      <c r="V191" s="183">
        <f t="shared" si="125"/>
        <v>0</v>
      </c>
      <c r="W191" s="183">
        <f t="shared" si="125"/>
        <v>0</v>
      </c>
      <c r="X191" s="183">
        <f t="shared" si="125"/>
        <v>0</v>
      </c>
      <c r="Y191" s="183">
        <f t="shared" si="125"/>
        <v>0</v>
      </c>
      <c r="Z191" s="183">
        <f t="shared" si="125"/>
        <v>0</v>
      </c>
      <c r="AA191" s="183">
        <f t="shared" si="125"/>
        <v>0</v>
      </c>
      <c r="AB191" s="183">
        <f t="shared" si="125"/>
        <v>0</v>
      </c>
      <c r="AC191" s="183">
        <f t="shared" si="125"/>
        <v>0</v>
      </c>
      <c r="AD191" s="183">
        <f t="shared" si="125"/>
        <v>0</v>
      </c>
      <c r="AE191" s="183">
        <f t="shared" si="125"/>
        <v>0</v>
      </c>
      <c r="AF191" s="196">
        <f t="shared" si="125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124"/>
        <v>0</v>
      </c>
      <c r="D192" s="183">
        <f t="shared" si="124"/>
        <v>0</v>
      </c>
      <c r="E192" s="183">
        <f t="shared" si="124"/>
        <v>0</v>
      </c>
      <c r="F192" s="183">
        <f t="shared" si="124"/>
        <v>0</v>
      </c>
      <c r="G192" s="183">
        <f t="shared" si="124"/>
        <v>0</v>
      </c>
      <c r="H192" s="183">
        <f t="shared" si="124"/>
        <v>0</v>
      </c>
      <c r="I192" s="183">
        <f t="shared" si="124"/>
        <v>0</v>
      </c>
      <c r="J192" s="183">
        <f t="shared" si="124"/>
        <v>0</v>
      </c>
      <c r="K192" s="183">
        <f t="shared" si="124"/>
        <v>0</v>
      </c>
      <c r="L192" s="183">
        <f t="shared" si="124"/>
        <v>0</v>
      </c>
      <c r="M192" s="183">
        <f t="shared" si="124"/>
        <v>0</v>
      </c>
      <c r="N192" s="183">
        <f t="shared" si="124"/>
        <v>0</v>
      </c>
      <c r="O192" s="183">
        <f t="shared" si="124"/>
        <v>0</v>
      </c>
      <c r="P192" s="183">
        <f t="shared" si="124"/>
        <v>0</v>
      </c>
      <c r="Q192" s="183">
        <f t="shared" si="124"/>
        <v>0</v>
      </c>
      <c r="R192" s="183">
        <f t="shared" si="124"/>
        <v>0</v>
      </c>
      <c r="S192" s="183">
        <f t="shared" si="125"/>
        <v>0</v>
      </c>
      <c r="T192" s="183">
        <f t="shared" si="125"/>
        <v>0</v>
      </c>
      <c r="U192" s="183">
        <f t="shared" si="125"/>
        <v>0</v>
      </c>
      <c r="V192" s="183">
        <f t="shared" si="125"/>
        <v>0</v>
      </c>
      <c r="W192" s="183">
        <f t="shared" si="125"/>
        <v>0</v>
      </c>
      <c r="X192" s="183">
        <f t="shared" si="125"/>
        <v>0</v>
      </c>
      <c r="Y192" s="183">
        <f t="shared" si="125"/>
        <v>0</v>
      </c>
      <c r="Z192" s="183">
        <f t="shared" si="125"/>
        <v>0</v>
      </c>
      <c r="AA192" s="183">
        <f t="shared" si="125"/>
        <v>0</v>
      </c>
      <c r="AB192" s="183">
        <f t="shared" si="125"/>
        <v>0</v>
      </c>
      <c r="AC192" s="183">
        <f t="shared" si="125"/>
        <v>0</v>
      </c>
      <c r="AD192" s="183">
        <f t="shared" si="125"/>
        <v>0</v>
      </c>
      <c r="AE192" s="183">
        <f t="shared" si="125"/>
        <v>0</v>
      </c>
      <c r="AF192" s="196">
        <f t="shared" si="125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124"/>
        <v>0</v>
      </c>
      <c r="D193" s="183">
        <f t="shared" si="124"/>
        <v>0</v>
      </c>
      <c r="E193" s="183">
        <f t="shared" si="124"/>
        <v>0</v>
      </c>
      <c r="F193" s="183">
        <f t="shared" si="124"/>
        <v>0</v>
      </c>
      <c r="G193" s="183">
        <f t="shared" si="124"/>
        <v>0</v>
      </c>
      <c r="H193" s="183">
        <f t="shared" si="124"/>
        <v>0</v>
      </c>
      <c r="I193" s="183">
        <f t="shared" si="124"/>
        <v>0</v>
      </c>
      <c r="J193" s="183">
        <f t="shared" si="124"/>
        <v>0</v>
      </c>
      <c r="K193" s="183">
        <f t="shared" si="124"/>
        <v>0</v>
      </c>
      <c r="L193" s="183">
        <f t="shared" si="124"/>
        <v>0</v>
      </c>
      <c r="M193" s="183">
        <f t="shared" si="124"/>
        <v>0</v>
      </c>
      <c r="N193" s="183">
        <f t="shared" si="124"/>
        <v>0</v>
      </c>
      <c r="O193" s="183">
        <f t="shared" si="124"/>
        <v>0</v>
      </c>
      <c r="P193" s="183">
        <f t="shared" si="124"/>
        <v>0</v>
      </c>
      <c r="Q193" s="183">
        <f t="shared" si="124"/>
        <v>0</v>
      </c>
      <c r="R193" s="183">
        <f t="shared" si="124"/>
        <v>0</v>
      </c>
      <c r="S193" s="183">
        <f t="shared" si="125"/>
        <v>0</v>
      </c>
      <c r="T193" s="183">
        <f t="shared" si="125"/>
        <v>0</v>
      </c>
      <c r="U193" s="183">
        <f t="shared" si="125"/>
        <v>0</v>
      </c>
      <c r="V193" s="183">
        <f t="shared" si="125"/>
        <v>0</v>
      </c>
      <c r="W193" s="183">
        <f t="shared" si="125"/>
        <v>0</v>
      </c>
      <c r="X193" s="183">
        <f t="shared" si="125"/>
        <v>0</v>
      </c>
      <c r="Y193" s="183">
        <f t="shared" si="125"/>
        <v>0</v>
      </c>
      <c r="Z193" s="183">
        <f t="shared" si="125"/>
        <v>0</v>
      </c>
      <c r="AA193" s="183">
        <f t="shared" si="125"/>
        <v>0</v>
      </c>
      <c r="AB193" s="183">
        <f t="shared" si="125"/>
        <v>0</v>
      </c>
      <c r="AC193" s="183">
        <f t="shared" si="125"/>
        <v>0</v>
      </c>
      <c r="AD193" s="183">
        <f t="shared" si="125"/>
        <v>0</v>
      </c>
      <c r="AE193" s="183">
        <f t="shared" si="125"/>
        <v>0</v>
      </c>
      <c r="AF193" s="196">
        <f t="shared" si="125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124"/>
        <v>0</v>
      </c>
      <c r="D194" s="183">
        <f t="shared" si="124"/>
        <v>0</v>
      </c>
      <c r="E194" s="183">
        <f t="shared" si="124"/>
        <v>0</v>
      </c>
      <c r="F194" s="183">
        <f t="shared" si="124"/>
        <v>0</v>
      </c>
      <c r="G194" s="183">
        <f t="shared" si="124"/>
        <v>0</v>
      </c>
      <c r="H194" s="183">
        <f t="shared" si="124"/>
        <v>0</v>
      </c>
      <c r="I194" s="183">
        <f t="shared" si="124"/>
        <v>0</v>
      </c>
      <c r="J194" s="183">
        <f t="shared" si="124"/>
        <v>0</v>
      </c>
      <c r="K194" s="183">
        <f t="shared" si="124"/>
        <v>0</v>
      </c>
      <c r="L194" s="183">
        <f t="shared" si="124"/>
        <v>0</v>
      </c>
      <c r="M194" s="183">
        <f t="shared" si="124"/>
        <v>0</v>
      </c>
      <c r="N194" s="183">
        <f t="shared" si="124"/>
        <v>0</v>
      </c>
      <c r="O194" s="183">
        <f t="shared" si="124"/>
        <v>0</v>
      </c>
      <c r="P194" s="183">
        <f t="shared" si="124"/>
        <v>0</v>
      </c>
      <c r="Q194" s="183">
        <f t="shared" si="124"/>
        <v>0</v>
      </c>
      <c r="R194" s="183">
        <f t="shared" si="124"/>
        <v>0</v>
      </c>
      <c r="S194" s="183">
        <f t="shared" si="125"/>
        <v>0</v>
      </c>
      <c r="T194" s="183">
        <f t="shared" si="125"/>
        <v>0</v>
      </c>
      <c r="U194" s="183">
        <f t="shared" si="125"/>
        <v>0</v>
      </c>
      <c r="V194" s="183">
        <f t="shared" si="125"/>
        <v>0</v>
      </c>
      <c r="W194" s="183">
        <f t="shared" si="125"/>
        <v>0</v>
      </c>
      <c r="X194" s="183">
        <f t="shared" si="125"/>
        <v>0</v>
      </c>
      <c r="Y194" s="183">
        <f t="shared" si="125"/>
        <v>0</v>
      </c>
      <c r="Z194" s="183">
        <f t="shared" si="125"/>
        <v>0</v>
      </c>
      <c r="AA194" s="183">
        <f t="shared" si="125"/>
        <v>0</v>
      </c>
      <c r="AB194" s="183">
        <f t="shared" si="125"/>
        <v>0</v>
      </c>
      <c r="AC194" s="183">
        <f t="shared" si="125"/>
        <v>0</v>
      </c>
      <c r="AD194" s="183">
        <f t="shared" si="125"/>
        <v>0</v>
      </c>
      <c r="AE194" s="183">
        <f t="shared" si="125"/>
        <v>0</v>
      </c>
      <c r="AF194" s="196">
        <f t="shared" si="125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124"/>
        <v>0</v>
      </c>
      <c r="D195" s="183">
        <f t="shared" si="124"/>
        <v>0</v>
      </c>
      <c r="E195" s="183">
        <f t="shared" si="124"/>
        <v>0</v>
      </c>
      <c r="F195" s="183">
        <f t="shared" si="124"/>
        <v>0</v>
      </c>
      <c r="G195" s="183">
        <f t="shared" si="124"/>
        <v>0</v>
      </c>
      <c r="H195" s="183">
        <f t="shared" si="124"/>
        <v>0</v>
      </c>
      <c r="I195" s="183">
        <f t="shared" si="124"/>
        <v>0</v>
      </c>
      <c r="J195" s="183">
        <f t="shared" si="124"/>
        <v>0</v>
      </c>
      <c r="K195" s="183">
        <f t="shared" si="124"/>
        <v>0</v>
      </c>
      <c r="L195" s="183">
        <f t="shared" si="124"/>
        <v>0</v>
      </c>
      <c r="M195" s="183">
        <f t="shared" si="124"/>
        <v>0</v>
      </c>
      <c r="N195" s="183">
        <f t="shared" si="124"/>
        <v>0</v>
      </c>
      <c r="O195" s="183">
        <f t="shared" si="124"/>
        <v>0</v>
      </c>
      <c r="P195" s="183">
        <f t="shared" si="124"/>
        <v>0</v>
      </c>
      <c r="Q195" s="183">
        <f t="shared" si="124"/>
        <v>0</v>
      </c>
      <c r="R195" s="183">
        <f t="shared" ref="R195:AF213" si="126">Q195</f>
        <v>0</v>
      </c>
      <c r="S195" s="183">
        <f t="shared" si="126"/>
        <v>0</v>
      </c>
      <c r="T195" s="183">
        <f t="shared" si="126"/>
        <v>0</v>
      </c>
      <c r="U195" s="183">
        <f t="shared" si="126"/>
        <v>0</v>
      </c>
      <c r="V195" s="183">
        <f t="shared" si="126"/>
        <v>0</v>
      </c>
      <c r="W195" s="183">
        <f t="shared" si="126"/>
        <v>0</v>
      </c>
      <c r="X195" s="183">
        <f t="shared" si="126"/>
        <v>0</v>
      </c>
      <c r="Y195" s="183">
        <f t="shared" si="126"/>
        <v>0</v>
      </c>
      <c r="Z195" s="183">
        <f t="shared" si="126"/>
        <v>0</v>
      </c>
      <c r="AA195" s="183">
        <f t="shared" si="126"/>
        <v>0</v>
      </c>
      <c r="AB195" s="183">
        <f t="shared" si="125"/>
        <v>0</v>
      </c>
      <c r="AC195" s="183">
        <f t="shared" si="125"/>
        <v>0</v>
      </c>
      <c r="AD195" s="183">
        <f t="shared" si="126"/>
        <v>0</v>
      </c>
      <c r="AE195" s="183">
        <f t="shared" si="126"/>
        <v>0</v>
      </c>
      <c r="AF195" s="196">
        <f t="shared" si="126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127">B196</f>
        <v>0</v>
      </c>
      <c r="D196" s="183">
        <f t="shared" si="127"/>
        <v>0</v>
      </c>
      <c r="E196" s="183">
        <f t="shared" si="127"/>
        <v>0</v>
      </c>
      <c r="F196" s="183">
        <f t="shared" si="127"/>
        <v>0</v>
      </c>
      <c r="G196" s="183">
        <f t="shared" si="127"/>
        <v>0</v>
      </c>
      <c r="H196" s="183">
        <f t="shared" si="127"/>
        <v>0</v>
      </c>
      <c r="I196" s="183">
        <f t="shared" si="127"/>
        <v>0</v>
      </c>
      <c r="J196" s="183">
        <f t="shared" si="127"/>
        <v>0</v>
      </c>
      <c r="K196" s="183">
        <f t="shared" si="127"/>
        <v>0</v>
      </c>
      <c r="L196" s="183">
        <f t="shared" si="127"/>
        <v>0</v>
      </c>
      <c r="M196" s="183">
        <f t="shared" si="127"/>
        <v>0</v>
      </c>
      <c r="N196" s="183">
        <f t="shared" si="127"/>
        <v>0</v>
      </c>
      <c r="O196" s="183">
        <f t="shared" si="127"/>
        <v>0</v>
      </c>
      <c r="P196" s="183">
        <f t="shared" si="127"/>
        <v>0</v>
      </c>
      <c r="Q196" s="183">
        <f t="shared" si="127"/>
        <v>0</v>
      </c>
      <c r="R196" s="183">
        <f t="shared" si="127"/>
        <v>0</v>
      </c>
      <c r="S196" s="183">
        <f t="shared" si="126"/>
        <v>0</v>
      </c>
      <c r="T196" s="183">
        <f t="shared" si="126"/>
        <v>0</v>
      </c>
      <c r="U196" s="183">
        <f t="shared" si="126"/>
        <v>0</v>
      </c>
      <c r="V196" s="183">
        <f t="shared" si="126"/>
        <v>0</v>
      </c>
      <c r="W196" s="183">
        <f t="shared" si="126"/>
        <v>0</v>
      </c>
      <c r="X196" s="183">
        <f t="shared" si="126"/>
        <v>0</v>
      </c>
      <c r="Y196" s="183">
        <f t="shared" si="126"/>
        <v>0</v>
      </c>
      <c r="Z196" s="183">
        <f t="shared" si="126"/>
        <v>0</v>
      </c>
      <c r="AA196" s="183">
        <f t="shared" si="126"/>
        <v>0</v>
      </c>
      <c r="AB196" s="183">
        <f t="shared" si="126"/>
        <v>0</v>
      </c>
      <c r="AC196" s="183">
        <f t="shared" si="126"/>
        <v>0</v>
      </c>
      <c r="AD196" s="183">
        <f t="shared" si="126"/>
        <v>0</v>
      </c>
      <c r="AE196" s="183">
        <f t="shared" si="126"/>
        <v>0</v>
      </c>
      <c r="AF196" s="196">
        <f t="shared" si="126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127"/>
        <v>0</v>
      </c>
      <c r="D197" s="183">
        <f t="shared" si="127"/>
        <v>0</v>
      </c>
      <c r="E197" s="183">
        <f t="shared" si="127"/>
        <v>0</v>
      </c>
      <c r="F197" s="183">
        <f t="shared" si="127"/>
        <v>0</v>
      </c>
      <c r="G197" s="183">
        <f t="shared" si="127"/>
        <v>0</v>
      </c>
      <c r="H197" s="183">
        <f t="shared" si="127"/>
        <v>0</v>
      </c>
      <c r="I197" s="183">
        <f t="shared" si="127"/>
        <v>0</v>
      </c>
      <c r="J197" s="183">
        <f t="shared" si="127"/>
        <v>0</v>
      </c>
      <c r="K197" s="183">
        <f t="shared" si="127"/>
        <v>0</v>
      </c>
      <c r="L197" s="183">
        <f t="shared" si="127"/>
        <v>0</v>
      </c>
      <c r="M197" s="183">
        <f t="shared" si="127"/>
        <v>0</v>
      </c>
      <c r="N197" s="183">
        <f t="shared" si="127"/>
        <v>0</v>
      </c>
      <c r="O197" s="183">
        <f t="shared" si="127"/>
        <v>0</v>
      </c>
      <c r="P197" s="183">
        <f t="shared" si="127"/>
        <v>0</v>
      </c>
      <c r="Q197" s="183">
        <f t="shared" si="127"/>
        <v>0</v>
      </c>
      <c r="R197" s="183">
        <f t="shared" si="127"/>
        <v>0</v>
      </c>
      <c r="S197" s="183">
        <f t="shared" si="126"/>
        <v>0</v>
      </c>
      <c r="T197" s="183">
        <f t="shared" si="126"/>
        <v>0</v>
      </c>
      <c r="U197" s="183">
        <f t="shared" si="126"/>
        <v>0</v>
      </c>
      <c r="V197" s="183">
        <f t="shared" si="126"/>
        <v>0</v>
      </c>
      <c r="W197" s="183">
        <f t="shared" si="126"/>
        <v>0</v>
      </c>
      <c r="X197" s="183">
        <f t="shared" si="126"/>
        <v>0</v>
      </c>
      <c r="Y197" s="183">
        <f t="shared" si="126"/>
        <v>0</v>
      </c>
      <c r="Z197" s="183">
        <f t="shared" si="126"/>
        <v>0</v>
      </c>
      <c r="AA197" s="183">
        <f t="shared" si="126"/>
        <v>0</v>
      </c>
      <c r="AB197" s="183">
        <f t="shared" si="126"/>
        <v>0</v>
      </c>
      <c r="AC197" s="183">
        <f t="shared" si="126"/>
        <v>0</v>
      </c>
      <c r="AD197" s="183">
        <f t="shared" si="126"/>
        <v>0</v>
      </c>
      <c r="AE197" s="183">
        <f t="shared" si="126"/>
        <v>0</v>
      </c>
      <c r="AF197" s="196">
        <f t="shared" si="126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127"/>
        <v>0</v>
      </c>
      <c r="D198" s="183">
        <f t="shared" si="127"/>
        <v>0</v>
      </c>
      <c r="E198" s="183">
        <f t="shared" si="127"/>
        <v>0</v>
      </c>
      <c r="F198" s="183">
        <f t="shared" si="127"/>
        <v>0</v>
      </c>
      <c r="G198" s="183">
        <f t="shared" si="127"/>
        <v>0</v>
      </c>
      <c r="H198" s="183">
        <f t="shared" si="127"/>
        <v>0</v>
      </c>
      <c r="I198" s="183">
        <f t="shared" si="127"/>
        <v>0</v>
      </c>
      <c r="J198" s="183">
        <f t="shared" si="127"/>
        <v>0</v>
      </c>
      <c r="K198" s="183">
        <f t="shared" si="127"/>
        <v>0</v>
      </c>
      <c r="L198" s="183">
        <f t="shared" si="127"/>
        <v>0</v>
      </c>
      <c r="M198" s="183">
        <f t="shared" si="127"/>
        <v>0</v>
      </c>
      <c r="N198" s="183">
        <f t="shared" si="127"/>
        <v>0</v>
      </c>
      <c r="O198" s="183">
        <f t="shared" si="127"/>
        <v>0</v>
      </c>
      <c r="P198" s="183">
        <f t="shared" si="127"/>
        <v>0</v>
      </c>
      <c r="Q198" s="183">
        <f t="shared" si="127"/>
        <v>0</v>
      </c>
      <c r="R198" s="183">
        <f t="shared" si="127"/>
        <v>0</v>
      </c>
      <c r="S198" s="183">
        <f t="shared" si="126"/>
        <v>0</v>
      </c>
      <c r="T198" s="183">
        <f t="shared" si="126"/>
        <v>0</v>
      </c>
      <c r="U198" s="183">
        <f t="shared" si="126"/>
        <v>0</v>
      </c>
      <c r="V198" s="183">
        <f t="shared" si="126"/>
        <v>0</v>
      </c>
      <c r="W198" s="183">
        <f t="shared" si="126"/>
        <v>0</v>
      </c>
      <c r="X198" s="183">
        <f t="shared" si="126"/>
        <v>0</v>
      </c>
      <c r="Y198" s="183">
        <f t="shared" si="126"/>
        <v>0</v>
      </c>
      <c r="Z198" s="183">
        <f t="shared" si="126"/>
        <v>0</v>
      </c>
      <c r="AA198" s="183">
        <f t="shared" si="126"/>
        <v>0</v>
      </c>
      <c r="AB198" s="183">
        <f t="shared" si="126"/>
        <v>0</v>
      </c>
      <c r="AC198" s="183">
        <f t="shared" si="126"/>
        <v>0</v>
      </c>
      <c r="AD198" s="183">
        <f t="shared" si="126"/>
        <v>0</v>
      </c>
      <c r="AE198" s="183">
        <f t="shared" si="126"/>
        <v>0</v>
      </c>
      <c r="AF198" s="196">
        <f t="shared" si="126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127"/>
        <v>0</v>
      </c>
      <c r="D199" s="183">
        <f t="shared" si="127"/>
        <v>0</v>
      </c>
      <c r="E199" s="183">
        <f t="shared" si="127"/>
        <v>0</v>
      </c>
      <c r="F199" s="183">
        <f t="shared" si="127"/>
        <v>0</v>
      </c>
      <c r="G199" s="183">
        <f t="shared" si="127"/>
        <v>0</v>
      </c>
      <c r="H199" s="183">
        <f t="shared" si="127"/>
        <v>0</v>
      </c>
      <c r="I199" s="183">
        <f t="shared" si="127"/>
        <v>0</v>
      </c>
      <c r="J199" s="183">
        <f t="shared" si="127"/>
        <v>0</v>
      </c>
      <c r="K199" s="183">
        <f t="shared" si="127"/>
        <v>0</v>
      </c>
      <c r="L199" s="183">
        <f t="shared" si="127"/>
        <v>0</v>
      </c>
      <c r="M199" s="183">
        <f t="shared" si="127"/>
        <v>0</v>
      </c>
      <c r="N199" s="183">
        <f t="shared" si="127"/>
        <v>0</v>
      </c>
      <c r="O199" s="183">
        <f t="shared" si="127"/>
        <v>0</v>
      </c>
      <c r="P199" s="183">
        <f t="shared" si="127"/>
        <v>0</v>
      </c>
      <c r="Q199" s="183">
        <f t="shared" si="127"/>
        <v>0</v>
      </c>
      <c r="R199" s="183">
        <f t="shared" si="127"/>
        <v>0</v>
      </c>
      <c r="S199" s="183">
        <f t="shared" si="126"/>
        <v>0</v>
      </c>
      <c r="T199" s="183">
        <f t="shared" si="126"/>
        <v>0</v>
      </c>
      <c r="U199" s="183">
        <f t="shared" si="126"/>
        <v>0</v>
      </c>
      <c r="V199" s="183">
        <f t="shared" si="126"/>
        <v>0</v>
      </c>
      <c r="W199" s="183">
        <f t="shared" si="126"/>
        <v>0</v>
      </c>
      <c r="X199" s="183">
        <f t="shared" si="126"/>
        <v>0</v>
      </c>
      <c r="Y199" s="183">
        <f t="shared" si="126"/>
        <v>0</v>
      </c>
      <c r="Z199" s="183">
        <f t="shared" si="126"/>
        <v>0</v>
      </c>
      <c r="AA199" s="183">
        <f t="shared" si="126"/>
        <v>0</v>
      </c>
      <c r="AB199" s="183">
        <f t="shared" si="126"/>
        <v>0</v>
      </c>
      <c r="AC199" s="183">
        <f t="shared" si="126"/>
        <v>0</v>
      </c>
      <c r="AD199" s="183">
        <f t="shared" si="126"/>
        <v>0</v>
      </c>
      <c r="AE199" s="183">
        <f t="shared" si="126"/>
        <v>0</v>
      </c>
      <c r="AF199" s="196">
        <f t="shared" si="126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127"/>
        <v>0</v>
      </c>
      <c r="D200" s="183">
        <f t="shared" si="127"/>
        <v>0</v>
      </c>
      <c r="E200" s="183">
        <f t="shared" si="127"/>
        <v>0</v>
      </c>
      <c r="F200" s="183">
        <f t="shared" si="127"/>
        <v>0</v>
      </c>
      <c r="G200" s="183">
        <f t="shared" si="127"/>
        <v>0</v>
      </c>
      <c r="H200" s="183">
        <f t="shared" si="127"/>
        <v>0</v>
      </c>
      <c r="I200" s="183">
        <f t="shared" si="127"/>
        <v>0</v>
      </c>
      <c r="J200" s="183">
        <f t="shared" si="127"/>
        <v>0</v>
      </c>
      <c r="K200" s="183">
        <f t="shared" si="127"/>
        <v>0</v>
      </c>
      <c r="L200" s="183">
        <f t="shared" si="127"/>
        <v>0</v>
      </c>
      <c r="M200" s="183">
        <f t="shared" si="127"/>
        <v>0</v>
      </c>
      <c r="N200" s="183">
        <f t="shared" si="127"/>
        <v>0</v>
      </c>
      <c r="O200" s="183">
        <f t="shared" si="127"/>
        <v>0</v>
      </c>
      <c r="P200" s="183">
        <f t="shared" si="127"/>
        <v>0</v>
      </c>
      <c r="Q200" s="183">
        <f t="shared" si="127"/>
        <v>0</v>
      </c>
      <c r="R200" s="183">
        <f t="shared" si="127"/>
        <v>0</v>
      </c>
      <c r="S200" s="183">
        <f t="shared" si="126"/>
        <v>0</v>
      </c>
      <c r="T200" s="183">
        <f t="shared" si="126"/>
        <v>0</v>
      </c>
      <c r="U200" s="183">
        <f t="shared" si="126"/>
        <v>0</v>
      </c>
      <c r="V200" s="183">
        <f t="shared" si="126"/>
        <v>0</v>
      </c>
      <c r="W200" s="183">
        <f t="shared" si="126"/>
        <v>0</v>
      </c>
      <c r="X200" s="183">
        <f t="shared" si="126"/>
        <v>0</v>
      </c>
      <c r="Y200" s="183">
        <f t="shared" si="126"/>
        <v>0</v>
      </c>
      <c r="Z200" s="183">
        <f t="shared" si="126"/>
        <v>0</v>
      </c>
      <c r="AA200" s="183">
        <f t="shared" si="126"/>
        <v>0</v>
      </c>
      <c r="AB200" s="183">
        <f t="shared" si="126"/>
        <v>0</v>
      </c>
      <c r="AC200" s="183">
        <f t="shared" si="126"/>
        <v>0</v>
      </c>
      <c r="AD200" s="183">
        <f t="shared" si="126"/>
        <v>0</v>
      </c>
      <c r="AE200" s="183">
        <f t="shared" si="126"/>
        <v>0</v>
      </c>
      <c r="AF200" s="196">
        <f t="shared" si="126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27"/>
        <v>0</v>
      </c>
      <c r="D201" s="183">
        <f t="shared" si="127"/>
        <v>0</v>
      </c>
      <c r="E201" s="183">
        <f t="shared" si="127"/>
        <v>0</v>
      </c>
      <c r="F201" s="183">
        <f t="shared" si="127"/>
        <v>0</v>
      </c>
      <c r="G201" s="183">
        <f t="shared" si="127"/>
        <v>0</v>
      </c>
      <c r="H201" s="183">
        <f t="shared" si="127"/>
        <v>0</v>
      </c>
      <c r="I201" s="183">
        <f t="shared" si="127"/>
        <v>0</v>
      </c>
      <c r="J201" s="183">
        <f t="shared" si="127"/>
        <v>0</v>
      </c>
      <c r="K201" s="183">
        <f t="shared" si="127"/>
        <v>0</v>
      </c>
      <c r="L201" s="183">
        <f t="shared" si="127"/>
        <v>0</v>
      </c>
      <c r="M201" s="183">
        <f t="shared" si="127"/>
        <v>0</v>
      </c>
      <c r="N201" s="183">
        <f t="shared" si="127"/>
        <v>0</v>
      </c>
      <c r="O201" s="183">
        <f t="shared" si="127"/>
        <v>0</v>
      </c>
      <c r="P201" s="183">
        <f t="shared" si="127"/>
        <v>0</v>
      </c>
      <c r="Q201" s="183">
        <f t="shared" si="127"/>
        <v>0</v>
      </c>
      <c r="R201" s="183">
        <f t="shared" si="127"/>
        <v>0</v>
      </c>
      <c r="S201" s="183">
        <f t="shared" si="126"/>
        <v>0</v>
      </c>
      <c r="T201" s="183">
        <f t="shared" si="126"/>
        <v>0</v>
      </c>
      <c r="U201" s="183">
        <f t="shared" si="126"/>
        <v>0</v>
      </c>
      <c r="V201" s="183">
        <f t="shared" si="126"/>
        <v>0</v>
      </c>
      <c r="W201" s="183">
        <f t="shared" si="126"/>
        <v>0</v>
      </c>
      <c r="X201" s="183">
        <f t="shared" si="126"/>
        <v>0</v>
      </c>
      <c r="Y201" s="183">
        <f t="shared" si="126"/>
        <v>0</v>
      </c>
      <c r="Z201" s="183">
        <f t="shared" si="126"/>
        <v>0</v>
      </c>
      <c r="AA201" s="183">
        <f t="shared" si="126"/>
        <v>0</v>
      </c>
      <c r="AB201" s="183">
        <f t="shared" si="126"/>
        <v>0</v>
      </c>
      <c r="AC201" s="183">
        <f t="shared" si="126"/>
        <v>0</v>
      </c>
      <c r="AD201" s="183">
        <f t="shared" si="126"/>
        <v>0</v>
      </c>
      <c r="AE201" s="183">
        <f t="shared" si="126"/>
        <v>0</v>
      </c>
      <c r="AF201" s="196">
        <f t="shared" si="126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27"/>
        <v>0</v>
      </c>
      <c r="D202" s="183">
        <f t="shared" si="127"/>
        <v>0</v>
      </c>
      <c r="E202" s="183">
        <f t="shared" si="127"/>
        <v>0</v>
      </c>
      <c r="F202" s="183">
        <f t="shared" si="127"/>
        <v>0</v>
      </c>
      <c r="G202" s="183">
        <f t="shared" si="127"/>
        <v>0</v>
      </c>
      <c r="H202" s="183">
        <f t="shared" si="127"/>
        <v>0</v>
      </c>
      <c r="I202" s="183">
        <f t="shared" si="127"/>
        <v>0</v>
      </c>
      <c r="J202" s="183">
        <f t="shared" si="127"/>
        <v>0</v>
      </c>
      <c r="K202" s="183">
        <f t="shared" si="127"/>
        <v>0</v>
      </c>
      <c r="L202" s="183">
        <f t="shared" si="127"/>
        <v>0</v>
      </c>
      <c r="M202" s="183">
        <f t="shared" si="127"/>
        <v>0</v>
      </c>
      <c r="N202" s="183">
        <f t="shared" si="127"/>
        <v>0</v>
      </c>
      <c r="O202" s="183">
        <f t="shared" si="127"/>
        <v>0</v>
      </c>
      <c r="P202" s="183">
        <f t="shared" si="127"/>
        <v>0</v>
      </c>
      <c r="Q202" s="183">
        <f t="shared" si="127"/>
        <v>0</v>
      </c>
      <c r="R202" s="183">
        <f t="shared" si="127"/>
        <v>0</v>
      </c>
      <c r="S202" s="183">
        <f t="shared" si="126"/>
        <v>0</v>
      </c>
      <c r="T202" s="183">
        <f t="shared" si="126"/>
        <v>0</v>
      </c>
      <c r="U202" s="183">
        <f t="shared" si="126"/>
        <v>0</v>
      </c>
      <c r="V202" s="183">
        <f t="shared" si="126"/>
        <v>0</v>
      </c>
      <c r="W202" s="183">
        <f t="shared" si="126"/>
        <v>0</v>
      </c>
      <c r="X202" s="183">
        <f t="shared" si="126"/>
        <v>0</v>
      </c>
      <c r="Y202" s="183">
        <f t="shared" si="126"/>
        <v>0</v>
      </c>
      <c r="Z202" s="183">
        <f t="shared" si="126"/>
        <v>0</v>
      </c>
      <c r="AA202" s="183">
        <f t="shared" si="126"/>
        <v>0</v>
      </c>
      <c r="AB202" s="183">
        <f t="shared" si="126"/>
        <v>0</v>
      </c>
      <c r="AC202" s="183">
        <f t="shared" si="126"/>
        <v>0</v>
      </c>
      <c r="AD202" s="183">
        <f t="shared" si="126"/>
        <v>0</v>
      </c>
      <c r="AE202" s="183">
        <f t="shared" si="126"/>
        <v>0</v>
      </c>
      <c r="AF202" s="196">
        <f t="shared" si="126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27"/>
        <v>0</v>
      </c>
      <c r="D203" s="183">
        <f t="shared" si="127"/>
        <v>0</v>
      </c>
      <c r="E203" s="183">
        <f t="shared" si="127"/>
        <v>0</v>
      </c>
      <c r="F203" s="183">
        <f t="shared" si="127"/>
        <v>0</v>
      </c>
      <c r="G203" s="183">
        <f t="shared" si="127"/>
        <v>0</v>
      </c>
      <c r="H203" s="183">
        <f t="shared" si="127"/>
        <v>0</v>
      </c>
      <c r="I203" s="183">
        <f t="shared" si="127"/>
        <v>0</v>
      </c>
      <c r="J203" s="183">
        <f t="shared" si="127"/>
        <v>0</v>
      </c>
      <c r="K203" s="183">
        <f t="shared" si="127"/>
        <v>0</v>
      </c>
      <c r="L203" s="183">
        <f t="shared" si="127"/>
        <v>0</v>
      </c>
      <c r="M203" s="183">
        <f t="shared" si="127"/>
        <v>0</v>
      </c>
      <c r="N203" s="183">
        <f t="shared" si="127"/>
        <v>0</v>
      </c>
      <c r="O203" s="183">
        <f t="shared" si="127"/>
        <v>0</v>
      </c>
      <c r="P203" s="183">
        <f t="shared" si="127"/>
        <v>0</v>
      </c>
      <c r="Q203" s="183">
        <f t="shared" si="127"/>
        <v>0</v>
      </c>
      <c r="R203" s="183">
        <f t="shared" si="127"/>
        <v>0</v>
      </c>
      <c r="S203" s="183">
        <f t="shared" si="126"/>
        <v>0</v>
      </c>
      <c r="T203" s="183">
        <f t="shared" si="126"/>
        <v>0</v>
      </c>
      <c r="U203" s="183">
        <f t="shared" si="126"/>
        <v>0</v>
      </c>
      <c r="V203" s="183">
        <f t="shared" si="126"/>
        <v>0</v>
      </c>
      <c r="W203" s="183">
        <f t="shared" si="126"/>
        <v>0</v>
      </c>
      <c r="X203" s="183">
        <f t="shared" si="126"/>
        <v>0</v>
      </c>
      <c r="Y203" s="183">
        <f t="shared" si="126"/>
        <v>0</v>
      </c>
      <c r="Z203" s="183">
        <f t="shared" si="126"/>
        <v>0</v>
      </c>
      <c r="AA203" s="183">
        <f t="shared" si="126"/>
        <v>0</v>
      </c>
      <c r="AB203" s="183">
        <f t="shared" si="126"/>
        <v>0</v>
      </c>
      <c r="AC203" s="183">
        <f t="shared" si="126"/>
        <v>0</v>
      </c>
      <c r="AD203" s="183">
        <f t="shared" si="126"/>
        <v>0</v>
      </c>
      <c r="AE203" s="183">
        <f t="shared" si="126"/>
        <v>0</v>
      </c>
      <c r="AF203" s="196">
        <f t="shared" si="126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27"/>
        <v>0</v>
      </c>
      <c r="D204" s="183">
        <f t="shared" si="127"/>
        <v>0</v>
      </c>
      <c r="E204" s="183">
        <f t="shared" si="127"/>
        <v>0</v>
      </c>
      <c r="F204" s="183">
        <f t="shared" si="127"/>
        <v>0</v>
      </c>
      <c r="G204" s="183">
        <f t="shared" si="127"/>
        <v>0</v>
      </c>
      <c r="H204" s="183">
        <f t="shared" si="127"/>
        <v>0</v>
      </c>
      <c r="I204" s="183">
        <f t="shared" si="127"/>
        <v>0</v>
      </c>
      <c r="J204" s="183">
        <f t="shared" si="127"/>
        <v>0</v>
      </c>
      <c r="K204" s="183">
        <f t="shared" si="127"/>
        <v>0</v>
      </c>
      <c r="L204" s="183">
        <f t="shared" si="127"/>
        <v>0</v>
      </c>
      <c r="M204" s="183">
        <f t="shared" si="127"/>
        <v>0</v>
      </c>
      <c r="N204" s="183">
        <f t="shared" si="127"/>
        <v>0</v>
      </c>
      <c r="O204" s="183">
        <f t="shared" si="127"/>
        <v>0</v>
      </c>
      <c r="P204" s="183">
        <f t="shared" si="127"/>
        <v>0</v>
      </c>
      <c r="Q204" s="183">
        <f t="shared" si="127"/>
        <v>0</v>
      </c>
      <c r="R204" s="183">
        <f t="shared" si="127"/>
        <v>0</v>
      </c>
      <c r="S204" s="183">
        <f t="shared" si="126"/>
        <v>0</v>
      </c>
      <c r="T204" s="183">
        <f t="shared" si="126"/>
        <v>0</v>
      </c>
      <c r="U204" s="183">
        <f t="shared" si="126"/>
        <v>0</v>
      </c>
      <c r="V204" s="183">
        <f t="shared" si="126"/>
        <v>0</v>
      </c>
      <c r="W204" s="183">
        <f t="shared" si="126"/>
        <v>0</v>
      </c>
      <c r="X204" s="183">
        <f t="shared" si="126"/>
        <v>0</v>
      </c>
      <c r="Y204" s="183">
        <f t="shared" si="126"/>
        <v>0</v>
      </c>
      <c r="Z204" s="183">
        <f t="shared" si="126"/>
        <v>0</v>
      </c>
      <c r="AA204" s="183">
        <f t="shared" si="126"/>
        <v>0</v>
      </c>
      <c r="AB204" s="183">
        <f t="shared" si="126"/>
        <v>0</v>
      </c>
      <c r="AC204" s="183">
        <f t="shared" si="126"/>
        <v>0</v>
      </c>
      <c r="AD204" s="183">
        <f t="shared" si="126"/>
        <v>0</v>
      </c>
      <c r="AE204" s="183">
        <f t="shared" si="126"/>
        <v>0</v>
      </c>
      <c r="AF204" s="196">
        <f t="shared" si="126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27"/>
        <v>0</v>
      </c>
      <c r="D205" s="183">
        <f t="shared" si="127"/>
        <v>0</v>
      </c>
      <c r="E205" s="183">
        <f t="shared" si="127"/>
        <v>0</v>
      </c>
      <c r="F205" s="183">
        <f t="shared" si="127"/>
        <v>0</v>
      </c>
      <c r="G205" s="183">
        <f t="shared" si="127"/>
        <v>0</v>
      </c>
      <c r="H205" s="183">
        <f t="shared" si="127"/>
        <v>0</v>
      </c>
      <c r="I205" s="183">
        <f t="shared" si="127"/>
        <v>0</v>
      </c>
      <c r="J205" s="183">
        <f t="shared" si="127"/>
        <v>0</v>
      </c>
      <c r="K205" s="183">
        <f t="shared" si="127"/>
        <v>0</v>
      </c>
      <c r="L205" s="183">
        <f t="shared" si="127"/>
        <v>0</v>
      </c>
      <c r="M205" s="183">
        <f t="shared" si="127"/>
        <v>0</v>
      </c>
      <c r="N205" s="183">
        <f t="shared" si="127"/>
        <v>0</v>
      </c>
      <c r="O205" s="183">
        <f t="shared" si="127"/>
        <v>0</v>
      </c>
      <c r="P205" s="183">
        <f t="shared" si="127"/>
        <v>0</v>
      </c>
      <c r="Q205" s="183">
        <f t="shared" si="127"/>
        <v>0</v>
      </c>
      <c r="R205" s="183">
        <f t="shared" si="127"/>
        <v>0</v>
      </c>
      <c r="S205" s="183">
        <f t="shared" si="126"/>
        <v>0</v>
      </c>
      <c r="T205" s="183">
        <f t="shared" si="126"/>
        <v>0</v>
      </c>
      <c r="U205" s="183">
        <f t="shared" si="126"/>
        <v>0</v>
      </c>
      <c r="V205" s="183">
        <f t="shared" si="126"/>
        <v>0</v>
      </c>
      <c r="W205" s="183">
        <f t="shared" si="126"/>
        <v>0</v>
      </c>
      <c r="X205" s="183">
        <f t="shared" si="126"/>
        <v>0</v>
      </c>
      <c r="Y205" s="183">
        <f t="shared" si="126"/>
        <v>0</v>
      </c>
      <c r="Z205" s="183">
        <f t="shared" si="126"/>
        <v>0</v>
      </c>
      <c r="AA205" s="183">
        <f t="shared" si="126"/>
        <v>0</v>
      </c>
      <c r="AB205" s="183">
        <f t="shared" si="126"/>
        <v>0</v>
      </c>
      <c r="AC205" s="183">
        <f t="shared" si="126"/>
        <v>0</v>
      </c>
      <c r="AD205" s="183">
        <f t="shared" si="126"/>
        <v>0</v>
      </c>
      <c r="AE205" s="183">
        <f t="shared" si="126"/>
        <v>0</v>
      </c>
      <c r="AF205" s="196">
        <f t="shared" si="126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27"/>
        <v>0</v>
      </c>
      <c r="D206" s="183">
        <f t="shared" si="127"/>
        <v>0</v>
      </c>
      <c r="E206" s="183">
        <f t="shared" si="127"/>
        <v>0</v>
      </c>
      <c r="F206" s="183">
        <f t="shared" si="127"/>
        <v>0</v>
      </c>
      <c r="G206" s="183">
        <f t="shared" si="127"/>
        <v>0</v>
      </c>
      <c r="H206" s="183">
        <f t="shared" si="127"/>
        <v>0</v>
      </c>
      <c r="I206" s="183">
        <f t="shared" si="127"/>
        <v>0</v>
      </c>
      <c r="J206" s="183">
        <f t="shared" si="127"/>
        <v>0</v>
      </c>
      <c r="K206" s="183">
        <f t="shared" si="127"/>
        <v>0</v>
      </c>
      <c r="L206" s="183">
        <f t="shared" si="127"/>
        <v>0</v>
      </c>
      <c r="M206" s="183">
        <f t="shared" si="127"/>
        <v>0</v>
      </c>
      <c r="N206" s="183">
        <f t="shared" si="127"/>
        <v>0</v>
      </c>
      <c r="O206" s="183">
        <f t="shared" si="127"/>
        <v>0</v>
      </c>
      <c r="P206" s="183">
        <f t="shared" si="127"/>
        <v>0</v>
      </c>
      <c r="Q206" s="183">
        <f t="shared" si="127"/>
        <v>0</v>
      </c>
      <c r="R206" s="183">
        <f t="shared" si="127"/>
        <v>0</v>
      </c>
      <c r="S206" s="183">
        <f t="shared" si="126"/>
        <v>0</v>
      </c>
      <c r="T206" s="183">
        <f t="shared" si="126"/>
        <v>0</v>
      </c>
      <c r="U206" s="183">
        <f t="shared" si="126"/>
        <v>0</v>
      </c>
      <c r="V206" s="183">
        <f t="shared" si="126"/>
        <v>0</v>
      </c>
      <c r="W206" s="183">
        <f t="shared" si="126"/>
        <v>0</v>
      </c>
      <c r="X206" s="183">
        <f t="shared" si="126"/>
        <v>0</v>
      </c>
      <c r="Y206" s="183">
        <f t="shared" si="126"/>
        <v>0</v>
      </c>
      <c r="Z206" s="183">
        <f t="shared" si="126"/>
        <v>0</v>
      </c>
      <c r="AA206" s="183">
        <f t="shared" si="126"/>
        <v>0</v>
      </c>
      <c r="AB206" s="183">
        <f t="shared" si="126"/>
        <v>0</v>
      </c>
      <c r="AC206" s="183">
        <f t="shared" si="126"/>
        <v>0</v>
      </c>
      <c r="AD206" s="183">
        <f t="shared" si="126"/>
        <v>0</v>
      </c>
      <c r="AE206" s="183">
        <f t="shared" si="126"/>
        <v>0</v>
      </c>
      <c r="AF206" s="196">
        <f t="shared" si="126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27"/>
        <v>0</v>
      </c>
      <c r="D207" s="183">
        <f t="shared" si="127"/>
        <v>0</v>
      </c>
      <c r="E207" s="183">
        <f t="shared" si="127"/>
        <v>0</v>
      </c>
      <c r="F207" s="183">
        <f t="shared" si="127"/>
        <v>0</v>
      </c>
      <c r="G207" s="183">
        <f t="shared" si="127"/>
        <v>0</v>
      </c>
      <c r="H207" s="183">
        <f t="shared" si="127"/>
        <v>0</v>
      </c>
      <c r="I207" s="183">
        <f t="shared" si="127"/>
        <v>0</v>
      </c>
      <c r="J207" s="183">
        <f t="shared" si="127"/>
        <v>0</v>
      </c>
      <c r="K207" s="183">
        <f t="shared" si="127"/>
        <v>0</v>
      </c>
      <c r="L207" s="183">
        <f t="shared" si="127"/>
        <v>0</v>
      </c>
      <c r="M207" s="183">
        <f t="shared" si="127"/>
        <v>0</v>
      </c>
      <c r="N207" s="183">
        <f t="shared" si="127"/>
        <v>0</v>
      </c>
      <c r="O207" s="183">
        <f t="shared" si="127"/>
        <v>0</v>
      </c>
      <c r="P207" s="183">
        <f t="shared" si="127"/>
        <v>0</v>
      </c>
      <c r="Q207" s="183">
        <f t="shared" si="127"/>
        <v>0</v>
      </c>
      <c r="R207" s="183">
        <f t="shared" si="127"/>
        <v>0</v>
      </c>
      <c r="S207" s="183">
        <f t="shared" si="126"/>
        <v>0</v>
      </c>
      <c r="T207" s="183">
        <f t="shared" si="126"/>
        <v>0</v>
      </c>
      <c r="U207" s="183">
        <f t="shared" si="126"/>
        <v>0</v>
      </c>
      <c r="V207" s="183">
        <f t="shared" si="126"/>
        <v>0</v>
      </c>
      <c r="W207" s="183">
        <f t="shared" si="126"/>
        <v>0</v>
      </c>
      <c r="X207" s="183">
        <f t="shared" si="126"/>
        <v>0</v>
      </c>
      <c r="Y207" s="183">
        <f t="shared" si="126"/>
        <v>0</v>
      </c>
      <c r="Z207" s="183">
        <f t="shared" si="126"/>
        <v>0</v>
      </c>
      <c r="AA207" s="183">
        <f t="shared" si="126"/>
        <v>0</v>
      </c>
      <c r="AB207" s="183">
        <f t="shared" si="126"/>
        <v>0</v>
      </c>
      <c r="AC207" s="183">
        <f t="shared" si="126"/>
        <v>0</v>
      </c>
      <c r="AD207" s="183">
        <f t="shared" si="126"/>
        <v>0</v>
      </c>
      <c r="AE207" s="183">
        <f t="shared" si="126"/>
        <v>0</v>
      </c>
      <c r="AF207" s="196">
        <f t="shared" si="126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27"/>
        <v>0</v>
      </c>
      <c r="D208" s="183">
        <f t="shared" si="127"/>
        <v>0</v>
      </c>
      <c r="E208" s="183">
        <f t="shared" si="127"/>
        <v>0</v>
      </c>
      <c r="F208" s="183">
        <f t="shared" si="127"/>
        <v>0</v>
      </c>
      <c r="G208" s="183">
        <f t="shared" si="127"/>
        <v>0</v>
      </c>
      <c r="H208" s="183">
        <f t="shared" si="127"/>
        <v>0</v>
      </c>
      <c r="I208" s="183">
        <f t="shared" si="127"/>
        <v>0</v>
      </c>
      <c r="J208" s="183">
        <f t="shared" si="127"/>
        <v>0</v>
      </c>
      <c r="K208" s="183">
        <f t="shared" si="127"/>
        <v>0</v>
      </c>
      <c r="L208" s="183">
        <f t="shared" si="127"/>
        <v>0</v>
      </c>
      <c r="M208" s="183">
        <f t="shared" si="127"/>
        <v>0</v>
      </c>
      <c r="N208" s="183">
        <f t="shared" si="127"/>
        <v>0</v>
      </c>
      <c r="O208" s="183">
        <f t="shared" si="127"/>
        <v>0</v>
      </c>
      <c r="P208" s="183">
        <f t="shared" si="127"/>
        <v>0</v>
      </c>
      <c r="Q208" s="183">
        <f t="shared" si="127"/>
        <v>0</v>
      </c>
      <c r="R208" s="183">
        <f t="shared" si="127"/>
        <v>0</v>
      </c>
      <c r="S208" s="183">
        <f t="shared" si="126"/>
        <v>0</v>
      </c>
      <c r="T208" s="183">
        <f t="shared" si="126"/>
        <v>0</v>
      </c>
      <c r="U208" s="183">
        <f t="shared" si="126"/>
        <v>0</v>
      </c>
      <c r="V208" s="183">
        <f t="shared" si="126"/>
        <v>0</v>
      </c>
      <c r="W208" s="183">
        <f t="shared" si="126"/>
        <v>0</v>
      </c>
      <c r="X208" s="183">
        <f t="shared" si="126"/>
        <v>0</v>
      </c>
      <c r="Y208" s="183">
        <f t="shared" si="126"/>
        <v>0</v>
      </c>
      <c r="Z208" s="183">
        <f t="shared" si="126"/>
        <v>0</v>
      </c>
      <c r="AA208" s="183">
        <f t="shared" si="126"/>
        <v>0</v>
      </c>
      <c r="AB208" s="183">
        <f t="shared" si="126"/>
        <v>0</v>
      </c>
      <c r="AC208" s="183">
        <f t="shared" si="126"/>
        <v>0</v>
      </c>
      <c r="AD208" s="183">
        <f t="shared" si="126"/>
        <v>0</v>
      </c>
      <c r="AE208" s="183">
        <f t="shared" si="126"/>
        <v>0</v>
      </c>
      <c r="AF208" s="196">
        <f t="shared" si="126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27"/>
        <v>0</v>
      </c>
      <c r="D209" s="183">
        <f t="shared" si="127"/>
        <v>0</v>
      </c>
      <c r="E209" s="183">
        <f t="shared" si="127"/>
        <v>0</v>
      </c>
      <c r="F209" s="183">
        <f t="shared" si="127"/>
        <v>0</v>
      </c>
      <c r="G209" s="183">
        <f t="shared" si="127"/>
        <v>0</v>
      </c>
      <c r="H209" s="183">
        <f t="shared" si="127"/>
        <v>0</v>
      </c>
      <c r="I209" s="183">
        <f t="shared" si="127"/>
        <v>0</v>
      </c>
      <c r="J209" s="183">
        <f t="shared" si="127"/>
        <v>0</v>
      </c>
      <c r="K209" s="183">
        <f t="shared" si="127"/>
        <v>0</v>
      </c>
      <c r="L209" s="183">
        <f t="shared" si="127"/>
        <v>0</v>
      </c>
      <c r="M209" s="183">
        <f t="shared" si="127"/>
        <v>0</v>
      </c>
      <c r="N209" s="183">
        <f t="shared" si="127"/>
        <v>0</v>
      </c>
      <c r="O209" s="183">
        <f t="shared" si="127"/>
        <v>0</v>
      </c>
      <c r="P209" s="183">
        <f t="shared" si="127"/>
        <v>0</v>
      </c>
      <c r="Q209" s="183">
        <f t="shared" si="127"/>
        <v>0</v>
      </c>
      <c r="R209" s="183">
        <f t="shared" si="127"/>
        <v>0</v>
      </c>
      <c r="S209" s="183">
        <f t="shared" si="126"/>
        <v>0</v>
      </c>
      <c r="T209" s="183">
        <f t="shared" si="126"/>
        <v>0</v>
      </c>
      <c r="U209" s="183">
        <f t="shared" si="126"/>
        <v>0</v>
      </c>
      <c r="V209" s="183">
        <f t="shared" si="126"/>
        <v>0</v>
      </c>
      <c r="W209" s="183">
        <f t="shared" si="126"/>
        <v>0</v>
      </c>
      <c r="X209" s="183">
        <f t="shared" si="126"/>
        <v>0</v>
      </c>
      <c r="Y209" s="183">
        <f t="shared" si="126"/>
        <v>0</v>
      </c>
      <c r="Z209" s="183">
        <f t="shared" si="126"/>
        <v>0</v>
      </c>
      <c r="AA209" s="183">
        <f t="shared" si="126"/>
        <v>0</v>
      </c>
      <c r="AB209" s="183">
        <f t="shared" si="126"/>
        <v>0</v>
      </c>
      <c r="AC209" s="183">
        <f t="shared" si="126"/>
        <v>0</v>
      </c>
      <c r="AD209" s="183">
        <f t="shared" si="126"/>
        <v>0</v>
      </c>
      <c r="AE209" s="183">
        <f t="shared" si="126"/>
        <v>0</v>
      </c>
      <c r="AF209" s="196">
        <f t="shared" si="126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27"/>
        <v>0</v>
      </c>
      <c r="D210" s="183">
        <f t="shared" si="127"/>
        <v>0</v>
      </c>
      <c r="E210" s="183">
        <f t="shared" si="127"/>
        <v>0</v>
      </c>
      <c r="F210" s="183">
        <f t="shared" si="127"/>
        <v>0</v>
      </c>
      <c r="G210" s="183">
        <f t="shared" si="127"/>
        <v>0</v>
      </c>
      <c r="H210" s="183">
        <f t="shared" si="127"/>
        <v>0</v>
      </c>
      <c r="I210" s="183">
        <f t="shared" si="127"/>
        <v>0</v>
      </c>
      <c r="J210" s="183">
        <f t="shared" si="127"/>
        <v>0</v>
      </c>
      <c r="K210" s="183">
        <f t="shared" si="127"/>
        <v>0</v>
      </c>
      <c r="L210" s="183">
        <f t="shared" si="127"/>
        <v>0</v>
      </c>
      <c r="M210" s="183">
        <f t="shared" si="127"/>
        <v>0</v>
      </c>
      <c r="N210" s="183">
        <f t="shared" si="127"/>
        <v>0</v>
      </c>
      <c r="O210" s="183">
        <f t="shared" si="127"/>
        <v>0</v>
      </c>
      <c r="P210" s="183">
        <f t="shared" si="127"/>
        <v>0</v>
      </c>
      <c r="Q210" s="183">
        <f t="shared" si="127"/>
        <v>0</v>
      </c>
      <c r="R210" s="183">
        <f t="shared" si="127"/>
        <v>0</v>
      </c>
      <c r="S210" s="183">
        <f t="shared" si="126"/>
        <v>0</v>
      </c>
      <c r="T210" s="183">
        <f t="shared" si="126"/>
        <v>0</v>
      </c>
      <c r="U210" s="183">
        <f t="shared" si="126"/>
        <v>0</v>
      </c>
      <c r="V210" s="183">
        <f t="shared" si="126"/>
        <v>0</v>
      </c>
      <c r="W210" s="183">
        <f t="shared" si="126"/>
        <v>0</v>
      </c>
      <c r="X210" s="183">
        <f t="shared" si="126"/>
        <v>0</v>
      </c>
      <c r="Y210" s="183">
        <f t="shared" si="126"/>
        <v>0</v>
      </c>
      <c r="Z210" s="183">
        <f t="shared" si="126"/>
        <v>0</v>
      </c>
      <c r="AA210" s="183">
        <f t="shared" si="126"/>
        <v>0</v>
      </c>
      <c r="AB210" s="183">
        <f t="shared" si="126"/>
        <v>0</v>
      </c>
      <c r="AC210" s="183">
        <f t="shared" si="126"/>
        <v>0</v>
      </c>
      <c r="AD210" s="183">
        <f t="shared" si="126"/>
        <v>0</v>
      </c>
      <c r="AE210" s="183">
        <f t="shared" si="126"/>
        <v>0</v>
      </c>
      <c r="AF210" s="196">
        <f t="shared" si="126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27"/>
        <v>0</v>
      </c>
      <c r="D211" s="183">
        <f t="shared" si="127"/>
        <v>0</v>
      </c>
      <c r="E211" s="183">
        <f t="shared" si="127"/>
        <v>0</v>
      </c>
      <c r="F211" s="183">
        <f t="shared" si="127"/>
        <v>0</v>
      </c>
      <c r="G211" s="183">
        <f t="shared" si="127"/>
        <v>0</v>
      </c>
      <c r="H211" s="183">
        <f t="shared" si="127"/>
        <v>0</v>
      </c>
      <c r="I211" s="183">
        <f t="shared" si="127"/>
        <v>0</v>
      </c>
      <c r="J211" s="183">
        <f t="shared" si="127"/>
        <v>0</v>
      </c>
      <c r="K211" s="183">
        <f t="shared" si="127"/>
        <v>0</v>
      </c>
      <c r="L211" s="183">
        <f t="shared" si="127"/>
        <v>0</v>
      </c>
      <c r="M211" s="183">
        <f t="shared" si="127"/>
        <v>0</v>
      </c>
      <c r="N211" s="183">
        <f t="shared" si="127"/>
        <v>0</v>
      </c>
      <c r="O211" s="183">
        <f t="shared" si="127"/>
        <v>0</v>
      </c>
      <c r="P211" s="183">
        <f t="shared" si="127"/>
        <v>0</v>
      </c>
      <c r="Q211" s="183">
        <f t="shared" si="127"/>
        <v>0</v>
      </c>
      <c r="R211" s="183">
        <f t="shared" ref="C211:R226" si="128">Q211</f>
        <v>0</v>
      </c>
      <c r="S211" s="183">
        <f t="shared" si="126"/>
        <v>0</v>
      </c>
      <c r="T211" s="183">
        <f t="shared" si="126"/>
        <v>0</v>
      </c>
      <c r="U211" s="183">
        <f t="shared" si="126"/>
        <v>0</v>
      </c>
      <c r="V211" s="183">
        <f t="shared" si="126"/>
        <v>0</v>
      </c>
      <c r="W211" s="183">
        <f t="shared" si="126"/>
        <v>0</v>
      </c>
      <c r="X211" s="183">
        <f t="shared" si="126"/>
        <v>0</v>
      </c>
      <c r="Y211" s="183">
        <f t="shared" si="126"/>
        <v>0</v>
      </c>
      <c r="Z211" s="183">
        <f t="shared" si="126"/>
        <v>0</v>
      </c>
      <c r="AA211" s="183">
        <f t="shared" si="126"/>
        <v>0</v>
      </c>
      <c r="AB211" s="183">
        <f t="shared" si="126"/>
        <v>0</v>
      </c>
      <c r="AC211" s="183">
        <f t="shared" si="126"/>
        <v>0</v>
      </c>
      <c r="AD211" s="183">
        <f t="shared" si="126"/>
        <v>0</v>
      </c>
      <c r="AE211" s="183">
        <f t="shared" si="126"/>
        <v>0</v>
      </c>
      <c r="AF211" s="196">
        <f t="shared" si="126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28"/>
        <v>0</v>
      </c>
      <c r="D212" s="183">
        <f t="shared" si="128"/>
        <v>0</v>
      </c>
      <c r="E212" s="183">
        <f t="shared" si="128"/>
        <v>0</v>
      </c>
      <c r="F212" s="183">
        <f t="shared" si="128"/>
        <v>0</v>
      </c>
      <c r="G212" s="183">
        <f t="shared" si="128"/>
        <v>0</v>
      </c>
      <c r="H212" s="183">
        <f t="shared" si="128"/>
        <v>0</v>
      </c>
      <c r="I212" s="183">
        <f t="shared" si="128"/>
        <v>0</v>
      </c>
      <c r="J212" s="183">
        <f t="shared" si="128"/>
        <v>0</v>
      </c>
      <c r="K212" s="183">
        <f t="shared" si="128"/>
        <v>0</v>
      </c>
      <c r="L212" s="183">
        <f t="shared" si="128"/>
        <v>0</v>
      </c>
      <c r="M212" s="183">
        <f t="shared" si="128"/>
        <v>0</v>
      </c>
      <c r="N212" s="183">
        <f t="shared" si="128"/>
        <v>0</v>
      </c>
      <c r="O212" s="183">
        <f t="shared" si="128"/>
        <v>0</v>
      </c>
      <c r="P212" s="183">
        <f t="shared" si="128"/>
        <v>0</v>
      </c>
      <c r="Q212" s="183">
        <f t="shared" si="128"/>
        <v>0</v>
      </c>
      <c r="R212" s="183">
        <f t="shared" si="128"/>
        <v>0</v>
      </c>
      <c r="S212" s="183">
        <f t="shared" si="126"/>
        <v>0</v>
      </c>
      <c r="T212" s="183">
        <f t="shared" si="126"/>
        <v>0</v>
      </c>
      <c r="U212" s="183">
        <f t="shared" si="126"/>
        <v>0</v>
      </c>
      <c r="V212" s="183">
        <f t="shared" si="126"/>
        <v>0</v>
      </c>
      <c r="W212" s="183">
        <f t="shared" si="126"/>
        <v>0</v>
      </c>
      <c r="X212" s="183">
        <f t="shared" si="126"/>
        <v>0</v>
      </c>
      <c r="Y212" s="183">
        <f t="shared" si="126"/>
        <v>0</v>
      </c>
      <c r="Z212" s="183">
        <f t="shared" si="126"/>
        <v>0</v>
      </c>
      <c r="AA212" s="183">
        <f t="shared" si="126"/>
        <v>0</v>
      </c>
      <c r="AB212" s="183">
        <f t="shared" si="126"/>
        <v>0</v>
      </c>
      <c r="AC212" s="183">
        <f t="shared" si="126"/>
        <v>0</v>
      </c>
      <c r="AD212" s="183">
        <f t="shared" si="126"/>
        <v>0</v>
      </c>
      <c r="AE212" s="183">
        <f t="shared" si="126"/>
        <v>0</v>
      </c>
      <c r="AF212" s="196">
        <f t="shared" si="126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28"/>
        <v>0</v>
      </c>
      <c r="D213" s="183">
        <f t="shared" si="128"/>
        <v>0</v>
      </c>
      <c r="E213" s="183">
        <f t="shared" si="128"/>
        <v>0</v>
      </c>
      <c r="F213" s="183">
        <f t="shared" si="128"/>
        <v>0</v>
      </c>
      <c r="G213" s="183">
        <f t="shared" si="128"/>
        <v>0</v>
      </c>
      <c r="H213" s="183">
        <f t="shared" si="128"/>
        <v>0</v>
      </c>
      <c r="I213" s="183">
        <f t="shared" si="128"/>
        <v>0</v>
      </c>
      <c r="J213" s="183">
        <f t="shared" si="128"/>
        <v>0</v>
      </c>
      <c r="K213" s="183">
        <f t="shared" si="128"/>
        <v>0</v>
      </c>
      <c r="L213" s="183">
        <f t="shared" si="128"/>
        <v>0</v>
      </c>
      <c r="M213" s="183">
        <f t="shared" si="128"/>
        <v>0</v>
      </c>
      <c r="N213" s="183">
        <f t="shared" si="128"/>
        <v>0</v>
      </c>
      <c r="O213" s="183">
        <f t="shared" si="128"/>
        <v>0</v>
      </c>
      <c r="P213" s="183">
        <f t="shared" si="128"/>
        <v>0</v>
      </c>
      <c r="Q213" s="183">
        <f t="shared" si="128"/>
        <v>0</v>
      </c>
      <c r="R213" s="183">
        <f t="shared" si="128"/>
        <v>0</v>
      </c>
      <c r="S213" s="183">
        <f t="shared" si="126"/>
        <v>0</v>
      </c>
      <c r="T213" s="183">
        <f t="shared" si="126"/>
        <v>0</v>
      </c>
      <c r="U213" s="183">
        <f t="shared" si="126"/>
        <v>0</v>
      </c>
      <c r="V213" s="183">
        <f t="shared" si="126"/>
        <v>0</v>
      </c>
      <c r="W213" s="183">
        <f t="shared" ref="W213:AF225" si="129">V213</f>
        <v>0</v>
      </c>
      <c r="X213" s="183">
        <f t="shared" si="129"/>
        <v>0</v>
      </c>
      <c r="Y213" s="183">
        <f t="shared" si="129"/>
        <v>0</v>
      </c>
      <c r="Z213" s="183">
        <f t="shared" si="129"/>
        <v>0</v>
      </c>
      <c r="AA213" s="183">
        <f t="shared" si="129"/>
        <v>0</v>
      </c>
      <c r="AB213" s="183">
        <f t="shared" si="129"/>
        <v>0</v>
      </c>
      <c r="AC213" s="183">
        <f t="shared" si="129"/>
        <v>0</v>
      </c>
      <c r="AD213" s="183">
        <f t="shared" si="129"/>
        <v>0</v>
      </c>
      <c r="AE213" s="183">
        <f t="shared" si="129"/>
        <v>0</v>
      </c>
      <c r="AF213" s="196">
        <f t="shared" si="129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28"/>
        <v>0</v>
      </c>
      <c r="D214" s="183">
        <f t="shared" si="128"/>
        <v>0</v>
      </c>
      <c r="E214" s="183">
        <f t="shared" si="128"/>
        <v>0</v>
      </c>
      <c r="F214" s="183">
        <f t="shared" si="128"/>
        <v>0</v>
      </c>
      <c r="G214" s="183">
        <f t="shared" si="128"/>
        <v>0</v>
      </c>
      <c r="H214" s="183">
        <f t="shared" si="128"/>
        <v>0</v>
      </c>
      <c r="I214" s="183">
        <f t="shared" si="128"/>
        <v>0</v>
      </c>
      <c r="J214" s="183">
        <f t="shared" si="128"/>
        <v>0</v>
      </c>
      <c r="K214" s="183">
        <f t="shared" si="128"/>
        <v>0</v>
      </c>
      <c r="L214" s="183">
        <f t="shared" si="128"/>
        <v>0</v>
      </c>
      <c r="M214" s="183">
        <f t="shared" si="128"/>
        <v>0</v>
      </c>
      <c r="N214" s="183">
        <f t="shared" si="128"/>
        <v>0</v>
      </c>
      <c r="O214" s="183">
        <f t="shared" si="128"/>
        <v>0</v>
      </c>
      <c r="P214" s="183">
        <f t="shared" si="128"/>
        <v>0</v>
      </c>
      <c r="Q214" s="183">
        <f t="shared" si="128"/>
        <v>0</v>
      </c>
      <c r="R214" s="183">
        <f t="shared" si="128"/>
        <v>0</v>
      </c>
      <c r="S214" s="183">
        <f t="shared" ref="S214:AF239" si="130">R214</f>
        <v>0</v>
      </c>
      <c r="T214" s="183">
        <f t="shared" si="130"/>
        <v>0</v>
      </c>
      <c r="U214" s="183">
        <f t="shared" si="130"/>
        <v>0</v>
      </c>
      <c r="V214" s="183">
        <f t="shared" si="130"/>
        <v>0</v>
      </c>
      <c r="W214" s="183">
        <f t="shared" si="129"/>
        <v>0</v>
      </c>
      <c r="X214" s="183">
        <f t="shared" si="129"/>
        <v>0</v>
      </c>
      <c r="Y214" s="183">
        <f t="shared" si="129"/>
        <v>0</v>
      </c>
      <c r="Z214" s="183">
        <f t="shared" si="129"/>
        <v>0</v>
      </c>
      <c r="AA214" s="183">
        <f t="shared" si="129"/>
        <v>0</v>
      </c>
      <c r="AB214" s="183">
        <f t="shared" si="129"/>
        <v>0</v>
      </c>
      <c r="AC214" s="183">
        <f t="shared" si="129"/>
        <v>0</v>
      </c>
      <c r="AD214" s="183">
        <f t="shared" si="129"/>
        <v>0</v>
      </c>
      <c r="AE214" s="183">
        <f t="shared" si="129"/>
        <v>0</v>
      </c>
      <c r="AF214" s="196">
        <f t="shared" si="129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28"/>
        <v>0</v>
      </c>
      <c r="D215" s="183">
        <f t="shared" si="128"/>
        <v>0</v>
      </c>
      <c r="E215" s="183">
        <f t="shared" si="128"/>
        <v>0</v>
      </c>
      <c r="F215" s="183">
        <f t="shared" si="128"/>
        <v>0</v>
      </c>
      <c r="G215" s="183">
        <f t="shared" si="128"/>
        <v>0</v>
      </c>
      <c r="H215" s="183">
        <f t="shared" si="128"/>
        <v>0</v>
      </c>
      <c r="I215" s="183">
        <f t="shared" si="128"/>
        <v>0</v>
      </c>
      <c r="J215" s="183">
        <f t="shared" si="128"/>
        <v>0</v>
      </c>
      <c r="K215" s="183">
        <f t="shared" si="128"/>
        <v>0</v>
      </c>
      <c r="L215" s="183">
        <f t="shared" si="128"/>
        <v>0</v>
      </c>
      <c r="M215" s="183">
        <f t="shared" si="128"/>
        <v>0</v>
      </c>
      <c r="N215" s="183">
        <f t="shared" si="128"/>
        <v>0</v>
      </c>
      <c r="O215" s="183">
        <f t="shared" si="128"/>
        <v>0</v>
      </c>
      <c r="P215" s="183">
        <f t="shared" si="128"/>
        <v>0</v>
      </c>
      <c r="Q215" s="183">
        <f t="shared" si="128"/>
        <v>0</v>
      </c>
      <c r="R215" s="183">
        <f t="shared" si="128"/>
        <v>0</v>
      </c>
      <c r="S215" s="183">
        <f t="shared" si="130"/>
        <v>0</v>
      </c>
      <c r="T215" s="183">
        <f t="shared" si="130"/>
        <v>0</v>
      </c>
      <c r="U215" s="183">
        <f t="shared" si="130"/>
        <v>0</v>
      </c>
      <c r="V215" s="183">
        <f t="shared" si="130"/>
        <v>0</v>
      </c>
      <c r="W215" s="183">
        <f t="shared" si="129"/>
        <v>0</v>
      </c>
      <c r="X215" s="183">
        <f t="shared" si="129"/>
        <v>0</v>
      </c>
      <c r="Y215" s="183">
        <f t="shared" si="129"/>
        <v>0</v>
      </c>
      <c r="Z215" s="183">
        <f t="shared" si="129"/>
        <v>0</v>
      </c>
      <c r="AA215" s="183">
        <f t="shared" si="129"/>
        <v>0</v>
      </c>
      <c r="AB215" s="183">
        <f t="shared" si="129"/>
        <v>0</v>
      </c>
      <c r="AC215" s="183">
        <f t="shared" si="129"/>
        <v>0</v>
      </c>
      <c r="AD215" s="183">
        <f t="shared" si="129"/>
        <v>0</v>
      </c>
      <c r="AE215" s="183">
        <f t="shared" si="129"/>
        <v>0</v>
      </c>
      <c r="AF215" s="196">
        <f t="shared" si="129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28"/>
        <v>0</v>
      </c>
      <c r="D216" s="183">
        <f t="shared" si="128"/>
        <v>0</v>
      </c>
      <c r="E216" s="183">
        <f t="shared" si="128"/>
        <v>0</v>
      </c>
      <c r="F216" s="183">
        <f t="shared" si="128"/>
        <v>0</v>
      </c>
      <c r="G216" s="183">
        <f t="shared" si="128"/>
        <v>0</v>
      </c>
      <c r="H216" s="183">
        <f t="shared" si="128"/>
        <v>0</v>
      </c>
      <c r="I216" s="183">
        <f t="shared" si="128"/>
        <v>0</v>
      </c>
      <c r="J216" s="183">
        <f t="shared" si="128"/>
        <v>0</v>
      </c>
      <c r="K216" s="183">
        <f t="shared" si="128"/>
        <v>0</v>
      </c>
      <c r="L216" s="183">
        <f t="shared" si="128"/>
        <v>0</v>
      </c>
      <c r="M216" s="183">
        <f t="shared" si="128"/>
        <v>0</v>
      </c>
      <c r="N216" s="183">
        <f t="shared" si="128"/>
        <v>0</v>
      </c>
      <c r="O216" s="183">
        <f t="shared" si="128"/>
        <v>0</v>
      </c>
      <c r="P216" s="183">
        <f t="shared" si="128"/>
        <v>0</v>
      </c>
      <c r="Q216" s="183">
        <f t="shared" si="128"/>
        <v>0</v>
      </c>
      <c r="R216" s="183">
        <f t="shared" si="128"/>
        <v>0</v>
      </c>
      <c r="S216" s="183">
        <f t="shared" si="130"/>
        <v>0</v>
      </c>
      <c r="T216" s="183">
        <f t="shared" si="130"/>
        <v>0</v>
      </c>
      <c r="U216" s="183">
        <f t="shared" si="130"/>
        <v>0</v>
      </c>
      <c r="V216" s="183">
        <f t="shared" si="130"/>
        <v>0</v>
      </c>
      <c r="W216" s="183">
        <f t="shared" si="129"/>
        <v>0</v>
      </c>
      <c r="X216" s="183">
        <f t="shared" si="129"/>
        <v>0</v>
      </c>
      <c r="Y216" s="183">
        <f t="shared" si="129"/>
        <v>0</v>
      </c>
      <c r="Z216" s="183">
        <f t="shared" si="129"/>
        <v>0</v>
      </c>
      <c r="AA216" s="183">
        <f t="shared" si="129"/>
        <v>0</v>
      </c>
      <c r="AB216" s="183">
        <f t="shared" si="129"/>
        <v>0</v>
      </c>
      <c r="AC216" s="183">
        <f t="shared" si="129"/>
        <v>0</v>
      </c>
      <c r="AD216" s="183">
        <f t="shared" si="129"/>
        <v>0</v>
      </c>
      <c r="AE216" s="183">
        <f t="shared" si="129"/>
        <v>0</v>
      </c>
      <c r="AF216" s="196">
        <f t="shared" si="129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28"/>
        <v>0</v>
      </c>
      <c r="D217" s="183">
        <f t="shared" si="128"/>
        <v>0</v>
      </c>
      <c r="E217" s="183">
        <f t="shared" si="128"/>
        <v>0</v>
      </c>
      <c r="F217" s="183">
        <f t="shared" si="128"/>
        <v>0</v>
      </c>
      <c r="G217" s="183">
        <f t="shared" si="128"/>
        <v>0</v>
      </c>
      <c r="H217" s="183">
        <f t="shared" si="128"/>
        <v>0</v>
      </c>
      <c r="I217" s="183">
        <f t="shared" si="128"/>
        <v>0</v>
      </c>
      <c r="J217" s="183">
        <f t="shared" si="128"/>
        <v>0</v>
      </c>
      <c r="K217" s="183">
        <f t="shared" si="128"/>
        <v>0</v>
      </c>
      <c r="L217" s="183">
        <f t="shared" si="128"/>
        <v>0</v>
      </c>
      <c r="M217" s="183">
        <f t="shared" si="128"/>
        <v>0</v>
      </c>
      <c r="N217" s="183">
        <f t="shared" si="128"/>
        <v>0</v>
      </c>
      <c r="O217" s="183">
        <f t="shared" si="128"/>
        <v>0</v>
      </c>
      <c r="P217" s="183">
        <f t="shared" si="128"/>
        <v>0</v>
      </c>
      <c r="Q217" s="183">
        <f t="shared" si="128"/>
        <v>0</v>
      </c>
      <c r="R217" s="183">
        <f t="shared" si="128"/>
        <v>0</v>
      </c>
      <c r="S217" s="183">
        <f t="shared" si="130"/>
        <v>0</v>
      </c>
      <c r="T217" s="183">
        <f t="shared" si="130"/>
        <v>0</v>
      </c>
      <c r="U217" s="183">
        <f t="shared" si="130"/>
        <v>0</v>
      </c>
      <c r="V217" s="183">
        <f t="shared" si="130"/>
        <v>0</v>
      </c>
      <c r="W217" s="183">
        <f t="shared" si="129"/>
        <v>0</v>
      </c>
      <c r="X217" s="183">
        <f t="shared" si="129"/>
        <v>0</v>
      </c>
      <c r="Y217" s="183">
        <f t="shared" si="129"/>
        <v>0</v>
      </c>
      <c r="Z217" s="183">
        <f t="shared" si="129"/>
        <v>0</v>
      </c>
      <c r="AA217" s="183">
        <f t="shared" si="129"/>
        <v>0</v>
      </c>
      <c r="AB217" s="183">
        <f t="shared" si="129"/>
        <v>0</v>
      </c>
      <c r="AC217" s="183">
        <f t="shared" si="129"/>
        <v>0</v>
      </c>
      <c r="AD217" s="183">
        <f t="shared" si="129"/>
        <v>0</v>
      </c>
      <c r="AE217" s="183">
        <f t="shared" si="129"/>
        <v>0</v>
      </c>
      <c r="AF217" s="196">
        <f t="shared" si="129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28"/>
        <v>0</v>
      </c>
      <c r="D218" s="183">
        <f t="shared" si="128"/>
        <v>0</v>
      </c>
      <c r="E218" s="183">
        <f t="shared" si="128"/>
        <v>0</v>
      </c>
      <c r="F218" s="183">
        <f t="shared" si="128"/>
        <v>0</v>
      </c>
      <c r="G218" s="183">
        <f t="shared" si="128"/>
        <v>0</v>
      </c>
      <c r="H218" s="183">
        <f t="shared" si="128"/>
        <v>0</v>
      </c>
      <c r="I218" s="183">
        <f t="shared" si="128"/>
        <v>0</v>
      </c>
      <c r="J218" s="183">
        <f t="shared" si="128"/>
        <v>0</v>
      </c>
      <c r="K218" s="183">
        <f t="shared" si="128"/>
        <v>0</v>
      </c>
      <c r="L218" s="183">
        <f t="shared" si="128"/>
        <v>0</v>
      </c>
      <c r="M218" s="183">
        <f t="shared" si="128"/>
        <v>0</v>
      </c>
      <c r="N218" s="183">
        <f t="shared" si="128"/>
        <v>0</v>
      </c>
      <c r="O218" s="183">
        <f t="shared" si="128"/>
        <v>0</v>
      </c>
      <c r="P218" s="183">
        <f t="shared" si="128"/>
        <v>0</v>
      </c>
      <c r="Q218" s="183">
        <f t="shared" si="128"/>
        <v>0</v>
      </c>
      <c r="R218" s="183">
        <f t="shared" si="128"/>
        <v>0</v>
      </c>
      <c r="S218" s="183">
        <f t="shared" si="130"/>
        <v>0</v>
      </c>
      <c r="T218" s="183">
        <f t="shared" si="130"/>
        <v>0</v>
      </c>
      <c r="U218" s="183">
        <f t="shared" si="130"/>
        <v>0</v>
      </c>
      <c r="V218" s="183">
        <f t="shared" si="130"/>
        <v>0</v>
      </c>
      <c r="W218" s="183">
        <f t="shared" si="129"/>
        <v>0</v>
      </c>
      <c r="X218" s="183">
        <f t="shared" si="129"/>
        <v>0</v>
      </c>
      <c r="Y218" s="183">
        <f t="shared" si="129"/>
        <v>0</v>
      </c>
      <c r="Z218" s="183">
        <f t="shared" si="129"/>
        <v>0</v>
      </c>
      <c r="AA218" s="183">
        <f t="shared" si="129"/>
        <v>0</v>
      </c>
      <c r="AB218" s="183">
        <f t="shared" si="129"/>
        <v>0</v>
      </c>
      <c r="AC218" s="183">
        <f t="shared" si="129"/>
        <v>0</v>
      </c>
      <c r="AD218" s="183">
        <f t="shared" si="129"/>
        <v>0</v>
      </c>
      <c r="AE218" s="183">
        <f t="shared" si="129"/>
        <v>0</v>
      </c>
      <c r="AF218" s="196">
        <f t="shared" si="129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28"/>
        <v>0</v>
      </c>
      <c r="D219" s="183">
        <f t="shared" si="128"/>
        <v>0</v>
      </c>
      <c r="E219" s="183">
        <f t="shared" si="128"/>
        <v>0</v>
      </c>
      <c r="F219" s="183">
        <f t="shared" si="128"/>
        <v>0</v>
      </c>
      <c r="G219" s="183">
        <f t="shared" si="128"/>
        <v>0</v>
      </c>
      <c r="H219" s="183">
        <f t="shared" si="128"/>
        <v>0</v>
      </c>
      <c r="I219" s="183">
        <f t="shared" si="128"/>
        <v>0</v>
      </c>
      <c r="J219" s="183">
        <f t="shared" si="128"/>
        <v>0</v>
      </c>
      <c r="K219" s="183">
        <f t="shared" si="128"/>
        <v>0</v>
      </c>
      <c r="L219" s="183">
        <f t="shared" si="128"/>
        <v>0</v>
      </c>
      <c r="M219" s="183">
        <f t="shared" si="128"/>
        <v>0</v>
      </c>
      <c r="N219" s="183">
        <f t="shared" si="128"/>
        <v>0</v>
      </c>
      <c r="O219" s="183">
        <f t="shared" si="128"/>
        <v>0</v>
      </c>
      <c r="P219" s="183">
        <f t="shared" si="128"/>
        <v>0</v>
      </c>
      <c r="Q219" s="183">
        <f t="shared" si="128"/>
        <v>0</v>
      </c>
      <c r="R219" s="183">
        <f t="shared" si="128"/>
        <v>0</v>
      </c>
      <c r="S219" s="183">
        <f t="shared" si="130"/>
        <v>0</v>
      </c>
      <c r="T219" s="183">
        <f t="shared" si="130"/>
        <v>0</v>
      </c>
      <c r="U219" s="183">
        <f t="shared" si="130"/>
        <v>0</v>
      </c>
      <c r="V219" s="183">
        <f t="shared" si="130"/>
        <v>0</v>
      </c>
      <c r="W219" s="183">
        <f t="shared" si="129"/>
        <v>0</v>
      </c>
      <c r="X219" s="183">
        <f t="shared" si="129"/>
        <v>0</v>
      </c>
      <c r="Y219" s="183">
        <f t="shared" si="129"/>
        <v>0</v>
      </c>
      <c r="Z219" s="183">
        <f t="shared" si="129"/>
        <v>0</v>
      </c>
      <c r="AA219" s="183">
        <f t="shared" si="129"/>
        <v>0</v>
      </c>
      <c r="AB219" s="183">
        <f t="shared" si="129"/>
        <v>0</v>
      </c>
      <c r="AC219" s="183">
        <f t="shared" si="129"/>
        <v>0</v>
      </c>
      <c r="AD219" s="183">
        <f t="shared" si="129"/>
        <v>0</v>
      </c>
      <c r="AE219" s="183">
        <f t="shared" si="129"/>
        <v>0</v>
      </c>
      <c r="AF219" s="196">
        <f t="shared" si="129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28"/>
        <v>0</v>
      </c>
      <c r="D220" s="183">
        <f t="shared" si="128"/>
        <v>0</v>
      </c>
      <c r="E220" s="183">
        <f t="shared" si="128"/>
        <v>0</v>
      </c>
      <c r="F220" s="183">
        <f t="shared" si="128"/>
        <v>0</v>
      </c>
      <c r="G220" s="183">
        <f t="shared" si="128"/>
        <v>0</v>
      </c>
      <c r="H220" s="183">
        <f t="shared" si="128"/>
        <v>0</v>
      </c>
      <c r="I220" s="183">
        <f t="shared" si="128"/>
        <v>0</v>
      </c>
      <c r="J220" s="183">
        <f t="shared" si="128"/>
        <v>0</v>
      </c>
      <c r="K220" s="183">
        <f t="shared" si="128"/>
        <v>0</v>
      </c>
      <c r="L220" s="183">
        <f t="shared" si="128"/>
        <v>0</v>
      </c>
      <c r="M220" s="183">
        <f t="shared" si="128"/>
        <v>0</v>
      </c>
      <c r="N220" s="183">
        <f t="shared" si="128"/>
        <v>0</v>
      </c>
      <c r="O220" s="183">
        <f t="shared" si="128"/>
        <v>0</v>
      </c>
      <c r="P220" s="183">
        <f t="shared" si="128"/>
        <v>0</v>
      </c>
      <c r="Q220" s="183">
        <f t="shared" si="128"/>
        <v>0</v>
      </c>
      <c r="R220" s="183">
        <f t="shared" si="128"/>
        <v>0</v>
      </c>
      <c r="S220" s="183">
        <f t="shared" si="130"/>
        <v>0</v>
      </c>
      <c r="T220" s="183">
        <f t="shared" si="130"/>
        <v>0</v>
      </c>
      <c r="U220" s="183">
        <f t="shared" si="130"/>
        <v>0</v>
      </c>
      <c r="V220" s="183">
        <f t="shared" si="130"/>
        <v>0</v>
      </c>
      <c r="W220" s="183">
        <f t="shared" si="129"/>
        <v>0</v>
      </c>
      <c r="X220" s="183">
        <f t="shared" si="129"/>
        <v>0</v>
      </c>
      <c r="Y220" s="183">
        <f t="shared" si="129"/>
        <v>0</v>
      </c>
      <c r="Z220" s="183">
        <f t="shared" si="129"/>
        <v>0</v>
      </c>
      <c r="AA220" s="183">
        <f t="shared" si="129"/>
        <v>0</v>
      </c>
      <c r="AB220" s="183">
        <f t="shared" si="129"/>
        <v>0</v>
      </c>
      <c r="AC220" s="183">
        <f t="shared" si="129"/>
        <v>0</v>
      </c>
      <c r="AD220" s="183">
        <f t="shared" si="129"/>
        <v>0</v>
      </c>
      <c r="AE220" s="183">
        <f t="shared" si="129"/>
        <v>0</v>
      </c>
      <c r="AF220" s="196">
        <f t="shared" si="129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28"/>
        <v>0</v>
      </c>
      <c r="D221" s="183">
        <f t="shared" si="128"/>
        <v>0</v>
      </c>
      <c r="E221" s="183">
        <f t="shared" si="128"/>
        <v>0</v>
      </c>
      <c r="F221" s="183">
        <f t="shared" si="128"/>
        <v>0</v>
      </c>
      <c r="G221" s="183">
        <f t="shared" si="128"/>
        <v>0</v>
      </c>
      <c r="H221" s="183">
        <f t="shared" si="128"/>
        <v>0</v>
      </c>
      <c r="I221" s="183">
        <f t="shared" si="128"/>
        <v>0</v>
      </c>
      <c r="J221" s="183">
        <f t="shared" si="128"/>
        <v>0</v>
      </c>
      <c r="K221" s="183">
        <f t="shared" si="128"/>
        <v>0</v>
      </c>
      <c r="L221" s="183">
        <f t="shared" si="128"/>
        <v>0</v>
      </c>
      <c r="M221" s="183">
        <f t="shared" si="128"/>
        <v>0</v>
      </c>
      <c r="N221" s="183">
        <f t="shared" si="128"/>
        <v>0</v>
      </c>
      <c r="O221" s="183">
        <f t="shared" si="128"/>
        <v>0</v>
      </c>
      <c r="P221" s="183">
        <f t="shared" si="128"/>
        <v>0</v>
      </c>
      <c r="Q221" s="183">
        <f t="shared" si="128"/>
        <v>0</v>
      </c>
      <c r="R221" s="183">
        <f t="shared" si="128"/>
        <v>0</v>
      </c>
      <c r="S221" s="183">
        <f t="shared" si="130"/>
        <v>0</v>
      </c>
      <c r="T221" s="183">
        <f t="shared" si="130"/>
        <v>0</v>
      </c>
      <c r="U221" s="183">
        <f t="shared" si="130"/>
        <v>0</v>
      </c>
      <c r="V221" s="183">
        <f t="shared" si="130"/>
        <v>0</v>
      </c>
      <c r="W221" s="183">
        <f t="shared" si="129"/>
        <v>0</v>
      </c>
      <c r="X221" s="183">
        <f t="shared" si="129"/>
        <v>0</v>
      </c>
      <c r="Y221" s="183">
        <f t="shared" si="129"/>
        <v>0</v>
      </c>
      <c r="Z221" s="183">
        <f t="shared" si="129"/>
        <v>0</v>
      </c>
      <c r="AA221" s="183">
        <f t="shared" si="129"/>
        <v>0</v>
      </c>
      <c r="AB221" s="183">
        <f t="shared" si="129"/>
        <v>0</v>
      </c>
      <c r="AC221" s="183">
        <f t="shared" si="129"/>
        <v>0</v>
      </c>
      <c r="AD221" s="183">
        <f t="shared" si="129"/>
        <v>0</v>
      </c>
      <c r="AE221" s="183">
        <f t="shared" si="129"/>
        <v>0</v>
      </c>
      <c r="AF221" s="196">
        <f t="shared" si="129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28"/>
        <v>0</v>
      </c>
      <c r="D222" s="183">
        <f t="shared" si="128"/>
        <v>0</v>
      </c>
      <c r="E222" s="183">
        <f t="shared" si="128"/>
        <v>0</v>
      </c>
      <c r="F222" s="183">
        <f t="shared" si="128"/>
        <v>0</v>
      </c>
      <c r="G222" s="183">
        <f t="shared" si="128"/>
        <v>0</v>
      </c>
      <c r="H222" s="183">
        <f t="shared" si="128"/>
        <v>0</v>
      </c>
      <c r="I222" s="183">
        <f t="shared" si="128"/>
        <v>0</v>
      </c>
      <c r="J222" s="183">
        <f t="shared" si="128"/>
        <v>0</v>
      </c>
      <c r="K222" s="183">
        <f t="shared" si="128"/>
        <v>0</v>
      </c>
      <c r="L222" s="183">
        <f t="shared" si="128"/>
        <v>0</v>
      </c>
      <c r="M222" s="183">
        <f t="shared" si="128"/>
        <v>0</v>
      </c>
      <c r="N222" s="183">
        <f t="shared" si="128"/>
        <v>0</v>
      </c>
      <c r="O222" s="183">
        <f t="shared" si="128"/>
        <v>0</v>
      </c>
      <c r="P222" s="183">
        <f t="shared" si="128"/>
        <v>0</v>
      </c>
      <c r="Q222" s="183">
        <f t="shared" si="128"/>
        <v>0</v>
      </c>
      <c r="R222" s="183">
        <f t="shared" si="128"/>
        <v>0</v>
      </c>
      <c r="S222" s="183">
        <f t="shared" si="130"/>
        <v>0</v>
      </c>
      <c r="T222" s="183">
        <f t="shared" si="130"/>
        <v>0</v>
      </c>
      <c r="U222" s="183">
        <f t="shared" si="130"/>
        <v>0</v>
      </c>
      <c r="V222" s="183">
        <f t="shared" si="130"/>
        <v>0</v>
      </c>
      <c r="W222" s="183">
        <f t="shared" si="129"/>
        <v>0</v>
      </c>
      <c r="X222" s="183">
        <f t="shared" si="129"/>
        <v>0</v>
      </c>
      <c r="Y222" s="183">
        <f t="shared" si="129"/>
        <v>0</v>
      </c>
      <c r="Z222" s="183">
        <f t="shared" si="129"/>
        <v>0</v>
      </c>
      <c r="AA222" s="183">
        <f t="shared" si="129"/>
        <v>0</v>
      </c>
      <c r="AB222" s="183">
        <f t="shared" si="129"/>
        <v>0</v>
      </c>
      <c r="AC222" s="183">
        <f t="shared" si="129"/>
        <v>0</v>
      </c>
      <c r="AD222" s="183">
        <f t="shared" si="129"/>
        <v>0</v>
      </c>
      <c r="AE222" s="183">
        <f t="shared" si="129"/>
        <v>0</v>
      </c>
      <c r="AF222" s="196">
        <f t="shared" si="129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28"/>
        <v>0</v>
      </c>
      <c r="D223" s="183">
        <f t="shared" si="128"/>
        <v>0</v>
      </c>
      <c r="E223" s="183">
        <f t="shared" si="128"/>
        <v>0</v>
      </c>
      <c r="F223" s="183">
        <f t="shared" si="128"/>
        <v>0</v>
      </c>
      <c r="G223" s="183">
        <f t="shared" si="128"/>
        <v>0</v>
      </c>
      <c r="H223" s="183">
        <f t="shared" si="128"/>
        <v>0</v>
      </c>
      <c r="I223" s="183">
        <f t="shared" si="128"/>
        <v>0</v>
      </c>
      <c r="J223" s="183">
        <f t="shared" si="128"/>
        <v>0</v>
      </c>
      <c r="K223" s="183">
        <f t="shared" si="128"/>
        <v>0</v>
      </c>
      <c r="L223" s="183">
        <f t="shared" si="128"/>
        <v>0</v>
      </c>
      <c r="M223" s="183">
        <f t="shared" si="128"/>
        <v>0</v>
      </c>
      <c r="N223" s="183">
        <f t="shared" si="128"/>
        <v>0</v>
      </c>
      <c r="O223" s="183">
        <f t="shared" si="128"/>
        <v>0</v>
      </c>
      <c r="P223" s="183">
        <f t="shared" si="128"/>
        <v>0</v>
      </c>
      <c r="Q223" s="183">
        <f t="shared" si="128"/>
        <v>0</v>
      </c>
      <c r="R223" s="183">
        <f t="shared" si="128"/>
        <v>0</v>
      </c>
      <c r="S223" s="183">
        <f t="shared" si="130"/>
        <v>0</v>
      </c>
      <c r="T223" s="183">
        <f t="shared" si="130"/>
        <v>0</v>
      </c>
      <c r="U223" s="183">
        <f t="shared" si="130"/>
        <v>0</v>
      </c>
      <c r="V223" s="183">
        <f t="shared" si="130"/>
        <v>0</v>
      </c>
      <c r="W223" s="183">
        <f t="shared" si="129"/>
        <v>0</v>
      </c>
      <c r="X223" s="183">
        <f t="shared" si="129"/>
        <v>0</v>
      </c>
      <c r="Y223" s="183">
        <f t="shared" si="129"/>
        <v>0</v>
      </c>
      <c r="Z223" s="183">
        <f t="shared" si="129"/>
        <v>0</v>
      </c>
      <c r="AA223" s="183">
        <f t="shared" si="129"/>
        <v>0</v>
      </c>
      <c r="AB223" s="183">
        <f t="shared" si="129"/>
        <v>0</v>
      </c>
      <c r="AC223" s="183">
        <f t="shared" si="129"/>
        <v>0</v>
      </c>
      <c r="AD223" s="183">
        <f t="shared" si="129"/>
        <v>0</v>
      </c>
      <c r="AE223" s="183">
        <f t="shared" si="129"/>
        <v>0</v>
      </c>
      <c r="AF223" s="196">
        <f t="shared" si="129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28"/>
        <v>0</v>
      </c>
      <c r="D224" s="183">
        <f t="shared" si="128"/>
        <v>0</v>
      </c>
      <c r="E224" s="183">
        <f t="shared" si="128"/>
        <v>0</v>
      </c>
      <c r="F224" s="183">
        <f t="shared" si="128"/>
        <v>0</v>
      </c>
      <c r="G224" s="183">
        <f t="shared" si="128"/>
        <v>0</v>
      </c>
      <c r="H224" s="183">
        <f t="shared" si="128"/>
        <v>0</v>
      </c>
      <c r="I224" s="183">
        <f t="shared" si="128"/>
        <v>0</v>
      </c>
      <c r="J224" s="183">
        <f t="shared" si="128"/>
        <v>0</v>
      </c>
      <c r="K224" s="183">
        <f t="shared" si="128"/>
        <v>0</v>
      </c>
      <c r="L224" s="183">
        <f t="shared" si="128"/>
        <v>0</v>
      </c>
      <c r="M224" s="183">
        <f t="shared" si="128"/>
        <v>0</v>
      </c>
      <c r="N224" s="183">
        <f t="shared" si="128"/>
        <v>0</v>
      </c>
      <c r="O224" s="183">
        <f t="shared" si="128"/>
        <v>0</v>
      </c>
      <c r="P224" s="183">
        <f t="shared" si="128"/>
        <v>0</v>
      </c>
      <c r="Q224" s="183">
        <f t="shared" si="128"/>
        <v>0</v>
      </c>
      <c r="R224" s="183">
        <f t="shared" si="128"/>
        <v>0</v>
      </c>
      <c r="S224" s="183">
        <f t="shared" si="130"/>
        <v>0</v>
      </c>
      <c r="T224" s="183">
        <f t="shared" si="130"/>
        <v>0</v>
      </c>
      <c r="U224" s="183">
        <f t="shared" si="130"/>
        <v>0</v>
      </c>
      <c r="V224" s="183">
        <f t="shared" si="130"/>
        <v>0</v>
      </c>
      <c r="W224" s="183">
        <f t="shared" si="129"/>
        <v>0</v>
      </c>
      <c r="X224" s="183">
        <f t="shared" si="129"/>
        <v>0</v>
      </c>
      <c r="Y224" s="183">
        <f t="shared" si="129"/>
        <v>0</v>
      </c>
      <c r="Z224" s="183">
        <f t="shared" si="129"/>
        <v>0</v>
      </c>
      <c r="AA224" s="183">
        <f t="shared" si="129"/>
        <v>0</v>
      </c>
      <c r="AB224" s="183">
        <f t="shared" si="129"/>
        <v>0</v>
      </c>
      <c r="AC224" s="183">
        <f t="shared" si="129"/>
        <v>0</v>
      </c>
      <c r="AD224" s="183">
        <f t="shared" si="129"/>
        <v>0</v>
      </c>
      <c r="AE224" s="183">
        <f t="shared" si="129"/>
        <v>0</v>
      </c>
      <c r="AF224" s="196">
        <f t="shared" si="129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28"/>
        <v>0</v>
      </c>
      <c r="D225" s="183">
        <f t="shared" si="128"/>
        <v>0</v>
      </c>
      <c r="E225" s="183">
        <f t="shared" si="128"/>
        <v>0</v>
      </c>
      <c r="F225" s="183">
        <f t="shared" si="128"/>
        <v>0</v>
      </c>
      <c r="G225" s="183">
        <f t="shared" si="128"/>
        <v>0</v>
      </c>
      <c r="H225" s="183">
        <f t="shared" si="128"/>
        <v>0</v>
      </c>
      <c r="I225" s="183">
        <f t="shared" si="128"/>
        <v>0</v>
      </c>
      <c r="J225" s="183">
        <f t="shared" si="128"/>
        <v>0</v>
      </c>
      <c r="K225" s="183">
        <f t="shared" si="128"/>
        <v>0</v>
      </c>
      <c r="L225" s="183">
        <f t="shared" si="128"/>
        <v>0</v>
      </c>
      <c r="M225" s="183">
        <f t="shared" si="128"/>
        <v>0</v>
      </c>
      <c r="N225" s="183">
        <f t="shared" si="128"/>
        <v>0</v>
      </c>
      <c r="O225" s="183">
        <f t="shared" si="128"/>
        <v>0</v>
      </c>
      <c r="P225" s="183">
        <f t="shared" si="128"/>
        <v>0</v>
      </c>
      <c r="Q225" s="183">
        <f t="shared" si="128"/>
        <v>0</v>
      </c>
      <c r="R225" s="183">
        <f t="shared" si="128"/>
        <v>0</v>
      </c>
      <c r="S225" s="183">
        <f t="shared" si="130"/>
        <v>0</v>
      </c>
      <c r="T225" s="183">
        <f t="shared" si="130"/>
        <v>0</v>
      </c>
      <c r="U225" s="183">
        <f t="shared" si="130"/>
        <v>0</v>
      </c>
      <c r="V225" s="183">
        <f t="shared" si="130"/>
        <v>0</v>
      </c>
      <c r="W225" s="183">
        <f t="shared" si="129"/>
        <v>0</v>
      </c>
      <c r="X225" s="183">
        <f t="shared" si="129"/>
        <v>0</v>
      </c>
      <c r="Y225" s="183">
        <f t="shared" si="129"/>
        <v>0</v>
      </c>
      <c r="Z225" s="183">
        <f t="shared" si="129"/>
        <v>0</v>
      </c>
      <c r="AA225" s="183">
        <f t="shared" si="129"/>
        <v>0</v>
      </c>
      <c r="AB225" s="183">
        <f t="shared" si="129"/>
        <v>0</v>
      </c>
      <c r="AC225" s="183">
        <f t="shared" si="129"/>
        <v>0</v>
      </c>
      <c r="AD225" s="183">
        <f t="shared" si="129"/>
        <v>0</v>
      </c>
      <c r="AE225" s="183">
        <f t="shared" si="129"/>
        <v>0</v>
      </c>
      <c r="AF225" s="196">
        <f t="shared" si="129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28"/>
        <v>0</v>
      </c>
      <c r="D226" s="183">
        <f t="shared" si="128"/>
        <v>0</v>
      </c>
      <c r="E226" s="183">
        <f t="shared" si="128"/>
        <v>0</v>
      </c>
      <c r="F226" s="183">
        <f t="shared" si="128"/>
        <v>0</v>
      </c>
      <c r="G226" s="183">
        <f t="shared" si="128"/>
        <v>0</v>
      </c>
      <c r="H226" s="183">
        <f t="shared" si="128"/>
        <v>0</v>
      </c>
      <c r="I226" s="183">
        <f t="shared" si="128"/>
        <v>0</v>
      </c>
      <c r="J226" s="183">
        <f t="shared" si="128"/>
        <v>0</v>
      </c>
      <c r="K226" s="183">
        <f t="shared" si="128"/>
        <v>0</v>
      </c>
      <c r="L226" s="183">
        <f t="shared" si="128"/>
        <v>0</v>
      </c>
      <c r="M226" s="183">
        <f t="shared" si="128"/>
        <v>0</v>
      </c>
      <c r="N226" s="183">
        <f t="shared" si="128"/>
        <v>0</v>
      </c>
      <c r="O226" s="183">
        <f t="shared" si="128"/>
        <v>0</v>
      </c>
      <c r="P226" s="183">
        <f t="shared" si="128"/>
        <v>0</v>
      </c>
      <c r="Q226" s="183">
        <f t="shared" si="128"/>
        <v>0</v>
      </c>
      <c r="R226" s="183">
        <f t="shared" si="128"/>
        <v>0</v>
      </c>
      <c r="S226" s="183">
        <f t="shared" si="130"/>
        <v>0</v>
      </c>
      <c r="T226" s="183">
        <f t="shared" si="130"/>
        <v>0</v>
      </c>
      <c r="U226" s="183">
        <f t="shared" si="130"/>
        <v>0</v>
      </c>
      <c r="V226" s="183">
        <f t="shared" si="130"/>
        <v>0</v>
      </c>
      <c r="W226" s="183">
        <f t="shared" si="130"/>
        <v>0</v>
      </c>
      <c r="X226" s="183">
        <f t="shared" si="130"/>
        <v>0</v>
      </c>
      <c r="Y226" s="183">
        <f t="shared" si="130"/>
        <v>0</v>
      </c>
      <c r="Z226" s="183">
        <f t="shared" si="130"/>
        <v>0</v>
      </c>
      <c r="AA226" s="183">
        <f t="shared" si="130"/>
        <v>0</v>
      </c>
      <c r="AB226" s="183">
        <f t="shared" si="130"/>
        <v>0</v>
      </c>
      <c r="AC226" s="183">
        <f t="shared" si="130"/>
        <v>0</v>
      </c>
      <c r="AD226" s="183">
        <f t="shared" si="130"/>
        <v>0</v>
      </c>
      <c r="AE226" s="183">
        <f t="shared" si="130"/>
        <v>0</v>
      </c>
      <c r="AF226" s="196">
        <f t="shared" si="130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131">B227</f>
        <v>0</v>
      </c>
      <c r="D227" s="183">
        <f t="shared" si="131"/>
        <v>0</v>
      </c>
      <c r="E227" s="183">
        <f t="shared" si="131"/>
        <v>0</v>
      </c>
      <c r="F227" s="183">
        <f t="shared" si="131"/>
        <v>0</v>
      </c>
      <c r="G227" s="183">
        <f t="shared" si="131"/>
        <v>0</v>
      </c>
      <c r="H227" s="183">
        <f t="shared" si="131"/>
        <v>0</v>
      </c>
      <c r="I227" s="183">
        <f t="shared" si="131"/>
        <v>0</v>
      </c>
      <c r="J227" s="183">
        <f t="shared" si="131"/>
        <v>0</v>
      </c>
      <c r="K227" s="183">
        <f t="shared" si="131"/>
        <v>0</v>
      </c>
      <c r="L227" s="183">
        <f t="shared" si="131"/>
        <v>0</v>
      </c>
      <c r="M227" s="183">
        <f t="shared" si="131"/>
        <v>0</v>
      </c>
      <c r="N227" s="183">
        <f t="shared" si="131"/>
        <v>0</v>
      </c>
      <c r="O227" s="183">
        <f t="shared" si="131"/>
        <v>0</v>
      </c>
      <c r="P227" s="183">
        <f t="shared" si="131"/>
        <v>0</v>
      </c>
      <c r="Q227" s="183">
        <f t="shared" si="131"/>
        <v>0</v>
      </c>
      <c r="R227" s="183">
        <f t="shared" si="131"/>
        <v>0</v>
      </c>
      <c r="S227" s="183">
        <f t="shared" si="130"/>
        <v>0</v>
      </c>
      <c r="T227" s="183">
        <f t="shared" si="130"/>
        <v>0</v>
      </c>
      <c r="U227" s="183">
        <f t="shared" si="130"/>
        <v>0</v>
      </c>
      <c r="V227" s="183">
        <f t="shared" si="130"/>
        <v>0</v>
      </c>
      <c r="W227" s="183">
        <f t="shared" si="130"/>
        <v>0</v>
      </c>
      <c r="X227" s="183">
        <f t="shared" si="130"/>
        <v>0</v>
      </c>
      <c r="Y227" s="183">
        <f t="shared" si="130"/>
        <v>0</v>
      </c>
      <c r="Z227" s="183">
        <f t="shared" si="130"/>
        <v>0</v>
      </c>
      <c r="AA227" s="183">
        <f t="shared" si="130"/>
        <v>0</v>
      </c>
      <c r="AB227" s="183">
        <f t="shared" si="130"/>
        <v>0</v>
      </c>
      <c r="AC227" s="183">
        <f t="shared" si="130"/>
        <v>0</v>
      </c>
      <c r="AD227" s="183">
        <f t="shared" si="130"/>
        <v>0</v>
      </c>
      <c r="AE227" s="183">
        <f t="shared" si="130"/>
        <v>0</v>
      </c>
      <c r="AF227" s="196">
        <f t="shared" si="130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31"/>
        <v>0</v>
      </c>
      <c r="D228" s="183">
        <f t="shared" si="131"/>
        <v>0</v>
      </c>
      <c r="E228" s="183">
        <f t="shared" si="131"/>
        <v>0</v>
      </c>
      <c r="F228" s="183">
        <f t="shared" si="131"/>
        <v>0</v>
      </c>
      <c r="G228" s="183">
        <f t="shared" si="131"/>
        <v>0</v>
      </c>
      <c r="H228" s="183">
        <f t="shared" si="131"/>
        <v>0</v>
      </c>
      <c r="I228" s="183">
        <f t="shared" si="131"/>
        <v>0</v>
      </c>
      <c r="J228" s="183">
        <f t="shared" si="131"/>
        <v>0</v>
      </c>
      <c r="K228" s="183">
        <f t="shared" si="131"/>
        <v>0</v>
      </c>
      <c r="L228" s="183">
        <f t="shared" si="131"/>
        <v>0</v>
      </c>
      <c r="M228" s="183">
        <f t="shared" si="131"/>
        <v>0</v>
      </c>
      <c r="N228" s="183">
        <f t="shared" si="131"/>
        <v>0</v>
      </c>
      <c r="O228" s="183">
        <f t="shared" si="131"/>
        <v>0</v>
      </c>
      <c r="P228" s="183">
        <f t="shared" si="131"/>
        <v>0</v>
      </c>
      <c r="Q228" s="183">
        <f t="shared" si="131"/>
        <v>0</v>
      </c>
      <c r="R228" s="183">
        <f t="shared" si="131"/>
        <v>0</v>
      </c>
      <c r="S228" s="183">
        <f t="shared" si="130"/>
        <v>0</v>
      </c>
      <c r="T228" s="183">
        <f t="shared" si="130"/>
        <v>0</v>
      </c>
      <c r="U228" s="183">
        <f t="shared" si="130"/>
        <v>0</v>
      </c>
      <c r="V228" s="183">
        <f t="shared" si="130"/>
        <v>0</v>
      </c>
      <c r="W228" s="183">
        <f t="shared" si="130"/>
        <v>0</v>
      </c>
      <c r="X228" s="183">
        <f t="shared" si="130"/>
        <v>0</v>
      </c>
      <c r="Y228" s="183">
        <f t="shared" si="130"/>
        <v>0</v>
      </c>
      <c r="Z228" s="183">
        <f t="shared" si="130"/>
        <v>0</v>
      </c>
      <c r="AA228" s="183">
        <f t="shared" si="130"/>
        <v>0</v>
      </c>
      <c r="AB228" s="183">
        <f t="shared" si="130"/>
        <v>0</v>
      </c>
      <c r="AC228" s="183">
        <f t="shared" si="130"/>
        <v>0</v>
      </c>
      <c r="AD228" s="183">
        <f t="shared" si="130"/>
        <v>0</v>
      </c>
      <c r="AE228" s="183">
        <f t="shared" si="130"/>
        <v>0</v>
      </c>
      <c r="AF228" s="196">
        <f t="shared" si="130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31"/>
        <v>0</v>
      </c>
      <c r="D229" s="183">
        <f t="shared" si="131"/>
        <v>0</v>
      </c>
      <c r="E229" s="183">
        <f t="shared" si="131"/>
        <v>0</v>
      </c>
      <c r="F229" s="183">
        <f t="shared" si="131"/>
        <v>0</v>
      </c>
      <c r="G229" s="183">
        <f t="shared" si="131"/>
        <v>0</v>
      </c>
      <c r="H229" s="183">
        <f t="shared" si="131"/>
        <v>0</v>
      </c>
      <c r="I229" s="183">
        <f t="shared" si="131"/>
        <v>0</v>
      </c>
      <c r="J229" s="183">
        <f t="shared" si="131"/>
        <v>0</v>
      </c>
      <c r="K229" s="183">
        <f t="shared" si="131"/>
        <v>0</v>
      </c>
      <c r="L229" s="183">
        <f t="shared" si="131"/>
        <v>0</v>
      </c>
      <c r="M229" s="183">
        <f t="shared" si="131"/>
        <v>0</v>
      </c>
      <c r="N229" s="183">
        <f t="shared" si="131"/>
        <v>0</v>
      </c>
      <c r="O229" s="183">
        <f t="shared" si="131"/>
        <v>0</v>
      </c>
      <c r="P229" s="183">
        <f t="shared" si="131"/>
        <v>0</v>
      </c>
      <c r="Q229" s="183">
        <f t="shared" si="131"/>
        <v>0</v>
      </c>
      <c r="R229" s="183">
        <f t="shared" si="131"/>
        <v>0</v>
      </c>
      <c r="S229" s="183">
        <f t="shared" si="130"/>
        <v>0</v>
      </c>
      <c r="T229" s="183">
        <f t="shared" si="130"/>
        <v>0</v>
      </c>
      <c r="U229" s="183">
        <f t="shared" si="130"/>
        <v>0</v>
      </c>
      <c r="V229" s="183">
        <f t="shared" si="130"/>
        <v>0</v>
      </c>
      <c r="W229" s="183">
        <f t="shared" si="130"/>
        <v>0</v>
      </c>
      <c r="X229" s="183">
        <f t="shared" si="130"/>
        <v>0</v>
      </c>
      <c r="Y229" s="183">
        <f t="shared" si="130"/>
        <v>0</v>
      </c>
      <c r="Z229" s="183">
        <f t="shared" si="130"/>
        <v>0</v>
      </c>
      <c r="AA229" s="183">
        <f t="shared" si="130"/>
        <v>0</v>
      </c>
      <c r="AB229" s="183">
        <f t="shared" si="130"/>
        <v>0</v>
      </c>
      <c r="AC229" s="183">
        <f t="shared" si="130"/>
        <v>0</v>
      </c>
      <c r="AD229" s="183">
        <f t="shared" si="130"/>
        <v>0</v>
      </c>
      <c r="AE229" s="183">
        <f t="shared" si="130"/>
        <v>0</v>
      </c>
      <c r="AF229" s="196">
        <f t="shared" si="130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31"/>
        <v>0</v>
      </c>
      <c r="D230" s="183">
        <f t="shared" si="131"/>
        <v>0</v>
      </c>
      <c r="E230" s="183">
        <f t="shared" si="131"/>
        <v>0</v>
      </c>
      <c r="F230" s="183">
        <f t="shared" si="131"/>
        <v>0</v>
      </c>
      <c r="G230" s="183">
        <f t="shared" si="131"/>
        <v>0</v>
      </c>
      <c r="H230" s="183">
        <f t="shared" si="131"/>
        <v>0</v>
      </c>
      <c r="I230" s="183">
        <f t="shared" si="131"/>
        <v>0</v>
      </c>
      <c r="J230" s="183">
        <f t="shared" si="131"/>
        <v>0</v>
      </c>
      <c r="K230" s="183">
        <f t="shared" si="131"/>
        <v>0</v>
      </c>
      <c r="L230" s="183">
        <f t="shared" si="131"/>
        <v>0</v>
      </c>
      <c r="M230" s="183">
        <f t="shared" si="131"/>
        <v>0</v>
      </c>
      <c r="N230" s="183">
        <f t="shared" si="131"/>
        <v>0</v>
      </c>
      <c r="O230" s="183">
        <f t="shared" si="131"/>
        <v>0</v>
      </c>
      <c r="P230" s="183">
        <f t="shared" si="131"/>
        <v>0</v>
      </c>
      <c r="Q230" s="183">
        <f t="shared" si="131"/>
        <v>0</v>
      </c>
      <c r="R230" s="183">
        <f t="shared" si="131"/>
        <v>0</v>
      </c>
      <c r="S230" s="183">
        <f t="shared" si="130"/>
        <v>0</v>
      </c>
      <c r="T230" s="183">
        <f t="shared" si="130"/>
        <v>0</v>
      </c>
      <c r="U230" s="183">
        <f t="shared" si="130"/>
        <v>0</v>
      </c>
      <c r="V230" s="183">
        <f t="shared" si="130"/>
        <v>0</v>
      </c>
      <c r="W230" s="183">
        <f t="shared" si="130"/>
        <v>0</v>
      </c>
      <c r="X230" s="183">
        <f t="shared" si="130"/>
        <v>0</v>
      </c>
      <c r="Y230" s="183">
        <f t="shared" si="130"/>
        <v>0</v>
      </c>
      <c r="Z230" s="183">
        <f t="shared" si="130"/>
        <v>0</v>
      </c>
      <c r="AA230" s="183">
        <f t="shared" si="130"/>
        <v>0</v>
      </c>
      <c r="AB230" s="183">
        <f t="shared" si="130"/>
        <v>0</v>
      </c>
      <c r="AC230" s="183">
        <f t="shared" si="130"/>
        <v>0</v>
      </c>
      <c r="AD230" s="183">
        <f t="shared" si="130"/>
        <v>0</v>
      </c>
      <c r="AE230" s="183">
        <f t="shared" si="130"/>
        <v>0</v>
      </c>
      <c r="AF230" s="196">
        <f t="shared" si="130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31"/>
        <v>0</v>
      </c>
      <c r="D231" s="183">
        <f t="shared" si="131"/>
        <v>0</v>
      </c>
      <c r="E231" s="183">
        <f t="shared" si="131"/>
        <v>0</v>
      </c>
      <c r="F231" s="183">
        <f t="shared" si="131"/>
        <v>0</v>
      </c>
      <c r="G231" s="183">
        <f t="shared" si="131"/>
        <v>0</v>
      </c>
      <c r="H231" s="183">
        <f t="shared" si="131"/>
        <v>0</v>
      </c>
      <c r="I231" s="183">
        <f t="shared" si="131"/>
        <v>0</v>
      </c>
      <c r="J231" s="183">
        <f t="shared" si="131"/>
        <v>0</v>
      </c>
      <c r="K231" s="183">
        <f t="shared" si="131"/>
        <v>0</v>
      </c>
      <c r="L231" s="183">
        <f t="shared" si="131"/>
        <v>0</v>
      </c>
      <c r="M231" s="183">
        <f t="shared" si="131"/>
        <v>0</v>
      </c>
      <c r="N231" s="183">
        <f t="shared" si="131"/>
        <v>0</v>
      </c>
      <c r="O231" s="183">
        <f t="shared" si="131"/>
        <v>0</v>
      </c>
      <c r="P231" s="183">
        <f t="shared" si="131"/>
        <v>0</v>
      </c>
      <c r="Q231" s="183">
        <f t="shared" si="131"/>
        <v>0</v>
      </c>
      <c r="R231" s="183">
        <f t="shared" si="131"/>
        <v>0</v>
      </c>
      <c r="S231" s="183">
        <f t="shared" si="130"/>
        <v>0</v>
      </c>
      <c r="T231" s="183">
        <f t="shared" si="130"/>
        <v>0</v>
      </c>
      <c r="U231" s="183">
        <f t="shared" si="130"/>
        <v>0</v>
      </c>
      <c r="V231" s="183">
        <f t="shared" si="130"/>
        <v>0</v>
      </c>
      <c r="W231" s="183">
        <f t="shared" si="130"/>
        <v>0</v>
      </c>
      <c r="X231" s="183">
        <f t="shared" si="130"/>
        <v>0</v>
      </c>
      <c r="Y231" s="183">
        <f t="shared" si="130"/>
        <v>0</v>
      </c>
      <c r="Z231" s="183">
        <f t="shared" si="130"/>
        <v>0</v>
      </c>
      <c r="AA231" s="183">
        <f t="shared" si="130"/>
        <v>0</v>
      </c>
      <c r="AB231" s="183">
        <f t="shared" si="130"/>
        <v>0</v>
      </c>
      <c r="AC231" s="183">
        <f t="shared" si="130"/>
        <v>0</v>
      </c>
      <c r="AD231" s="183">
        <f t="shared" si="130"/>
        <v>0</v>
      </c>
      <c r="AE231" s="183">
        <f t="shared" si="130"/>
        <v>0</v>
      </c>
      <c r="AF231" s="196">
        <f t="shared" si="130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31"/>
        <v>0</v>
      </c>
      <c r="D232" s="183">
        <f t="shared" si="131"/>
        <v>0</v>
      </c>
      <c r="E232" s="183">
        <f t="shared" si="131"/>
        <v>0</v>
      </c>
      <c r="F232" s="183">
        <f t="shared" si="131"/>
        <v>0</v>
      </c>
      <c r="G232" s="183">
        <f t="shared" si="131"/>
        <v>0</v>
      </c>
      <c r="H232" s="183">
        <f t="shared" si="131"/>
        <v>0</v>
      </c>
      <c r="I232" s="183">
        <f t="shared" si="131"/>
        <v>0</v>
      </c>
      <c r="J232" s="183">
        <f t="shared" si="131"/>
        <v>0</v>
      </c>
      <c r="K232" s="183">
        <f t="shared" si="131"/>
        <v>0</v>
      </c>
      <c r="L232" s="183">
        <f t="shared" si="131"/>
        <v>0</v>
      </c>
      <c r="M232" s="183">
        <f t="shared" si="131"/>
        <v>0</v>
      </c>
      <c r="N232" s="183">
        <f t="shared" si="131"/>
        <v>0</v>
      </c>
      <c r="O232" s="183">
        <f t="shared" si="131"/>
        <v>0</v>
      </c>
      <c r="P232" s="183">
        <f t="shared" si="131"/>
        <v>0</v>
      </c>
      <c r="Q232" s="183">
        <f t="shared" si="131"/>
        <v>0</v>
      </c>
      <c r="R232" s="183">
        <f t="shared" si="131"/>
        <v>0</v>
      </c>
      <c r="S232" s="183">
        <f t="shared" si="130"/>
        <v>0</v>
      </c>
      <c r="T232" s="183">
        <f t="shared" si="130"/>
        <v>0</v>
      </c>
      <c r="U232" s="183">
        <f t="shared" si="130"/>
        <v>0</v>
      </c>
      <c r="V232" s="183">
        <f t="shared" si="130"/>
        <v>0</v>
      </c>
      <c r="W232" s="183">
        <f t="shared" si="130"/>
        <v>0</v>
      </c>
      <c r="X232" s="183">
        <f t="shared" si="130"/>
        <v>0</v>
      </c>
      <c r="Y232" s="183">
        <f t="shared" si="130"/>
        <v>0</v>
      </c>
      <c r="Z232" s="183">
        <f t="shared" si="130"/>
        <v>0</v>
      </c>
      <c r="AA232" s="183">
        <f t="shared" si="130"/>
        <v>0</v>
      </c>
      <c r="AB232" s="183">
        <f t="shared" si="130"/>
        <v>0</v>
      </c>
      <c r="AC232" s="183">
        <f t="shared" si="130"/>
        <v>0</v>
      </c>
      <c r="AD232" s="183">
        <f t="shared" si="130"/>
        <v>0</v>
      </c>
      <c r="AE232" s="183">
        <f t="shared" si="130"/>
        <v>0</v>
      </c>
      <c r="AF232" s="196">
        <f t="shared" si="130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31"/>
        <v>0</v>
      </c>
      <c r="D233" s="183">
        <f t="shared" si="131"/>
        <v>0</v>
      </c>
      <c r="E233" s="183">
        <f t="shared" si="131"/>
        <v>0</v>
      </c>
      <c r="F233" s="183">
        <f t="shared" si="131"/>
        <v>0</v>
      </c>
      <c r="G233" s="183">
        <f t="shared" si="131"/>
        <v>0</v>
      </c>
      <c r="H233" s="183">
        <f t="shared" si="131"/>
        <v>0</v>
      </c>
      <c r="I233" s="183">
        <f t="shared" si="131"/>
        <v>0</v>
      </c>
      <c r="J233" s="183">
        <f t="shared" si="131"/>
        <v>0</v>
      </c>
      <c r="K233" s="183">
        <f t="shared" si="131"/>
        <v>0</v>
      </c>
      <c r="L233" s="183">
        <f t="shared" si="131"/>
        <v>0</v>
      </c>
      <c r="M233" s="183">
        <f t="shared" si="131"/>
        <v>0</v>
      </c>
      <c r="N233" s="183">
        <f t="shared" si="131"/>
        <v>0</v>
      </c>
      <c r="O233" s="183">
        <f t="shared" si="131"/>
        <v>0</v>
      </c>
      <c r="P233" s="183">
        <f t="shared" si="131"/>
        <v>0</v>
      </c>
      <c r="Q233" s="183">
        <f t="shared" si="131"/>
        <v>0</v>
      </c>
      <c r="R233" s="183">
        <f t="shared" si="131"/>
        <v>0</v>
      </c>
      <c r="S233" s="183">
        <f t="shared" si="130"/>
        <v>0</v>
      </c>
      <c r="T233" s="183">
        <f t="shared" si="130"/>
        <v>0</v>
      </c>
      <c r="U233" s="183">
        <f t="shared" si="130"/>
        <v>0</v>
      </c>
      <c r="V233" s="183">
        <f t="shared" si="130"/>
        <v>0</v>
      </c>
      <c r="W233" s="183">
        <f t="shared" si="130"/>
        <v>0</v>
      </c>
      <c r="X233" s="183">
        <f t="shared" si="130"/>
        <v>0</v>
      </c>
      <c r="Y233" s="183">
        <f t="shared" si="130"/>
        <v>0</v>
      </c>
      <c r="Z233" s="183">
        <f t="shared" si="130"/>
        <v>0</v>
      </c>
      <c r="AA233" s="183">
        <f t="shared" si="130"/>
        <v>0</v>
      </c>
      <c r="AB233" s="183">
        <f t="shared" si="130"/>
        <v>0</v>
      </c>
      <c r="AC233" s="183">
        <f t="shared" si="130"/>
        <v>0</v>
      </c>
      <c r="AD233" s="183">
        <f t="shared" si="130"/>
        <v>0</v>
      </c>
      <c r="AE233" s="183">
        <f t="shared" si="130"/>
        <v>0</v>
      </c>
      <c r="AF233" s="196">
        <f t="shared" si="130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31"/>
        <v>0</v>
      </c>
      <c r="D234" s="183">
        <f t="shared" si="131"/>
        <v>0</v>
      </c>
      <c r="E234" s="183">
        <f t="shared" si="131"/>
        <v>0</v>
      </c>
      <c r="F234" s="183">
        <f t="shared" si="131"/>
        <v>0</v>
      </c>
      <c r="G234" s="183">
        <f t="shared" si="131"/>
        <v>0</v>
      </c>
      <c r="H234" s="183">
        <f t="shared" si="131"/>
        <v>0</v>
      </c>
      <c r="I234" s="183">
        <f t="shared" si="131"/>
        <v>0</v>
      </c>
      <c r="J234" s="183">
        <f t="shared" si="131"/>
        <v>0</v>
      </c>
      <c r="K234" s="183">
        <f t="shared" si="131"/>
        <v>0</v>
      </c>
      <c r="L234" s="183">
        <f t="shared" si="131"/>
        <v>0</v>
      </c>
      <c r="M234" s="183">
        <f t="shared" si="131"/>
        <v>0</v>
      </c>
      <c r="N234" s="183">
        <f t="shared" si="131"/>
        <v>0</v>
      </c>
      <c r="O234" s="183">
        <f t="shared" si="131"/>
        <v>0</v>
      </c>
      <c r="P234" s="183">
        <f t="shared" si="131"/>
        <v>0</v>
      </c>
      <c r="Q234" s="183">
        <f t="shared" si="131"/>
        <v>0</v>
      </c>
      <c r="R234" s="183">
        <f t="shared" si="131"/>
        <v>0</v>
      </c>
      <c r="S234" s="183">
        <f t="shared" si="130"/>
        <v>0</v>
      </c>
      <c r="T234" s="183">
        <f t="shared" si="130"/>
        <v>0</v>
      </c>
      <c r="U234" s="183">
        <f t="shared" si="130"/>
        <v>0</v>
      </c>
      <c r="V234" s="183">
        <f t="shared" si="130"/>
        <v>0</v>
      </c>
      <c r="W234" s="183">
        <f t="shared" si="130"/>
        <v>0</v>
      </c>
      <c r="X234" s="183">
        <f t="shared" si="130"/>
        <v>0</v>
      </c>
      <c r="Y234" s="183">
        <f t="shared" si="130"/>
        <v>0</v>
      </c>
      <c r="Z234" s="183">
        <f t="shared" si="130"/>
        <v>0</v>
      </c>
      <c r="AA234" s="183">
        <f t="shared" si="130"/>
        <v>0</v>
      </c>
      <c r="AB234" s="183">
        <f t="shared" si="130"/>
        <v>0</v>
      </c>
      <c r="AC234" s="183">
        <f t="shared" si="130"/>
        <v>0</v>
      </c>
      <c r="AD234" s="183">
        <f t="shared" si="130"/>
        <v>0</v>
      </c>
      <c r="AE234" s="183">
        <f t="shared" si="130"/>
        <v>0</v>
      </c>
      <c r="AF234" s="196">
        <f t="shared" si="130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31"/>
        <v>0</v>
      </c>
      <c r="D235" s="183">
        <f t="shared" si="131"/>
        <v>0</v>
      </c>
      <c r="E235" s="183">
        <f t="shared" si="131"/>
        <v>0</v>
      </c>
      <c r="F235" s="183">
        <f t="shared" si="131"/>
        <v>0</v>
      </c>
      <c r="G235" s="183">
        <f t="shared" si="131"/>
        <v>0</v>
      </c>
      <c r="H235" s="183">
        <f t="shared" si="131"/>
        <v>0</v>
      </c>
      <c r="I235" s="183">
        <f t="shared" si="131"/>
        <v>0</v>
      </c>
      <c r="J235" s="183">
        <f t="shared" si="131"/>
        <v>0</v>
      </c>
      <c r="K235" s="183">
        <f t="shared" si="131"/>
        <v>0</v>
      </c>
      <c r="L235" s="183">
        <f t="shared" si="131"/>
        <v>0</v>
      </c>
      <c r="M235" s="183">
        <f t="shared" si="131"/>
        <v>0</v>
      </c>
      <c r="N235" s="183">
        <f t="shared" si="131"/>
        <v>0</v>
      </c>
      <c r="O235" s="183">
        <f t="shared" si="131"/>
        <v>0</v>
      </c>
      <c r="P235" s="183">
        <f t="shared" si="131"/>
        <v>0</v>
      </c>
      <c r="Q235" s="183">
        <f t="shared" si="131"/>
        <v>0</v>
      </c>
      <c r="R235" s="183">
        <f t="shared" si="131"/>
        <v>0</v>
      </c>
      <c r="S235" s="183">
        <f t="shared" si="130"/>
        <v>0</v>
      </c>
      <c r="T235" s="183">
        <f t="shared" si="130"/>
        <v>0</v>
      </c>
      <c r="U235" s="183">
        <f t="shared" si="130"/>
        <v>0</v>
      </c>
      <c r="V235" s="183">
        <f t="shared" si="130"/>
        <v>0</v>
      </c>
      <c r="W235" s="183">
        <f t="shared" si="130"/>
        <v>0</v>
      </c>
      <c r="X235" s="183">
        <f t="shared" si="130"/>
        <v>0</v>
      </c>
      <c r="Y235" s="183">
        <f t="shared" si="130"/>
        <v>0</v>
      </c>
      <c r="Z235" s="183">
        <f t="shared" si="130"/>
        <v>0</v>
      </c>
      <c r="AA235" s="183">
        <f t="shared" si="130"/>
        <v>0</v>
      </c>
      <c r="AB235" s="183">
        <f t="shared" si="130"/>
        <v>0</v>
      </c>
      <c r="AC235" s="183">
        <f t="shared" si="130"/>
        <v>0</v>
      </c>
      <c r="AD235" s="183">
        <f t="shared" si="130"/>
        <v>0</v>
      </c>
      <c r="AE235" s="183">
        <f t="shared" si="130"/>
        <v>0</v>
      </c>
      <c r="AF235" s="196">
        <f t="shared" si="130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31"/>
        <v>0</v>
      </c>
      <c r="D236" s="183">
        <f t="shared" si="131"/>
        <v>0</v>
      </c>
      <c r="E236" s="183">
        <f t="shared" si="131"/>
        <v>0</v>
      </c>
      <c r="F236" s="183">
        <f t="shared" si="131"/>
        <v>0</v>
      </c>
      <c r="G236" s="183">
        <f t="shared" si="131"/>
        <v>0</v>
      </c>
      <c r="H236" s="183">
        <f t="shared" si="131"/>
        <v>0</v>
      </c>
      <c r="I236" s="183">
        <f t="shared" si="131"/>
        <v>0</v>
      </c>
      <c r="J236" s="183">
        <f t="shared" si="131"/>
        <v>0</v>
      </c>
      <c r="K236" s="183">
        <f t="shared" si="131"/>
        <v>0</v>
      </c>
      <c r="L236" s="183">
        <f t="shared" si="131"/>
        <v>0</v>
      </c>
      <c r="M236" s="183">
        <f t="shared" si="131"/>
        <v>0</v>
      </c>
      <c r="N236" s="183">
        <f t="shared" si="131"/>
        <v>0</v>
      </c>
      <c r="O236" s="183">
        <f t="shared" si="131"/>
        <v>0</v>
      </c>
      <c r="P236" s="183">
        <f t="shared" si="131"/>
        <v>0</v>
      </c>
      <c r="Q236" s="183">
        <f t="shared" si="131"/>
        <v>0</v>
      </c>
      <c r="R236" s="183">
        <f t="shared" si="131"/>
        <v>0</v>
      </c>
      <c r="S236" s="183">
        <f t="shared" si="130"/>
        <v>0</v>
      </c>
      <c r="T236" s="183">
        <f t="shared" si="130"/>
        <v>0</v>
      </c>
      <c r="U236" s="183">
        <f t="shared" si="130"/>
        <v>0</v>
      </c>
      <c r="V236" s="183">
        <f t="shared" si="130"/>
        <v>0</v>
      </c>
      <c r="W236" s="183">
        <f t="shared" si="130"/>
        <v>0</v>
      </c>
      <c r="X236" s="183">
        <f t="shared" si="130"/>
        <v>0</v>
      </c>
      <c r="Y236" s="183">
        <f t="shared" si="130"/>
        <v>0</v>
      </c>
      <c r="Z236" s="183">
        <f t="shared" si="130"/>
        <v>0</v>
      </c>
      <c r="AA236" s="183">
        <f t="shared" si="130"/>
        <v>0</v>
      </c>
      <c r="AB236" s="183">
        <f t="shared" si="130"/>
        <v>0</v>
      </c>
      <c r="AC236" s="183">
        <f t="shared" si="130"/>
        <v>0</v>
      </c>
      <c r="AD236" s="183">
        <f t="shared" si="130"/>
        <v>0</v>
      </c>
      <c r="AE236" s="183">
        <f t="shared" si="130"/>
        <v>0</v>
      </c>
      <c r="AF236" s="196">
        <f t="shared" si="130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31"/>
        <v>0</v>
      </c>
      <c r="D237" s="183">
        <f t="shared" si="131"/>
        <v>0</v>
      </c>
      <c r="E237" s="183">
        <f t="shared" si="131"/>
        <v>0</v>
      </c>
      <c r="F237" s="183">
        <f t="shared" si="131"/>
        <v>0</v>
      </c>
      <c r="G237" s="183">
        <f t="shared" si="131"/>
        <v>0</v>
      </c>
      <c r="H237" s="183">
        <f t="shared" si="131"/>
        <v>0</v>
      </c>
      <c r="I237" s="183">
        <f t="shared" si="131"/>
        <v>0</v>
      </c>
      <c r="J237" s="183">
        <f t="shared" si="131"/>
        <v>0</v>
      </c>
      <c r="K237" s="183">
        <f t="shared" si="131"/>
        <v>0</v>
      </c>
      <c r="L237" s="183">
        <f t="shared" si="131"/>
        <v>0</v>
      </c>
      <c r="M237" s="183">
        <f t="shared" si="131"/>
        <v>0</v>
      </c>
      <c r="N237" s="183">
        <f t="shared" si="131"/>
        <v>0</v>
      </c>
      <c r="O237" s="183">
        <f t="shared" si="131"/>
        <v>0</v>
      </c>
      <c r="P237" s="183">
        <f t="shared" si="131"/>
        <v>0</v>
      </c>
      <c r="Q237" s="183">
        <f t="shared" si="131"/>
        <v>0</v>
      </c>
      <c r="R237" s="183">
        <f t="shared" si="131"/>
        <v>0</v>
      </c>
      <c r="S237" s="183">
        <f t="shared" si="130"/>
        <v>0</v>
      </c>
      <c r="T237" s="183">
        <f t="shared" si="130"/>
        <v>0</v>
      </c>
      <c r="U237" s="183">
        <f t="shared" si="130"/>
        <v>0</v>
      </c>
      <c r="V237" s="183">
        <f t="shared" si="130"/>
        <v>0</v>
      </c>
      <c r="W237" s="183">
        <f t="shared" si="130"/>
        <v>0</v>
      </c>
      <c r="X237" s="183">
        <f t="shared" si="130"/>
        <v>0</v>
      </c>
      <c r="Y237" s="183">
        <f t="shared" si="130"/>
        <v>0</v>
      </c>
      <c r="Z237" s="183">
        <f t="shared" si="130"/>
        <v>0</v>
      </c>
      <c r="AA237" s="183">
        <f t="shared" si="130"/>
        <v>0</v>
      </c>
      <c r="AB237" s="183">
        <f t="shared" si="130"/>
        <v>0</v>
      </c>
      <c r="AC237" s="183">
        <f t="shared" si="130"/>
        <v>0</v>
      </c>
      <c r="AD237" s="183">
        <f t="shared" si="130"/>
        <v>0</v>
      </c>
      <c r="AE237" s="183">
        <f t="shared" si="130"/>
        <v>0</v>
      </c>
      <c r="AF237" s="196">
        <f t="shared" si="130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31"/>
        <v>0</v>
      </c>
      <c r="D238" s="183">
        <f t="shared" si="131"/>
        <v>0</v>
      </c>
      <c r="E238" s="183">
        <f t="shared" si="131"/>
        <v>0</v>
      </c>
      <c r="F238" s="183">
        <f t="shared" si="131"/>
        <v>0</v>
      </c>
      <c r="G238" s="183">
        <f t="shared" si="131"/>
        <v>0</v>
      </c>
      <c r="H238" s="183">
        <f t="shared" si="131"/>
        <v>0</v>
      </c>
      <c r="I238" s="183">
        <f t="shared" si="131"/>
        <v>0</v>
      </c>
      <c r="J238" s="183">
        <f t="shared" si="131"/>
        <v>0</v>
      </c>
      <c r="K238" s="183">
        <f t="shared" si="131"/>
        <v>0</v>
      </c>
      <c r="L238" s="183">
        <f t="shared" si="131"/>
        <v>0</v>
      </c>
      <c r="M238" s="183">
        <f t="shared" si="131"/>
        <v>0</v>
      </c>
      <c r="N238" s="183">
        <f t="shared" si="131"/>
        <v>0</v>
      </c>
      <c r="O238" s="183">
        <f t="shared" si="131"/>
        <v>0</v>
      </c>
      <c r="P238" s="183">
        <f t="shared" si="131"/>
        <v>0</v>
      </c>
      <c r="Q238" s="183">
        <f t="shared" si="131"/>
        <v>0</v>
      </c>
      <c r="R238" s="183">
        <f t="shared" si="131"/>
        <v>0</v>
      </c>
      <c r="S238" s="183">
        <f t="shared" si="130"/>
        <v>0</v>
      </c>
      <c r="T238" s="183">
        <f t="shared" si="130"/>
        <v>0</v>
      </c>
      <c r="U238" s="183">
        <f t="shared" si="130"/>
        <v>0</v>
      </c>
      <c r="V238" s="183">
        <f t="shared" si="130"/>
        <v>0</v>
      </c>
      <c r="W238" s="183">
        <f t="shared" si="130"/>
        <v>0</v>
      </c>
      <c r="X238" s="183">
        <f t="shared" si="130"/>
        <v>0</v>
      </c>
      <c r="Y238" s="183">
        <f t="shared" si="130"/>
        <v>0</v>
      </c>
      <c r="Z238" s="183">
        <f t="shared" si="130"/>
        <v>0</v>
      </c>
      <c r="AA238" s="183">
        <f t="shared" si="130"/>
        <v>0</v>
      </c>
      <c r="AB238" s="183">
        <f t="shared" si="130"/>
        <v>0</v>
      </c>
      <c r="AC238" s="183">
        <f t="shared" si="130"/>
        <v>0</v>
      </c>
      <c r="AD238" s="183">
        <f t="shared" si="130"/>
        <v>0</v>
      </c>
      <c r="AE238" s="183">
        <f t="shared" si="130"/>
        <v>0</v>
      </c>
      <c r="AF238" s="196">
        <f t="shared" si="130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31"/>
        <v>0</v>
      </c>
      <c r="D239" s="183">
        <f t="shared" si="131"/>
        <v>0</v>
      </c>
      <c r="E239" s="183">
        <f t="shared" si="131"/>
        <v>0</v>
      </c>
      <c r="F239" s="183">
        <f t="shared" si="131"/>
        <v>0</v>
      </c>
      <c r="G239" s="183">
        <f t="shared" si="131"/>
        <v>0</v>
      </c>
      <c r="H239" s="183">
        <f t="shared" si="131"/>
        <v>0</v>
      </c>
      <c r="I239" s="183">
        <f t="shared" si="131"/>
        <v>0</v>
      </c>
      <c r="J239" s="183">
        <f t="shared" si="131"/>
        <v>0</v>
      </c>
      <c r="K239" s="183">
        <f t="shared" si="131"/>
        <v>0</v>
      </c>
      <c r="L239" s="183">
        <f t="shared" si="131"/>
        <v>0</v>
      </c>
      <c r="M239" s="183">
        <f t="shared" si="131"/>
        <v>0</v>
      </c>
      <c r="N239" s="183">
        <f t="shared" si="131"/>
        <v>0</v>
      </c>
      <c r="O239" s="183">
        <f t="shared" si="131"/>
        <v>0</v>
      </c>
      <c r="P239" s="183">
        <f t="shared" si="131"/>
        <v>0</v>
      </c>
      <c r="Q239" s="183">
        <f t="shared" si="131"/>
        <v>0</v>
      </c>
      <c r="R239" s="183">
        <f t="shared" si="131"/>
        <v>0</v>
      </c>
      <c r="S239" s="183">
        <f t="shared" si="130"/>
        <v>0</v>
      </c>
      <c r="T239" s="183">
        <f t="shared" si="130"/>
        <v>0</v>
      </c>
      <c r="U239" s="183">
        <f t="shared" si="130"/>
        <v>0</v>
      </c>
      <c r="V239" s="183">
        <f t="shared" si="130"/>
        <v>0</v>
      </c>
      <c r="W239" s="183">
        <f t="shared" si="130"/>
        <v>0</v>
      </c>
      <c r="X239" s="183">
        <f t="shared" si="130"/>
        <v>0</v>
      </c>
      <c r="Y239" s="183">
        <f t="shared" si="130"/>
        <v>0</v>
      </c>
      <c r="Z239" s="183">
        <f t="shared" si="130"/>
        <v>0</v>
      </c>
      <c r="AA239" s="183">
        <f t="shared" si="130"/>
        <v>0</v>
      </c>
      <c r="AB239" s="183">
        <f t="shared" si="130"/>
        <v>0</v>
      </c>
      <c r="AC239" s="183">
        <f t="shared" si="130"/>
        <v>0</v>
      </c>
      <c r="AD239" s="183">
        <f t="shared" si="130"/>
        <v>0</v>
      </c>
      <c r="AE239" s="183">
        <f t="shared" si="130"/>
        <v>0</v>
      </c>
      <c r="AF239" s="196">
        <f t="shared" si="130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31"/>
        <v>0</v>
      </c>
      <c r="D240" s="183">
        <f t="shared" si="131"/>
        <v>0</v>
      </c>
      <c r="E240" s="183">
        <f t="shared" si="131"/>
        <v>0</v>
      </c>
      <c r="F240" s="183">
        <f t="shared" si="131"/>
        <v>0</v>
      </c>
      <c r="G240" s="183">
        <f t="shared" si="131"/>
        <v>0</v>
      </c>
      <c r="H240" s="183">
        <f t="shared" si="131"/>
        <v>0</v>
      </c>
      <c r="I240" s="183">
        <f t="shared" si="131"/>
        <v>0</v>
      </c>
      <c r="J240" s="183">
        <f t="shared" si="131"/>
        <v>0</v>
      </c>
      <c r="K240" s="183">
        <f t="shared" si="131"/>
        <v>0</v>
      </c>
      <c r="L240" s="183">
        <f t="shared" si="131"/>
        <v>0</v>
      </c>
      <c r="M240" s="183">
        <f t="shared" si="131"/>
        <v>0</v>
      </c>
      <c r="N240" s="183">
        <f t="shared" si="131"/>
        <v>0</v>
      </c>
      <c r="O240" s="183">
        <f t="shared" si="131"/>
        <v>0</v>
      </c>
      <c r="P240" s="183">
        <f t="shared" si="131"/>
        <v>0</v>
      </c>
      <c r="Q240" s="183">
        <f t="shared" si="131"/>
        <v>0</v>
      </c>
      <c r="R240" s="183">
        <f t="shared" si="131"/>
        <v>0</v>
      </c>
      <c r="S240" s="183">
        <f t="shared" ref="S240:AF255" si="132">R240</f>
        <v>0</v>
      </c>
      <c r="T240" s="183">
        <f t="shared" si="132"/>
        <v>0</v>
      </c>
      <c r="U240" s="183">
        <f t="shared" si="132"/>
        <v>0</v>
      </c>
      <c r="V240" s="183">
        <f t="shared" si="132"/>
        <v>0</v>
      </c>
      <c r="W240" s="183">
        <f t="shared" si="132"/>
        <v>0</v>
      </c>
      <c r="X240" s="183">
        <f t="shared" si="132"/>
        <v>0</v>
      </c>
      <c r="Y240" s="183">
        <f t="shared" si="132"/>
        <v>0</v>
      </c>
      <c r="Z240" s="183">
        <f t="shared" si="132"/>
        <v>0</v>
      </c>
      <c r="AA240" s="183">
        <f t="shared" si="132"/>
        <v>0</v>
      </c>
      <c r="AB240" s="183">
        <f t="shared" si="132"/>
        <v>0</v>
      </c>
      <c r="AC240" s="183">
        <f t="shared" si="132"/>
        <v>0</v>
      </c>
      <c r="AD240" s="183">
        <f t="shared" si="132"/>
        <v>0</v>
      </c>
      <c r="AE240" s="183">
        <f t="shared" si="132"/>
        <v>0</v>
      </c>
      <c r="AF240" s="196">
        <f t="shared" si="132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31"/>
        <v>0</v>
      </c>
      <c r="D241" s="183">
        <f t="shared" si="131"/>
        <v>0</v>
      </c>
      <c r="E241" s="183">
        <f t="shared" si="131"/>
        <v>0</v>
      </c>
      <c r="F241" s="183">
        <f t="shared" si="131"/>
        <v>0</v>
      </c>
      <c r="G241" s="183">
        <f t="shared" si="131"/>
        <v>0</v>
      </c>
      <c r="H241" s="183">
        <f t="shared" si="131"/>
        <v>0</v>
      </c>
      <c r="I241" s="183">
        <f t="shared" si="131"/>
        <v>0</v>
      </c>
      <c r="J241" s="183">
        <f t="shared" si="131"/>
        <v>0</v>
      </c>
      <c r="K241" s="183">
        <f t="shared" si="131"/>
        <v>0</v>
      </c>
      <c r="L241" s="183">
        <f t="shared" si="131"/>
        <v>0</v>
      </c>
      <c r="M241" s="183">
        <f t="shared" si="131"/>
        <v>0</v>
      </c>
      <c r="N241" s="183">
        <f t="shared" si="131"/>
        <v>0</v>
      </c>
      <c r="O241" s="183">
        <f t="shared" si="131"/>
        <v>0</v>
      </c>
      <c r="P241" s="183">
        <f t="shared" si="131"/>
        <v>0</v>
      </c>
      <c r="Q241" s="183">
        <f t="shared" si="131"/>
        <v>0</v>
      </c>
      <c r="R241" s="183">
        <f t="shared" si="131"/>
        <v>0</v>
      </c>
      <c r="S241" s="183">
        <f t="shared" si="132"/>
        <v>0</v>
      </c>
      <c r="T241" s="183">
        <f t="shared" si="132"/>
        <v>0</v>
      </c>
      <c r="U241" s="183">
        <f t="shared" si="132"/>
        <v>0</v>
      </c>
      <c r="V241" s="183">
        <f t="shared" si="132"/>
        <v>0</v>
      </c>
      <c r="W241" s="183">
        <f t="shared" si="132"/>
        <v>0</v>
      </c>
      <c r="X241" s="183">
        <f t="shared" si="132"/>
        <v>0</v>
      </c>
      <c r="Y241" s="183">
        <f t="shared" si="132"/>
        <v>0</v>
      </c>
      <c r="Z241" s="183">
        <f t="shared" si="132"/>
        <v>0</v>
      </c>
      <c r="AA241" s="183">
        <f t="shared" si="132"/>
        <v>0</v>
      </c>
      <c r="AB241" s="183">
        <f t="shared" si="132"/>
        <v>0</v>
      </c>
      <c r="AC241" s="183">
        <f t="shared" si="132"/>
        <v>0</v>
      </c>
      <c r="AD241" s="183">
        <f t="shared" si="132"/>
        <v>0</v>
      </c>
      <c r="AE241" s="183">
        <f t="shared" si="132"/>
        <v>0</v>
      </c>
      <c r="AF241" s="196">
        <f t="shared" si="132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31"/>
        <v>0</v>
      </c>
      <c r="D242" s="183">
        <f t="shared" si="131"/>
        <v>0</v>
      </c>
      <c r="E242" s="183">
        <f t="shared" si="131"/>
        <v>0</v>
      </c>
      <c r="F242" s="183">
        <f t="shared" si="131"/>
        <v>0</v>
      </c>
      <c r="G242" s="183">
        <f t="shared" si="131"/>
        <v>0</v>
      </c>
      <c r="H242" s="183">
        <f t="shared" si="131"/>
        <v>0</v>
      </c>
      <c r="I242" s="183">
        <f t="shared" si="131"/>
        <v>0</v>
      </c>
      <c r="J242" s="183">
        <f t="shared" si="131"/>
        <v>0</v>
      </c>
      <c r="K242" s="183">
        <f t="shared" si="131"/>
        <v>0</v>
      </c>
      <c r="L242" s="183">
        <f t="shared" si="131"/>
        <v>0</v>
      </c>
      <c r="M242" s="183">
        <f t="shared" si="131"/>
        <v>0</v>
      </c>
      <c r="N242" s="183">
        <f t="shared" si="131"/>
        <v>0</v>
      </c>
      <c r="O242" s="183">
        <f t="shared" si="131"/>
        <v>0</v>
      </c>
      <c r="P242" s="183">
        <f t="shared" si="131"/>
        <v>0</v>
      </c>
      <c r="Q242" s="183">
        <f t="shared" si="131"/>
        <v>0</v>
      </c>
      <c r="R242" s="183">
        <f t="shared" ref="C242:R257" si="133">Q242</f>
        <v>0</v>
      </c>
      <c r="S242" s="183">
        <f t="shared" si="132"/>
        <v>0</v>
      </c>
      <c r="T242" s="183">
        <f t="shared" si="132"/>
        <v>0</v>
      </c>
      <c r="U242" s="183">
        <f t="shared" si="132"/>
        <v>0</v>
      </c>
      <c r="V242" s="183">
        <f t="shared" si="132"/>
        <v>0</v>
      </c>
      <c r="W242" s="183">
        <f t="shared" si="132"/>
        <v>0</v>
      </c>
      <c r="X242" s="183">
        <f t="shared" si="132"/>
        <v>0</v>
      </c>
      <c r="Y242" s="183">
        <f t="shared" si="132"/>
        <v>0</v>
      </c>
      <c r="Z242" s="183">
        <f t="shared" si="132"/>
        <v>0</v>
      </c>
      <c r="AA242" s="183">
        <f t="shared" si="132"/>
        <v>0</v>
      </c>
      <c r="AB242" s="183">
        <f t="shared" si="132"/>
        <v>0</v>
      </c>
      <c r="AC242" s="183">
        <f t="shared" si="132"/>
        <v>0</v>
      </c>
      <c r="AD242" s="183">
        <f t="shared" si="132"/>
        <v>0</v>
      </c>
      <c r="AE242" s="183">
        <f t="shared" si="132"/>
        <v>0</v>
      </c>
      <c r="AF242" s="196">
        <f t="shared" si="132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33"/>
        <v>0</v>
      </c>
      <c r="D243" s="183">
        <f t="shared" si="133"/>
        <v>0</v>
      </c>
      <c r="E243" s="183">
        <f t="shared" si="133"/>
        <v>0</v>
      </c>
      <c r="F243" s="183">
        <f t="shared" si="133"/>
        <v>0</v>
      </c>
      <c r="G243" s="183">
        <f t="shared" si="133"/>
        <v>0</v>
      </c>
      <c r="H243" s="183">
        <f t="shared" si="133"/>
        <v>0</v>
      </c>
      <c r="I243" s="183">
        <f t="shared" si="133"/>
        <v>0</v>
      </c>
      <c r="J243" s="183">
        <f t="shared" si="133"/>
        <v>0</v>
      </c>
      <c r="K243" s="183">
        <f t="shared" si="133"/>
        <v>0</v>
      </c>
      <c r="L243" s="183">
        <f t="shared" si="133"/>
        <v>0</v>
      </c>
      <c r="M243" s="183">
        <f t="shared" si="133"/>
        <v>0</v>
      </c>
      <c r="N243" s="183">
        <f t="shared" si="133"/>
        <v>0</v>
      </c>
      <c r="O243" s="183">
        <f t="shared" si="133"/>
        <v>0</v>
      </c>
      <c r="P243" s="183">
        <f t="shared" si="133"/>
        <v>0</v>
      </c>
      <c r="Q243" s="183">
        <f t="shared" si="133"/>
        <v>0</v>
      </c>
      <c r="R243" s="183">
        <f t="shared" si="133"/>
        <v>0</v>
      </c>
      <c r="S243" s="183">
        <f t="shared" si="132"/>
        <v>0</v>
      </c>
      <c r="T243" s="183">
        <f t="shared" si="132"/>
        <v>0</v>
      </c>
      <c r="U243" s="183">
        <f t="shared" si="132"/>
        <v>0</v>
      </c>
      <c r="V243" s="183">
        <f t="shared" si="132"/>
        <v>0</v>
      </c>
      <c r="W243" s="183">
        <f t="shared" si="132"/>
        <v>0</v>
      </c>
      <c r="X243" s="183">
        <f t="shared" si="132"/>
        <v>0</v>
      </c>
      <c r="Y243" s="183">
        <f t="shared" si="132"/>
        <v>0</v>
      </c>
      <c r="Z243" s="183">
        <f t="shared" si="132"/>
        <v>0</v>
      </c>
      <c r="AA243" s="183">
        <f t="shared" si="132"/>
        <v>0</v>
      </c>
      <c r="AB243" s="183">
        <f t="shared" si="132"/>
        <v>0</v>
      </c>
      <c r="AC243" s="183">
        <f t="shared" si="132"/>
        <v>0</v>
      </c>
      <c r="AD243" s="183">
        <f t="shared" si="132"/>
        <v>0</v>
      </c>
      <c r="AE243" s="183">
        <f t="shared" si="132"/>
        <v>0</v>
      </c>
      <c r="AF243" s="196">
        <f t="shared" si="132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33"/>
        <v>0</v>
      </c>
      <c r="D244" s="183">
        <f t="shared" si="133"/>
        <v>0</v>
      </c>
      <c r="E244" s="183">
        <f t="shared" si="133"/>
        <v>0</v>
      </c>
      <c r="F244" s="183">
        <f t="shared" si="133"/>
        <v>0</v>
      </c>
      <c r="G244" s="183">
        <f t="shared" si="133"/>
        <v>0</v>
      </c>
      <c r="H244" s="183">
        <f t="shared" si="133"/>
        <v>0</v>
      </c>
      <c r="I244" s="183">
        <f t="shared" si="133"/>
        <v>0</v>
      </c>
      <c r="J244" s="183">
        <f t="shared" si="133"/>
        <v>0</v>
      </c>
      <c r="K244" s="183">
        <f t="shared" si="133"/>
        <v>0</v>
      </c>
      <c r="L244" s="183">
        <f t="shared" si="133"/>
        <v>0</v>
      </c>
      <c r="M244" s="183">
        <f t="shared" si="133"/>
        <v>0</v>
      </c>
      <c r="N244" s="183">
        <f t="shared" si="133"/>
        <v>0</v>
      </c>
      <c r="O244" s="183">
        <f t="shared" si="133"/>
        <v>0</v>
      </c>
      <c r="P244" s="183">
        <f t="shared" si="133"/>
        <v>0</v>
      </c>
      <c r="Q244" s="183">
        <f t="shared" si="133"/>
        <v>0</v>
      </c>
      <c r="R244" s="183">
        <f t="shared" si="133"/>
        <v>0</v>
      </c>
      <c r="S244" s="183">
        <f t="shared" si="132"/>
        <v>0</v>
      </c>
      <c r="T244" s="183">
        <f t="shared" si="132"/>
        <v>0</v>
      </c>
      <c r="U244" s="183">
        <f t="shared" si="132"/>
        <v>0</v>
      </c>
      <c r="V244" s="183">
        <f t="shared" si="132"/>
        <v>0</v>
      </c>
      <c r="W244" s="183">
        <f t="shared" si="132"/>
        <v>0</v>
      </c>
      <c r="X244" s="183">
        <f t="shared" si="132"/>
        <v>0</v>
      </c>
      <c r="Y244" s="183">
        <f t="shared" si="132"/>
        <v>0</v>
      </c>
      <c r="Z244" s="183">
        <f t="shared" si="132"/>
        <v>0</v>
      </c>
      <c r="AA244" s="183">
        <f t="shared" si="132"/>
        <v>0</v>
      </c>
      <c r="AB244" s="183">
        <f t="shared" si="132"/>
        <v>0</v>
      </c>
      <c r="AC244" s="183">
        <f t="shared" si="132"/>
        <v>0</v>
      </c>
      <c r="AD244" s="183">
        <f t="shared" si="132"/>
        <v>0</v>
      </c>
      <c r="AE244" s="183">
        <f t="shared" si="132"/>
        <v>0</v>
      </c>
      <c r="AF244" s="196">
        <f t="shared" si="132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33"/>
        <v>0</v>
      </c>
      <c r="D245" s="183">
        <f t="shared" si="133"/>
        <v>0</v>
      </c>
      <c r="E245" s="183">
        <f t="shared" si="133"/>
        <v>0</v>
      </c>
      <c r="F245" s="183">
        <f t="shared" si="133"/>
        <v>0</v>
      </c>
      <c r="G245" s="183">
        <f t="shared" si="133"/>
        <v>0</v>
      </c>
      <c r="H245" s="183">
        <f t="shared" si="133"/>
        <v>0</v>
      </c>
      <c r="I245" s="183">
        <f t="shared" si="133"/>
        <v>0</v>
      </c>
      <c r="J245" s="183">
        <f t="shared" si="133"/>
        <v>0</v>
      </c>
      <c r="K245" s="183">
        <f t="shared" si="133"/>
        <v>0</v>
      </c>
      <c r="L245" s="183">
        <f t="shared" si="133"/>
        <v>0</v>
      </c>
      <c r="M245" s="183">
        <f t="shared" si="133"/>
        <v>0</v>
      </c>
      <c r="N245" s="183">
        <f t="shared" si="133"/>
        <v>0</v>
      </c>
      <c r="O245" s="183">
        <f t="shared" si="133"/>
        <v>0</v>
      </c>
      <c r="P245" s="183">
        <f t="shared" si="133"/>
        <v>0</v>
      </c>
      <c r="Q245" s="183">
        <f t="shared" si="133"/>
        <v>0</v>
      </c>
      <c r="R245" s="183">
        <f t="shared" si="133"/>
        <v>0</v>
      </c>
      <c r="S245" s="183">
        <f t="shared" si="132"/>
        <v>0</v>
      </c>
      <c r="T245" s="183">
        <f t="shared" si="132"/>
        <v>0</v>
      </c>
      <c r="U245" s="183">
        <f t="shared" si="132"/>
        <v>0</v>
      </c>
      <c r="V245" s="183">
        <f t="shared" si="132"/>
        <v>0</v>
      </c>
      <c r="W245" s="183">
        <f t="shared" si="132"/>
        <v>0</v>
      </c>
      <c r="X245" s="183">
        <f t="shared" si="132"/>
        <v>0</v>
      </c>
      <c r="Y245" s="183">
        <f t="shared" si="132"/>
        <v>0</v>
      </c>
      <c r="Z245" s="183">
        <f t="shared" si="132"/>
        <v>0</v>
      </c>
      <c r="AA245" s="183">
        <f t="shared" si="132"/>
        <v>0</v>
      </c>
      <c r="AB245" s="183">
        <f t="shared" si="132"/>
        <v>0</v>
      </c>
      <c r="AC245" s="183">
        <f t="shared" si="132"/>
        <v>0</v>
      </c>
      <c r="AD245" s="183">
        <f t="shared" si="132"/>
        <v>0</v>
      </c>
      <c r="AE245" s="183">
        <f t="shared" si="132"/>
        <v>0</v>
      </c>
      <c r="AF245" s="196">
        <f t="shared" si="132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33"/>
        <v>0</v>
      </c>
      <c r="D246" s="183">
        <f t="shared" si="133"/>
        <v>0</v>
      </c>
      <c r="E246" s="183">
        <f t="shared" si="133"/>
        <v>0</v>
      </c>
      <c r="F246" s="183">
        <f t="shared" si="133"/>
        <v>0</v>
      </c>
      <c r="G246" s="183">
        <f t="shared" si="133"/>
        <v>0</v>
      </c>
      <c r="H246" s="183">
        <f t="shared" si="133"/>
        <v>0</v>
      </c>
      <c r="I246" s="183">
        <f t="shared" si="133"/>
        <v>0</v>
      </c>
      <c r="J246" s="183">
        <f t="shared" si="133"/>
        <v>0</v>
      </c>
      <c r="K246" s="183">
        <f t="shared" si="133"/>
        <v>0</v>
      </c>
      <c r="L246" s="183">
        <f t="shared" si="133"/>
        <v>0</v>
      </c>
      <c r="M246" s="183">
        <f t="shared" si="133"/>
        <v>0</v>
      </c>
      <c r="N246" s="183">
        <f t="shared" si="133"/>
        <v>0</v>
      </c>
      <c r="O246" s="183">
        <f t="shared" si="133"/>
        <v>0</v>
      </c>
      <c r="P246" s="183">
        <f t="shared" si="133"/>
        <v>0</v>
      </c>
      <c r="Q246" s="183">
        <f t="shared" si="133"/>
        <v>0</v>
      </c>
      <c r="R246" s="183">
        <f t="shared" si="133"/>
        <v>0</v>
      </c>
      <c r="S246" s="183">
        <f t="shared" si="132"/>
        <v>0</v>
      </c>
      <c r="T246" s="183">
        <f t="shared" si="132"/>
        <v>0</v>
      </c>
      <c r="U246" s="183">
        <f t="shared" si="132"/>
        <v>0</v>
      </c>
      <c r="V246" s="183">
        <f t="shared" si="132"/>
        <v>0</v>
      </c>
      <c r="W246" s="183">
        <f t="shared" si="132"/>
        <v>0</v>
      </c>
      <c r="X246" s="183">
        <f t="shared" si="132"/>
        <v>0</v>
      </c>
      <c r="Y246" s="183">
        <f t="shared" si="132"/>
        <v>0</v>
      </c>
      <c r="Z246" s="183">
        <f t="shared" si="132"/>
        <v>0</v>
      </c>
      <c r="AA246" s="183">
        <f t="shared" si="132"/>
        <v>0</v>
      </c>
      <c r="AB246" s="183">
        <f t="shared" si="132"/>
        <v>0</v>
      </c>
      <c r="AC246" s="183">
        <f t="shared" si="132"/>
        <v>0</v>
      </c>
      <c r="AD246" s="183">
        <f t="shared" si="132"/>
        <v>0</v>
      </c>
      <c r="AE246" s="183">
        <f t="shared" si="132"/>
        <v>0</v>
      </c>
      <c r="AF246" s="196">
        <f t="shared" si="132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33"/>
        <v>0</v>
      </c>
      <c r="D247" s="183">
        <f t="shared" si="133"/>
        <v>0</v>
      </c>
      <c r="E247" s="183">
        <f t="shared" si="133"/>
        <v>0</v>
      </c>
      <c r="F247" s="183">
        <f t="shared" si="133"/>
        <v>0</v>
      </c>
      <c r="G247" s="183">
        <f t="shared" si="133"/>
        <v>0</v>
      </c>
      <c r="H247" s="183">
        <f t="shared" si="133"/>
        <v>0</v>
      </c>
      <c r="I247" s="183">
        <f t="shared" si="133"/>
        <v>0</v>
      </c>
      <c r="J247" s="183">
        <f t="shared" si="133"/>
        <v>0</v>
      </c>
      <c r="K247" s="183">
        <f t="shared" si="133"/>
        <v>0</v>
      </c>
      <c r="L247" s="183">
        <f t="shared" si="133"/>
        <v>0</v>
      </c>
      <c r="M247" s="183">
        <f t="shared" si="133"/>
        <v>0</v>
      </c>
      <c r="N247" s="183">
        <f t="shared" si="133"/>
        <v>0</v>
      </c>
      <c r="O247" s="183">
        <f t="shared" si="133"/>
        <v>0</v>
      </c>
      <c r="P247" s="183">
        <f t="shared" si="133"/>
        <v>0</v>
      </c>
      <c r="Q247" s="183">
        <f t="shared" si="133"/>
        <v>0</v>
      </c>
      <c r="R247" s="183">
        <f t="shared" si="133"/>
        <v>0</v>
      </c>
      <c r="S247" s="183">
        <f t="shared" si="132"/>
        <v>0</v>
      </c>
      <c r="T247" s="183">
        <f t="shared" si="132"/>
        <v>0</v>
      </c>
      <c r="U247" s="183">
        <f t="shared" si="132"/>
        <v>0</v>
      </c>
      <c r="V247" s="183">
        <f t="shared" si="132"/>
        <v>0</v>
      </c>
      <c r="W247" s="183">
        <f t="shared" si="132"/>
        <v>0</v>
      </c>
      <c r="X247" s="183">
        <f t="shared" si="132"/>
        <v>0</v>
      </c>
      <c r="Y247" s="183">
        <f t="shared" si="132"/>
        <v>0</v>
      </c>
      <c r="Z247" s="183">
        <f t="shared" si="132"/>
        <v>0</v>
      </c>
      <c r="AA247" s="183">
        <f t="shared" si="132"/>
        <v>0</v>
      </c>
      <c r="AB247" s="183">
        <f t="shared" si="132"/>
        <v>0</v>
      </c>
      <c r="AC247" s="183">
        <f t="shared" si="132"/>
        <v>0</v>
      </c>
      <c r="AD247" s="183">
        <f t="shared" si="132"/>
        <v>0</v>
      </c>
      <c r="AE247" s="183">
        <f t="shared" si="132"/>
        <v>0</v>
      </c>
      <c r="AF247" s="196">
        <f t="shared" si="132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33"/>
        <v>0</v>
      </c>
      <c r="D248" s="183">
        <f t="shared" si="133"/>
        <v>0</v>
      </c>
      <c r="E248" s="183">
        <f t="shared" si="133"/>
        <v>0</v>
      </c>
      <c r="F248" s="183">
        <f t="shared" si="133"/>
        <v>0</v>
      </c>
      <c r="G248" s="183">
        <f t="shared" si="133"/>
        <v>0</v>
      </c>
      <c r="H248" s="183">
        <f t="shared" si="133"/>
        <v>0</v>
      </c>
      <c r="I248" s="183">
        <f t="shared" si="133"/>
        <v>0</v>
      </c>
      <c r="J248" s="183">
        <f t="shared" si="133"/>
        <v>0</v>
      </c>
      <c r="K248" s="183">
        <f t="shared" si="133"/>
        <v>0</v>
      </c>
      <c r="L248" s="183">
        <f t="shared" si="133"/>
        <v>0</v>
      </c>
      <c r="M248" s="183">
        <f t="shared" si="133"/>
        <v>0</v>
      </c>
      <c r="N248" s="183">
        <f t="shared" si="133"/>
        <v>0</v>
      </c>
      <c r="O248" s="183">
        <f t="shared" si="133"/>
        <v>0</v>
      </c>
      <c r="P248" s="183">
        <f t="shared" si="133"/>
        <v>0</v>
      </c>
      <c r="Q248" s="183">
        <f t="shared" si="133"/>
        <v>0</v>
      </c>
      <c r="R248" s="183">
        <f t="shared" si="133"/>
        <v>0</v>
      </c>
      <c r="S248" s="183">
        <f t="shared" si="132"/>
        <v>0</v>
      </c>
      <c r="T248" s="183">
        <f t="shared" si="132"/>
        <v>0</v>
      </c>
      <c r="U248" s="183">
        <f t="shared" si="132"/>
        <v>0</v>
      </c>
      <c r="V248" s="183">
        <f t="shared" si="132"/>
        <v>0</v>
      </c>
      <c r="W248" s="183">
        <f t="shared" si="132"/>
        <v>0</v>
      </c>
      <c r="X248" s="183">
        <f t="shared" si="132"/>
        <v>0</v>
      </c>
      <c r="Y248" s="183">
        <f t="shared" si="132"/>
        <v>0</v>
      </c>
      <c r="Z248" s="183">
        <f t="shared" si="132"/>
        <v>0</v>
      </c>
      <c r="AA248" s="183">
        <f t="shared" si="132"/>
        <v>0</v>
      </c>
      <c r="AB248" s="183">
        <f t="shared" si="132"/>
        <v>0</v>
      </c>
      <c r="AC248" s="183">
        <f t="shared" si="132"/>
        <v>0</v>
      </c>
      <c r="AD248" s="183">
        <f t="shared" si="132"/>
        <v>0</v>
      </c>
      <c r="AE248" s="183">
        <f t="shared" si="132"/>
        <v>0</v>
      </c>
      <c r="AF248" s="196">
        <f t="shared" si="132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33"/>
        <v>0</v>
      </c>
      <c r="D249" s="183">
        <f t="shared" si="133"/>
        <v>0</v>
      </c>
      <c r="E249" s="183">
        <f t="shared" si="133"/>
        <v>0</v>
      </c>
      <c r="F249" s="183">
        <f t="shared" si="133"/>
        <v>0</v>
      </c>
      <c r="G249" s="183">
        <f t="shared" si="133"/>
        <v>0</v>
      </c>
      <c r="H249" s="183">
        <f t="shared" si="133"/>
        <v>0</v>
      </c>
      <c r="I249" s="183">
        <f t="shared" si="133"/>
        <v>0</v>
      </c>
      <c r="J249" s="183">
        <f t="shared" si="133"/>
        <v>0</v>
      </c>
      <c r="K249" s="183">
        <f t="shared" si="133"/>
        <v>0</v>
      </c>
      <c r="L249" s="183">
        <f t="shared" si="133"/>
        <v>0</v>
      </c>
      <c r="M249" s="183">
        <f t="shared" si="133"/>
        <v>0</v>
      </c>
      <c r="N249" s="183">
        <f t="shared" si="133"/>
        <v>0</v>
      </c>
      <c r="O249" s="183">
        <f t="shared" si="133"/>
        <v>0</v>
      </c>
      <c r="P249" s="183">
        <f t="shared" si="133"/>
        <v>0</v>
      </c>
      <c r="Q249" s="183">
        <f t="shared" si="133"/>
        <v>0</v>
      </c>
      <c r="R249" s="183">
        <f t="shared" si="133"/>
        <v>0</v>
      </c>
      <c r="S249" s="183">
        <f t="shared" si="132"/>
        <v>0</v>
      </c>
      <c r="T249" s="183">
        <f t="shared" si="132"/>
        <v>0</v>
      </c>
      <c r="U249" s="183">
        <f t="shared" si="132"/>
        <v>0</v>
      </c>
      <c r="V249" s="183">
        <f t="shared" si="132"/>
        <v>0</v>
      </c>
      <c r="W249" s="183">
        <f t="shared" si="132"/>
        <v>0</v>
      </c>
      <c r="X249" s="183">
        <f t="shared" si="132"/>
        <v>0</v>
      </c>
      <c r="Y249" s="183">
        <f t="shared" si="132"/>
        <v>0</v>
      </c>
      <c r="Z249" s="183">
        <f t="shared" si="132"/>
        <v>0</v>
      </c>
      <c r="AA249" s="183">
        <f t="shared" si="132"/>
        <v>0</v>
      </c>
      <c r="AB249" s="183">
        <f t="shared" si="132"/>
        <v>0</v>
      </c>
      <c r="AC249" s="183">
        <f t="shared" si="132"/>
        <v>0</v>
      </c>
      <c r="AD249" s="183">
        <f t="shared" si="132"/>
        <v>0</v>
      </c>
      <c r="AE249" s="183">
        <f t="shared" si="132"/>
        <v>0</v>
      </c>
      <c r="AF249" s="196">
        <f t="shared" si="132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33"/>
        <v>0</v>
      </c>
      <c r="D250" s="183">
        <f t="shared" si="133"/>
        <v>0</v>
      </c>
      <c r="E250" s="183">
        <f t="shared" si="133"/>
        <v>0</v>
      </c>
      <c r="F250" s="183">
        <f t="shared" si="133"/>
        <v>0</v>
      </c>
      <c r="G250" s="183">
        <f t="shared" si="133"/>
        <v>0</v>
      </c>
      <c r="H250" s="183">
        <f t="shared" si="133"/>
        <v>0</v>
      </c>
      <c r="I250" s="183">
        <f t="shared" si="133"/>
        <v>0</v>
      </c>
      <c r="J250" s="183">
        <f t="shared" si="133"/>
        <v>0</v>
      </c>
      <c r="K250" s="183">
        <f t="shared" si="133"/>
        <v>0</v>
      </c>
      <c r="L250" s="183">
        <f t="shared" si="133"/>
        <v>0</v>
      </c>
      <c r="M250" s="183">
        <f t="shared" si="133"/>
        <v>0</v>
      </c>
      <c r="N250" s="183">
        <f t="shared" si="133"/>
        <v>0</v>
      </c>
      <c r="O250" s="183">
        <f t="shared" si="133"/>
        <v>0</v>
      </c>
      <c r="P250" s="183">
        <f t="shared" si="133"/>
        <v>0</v>
      </c>
      <c r="Q250" s="183">
        <f t="shared" si="133"/>
        <v>0</v>
      </c>
      <c r="R250" s="183">
        <f t="shared" si="133"/>
        <v>0</v>
      </c>
      <c r="S250" s="183">
        <f t="shared" si="132"/>
        <v>0</v>
      </c>
      <c r="T250" s="183">
        <f t="shared" si="132"/>
        <v>0</v>
      </c>
      <c r="U250" s="183">
        <f t="shared" si="132"/>
        <v>0</v>
      </c>
      <c r="V250" s="183">
        <f t="shared" si="132"/>
        <v>0</v>
      </c>
      <c r="W250" s="183">
        <f t="shared" si="132"/>
        <v>0</v>
      </c>
      <c r="X250" s="183">
        <f t="shared" si="132"/>
        <v>0</v>
      </c>
      <c r="Y250" s="183">
        <f t="shared" si="132"/>
        <v>0</v>
      </c>
      <c r="Z250" s="183">
        <f t="shared" si="132"/>
        <v>0</v>
      </c>
      <c r="AA250" s="183">
        <f t="shared" si="132"/>
        <v>0</v>
      </c>
      <c r="AB250" s="183">
        <f t="shared" si="132"/>
        <v>0</v>
      </c>
      <c r="AC250" s="183">
        <f t="shared" si="132"/>
        <v>0</v>
      </c>
      <c r="AD250" s="183">
        <f t="shared" si="132"/>
        <v>0</v>
      </c>
      <c r="AE250" s="183">
        <f t="shared" si="132"/>
        <v>0</v>
      </c>
      <c r="AF250" s="196">
        <f t="shared" si="132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33"/>
        <v>0</v>
      </c>
      <c r="D251" s="183">
        <f t="shared" si="133"/>
        <v>0</v>
      </c>
      <c r="E251" s="183">
        <f t="shared" si="133"/>
        <v>0</v>
      </c>
      <c r="F251" s="183">
        <f t="shared" si="133"/>
        <v>0</v>
      </c>
      <c r="G251" s="183">
        <f t="shared" si="133"/>
        <v>0</v>
      </c>
      <c r="H251" s="183">
        <f t="shared" si="133"/>
        <v>0</v>
      </c>
      <c r="I251" s="183">
        <f t="shared" si="133"/>
        <v>0</v>
      </c>
      <c r="J251" s="183">
        <f t="shared" si="133"/>
        <v>0</v>
      </c>
      <c r="K251" s="183">
        <f t="shared" si="133"/>
        <v>0</v>
      </c>
      <c r="L251" s="183">
        <f t="shared" si="133"/>
        <v>0</v>
      </c>
      <c r="M251" s="183">
        <f t="shared" si="133"/>
        <v>0</v>
      </c>
      <c r="N251" s="183">
        <f t="shared" si="133"/>
        <v>0</v>
      </c>
      <c r="O251" s="183">
        <f t="shared" si="133"/>
        <v>0</v>
      </c>
      <c r="P251" s="183">
        <f t="shared" si="133"/>
        <v>0</v>
      </c>
      <c r="Q251" s="183">
        <f t="shared" si="133"/>
        <v>0</v>
      </c>
      <c r="R251" s="183">
        <f t="shared" si="133"/>
        <v>0</v>
      </c>
      <c r="S251" s="183">
        <f t="shared" si="132"/>
        <v>0</v>
      </c>
      <c r="T251" s="183">
        <f t="shared" si="132"/>
        <v>0</v>
      </c>
      <c r="U251" s="183">
        <f t="shared" si="132"/>
        <v>0</v>
      </c>
      <c r="V251" s="183">
        <f t="shared" si="132"/>
        <v>0</v>
      </c>
      <c r="W251" s="183">
        <f t="shared" si="132"/>
        <v>0</v>
      </c>
      <c r="X251" s="183">
        <f t="shared" si="132"/>
        <v>0</v>
      </c>
      <c r="Y251" s="183">
        <f t="shared" si="132"/>
        <v>0</v>
      </c>
      <c r="Z251" s="183">
        <f t="shared" si="132"/>
        <v>0</v>
      </c>
      <c r="AA251" s="183">
        <f t="shared" si="132"/>
        <v>0</v>
      </c>
      <c r="AB251" s="183">
        <f t="shared" si="132"/>
        <v>0</v>
      </c>
      <c r="AC251" s="183">
        <f t="shared" si="132"/>
        <v>0</v>
      </c>
      <c r="AD251" s="183">
        <f t="shared" si="132"/>
        <v>0</v>
      </c>
      <c r="AE251" s="183">
        <f t="shared" si="132"/>
        <v>0</v>
      </c>
      <c r="AF251" s="196">
        <f t="shared" si="132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33"/>
        <v>0</v>
      </c>
      <c r="D252" s="183">
        <f t="shared" si="133"/>
        <v>0</v>
      </c>
      <c r="E252" s="183">
        <f t="shared" si="133"/>
        <v>0</v>
      </c>
      <c r="F252" s="183">
        <f t="shared" si="133"/>
        <v>0</v>
      </c>
      <c r="G252" s="183">
        <f t="shared" si="133"/>
        <v>0</v>
      </c>
      <c r="H252" s="183">
        <f t="shared" si="133"/>
        <v>0</v>
      </c>
      <c r="I252" s="183">
        <f t="shared" si="133"/>
        <v>0</v>
      </c>
      <c r="J252" s="183">
        <f t="shared" si="133"/>
        <v>0</v>
      </c>
      <c r="K252" s="183">
        <f t="shared" si="133"/>
        <v>0</v>
      </c>
      <c r="L252" s="183">
        <f t="shared" si="133"/>
        <v>0</v>
      </c>
      <c r="M252" s="183">
        <f t="shared" si="133"/>
        <v>0</v>
      </c>
      <c r="N252" s="183">
        <f t="shared" si="133"/>
        <v>0</v>
      </c>
      <c r="O252" s="183">
        <f t="shared" si="133"/>
        <v>0</v>
      </c>
      <c r="P252" s="183">
        <f t="shared" si="133"/>
        <v>0</v>
      </c>
      <c r="Q252" s="183">
        <f t="shared" si="133"/>
        <v>0</v>
      </c>
      <c r="R252" s="183">
        <f t="shared" si="133"/>
        <v>0</v>
      </c>
      <c r="S252" s="183">
        <f t="shared" si="132"/>
        <v>0</v>
      </c>
      <c r="T252" s="183">
        <f t="shared" si="132"/>
        <v>0</v>
      </c>
      <c r="U252" s="183">
        <f t="shared" si="132"/>
        <v>0</v>
      </c>
      <c r="V252" s="183">
        <f t="shared" si="132"/>
        <v>0</v>
      </c>
      <c r="W252" s="183">
        <f t="shared" si="132"/>
        <v>0</v>
      </c>
      <c r="X252" s="183">
        <f t="shared" si="132"/>
        <v>0</v>
      </c>
      <c r="Y252" s="183">
        <f t="shared" si="132"/>
        <v>0</v>
      </c>
      <c r="Z252" s="183">
        <f t="shared" si="132"/>
        <v>0</v>
      </c>
      <c r="AA252" s="183">
        <f t="shared" si="132"/>
        <v>0</v>
      </c>
      <c r="AB252" s="183">
        <f t="shared" si="132"/>
        <v>0</v>
      </c>
      <c r="AC252" s="183">
        <f t="shared" si="132"/>
        <v>0</v>
      </c>
      <c r="AD252" s="183">
        <f t="shared" si="132"/>
        <v>0</v>
      </c>
      <c r="AE252" s="183">
        <f t="shared" si="132"/>
        <v>0</v>
      </c>
      <c r="AF252" s="196">
        <f t="shared" si="132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33"/>
        <v>0</v>
      </c>
      <c r="D253" s="183">
        <f t="shared" si="133"/>
        <v>0</v>
      </c>
      <c r="E253" s="183">
        <f t="shared" si="133"/>
        <v>0</v>
      </c>
      <c r="F253" s="183">
        <f t="shared" si="133"/>
        <v>0</v>
      </c>
      <c r="G253" s="183">
        <f t="shared" si="133"/>
        <v>0</v>
      </c>
      <c r="H253" s="183">
        <f t="shared" si="133"/>
        <v>0</v>
      </c>
      <c r="I253" s="183">
        <f t="shared" si="133"/>
        <v>0</v>
      </c>
      <c r="J253" s="183">
        <f t="shared" si="133"/>
        <v>0</v>
      </c>
      <c r="K253" s="183">
        <f t="shared" si="133"/>
        <v>0</v>
      </c>
      <c r="L253" s="183">
        <f t="shared" si="133"/>
        <v>0</v>
      </c>
      <c r="M253" s="183">
        <f t="shared" si="133"/>
        <v>0</v>
      </c>
      <c r="N253" s="183">
        <f t="shared" si="133"/>
        <v>0</v>
      </c>
      <c r="O253" s="183">
        <f t="shared" si="133"/>
        <v>0</v>
      </c>
      <c r="P253" s="183">
        <f t="shared" si="133"/>
        <v>0</v>
      </c>
      <c r="Q253" s="183">
        <f t="shared" si="133"/>
        <v>0</v>
      </c>
      <c r="R253" s="183">
        <f t="shared" si="133"/>
        <v>0</v>
      </c>
      <c r="S253" s="183">
        <f t="shared" si="132"/>
        <v>0</v>
      </c>
      <c r="T253" s="183">
        <f t="shared" si="132"/>
        <v>0</v>
      </c>
      <c r="U253" s="183">
        <f t="shared" si="132"/>
        <v>0</v>
      </c>
      <c r="V253" s="183">
        <f t="shared" si="132"/>
        <v>0</v>
      </c>
      <c r="W253" s="183">
        <f t="shared" si="132"/>
        <v>0</v>
      </c>
      <c r="X253" s="183">
        <f t="shared" si="132"/>
        <v>0</v>
      </c>
      <c r="Y253" s="183">
        <f t="shared" si="132"/>
        <v>0</v>
      </c>
      <c r="Z253" s="183">
        <f t="shared" si="132"/>
        <v>0</v>
      </c>
      <c r="AA253" s="183">
        <f t="shared" si="132"/>
        <v>0</v>
      </c>
      <c r="AB253" s="183">
        <f t="shared" si="132"/>
        <v>0</v>
      </c>
      <c r="AC253" s="183">
        <f t="shared" si="132"/>
        <v>0</v>
      </c>
      <c r="AD253" s="183">
        <f t="shared" si="132"/>
        <v>0</v>
      </c>
      <c r="AE253" s="183">
        <f t="shared" si="132"/>
        <v>0</v>
      </c>
      <c r="AF253" s="196">
        <f t="shared" si="132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33"/>
        <v>0</v>
      </c>
      <c r="D254" s="183">
        <f t="shared" si="133"/>
        <v>0</v>
      </c>
      <c r="E254" s="183">
        <f t="shared" si="133"/>
        <v>0</v>
      </c>
      <c r="F254" s="183">
        <f t="shared" si="133"/>
        <v>0</v>
      </c>
      <c r="G254" s="183">
        <f t="shared" si="133"/>
        <v>0</v>
      </c>
      <c r="H254" s="183">
        <f t="shared" si="133"/>
        <v>0</v>
      </c>
      <c r="I254" s="183">
        <f t="shared" si="133"/>
        <v>0</v>
      </c>
      <c r="J254" s="183">
        <f t="shared" si="133"/>
        <v>0</v>
      </c>
      <c r="K254" s="183">
        <f t="shared" si="133"/>
        <v>0</v>
      </c>
      <c r="L254" s="183">
        <f t="shared" si="133"/>
        <v>0</v>
      </c>
      <c r="M254" s="183">
        <f t="shared" si="133"/>
        <v>0</v>
      </c>
      <c r="N254" s="183">
        <f t="shared" si="133"/>
        <v>0</v>
      </c>
      <c r="O254" s="183">
        <f t="shared" si="133"/>
        <v>0</v>
      </c>
      <c r="P254" s="183">
        <f t="shared" si="133"/>
        <v>0</v>
      </c>
      <c r="Q254" s="183">
        <f t="shared" si="133"/>
        <v>0</v>
      </c>
      <c r="R254" s="183">
        <f t="shared" si="133"/>
        <v>0</v>
      </c>
      <c r="S254" s="183">
        <f t="shared" si="132"/>
        <v>0</v>
      </c>
      <c r="T254" s="183">
        <f t="shared" si="132"/>
        <v>0</v>
      </c>
      <c r="U254" s="183">
        <f t="shared" si="132"/>
        <v>0</v>
      </c>
      <c r="V254" s="183">
        <f t="shared" si="132"/>
        <v>0</v>
      </c>
      <c r="W254" s="183">
        <f t="shared" si="132"/>
        <v>0</v>
      </c>
      <c r="X254" s="183">
        <f t="shared" si="132"/>
        <v>0</v>
      </c>
      <c r="Y254" s="183">
        <f t="shared" si="132"/>
        <v>0</v>
      </c>
      <c r="Z254" s="183">
        <f t="shared" si="132"/>
        <v>0</v>
      </c>
      <c r="AA254" s="183">
        <f t="shared" si="132"/>
        <v>0</v>
      </c>
      <c r="AB254" s="183">
        <f t="shared" si="132"/>
        <v>0</v>
      </c>
      <c r="AC254" s="183">
        <f t="shared" si="132"/>
        <v>0</v>
      </c>
      <c r="AD254" s="183">
        <f t="shared" si="132"/>
        <v>0</v>
      </c>
      <c r="AE254" s="183">
        <f t="shared" si="132"/>
        <v>0</v>
      </c>
      <c r="AF254" s="196">
        <f t="shared" si="132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33"/>
        <v>0</v>
      </c>
      <c r="D255" s="183">
        <f t="shared" si="133"/>
        <v>0</v>
      </c>
      <c r="E255" s="183">
        <f t="shared" si="133"/>
        <v>0</v>
      </c>
      <c r="F255" s="183">
        <f t="shared" si="133"/>
        <v>0</v>
      </c>
      <c r="G255" s="183">
        <f t="shared" si="133"/>
        <v>0</v>
      </c>
      <c r="H255" s="183">
        <f t="shared" si="133"/>
        <v>0</v>
      </c>
      <c r="I255" s="183">
        <f t="shared" si="133"/>
        <v>0</v>
      </c>
      <c r="J255" s="183">
        <f t="shared" si="133"/>
        <v>0</v>
      </c>
      <c r="K255" s="183">
        <f t="shared" si="133"/>
        <v>0</v>
      </c>
      <c r="L255" s="183">
        <f t="shared" si="133"/>
        <v>0</v>
      </c>
      <c r="M255" s="183">
        <f t="shared" si="133"/>
        <v>0</v>
      </c>
      <c r="N255" s="183">
        <f t="shared" si="133"/>
        <v>0</v>
      </c>
      <c r="O255" s="183">
        <f t="shared" si="133"/>
        <v>0</v>
      </c>
      <c r="P255" s="183">
        <f t="shared" si="133"/>
        <v>0</v>
      </c>
      <c r="Q255" s="183">
        <f t="shared" si="133"/>
        <v>0</v>
      </c>
      <c r="R255" s="183">
        <f t="shared" si="133"/>
        <v>0</v>
      </c>
      <c r="S255" s="183">
        <f t="shared" si="132"/>
        <v>0</v>
      </c>
      <c r="T255" s="183">
        <f t="shared" si="132"/>
        <v>0</v>
      </c>
      <c r="U255" s="183">
        <f t="shared" si="132"/>
        <v>0</v>
      </c>
      <c r="V255" s="183">
        <f t="shared" si="132"/>
        <v>0</v>
      </c>
      <c r="W255" s="183">
        <f t="shared" si="132"/>
        <v>0</v>
      </c>
      <c r="X255" s="183">
        <f t="shared" si="132"/>
        <v>0</v>
      </c>
      <c r="Y255" s="183">
        <f t="shared" si="132"/>
        <v>0</v>
      </c>
      <c r="Z255" s="183">
        <f t="shared" si="132"/>
        <v>0</v>
      </c>
      <c r="AA255" s="183">
        <f t="shared" si="132"/>
        <v>0</v>
      </c>
      <c r="AB255" s="183">
        <f t="shared" si="132"/>
        <v>0</v>
      </c>
      <c r="AC255" s="183">
        <f t="shared" si="132"/>
        <v>0</v>
      </c>
      <c r="AD255" s="183">
        <f t="shared" si="132"/>
        <v>0</v>
      </c>
      <c r="AE255" s="183">
        <f t="shared" si="132"/>
        <v>0</v>
      </c>
      <c r="AF255" s="196">
        <f t="shared" si="132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33"/>
        <v>0</v>
      </c>
      <c r="D256" s="183">
        <f t="shared" si="133"/>
        <v>0</v>
      </c>
      <c r="E256" s="183">
        <f t="shared" si="133"/>
        <v>0</v>
      </c>
      <c r="F256" s="183">
        <f t="shared" si="133"/>
        <v>0</v>
      </c>
      <c r="G256" s="183">
        <f t="shared" si="133"/>
        <v>0</v>
      </c>
      <c r="H256" s="183">
        <f t="shared" si="133"/>
        <v>0</v>
      </c>
      <c r="I256" s="183">
        <f t="shared" si="133"/>
        <v>0</v>
      </c>
      <c r="J256" s="183">
        <f t="shared" si="133"/>
        <v>0</v>
      </c>
      <c r="K256" s="183">
        <f t="shared" si="133"/>
        <v>0</v>
      </c>
      <c r="L256" s="183">
        <f t="shared" si="133"/>
        <v>0</v>
      </c>
      <c r="M256" s="183">
        <f t="shared" si="133"/>
        <v>0</v>
      </c>
      <c r="N256" s="183">
        <f t="shared" si="133"/>
        <v>0</v>
      </c>
      <c r="O256" s="183">
        <f t="shared" si="133"/>
        <v>0</v>
      </c>
      <c r="P256" s="183">
        <f t="shared" si="133"/>
        <v>0</v>
      </c>
      <c r="Q256" s="183">
        <f t="shared" si="133"/>
        <v>0</v>
      </c>
      <c r="R256" s="183">
        <f t="shared" si="133"/>
        <v>0</v>
      </c>
      <c r="S256" s="183">
        <f t="shared" ref="S256:AF271" si="134">R256</f>
        <v>0</v>
      </c>
      <c r="T256" s="183">
        <f t="shared" si="134"/>
        <v>0</v>
      </c>
      <c r="U256" s="183">
        <f t="shared" si="134"/>
        <v>0</v>
      </c>
      <c r="V256" s="183">
        <f t="shared" si="134"/>
        <v>0</v>
      </c>
      <c r="W256" s="183">
        <f t="shared" si="134"/>
        <v>0</v>
      </c>
      <c r="X256" s="183">
        <f t="shared" si="134"/>
        <v>0</v>
      </c>
      <c r="Y256" s="183">
        <f t="shared" si="134"/>
        <v>0</v>
      </c>
      <c r="Z256" s="183">
        <f t="shared" si="134"/>
        <v>0</v>
      </c>
      <c r="AA256" s="183">
        <f t="shared" si="134"/>
        <v>0</v>
      </c>
      <c r="AB256" s="183">
        <f t="shared" si="134"/>
        <v>0</v>
      </c>
      <c r="AC256" s="183">
        <f t="shared" si="134"/>
        <v>0</v>
      </c>
      <c r="AD256" s="183">
        <f t="shared" si="134"/>
        <v>0</v>
      </c>
      <c r="AE256" s="183">
        <f t="shared" si="134"/>
        <v>0</v>
      </c>
      <c r="AF256" s="196">
        <f t="shared" si="134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33"/>
        <v>0</v>
      </c>
      <c r="D257" s="183">
        <f t="shared" si="133"/>
        <v>0</v>
      </c>
      <c r="E257" s="183">
        <f t="shared" si="133"/>
        <v>0</v>
      </c>
      <c r="F257" s="183">
        <f t="shared" si="133"/>
        <v>0</v>
      </c>
      <c r="G257" s="183">
        <f t="shared" si="133"/>
        <v>0</v>
      </c>
      <c r="H257" s="183">
        <f t="shared" si="133"/>
        <v>0</v>
      </c>
      <c r="I257" s="183">
        <f t="shared" si="133"/>
        <v>0</v>
      </c>
      <c r="J257" s="183">
        <f t="shared" si="133"/>
        <v>0</v>
      </c>
      <c r="K257" s="183">
        <f t="shared" si="133"/>
        <v>0</v>
      </c>
      <c r="L257" s="183">
        <f t="shared" si="133"/>
        <v>0</v>
      </c>
      <c r="M257" s="183">
        <f t="shared" si="133"/>
        <v>0</v>
      </c>
      <c r="N257" s="183">
        <f t="shared" si="133"/>
        <v>0</v>
      </c>
      <c r="O257" s="183">
        <f t="shared" si="133"/>
        <v>0</v>
      </c>
      <c r="P257" s="183">
        <f t="shared" si="133"/>
        <v>0</v>
      </c>
      <c r="Q257" s="183">
        <f t="shared" si="133"/>
        <v>0</v>
      </c>
      <c r="R257" s="183">
        <f t="shared" si="133"/>
        <v>0</v>
      </c>
      <c r="S257" s="183">
        <f t="shared" si="134"/>
        <v>0</v>
      </c>
      <c r="T257" s="183">
        <f t="shared" si="134"/>
        <v>0</v>
      </c>
      <c r="U257" s="183">
        <f t="shared" si="134"/>
        <v>0</v>
      </c>
      <c r="V257" s="183">
        <f t="shared" si="134"/>
        <v>0</v>
      </c>
      <c r="W257" s="183">
        <f t="shared" si="134"/>
        <v>0</v>
      </c>
      <c r="X257" s="183">
        <f t="shared" si="134"/>
        <v>0</v>
      </c>
      <c r="Y257" s="183">
        <f t="shared" si="134"/>
        <v>0</v>
      </c>
      <c r="Z257" s="183">
        <f t="shared" si="134"/>
        <v>0</v>
      </c>
      <c r="AA257" s="183">
        <f t="shared" si="134"/>
        <v>0</v>
      </c>
      <c r="AB257" s="183">
        <f t="shared" si="134"/>
        <v>0</v>
      </c>
      <c r="AC257" s="183">
        <f t="shared" si="134"/>
        <v>0</v>
      </c>
      <c r="AD257" s="183">
        <f t="shared" si="134"/>
        <v>0</v>
      </c>
      <c r="AE257" s="183">
        <f t="shared" si="134"/>
        <v>0</v>
      </c>
      <c r="AF257" s="196">
        <f t="shared" si="134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35">B258</f>
        <v>0</v>
      </c>
      <c r="D258" s="183">
        <f t="shared" si="135"/>
        <v>0</v>
      </c>
      <c r="E258" s="183">
        <f t="shared" si="135"/>
        <v>0</v>
      </c>
      <c r="F258" s="183">
        <f t="shared" si="135"/>
        <v>0</v>
      </c>
      <c r="G258" s="183">
        <f t="shared" si="135"/>
        <v>0</v>
      </c>
      <c r="H258" s="183">
        <f t="shared" si="135"/>
        <v>0</v>
      </c>
      <c r="I258" s="183">
        <f t="shared" si="135"/>
        <v>0</v>
      </c>
      <c r="J258" s="183">
        <f t="shared" si="135"/>
        <v>0</v>
      </c>
      <c r="K258" s="183">
        <f t="shared" si="135"/>
        <v>0</v>
      </c>
      <c r="L258" s="183">
        <f t="shared" si="135"/>
        <v>0</v>
      </c>
      <c r="M258" s="183">
        <f t="shared" si="135"/>
        <v>0</v>
      </c>
      <c r="N258" s="183">
        <f t="shared" si="135"/>
        <v>0</v>
      </c>
      <c r="O258" s="183">
        <f t="shared" si="135"/>
        <v>0</v>
      </c>
      <c r="P258" s="183">
        <f t="shared" si="135"/>
        <v>0</v>
      </c>
      <c r="Q258" s="183">
        <f t="shared" si="135"/>
        <v>0</v>
      </c>
      <c r="R258" s="183">
        <f t="shared" si="135"/>
        <v>0</v>
      </c>
      <c r="S258" s="183">
        <f t="shared" si="134"/>
        <v>0</v>
      </c>
      <c r="T258" s="183">
        <f t="shared" si="134"/>
        <v>0</v>
      </c>
      <c r="U258" s="183">
        <f t="shared" si="134"/>
        <v>0</v>
      </c>
      <c r="V258" s="183">
        <f t="shared" si="134"/>
        <v>0</v>
      </c>
      <c r="W258" s="183">
        <f t="shared" si="134"/>
        <v>0</v>
      </c>
      <c r="X258" s="183">
        <f t="shared" si="134"/>
        <v>0</v>
      </c>
      <c r="Y258" s="183">
        <f t="shared" si="134"/>
        <v>0</v>
      </c>
      <c r="Z258" s="183">
        <f t="shared" si="134"/>
        <v>0</v>
      </c>
      <c r="AA258" s="183">
        <f t="shared" si="134"/>
        <v>0</v>
      </c>
      <c r="AB258" s="183">
        <f t="shared" si="134"/>
        <v>0</v>
      </c>
      <c r="AC258" s="183">
        <f t="shared" si="134"/>
        <v>0</v>
      </c>
      <c r="AD258" s="183">
        <f t="shared" si="134"/>
        <v>0</v>
      </c>
      <c r="AE258" s="183">
        <f t="shared" si="134"/>
        <v>0</v>
      </c>
      <c r="AF258" s="196">
        <f t="shared" si="134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35"/>
        <v>0</v>
      </c>
      <c r="D259" s="183">
        <f t="shared" si="135"/>
        <v>0</v>
      </c>
      <c r="E259" s="183">
        <f t="shared" si="135"/>
        <v>0</v>
      </c>
      <c r="F259" s="183">
        <f t="shared" si="135"/>
        <v>0</v>
      </c>
      <c r="G259" s="183">
        <f t="shared" si="135"/>
        <v>0</v>
      </c>
      <c r="H259" s="183">
        <f t="shared" si="135"/>
        <v>0</v>
      </c>
      <c r="I259" s="183">
        <f t="shared" si="135"/>
        <v>0</v>
      </c>
      <c r="J259" s="183">
        <f t="shared" si="135"/>
        <v>0</v>
      </c>
      <c r="K259" s="183">
        <f t="shared" si="135"/>
        <v>0</v>
      </c>
      <c r="L259" s="183">
        <f t="shared" si="135"/>
        <v>0</v>
      </c>
      <c r="M259" s="183">
        <f t="shared" si="135"/>
        <v>0</v>
      </c>
      <c r="N259" s="183">
        <f t="shared" si="135"/>
        <v>0</v>
      </c>
      <c r="O259" s="183">
        <f t="shared" si="135"/>
        <v>0</v>
      </c>
      <c r="P259" s="183">
        <f t="shared" si="135"/>
        <v>0</v>
      </c>
      <c r="Q259" s="183">
        <f t="shared" si="135"/>
        <v>0</v>
      </c>
      <c r="R259" s="183">
        <f t="shared" si="135"/>
        <v>0</v>
      </c>
      <c r="S259" s="183">
        <f t="shared" si="134"/>
        <v>0</v>
      </c>
      <c r="T259" s="183">
        <f t="shared" si="134"/>
        <v>0</v>
      </c>
      <c r="U259" s="183">
        <f t="shared" si="134"/>
        <v>0</v>
      </c>
      <c r="V259" s="183">
        <f t="shared" si="134"/>
        <v>0</v>
      </c>
      <c r="W259" s="183">
        <f t="shared" si="134"/>
        <v>0</v>
      </c>
      <c r="X259" s="183">
        <f t="shared" si="134"/>
        <v>0</v>
      </c>
      <c r="Y259" s="183">
        <f t="shared" si="134"/>
        <v>0</v>
      </c>
      <c r="Z259" s="183">
        <f t="shared" si="134"/>
        <v>0</v>
      </c>
      <c r="AA259" s="183">
        <f t="shared" si="134"/>
        <v>0</v>
      </c>
      <c r="AB259" s="183">
        <f t="shared" si="134"/>
        <v>0</v>
      </c>
      <c r="AC259" s="183">
        <f t="shared" si="134"/>
        <v>0</v>
      </c>
      <c r="AD259" s="183">
        <f t="shared" si="134"/>
        <v>0</v>
      </c>
      <c r="AE259" s="183">
        <f t="shared" si="134"/>
        <v>0</v>
      </c>
      <c r="AF259" s="196">
        <f t="shared" si="134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35"/>
        <v>0</v>
      </c>
      <c r="D260" s="183">
        <f t="shared" si="135"/>
        <v>0</v>
      </c>
      <c r="E260" s="183">
        <f t="shared" si="135"/>
        <v>0</v>
      </c>
      <c r="F260" s="183">
        <f t="shared" si="135"/>
        <v>0</v>
      </c>
      <c r="G260" s="183">
        <f t="shared" si="135"/>
        <v>0</v>
      </c>
      <c r="H260" s="183">
        <f t="shared" si="135"/>
        <v>0</v>
      </c>
      <c r="I260" s="183">
        <f t="shared" si="135"/>
        <v>0</v>
      </c>
      <c r="J260" s="183">
        <f t="shared" si="135"/>
        <v>0</v>
      </c>
      <c r="K260" s="183">
        <f t="shared" si="135"/>
        <v>0</v>
      </c>
      <c r="L260" s="183">
        <f t="shared" si="135"/>
        <v>0</v>
      </c>
      <c r="M260" s="183">
        <f t="shared" si="135"/>
        <v>0</v>
      </c>
      <c r="N260" s="183">
        <f t="shared" si="135"/>
        <v>0</v>
      </c>
      <c r="O260" s="183">
        <f t="shared" si="135"/>
        <v>0</v>
      </c>
      <c r="P260" s="183">
        <f t="shared" si="135"/>
        <v>0</v>
      </c>
      <c r="Q260" s="183">
        <f t="shared" si="135"/>
        <v>0</v>
      </c>
      <c r="R260" s="183">
        <f t="shared" si="135"/>
        <v>0</v>
      </c>
      <c r="S260" s="183">
        <f t="shared" si="134"/>
        <v>0</v>
      </c>
      <c r="T260" s="183">
        <f t="shared" si="134"/>
        <v>0</v>
      </c>
      <c r="U260" s="183">
        <f t="shared" si="134"/>
        <v>0</v>
      </c>
      <c r="V260" s="183">
        <f t="shared" si="134"/>
        <v>0</v>
      </c>
      <c r="W260" s="183">
        <f t="shared" si="134"/>
        <v>0</v>
      </c>
      <c r="X260" s="183">
        <f t="shared" si="134"/>
        <v>0</v>
      </c>
      <c r="Y260" s="183">
        <f t="shared" si="134"/>
        <v>0</v>
      </c>
      <c r="Z260" s="183">
        <f t="shared" si="134"/>
        <v>0</v>
      </c>
      <c r="AA260" s="183">
        <f t="shared" si="134"/>
        <v>0</v>
      </c>
      <c r="AB260" s="183">
        <f t="shared" si="134"/>
        <v>0</v>
      </c>
      <c r="AC260" s="183">
        <f t="shared" si="134"/>
        <v>0</v>
      </c>
      <c r="AD260" s="183">
        <f t="shared" si="134"/>
        <v>0</v>
      </c>
      <c r="AE260" s="183">
        <f t="shared" si="134"/>
        <v>0</v>
      </c>
      <c r="AF260" s="196">
        <f t="shared" si="134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35"/>
        <v>0</v>
      </c>
      <c r="D261" s="183">
        <f t="shared" si="135"/>
        <v>0</v>
      </c>
      <c r="E261" s="183">
        <f t="shared" si="135"/>
        <v>0</v>
      </c>
      <c r="F261" s="183">
        <f t="shared" si="135"/>
        <v>0</v>
      </c>
      <c r="G261" s="183">
        <f t="shared" si="135"/>
        <v>0</v>
      </c>
      <c r="H261" s="183">
        <f t="shared" si="135"/>
        <v>0</v>
      </c>
      <c r="I261" s="183">
        <f t="shared" si="135"/>
        <v>0</v>
      </c>
      <c r="J261" s="183">
        <f t="shared" si="135"/>
        <v>0</v>
      </c>
      <c r="K261" s="183">
        <f t="shared" si="135"/>
        <v>0</v>
      </c>
      <c r="L261" s="183">
        <f t="shared" si="135"/>
        <v>0</v>
      </c>
      <c r="M261" s="183">
        <f t="shared" si="135"/>
        <v>0</v>
      </c>
      <c r="N261" s="183">
        <f t="shared" si="135"/>
        <v>0</v>
      </c>
      <c r="O261" s="183">
        <f t="shared" si="135"/>
        <v>0</v>
      </c>
      <c r="P261" s="183">
        <f t="shared" si="135"/>
        <v>0</v>
      </c>
      <c r="Q261" s="183">
        <f t="shared" si="135"/>
        <v>0</v>
      </c>
      <c r="R261" s="183">
        <f t="shared" si="135"/>
        <v>0</v>
      </c>
      <c r="S261" s="183">
        <f t="shared" si="134"/>
        <v>0</v>
      </c>
      <c r="T261" s="183">
        <f t="shared" si="134"/>
        <v>0</v>
      </c>
      <c r="U261" s="183">
        <f t="shared" si="134"/>
        <v>0</v>
      </c>
      <c r="V261" s="183">
        <f t="shared" si="134"/>
        <v>0</v>
      </c>
      <c r="W261" s="183">
        <f t="shared" si="134"/>
        <v>0</v>
      </c>
      <c r="X261" s="183">
        <f t="shared" si="134"/>
        <v>0</v>
      </c>
      <c r="Y261" s="183">
        <f t="shared" si="134"/>
        <v>0</v>
      </c>
      <c r="Z261" s="183">
        <f t="shared" si="134"/>
        <v>0</v>
      </c>
      <c r="AA261" s="183">
        <f t="shared" si="134"/>
        <v>0</v>
      </c>
      <c r="AB261" s="183">
        <f t="shared" si="134"/>
        <v>0</v>
      </c>
      <c r="AC261" s="183">
        <f t="shared" si="134"/>
        <v>0</v>
      </c>
      <c r="AD261" s="183">
        <f t="shared" si="134"/>
        <v>0</v>
      </c>
      <c r="AE261" s="183">
        <f t="shared" si="134"/>
        <v>0</v>
      </c>
      <c r="AF261" s="196">
        <f t="shared" si="134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35"/>
        <v>0</v>
      </c>
      <c r="D262" s="183">
        <f t="shared" si="135"/>
        <v>0</v>
      </c>
      <c r="E262" s="183">
        <f t="shared" si="135"/>
        <v>0</v>
      </c>
      <c r="F262" s="183">
        <f t="shared" si="135"/>
        <v>0</v>
      </c>
      <c r="G262" s="183">
        <f t="shared" si="135"/>
        <v>0</v>
      </c>
      <c r="H262" s="183">
        <f t="shared" si="135"/>
        <v>0</v>
      </c>
      <c r="I262" s="183">
        <f t="shared" si="135"/>
        <v>0</v>
      </c>
      <c r="J262" s="183">
        <f t="shared" si="135"/>
        <v>0</v>
      </c>
      <c r="K262" s="183">
        <f t="shared" si="135"/>
        <v>0</v>
      </c>
      <c r="L262" s="183">
        <f t="shared" si="135"/>
        <v>0</v>
      </c>
      <c r="M262" s="183">
        <f t="shared" si="135"/>
        <v>0</v>
      </c>
      <c r="N262" s="183">
        <f t="shared" si="135"/>
        <v>0</v>
      </c>
      <c r="O262" s="183">
        <f t="shared" si="135"/>
        <v>0</v>
      </c>
      <c r="P262" s="183">
        <f t="shared" si="135"/>
        <v>0</v>
      </c>
      <c r="Q262" s="183">
        <f t="shared" si="135"/>
        <v>0</v>
      </c>
      <c r="R262" s="183">
        <f t="shared" si="135"/>
        <v>0</v>
      </c>
      <c r="S262" s="183">
        <f t="shared" si="134"/>
        <v>0</v>
      </c>
      <c r="T262" s="183">
        <f t="shared" si="134"/>
        <v>0</v>
      </c>
      <c r="U262" s="183">
        <f t="shared" si="134"/>
        <v>0</v>
      </c>
      <c r="V262" s="183">
        <f t="shared" si="134"/>
        <v>0</v>
      </c>
      <c r="W262" s="183">
        <f t="shared" si="134"/>
        <v>0</v>
      </c>
      <c r="X262" s="183">
        <f t="shared" si="134"/>
        <v>0</v>
      </c>
      <c r="Y262" s="183">
        <f t="shared" si="134"/>
        <v>0</v>
      </c>
      <c r="Z262" s="183">
        <f t="shared" si="134"/>
        <v>0</v>
      </c>
      <c r="AA262" s="183">
        <f t="shared" si="134"/>
        <v>0</v>
      </c>
      <c r="AB262" s="183">
        <f t="shared" si="134"/>
        <v>0</v>
      </c>
      <c r="AC262" s="183">
        <f t="shared" si="134"/>
        <v>0</v>
      </c>
      <c r="AD262" s="183">
        <f t="shared" si="134"/>
        <v>0</v>
      </c>
      <c r="AE262" s="183">
        <f t="shared" si="134"/>
        <v>0</v>
      </c>
      <c r="AF262" s="196">
        <f t="shared" si="134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35"/>
        <v>0</v>
      </c>
      <c r="D263" s="183">
        <f t="shared" si="135"/>
        <v>0</v>
      </c>
      <c r="E263" s="183">
        <f t="shared" si="135"/>
        <v>0</v>
      </c>
      <c r="F263" s="183">
        <f t="shared" si="135"/>
        <v>0</v>
      </c>
      <c r="G263" s="183">
        <f t="shared" si="135"/>
        <v>0</v>
      </c>
      <c r="H263" s="183">
        <f t="shared" si="135"/>
        <v>0</v>
      </c>
      <c r="I263" s="183">
        <f t="shared" si="135"/>
        <v>0</v>
      </c>
      <c r="J263" s="183">
        <f t="shared" si="135"/>
        <v>0</v>
      </c>
      <c r="K263" s="183">
        <f t="shared" si="135"/>
        <v>0</v>
      </c>
      <c r="L263" s="183">
        <f t="shared" si="135"/>
        <v>0</v>
      </c>
      <c r="M263" s="183">
        <f t="shared" si="135"/>
        <v>0</v>
      </c>
      <c r="N263" s="183">
        <f t="shared" si="135"/>
        <v>0</v>
      </c>
      <c r="O263" s="183">
        <f t="shared" si="135"/>
        <v>0</v>
      </c>
      <c r="P263" s="183">
        <f t="shared" si="135"/>
        <v>0</v>
      </c>
      <c r="Q263" s="183">
        <f t="shared" si="135"/>
        <v>0</v>
      </c>
      <c r="R263" s="183">
        <f t="shared" si="135"/>
        <v>0</v>
      </c>
      <c r="S263" s="183">
        <f t="shared" si="134"/>
        <v>0</v>
      </c>
      <c r="T263" s="183">
        <f t="shared" si="134"/>
        <v>0</v>
      </c>
      <c r="U263" s="183">
        <f t="shared" si="134"/>
        <v>0</v>
      </c>
      <c r="V263" s="183">
        <f t="shared" si="134"/>
        <v>0</v>
      </c>
      <c r="W263" s="183">
        <f t="shared" si="134"/>
        <v>0</v>
      </c>
      <c r="X263" s="183">
        <f t="shared" si="134"/>
        <v>0</v>
      </c>
      <c r="Y263" s="183">
        <f t="shared" si="134"/>
        <v>0</v>
      </c>
      <c r="Z263" s="183">
        <f t="shared" si="134"/>
        <v>0</v>
      </c>
      <c r="AA263" s="183">
        <f t="shared" si="134"/>
        <v>0</v>
      </c>
      <c r="AB263" s="183">
        <f t="shared" si="134"/>
        <v>0</v>
      </c>
      <c r="AC263" s="183">
        <f t="shared" si="134"/>
        <v>0</v>
      </c>
      <c r="AD263" s="183">
        <f t="shared" si="134"/>
        <v>0</v>
      </c>
      <c r="AE263" s="183">
        <f t="shared" si="134"/>
        <v>0</v>
      </c>
      <c r="AF263" s="196">
        <f t="shared" si="134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35"/>
        <v>0</v>
      </c>
      <c r="D264" s="183">
        <f t="shared" si="135"/>
        <v>0</v>
      </c>
      <c r="E264" s="183">
        <f t="shared" si="135"/>
        <v>0</v>
      </c>
      <c r="F264" s="183">
        <f t="shared" si="135"/>
        <v>0</v>
      </c>
      <c r="G264" s="183">
        <f t="shared" si="135"/>
        <v>0</v>
      </c>
      <c r="H264" s="183">
        <f t="shared" si="135"/>
        <v>0</v>
      </c>
      <c r="I264" s="183">
        <f t="shared" si="135"/>
        <v>0</v>
      </c>
      <c r="J264" s="183">
        <f t="shared" si="135"/>
        <v>0</v>
      </c>
      <c r="K264" s="183">
        <f t="shared" si="135"/>
        <v>0</v>
      </c>
      <c r="L264" s="183">
        <f t="shared" si="135"/>
        <v>0</v>
      </c>
      <c r="M264" s="183">
        <f t="shared" si="135"/>
        <v>0</v>
      </c>
      <c r="N264" s="183">
        <f t="shared" si="135"/>
        <v>0</v>
      </c>
      <c r="O264" s="183">
        <f t="shared" si="135"/>
        <v>0</v>
      </c>
      <c r="P264" s="183">
        <f t="shared" si="135"/>
        <v>0</v>
      </c>
      <c r="Q264" s="183">
        <f t="shared" si="135"/>
        <v>0</v>
      </c>
      <c r="R264" s="183">
        <f t="shared" si="135"/>
        <v>0</v>
      </c>
      <c r="S264" s="183">
        <f t="shared" si="134"/>
        <v>0</v>
      </c>
      <c r="T264" s="183">
        <f t="shared" si="134"/>
        <v>0</v>
      </c>
      <c r="U264" s="183">
        <f t="shared" si="134"/>
        <v>0</v>
      </c>
      <c r="V264" s="183">
        <f t="shared" si="134"/>
        <v>0</v>
      </c>
      <c r="W264" s="183">
        <f t="shared" si="134"/>
        <v>0</v>
      </c>
      <c r="X264" s="183">
        <f t="shared" si="134"/>
        <v>0</v>
      </c>
      <c r="Y264" s="183">
        <f t="shared" si="134"/>
        <v>0</v>
      </c>
      <c r="Z264" s="183">
        <f t="shared" si="134"/>
        <v>0</v>
      </c>
      <c r="AA264" s="183">
        <f t="shared" si="134"/>
        <v>0</v>
      </c>
      <c r="AB264" s="183">
        <f t="shared" si="134"/>
        <v>0</v>
      </c>
      <c r="AC264" s="183">
        <f t="shared" si="134"/>
        <v>0</v>
      </c>
      <c r="AD264" s="183">
        <f t="shared" si="134"/>
        <v>0</v>
      </c>
      <c r="AE264" s="183">
        <f t="shared" si="134"/>
        <v>0</v>
      </c>
      <c r="AF264" s="196">
        <f t="shared" si="134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35"/>
        <v>0</v>
      </c>
      <c r="D265" s="183">
        <f t="shared" si="135"/>
        <v>0</v>
      </c>
      <c r="E265" s="183">
        <f t="shared" si="135"/>
        <v>0</v>
      </c>
      <c r="F265" s="183">
        <f t="shared" si="135"/>
        <v>0</v>
      </c>
      <c r="G265" s="183">
        <f t="shared" si="135"/>
        <v>0</v>
      </c>
      <c r="H265" s="183">
        <f t="shared" si="135"/>
        <v>0</v>
      </c>
      <c r="I265" s="183">
        <f t="shared" si="135"/>
        <v>0</v>
      </c>
      <c r="J265" s="183">
        <f t="shared" si="135"/>
        <v>0</v>
      </c>
      <c r="K265" s="183">
        <f t="shared" si="135"/>
        <v>0</v>
      </c>
      <c r="L265" s="183">
        <f t="shared" si="135"/>
        <v>0</v>
      </c>
      <c r="M265" s="183">
        <f t="shared" si="135"/>
        <v>0</v>
      </c>
      <c r="N265" s="183">
        <f t="shared" si="135"/>
        <v>0</v>
      </c>
      <c r="O265" s="183">
        <f t="shared" si="135"/>
        <v>0</v>
      </c>
      <c r="P265" s="183">
        <f t="shared" si="135"/>
        <v>0</v>
      </c>
      <c r="Q265" s="183">
        <f t="shared" si="135"/>
        <v>0</v>
      </c>
      <c r="R265" s="183">
        <f t="shared" si="135"/>
        <v>0</v>
      </c>
      <c r="S265" s="183">
        <f t="shared" si="134"/>
        <v>0</v>
      </c>
      <c r="T265" s="183">
        <f t="shared" si="134"/>
        <v>0</v>
      </c>
      <c r="U265" s="183">
        <f t="shared" si="134"/>
        <v>0</v>
      </c>
      <c r="V265" s="183">
        <f t="shared" si="134"/>
        <v>0</v>
      </c>
      <c r="W265" s="183">
        <f t="shared" si="134"/>
        <v>0</v>
      </c>
      <c r="X265" s="183">
        <f t="shared" si="134"/>
        <v>0</v>
      </c>
      <c r="Y265" s="183">
        <f t="shared" si="134"/>
        <v>0</v>
      </c>
      <c r="Z265" s="183">
        <f t="shared" si="134"/>
        <v>0</v>
      </c>
      <c r="AA265" s="183">
        <f t="shared" si="134"/>
        <v>0</v>
      </c>
      <c r="AB265" s="183">
        <f t="shared" si="134"/>
        <v>0</v>
      </c>
      <c r="AC265" s="183">
        <f t="shared" si="134"/>
        <v>0</v>
      </c>
      <c r="AD265" s="183">
        <f t="shared" si="134"/>
        <v>0</v>
      </c>
      <c r="AE265" s="183">
        <f t="shared" si="134"/>
        <v>0</v>
      </c>
      <c r="AF265" s="196">
        <f t="shared" si="134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35"/>
        <v>0</v>
      </c>
      <c r="D266" s="183">
        <f t="shared" si="135"/>
        <v>0</v>
      </c>
      <c r="E266" s="183">
        <f t="shared" si="135"/>
        <v>0</v>
      </c>
      <c r="F266" s="183">
        <f t="shared" si="135"/>
        <v>0</v>
      </c>
      <c r="G266" s="183">
        <f t="shared" si="135"/>
        <v>0</v>
      </c>
      <c r="H266" s="183">
        <f t="shared" si="135"/>
        <v>0</v>
      </c>
      <c r="I266" s="183">
        <f t="shared" si="135"/>
        <v>0</v>
      </c>
      <c r="J266" s="183">
        <f t="shared" si="135"/>
        <v>0</v>
      </c>
      <c r="K266" s="183">
        <f t="shared" si="135"/>
        <v>0</v>
      </c>
      <c r="L266" s="183">
        <f t="shared" si="135"/>
        <v>0</v>
      </c>
      <c r="M266" s="183">
        <f t="shared" si="135"/>
        <v>0</v>
      </c>
      <c r="N266" s="183">
        <f t="shared" si="135"/>
        <v>0</v>
      </c>
      <c r="O266" s="183">
        <f t="shared" si="135"/>
        <v>0</v>
      </c>
      <c r="P266" s="183">
        <f t="shared" si="135"/>
        <v>0</v>
      </c>
      <c r="Q266" s="183">
        <f t="shared" si="135"/>
        <v>0</v>
      </c>
      <c r="R266" s="183">
        <f t="shared" si="135"/>
        <v>0</v>
      </c>
      <c r="S266" s="183">
        <f t="shared" si="134"/>
        <v>0</v>
      </c>
      <c r="T266" s="183">
        <f t="shared" si="134"/>
        <v>0</v>
      </c>
      <c r="U266" s="183">
        <f t="shared" si="134"/>
        <v>0</v>
      </c>
      <c r="V266" s="183">
        <f t="shared" si="134"/>
        <v>0</v>
      </c>
      <c r="W266" s="183">
        <f t="shared" si="134"/>
        <v>0</v>
      </c>
      <c r="X266" s="183">
        <f t="shared" si="134"/>
        <v>0</v>
      </c>
      <c r="Y266" s="183">
        <f t="shared" si="134"/>
        <v>0</v>
      </c>
      <c r="Z266" s="183">
        <f t="shared" si="134"/>
        <v>0</v>
      </c>
      <c r="AA266" s="183">
        <f t="shared" si="134"/>
        <v>0</v>
      </c>
      <c r="AB266" s="183">
        <f t="shared" si="134"/>
        <v>0</v>
      </c>
      <c r="AC266" s="183">
        <f t="shared" si="134"/>
        <v>0</v>
      </c>
      <c r="AD266" s="183">
        <f t="shared" si="134"/>
        <v>0</v>
      </c>
      <c r="AE266" s="183">
        <f t="shared" si="134"/>
        <v>0</v>
      </c>
      <c r="AF266" s="196">
        <f t="shared" si="134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35"/>
        <v>0</v>
      </c>
      <c r="D267" s="183">
        <f t="shared" si="135"/>
        <v>0</v>
      </c>
      <c r="E267" s="183">
        <f t="shared" si="135"/>
        <v>0</v>
      </c>
      <c r="F267" s="183">
        <f t="shared" si="135"/>
        <v>0</v>
      </c>
      <c r="G267" s="183">
        <f t="shared" si="135"/>
        <v>0</v>
      </c>
      <c r="H267" s="183">
        <f t="shared" si="135"/>
        <v>0</v>
      </c>
      <c r="I267" s="183">
        <f t="shared" si="135"/>
        <v>0</v>
      </c>
      <c r="J267" s="183">
        <f t="shared" si="135"/>
        <v>0</v>
      </c>
      <c r="K267" s="183">
        <f t="shared" si="135"/>
        <v>0</v>
      </c>
      <c r="L267" s="183">
        <f t="shared" si="135"/>
        <v>0</v>
      </c>
      <c r="M267" s="183">
        <f t="shared" si="135"/>
        <v>0</v>
      </c>
      <c r="N267" s="183">
        <f t="shared" si="135"/>
        <v>0</v>
      </c>
      <c r="O267" s="183">
        <f t="shared" si="135"/>
        <v>0</v>
      </c>
      <c r="P267" s="183">
        <f t="shared" si="135"/>
        <v>0</v>
      </c>
      <c r="Q267" s="183">
        <f t="shared" si="135"/>
        <v>0</v>
      </c>
      <c r="R267" s="183">
        <f t="shared" si="135"/>
        <v>0</v>
      </c>
      <c r="S267" s="183">
        <f t="shared" si="134"/>
        <v>0</v>
      </c>
      <c r="T267" s="183">
        <f t="shared" si="134"/>
        <v>0</v>
      </c>
      <c r="U267" s="183">
        <f t="shared" si="134"/>
        <v>0</v>
      </c>
      <c r="V267" s="183">
        <f t="shared" si="134"/>
        <v>0</v>
      </c>
      <c r="W267" s="183">
        <f t="shared" si="134"/>
        <v>0</v>
      </c>
      <c r="X267" s="183">
        <f t="shared" si="134"/>
        <v>0</v>
      </c>
      <c r="Y267" s="183">
        <f t="shared" si="134"/>
        <v>0</v>
      </c>
      <c r="Z267" s="183">
        <f t="shared" si="134"/>
        <v>0</v>
      </c>
      <c r="AA267" s="183">
        <f t="shared" si="134"/>
        <v>0</v>
      </c>
      <c r="AB267" s="183">
        <f t="shared" si="134"/>
        <v>0</v>
      </c>
      <c r="AC267" s="183">
        <f t="shared" si="134"/>
        <v>0</v>
      </c>
      <c r="AD267" s="183">
        <f t="shared" si="134"/>
        <v>0</v>
      </c>
      <c r="AE267" s="183">
        <f t="shared" si="134"/>
        <v>0</v>
      </c>
      <c r="AF267" s="196">
        <f t="shared" si="134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35"/>
        <v>0</v>
      </c>
      <c r="D268" s="183">
        <f t="shared" si="135"/>
        <v>0</v>
      </c>
      <c r="E268" s="183">
        <f t="shared" si="135"/>
        <v>0</v>
      </c>
      <c r="F268" s="183">
        <f t="shared" si="135"/>
        <v>0</v>
      </c>
      <c r="G268" s="183">
        <f t="shared" si="135"/>
        <v>0</v>
      </c>
      <c r="H268" s="183">
        <f t="shared" si="135"/>
        <v>0</v>
      </c>
      <c r="I268" s="183">
        <f t="shared" si="135"/>
        <v>0</v>
      </c>
      <c r="J268" s="183">
        <f t="shared" si="135"/>
        <v>0</v>
      </c>
      <c r="K268" s="183">
        <f t="shared" si="135"/>
        <v>0</v>
      </c>
      <c r="L268" s="183">
        <f t="shared" si="135"/>
        <v>0</v>
      </c>
      <c r="M268" s="183">
        <f t="shared" si="135"/>
        <v>0</v>
      </c>
      <c r="N268" s="183">
        <f t="shared" si="135"/>
        <v>0</v>
      </c>
      <c r="O268" s="183">
        <f t="shared" si="135"/>
        <v>0</v>
      </c>
      <c r="P268" s="183">
        <f t="shared" si="135"/>
        <v>0</v>
      </c>
      <c r="Q268" s="183">
        <f t="shared" si="135"/>
        <v>0</v>
      </c>
      <c r="R268" s="183">
        <f t="shared" si="135"/>
        <v>0</v>
      </c>
      <c r="S268" s="183">
        <f t="shared" si="134"/>
        <v>0</v>
      </c>
      <c r="T268" s="183">
        <f t="shared" si="134"/>
        <v>0</v>
      </c>
      <c r="U268" s="183">
        <f t="shared" si="134"/>
        <v>0</v>
      </c>
      <c r="V268" s="183">
        <f t="shared" si="134"/>
        <v>0</v>
      </c>
      <c r="W268" s="183">
        <f t="shared" si="134"/>
        <v>0</v>
      </c>
      <c r="X268" s="183">
        <f t="shared" si="134"/>
        <v>0</v>
      </c>
      <c r="Y268" s="183">
        <f t="shared" si="134"/>
        <v>0</v>
      </c>
      <c r="Z268" s="183">
        <f t="shared" si="134"/>
        <v>0</v>
      </c>
      <c r="AA268" s="183">
        <f t="shared" si="134"/>
        <v>0</v>
      </c>
      <c r="AB268" s="183">
        <f t="shared" si="134"/>
        <v>0</v>
      </c>
      <c r="AC268" s="183">
        <f t="shared" si="134"/>
        <v>0</v>
      </c>
      <c r="AD268" s="183">
        <f t="shared" si="134"/>
        <v>0</v>
      </c>
      <c r="AE268" s="183">
        <f t="shared" si="134"/>
        <v>0</v>
      </c>
      <c r="AF268" s="196">
        <f t="shared" si="134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35"/>
        <v>0</v>
      </c>
      <c r="D269" s="183">
        <f t="shared" si="135"/>
        <v>0</v>
      </c>
      <c r="E269" s="183">
        <f t="shared" si="135"/>
        <v>0</v>
      </c>
      <c r="F269" s="183">
        <f t="shared" si="135"/>
        <v>0</v>
      </c>
      <c r="G269" s="183">
        <f t="shared" si="135"/>
        <v>0</v>
      </c>
      <c r="H269" s="183">
        <f t="shared" si="135"/>
        <v>0</v>
      </c>
      <c r="I269" s="183">
        <f t="shared" si="135"/>
        <v>0</v>
      </c>
      <c r="J269" s="183">
        <f t="shared" si="135"/>
        <v>0</v>
      </c>
      <c r="K269" s="183">
        <f t="shared" si="135"/>
        <v>0</v>
      </c>
      <c r="L269" s="183">
        <f t="shared" si="135"/>
        <v>0</v>
      </c>
      <c r="M269" s="183">
        <f t="shared" si="135"/>
        <v>0</v>
      </c>
      <c r="N269" s="183">
        <f t="shared" si="135"/>
        <v>0</v>
      </c>
      <c r="O269" s="183">
        <f t="shared" si="135"/>
        <v>0</v>
      </c>
      <c r="P269" s="183">
        <f t="shared" si="135"/>
        <v>0</v>
      </c>
      <c r="Q269" s="183">
        <f t="shared" si="135"/>
        <v>0</v>
      </c>
      <c r="R269" s="183">
        <f t="shared" si="135"/>
        <v>0</v>
      </c>
      <c r="S269" s="183">
        <f t="shared" si="134"/>
        <v>0</v>
      </c>
      <c r="T269" s="183">
        <f t="shared" si="134"/>
        <v>0</v>
      </c>
      <c r="U269" s="183">
        <f t="shared" si="134"/>
        <v>0</v>
      </c>
      <c r="V269" s="183">
        <f t="shared" si="134"/>
        <v>0</v>
      </c>
      <c r="W269" s="183">
        <f t="shared" si="134"/>
        <v>0</v>
      </c>
      <c r="X269" s="183">
        <f t="shared" si="134"/>
        <v>0</v>
      </c>
      <c r="Y269" s="183">
        <f t="shared" si="134"/>
        <v>0</v>
      </c>
      <c r="Z269" s="183">
        <f t="shared" si="134"/>
        <v>0</v>
      </c>
      <c r="AA269" s="183">
        <f t="shared" si="134"/>
        <v>0</v>
      </c>
      <c r="AB269" s="183">
        <f t="shared" si="134"/>
        <v>0</v>
      </c>
      <c r="AC269" s="183">
        <f t="shared" si="134"/>
        <v>0</v>
      </c>
      <c r="AD269" s="183">
        <f t="shared" si="134"/>
        <v>0</v>
      </c>
      <c r="AE269" s="183">
        <f t="shared" si="134"/>
        <v>0</v>
      </c>
      <c r="AF269" s="196">
        <f t="shared" si="134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35"/>
        <v>0</v>
      </c>
      <c r="D270" s="183">
        <f t="shared" si="135"/>
        <v>0</v>
      </c>
      <c r="E270" s="183">
        <f t="shared" si="135"/>
        <v>0</v>
      </c>
      <c r="F270" s="183">
        <f t="shared" si="135"/>
        <v>0</v>
      </c>
      <c r="G270" s="183">
        <f t="shared" si="135"/>
        <v>0</v>
      </c>
      <c r="H270" s="183">
        <f t="shared" si="135"/>
        <v>0</v>
      </c>
      <c r="I270" s="183">
        <f t="shared" si="135"/>
        <v>0</v>
      </c>
      <c r="J270" s="183">
        <f t="shared" si="135"/>
        <v>0</v>
      </c>
      <c r="K270" s="183">
        <f t="shared" si="135"/>
        <v>0</v>
      </c>
      <c r="L270" s="183">
        <f t="shared" si="135"/>
        <v>0</v>
      </c>
      <c r="M270" s="183">
        <f t="shared" si="135"/>
        <v>0</v>
      </c>
      <c r="N270" s="183">
        <f t="shared" si="135"/>
        <v>0</v>
      </c>
      <c r="O270" s="183">
        <f t="shared" si="135"/>
        <v>0</v>
      </c>
      <c r="P270" s="183">
        <f t="shared" si="135"/>
        <v>0</v>
      </c>
      <c r="Q270" s="183">
        <f t="shared" si="135"/>
        <v>0</v>
      </c>
      <c r="R270" s="183">
        <f t="shared" si="135"/>
        <v>0</v>
      </c>
      <c r="S270" s="183">
        <f t="shared" si="134"/>
        <v>0</v>
      </c>
      <c r="T270" s="183">
        <f t="shared" si="134"/>
        <v>0</v>
      </c>
      <c r="U270" s="183">
        <f t="shared" si="134"/>
        <v>0</v>
      </c>
      <c r="V270" s="183">
        <f t="shared" si="134"/>
        <v>0</v>
      </c>
      <c r="W270" s="183">
        <f t="shared" si="134"/>
        <v>0</v>
      </c>
      <c r="X270" s="183">
        <f t="shared" si="134"/>
        <v>0</v>
      </c>
      <c r="Y270" s="183">
        <f t="shared" si="134"/>
        <v>0</v>
      </c>
      <c r="Z270" s="183">
        <f t="shared" si="134"/>
        <v>0</v>
      </c>
      <c r="AA270" s="183">
        <f t="shared" si="134"/>
        <v>0</v>
      </c>
      <c r="AB270" s="183">
        <f t="shared" si="134"/>
        <v>0</v>
      </c>
      <c r="AC270" s="183">
        <f t="shared" si="134"/>
        <v>0</v>
      </c>
      <c r="AD270" s="183">
        <f t="shared" si="134"/>
        <v>0</v>
      </c>
      <c r="AE270" s="183">
        <f t="shared" si="134"/>
        <v>0</v>
      </c>
      <c r="AF270" s="196">
        <f t="shared" si="134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35"/>
        <v>0</v>
      </c>
      <c r="D271" s="183">
        <f t="shared" si="135"/>
        <v>0</v>
      </c>
      <c r="E271" s="183">
        <f t="shared" si="135"/>
        <v>0</v>
      </c>
      <c r="F271" s="183">
        <f t="shared" si="135"/>
        <v>0</v>
      </c>
      <c r="G271" s="183">
        <f t="shared" si="135"/>
        <v>0</v>
      </c>
      <c r="H271" s="183">
        <f t="shared" si="135"/>
        <v>0</v>
      </c>
      <c r="I271" s="183">
        <f t="shared" si="135"/>
        <v>0</v>
      </c>
      <c r="J271" s="183">
        <f t="shared" si="135"/>
        <v>0</v>
      </c>
      <c r="K271" s="183">
        <f t="shared" si="135"/>
        <v>0</v>
      </c>
      <c r="L271" s="183">
        <f t="shared" si="135"/>
        <v>0</v>
      </c>
      <c r="M271" s="183">
        <f t="shared" si="135"/>
        <v>0</v>
      </c>
      <c r="N271" s="183">
        <f t="shared" si="135"/>
        <v>0</v>
      </c>
      <c r="O271" s="183">
        <f t="shared" si="135"/>
        <v>0</v>
      </c>
      <c r="P271" s="183">
        <f t="shared" si="135"/>
        <v>0</v>
      </c>
      <c r="Q271" s="183">
        <f t="shared" si="135"/>
        <v>0</v>
      </c>
      <c r="R271" s="183">
        <f t="shared" si="135"/>
        <v>0</v>
      </c>
      <c r="S271" s="183">
        <f t="shared" si="134"/>
        <v>0</v>
      </c>
      <c r="T271" s="183">
        <f t="shared" si="134"/>
        <v>0</v>
      </c>
      <c r="U271" s="183">
        <f t="shared" si="134"/>
        <v>0</v>
      </c>
      <c r="V271" s="183">
        <f t="shared" si="134"/>
        <v>0</v>
      </c>
      <c r="W271" s="183">
        <f t="shared" si="134"/>
        <v>0</v>
      </c>
      <c r="X271" s="183">
        <f t="shared" si="134"/>
        <v>0</v>
      </c>
      <c r="Y271" s="183">
        <f t="shared" si="134"/>
        <v>0</v>
      </c>
      <c r="Z271" s="183">
        <f t="shared" si="134"/>
        <v>0</v>
      </c>
      <c r="AA271" s="183">
        <f t="shared" si="134"/>
        <v>0</v>
      </c>
      <c r="AB271" s="183">
        <f t="shared" si="134"/>
        <v>0</v>
      </c>
      <c r="AC271" s="183">
        <f t="shared" si="134"/>
        <v>0</v>
      </c>
      <c r="AD271" s="183">
        <f t="shared" si="134"/>
        <v>0</v>
      </c>
      <c r="AE271" s="183">
        <f t="shared" si="134"/>
        <v>0</v>
      </c>
      <c r="AF271" s="196">
        <f t="shared" si="134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35"/>
        <v>0</v>
      </c>
      <c r="D272" s="183">
        <f t="shared" si="135"/>
        <v>0</v>
      </c>
      <c r="E272" s="183">
        <f t="shared" si="135"/>
        <v>0</v>
      </c>
      <c r="F272" s="183">
        <f t="shared" si="135"/>
        <v>0</v>
      </c>
      <c r="G272" s="183">
        <f t="shared" si="135"/>
        <v>0</v>
      </c>
      <c r="H272" s="183">
        <f t="shared" si="135"/>
        <v>0</v>
      </c>
      <c r="I272" s="183">
        <f t="shared" si="135"/>
        <v>0</v>
      </c>
      <c r="J272" s="183">
        <f t="shared" si="135"/>
        <v>0</v>
      </c>
      <c r="K272" s="183">
        <f t="shared" si="135"/>
        <v>0</v>
      </c>
      <c r="L272" s="183">
        <f t="shared" si="135"/>
        <v>0</v>
      </c>
      <c r="M272" s="183">
        <f t="shared" si="135"/>
        <v>0</v>
      </c>
      <c r="N272" s="183">
        <f t="shared" si="135"/>
        <v>0</v>
      </c>
      <c r="O272" s="183">
        <f t="shared" si="135"/>
        <v>0</v>
      </c>
      <c r="P272" s="183">
        <f t="shared" si="135"/>
        <v>0</v>
      </c>
      <c r="Q272" s="183">
        <f t="shared" si="135"/>
        <v>0</v>
      </c>
      <c r="R272" s="183">
        <f t="shared" si="135"/>
        <v>0</v>
      </c>
      <c r="S272" s="183">
        <f t="shared" ref="R272:AF287" si="136">R272</f>
        <v>0</v>
      </c>
      <c r="T272" s="183">
        <f t="shared" si="136"/>
        <v>0</v>
      </c>
      <c r="U272" s="183">
        <f t="shared" si="136"/>
        <v>0</v>
      </c>
      <c r="V272" s="183">
        <f t="shared" si="136"/>
        <v>0</v>
      </c>
      <c r="W272" s="183">
        <f t="shared" si="136"/>
        <v>0</v>
      </c>
      <c r="X272" s="183">
        <f t="shared" si="136"/>
        <v>0</v>
      </c>
      <c r="Y272" s="183">
        <f t="shared" si="136"/>
        <v>0</v>
      </c>
      <c r="Z272" s="183">
        <f t="shared" si="136"/>
        <v>0</v>
      </c>
      <c r="AA272" s="183">
        <f t="shared" si="136"/>
        <v>0</v>
      </c>
      <c r="AB272" s="183">
        <f t="shared" si="136"/>
        <v>0</v>
      </c>
      <c r="AC272" s="183">
        <f t="shared" si="136"/>
        <v>0</v>
      </c>
      <c r="AD272" s="183">
        <f t="shared" si="136"/>
        <v>0</v>
      </c>
      <c r="AE272" s="183">
        <f t="shared" si="136"/>
        <v>0</v>
      </c>
      <c r="AF272" s="196">
        <f t="shared" si="136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35"/>
        <v>0</v>
      </c>
      <c r="D273" s="183">
        <f t="shared" si="135"/>
        <v>0</v>
      </c>
      <c r="E273" s="183">
        <f t="shared" si="135"/>
        <v>0</v>
      </c>
      <c r="F273" s="183">
        <f t="shared" si="135"/>
        <v>0</v>
      </c>
      <c r="G273" s="183">
        <f t="shared" si="135"/>
        <v>0</v>
      </c>
      <c r="H273" s="183">
        <f t="shared" si="135"/>
        <v>0</v>
      </c>
      <c r="I273" s="183">
        <f t="shared" si="135"/>
        <v>0</v>
      </c>
      <c r="J273" s="183">
        <f t="shared" si="135"/>
        <v>0</v>
      </c>
      <c r="K273" s="183">
        <f t="shared" si="135"/>
        <v>0</v>
      </c>
      <c r="L273" s="183">
        <f t="shared" si="135"/>
        <v>0</v>
      </c>
      <c r="M273" s="183">
        <f t="shared" si="135"/>
        <v>0</v>
      </c>
      <c r="N273" s="183">
        <f t="shared" si="135"/>
        <v>0</v>
      </c>
      <c r="O273" s="183">
        <f t="shared" si="135"/>
        <v>0</v>
      </c>
      <c r="P273" s="183">
        <f t="shared" si="135"/>
        <v>0</v>
      </c>
      <c r="Q273" s="183">
        <f t="shared" si="135"/>
        <v>0</v>
      </c>
      <c r="R273" s="183">
        <f t="shared" ref="C273:R288" si="137">Q273</f>
        <v>0</v>
      </c>
      <c r="S273" s="183">
        <f t="shared" si="136"/>
        <v>0</v>
      </c>
      <c r="T273" s="183">
        <f t="shared" si="136"/>
        <v>0</v>
      </c>
      <c r="U273" s="183">
        <f t="shared" si="136"/>
        <v>0</v>
      </c>
      <c r="V273" s="183">
        <f t="shared" si="136"/>
        <v>0</v>
      </c>
      <c r="W273" s="183">
        <f t="shared" si="136"/>
        <v>0</v>
      </c>
      <c r="X273" s="183">
        <f t="shared" si="136"/>
        <v>0</v>
      </c>
      <c r="Y273" s="183">
        <f t="shared" si="136"/>
        <v>0</v>
      </c>
      <c r="Z273" s="183">
        <f t="shared" si="136"/>
        <v>0</v>
      </c>
      <c r="AA273" s="183">
        <f t="shared" si="136"/>
        <v>0</v>
      </c>
      <c r="AB273" s="183">
        <f t="shared" si="136"/>
        <v>0</v>
      </c>
      <c r="AC273" s="183">
        <f t="shared" si="136"/>
        <v>0</v>
      </c>
      <c r="AD273" s="183">
        <f t="shared" si="136"/>
        <v>0</v>
      </c>
      <c r="AE273" s="183">
        <f t="shared" si="136"/>
        <v>0</v>
      </c>
      <c r="AF273" s="196">
        <f t="shared" si="136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137"/>
        <v>0</v>
      </c>
      <c r="D274" s="183">
        <f t="shared" si="137"/>
        <v>0</v>
      </c>
      <c r="E274" s="183">
        <f t="shared" si="137"/>
        <v>0</v>
      </c>
      <c r="F274" s="183">
        <f t="shared" si="137"/>
        <v>0</v>
      </c>
      <c r="G274" s="183">
        <f t="shared" si="137"/>
        <v>0</v>
      </c>
      <c r="H274" s="183">
        <f t="shared" si="137"/>
        <v>0</v>
      </c>
      <c r="I274" s="183">
        <f t="shared" si="137"/>
        <v>0</v>
      </c>
      <c r="J274" s="183">
        <f t="shared" si="137"/>
        <v>0</v>
      </c>
      <c r="K274" s="183">
        <f t="shared" si="137"/>
        <v>0</v>
      </c>
      <c r="L274" s="183">
        <f t="shared" si="137"/>
        <v>0</v>
      </c>
      <c r="M274" s="183">
        <f t="shared" si="137"/>
        <v>0</v>
      </c>
      <c r="N274" s="183">
        <f t="shared" si="137"/>
        <v>0</v>
      </c>
      <c r="O274" s="183">
        <f t="shared" si="137"/>
        <v>0</v>
      </c>
      <c r="P274" s="183">
        <f t="shared" si="137"/>
        <v>0</v>
      </c>
      <c r="Q274" s="183">
        <f t="shared" si="137"/>
        <v>0</v>
      </c>
      <c r="R274" s="183">
        <f t="shared" si="137"/>
        <v>0</v>
      </c>
      <c r="S274" s="183">
        <f t="shared" si="136"/>
        <v>0</v>
      </c>
      <c r="T274" s="183">
        <f t="shared" si="136"/>
        <v>0</v>
      </c>
      <c r="U274" s="183">
        <f t="shared" si="136"/>
        <v>0</v>
      </c>
      <c r="V274" s="183">
        <f t="shared" si="136"/>
        <v>0</v>
      </c>
      <c r="W274" s="183">
        <f t="shared" si="136"/>
        <v>0</v>
      </c>
      <c r="X274" s="183">
        <f t="shared" si="136"/>
        <v>0</v>
      </c>
      <c r="Y274" s="183">
        <f t="shared" si="136"/>
        <v>0</v>
      </c>
      <c r="Z274" s="183">
        <f t="shared" si="136"/>
        <v>0</v>
      </c>
      <c r="AA274" s="183">
        <f t="shared" si="136"/>
        <v>0</v>
      </c>
      <c r="AB274" s="183">
        <f t="shared" si="136"/>
        <v>0</v>
      </c>
      <c r="AC274" s="183">
        <f t="shared" si="136"/>
        <v>0</v>
      </c>
      <c r="AD274" s="183">
        <f t="shared" si="136"/>
        <v>0</v>
      </c>
      <c r="AE274" s="183">
        <f t="shared" si="136"/>
        <v>0</v>
      </c>
      <c r="AF274" s="196">
        <f t="shared" si="136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137"/>
        <v>0</v>
      </c>
      <c r="D275" s="183">
        <f t="shared" si="137"/>
        <v>0</v>
      </c>
      <c r="E275" s="183">
        <f t="shared" si="137"/>
        <v>0</v>
      </c>
      <c r="F275" s="183">
        <f t="shared" si="137"/>
        <v>0</v>
      </c>
      <c r="G275" s="183">
        <f t="shared" si="137"/>
        <v>0</v>
      </c>
      <c r="H275" s="183">
        <f t="shared" si="137"/>
        <v>0</v>
      </c>
      <c r="I275" s="183">
        <f t="shared" si="137"/>
        <v>0</v>
      </c>
      <c r="J275" s="183">
        <f t="shared" si="137"/>
        <v>0</v>
      </c>
      <c r="K275" s="183">
        <f t="shared" si="137"/>
        <v>0</v>
      </c>
      <c r="L275" s="183">
        <f t="shared" si="137"/>
        <v>0</v>
      </c>
      <c r="M275" s="183">
        <f t="shared" si="137"/>
        <v>0</v>
      </c>
      <c r="N275" s="183">
        <f t="shared" si="137"/>
        <v>0</v>
      </c>
      <c r="O275" s="183">
        <f t="shared" si="137"/>
        <v>0</v>
      </c>
      <c r="P275" s="183">
        <f t="shared" si="137"/>
        <v>0</v>
      </c>
      <c r="Q275" s="183">
        <f t="shared" si="137"/>
        <v>0</v>
      </c>
      <c r="R275" s="183">
        <f t="shared" si="137"/>
        <v>0</v>
      </c>
      <c r="S275" s="183">
        <f t="shared" si="136"/>
        <v>0</v>
      </c>
      <c r="T275" s="183">
        <f t="shared" si="136"/>
        <v>0</v>
      </c>
      <c r="U275" s="183">
        <f t="shared" si="136"/>
        <v>0</v>
      </c>
      <c r="V275" s="183">
        <f t="shared" si="136"/>
        <v>0</v>
      </c>
      <c r="W275" s="183">
        <f t="shared" si="136"/>
        <v>0</v>
      </c>
      <c r="X275" s="183">
        <f t="shared" si="136"/>
        <v>0</v>
      </c>
      <c r="Y275" s="183">
        <f t="shared" si="136"/>
        <v>0</v>
      </c>
      <c r="Z275" s="183">
        <f t="shared" si="136"/>
        <v>0</v>
      </c>
      <c r="AA275" s="183">
        <f t="shared" si="136"/>
        <v>0</v>
      </c>
      <c r="AB275" s="183">
        <f t="shared" si="136"/>
        <v>0</v>
      </c>
      <c r="AC275" s="183">
        <f t="shared" si="136"/>
        <v>0</v>
      </c>
      <c r="AD275" s="183">
        <f t="shared" si="136"/>
        <v>0</v>
      </c>
      <c r="AE275" s="183">
        <f t="shared" si="136"/>
        <v>0</v>
      </c>
      <c r="AF275" s="196">
        <f t="shared" si="136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137"/>
        <v>0</v>
      </c>
      <c r="D276" s="183">
        <f t="shared" si="137"/>
        <v>0</v>
      </c>
      <c r="E276" s="183">
        <f t="shared" si="137"/>
        <v>0</v>
      </c>
      <c r="F276" s="183">
        <f t="shared" si="137"/>
        <v>0</v>
      </c>
      <c r="G276" s="183">
        <f t="shared" si="137"/>
        <v>0</v>
      </c>
      <c r="H276" s="183">
        <f t="shared" si="137"/>
        <v>0</v>
      </c>
      <c r="I276" s="183">
        <f t="shared" si="137"/>
        <v>0</v>
      </c>
      <c r="J276" s="183">
        <f t="shared" si="137"/>
        <v>0</v>
      </c>
      <c r="K276" s="183">
        <f t="shared" si="137"/>
        <v>0</v>
      </c>
      <c r="L276" s="183">
        <f t="shared" si="137"/>
        <v>0</v>
      </c>
      <c r="M276" s="183">
        <f t="shared" si="137"/>
        <v>0</v>
      </c>
      <c r="N276" s="183">
        <f t="shared" si="137"/>
        <v>0</v>
      </c>
      <c r="O276" s="183">
        <f t="shared" si="137"/>
        <v>0</v>
      </c>
      <c r="P276" s="183">
        <f t="shared" si="137"/>
        <v>0</v>
      </c>
      <c r="Q276" s="183">
        <f t="shared" si="137"/>
        <v>0</v>
      </c>
      <c r="R276" s="183">
        <f t="shared" si="137"/>
        <v>0</v>
      </c>
      <c r="S276" s="183">
        <f t="shared" si="136"/>
        <v>0</v>
      </c>
      <c r="T276" s="183">
        <f t="shared" si="136"/>
        <v>0</v>
      </c>
      <c r="U276" s="183">
        <f t="shared" si="136"/>
        <v>0</v>
      </c>
      <c r="V276" s="183">
        <f t="shared" si="136"/>
        <v>0</v>
      </c>
      <c r="W276" s="183">
        <f t="shared" si="136"/>
        <v>0</v>
      </c>
      <c r="X276" s="183">
        <f t="shared" si="136"/>
        <v>0</v>
      </c>
      <c r="Y276" s="183">
        <f t="shared" si="136"/>
        <v>0</v>
      </c>
      <c r="Z276" s="183">
        <f t="shared" si="136"/>
        <v>0</v>
      </c>
      <c r="AA276" s="183">
        <f t="shared" si="136"/>
        <v>0</v>
      </c>
      <c r="AB276" s="183">
        <f t="shared" si="136"/>
        <v>0</v>
      </c>
      <c r="AC276" s="183">
        <f t="shared" si="136"/>
        <v>0</v>
      </c>
      <c r="AD276" s="183">
        <f t="shared" si="136"/>
        <v>0</v>
      </c>
      <c r="AE276" s="183">
        <f t="shared" si="136"/>
        <v>0</v>
      </c>
      <c r="AF276" s="196">
        <f t="shared" si="136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137"/>
        <v>0</v>
      </c>
      <c r="D277" s="183">
        <f t="shared" si="137"/>
        <v>0</v>
      </c>
      <c r="E277" s="183">
        <f t="shared" si="137"/>
        <v>0</v>
      </c>
      <c r="F277" s="183">
        <f t="shared" si="137"/>
        <v>0</v>
      </c>
      <c r="G277" s="183">
        <f t="shared" si="137"/>
        <v>0</v>
      </c>
      <c r="H277" s="183">
        <f t="shared" si="137"/>
        <v>0</v>
      </c>
      <c r="I277" s="183">
        <f t="shared" si="137"/>
        <v>0</v>
      </c>
      <c r="J277" s="183">
        <f t="shared" si="137"/>
        <v>0</v>
      </c>
      <c r="K277" s="183">
        <f t="shared" si="137"/>
        <v>0</v>
      </c>
      <c r="L277" s="183">
        <f t="shared" si="137"/>
        <v>0</v>
      </c>
      <c r="M277" s="183">
        <f t="shared" si="137"/>
        <v>0</v>
      </c>
      <c r="N277" s="183">
        <f t="shared" si="137"/>
        <v>0</v>
      </c>
      <c r="O277" s="183">
        <f t="shared" si="137"/>
        <v>0</v>
      </c>
      <c r="P277" s="183">
        <f t="shared" si="137"/>
        <v>0</v>
      </c>
      <c r="Q277" s="183">
        <f t="shared" si="137"/>
        <v>0</v>
      </c>
      <c r="R277" s="183">
        <f t="shared" si="137"/>
        <v>0</v>
      </c>
      <c r="S277" s="183">
        <f t="shared" si="136"/>
        <v>0</v>
      </c>
      <c r="T277" s="183">
        <f t="shared" si="136"/>
        <v>0</v>
      </c>
      <c r="U277" s="183">
        <f t="shared" si="136"/>
        <v>0</v>
      </c>
      <c r="V277" s="183">
        <f t="shared" si="136"/>
        <v>0</v>
      </c>
      <c r="W277" s="183">
        <f t="shared" si="136"/>
        <v>0</v>
      </c>
      <c r="X277" s="183">
        <f t="shared" si="136"/>
        <v>0</v>
      </c>
      <c r="Y277" s="183">
        <f t="shared" si="136"/>
        <v>0</v>
      </c>
      <c r="Z277" s="183">
        <f t="shared" si="136"/>
        <v>0</v>
      </c>
      <c r="AA277" s="183">
        <f t="shared" si="136"/>
        <v>0</v>
      </c>
      <c r="AB277" s="183">
        <f t="shared" si="136"/>
        <v>0</v>
      </c>
      <c r="AC277" s="183">
        <f t="shared" si="136"/>
        <v>0</v>
      </c>
      <c r="AD277" s="183">
        <f t="shared" si="136"/>
        <v>0</v>
      </c>
      <c r="AE277" s="183">
        <f t="shared" si="136"/>
        <v>0</v>
      </c>
      <c r="AF277" s="196">
        <f t="shared" si="136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137"/>
        <v>0</v>
      </c>
      <c r="D278" s="183">
        <f t="shared" si="137"/>
        <v>0</v>
      </c>
      <c r="E278" s="183">
        <f t="shared" si="137"/>
        <v>0</v>
      </c>
      <c r="F278" s="183">
        <f t="shared" si="137"/>
        <v>0</v>
      </c>
      <c r="G278" s="183">
        <f t="shared" si="137"/>
        <v>0</v>
      </c>
      <c r="H278" s="183">
        <f t="shared" si="137"/>
        <v>0</v>
      </c>
      <c r="I278" s="183">
        <f t="shared" si="137"/>
        <v>0</v>
      </c>
      <c r="J278" s="183">
        <f t="shared" si="137"/>
        <v>0</v>
      </c>
      <c r="K278" s="183">
        <f t="shared" si="137"/>
        <v>0</v>
      </c>
      <c r="L278" s="183">
        <f t="shared" si="137"/>
        <v>0</v>
      </c>
      <c r="M278" s="183">
        <f t="shared" si="137"/>
        <v>0</v>
      </c>
      <c r="N278" s="183">
        <f t="shared" si="137"/>
        <v>0</v>
      </c>
      <c r="O278" s="183">
        <f t="shared" si="137"/>
        <v>0</v>
      </c>
      <c r="P278" s="183">
        <f t="shared" si="137"/>
        <v>0</v>
      </c>
      <c r="Q278" s="183">
        <f t="shared" si="137"/>
        <v>0</v>
      </c>
      <c r="R278" s="183">
        <f t="shared" si="137"/>
        <v>0</v>
      </c>
      <c r="S278" s="183">
        <f t="shared" si="136"/>
        <v>0</v>
      </c>
      <c r="T278" s="183">
        <f t="shared" si="136"/>
        <v>0</v>
      </c>
      <c r="U278" s="183">
        <f t="shared" si="136"/>
        <v>0</v>
      </c>
      <c r="V278" s="183">
        <f t="shared" si="136"/>
        <v>0</v>
      </c>
      <c r="W278" s="183">
        <f t="shared" si="136"/>
        <v>0</v>
      </c>
      <c r="X278" s="183">
        <f t="shared" si="136"/>
        <v>0</v>
      </c>
      <c r="Y278" s="183">
        <f t="shared" si="136"/>
        <v>0</v>
      </c>
      <c r="Z278" s="183">
        <f t="shared" si="136"/>
        <v>0</v>
      </c>
      <c r="AA278" s="183">
        <f t="shared" si="136"/>
        <v>0</v>
      </c>
      <c r="AB278" s="183">
        <f t="shared" si="136"/>
        <v>0</v>
      </c>
      <c r="AC278" s="183">
        <f t="shared" si="136"/>
        <v>0</v>
      </c>
      <c r="AD278" s="183">
        <f t="shared" si="136"/>
        <v>0</v>
      </c>
      <c r="AE278" s="183">
        <f t="shared" si="136"/>
        <v>0</v>
      </c>
      <c r="AF278" s="196">
        <f t="shared" si="136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137"/>
        <v>0</v>
      </c>
      <c r="D279" s="183">
        <f t="shared" si="137"/>
        <v>0</v>
      </c>
      <c r="E279" s="183">
        <f t="shared" si="137"/>
        <v>0</v>
      </c>
      <c r="F279" s="183">
        <f t="shared" si="137"/>
        <v>0</v>
      </c>
      <c r="G279" s="183">
        <f t="shared" si="137"/>
        <v>0</v>
      </c>
      <c r="H279" s="183">
        <f t="shared" si="137"/>
        <v>0</v>
      </c>
      <c r="I279" s="183">
        <f t="shared" si="137"/>
        <v>0</v>
      </c>
      <c r="J279" s="183">
        <f t="shared" si="137"/>
        <v>0</v>
      </c>
      <c r="K279" s="183">
        <f t="shared" si="137"/>
        <v>0</v>
      </c>
      <c r="L279" s="183">
        <f t="shared" si="137"/>
        <v>0</v>
      </c>
      <c r="M279" s="183">
        <f t="shared" si="137"/>
        <v>0</v>
      </c>
      <c r="N279" s="183">
        <f t="shared" si="137"/>
        <v>0</v>
      </c>
      <c r="O279" s="183">
        <f t="shared" si="137"/>
        <v>0</v>
      </c>
      <c r="P279" s="183">
        <f t="shared" si="137"/>
        <v>0</v>
      </c>
      <c r="Q279" s="183">
        <f t="shared" si="137"/>
        <v>0</v>
      </c>
      <c r="R279" s="183">
        <f t="shared" si="137"/>
        <v>0</v>
      </c>
      <c r="S279" s="183">
        <f t="shared" si="136"/>
        <v>0</v>
      </c>
      <c r="T279" s="183">
        <f t="shared" si="136"/>
        <v>0</v>
      </c>
      <c r="U279" s="183">
        <f t="shared" si="136"/>
        <v>0</v>
      </c>
      <c r="V279" s="183">
        <f t="shared" si="136"/>
        <v>0</v>
      </c>
      <c r="W279" s="183">
        <f t="shared" si="136"/>
        <v>0</v>
      </c>
      <c r="X279" s="183">
        <f t="shared" si="136"/>
        <v>0</v>
      </c>
      <c r="Y279" s="183">
        <f t="shared" si="136"/>
        <v>0</v>
      </c>
      <c r="Z279" s="183">
        <f t="shared" si="136"/>
        <v>0</v>
      </c>
      <c r="AA279" s="183">
        <f t="shared" si="136"/>
        <v>0</v>
      </c>
      <c r="AB279" s="183">
        <f t="shared" si="136"/>
        <v>0</v>
      </c>
      <c r="AC279" s="183">
        <f t="shared" si="136"/>
        <v>0</v>
      </c>
      <c r="AD279" s="183">
        <f t="shared" si="136"/>
        <v>0</v>
      </c>
      <c r="AE279" s="183">
        <f t="shared" si="136"/>
        <v>0</v>
      </c>
      <c r="AF279" s="196">
        <f t="shared" si="136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137"/>
        <v>0</v>
      </c>
      <c r="D280" s="183">
        <f t="shared" si="137"/>
        <v>0</v>
      </c>
      <c r="E280" s="183">
        <f t="shared" si="137"/>
        <v>0</v>
      </c>
      <c r="F280" s="183">
        <f t="shared" si="137"/>
        <v>0</v>
      </c>
      <c r="G280" s="183">
        <f t="shared" si="137"/>
        <v>0</v>
      </c>
      <c r="H280" s="183">
        <f t="shared" si="137"/>
        <v>0</v>
      </c>
      <c r="I280" s="183">
        <f t="shared" si="137"/>
        <v>0</v>
      </c>
      <c r="J280" s="183">
        <f t="shared" si="137"/>
        <v>0</v>
      </c>
      <c r="K280" s="183">
        <f t="shared" si="137"/>
        <v>0</v>
      </c>
      <c r="L280" s="183">
        <f t="shared" si="137"/>
        <v>0</v>
      </c>
      <c r="M280" s="183">
        <f t="shared" si="137"/>
        <v>0</v>
      </c>
      <c r="N280" s="183">
        <f t="shared" si="137"/>
        <v>0</v>
      </c>
      <c r="O280" s="183">
        <f t="shared" si="137"/>
        <v>0</v>
      </c>
      <c r="P280" s="183">
        <f t="shared" si="137"/>
        <v>0</v>
      </c>
      <c r="Q280" s="183">
        <f t="shared" si="137"/>
        <v>0</v>
      </c>
      <c r="R280" s="183">
        <f t="shared" si="137"/>
        <v>0</v>
      </c>
      <c r="S280" s="183">
        <f t="shared" si="136"/>
        <v>0</v>
      </c>
      <c r="T280" s="183">
        <f t="shared" si="136"/>
        <v>0</v>
      </c>
      <c r="U280" s="183">
        <f t="shared" si="136"/>
        <v>0</v>
      </c>
      <c r="V280" s="183">
        <f t="shared" si="136"/>
        <v>0</v>
      </c>
      <c r="W280" s="183">
        <f t="shared" si="136"/>
        <v>0</v>
      </c>
      <c r="X280" s="183">
        <f t="shared" si="136"/>
        <v>0</v>
      </c>
      <c r="Y280" s="183">
        <f t="shared" si="136"/>
        <v>0</v>
      </c>
      <c r="Z280" s="183">
        <f t="shared" si="136"/>
        <v>0</v>
      </c>
      <c r="AA280" s="183">
        <f t="shared" si="136"/>
        <v>0</v>
      </c>
      <c r="AB280" s="183">
        <f t="shared" si="136"/>
        <v>0</v>
      </c>
      <c r="AC280" s="183">
        <f t="shared" si="136"/>
        <v>0</v>
      </c>
      <c r="AD280" s="183">
        <f t="shared" si="136"/>
        <v>0</v>
      </c>
      <c r="AE280" s="183">
        <f t="shared" si="136"/>
        <v>0</v>
      </c>
      <c r="AF280" s="196">
        <f t="shared" si="136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137"/>
        <v>0</v>
      </c>
      <c r="D281" s="183">
        <f t="shared" si="137"/>
        <v>0</v>
      </c>
      <c r="E281" s="183">
        <f t="shared" si="137"/>
        <v>0</v>
      </c>
      <c r="F281" s="183">
        <f t="shared" si="137"/>
        <v>0</v>
      </c>
      <c r="G281" s="183">
        <f t="shared" si="137"/>
        <v>0</v>
      </c>
      <c r="H281" s="183">
        <f t="shared" si="137"/>
        <v>0</v>
      </c>
      <c r="I281" s="183">
        <f t="shared" si="137"/>
        <v>0</v>
      </c>
      <c r="J281" s="183">
        <f t="shared" si="137"/>
        <v>0</v>
      </c>
      <c r="K281" s="183">
        <f t="shared" si="137"/>
        <v>0</v>
      </c>
      <c r="L281" s="183">
        <f t="shared" si="137"/>
        <v>0</v>
      </c>
      <c r="M281" s="183">
        <f t="shared" si="137"/>
        <v>0</v>
      </c>
      <c r="N281" s="183">
        <f t="shared" si="137"/>
        <v>0</v>
      </c>
      <c r="O281" s="183">
        <f t="shared" si="137"/>
        <v>0</v>
      </c>
      <c r="P281" s="183">
        <f t="shared" si="137"/>
        <v>0</v>
      </c>
      <c r="Q281" s="183">
        <f t="shared" si="137"/>
        <v>0</v>
      </c>
      <c r="R281" s="183">
        <f t="shared" si="137"/>
        <v>0</v>
      </c>
      <c r="S281" s="183">
        <f t="shared" si="136"/>
        <v>0</v>
      </c>
      <c r="T281" s="183">
        <f t="shared" si="136"/>
        <v>0</v>
      </c>
      <c r="U281" s="183">
        <f t="shared" si="136"/>
        <v>0</v>
      </c>
      <c r="V281" s="183">
        <f t="shared" si="136"/>
        <v>0</v>
      </c>
      <c r="W281" s="183">
        <f t="shared" si="136"/>
        <v>0</v>
      </c>
      <c r="X281" s="183">
        <f t="shared" si="136"/>
        <v>0</v>
      </c>
      <c r="Y281" s="183">
        <f t="shared" si="136"/>
        <v>0</v>
      </c>
      <c r="Z281" s="183">
        <f t="shared" si="136"/>
        <v>0</v>
      </c>
      <c r="AA281" s="183">
        <f t="shared" si="136"/>
        <v>0</v>
      </c>
      <c r="AB281" s="183">
        <f t="shared" si="136"/>
        <v>0</v>
      </c>
      <c r="AC281" s="183">
        <f t="shared" si="136"/>
        <v>0</v>
      </c>
      <c r="AD281" s="183">
        <f t="shared" si="136"/>
        <v>0</v>
      </c>
      <c r="AE281" s="183">
        <f t="shared" si="136"/>
        <v>0</v>
      </c>
      <c r="AF281" s="196">
        <f t="shared" si="136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137"/>
        <v>0</v>
      </c>
      <c r="D282" s="183">
        <f t="shared" si="137"/>
        <v>0</v>
      </c>
      <c r="E282" s="183">
        <f t="shared" si="137"/>
        <v>0</v>
      </c>
      <c r="F282" s="183">
        <f t="shared" si="137"/>
        <v>0</v>
      </c>
      <c r="G282" s="183">
        <f t="shared" si="137"/>
        <v>0</v>
      </c>
      <c r="H282" s="183">
        <f t="shared" si="137"/>
        <v>0</v>
      </c>
      <c r="I282" s="183">
        <f t="shared" si="137"/>
        <v>0</v>
      </c>
      <c r="J282" s="183">
        <f t="shared" si="137"/>
        <v>0</v>
      </c>
      <c r="K282" s="183">
        <f t="shared" si="137"/>
        <v>0</v>
      </c>
      <c r="L282" s="183">
        <f t="shared" si="137"/>
        <v>0</v>
      </c>
      <c r="M282" s="183">
        <f t="shared" si="137"/>
        <v>0</v>
      </c>
      <c r="N282" s="183">
        <f t="shared" si="137"/>
        <v>0</v>
      </c>
      <c r="O282" s="183">
        <f t="shared" si="137"/>
        <v>0</v>
      </c>
      <c r="P282" s="183">
        <f t="shared" si="137"/>
        <v>0</v>
      </c>
      <c r="Q282" s="183">
        <f t="shared" si="137"/>
        <v>0</v>
      </c>
      <c r="R282" s="183">
        <f t="shared" si="137"/>
        <v>0</v>
      </c>
      <c r="S282" s="183">
        <f t="shared" si="136"/>
        <v>0</v>
      </c>
      <c r="T282" s="183">
        <f t="shared" si="136"/>
        <v>0</v>
      </c>
      <c r="U282" s="183">
        <f t="shared" si="136"/>
        <v>0</v>
      </c>
      <c r="V282" s="183">
        <f t="shared" si="136"/>
        <v>0</v>
      </c>
      <c r="W282" s="183">
        <f t="shared" si="136"/>
        <v>0</v>
      </c>
      <c r="X282" s="183">
        <f t="shared" si="136"/>
        <v>0</v>
      </c>
      <c r="Y282" s="183">
        <f t="shared" si="136"/>
        <v>0</v>
      </c>
      <c r="Z282" s="183">
        <f t="shared" si="136"/>
        <v>0</v>
      </c>
      <c r="AA282" s="183">
        <f t="shared" si="136"/>
        <v>0</v>
      </c>
      <c r="AB282" s="183">
        <f t="shared" si="136"/>
        <v>0</v>
      </c>
      <c r="AC282" s="183">
        <f t="shared" si="136"/>
        <v>0</v>
      </c>
      <c r="AD282" s="183">
        <f t="shared" si="136"/>
        <v>0</v>
      </c>
      <c r="AE282" s="183">
        <f t="shared" si="136"/>
        <v>0</v>
      </c>
      <c r="AF282" s="196">
        <f t="shared" si="136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137"/>
        <v>0</v>
      </c>
      <c r="D283" s="183">
        <f t="shared" si="137"/>
        <v>0</v>
      </c>
      <c r="E283" s="183">
        <f t="shared" si="137"/>
        <v>0</v>
      </c>
      <c r="F283" s="183">
        <f t="shared" si="137"/>
        <v>0</v>
      </c>
      <c r="G283" s="183">
        <f t="shared" si="137"/>
        <v>0</v>
      </c>
      <c r="H283" s="183">
        <f t="shared" si="137"/>
        <v>0</v>
      </c>
      <c r="I283" s="183">
        <f t="shared" si="137"/>
        <v>0</v>
      </c>
      <c r="J283" s="183">
        <f t="shared" si="137"/>
        <v>0</v>
      </c>
      <c r="K283" s="183">
        <f t="shared" si="137"/>
        <v>0</v>
      </c>
      <c r="L283" s="183">
        <f t="shared" si="137"/>
        <v>0</v>
      </c>
      <c r="M283" s="183">
        <f t="shared" si="137"/>
        <v>0</v>
      </c>
      <c r="N283" s="183">
        <f t="shared" si="137"/>
        <v>0</v>
      </c>
      <c r="O283" s="183">
        <f t="shared" si="137"/>
        <v>0</v>
      </c>
      <c r="P283" s="183">
        <f t="shared" si="137"/>
        <v>0</v>
      </c>
      <c r="Q283" s="183">
        <f t="shared" si="137"/>
        <v>0</v>
      </c>
      <c r="R283" s="183">
        <f t="shared" si="137"/>
        <v>0</v>
      </c>
      <c r="S283" s="183">
        <f t="shared" si="136"/>
        <v>0</v>
      </c>
      <c r="T283" s="183">
        <f t="shared" si="136"/>
        <v>0</v>
      </c>
      <c r="U283" s="183">
        <f t="shared" si="136"/>
        <v>0</v>
      </c>
      <c r="V283" s="183">
        <f t="shared" si="136"/>
        <v>0</v>
      </c>
      <c r="W283" s="183">
        <f t="shared" si="136"/>
        <v>0</v>
      </c>
      <c r="X283" s="183">
        <f t="shared" si="136"/>
        <v>0</v>
      </c>
      <c r="Y283" s="183">
        <f t="shared" si="136"/>
        <v>0</v>
      </c>
      <c r="Z283" s="183">
        <f t="shared" si="136"/>
        <v>0</v>
      </c>
      <c r="AA283" s="183">
        <f t="shared" si="136"/>
        <v>0</v>
      </c>
      <c r="AB283" s="183">
        <f t="shared" si="136"/>
        <v>0</v>
      </c>
      <c r="AC283" s="183">
        <f t="shared" si="136"/>
        <v>0</v>
      </c>
      <c r="AD283" s="183">
        <f t="shared" si="136"/>
        <v>0</v>
      </c>
      <c r="AE283" s="183">
        <f t="shared" si="136"/>
        <v>0</v>
      </c>
      <c r="AF283" s="196">
        <f t="shared" si="136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137"/>
        <v>0</v>
      </c>
      <c r="D284" s="183">
        <f t="shared" si="137"/>
        <v>0</v>
      </c>
      <c r="E284" s="183">
        <f t="shared" si="137"/>
        <v>0</v>
      </c>
      <c r="F284" s="183">
        <f t="shared" si="137"/>
        <v>0</v>
      </c>
      <c r="G284" s="183">
        <f t="shared" si="137"/>
        <v>0</v>
      </c>
      <c r="H284" s="183">
        <f t="shared" si="137"/>
        <v>0</v>
      </c>
      <c r="I284" s="183">
        <f t="shared" si="137"/>
        <v>0</v>
      </c>
      <c r="J284" s="183">
        <f t="shared" si="137"/>
        <v>0</v>
      </c>
      <c r="K284" s="183">
        <f t="shared" si="137"/>
        <v>0</v>
      </c>
      <c r="L284" s="183">
        <f t="shared" si="137"/>
        <v>0</v>
      </c>
      <c r="M284" s="183">
        <f t="shared" si="137"/>
        <v>0</v>
      </c>
      <c r="N284" s="183">
        <f t="shared" si="137"/>
        <v>0</v>
      </c>
      <c r="O284" s="183">
        <f t="shared" si="137"/>
        <v>0</v>
      </c>
      <c r="P284" s="183">
        <f t="shared" si="137"/>
        <v>0</v>
      </c>
      <c r="Q284" s="183">
        <f t="shared" si="137"/>
        <v>0</v>
      </c>
      <c r="R284" s="183">
        <f t="shared" si="137"/>
        <v>0</v>
      </c>
      <c r="S284" s="183">
        <f t="shared" si="136"/>
        <v>0</v>
      </c>
      <c r="T284" s="183">
        <f t="shared" si="136"/>
        <v>0</v>
      </c>
      <c r="U284" s="183">
        <f t="shared" si="136"/>
        <v>0</v>
      </c>
      <c r="V284" s="183">
        <f t="shared" si="136"/>
        <v>0</v>
      </c>
      <c r="W284" s="183">
        <f t="shared" si="136"/>
        <v>0</v>
      </c>
      <c r="X284" s="183">
        <f t="shared" si="136"/>
        <v>0</v>
      </c>
      <c r="Y284" s="183">
        <f t="shared" si="136"/>
        <v>0</v>
      </c>
      <c r="Z284" s="183">
        <f t="shared" si="136"/>
        <v>0</v>
      </c>
      <c r="AA284" s="183">
        <f t="shared" si="136"/>
        <v>0</v>
      </c>
      <c r="AB284" s="183">
        <f t="shared" si="136"/>
        <v>0</v>
      </c>
      <c r="AC284" s="183">
        <f t="shared" si="136"/>
        <v>0</v>
      </c>
      <c r="AD284" s="183">
        <f t="shared" si="136"/>
        <v>0</v>
      </c>
      <c r="AE284" s="183">
        <f t="shared" si="136"/>
        <v>0</v>
      </c>
      <c r="AF284" s="196">
        <f t="shared" si="136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137"/>
        <v>0</v>
      </c>
      <c r="D285" s="183">
        <f t="shared" si="137"/>
        <v>0</v>
      </c>
      <c r="E285" s="183">
        <f t="shared" si="137"/>
        <v>0</v>
      </c>
      <c r="F285" s="183">
        <f t="shared" si="137"/>
        <v>0</v>
      </c>
      <c r="G285" s="183">
        <f t="shared" si="137"/>
        <v>0</v>
      </c>
      <c r="H285" s="183">
        <f t="shared" si="137"/>
        <v>0</v>
      </c>
      <c r="I285" s="183">
        <f t="shared" si="137"/>
        <v>0</v>
      </c>
      <c r="J285" s="183">
        <f t="shared" si="137"/>
        <v>0</v>
      </c>
      <c r="K285" s="183">
        <f t="shared" si="137"/>
        <v>0</v>
      </c>
      <c r="L285" s="183">
        <f t="shared" si="137"/>
        <v>0</v>
      </c>
      <c r="M285" s="183">
        <f t="shared" si="137"/>
        <v>0</v>
      </c>
      <c r="N285" s="183">
        <f t="shared" si="137"/>
        <v>0</v>
      </c>
      <c r="O285" s="183">
        <f t="shared" si="137"/>
        <v>0</v>
      </c>
      <c r="P285" s="183">
        <f t="shared" si="137"/>
        <v>0</v>
      </c>
      <c r="Q285" s="183">
        <f t="shared" si="137"/>
        <v>0</v>
      </c>
      <c r="R285" s="183">
        <f t="shared" si="137"/>
        <v>0</v>
      </c>
      <c r="S285" s="183">
        <f t="shared" si="136"/>
        <v>0</v>
      </c>
      <c r="T285" s="183">
        <f t="shared" si="136"/>
        <v>0</v>
      </c>
      <c r="U285" s="183">
        <f t="shared" si="136"/>
        <v>0</v>
      </c>
      <c r="V285" s="183">
        <f t="shared" si="136"/>
        <v>0</v>
      </c>
      <c r="W285" s="183">
        <f t="shared" si="136"/>
        <v>0</v>
      </c>
      <c r="X285" s="183">
        <f t="shared" si="136"/>
        <v>0</v>
      </c>
      <c r="Y285" s="183">
        <f t="shared" si="136"/>
        <v>0</v>
      </c>
      <c r="Z285" s="183">
        <f t="shared" si="136"/>
        <v>0</v>
      </c>
      <c r="AA285" s="183">
        <f t="shared" si="136"/>
        <v>0</v>
      </c>
      <c r="AB285" s="183">
        <f t="shared" si="136"/>
        <v>0</v>
      </c>
      <c r="AC285" s="183">
        <f t="shared" si="136"/>
        <v>0</v>
      </c>
      <c r="AD285" s="183">
        <f t="shared" si="136"/>
        <v>0</v>
      </c>
      <c r="AE285" s="183">
        <f t="shared" si="136"/>
        <v>0</v>
      </c>
      <c r="AF285" s="196">
        <f t="shared" si="136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137"/>
        <v>0</v>
      </c>
      <c r="D286" s="183">
        <f t="shared" si="137"/>
        <v>0</v>
      </c>
      <c r="E286" s="183">
        <f t="shared" si="137"/>
        <v>0</v>
      </c>
      <c r="F286" s="183">
        <f t="shared" si="137"/>
        <v>0</v>
      </c>
      <c r="G286" s="183">
        <f t="shared" si="137"/>
        <v>0</v>
      </c>
      <c r="H286" s="183">
        <f t="shared" si="137"/>
        <v>0</v>
      </c>
      <c r="I286" s="183">
        <f t="shared" si="137"/>
        <v>0</v>
      </c>
      <c r="J286" s="183">
        <f t="shared" si="137"/>
        <v>0</v>
      </c>
      <c r="K286" s="183">
        <f t="shared" si="137"/>
        <v>0</v>
      </c>
      <c r="L286" s="183">
        <f t="shared" si="137"/>
        <v>0</v>
      </c>
      <c r="M286" s="183">
        <f t="shared" si="137"/>
        <v>0</v>
      </c>
      <c r="N286" s="183">
        <f t="shared" si="137"/>
        <v>0</v>
      </c>
      <c r="O286" s="183">
        <f t="shared" si="137"/>
        <v>0</v>
      </c>
      <c r="P286" s="183">
        <f t="shared" si="137"/>
        <v>0</v>
      </c>
      <c r="Q286" s="183">
        <f t="shared" si="137"/>
        <v>0</v>
      </c>
      <c r="R286" s="183">
        <f t="shared" si="136"/>
        <v>0</v>
      </c>
      <c r="S286" s="183">
        <f t="shared" si="136"/>
        <v>0</v>
      </c>
      <c r="T286" s="183">
        <f t="shared" si="136"/>
        <v>0</v>
      </c>
      <c r="U286" s="183">
        <f t="shared" si="136"/>
        <v>0</v>
      </c>
      <c r="V286" s="183">
        <f t="shared" si="136"/>
        <v>0</v>
      </c>
      <c r="W286" s="183">
        <f t="shared" si="136"/>
        <v>0</v>
      </c>
      <c r="X286" s="183">
        <f t="shared" si="136"/>
        <v>0</v>
      </c>
      <c r="Y286" s="183">
        <f t="shared" si="136"/>
        <v>0</v>
      </c>
      <c r="Z286" s="183">
        <f t="shared" si="136"/>
        <v>0</v>
      </c>
      <c r="AA286" s="183">
        <f t="shared" si="136"/>
        <v>0</v>
      </c>
      <c r="AB286" s="183">
        <f t="shared" si="136"/>
        <v>0</v>
      </c>
      <c r="AC286" s="183">
        <f t="shared" si="136"/>
        <v>0</v>
      </c>
      <c r="AD286" s="183">
        <f t="shared" si="136"/>
        <v>0</v>
      </c>
      <c r="AE286" s="183">
        <f t="shared" si="136"/>
        <v>0</v>
      </c>
      <c r="AF286" s="196">
        <f t="shared" si="136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137"/>
        <v>0</v>
      </c>
      <c r="D287" s="183">
        <f t="shared" si="137"/>
        <v>0</v>
      </c>
      <c r="E287" s="183">
        <f t="shared" si="137"/>
        <v>0</v>
      </c>
      <c r="F287" s="183">
        <f t="shared" si="137"/>
        <v>0</v>
      </c>
      <c r="G287" s="183">
        <f t="shared" si="137"/>
        <v>0</v>
      </c>
      <c r="H287" s="183">
        <f t="shared" si="137"/>
        <v>0</v>
      </c>
      <c r="I287" s="183">
        <f t="shared" si="137"/>
        <v>0</v>
      </c>
      <c r="J287" s="183">
        <f t="shared" si="137"/>
        <v>0</v>
      </c>
      <c r="K287" s="183">
        <f t="shared" si="137"/>
        <v>0</v>
      </c>
      <c r="L287" s="183">
        <f t="shared" si="137"/>
        <v>0</v>
      </c>
      <c r="M287" s="183">
        <f t="shared" si="137"/>
        <v>0</v>
      </c>
      <c r="N287" s="183">
        <f t="shared" si="137"/>
        <v>0</v>
      </c>
      <c r="O287" s="183">
        <f t="shared" si="137"/>
        <v>0</v>
      </c>
      <c r="P287" s="183">
        <f t="shared" si="137"/>
        <v>0</v>
      </c>
      <c r="Q287" s="183">
        <f t="shared" si="137"/>
        <v>0</v>
      </c>
      <c r="R287" s="183">
        <f t="shared" si="137"/>
        <v>0</v>
      </c>
      <c r="S287" s="183">
        <f t="shared" si="136"/>
        <v>0</v>
      </c>
      <c r="T287" s="183">
        <f t="shared" si="136"/>
        <v>0</v>
      </c>
      <c r="U287" s="183">
        <f t="shared" si="136"/>
        <v>0</v>
      </c>
      <c r="V287" s="183">
        <f t="shared" si="136"/>
        <v>0</v>
      </c>
      <c r="W287" s="183">
        <f t="shared" si="136"/>
        <v>0</v>
      </c>
      <c r="X287" s="183">
        <f t="shared" si="136"/>
        <v>0</v>
      </c>
      <c r="Y287" s="183">
        <f t="shared" si="136"/>
        <v>0</v>
      </c>
      <c r="Z287" s="183">
        <f t="shared" si="136"/>
        <v>0</v>
      </c>
      <c r="AA287" s="183">
        <f t="shared" si="136"/>
        <v>0</v>
      </c>
      <c r="AB287" s="183">
        <f t="shared" si="136"/>
        <v>0</v>
      </c>
      <c r="AC287" s="183">
        <f t="shared" si="136"/>
        <v>0</v>
      </c>
      <c r="AD287" s="183">
        <f t="shared" si="136"/>
        <v>0</v>
      </c>
      <c r="AE287" s="183">
        <f t="shared" si="136"/>
        <v>0</v>
      </c>
      <c r="AF287" s="196">
        <f t="shared" si="136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137"/>
        <v>0</v>
      </c>
      <c r="D288" s="183">
        <f t="shared" si="137"/>
        <v>0</v>
      </c>
      <c r="E288" s="183">
        <f t="shared" si="137"/>
        <v>0</v>
      </c>
      <c r="F288" s="183">
        <f t="shared" si="137"/>
        <v>0</v>
      </c>
      <c r="G288" s="183">
        <f t="shared" si="137"/>
        <v>0</v>
      </c>
      <c r="H288" s="183">
        <f t="shared" si="137"/>
        <v>0</v>
      </c>
      <c r="I288" s="183">
        <f t="shared" si="137"/>
        <v>0</v>
      </c>
      <c r="J288" s="183">
        <f t="shared" si="137"/>
        <v>0</v>
      </c>
      <c r="K288" s="183">
        <f t="shared" si="137"/>
        <v>0</v>
      </c>
      <c r="L288" s="183">
        <f t="shared" si="137"/>
        <v>0</v>
      </c>
      <c r="M288" s="183">
        <f t="shared" si="137"/>
        <v>0</v>
      </c>
      <c r="N288" s="183">
        <f t="shared" si="137"/>
        <v>0</v>
      </c>
      <c r="O288" s="183">
        <f t="shared" si="137"/>
        <v>0</v>
      </c>
      <c r="P288" s="183">
        <f t="shared" si="137"/>
        <v>0</v>
      </c>
      <c r="Q288" s="183">
        <f t="shared" si="137"/>
        <v>0</v>
      </c>
      <c r="R288" s="183">
        <f t="shared" si="137"/>
        <v>0</v>
      </c>
      <c r="S288" s="183">
        <f t="shared" ref="S288:AF303" si="138">R288</f>
        <v>0</v>
      </c>
      <c r="T288" s="183">
        <f t="shared" si="138"/>
        <v>0</v>
      </c>
      <c r="U288" s="183">
        <f t="shared" si="138"/>
        <v>0</v>
      </c>
      <c r="V288" s="183">
        <f t="shared" si="138"/>
        <v>0</v>
      </c>
      <c r="W288" s="183">
        <f t="shared" si="138"/>
        <v>0</v>
      </c>
      <c r="X288" s="183">
        <f t="shared" si="138"/>
        <v>0</v>
      </c>
      <c r="Y288" s="183">
        <f t="shared" si="138"/>
        <v>0</v>
      </c>
      <c r="Z288" s="183">
        <f t="shared" si="138"/>
        <v>0</v>
      </c>
      <c r="AA288" s="183">
        <f t="shared" si="138"/>
        <v>0</v>
      </c>
      <c r="AB288" s="183">
        <f t="shared" si="138"/>
        <v>0</v>
      </c>
      <c r="AC288" s="183">
        <f t="shared" si="138"/>
        <v>0</v>
      </c>
      <c r="AD288" s="183">
        <f t="shared" si="138"/>
        <v>0</v>
      </c>
      <c r="AE288" s="183">
        <f t="shared" si="138"/>
        <v>0</v>
      </c>
      <c r="AF288" s="196">
        <f t="shared" si="138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139">B289</f>
        <v>0</v>
      </c>
      <c r="D289" s="183">
        <f t="shared" si="139"/>
        <v>0</v>
      </c>
      <c r="E289" s="183">
        <f t="shared" si="139"/>
        <v>0</v>
      </c>
      <c r="F289" s="183">
        <f t="shared" si="139"/>
        <v>0</v>
      </c>
      <c r="G289" s="183">
        <f t="shared" si="139"/>
        <v>0</v>
      </c>
      <c r="H289" s="183">
        <f t="shared" si="139"/>
        <v>0</v>
      </c>
      <c r="I289" s="183">
        <f t="shared" si="139"/>
        <v>0</v>
      </c>
      <c r="J289" s="183">
        <f t="shared" si="139"/>
        <v>0</v>
      </c>
      <c r="K289" s="183">
        <f t="shared" si="139"/>
        <v>0</v>
      </c>
      <c r="L289" s="183">
        <f t="shared" si="139"/>
        <v>0</v>
      </c>
      <c r="M289" s="183">
        <f t="shared" si="139"/>
        <v>0</v>
      </c>
      <c r="N289" s="183">
        <f t="shared" si="139"/>
        <v>0</v>
      </c>
      <c r="O289" s="183">
        <f t="shared" si="139"/>
        <v>0</v>
      </c>
      <c r="P289" s="183">
        <f t="shared" si="139"/>
        <v>0</v>
      </c>
      <c r="Q289" s="183">
        <f t="shared" si="139"/>
        <v>0</v>
      </c>
      <c r="R289" s="183">
        <f t="shared" si="139"/>
        <v>0</v>
      </c>
      <c r="S289" s="183">
        <f t="shared" si="138"/>
        <v>0</v>
      </c>
      <c r="T289" s="183">
        <f t="shared" si="138"/>
        <v>0</v>
      </c>
      <c r="U289" s="183">
        <f t="shared" si="138"/>
        <v>0</v>
      </c>
      <c r="V289" s="183">
        <f t="shared" si="138"/>
        <v>0</v>
      </c>
      <c r="W289" s="183">
        <f t="shared" si="138"/>
        <v>0</v>
      </c>
      <c r="X289" s="183">
        <f t="shared" si="138"/>
        <v>0</v>
      </c>
      <c r="Y289" s="183">
        <f t="shared" si="138"/>
        <v>0</v>
      </c>
      <c r="Z289" s="183">
        <f t="shared" si="138"/>
        <v>0</v>
      </c>
      <c r="AA289" s="183">
        <f t="shared" si="138"/>
        <v>0</v>
      </c>
      <c r="AB289" s="183">
        <f t="shared" si="138"/>
        <v>0</v>
      </c>
      <c r="AC289" s="183">
        <f t="shared" si="138"/>
        <v>0</v>
      </c>
      <c r="AD289" s="183">
        <f t="shared" si="138"/>
        <v>0</v>
      </c>
      <c r="AE289" s="183">
        <f t="shared" si="138"/>
        <v>0</v>
      </c>
      <c r="AF289" s="196">
        <f t="shared" si="138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139"/>
        <v>0</v>
      </c>
      <c r="D290" s="183">
        <f t="shared" si="139"/>
        <v>0</v>
      </c>
      <c r="E290" s="183">
        <f t="shared" si="139"/>
        <v>0</v>
      </c>
      <c r="F290" s="183">
        <f t="shared" si="139"/>
        <v>0</v>
      </c>
      <c r="G290" s="183">
        <f t="shared" si="139"/>
        <v>0</v>
      </c>
      <c r="H290" s="183">
        <f t="shared" si="139"/>
        <v>0</v>
      </c>
      <c r="I290" s="183">
        <f t="shared" si="139"/>
        <v>0</v>
      </c>
      <c r="J290" s="183">
        <f t="shared" si="139"/>
        <v>0</v>
      </c>
      <c r="K290" s="183">
        <f t="shared" si="139"/>
        <v>0</v>
      </c>
      <c r="L290" s="183">
        <f t="shared" si="139"/>
        <v>0</v>
      </c>
      <c r="M290" s="183">
        <f t="shared" si="139"/>
        <v>0</v>
      </c>
      <c r="N290" s="183">
        <f t="shared" si="139"/>
        <v>0</v>
      </c>
      <c r="O290" s="183">
        <f t="shared" si="139"/>
        <v>0</v>
      </c>
      <c r="P290" s="183">
        <f t="shared" si="139"/>
        <v>0</v>
      </c>
      <c r="Q290" s="183">
        <f t="shared" si="139"/>
        <v>0</v>
      </c>
      <c r="R290" s="183">
        <f t="shared" si="139"/>
        <v>0</v>
      </c>
      <c r="S290" s="183">
        <f t="shared" si="138"/>
        <v>0</v>
      </c>
      <c r="T290" s="183">
        <f t="shared" si="138"/>
        <v>0</v>
      </c>
      <c r="U290" s="183">
        <f t="shared" si="138"/>
        <v>0</v>
      </c>
      <c r="V290" s="183">
        <f t="shared" si="138"/>
        <v>0</v>
      </c>
      <c r="W290" s="183">
        <f t="shared" si="138"/>
        <v>0</v>
      </c>
      <c r="X290" s="183">
        <f t="shared" si="138"/>
        <v>0</v>
      </c>
      <c r="Y290" s="183">
        <f t="shared" si="138"/>
        <v>0</v>
      </c>
      <c r="Z290" s="183">
        <f t="shared" si="138"/>
        <v>0</v>
      </c>
      <c r="AA290" s="183">
        <f t="shared" si="138"/>
        <v>0</v>
      </c>
      <c r="AB290" s="183">
        <f t="shared" si="138"/>
        <v>0</v>
      </c>
      <c r="AC290" s="183">
        <f t="shared" si="138"/>
        <v>0</v>
      </c>
      <c r="AD290" s="183">
        <f t="shared" si="138"/>
        <v>0</v>
      </c>
      <c r="AE290" s="183">
        <f t="shared" si="138"/>
        <v>0</v>
      </c>
      <c r="AF290" s="196">
        <f t="shared" si="138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139"/>
        <v>0</v>
      </c>
      <c r="D291" s="183">
        <f t="shared" si="139"/>
        <v>0</v>
      </c>
      <c r="E291" s="183">
        <f t="shared" si="139"/>
        <v>0</v>
      </c>
      <c r="F291" s="183">
        <f t="shared" si="139"/>
        <v>0</v>
      </c>
      <c r="G291" s="183">
        <f t="shared" si="139"/>
        <v>0</v>
      </c>
      <c r="H291" s="183">
        <f t="shared" si="139"/>
        <v>0</v>
      </c>
      <c r="I291" s="183">
        <f t="shared" si="139"/>
        <v>0</v>
      </c>
      <c r="J291" s="183">
        <f t="shared" si="139"/>
        <v>0</v>
      </c>
      <c r="K291" s="183">
        <f t="shared" si="139"/>
        <v>0</v>
      </c>
      <c r="L291" s="183">
        <f t="shared" si="139"/>
        <v>0</v>
      </c>
      <c r="M291" s="183">
        <f t="shared" si="139"/>
        <v>0</v>
      </c>
      <c r="N291" s="183">
        <f t="shared" si="139"/>
        <v>0</v>
      </c>
      <c r="O291" s="183">
        <f t="shared" si="139"/>
        <v>0</v>
      </c>
      <c r="P291" s="183">
        <f t="shared" si="139"/>
        <v>0</v>
      </c>
      <c r="Q291" s="183">
        <f t="shared" si="139"/>
        <v>0</v>
      </c>
      <c r="R291" s="183">
        <f t="shared" si="139"/>
        <v>0</v>
      </c>
      <c r="S291" s="183">
        <f t="shared" si="138"/>
        <v>0</v>
      </c>
      <c r="T291" s="183">
        <f t="shared" si="138"/>
        <v>0</v>
      </c>
      <c r="U291" s="183">
        <f t="shared" si="138"/>
        <v>0</v>
      </c>
      <c r="V291" s="183">
        <f t="shared" si="138"/>
        <v>0</v>
      </c>
      <c r="W291" s="183">
        <f t="shared" si="138"/>
        <v>0</v>
      </c>
      <c r="X291" s="183">
        <f t="shared" si="138"/>
        <v>0</v>
      </c>
      <c r="Y291" s="183">
        <f t="shared" si="138"/>
        <v>0</v>
      </c>
      <c r="Z291" s="183">
        <f t="shared" si="138"/>
        <v>0</v>
      </c>
      <c r="AA291" s="183">
        <f t="shared" si="138"/>
        <v>0</v>
      </c>
      <c r="AB291" s="183">
        <f t="shared" si="138"/>
        <v>0</v>
      </c>
      <c r="AC291" s="183">
        <f t="shared" si="138"/>
        <v>0</v>
      </c>
      <c r="AD291" s="183">
        <f t="shared" si="138"/>
        <v>0</v>
      </c>
      <c r="AE291" s="183">
        <f t="shared" si="138"/>
        <v>0</v>
      </c>
      <c r="AF291" s="196">
        <f t="shared" si="138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139"/>
        <v>0</v>
      </c>
      <c r="D292" s="183">
        <f t="shared" si="139"/>
        <v>0</v>
      </c>
      <c r="E292" s="183">
        <f t="shared" si="139"/>
        <v>0</v>
      </c>
      <c r="F292" s="183">
        <f t="shared" si="139"/>
        <v>0</v>
      </c>
      <c r="G292" s="183">
        <f t="shared" si="139"/>
        <v>0</v>
      </c>
      <c r="H292" s="183">
        <f t="shared" si="139"/>
        <v>0</v>
      </c>
      <c r="I292" s="183">
        <f t="shared" si="139"/>
        <v>0</v>
      </c>
      <c r="J292" s="183">
        <f t="shared" si="139"/>
        <v>0</v>
      </c>
      <c r="K292" s="183">
        <f t="shared" si="139"/>
        <v>0</v>
      </c>
      <c r="L292" s="183">
        <f t="shared" si="139"/>
        <v>0</v>
      </c>
      <c r="M292" s="183">
        <f t="shared" si="139"/>
        <v>0</v>
      </c>
      <c r="N292" s="183">
        <f t="shared" si="139"/>
        <v>0</v>
      </c>
      <c r="O292" s="183">
        <f t="shared" si="139"/>
        <v>0</v>
      </c>
      <c r="P292" s="183">
        <f t="shared" si="139"/>
        <v>0</v>
      </c>
      <c r="Q292" s="183">
        <f t="shared" si="139"/>
        <v>0</v>
      </c>
      <c r="R292" s="183">
        <f t="shared" si="139"/>
        <v>0</v>
      </c>
      <c r="S292" s="183">
        <f t="shared" si="138"/>
        <v>0</v>
      </c>
      <c r="T292" s="183">
        <f t="shared" si="138"/>
        <v>0</v>
      </c>
      <c r="U292" s="183">
        <f t="shared" si="138"/>
        <v>0</v>
      </c>
      <c r="V292" s="183">
        <f t="shared" si="138"/>
        <v>0</v>
      </c>
      <c r="W292" s="183">
        <f t="shared" si="138"/>
        <v>0</v>
      </c>
      <c r="X292" s="183">
        <f t="shared" si="138"/>
        <v>0</v>
      </c>
      <c r="Y292" s="183">
        <f t="shared" si="138"/>
        <v>0</v>
      </c>
      <c r="Z292" s="183">
        <f t="shared" si="138"/>
        <v>0</v>
      </c>
      <c r="AA292" s="183">
        <f t="shared" si="138"/>
        <v>0</v>
      </c>
      <c r="AB292" s="183">
        <f t="shared" si="138"/>
        <v>0</v>
      </c>
      <c r="AC292" s="183">
        <f t="shared" si="138"/>
        <v>0</v>
      </c>
      <c r="AD292" s="183">
        <f t="shared" si="138"/>
        <v>0</v>
      </c>
      <c r="AE292" s="183">
        <f t="shared" si="138"/>
        <v>0</v>
      </c>
      <c r="AF292" s="196">
        <f t="shared" si="138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139"/>
        <v>0</v>
      </c>
      <c r="D293" s="183">
        <f t="shared" si="139"/>
        <v>0</v>
      </c>
      <c r="E293" s="183">
        <f t="shared" si="139"/>
        <v>0</v>
      </c>
      <c r="F293" s="183">
        <f t="shared" si="139"/>
        <v>0</v>
      </c>
      <c r="G293" s="183">
        <f t="shared" si="139"/>
        <v>0</v>
      </c>
      <c r="H293" s="183">
        <f t="shared" si="139"/>
        <v>0</v>
      </c>
      <c r="I293" s="183">
        <f t="shared" si="139"/>
        <v>0</v>
      </c>
      <c r="J293" s="183">
        <f t="shared" si="139"/>
        <v>0</v>
      </c>
      <c r="K293" s="183">
        <f t="shared" si="139"/>
        <v>0</v>
      </c>
      <c r="L293" s="183">
        <f t="shared" si="139"/>
        <v>0</v>
      </c>
      <c r="M293" s="183">
        <f t="shared" si="139"/>
        <v>0</v>
      </c>
      <c r="N293" s="183">
        <f t="shared" si="139"/>
        <v>0</v>
      </c>
      <c r="O293" s="183">
        <f t="shared" si="139"/>
        <v>0</v>
      </c>
      <c r="P293" s="183">
        <f t="shared" si="139"/>
        <v>0</v>
      </c>
      <c r="Q293" s="183">
        <f t="shared" si="139"/>
        <v>0</v>
      </c>
      <c r="R293" s="183">
        <f t="shared" si="139"/>
        <v>0</v>
      </c>
      <c r="S293" s="183">
        <f t="shared" si="138"/>
        <v>0</v>
      </c>
      <c r="T293" s="183">
        <f t="shared" si="138"/>
        <v>0</v>
      </c>
      <c r="U293" s="183">
        <f t="shared" si="138"/>
        <v>0</v>
      </c>
      <c r="V293" s="183">
        <f t="shared" si="138"/>
        <v>0</v>
      </c>
      <c r="W293" s="183">
        <f t="shared" si="138"/>
        <v>0</v>
      </c>
      <c r="X293" s="183">
        <f t="shared" si="138"/>
        <v>0</v>
      </c>
      <c r="Y293" s="183">
        <f t="shared" si="138"/>
        <v>0</v>
      </c>
      <c r="Z293" s="183">
        <f t="shared" si="138"/>
        <v>0</v>
      </c>
      <c r="AA293" s="183">
        <f t="shared" si="138"/>
        <v>0</v>
      </c>
      <c r="AB293" s="183">
        <f t="shared" si="138"/>
        <v>0</v>
      </c>
      <c r="AC293" s="183">
        <f t="shared" si="138"/>
        <v>0</v>
      </c>
      <c r="AD293" s="183">
        <f t="shared" si="138"/>
        <v>0</v>
      </c>
      <c r="AE293" s="183">
        <f t="shared" si="138"/>
        <v>0</v>
      </c>
      <c r="AF293" s="196">
        <f t="shared" si="138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139"/>
        <v>0</v>
      </c>
      <c r="D294" s="183">
        <f t="shared" si="139"/>
        <v>0</v>
      </c>
      <c r="E294" s="183">
        <f t="shared" si="139"/>
        <v>0</v>
      </c>
      <c r="F294" s="183">
        <f t="shared" si="139"/>
        <v>0</v>
      </c>
      <c r="G294" s="183">
        <f t="shared" si="139"/>
        <v>0</v>
      </c>
      <c r="H294" s="183">
        <f t="shared" si="139"/>
        <v>0</v>
      </c>
      <c r="I294" s="183">
        <f t="shared" si="139"/>
        <v>0</v>
      </c>
      <c r="J294" s="183">
        <f t="shared" si="139"/>
        <v>0</v>
      </c>
      <c r="K294" s="183">
        <f t="shared" si="139"/>
        <v>0</v>
      </c>
      <c r="L294" s="183">
        <f t="shared" si="139"/>
        <v>0</v>
      </c>
      <c r="M294" s="183">
        <f t="shared" si="139"/>
        <v>0</v>
      </c>
      <c r="N294" s="183">
        <f t="shared" si="139"/>
        <v>0</v>
      </c>
      <c r="O294" s="183">
        <f t="shared" si="139"/>
        <v>0</v>
      </c>
      <c r="P294" s="183">
        <f t="shared" si="139"/>
        <v>0</v>
      </c>
      <c r="Q294" s="183">
        <f t="shared" si="139"/>
        <v>0</v>
      </c>
      <c r="R294" s="183">
        <f t="shared" si="139"/>
        <v>0</v>
      </c>
      <c r="S294" s="183">
        <f t="shared" si="138"/>
        <v>0</v>
      </c>
      <c r="T294" s="183">
        <f t="shared" si="138"/>
        <v>0</v>
      </c>
      <c r="U294" s="183">
        <f t="shared" si="138"/>
        <v>0</v>
      </c>
      <c r="V294" s="183">
        <f t="shared" si="138"/>
        <v>0</v>
      </c>
      <c r="W294" s="183">
        <f t="shared" si="138"/>
        <v>0</v>
      </c>
      <c r="X294" s="183">
        <f t="shared" si="138"/>
        <v>0</v>
      </c>
      <c r="Y294" s="183">
        <f t="shared" si="138"/>
        <v>0</v>
      </c>
      <c r="Z294" s="183">
        <f t="shared" si="138"/>
        <v>0</v>
      </c>
      <c r="AA294" s="183">
        <f t="shared" si="138"/>
        <v>0</v>
      </c>
      <c r="AB294" s="183">
        <f t="shared" si="138"/>
        <v>0</v>
      </c>
      <c r="AC294" s="183">
        <f t="shared" si="138"/>
        <v>0</v>
      </c>
      <c r="AD294" s="183">
        <f t="shared" si="138"/>
        <v>0</v>
      </c>
      <c r="AE294" s="183">
        <f t="shared" si="138"/>
        <v>0</v>
      </c>
      <c r="AF294" s="196">
        <f t="shared" si="138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139"/>
        <v>0</v>
      </c>
      <c r="D295" s="183">
        <f t="shared" si="139"/>
        <v>0</v>
      </c>
      <c r="E295" s="183">
        <f t="shared" si="139"/>
        <v>0</v>
      </c>
      <c r="F295" s="183">
        <f t="shared" si="139"/>
        <v>0</v>
      </c>
      <c r="G295" s="183">
        <f t="shared" si="139"/>
        <v>0</v>
      </c>
      <c r="H295" s="183">
        <f t="shared" si="139"/>
        <v>0</v>
      </c>
      <c r="I295" s="183">
        <f t="shared" si="139"/>
        <v>0</v>
      </c>
      <c r="J295" s="183">
        <f t="shared" si="139"/>
        <v>0</v>
      </c>
      <c r="K295" s="183">
        <f t="shared" si="139"/>
        <v>0</v>
      </c>
      <c r="L295" s="183">
        <f t="shared" si="139"/>
        <v>0</v>
      </c>
      <c r="M295" s="183">
        <f t="shared" si="139"/>
        <v>0</v>
      </c>
      <c r="N295" s="183">
        <f t="shared" si="139"/>
        <v>0</v>
      </c>
      <c r="O295" s="183">
        <f t="shared" si="139"/>
        <v>0</v>
      </c>
      <c r="P295" s="183">
        <f t="shared" si="139"/>
        <v>0</v>
      </c>
      <c r="Q295" s="183">
        <f t="shared" si="139"/>
        <v>0</v>
      </c>
      <c r="R295" s="183">
        <f t="shared" si="139"/>
        <v>0</v>
      </c>
      <c r="S295" s="183">
        <f t="shared" si="138"/>
        <v>0</v>
      </c>
      <c r="T295" s="183">
        <f t="shared" si="138"/>
        <v>0</v>
      </c>
      <c r="U295" s="183">
        <f t="shared" si="138"/>
        <v>0</v>
      </c>
      <c r="V295" s="183">
        <f t="shared" si="138"/>
        <v>0</v>
      </c>
      <c r="W295" s="183">
        <f t="shared" si="138"/>
        <v>0</v>
      </c>
      <c r="X295" s="183">
        <f t="shared" si="138"/>
        <v>0</v>
      </c>
      <c r="Y295" s="183">
        <f t="shared" si="138"/>
        <v>0</v>
      </c>
      <c r="Z295" s="183">
        <f t="shared" si="138"/>
        <v>0</v>
      </c>
      <c r="AA295" s="183">
        <f t="shared" si="138"/>
        <v>0</v>
      </c>
      <c r="AB295" s="183">
        <f t="shared" si="138"/>
        <v>0</v>
      </c>
      <c r="AC295" s="183">
        <f t="shared" si="138"/>
        <v>0</v>
      </c>
      <c r="AD295" s="183">
        <f t="shared" si="138"/>
        <v>0</v>
      </c>
      <c r="AE295" s="183">
        <f t="shared" si="138"/>
        <v>0</v>
      </c>
      <c r="AF295" s="196">
        <f t="shared" si="138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139"/>
        <v>0</v>
      </c>
      <c r="D296" s="183">
        <f t="shared" si="139"/>
        <v>0</v>
      </c>
      <c r="E296" s="183">
        <f t="shared" si="139"/>
        <v>0</v>
      </c>
      <c r="F296" s="183">
        <f t="shared" si="139"/>
        <v>0</v>
      </c>
      <c r="G296" s="183">
        <f t="shared" si="139"/>
        <v>0</v>
      </c>
      <c r="H296" s="183">
        <f t="shared" si="139"/>
        <v>0</v>
      </c>
      <c r="I296" s="183">
        <f t="shared" si="139"/>
        <v>0</v>
      </c>
      <c r="J296" s="183">
        <f t="shared" si="139"/>
        <v>0</v>
      </c>
      <c r="K296" s="183">
        <f t="shared" si="139"/>
        <v>0</v>
      </c>
      <c r="L296" s="183">
        <f t="shared" si="139"/>
        <v>0</v>
      </c>
      <c r="M296" s="183">
        <f t="shared" si="139"/>
        <v>0</v>
      </c>
      <c r="N296" s="183">
        <f t="shared" si="139"/>
        <v>0</v>
      </c>
      <c r="O296" s="183">
        <f t="shared" si="139"/>
        <v>0</v>
      </c>
      <c r="P296" s="183">
        <f t="shared" si="139"/>
        <v>0</v>
      </c>
      <c r="Q296" s="183">
        <f t="shared" si="139"/>
        <v>0</v>
      </c>
      <c r="R296" s="183">
        <f t="shared" si="139"/>
        <v>0</v>
      </c>
      <c r="S296" s="183">
        <f t="shared" si="138"/>
        <v>0</v>
      </c>
      <c r="T296" s="183">
        <f t="shared" si="138"/>
        <v>0</v>
      </c>
      <c r="U296" s="183">
        <f t="shared" si="138"/>
        <v>0</v>
      </c>
      <c r="V296" s="183">
        <f t="shared" si="138"/>
        <v>0</v>
      </c>
      <c r="W296" s="183">
        <f t="shared" si="138"/>
        <v>0</v>
      </c>
      <c r="X296" s="183">
        <f t="shared" si="138"/>
        <v>0</v>
      </c>
      <c r="Y296" s="183">
        <f t="shared" si="138"/>
        <v>0</v>
      </c>
      <c r="Z296" s="183">
        <f t="shared" si="138"/>
        <v>0</v>
      </c>
      <c r="AA296" s="183">
        <f t="shared" si="138"/>
        <v>0</v>
      </c>
      <c r="AB296" s="183">
        <f t="shared" si="138"/>
        <v>0</v>
      </c>
      <c r="AC296" s="183">
        <f t="shared" si="138"/>
        <v>0</v>
      </c>
      <c r="AD296" s="183">
        <f t="shared" si="138"/>
        <v>0</v>
      </c>
      <c r="AE296" s="183">
        <f t="shared" si="138"/>
        <v>0</v>
      </c>
      <c r="AF296" s="196">
        <f t="shared" si="138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139"/>
        <v>0</v>
      </c>
      <c r="D297" s="183">
        <f t="shared" si="139"/>
        <v>0</v>
      </c>
      <c r="E297" s="183">
        <f t="shared" si="139"/>
        <v>0</v>
      </c>
      <c r="F297" s="183">
        <f t="shared" si="139"/>
        <v>0</v>
      </c>
      <c r="G297" s="183">
        <f t="shared" si="139"/>
        <v>0</v>
      </c>
      <c r="H297" s="183">
        <f t="shared" si="139"/>
        <v>0</v>
      </c>
      <c r="I297" s="183">
        <f t="shared" si="139"/>
        <v>0</v>
      </c>
      <c r="J297" s="183">
        <f t="shared" si="139"/>
        <v>0</v>
      </c>
      <c r="K297" s="183">
        <f t="shared" si="139"/>
        <v>0</v>
      </c>
      <c r="L297" s="183">
        <f t="shared" si="139"/>
        <v>0</v>
      </c>
      <c r="M297" s="183">
        <f t="shared" si="139"/>
        <v>0</v>
      </c>
      <c r="N297" s="183">
        <f t="shared" si="139"/>
        <v>0</v>
      </c>
      <c r="O297" s="183">
        <f t="shared" si="139"/>
        <v>0</v>
      </c>
      <c r="P297" s="183">
        <f t="shared" si="139"/>
        <v>0</v>
      </c>
      <c r="Q297" s="183">
        <f t="shared" si="139"/>
        <v>0</v>
      </c>
      <c r="R297" s="183">
        <f t="shared" si="139"/>
        <v>0</v>
      </c>
      <c r="S297" s="183">
        <f t="shared" si="138"/>
        <v>0</v>
      </c>
      <c r="T297" s="183">
        <f t="shared" si="138"/>
        <v>0</v>
      </c>
      <c r="U297" s="183">
        <f t="shared" si="138"/>
        <v>0</v>
      </c>
      <c r="V297" s="183">
        <f t="shared" si="138"/>
        <v>0</v>
      </c>
      <c r="W297" s="183">
        <f t="shared" si="138"/>
        <v>0</v>
      </c>
      <c r="X297" s="183">
        <f t="shared" si="138"/>
        <v>0</v>
      </c>
      <c r="Y297" s="183">
        <f t="shared" si="138"/>
        <v>0</v>
      </c>
      <c r="Z297" s="183">
        <f t="shared" si="138"/>
        <v>0</v>
      </c>
      <c r="AA297" s="183">
        <f t="shared" si="138"/>
        <v>0</v>
      </c>
      <c r="AB297" s="183">
        <f t="shared" si="138"/>
        <v>0</v>
      </c>
      <c r="AC297" s="183">
        <f t="shared" si="138"/>
        <v>0</v>
      </c>
      <c r="AD297" s="183">
        <f t="shared" si="138"/>
        <v>0</v>
      </c>
      <c r="AE297" s="183">
        <f t="shared" si="138"/>
        <v>0</v>
      </c>
      <c r="AF297" s="196">
        <f t="shared" si="138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139"/>
        <v>0</v>
      </c>
      <c r="D298" s="183">
        <f t="shared" si="139"/>
        <v>0</v>
      </c>
      <c r="E298" s="183">
        <f t="shared" si="139"/>
        <v>0</v>
      </c>
      <c r="F298" s="183">
        <f t="shared" si="139"/>
        <v>0</v>
      </c>
      <c r="G298" s="183">
        <f t="shared" si="139"/>
        <v>0</v>
      </c>
      <c r="H298" s="183">
        <f t="shared" si="139"/>
        <v>0</v>
      </c>
      <c r="I298" s="183">
        <f t="shared" si="139"/>
        <v>0</v>
      </c>
      <c r="J298" s="183">
        <f t="shared" si="139"/>
        <v>0</v>
      </c>
      <c r="K298" s="183">
        <f t="shared" si="139"/>
        <v>0</v>
      </c>
      <c r="L298" s="183">
        <f t="shared" si="139"/>
        <v>0</v>
      </c>
      <c r="M298" s="183">
        <f t="shared" si="139"/>
        <v>0</v>
      </c>
      <c r="N298" s="183">
        <f t="shared" si="139"/>
        <v>0</v>
      </c>
      <c r="O298" s="183">
        <f t="shared" si="139"/>
        <v>0</v>
      </c>
      <c r="P298" s="183">
        <f t="shared" si="139"/>
        <v>0</v>
      </c>
      <c r="Q298" s="183">
        <f t="shared" si="139"/>
        <v>0</v>
      </c>
      <c r="R298" s="183">
        <f t="shared" si="139"/>
        <v>0</v>
      </c>
      <c r="S298" s="183">
        <f t="shared" si="138"/>
        <v>0</v>
      </c>
      <c r="T298" s="183">
        <f t="shared" si="138"/>
        <v>0</v>
      </c>
      <c r="U298" s="183">
        <f t="shared" si="138"/>
        <v>0</v>
      </c>
      <c r="V298" s="183">
        <f t="shared" si="138"/>
        <v>0</v>
      </c>
      <c r="W298" s="183">
        <f t="shared" si="138"/>
        <v>0</v>
      </c>
      <c r="X298" s="183">
        <f t="shared" si="138"/>
        <v>0</v>
      </c>
      <c r="Y298" s="183">
        <f t="shared" si="138"/>
        <v>0</v>
      </c>
      <c r="Z298" s="183">
        <f t="shared" si="138"/>
        <v>0</v>
      </c>
      <c r="AA298" s="183">
        <f t="shared" si="138"/>
        <v>0</v>
      </c>
      <c r="AB298" s="183">
        <f t="shared" si="138"/>
        <v>0</v>
      </c>
      <c r="AC298" s="183">
        <f t="shared" si="138"/>
        <v>0</v>
      </c>
      <c r="AD298" s="183">
        <f t="shared" si="138"/>
        <v>0</v>
      </c>
      <c r="AE298" s="183">
        <f t="shared" si="138"/>
        <v>0</v>
      </c>
      <c r="AF298" s="196">
        <f t="shared" si="138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139"/>
        <v>0</v>
      </c>
      <c r="D299" s="183">
        <f t="shared" si="139"/>
        <v>0</v>
      </c>
      <c r="E299" s="183">
        <f t="shared" si="139"/>
        <v>0</v>
      </c>
      <c r="F299" s="183">
        <f t="shared" si="139"/>
        <v>0</v>
      </c>
      <c r="G299" s="183">
        <f t="shared" si="139"/>
        <v>0</v>
      </c>
      <c r="H299" s="183">
        <f t="shared" si="139"/>
        <v>0</v>
      </c>
      <c r="I299" s="183">
        <f t="shared" si="139"/>
        <v>0</v>
      </c>
      <c r="J299" s="183">
        <f t="shared" si="139"/>
        <v>0</v>
      </c>
      <c r="K299" s="183">
        <f t="shared" si="139"/>
        <v>0</v>
      </c>
      <c r="L299" s="183">
        <f t="shared" si="139"/>
        <v>0</v>
      </c>
      <c r="M299" s="183">
        <f t="shared" si="139"/>
        <v>0</v>
      </c>
      <c r="N299" s="183">
        <f t="shared" si="139"/>
        <v>0</v>
      </c>
      <c r="O299" s="183">
        <f t="shared" si="139"/>
        <v>0</v>
      </c>
      <c r="P299" s="183">
        <f t="shared" si="139"/>
        <v>0</v>
      </c>
      <c r="Q299" s="183">
        <f t="shared" si="139"/>
        <v>0</v>
      </c>
      <c r="R299" s="183">
        <f t="shared" si="139"/>
        <v>0</v>
      </c>
      <c r="S299" s="183">
        <f t="shared" si="138"/>
        <v>0</v>
      </c>
      <c r="T299" s="183">
        <f t="shared" si="138"/>
        <v>0</v>
      </c>
      <c r="U299" s="183">
        <f t="shared" si="138"/>
        <v>0</v>
      </c>
      <c r="V299" s="183">
        <f t="shared" si="138"/>
        <v>0</v>
      </c>
      <c r="W299" s="183">
        <f t="shared" si="138"/>
        <v>0</v>
      </c>
      <c r="X299" s="183">
        <f t="shared" si="138"/>
        <v>0</v>
      </c>
      <c r="Y299" s="183">
        <f t="shared" si="138"/>
        <v>0</v>
      </c>
      <c r="Z299" s="183">
        <f t="shared" si="138"/>
        <v>0</v>
      </c>
      <c r="AA299" s="183">
        <f t="shared" si="138"/>
        <v>0</v>
      </c>
      <c r="AB299" s="183">
        <f t="shared" si="138"/>
        <v>0</v>
      </c>
      <c r="AC299" s="183">
        <f t="shared" si="138"/>
        <v>0</v>
      </c>
      <c r="AD299" s="183">
        <f t="shared" si="138"/>
        <v>0</v>
      </c>
      <c r="AE299" s="183">
        <f t="shared" si="138"/>
        <v>0</v>
      </c>
      <c r="AF299" s="196">
        <f t="shared" si="138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139"/>
        <v>0</v>
      </c>
      <c r="D300" s="183">
        <f t="shared" si="139"/>
        <v>0</v>
      </c>
      <c r="E300" s="183">
        <f t="shared" si="139"/>
        <v>0</v>
      </c>
      <c r="F300" s="183">
        <f t="shared" si="139"/>
        <v>0</v>
      </c>
      <c r="G300" s="183">
        <f t="shared" si="139"/>
        <v>0</v>
      </c>
      <c r="H300" s="183">
        <f t="shared" si="139"/>
        <v>0</v>
      </c>
      <c r="I300" s="183">
        <f t="shared" si="139"/>
        <v>0</v>
      </c>
      <c r="J300" s="183">
        <f t="shared" si="139"/>
        <v>0</v>
      </c>
      <c r="K300" s="183">
        <f t="shared" si="139"/>
        <v>0</v>
      </c>
      <c r="L300" s="183">
        <f t="shared" si="139"/>
        <v>0</v>
      </c>
      <c r="M300" s="183">
        <f t="shared" si="139"/>
        <v>0</v>
      </c>
      <c r="N300" s="183">
        <f t="shared" si="139"/>
        <v>0</v>
      </c>
      <c r="O300" s="183">
        <f t="shared" si="139"/>
        <v>0</v>
      </c>
      <c r="P300" s="183">
        <f t="shared" si="139"/>
        <v>0</v>
      </c>
      <c r="Q300" s="183">
        <f t="shared" si="139"/>
        <v>0</v>
      </c>
      <c r="R300" s="183">
        <f t="shared" si="139"/>
        <v>0</v>
      </c>
      <c r="S300" s="183">
        <f t="shared" si="138"/>
        <v>0</v>
      </c>
      <c r="T300" s="183">
        <f t="shared" si="138"/>
        <v>0</v>
      </c>
      <c r="U300" s="183">
        <f t="shared" si="138"/>
        <v>0</v>
      </c>
      <c r="V300" s="183">
        <f t="shared" si="138"/>
        <v>0</v>
      </c>
      <c r="W300" s="183">
        <f t="shared" si="138"/>
        <v>0</v>
      </c>
      <c r="X300" s="183">
        <f t="shared" si="138"/>
        <v>0</v>
      </c>
      <c r="Y300" s="183">
        <f t="shared" si="138"/>
        <v>0</v>
      </c>
      <c r="Z300" s="183">
        <f t="shared" si="138"/>
        <v>0</v>
      </c>
      <c r="AA300" s="183">
        <f t="shared" si="138"/>
        <v>0</v>
      </c>
      <c r="AB300" s="183">
        <f t="shared" si="138"/>
        <v>0</v>
      </c>
      <c r="AC300" s="183">
        <f t="shared" si="138"/>
        <v>0</v>
      </c>
      <c r="AD300" s="183">
        <f t="shared" si="138"/>
        <v>0</v>
      </c>
      <c r="AE300" s="183">
        <f t="shared" si="138"/>
        <v>0</v>
      </c>
      <c r="AF300" s="196">
        <f t="shared" si="138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139"/>
        <v>0</v>
      </c>
      <c r="D301" s="183">
        <f t="shared" si="139"/>
        <v>0</v>
      </c>
      <c r="E301" s="183">
        <f t="shared" si="139"/>
        <v>0</v>
      </c>
      <c r="F301" s="183">
        <f t="shared" si="139"/>
        <v>0</v>
      </c>
      <c r="G301" s="183">
        <f t="shared" si="139"/>
        <v>0</v>
      </c>
      <c r="H301" s="183">
        <f t="shared" si="139"/>
        <v>0</v>
      </c>
      <c r="I301" s="183">
        <f t="shared" si="139"/>
        <v>0</v>
      </c>
      <c r="J301" s="183">
        <f t="shared" si="139"/>
        <v>0</v>
      </c>
      <c r="K301" s="183">
        <f t="shared" si="139"/>
        <v>0</v>
      </c>
      <c r="L301" s="183">
        <f t="shared" si="139"/>
        <v>0</v>
      </c>
      <c r="M301" s="183">
        <f t="shared" si="139"/>
        <v>0</v>
      </c>
      <c r="N301" s="183">
        <f t="shared" si="139"/>
        <v>0</v>
      </c>
      <c r="O301" s="183">
        <f t="shared" si="139"/>
        <v>0</v>
      </c>
      <c r="P301" s="183">
        <f t="shared" si="139"/>
        <v>0</v>
      </c>
      <c r="Q301" s="183">
        <f t="shared" si="139"/>
        <v>0</v>
      </c>
      <c r="R301" s="183">
        <f t="shared" si="139"/>
        <v>0</v>
      </c>
      <c r="S301" s="183">
        <f t="shared" si="138"/>
        <v>0</v>
      </c>
      <c r="T301" s="183">
        <f t="shared" si="138"/>
        <v>0</v>
      </c>
      <c r="U301" s="183">
        <f t="shared" si="138"/>
        <v>0</v>
      </c>
      <c r="V301" s="183">
        <f t="shared" si="138"/>
        <v>0</v>
      </c>
      <c r="W301" s="183">
        <f t="shared" si="138"/>
        <v>0</v>
      </c>
      <c r="X301" s="183">
        <f t="shared" si="138"/>
        <v>0</v>
      </c>
      <c r="Y301" s="183">
        <f t="shared" si="138"/>
        <v>0</v>
      </c>
      <c r="Z301" s="183">
        <f t="shared" si="138"/>
        <v>0</v>
      </c>
      <c r="AA301" s="183">
        <f t="shared" si="138"/>
        <v>0</v>
      </c>
      <c r="AB301" s="183">
        <f t="shared" si="138"/>
        <v>0</v>
      </c>
      <c r="AC301" s="183">
        <f t="shared" si="138"/>
        <v>0</v>
      </c>
      <c r="AD301" s="183">
        <f t="shared" si="138"/>
        <v>0</v>
      </c>
      <c r="AE301" s="183">
        <f t="shared" si="138"/>
        <v>0</v>
      </c>
      <c r="AF301" s="196">
        <f t="shared" si="138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139"/>
        <v>0</v>
      </c>
      <c r="D302" s="183">
        <f t="shared" si="139"/>
        <v>0</v>
      </c>
      <c r="E302" s="183">
        <f t="shared" si="139"/>
        <v>0</v>
      </c>
      <c r="F302" s="183">
        <f t="shared" si="139"/>
        <v>0</v>
      </c>
      <c r="G302" s="183">
        <f t="shared" si="139"/>
        <v>0</v>
      </c>
      <c r="H302" s="183">
        <f t="shared" si="139"/>
        <v>0</v>
      </c>
      <c r="I302" s="183">
        <f t="shared" si="139"/>
        <v>0</v>
      </c>
      <c r="J302" s="183">
        <f t="shared" si="139"/>
        <v>0</v>
      </c>
      <c r="K302" s="183">
        <f t="shared" si="139"/>
        <v>0</v>
      </c>
      <c r="L302" s="183">
        <f t="shared" si="139"/>
        <v>0</v>
      </c>
      <c r="M302" s="183">
        <f t="shared" si="139"/>
        <v>0</v>
      </c>
      <c r="N302" s="183">
        <f t="shared" si="139"/>
        <v>0</v>
      </c>
      <c r="O302" s="183">
        <f t="shared" si="139"/>
        <v>0</v>
      </c>
      <c r="P302" s="183">
        <f t="shared" si="139"/>
        <v>0</v>
      </c>
      <c r="Q302" s="183">
        <f t="shared" si="139"/>
        <v>0</v>
      </c>
      <c r="R302" s="183">
        <f t="shared" si="139"/>
        <v>0</v>
      </c>
      <c r="S302" s="183">
        <f t="shared" si="138"/>
        <v>0</v>
      </c>
      <c r="T302" s="183">
        <f t="shared" si="138"/>
        <v>0</v>
      </c>
      <c r="U302" s="183">
        <f t="shared" si="138"/>
        <v>0</v>
      </c>
      <c r="V302" s="183">
        <f t="shared" si="138"/>
        <v>0</v>
      </c>
      <c r="W302" s="183">
        <f t="shared" si="138"/>
        <v>0</v>
      </c>
      <c r="X302" s="183">
        <f t="shared" si="138"/>
        <v>0</v>
      </c>
      <c r="Y302" s="183">
        <f t="shared" si="138"/>
        <v>0</v>
      </c>
      <c r="Z302" s="183">
        <f t="shared" si="138"/>
        <v>0</v>
      </c>
      <c r="AA302" s="183">
        <f t="shared" si="138"/>
        <v>0</v>
      </c>
      <c r="AB302" s="183">
        <f t="shared" si="138"/>
        <v>0</v>
      </c>
      <c r="AC302" s="183">
        <f t="shared" si="138"/>
        <v>0</v>
      </c>
      <c r="AD302" s="183">
        <f t="shared" si="138"/>
        <v>0</v>
      </c>
      <c r="AE302" s="183">
        <f t="shared" si="138"/>
        <v>0</v>
      </c>
      <c r="AF302" s="196">
        <f t="shared" si="138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139"/>
        <v>0</v>
      </c>
      <c r="D303" s="183">
        <f t="shared" si="139"/>
        <v>0</v>
      </c>
      <c r="E303" s="183">
        <f t="shared" si="139"/>
        <v>0</v>
      </c>
      <c r="F303" s="183">
        <f t="shared" si="139"/>
        <v>0</v>
      </c>
      <c r="G303" s="183">
        <f t="shared" si="139"/>
        <v>0</v>
      </c>
      <c r="H303" s="183">
        <f t="shared" si="139"/>
        <v>0</v>
      </c>
      <c r="I303" s="183">
        <f t="shared" si="139"/>
        <v>0</v>
      </c>
      <c r="J303" s="183">
        <f t="shared" si="139"/>
        <v>0</v>
      </c>
      <c r="K303" s="183">
        <f t="shared" si="139"/>
        <v>0</v>
      </c>
      <c r="L303" s="183">
        <f t="shared" si="139"/>
        <v>0</v>
      </c>
      <c r="M303" s="183">
        <f t="shared" si="139"/>
        <v>0</v>
      </c>
      <c r="N303" s="183">
        <f t="shared" si="139"/>
        <v>0</v>
      </c>
      <c r="O303" s="183">
        <f t="shared" si="139"/>
        <v>0</v>
      </c>
      <c r="P303" s="183">
        <f t="shared" si="139"/>
        <v>0</v>
      </c>
      <c r="Q303" s="183">
        <f t="shared" si="139"/>
        <v>0</v>
      </c>
      <c r="R303" s="183">
        <f t="shared" si="139"/>
        <v>0</v>
      </c>
      <c r="S303" s="183">
        <f t="shared" si="138"/>
        <v>0</v>
      </c>
      <c r="T303" s="183">
        <f t="shared" si="138"/>
        <v>0</v>
      </c>
      <c r="U303" s="183">
        <f t="shared" si="138"/>
        <v>0</v>
      </c>
      <c r="V303" s="183">
        <f t="shared" si="138"/>
        <v>0</v>
      </c>
      <c r="W303" s="183">
        <f t="shared" si="138"/>
        <v>0</v>
      </c>
      <c r="X303" s="183">
        <f t="shared" si="138"/>
        <v>0</v>
      </c>
      <c r="Y303" s="183">
        <f t="shared" si="138"/>
        <v>0</v>
      </c>
      <c r="Z303" s="183">
        <f t="shared" si="138"/>
        <v>0</v>
      </c>
      <c r="AA303" s="183">
        <f t="shared" si="138"/>
        <v>0</v>
      </c>
      <c r="AB303" s="183">
        <f t="shared" si="138"/>
        <v>0</v>
      </c>
      <c r="AC303" s="183">
        <f t="shared" si="138"/>
        <v>0</v>
      </c>
      <c r="AD303" s="183">
        <f t="shared" si="138"/>
        <v>0</v>
      </c>
      <c r="AE303" s="183">
        <f t="shared" si="138"/>
        <v>0</v>
      </c>
      <c r="AF303" s="196">
        <f t="shared" si="138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139"/>
        <v>0</v>
      </c>
      <c r="D304" s="183">
        <f t="shared" si="139"/>
        <v>0</v>
      </c>
      <c r="E304" s="183">
        <f t="shared" si="139"/>
        <v>0</v>
      </c>
      <c r="F304" s="183">
        <f t="shared" si="139"/>
        <v>0</v>
      </c>
      <c r="G304" s="183">
        <f t="shared" si="139"/>
        <v>0</v>
      </c>
      <c r="H304" s="183">
        <f t="shared" si="139"/>
        <v>0</v>
      </c>
      <c r="I304" s="183">
        <f t="shared" si="139"/>
        <v>0</v>
      </c>
      <c r="J304" s="183">
        <f t="shared" si="139"/>
        <v>0</v>
      </c>
      <c r="K304" s="183">
        <f t="shared" si="139"/>
        <v>0</v>
      </c>
      <c r="L304" s="183">
        <f t="shared" si="139"/>
        <v>0</v>
      </c>
      <c r="M304" s="183">
        <f t="shared" si="139"/>
        <v>0</v>
      </c>
      <c r="N304" s="183">
        <f t="shared" si="139"/>
        <v>0</v>
      </c>
      <c r="O304" s="183">
        <f t="shared" si="139"/>
        <v>0</v>
      </c>
      <c r="P304" s="183">
        <f t="shared" si="139"/>
        <v>0</v>
      </c>
      <c r="Q304" s="183">
        <f t="shared" si="139"/>
        <v>0</v>
      </c>
      <c r="R304" s="183">
        <f t="shared" ref="R304:AF310" si="140">Q304</f>
        <v>0</v>
      </c>
      <c r="S304" s="183">
        <f t="shared" si="140"/>
        <v>0</v>
      </c>
      <c r="T304" s="183">
        <f t="shared" si="140"/>
        <v>0</v>
      </c>
      <c r="U304" s="183">
        <f t="shared" si="140"/>
        <v>0</v>
      </c>
      <c r="V304" s="183">
        <f t="shared" si="140"/>
        <v>0</v>
      </c>
      <c r="W304" s="183">
        <f t="shared" si="140"/>
        <v>0</v>
      </c>
      <c r="X304" s="183">
        <f t="shared" si="140"/>
        <v>0</v>
      </c>
      <c r="Y304" s="183">
        <f t="shared" si="140"/>
        <v>0</v>
      </c>
      <c r="Z304" s="183">
        <f t="shared" si="140"/>
        <v>0</v>
      </c>
      <c r="AA304" s="183">
        <f t="shared" si="140"/>
        <v>0</v>
      </c>
      <c r="AB304" s="183">
        <f t="shared" si="140"/>
        <v>0</v>
      </c>
      <c r="AC304" s="183">
        <f t="shared" si="140"/>
        <v>0</v>
      </c>
      <c r="AD304" s="183">
        <f t="shared" si="140"/>
        <v>0</v>
      </c>
      <c r="AE304" s="183">
        <f t="shared" si="140"/>
        <v>0</v>
      </c>
      <c r="AF304" s="196">
        <f t="shared" si="140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141">B305</f>
        <v>0</v>
      </c>
      <c r="D305" s="183">
        <f t="shared" si="141"/>
        <v>0</v>
      </c>
      <c r="E305" s="183">
        <f t="shared" si="141"/>
        <v>0</v>
      </c>
      <c r="F305" s="183">
        <f t="shared" si="141"/>
        <v>0</v>
      </c>
      <c r="G305" s="183">
        <f t="shared" si="141"/>
        <v>0</v>
      </c>
      <c r="H305" s="183">
        <f t="shared" si="141"/>
        <v>0</v>
      </c>
      <c r="I305" s="183">
        <f t="shared" si="141"/>
        <v>0</v>
      </c>
      <c r="J305" s="183">
        <f t="shared" si="141"/>
        <v>0</v>
      </c>
      <c r="K305" s="183">
        <f t="shared" si="141"/>
        <v>0</v>
      </c>
      <c r="L305" s="183">
        <f t="shared" si="141"/>
        <v>0</v>
      </c>
      <c r="M305" s="183">
        <f t="shared" si="141"/>
        <v>0</v>
      </c>
      <c r="N305" s="183">
        <f t="shared" si="141"/>
        <v>0</v>
      </c>
      <c r="O305" s="183">
        <f t="shared" si="141"/>
        <v>0</v>
      </c>
      <c r="P305" s="183">
        <f t="shared" si="141"/>
        <v>0</v>
      </c>
      <c r="Q305" s="183">
        <f t="shared" si="141"/>
        <v>0</v>
      </c>
      <c r="R305" s="183">
        <f t="shared" si="141"/>
        <v>0</v>
      </c>
      <c r="S305" s="183">
        <f t="shared" si="140"/>
        <v>0</v>
      </c>
      <c r="T305" s="183">
        <f t="shared" si="140"/>
        <v>0</v>
      </c>
      <c r="U305" s="183">
        <f t="shared" si="140"/>
        <v>0</v>
      </c>
      <c r="V305" s="183">
        <f t="shared" si="140"/>
        <v>0</v>
      </c>
      <c r="W305" s="183">
        <f t="shared" si="140"/>
        <v>0</v>
      </c>
      <c r="X305" s="183">
        <f t="shared" si="140"/>
        <v>0</v>
      </c>
      <c r="Y305" s="183">
        <f t="shared" si="140"/>
        <v>0</v>
      </c>
      <c r="Z305" s="183">
        <f t="shared" si="140"/>
        <v>0</v>
      </c>
      <c r="AA305" s="183">
        <f t="shared" si="140"/>
        <v>0</v>
      </c>
      <c r="AB305" s="183">
        <f t="shared" si="140"/>
        <v>0</v>
      </c>
      <c r="AC305" s="183">
        <f t="shared" si="140"/>
        <v>0</v>
      </c>
      <c r="AD305" s="183">
        <f t="shared" si="140"/>
        <v>0</v>
      </c>
      <c r="AE305" s="183">
        <f t="shared" si="140"/>
        <v>0</v>
      </c>
      <c r="AF305" s="196">
        <f t="shared" si="140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141"/>
        <v>0</v>
      </c>
      <c r="D306" s="183">
        <f t="shared" si="141"/>
        <v>0</v>
      </c>
      <c r="E306" s="183">
        <f t="shared" si="141"/>
        <v>0</v>
      </c>
      <c r="F306" s="183">
        <f t="shared" si="141"/>
        <v>0</v>
      </c>
      <c r="G306" s="183">
        <f t="shared" si="141"/>
        <v>0</v>
      </c>
      <c r="H306" s="183">
        <f t="shared" si="141"/>
        <v>0</v>
      </c>
      <c r="I306" s="183">
        <f t="shared" si="141"/>
        <v>0</v>
      </c>
      <c r="J306" s="183">
        <f t="shared" si="141"/>
        <v>0</v>
      </c>
      <c r="K306" s="183">
        <f t="shared" si="141"/>
        <v>0</v>
      </c>
      <c r="L306" s="183">
        <f t="shared" si="141"/>
        <v>0</v>
      </c>
      <c r="M306" s="183">
        <f t="shared" si="141"/>
        <v>0</v>
      </c>
      <c r="N306" s="183">
        <f t="shared" si="141"/>
        <v>0</v>
      </c>
      <c r="O306" s="183">
        <f t="shared" si="141"/>
        <v>0</v>
      </c>
      <c r="P306" s="183">
        <f t="shared" si="141"/>
        <v>0</v>
      </c>
      <c r="Q306" s="183">
        <f t="shared" si="141"/>
        <v>0</v>
      </c>
      <c r="R306" s="183">
        <f t="shared" si="141"/>
        <v>0</v>
      </c>
      <c r="S306" s="183">
        <f t="shared" si="140"/>
        <v>0</v>
      </c>
      <c r="T306" s="183">
        <f t="shared" si="140"/>
        <v>0</v>
      </c>
      <c r="U306" s="183">
        <f t="shared" si="140"/>
        <v>0</v>
      </c>
      <c r="V306" s="183">
        <f t="shared" si="140"/>
        <v>0</v>
      </c>
      <c r="W306" s="183">
        <f t="shared" si="140"/>
        <v>0</v>
      </c>
      <c r="X306" s="183">
        <f t="shared" si="140"/>
        <v>0</v>
      </c>
      <c r="Y306" s="183">
        <f t="shared" si="140"/>
        <v>0</v>
      </c>
      <c r="Z306" s="183">
        <f t="shared" si="140"/>
        <v>0</v>
      </c>
      <c r="AA306" s="183">
        <f t="shared" si="140"/>
        <v>0</v>
      </c>
      <c r="AB306" s="183">
        <f t="shared" si="140"/>
        <v>0</v>
      </c>
      <c r="AC306" s="183">
        <f t="shared" si="140"/>
        <v>0</v>
      </c>
      <c r="AD306" s="183">
        <f t="shared" si="140"/>
        <v>0</v>
      </c>
      <c r="AE306" s="183">
        <f t="shared" si="140"/>
        <v>0</v>
      </c>
      <c r="AF306" s="196">
        <f t="shared" si="140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141"/>
        <v>0</v>
      </c>
      <c r="D307" s="183">
        <f t="shared" si="141"/>
        <v>0</v>
      </c>
      <c r="E307" s="183">
        <f t="shared" si="141"/>
        <v>0</v>
      </c>
      <c r="F307" s="183">
        <f t="shared" si="141"/>
        <v>0</v>
      </c>
      <c r="G307" s="183">
        <f t="shared" si="141"/>
        <v>0</v>
      </c>
      <c r="H307" s="183">
        <f t="shared" si="141"/>
        <v>0</v>
      </c>
      <c r="I307" s="183">
        <f t="shared" si="141"/>
        <v>0</v>
      </c>
      <c r="J307" s="183">
        <f t="shared" si="141"/>
        <v>0</v>
      </c>
      <c r="K307" s="183">
        <f t="shared" si="141"/>
        <v>0</v>
      </c>
      <c r="L307" s="183">
        <f t="shared" si="141"/>
        <v>0</v>
      </c>
      <c r="M307" s="183">
        <f t="shared" si="141"/>
        <v>0</v>
      </c>
      <c r="N307" s="183">
        <f t="shared" si="141"/>
        <v>0</v>
      </c>
      <c r="O307" s="183">
        <f t="shared" si="141"/>
        <v>0</v>
      </c>
      <c r="P307" s="183">
        <f t="shared" si="141"/>
        <v>0</v>
      </c>
      <c r="Q307" s="183">
        <f t="shared" si="141"/>
        <v>0</v>
      </c>
      <c r="R307" s="183">
        <f t="shared" si="141"/>
        <v>0</v>
      </c>
      <c r="S307" s="183">
        <f t="shared" si="140"/>
        <v>0</v>
      </c>
      <c r="T307" s="183">
        <f t="shared" si="140"/>
        <v>0</v>
      </c>
      <c r="U307" s="183">
        <f t="shared" si="140"/>
        <v>0</v>
      </c>
      <c r="V307" s="183">
        <f t="shared" si="140"/>
        <v>0</v>
      </c>
      <c r="W307" s="183">
        <f t="shared" si="140"/>
        <v>0</v>
      </c>
      <c r="X307" s="183">
        <f t="shared" si="140"/>
        <v>0</v>
      </c>
      <c r="Y307" s="183">
        <f t="shared" si="140"/>
        <v>0</v>
      </c>
      <c r="Z307" s="183">
        <f t="shared" si="140"/>
        <v>0</v>
      </c>
      <c r="AA307" s="183">
        <f t="shared" si="140"/>
        <v>0</v>
      </c>
      <c r="AB307" s="183">
        <f t="shared" si="140"/>
        <v>0</v>
      </c>
      <c r="AC307" s="183">
        <f t="shared" si="140"/>
        <v>0</v>
      </c>
      <c r="AD307" s="183">
        <f t="shared" si="140"/>
        <v>0</v>
      </c>
      <c r="AE307" s="183">
        <f t="shared" si="140"/>
        <v>0</v>
      </c>
      <c r="AF307" s="196">
        <f t="shared" si="140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141"/>
        <v>0</v>
      </c>
      <c r="D308" s="183">
        <f t="shared" si="141"/>
        <v>0</v>
      </c>
      <c r="E308" s="183">
        <f t="shared" si="141"/>
        <v>0</v>
      </c>
      <c r="F308" s="183">
        <f t="shared" si="141"/>
        <v>0</v>
      </c>
      <c r="G308" s="183">
        <f t="shared" si="141"/>
        <v>0</v>
      </c>
      <c r="H308" s="183">
        <f t="shared" si="141"/>
        <v>0</v>
      </c>
      <c r="I308" s="183">
        <f t="shared" si="141"/>
        <v>0</v>
      </c>
      <c r="J308" s="183">
        <f t="shared" si="141"/>
        <v>0</v>
      </c>
      <c r="K308" s="183">
        <f t="shared" si="141"/>
        <v>0</v>
      </c>
      <c r="L308" s="183">
        <f t="shared" si="141"/>
        <v>0</v>
      </c>
      <c r="M308" s="183">
        <f t="shared" si="141"/>
        <v>0</v>
      </c>
      <c r="N308" s="183">
        <f t="shared" si="141"/>
        <v>0</v>
      </c>
      <c r="O308" s="183">
        <f t="shared" si="141"/>
        <v>0</v>
      </c>
      <c r="P308" s="183">
        <f t="shared" si="141"/>
        <v>0</v>
      </c>
      <c r="Q308" s="183">
        <f t="shared" si="141"/>
        <v>0</v>
      </c>
      <c r="R308" s="183">
        <f t="shared" si="141"/>
        <v>0</v>
      </c>
      <c r="S308" s="183">
        <f t="shared" si="140"/>
        <v>0</v>
      </c>
      <c r="T308" s="183">
        <f t="shared" si="140"/>
        <v>0</v>
      </c>
      <c r="U308" s="183">
        <f t="shared" si="140"/>
        <v>0</v>
      </c>
      <c r="V308" s="183">
        <f t="shared" si="140"/>
        <v>0</v>
      </c>
      <c r="W308" s="183">
        <f t="shared" si="140"/>
        <v>0</v>
      </c>
      <c r="X308" s="183">
        <f t="shared" si="140"/>
        <v>0</v>
      </c>
      <c r="Y308" s="183">
        <f t="shared" si="140"/>
        <v>0</v>
      </c>
      <c r="Z308" s="183">
        <f t="shared" si="140"/>
        <v>0</v>
      </c>
      <c r="AA308" s="183">
        <f t="shared" si="140"/>
        <v>0</v>
      </c>
      <c r="AB308" s="183">
        <f t="shared" si="140"/>
        <v>0</v>
      </c>
      <c r="AC308" s="183">
        <f t="shared" si="140"/>
        <v>0</v>
      </c>
      <c r="AD308" s="183">
        <f t="shared" si="140"/>
        <v>0</v>
      </c>
      <c r="AE308" s="183">
        <f t="shared" si="140"/>
        <v>0</v>
      </c>
      <c r="AF308" s="196">
        <f t="shared" si="140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141"/>
        <v>0</v>
      </c>
      <c r="D309" s="183">
        <f t="shared" si="141"/>
        <v>0</v>
      </c>
      <c r="E309" s="183">
        <f t="shared" si="141"/>
        <v>0</v>
      </c>
      <c r="F309" s="183">
        <f t="shared" si="141"/>
        <v>0</v>
      </c>
      <c r="G309" s="183">
        <f t="shared" si="141"/>
        <v>0</v>
      </c>
      <c r="H309" s="183">
        <f t="shared" si="141"/>
        <v>0</v>
      </c>
      <c r="I309" s="183">
        <f t="shared" si="141"/>
        <v>0</v>
      </c>
      <c r="J309" s="183">
        <f t="shared" si="141"/>
        <v>0</v>
      </c>
      <c r="K309" s="183">
        <f t="shared" si="141"/>
        <v>0</v>
      </c>
      <c r="L309" s="183">
        <f t="shared" si="141"/>
        <v>0</v>
      </c>
      <c r="M309" s="183">
        <f t="shared" si="141"/>
        <v>0</v>
      </c>
      <c r="N309" s="183">
        <f t="shared" si="141"/>
        <v>0</v>
      </c>
      <c r="O309" s="183">
        <f t="shared" si="141"/>
        <v>0</v>
      </c>
      <c r="P309" s="183">
        <f t="shared" si="141"/>
        <v>0</v>
      </c>
      <c r="Q309" s="183">
        <f t="shared" si="141"/>
        <v>0</v>
      </c>
      <c r="R309" s="183">
        <f t="shared" si="141"/>
        <v>0</v>
      </c>
      <c r="S309" s="183">
        <f t="shared" si="140"/>
        <v>0</v>
      </c>
      <c r="T309" s="183">
        <f t="shared" si="140"/>
        <v>0</v>
      </c>
      <c r="U309" s="183">
        <f t="shared" si="140"/>
        <v>0</v>
      </c>
      <c r="V309" s="183">
        <f t="shared" si="140"/>
        <v>0</v>
      </c>
      <c r="W309" s="183">
        <f t="shared" si="140"/>
        <v>0</v>
      </c>
      <c r="X309" s="183">
        <f t="shared" si="140"/>
        <v>0</v>
      </c>
      <c r="Y309" s="183">
        <f t="shared" si="140"/>
        <v>0</v>
      </c>
      <c r="Z309" s="183">
        <f t="shared" si="140"/>
        <v>0</v>
      </c>
      <c r="AA309" s="183">
        <f t="shared" si="140"/>
        <v>0</v>
      </c>
      <c r="AB309" s="183">
        <f t="shared" si="140"/>
        <v>0</v>
      </c>
      <c r="AC309" s="183">
        <f t="shared" si="140"/>
        <v>0</v>
      </c>
      <c r="AD309" s="183">
        <f t="shared" si="140"/>
        <v>0</v>
      </c>
      <c r="AE309" s="183">
        <f t="shared" si="140"/>
        <v>0</v>
      </c>
      <c r="AF309" s="196">
        <f t="shared" si="140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141"/>
        <v>0</v>
      </c>
      <c r="D310" s="209">
        <f t="shared" si="141"/>
        <v>0</v>
      </c>
      <c r="E310" s="209">
        <f t="shared" si="141"/>
        <v>0</v>
      </c>
      <c r="F310" s="209">
        <f t="shared" si="141"/>
        <v>0</v>
      </c>
      <c r="G310" s="209">
        <f t="shared" si="141"/>
        <v>0</v>
      </c>
      <c r="H310" s="209">
        <f t="shared" si="141"/>
        <v>0</v>
      </c>
      <c r="I310" s="209">
        <f t="shared" si="141"/>
        <v>0</v>
      </c>
      <c r="J310" s="209">
        <f t="shared" si="141"/>
        <v>0</v>
      </c>
      <c r="K310" s="209">
        <f t="shared" si="141"/>
        <v>0</v>
      </c>
      <c r="L310" s="209">
        <f t="shared" si="141"/>
        <v>0</v>
      </c>
      <c r="M310" s="209">
        <f t="shared" si="141"/>
        <v>0</v>
      </c>
      <c r="N310" s="209">
        <f t="shared" si="141"/>
        <v>0</v>
      </c>
      <c r="O310" s="209">
        <f t="shared" si="141"/>
        <v>0</v>
      </c>
      <c r="P310" s="209">
        <f t="shared" si="141"/>
        <v>0</v>
      </c>
      <c r="Q310" s="209">
        <f t="shared" si="141"/>
        <v>0</v>
      </c>
      <c r="R310" s="209">
        <f t="shared" si="141"/>
        <v>0</v>
      </c>
      <c r="S310" s="209">
        <f t="shared" si="140"/>
        <v>0</v>
      </c>
      <c r="T310" s="209">
        <f t="shared" si="140"/>
        <v>0</v>
      </c>
      <c r="U310" s="209">
        <f t="shared" si="140"/>
        <v>0</v>
      </c>
      <c r="V310" s="209">
        <f t="shared" si="140"/>
        <v>0</v>
      </c>
      <c r="W310" s="209">
        <f t="shared" si="140"/>
        <v>0</v>
      </c>
      <c r="X310" s="209">
        <f t="shared" si="140"/>
        <v>0</v>
      </c>
      <c r="Y310" s="209">
        <f t="shared" si="140"/>
        <v>0</v>
      </c>
      <c r="Z310" s="209">
        <f t="shared" si="140"/>
        <v>0</v>
      </c>
      <c r="AA310" s="209">
        <f t="shared" si="140"/>
        <v>0</v>
      </c>
      <c r="AB310" s="209">
        <f t="shared" si="140"/>
        <v>0</v>
      </c>
      <c r="AC310" s="209">
        <f t="shared" si="140"/>
        <v>0</v>
      </c>
      <c r="AD310" s="209">
        <f t="shared" si="140"/>
        <v>0</v>
      </c>
      <c r="AE310" s="209">
        <f t="shared" si="140"/>
        <v>0</v>
      </c>
      <c r="AF310" s="210">
        <f t="shared" si="140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v>0</v>
      </c>
      <c r="C311" s="212">
        <f t="shared" ref="C311:AG311" si="142">SUM(C180:C310)</f>
        <v>0</v>
      </c>
      <c r="D311" s="212">
        <f t="shared" si="142"/>
        <v>0</v>
      </c>
      <c r="E311" s="212">
        <f t="shared" si="142"/>
        <v>0</v>
      </c>
      <c r="F311" s="212">
        <f t="shared" si="142"/>
        <v>0</v>
      </c>
      <c r="G311" s="212">
        <f t="shared" si="142"/>
        <v>0</v>
      </c>
      <c r="H311" s="212">
        <f t="shared" si="142"/>
        <v>0</v>
      </c>
      <c r="I311" s="212">
        <f t="shared" si="142"/>
        <v>0</v>
      </c>
      <c r="J311" s="212">
        <f t="shared" si="142"/>
        <v>0</v>
      </c>
      <c r="K311" s="212">
        <f t="shared" si="142"/>
        <v>0</v>
      </c>
      <c r="L311" s="212">
        <f t="shared" si="142"/>
        <v>0</v>
      </c>
      <c r="M311" s="212">
        <f t="shared" si="142"/>
        <v>0</v>
      </c>
      <c r="N311" s="212">
        <f t="shared" si="142"/>
        <v>0</v>
      </c>
      <c r="O311" s="212">
        <f t="shared" si="142"/>
        <v>0</v>
      </c>
      <c r="P311" s="212">
        <f t="shared" si="142"/>
        <v>0</v>
      </c>
      <c r="Q311" s="212">
        <f t="shared" si="142"/>
        <v>0</v>
      </c>
      <c r="R311" s="212">
        <f t="shared" si="142"/>
        <v>0</v>
      </c>
      <c r="S311" s="212">
        <f t="shared" si="142"/>
        <v>0</v>
      </c>
      <c r="T311" s="212">
        <f t="shared" si="142"/>
        <v>0</v>
      </c>
      <c r="U311" s="212">
        <f t="shared" si="142"/>
        <v>0</v>
      </c>
      <c r="V311" s="212">
        <f t="shared" si="142"/>
        <v>0</v>
      </c>
      <c r="W311" s="212">
        <f t="shared" si="142"/>
        <v>0</v>
      </c>
      <c r="X311" s="212">
        <f t="shared" si="142"/>
        <v>0</v>
      </c>
      <c r="Y311" s="212">
        <f t="shared" si="142"/>
        <v>0</v>
      </c>
      <c r="Z311" s="212">
        <f t="shared" si="142"/>
        <v>0</v>
      </c>
      <c r="AA311" s="212">
        <f t="shared" si="142"/>
        <v>0</v>
      </c>
      <c r="AB311" s="212">
        <f t="shared" si="142"/>
        <v>0</v>
      </c>
      <c r="AC311" s="212">
        <f t="shared" si="142"/>
        <v>0</v>
      </c>
      <c r="AD311" s="212">
        <f t="shared" si="142"/>
        <v>0</v>
      </c>
      <c r="AE311" s="212">
        <f t="shared" si="142"/>
        <v>0</v>
      </c>
      <c r="AF311" s="213">
        <f t="shared" si="142"/>
        <v>0</v>
      </c>
      <c r="AG311" s="214">
        <f t="shared" si="142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143">B313</f>
        <v>0</v>
      </c>
      <c r="D313" s="181">
        <f t="shared" si="143"/>
        <v>0</v>
      </c>
      <c r="E313" s="181">
        <f t="shared" si="143"/>
        <v>0</v>
      </c>
      <c r="F313" s="181">
        <f t="shared" si="143"/>
        <v>0</v>
      </c>
      <c r="G313" s="181">
        <f t="shared" si="143"/>
        <v>0</v>
      </c>
      <c r="H313" s="181">
        <f t="shared" si="143"/>
        <v>0</v>
      </c>
      <c r="I313" s="181">
        <f t="shared" si="143"/>
        <v>0</v>
      </c>
      <c r="J313" s="181">
        <f t="shared" si="143"/>
        <v>0</v>
      </c>
      <c r="K313" s="181">
        <f t="shared" si="143"/>
        <v>0</v>
      </c>
      <c r="L313" s="181">
        <f t="shared" si="143"/>
        <v>0</v>
      </c>
      <c r="M313" s="181">
        <f t="shared" si="143"/>
        <v>0</v>
      </c>
      <c r="N313" s="181">
        <f t="shared" si="143"/>
        <v>0</v>
      </c>
      <c r="O313" s="181">
        <f t="shared" si="143"/>
        <v>0</v>
      </c>
      <c r="P313" s="181">
        <f t="shared" si="143"/>
        <v>0</v>
      </c>
      <c r="Q313" s="181">
        <f t="shared" si="143"/>
        <v>0</v>
      </c>
      <c r="R313" s="181">
        <f t="shared" si="143"/>
        <v>0</v>
      </c>
      <c r="S313" s="181">
        <f t="shared" ref="S313:AF331" si="144">R313</f>
        <v>0</v>
      </c>
      <c r="T313" s="181">
        <f t="shared" si="144"/>
        <v>0</v>
      </c>
      <c r="U313" s="181">
        <f t="shared" si="144"/>
        <v>0</v>
      </c>
      <c r="V313" s="181">
        <f t="shared" si="144"/>
        <v>0</v>
      </c>
      <c r="W313" s="181">
        <f t="shared" si="144"/>
        <v>0</v>
      </c>
      <c r="X313" s="181">
        <f t="shared" si="144"/>
        <v>0</v>
      </c>
      <c r="Y313" s="181">
        <f t="shared" si="144"/>
        <v>0</v>
      </c>
      <c r="Z313" s="181">
        <f t="shared" si="144"/>
        <v>0</v>
      </c>
      <c r="AA313" s="181">
        <f t="shared" si="144"/>
        <v>0</v>
      </c>
      <c r="AB313" s="181">
        <f t="shared" si="144"/>
        <v>0</v>
      </c>
      <c r="AC313" s="181">
        <f t="shared" si="144"/>
        <v>0</v>
      </c>
      <c r="AD313" s="181">
        <f t="shared" si="144"/>
        <v>0</v>
      </c>
      <c r="AE313" s="181">
        <f t="shared" si="144"/>
        <v>0</v>
      </c>
      <c r="AF313" s="194">
        <f t="shared" si="144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143"/>
        <v>0</v>
      </c>
      <c r="D314" s="183">
        <f t="shared" si="143"/>
        <v>0</v>
      </c>
      <c r="E314" s="183">
        <f t="shared" si="143"/>
        <v>0</v>
      </c>
      <c r="F314" s="183">
        <f t="shared" si="143"/>
        <v>0</v>
      </c>
      <c r="G314" s="183">
        <f t="shared" si="143"/>
        <v>0</v>
      </c>
      <c r="H314" s="183">
        <f t="shared" si="143"/>
        <v>0</v>
      </c>
      <c r="I314" s="183">
        <f t="shared" si="143"/>
        <v>0</v>
      </c>
      <c r="J314" s="183">
        <f t="shared" si="143"/>
        <v>0</v>
      </c>
      <c r="K314" s="183">
        <f t="shared" si="143"/>
        <v>0</v>
      </c>
      <c r="L314" s="183">
        <f t="shared" si="143"/>
        <v>0</v>
      </c>
      <c r="M314" s="183">
        <f t="shared" si="143"/>
        <v>0</v>
      </c>
      <c r="N314" s="183">
        <f t="shared" si="143"/>
        <v>0</v>
      </c>
      <c r="O314" s="183">
        <f t="shared" si="143"/>
        <v>0</v>
      </c>
      <c r="P314" s="183">
        <f t="shared" si="143"/>
        <v>0</v>
      </c>
      <c r="Q314" s="183">
        <f t="shared" si="143"/>
        <v>0</v>
      </c>
      <c r="R314" s="183">
        <f t="shared" si="143"/>
        <v>0</v>
      </c>
      <c r="S314" s="183">
        <f t="shared" si="144"/>
        <v>0</v>
      </c>
      <c r="T314" s="183">
        <f t="shared" si="144"/>
        <v>0</v>
      </c>
      <c r="U314" s="183">
        <f t="shared" si="144"/>
        <v>0</v>
      </c>
      <c r="V314" s="183">
        <f t="shared" si="144"/>
        <v>0</v>
      </c>
      <c r="W314" s="183">
        <f t="shared" si="144"/>
        <v>0</v>
      </c>
      <c r="X314" s="183">
        <f t="shared" si="144"/>
        <v>0</v>
      </c>
      <c r="Y314" s="183">
        <f t="shared" si="144"/>
        <v>0</v>
      </c>
      <c r="Z314" s="183">
        <f t="shared" si="144"/>
        <v>0</v>
      </c>
      <c r="AA314" s="183">
        <f t="shared" si="144"/>
        <v>0</v>
      </c>
      <c r="AB314" s="183">
        <f t="shared" si="144"/>
        <v>0</v>
      </c>
      <c r="AC314" s="183">
        <f t="shared" si="144"/>
        <v>0</v>
      </c>
      <c r="AD314" s="183">
        <f t="shared" si="144"/>
        <v>0</v>
      </c>
      <c r="AE314" s="183">
        <f t="shared" si="144"/>
        <v>0</v>
      </c>
      <c r="AF314" s="196">
        <f t="shared" si="144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143"/>
        <v>0</v>
      </c>
      <c r="D315" s="183">
        <f t="shared" si="143"/>
        <v>0</v>
      </c>
      <c r="E315" s="183">
        <f t="shared" si="143"/>
        <v>0</v>
      </c>
      <c r="F315" s="183">
        <f t="shared" si="143"/>
        <v>0</v>
      </c>
      <c r="G315" s="183">
        <f t="shared" si="143"/>
        <v>0</v>
      </c>
      <c r="H315" s="183">
        <f t="shared" si="143"/>
        <v>0</v>
      </c>
      <c r="I315" s="183">
        <f t="shared" si="143"/>
        <v>0</v>
      </c>
      <c r="J315" s="183">
        <f t="shared" si="143"/>
        <v>0</v>
      </c>
      <c r="K315" s="183">
        <f t="shared" si="143"/>
        <v>0</v>
      </c>
      <c r="L315" s="183">
        <f t="shared" si="143"/>
        <v>0</v>
      </c>
      <c r="M315" s="183">
        <f t="shared" si="143"/>
        <v>0</v>
      </c>
      <c r="N315" s="183">
        <f t="shared" si="143"/>
        <v>0</v>
      </c>
      <c r="O315" s="183">
        <f t="shared" si="143"/>
        <v>0</v>
      </c>
      <c r="P315" s="183">
        <f t="shared" si="143"/>
        <v>0</v>
      </c>
      <c r="Q315" s="183">
        <f t="shared" si="143"/>
        <v>0</v>
      </c>
      <c r="R315" s="183">
        <f t="shared" si="143"/>
        <v>0</v>
      </c>
      <c r="S315" s="183">
        <f t="shared" si="144"/>
        <v>0</v>
      </c>
      <c r="T315" s="183">
        <f t="shared" si="144"/>
        <v>0</v>
      </c>
      <c r="U315" s="183">
        <f t="shared" si="144"/>
        <v>0</v>
      </c>
      <c r="V315" s="183">
        <f t="shared" si="144"/>
        <v>0</v>
      </c>
      <c r="W315" s="183">
        <f t="shared" si="144"/>
        <v>0</v>
      </c>
      <c r="X315" s="183">
        <f t="shared" si="144"/>
        <v>0</v>
      </c>
      <c r="Y315" s="183">
        <f t="shared" si="144"/>
        <v>0</v>
      </c>
      <c r="Z315" s="183">
        <f t="shared" si="144"/>
        <v>0</v>
      </c>
      <c r="AA315" s="183">
        <f t="shared" si="144"/>
        <v>0</v>
      </c>
      <c r="AB315" s="183">
        <f t="shared" si="144"/>
        <v>0</v>
      </c>
      <c r="AC315" s="183">
        <f t="shared" si="144"/>
        <v>0</v>
      </c>
      <c r="AD315" s="183">
        <f t="shared" si="144"/>
        <v>0</v>
      </c>
      <c r="AE315" s="183">
        <f t="shared" si="144"/>
        <v>0</v>
      </c>
      <c r="AF315" s="196">
        <f t="shared" si="144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143"/>
        <v>0</v>
      </c>
      <c r="D316" s="183">
        <f t="shared" si="143"/>
        <v>0</v>
      </c>
      <c r="E316" s="183">
        <f t="shared" si="143"/>
        <v>0</v>
      </c>
      <c r="F316" s="183">
        <f t="shared" si="143"/>
        <v>0</v>
      </c>
      <c r="G316" s="183">
        <f t="shared" si="143"/>
        <v>0</v>
      </c>
      <c r="H316" s="183">
        <f t="shared" si="143"/>
        <v>0</v>
      </c>
      <c r="I316" s="183">
        <f t="shared" si="143"/>
        <v>0</v>
      </c>
      <c r="J316" s="183">
        <f t="shared" si="143"/>
        <v>0</v>
      </c>
      <c r="K316" s="183">
        <f t="shared" si="143"/>
        <v>0</v>
      </c>
      <c r="L316" s="183">
        <f t="shared" si="143"/>
        <v>0</v>
      </c>
      <c r="M316" s="183">
        <f t="shared" si="143"/>
        <v>0</v>
      </c>
      <c r="N316" s="183">
        <f t="shared" si="143"/>
        <v>0</v>
      </c>
      <c r="O316" s="183">
        <f t="shared" si="143"/>
        <v>0</v>
      </c>
      <c r="P316" s="183">
        <f t="shared" si="143"/>
        <v>0</v>
      </c>
      <c r="Q316" s="183">
        <f t="shared" si="143"/>
        <v>0</v>
      </c>
      <c r="R316" s="183">
        <f t="shared" si="143"/>
        <v>0</v>
      </c>
      <c r="S316" s="183">
        <f t="shared" si="144"/>
        <v>0</v>
      </c>
      <c r="T316" s="183">
        <f t="shared" si="144"/>
        <v>0</v>
      </c>
      <c r="U316" s="183">
        <f t="shared" si="144"/>
        <v>0</v>
      </c>
      <c r="V316" s="183">
        <f t="shared" si="144"/>
        <v>0</v>
      </c>
      <c r="W316" s="183">
        <f t="shared" si="144"/>
        <v>0</v>
      </c>
      <c r="X316" s="183">
        <f t="shared" si="144"/>
        <v>0</v>
      </c>
      <c r="Y316" s="183">
        <f t="shared" si="144"/>
        <v>0</v>
      </c>
      <c r="Z316" s="183">
        <f t="shared" si="144"/>
        <v>0</v>
      </c>
      <c r="AA316" s="183">
        <f t="shared" si="144"/>
        <v>0</v>
      </c>
      <c r="AB316" s="183">
        <f t="shared" si="144"/>
        <v>0</v>
      </c>
      <c r="AC316" s="183">
        <f t="shared" si="144"/>
        <v>0</v>
      </c>
      <c r="AD316" s="183">
        <f t="shared" si="144"/>
        <v>0</v>
      </c>
      <c r="AE316" s="183">
        <f t="shared" si="144"/>
        <v>0</v>
      </c>
      <c r="AF316" s="196">
        <f t="shared" si="144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143"/>
        <v>0</v>
      </c>
      <c r="D317" s="183">
        <f t="shared" si="143"/>
        <v>0</v>
      </c>
      <c r="E317" s="183">
        <f t="shared" si="143"/>
        <v>0</v>
      </c>
      <c r="F317" s="183">
        <f t="shared" si="143"/>
        <v>0</v>
      </c>
      <c r="G317" s="183">
        <f t="shared" si="143"/>
        <v>0</v>
      </c>
      <c r="H317" s="183">
        <f t="shared" si="143"/>
        <v>0</v>
      </c>
      <c r="I317" s="183">
        <f t="shared" si="143"/>
        <v>0</v>
      </c>
      <c r="J317" s="183">
        <f t="shared" si="143"/>
        <v>0</v>
      </c>
      <c r="K317" s="183">
        <f t="shared" si="143"/>
        <v>0</v>
      </c>
      <c r="L317" s="183">
        <f t="shared" si="143"/>
        <v>0</v>
      </c>
      <c r="M317" s="183">
        <f t="shared" si="143"/>
        <v>0</v>
      </c>
      <c r="N317" s="183">
        <f t="shared" si="143"/>
        <v>0</v>
      </c>
      <c r="O317" s="183">
        <f t="shared" si="143"/>
        <v>0</v>
      </c>
      <c r="P317" s="183">
        <f t="shared" si="143"/>
        <v>0</v>
      </c>
      <c r="Q317" s="183">
        <f t="shared" si="143"/>
        <v>0</v>
      </c>
      <c r="R317" s="183">
        <f t="shared" si="143"/>
        <v>0</v>
      </c>
      <c r="S317" s="183">
        <f t="shared" si="144"/>
        <v>0</v>
      </c>
      <c r="T317" s="183">
        <f t="shared" si="144"/>
        <v>0</v>
      </c>
      <c r="U317" s="183">
        <f t="shared" si="144"/>
        <v>0</v>
      </c>
      <c r="V317" s="183">
        <f t="shared" si="144"/>
        <v>0</v>
      </c>
      <c r="W317" s="183">
        <f t="shared" si="144"/>
        <v>0</v>
      </c>
      <c r="X317" s="183">
        <f t="shared" si="144"/>
        <v>0</v>
      </c>
      <c r="Y317" s="183">
        <f t="shared" si="144"/>
        <v>0</v>
      </c>
      <c r="Z317" s="183">
        <f t="shared" si="144"/>
        <v>0</v>
      </c>
      <c r="AA317" s="183">
        <f t="shared" si="144"/>
        <v>0</v>
      </c>
      <c r="AB317" s="183">
        <f t="shared" si="144"/>
        <v>0</v>
      </c>
      <c r="AC317" s="183">
        <f t="shared" si="144"/>
        <v>0</v>
      </c>
      <c r="AD317" s="183">
        <f t="shared" si="144"/>
        <v>0</v>
      </c>
      <c r="AE317" s="183">
        <f t="shared" si="144"/>
        <v>0</v>
      </c>
      <c r="AF317" s="196">
        <f t="shared" si="144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143"/>
        <v>0</v>
      </c>
      <c r="D318" s="183">
        <f t="shared" si="143"/>
        <v>0</v>
      </c>
      <c r="E318" s="183">
        <f t="shared" si="143"/>
        <v>0</v>
      </c>
      <c r="F318" s="183">
        <f t="shared" si="143"/>
        <v>0</v>
      </c>
      <c r="G318" s="183">
        <f t="shared" si="143"/>
        <v>0</v>
      </c>
      <c r="H318" s="183">
        <f t="shared" si="143"/>
        <v>0</v>
      </c>
      <c r="I318" s="183">
        <f t="shared" si="143"/>
        <v>0</v>
      </c>
      <c r="J318" s="183">
        <f t="shared" si="143"/>
        <v>0</v>
      </c>
      <c r="K318" s="183">
        <f t="shared" si="143"/>
        <v>0</v>
      </c>
      <c r="L318" s="183">
        <f t="shared" si="143"/>
        <v>0</v>
      </c>
      <c r="M318" s="183">
        <f t="shared" si="143"/>
        <v>0</v>
      </c>
      <c r="N318" s="183">
        <f t="shared" si="143"/>
        <v>0</v>
      </c>
      <c r="O318" s="183">
        <f t="shared" si="143"/>
        <v>0</v>
      </c>
      <c r="P318" s="183">
        <f t="shared" si="143"/>
        <v>0</v>
      </c>
      <c r="Q318" s="183">
        <f t="shared" si="143"/>
        <v>0</v>
      </c>
      <c r="R318" s="183">
        <f t="shared" si="143"/>
        <v>0</v>
      </c>
      <c r="S318" s="183">
        <f t="shared" si="144"/>
        <v>0</v>
      </c>
      <c r="T318" s="183">
        <f t="shared" si="144"/>
        <v>0</v>
      </c>
      <c r="U318" s="183">
        <f t="shared" si="144"/>
        <v>0</v>
      </c>
      <c r="V318" s="183">
        <f t="shared" si="144"/>
        <v>0</v>
      </c>
      <c r="W318" s="183">
        <f t="shared" si="144"/>
        <v>0</v>
      </c>
      <c r="X318" s="183">
        <f t="shared" si="144"/>
        <v>0</v>
      </c>
      <c r="Y318" s="183">
        <f t="shared" si="144"/>
        <v>0</v>
      </c>
      <c r="Z318" s="183">
        <f t="shared" si="144"/>
        <v>0</v>
      </c>
      <c r="AA318" s="183">
        <f t="shared" si="144"/>
        <v>0</v>
      </c>
      <c r="AB318" s="183">
        <f t="shared" si="144"/>
        <v>0</v>
      </c>
      <c r="AC318" s="183">
        <f t="shared" si="144"/>
        <v>0</v>
      </c>
      <c r="AD318" s="183">
        <f t="shared" si="144"/>
        <v>0</v>
      </c>
      <c r="AE318" s="183">
        <f t="shared" si="144"/>
        <v>0</v>
      </c>
      <c r="AF318" s="196">
        <f t="shared" si="144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143"/>
        <v>0</v>
      </c>
      <c r="D319" s="183">
        <f t="shared" si="143"/>
        <v>0</v>
      </c>
      <c r="E319" s="183">
        <f t="shared" si="143"/>
        <v>0</v>
      </c>
      <c r="F319" s="183">
        <f t="shared" si="143"/>
        <v>0</v>
      </c>
      <c r="G319" s="183">
        <f t="shared" si="143"/>
        <v>0</v>
      </c>
      <c r="H319" s="183">
        <f t="shared" si="143"/>
        <v>0</v>
      </c>
      <c r="I319" s="183">
        <f t="shared" si="143"/>
        <v>0</v>
      </c>
      <c r="J319" s="183">
        <f t="shared" si="143"/>
        <v>0</v>
      </c>
      <c r="K319" s="183">
        <f t="shared" si="143"/>
        <v>0</v>
      </c>
      <c r="L319" s="183">
        <f t="shared" si="143"/>
        <v>0</v>
      </c>
      <c r="M319" s="183">
        <f t="shared" si="143"/>
        <v>0</v>
      </c>
      <c r="N319" s="183">
        <f t="shared" si="143"/>
        <v>0</v>
      </c>
      <c r="O319" s="183">
        <f t="shared" si="143"/>
        <v>0</v>
      </c>
      <c r="P319" s="183">
        <f t="shared" si="143"/>
        <v>0</v>
      </c>
      <c r="Q319" s="183">
        <f t="shared" si="143"/>
        <v>0</v>
      </c>
      <c r="R319" s="183">
        <f t="shared" si="143"/>
        <v>0</v>
      </c>
      <c r="S319" s="183">
        <f t="shared" si="144"/>
        <v>0</v>
      </c>
      <c r="T319" s="183">
        <f t="shared" si="144"/>
        <v>0</v>
      </c>
      <c r="U319" s="183">
        <f t="shared" si="144"/>
        <v>0</v>
      </c>
      <c r="V319" s="183">
        <f t="shared" si="144"/>
        <v>0</v>
      </c>
      <c r="W319" s="183">
        <f t="shared" si="144"/>
        <v>0</v>
      </c>
      <c r="X319" s="183">
        <f t="shared" si="144"/>
        <v>0</v>
      </c>
      <c r="Y319" s="183">
        <f t="shared" si="144"/>
        <v>0</v>
      </c>
      <c r="Z319" s="183">
        <f t="shared" si="144"/>
        <v>0</v>
      </c>
      <c r="AA319" s="183">
        <f t="shared" si="144"/>
        <v>0</v>
      </c>
      <c r="AB319" s="183">
        <f t="shared" si="144"/>
        <v>0</v>
      </c>
      <c r="AC319" s="183">
        <f t="shared" si="144"/>
        <v>0</v>
      </c>
      <c r="AD319" s="183">
        <f t="shared" si="144"/>
        <v>0</v>
      </c>
      <c r="AE319" s="183">
        <f t="shared" si="144"/>
        <v>0</v>
      </c>
      <c r="AF319" s="196">
        <f t="shared" si="144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143"/>
        <v>0</v>
      </c>
      <c r="D320" s="183">
        <f t="shared" si="143"/>
        <v>0</v>
      </c>
      <c r="E320" s="183">
        <f t="shared" si="143"/>
        <v>0</v>
      </c>
      <c r="F320" s="183">
        <f t="shared" si="143"/>
        <v>0</v>
      </c>
      <c r="G320" s="183">
        <f t="shared" si="143"/>
        <v>0</v>
      </c>
      <c r="H320" s="183">
        <f t="shared" si="143"/>
        <v>0</v>
      </c>
      <c r="I320" s="183">
        <f t="shared" si="143"/>
        <v>0</v>
      </c>
      <c r="J320" s="183">
        <f t="shared" si="143"/>
        <v>0</v>
      </c>
      <c r="K320" s="183">
        <f t="shared" si="143"/>
        <v>0</v>
      </c>
      <c r="L320" s="183">
        <f t="shared" si="143"/>
        <v>0</v>
      </c>
      <c r="M320" s="183">
        <f t="shared" si="143"/>
        <v>0</v>
      </c>
      <c r="N320" s="183">
        <f t="shared" si="143"/>
        <v>0</v>
      </c>
      <c r="O320" s="183">
        <f t="shared" si="143"/>
        <v>0</v>
      </c>
      <c r="P320" s="183">
        <f t="shared" si="143"/>
        <v>0</v>
      </c>
      <c r="Q320" s="183">
        <f t="shared" si="143"/>
        <v>0</v>
      </c>
      <c r="R320" s="183">
        <f t="shared" si="143"/>
        <v>0</v>
      </c>
      <c r="S320" s="183">
        <f t="shared" si="144"/>
        <v>0</v>
      </c>
      <c r="T320" s="183">
        <f t="shared" si="144"/>
        <v>0</v>
      </c>
      <c r="U320" s="183">
        <f t="shared" si="144"/>
        <v>0</v>
      </c>
      <c r="V320" s="183">
        <f t="shared" si="144"/>
        <v>0</v>
      </c>
      <c r="W320" s="183">
        <f t="shared" si="144"/>
        <v>0</v>
      </c>
      <c r="X320" s="183">
        <f t="shared" si="144"/>
        <v>0</v>
      </c>
      <c r="Y320" s="183">
        <f t="shared" si="144"/>
        <v>0</v>
      </c>
      <c r="Z320" s="183">
        <f t="shared" si="144"/>
        <v>0</v>
      </c>
      <c r="AA320" s="183">
        <f t="shared" si="144"/>
        <v>0</v>
      </c>
      <c r="AB320" s="183">
        <f t="shared" si="144"/>
        <v>0</v>
      </c>
      <c r="AC320" s="183">
        <f t="shared" si="144"/>
        <v>0</v>
      </c>
      <c r="AD320" s="183">
        <f t="shared" si="144"/>
        <v>0</v>
      </c>
      <c r="AE320" s="183">
        <f t="shared" si="144"/>
        <v>0</v>
      </c>
      <c r="AF320" s="196">
        <f t="shared" si="144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143"/>
        <v>0</v>
      </c>
      <c r="D321" s="183">
        <f t="shared" si="143"/>
        <v>0</v>
      </c>
      <c r="E321" s="183">
        <f t="shared" si="143"/>
        <v>0</v>
      </c>
      <c r="F321" s="183">
        <f t="shared" si="143"/>
        <v>0</v>
      </c>
      <c r="G321" s="183">
        <f t="shared" si="143"/>
        <v>0</v>
      </c>
      <c r="H321" s="183">
        <f t="shared" si="143"/>
        <v>0</v>
      </c>
      <c r="I321" s="183">
        <f t="shared" si="143"/>
        <v>0</v>
      </c>
      <c r="J321" s="183">
        <f t="shared" si="143"/>
        <v>0</v>
      </c>
      <c r="K321" s="183">
        <f t="shared" si="143"/>
        <v>0</v>
      </c>
      <c r="L321" s="183">
        <f t="shared" si="143"/>
        <v>0</v>
      </c>
      <c r="M321" s="183">
        <f t="shared" si="143"/>
        <v>0</v>
      </c>
      <c r="N321" s="183">
        <f t="shared" si="143"/>
        <v>0</v>
      </c>
      <c r="O321" s="183">
        <f t="shared" si="143"/>
        <v>0</v>
      </c>
      <c r="P321" s="183">
        <f t="shared" si="143"/>
        <v>0</v>
      </c>
      <c r="Q321" s="183">
        <f t="shared" si="143"/>
        <v>0</v>
      </c>
      <c r="R321" s="183">
        <f t="shared" si="143"/>
        <v>0</v>
      </c>
      <c r="S321" s="183">
        <f t="shared" si="144"/>
        <v>0</v>
      </c>
      <c r="T321" s="183">
        <f t="shared" si="144"/>
        <v>0</v>
      </c>
      <c r="U321" s="183">
        <f t="shared" si="144"/>
        <v>0</v>
      </c>
      <c r="V321" s="183">
        <f t="shared" si="144"/>
        <v>0</v>
      </c>
      <c r="W321" s="183">
        <f t="shared" si="144"/>
        <v>0</v>
      </c>
      <c r="X321" s="183">
        <f t="shared" si="144"/>
        <v>0</v>
      </c>
      <c r="Y321" s="183">
        <f t="shared" si="144"/>
        <v>0</v>
      </c>
      <c r="Z321" s="183">
        <f t="shared" si="144"/>
        <v>0</v>
      </c>
      <c r="AA321" s="183">
        <f t="shared" si="144"/>
        <v>0</v>
      </c>
      <c r="AB321" s="183">
        <f t="shared" si="144"/>
        <v>0</v>
      </c>
      <c r="AC321" s="183">
        <f t="shared" si="144"/>
        <v>0</v>
      </c>
      <c r="AD321" s="183">
        <f t="shared" si="144"/>
        <v>0</v>
      </c>
      <c r="AE321" s="183">
        <f t="shared" si="144"/>
        <v>0</v>
      </c>
      <c r="AF321" s="196">
        <f t="shared" si="144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143"/>
        <v>0</v>
      </c>
      <c r="D322" s="183">
        <f t="shared" si="143"/>
        <v>0</v>
      </c>
      <c r="E322" s="183">
        <f t="shared" si="143"/>
        <v>0</v>
      </c>
      <c r="F322" s="183">
        <f t="shared" si="143"/>
        <v>0</v>
      </c>
      <c r="G322" s="183">
        <f t="shared" si="143"/>
        <v>0</v>
      </c>
      <c r="H322" s="183">
        <f t="shared" si="143"/>
        <v>0</v>
      </c>
      <c r="I322" s="183">
        <f t="shared" si="143"/>
        <v>0</v>
      </c>
      <c r="J322" s="183">
        <f t="shared" si="143"/>
        <v>0</v>
      </c>
      <c r="K322" s="183">
        <f t="shared" si="143"/>
        <v>0</v>
      </c>
      <c r="L322" s="183">
        <f t="shared" si="143"/>
        <v>0</v>
      </c>
      <c r="M322" s="183">
        <f t="shared" si="143"/>
        <v>0</v>
      </c>
      <c r="N322" s="183">
        <f t="shared" si="143"/>
        <v>0</v>
      </c>
      <c r="O322" s="183">
        <f t="shared" si="143"/>
        <v>0</v>
      </c>
      <c r="P322" s="183">
        <f t="shared" si="143"/>
        <v>0</v>
      </c>
      <c r="Q322" s="183">
        <f t="shared" si="143"/>
        <v>0</v>
      </c>
      <c r="R322" s="183">
        <f t="shared" si="143"/>
        <v>0</v>
      </c>
      <c r="S322" s="183">
        <f t="shared" si="144"/>
        <v>0</v>
      </c>
      <c r="T322" s="183">
        <f t="shared" si="144"/>
        <v>0</v>
      </c>
      <c r="U322" s="183">
        <f t="shared" si="144"/>
        <v>0</v>
      </c>
      <c r="V322" s="183">
        <f t="shared" si="144"/>
        <v>0</v>
      </c>
      <c r="W322" s="183">
        <f t="shared" si="144"/>
        <v>0</v>
      </c>
      <c r="X322" s="183">
        <f t="shared" si="144"/>
        <v>0</v>
      </c>
      <c r="Y322" s="183">
        <f t="shared" si="144"/>
        <v>0</v>
      </c>
      <c r="Z322" s="183">
        <f t="shared" si="144"/>
        <v>0</v>
      </c>
      <c r="AA322" s="183">
        <f t="shared" si="144"/>
        <v>0</v>
      </c>
      <c r="AB322" s="183">
        <f t="shared" si="144"/>
        <v>0</v>
      </c>
      <c r="AC322" s="183">
        <f t="shared" si="144"/>
        <v>0</v>
      </c>
      <c r="AD322" s="183">
        <f t="shared" si="144"/>
        <v>0</v>
      </c>
      <c r="AE322" s="183">
        <f t="shared" si="144"/>
        <v>0</v>
      </c>
      <c r="AF322" s="196">
        <f t="shared" si="144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143"/>
        <v>0</v>
      </c>
      <c r="D323" s="183">
        <f t="shared" si="143"/>
        <v>0</v>
      </c>
      <c r="E323" s="183">
        <f t="shared" si="143"/>
        <v>0</v>
      </c>
      <c r="F323" s="183">
        <f t="shared" si="143"/>
        <v>0</v>
      </c>
      <c r="G323" s="183">
        <f t="shared" si="143"/>
        <v>0</v>
      </c>
      <c r="H323" s="183">
        <f t="shared" si="143"/>
        <v>0</v>
      </c>
      <c r="I323" s="183">
        <f t="shared" si="143"/>
        <v>0</v>
      </c>
      <c r="J323" s="183">
        <f t="shared" si="143"/>
        <v>0</v>
      </c>
      <c r="K323" s="183">
        <f t="shared" si="143"/>
        <v>0</v>
      </c>
      <c r="L323" s="183">
        <f t="shared" si="143"/>
        <v>0</v>
      </c>
      <c r="M323" s="183">
        <f t="shared" si="143"/>
        <v>0</v>
      </c>
      <c r="N323" s="183">
        <f t="shared" si="143"/>
        <v>0</v>
      </c>
      <c r="O323" s="183">
        <f t="shared" si="143"/>
        <v>0</v>
      </c>
      <c r="P323" s="183">
        <f t="shared" si="143"/>
        <v>0</v>
      </c>
      <c r="Q323" s="183">
        <f t="shared" si="143"/>
        <v>0</v>
      </c>
      <c r="R323" s="183">
        <f t="shared" si="143"/>
        <v>0</v>
      </c>
      <c r="S323" s="183">
        <f t="shared" si="144"/>
        <v>0</v>
      </c>
      <c r="T323" s="183">
        <f t="shared" si="144"/>
        <v>0</v>
      </c>
      <c r="U323" s="183">
        <f t="shared" si="144"/>
        <v>0</v>
      </c>
      <c r="V323" s="183">
        <f t="shared" si="144"/>
        <v>0</v>
      </c>
      <c r="W323" s="183">
        <f t="shared" si="144"/>
        <v>0</v>
      </c>
      <c r="X323" s="183">
        <f t="shared" si="144"/>
        <v>0</v>
      </c>
      <c r="Y323" s="183">
        <f t="shared" si="144"/>
        <v>0</v>
      </c>
      <c r="Z323" s="183">
        <f t="shared" si="144"/>
        <v>0</v>
      </c>
      <c r="AA323" s="183">
        <f t="shared" si="144"/>
        <v>0</v>
      </c>
      <c r="AB323" s="183">
        <f t="shared" si="144"/>
        <v>0</v>
      </c>
      <c r="AC323" s="183">
        <f t="shared" si="144"/>
        <v>0</v>
      </c>
      <c r="AD323" s="183">
        <f t="shared" si="144"/>
        <v>0</v>
      </c>
      <c r="AE323" s="183">
        <f t="shared" si="144"/>
        <v>0</v>
      </c>
      <c r="AF323" s="196">
        <f t="shared" si="144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143"/>
        <v>0</v>
      </c>
      <c r="D324" s="183">
        <f t="shared" si="143"/>
        <v>0</v>
      </c>
      <c r="E324" s="183">
        <f t="shared" si="143"/>
        <v>0</v>
      </c>
      <c r="F324" s="183">
        <f t="shared" si="143"/>
        <v>0</v>
      </c>
      <c r="G324" s="183">
        <f t="shared" si="143"/>
        <v>0</v>
      </c>
      <c r="H324" s="183">
        <f t="shared" si="143"/>
        <v>0</v>
      </c>
      <c r="I324" s="183">
        <f t="shared" si="143"/>
        <v>0</v>
      </c>
      <c r="J324" s="183">
        <f t="shared" si="143"/>
        <v>0</v>
      </c>
      <c r="K324" s="183">
        <f t="shared" si="143"/>
        <v>0</v>
      </c>
      <c r="L324" s="183">
        <f t="shared" si="143"/>
        <v>0</v>
      </c>
      <c r="M324" s="183">
        <f t="shared" si="143"/>
        <v>0</v>
      </c>
      <c r="N324" s="183">
        <f t="shared" si="143"/>
        <v>0</v>
      </c>
      <c r="O324" s="183">
        <f t="shared" si="143"/>
        <v>0</v>
      </c>
      <c r="P324" s="183">
        <f t="shared" si="143"/>
        <v>0</v>
      </c>
      <c r="Q324" s="183">
        <f t="shared" si="143"/>
        <v>0</v>
      </c>
      <c r="R324" s="183">
        <f t="shared" si="143"/>
        <v>0</v>
      </c>
      <c r="S324" s="183">
        <f t="shared" si="144"/>
        <v>0</v>
      </c>
      <c r="T324" s="183">
        <f t="shared" si="144"/>
        <v>0</v>
      </c>
      <c r="U324" s="183">
        <f t="shared" si="144"/>
        <v>0</v>
      </c>
      <c r="V324" s="183">
        <f t="shared" si="144"/>
        <v>0</v>
      </c>
      <c r="W324" s="183">
        <f t="shared" si="144"/>
        <v>0</v>
      </c>
      <c r="X324" s="183">
        <f t="shared" si="144"/>
        <v>0</v>
      </c>
      <c r="Y324" s="183">
        <f t="shared" si="144"/>
        <v>0</v>
      </c>
      <c r="Z324" s="183">
        <f t="shared" si="144"/>
        <v>0</v>
      </c>
      <c r="AA324" s="183">
        <f t="shared" si="144"/>
        <v>0</v>
      </c>
      <c r="AB324" s="183">
        <f t="shared" si="144"/>
        <v>0</v>
      </c>
      <c r="AC324" s="183">
        <f t="shared" si="144"/>
        <v>0</v>
      </c>
      <c r="AD324" s="183">
        <f t="shared" si="144"/>
        <v>0</v>
      </c>
      <c r="AE324" s="183">
        <f t="shared" si="144"/>
        <v>0</v>
      </c>
      <c r="AF324" s="196">
        <f t="shared" si="144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143"/>
        <v>0</v>
      </c>
      <c r="D325" s="183">
        <f t="shared" si="143"/>
        <v>0</v>
      </c>
      <c r="E325" s="183">
        <f t="shared" si="143"/>
        <v>0</v>
      </c>
      <c r="F325" s="183">
        <f t="shared" si="143"/>
        <v>0</v>
      </c>
      <c r="G325" s="183">
        <f t="shared" si="143"/>
        <v>0</v>
      </c>
      <c r="H325" s="183">
        <f t="shared" si="143"/>
        <v>0</v>
      </c>
      <c r="I325" s="183">
        <f t="shared" si="143"/>
        <v>0</v>
      </c>
      <c r="J325" s="183">
        <f t="shared" si="143"/>
        <v>0</v>
      </c>
      <c r="K325" s="183">
        <f t="shared" si="143"/>
        <v>0</v>
      </c>
      <c r="L325" s="183">
        <f t="shared" si="143"/>
        <v>0</v>
      </c>
      <c r="M325" s="183">
        <f t="shared" si="143"/>
        <v>0</v>
      </c>
      <c r="N325" s="183">
        <f t="shared" si="143"/>
        <v>0</v>
      </c>
      <c r="O325" s="183">
        <f t="shared" si="143"/>
        <v>0</v>
      </c>
      <c r="P325" s="183">
        <f t="shared" si="143"/>
        <v>0</v>
      </c>
      <c r="Q325" s="183">
        <f t="shared" si="143"/>
        <v>0</v>
      </c>
      <c r="R325" s="183">
        <f t="shared" si="143"/>
        <v>0</v>
      </c>
      <c r="S325" s="183">
        <f t="shared" si="144"/>
        <v>0</v>
      </c>
      <c r="T325" s="183">
        <f t="shared" si="144"/>
        <v>0</v>
      </c>
      <c r="U325" s="183">
        <f t="shared" si="144"/>
        <v>0</v>
      </c>
      <c r="V325" s="183">
        <f t="shared" si="144"/>
        <v>0</v>
      </c>
      <c r="W325" s="183">
        <f t="shared" si="144"/>
        <v>0</v>
      </c>
      <c r="X325" s="183">
        <f t="shared" si="144"/>
        <v>0</v>
      </c>
      <c r="Y325" s="183">
        <f t="shared" si="144"/>
        <v>0</v>
      </c>
      <c r="Z325" s="183">
        <f t="shared" si="144"/>
        <v>0</v>
      </c>
      <c r="AA325" s="183">
        <f t="shared" si="144"/>
        <v>0</v>
      </c>
      <c r="AB325" s="183">
        <f t="shared" si="144"/>
        <v>0</v>
      </c>
      <c r="AC325" s="183">
        <f t="shared" si="144"/>
        <v>0</v>
      </c>
      <c r="AD325" s="183">
        <f t="shared" si="144"/>
        <v>0</v>
      </c>
      <c r="AE325" s="183">
        <f t="shared" si="144"/>
        <v>0</v>
      </c>
      <c r="AF325" s="196">
        <f t="shared" si="144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143"/>
        <v>0</v>
      </c>
      <c r="D326" s="183">
        <f t="shared" si="143"/>
        <v>0</v>
      </c>
      <c r="E326" s="183">
        <f t="shared" si="143"/>
        <v>0</v>
      </c>
      <c r="F326" s="183">
        <f t="shared" si="143"/>
        <v>0</v>
      </c>
      <c r="G326" s="183">
        <f t="shared" si="143"/>
        <v>0</v>
      </c>
      <c r="H326" s="183">
        <f t="shared" si="143"/>
        <v>0</v>
      </c>
      <c r="I326" s="183">
        <f t="shared" si="143"/>
        <v>0</v>
      </c>
      <c r="J326" s="183">
        <f t="shared" si="143"/>
        <v>0</v>
      </c>
      <c r="K326" s="183">
        <f t="shared" si="143"/>
        <v>0</v>
      </c>
      <c r="L326" s="183">
        <f t="shared" si="143"/>
        <v>0</v>
      </c>
      <c r="M326" s="183">
        <f t="shared" si="143"/>
        <v>0</v>
      </c>
      <c r="N326" s="183">
        <f t="shared" si="143"/>
        <v>0</v>
      </c>
      <c r="O326" s="183">
        <f t="shared" si="143"/>
        <v>0</v>
      </c>
      <c r="P326" s="183">
        <f t="shared" si="143"/>
        <v>0</v>
      </c>
      <c r="Q326" s="183">
        <f t="shared" si="143"/>
        <v>0</v>
      </c>
      <c r="R326" s="183">
        <f t="shared" si="143"/>
        <v>0</v>
      </c>
      <c r="S326" s="183">
        <f t="shared" si="144"/>
        <v>0</v>
      </c>
      <c r="T326" s="183">
        <f t="shared" si="144"/>
        <v>0</v>
      </c>
      <c r="U326" s="183">
        <f t="shared" si="144"/>
        <v>0</v>
      </c>
      <c r="V326" s="183">
        <f t="shared" si="144"/>
        <v>0</v>
      </c>
      <c r="W326" s="183">
        <f t="shared" si="144"/>
        <v>0</v>
      </c>
      <c r="X326" s="183">
        <f t="shared" si="144"/>
        <v>0</v>
      </c>
      <c r="Y326" s="183">
        <f t="shared" si="144"/>
        <v>0</v>
      </c>
      <c r="Z326" s="183">
        <f t="shared" si="144"/>
        <v>0</v>
      </c>
      <c r="AA326" s="183">
        <f t="shared" si="144"/>
        <v>0</v>
      </c>
      <c r="AB326" s="183">
        <f t="shared" si="144"/>
        <v>0</v>
      </c>
      <c r="AC326" s="183">
        <f t="shared" si="144"/>
        <v>0</v>
      </c>
      <c r="AD326" s="183">
        <f t="shared" si="144"/>
        <v>0</v>
      </c>
      <c r="AE326" s="183">
        <f t="shared" si="144"/>
        <v>0</v>
      </c>
      <c r="AF326" s="196">
        <f t="shared" si="144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143"/>
        <v>0</v>
      </c>
      <c r="D327" s="183">
        <f t="shared" si="143"/>
        <v>0</v>
      </c>
      <c r="E327" s="183">
        <f t="shared" si="143"/>
        <v>0</v>
      </c>
      <c r="F327" s="183">
        <f t="shared" si="143"/>
        <v>0</v>
      </c>
      <c r="G327" s="183">
        <f t="shared" si="143"/>
        <v>0</v>
      </c>
      <c r="H327" s="183">
        <f t="shared" si="143"/>
        <v>0</v>
      </c>
      <c r="I327" s="183">
        <f t="shared" si="143"/>
        <v>0</v>
      </c>
      <c r="J327" s="183">
        <f t="shared" si="143"/>
        <v>0</v>
      </c>
      <c r="K327" s="183">
        <f t="shared" si="143"/>
        <v>0</v>
      </c>
      <c r="L327" s="183">
        <f t="shared" si="143"/>
        <v>0</v>
      </c>
      <c r="M327" s="183">
        <f t="shared" si="143"/>
        <v>0</v>
      </c>
      <c r="N327" s="183">
        <f t="shared" si="143"/>
        <v>0</v>
      </c>
      <c r="O327" s="183">
        <f t="shared" si="143"/>
        <v>0</v>
      </c>
      <c r="P327" s="183">
        <f t="shared" si="143"/>
        <v>0</v>
      </c>
      <c r="Q327" s="183">
        <f t="shared" si="143"/>
        <v>0</v>
      </c>
      <c r="R327" s="183">
        <f t="shared" si="143"/>
        <v>0</v>
      </c>
      <c r="S327" s="183">
        <f t="shared" si="144"/>
        <v>0</v>
      </c>
      <c r="T327" s="183">
        <f t="shared" si="144"/>
        <v>0</v>
      </c>
      <c r="U327" s="183">
        <f t="shared" si="144"/>
        <v>0</v>
      </c>
      <c r="V327" s="183">
        <f t="shared" si="144"/>
        <v>0</v>
      </c>
      <c r="W327" s="183">
        <f t="shared" si="144"/>
        <v>0</v>
      </c>
      <c r="X327" s="183">
        <f t="shared" si="144"/>
        <v>0</v>
      </c>
      <c r="Y327" s="183">
        <f t="shared" si="144"/>
        <v>0</v>
      </c>
      <c r="Z327" s="183">
        <f t="shared" si="144"/>
        <v>0</v>
      </c>
      <c r="AA327" s="183">
        <f t="shared" si="144"/>
        <v>0</v>
      </c>
      <c r="AB327" s="183">
        <f t="shared" si="144"/>
        <v>0</v>
      </c>
      <c r="AC327" s="183">
        <f t="shared" si="144"/>
        <v>0</v>
      </c>
      <c r="AD327" s="183">
        <f t="shared" si="144"/>
        <v>0</v>
      </c>
      <c r="AE327" s="183">
        <f t="shared" si="144"/>
        <v>0</v>
      </c>
      <c r="AF327" s="196">
        <f t="shared" si="144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143"/>
        <v>0</v>
      </c>
      <c r="D328" s="183">
        <f t="shared" si="143"/>
        <v>0</v>
      </c>
      <c r="E328" s="183">
        <f t="shared" si="143"/>
        <v>0</v>
      </c>
      <c r="F328" s="183">
        <f t="shared" si="143"/>
        <v>0</v>
      </c>
      <c r="G328" s="183">
        <f t="shared" si="143"/>
        <v>0</v>
      </c>
      <c r="H328" s="183">
        <f t="shared" si="143"/>
        <v>0</v>
      </c>
      <c r="I328" s="183">
        <f t="shared" si="143"/>
        <v>0</v>
      </c>
      <c r="J328" s="183">
        <f t="shared" si="143"/>
        <v>0</v>
      </c>
      <c r="K328" s="183">
        <f t="shared" si="143"/>
        <v>0</v>
      </c>
      <c r="L328" s="183">
        <f t="shared" si="143"/>
        <v>0</v>
      </c>
      <c r="M328" s="183">
        <f t="shared" si="143"/>
        <v>0</v>
      </c>
      <c r="N328" s="183">
        <f t="shared" si="143"/>
        <v>0</v>
      </c>
      <c r="O328" s="183">
        <f t="shared" si="143"/>
        <v>0</v>
      </c>
      <c r="P328" s="183">
        <f t="shared" si="143"/>
        <v>0</v>
      </c>
      <c r="Q328" s="183">
        <f t="shared" si="143"/>
        <v>0</v>
      </c>
      <c r="R328" s="183">
        <f t="shared" ref="R328" si="145">Q328</f>
        <v>0</v>
      </c>
      <c r="S328" s="183">
        <f t="shared" si="144"/>
        <v>0</v>
      </c>
      <c r="T328" s="183">
        <f t="shared" si="144"/>
        <v>0</v>
      </c>
      <c r="U328" s="183">
        <f t="shared" si="144"/>
        <v>0</v>
      </c>
      <c r="V328" s="183">
        <f t="shared" si="144"/>
        <v>0</v>
      </c>
      <c r="W328" s="183">
        <f t="shared" si="144"/>
        <v>0</v>
      </c>
      <c r="X328" s="183">
        <f t="shared" si="144"/>
        <v>0</v>
      </c>
      <c r="Y328" s="183">
        <f t="shared" si="144"/>
        <v>0</v>
      </c>
      <c r="Z328" s="183">
        <f t="shared" si="144"/>
        <v>0</v>
      </c>
      <c r="AA328" s="183">
        <f t="shared" si="144"/>
        <v>0</v>
      </c>
      <c r="AB328" s="183">
        <f t="shared" si="144"/>
        <v>0</v>
      </c>
      <c r="AC328" s="183">
        <f t="shared" si="144"/>
        <v>0</v>
      </c>
      <c r="AD328" s="183">
        <f t="shared" si="144"/>
        <v>0</v>
      </c>
      <c r="AE328" s="183">
        <f t="shared" si="144"/>
        <v>0</v>
      </c>
      <c r="AF328" s="196">
        <f t="shared" si="144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146">B329</f>
        <v>0</v>
      </c>
      <c r="D329" s="183">
        <f t="shared" si="146"/>
        <v>0</v>
      </c>
      <c r="E329" s="183">
        <f t="shared" si="146"/>
        <v>0</v>
      </c>
      <c r="F329" s="183">
        <f t="shared" si="146"/>
        <v>0</v>
      </c>
      <c r="G329" s="183">
        <f t="shared" si="146"/>
        <v>0</v>
      </c>
      <c r="H329" s="183">
        <f t="shared" si="146"/>
        <v>0</v>
      </c>
      <c r="I329" s="183">
        <f t="shared" si="146"/>
        <v>0</v>
      </c>
      <c r="J329" s="183">
        <f t="shared" si="146"/>
        <v>0</v>
      </c>
      <c r="K329" s="183">
        <f t="shared" si="146"/>
        <v>0</v>
      </c>
      <c r="L329" s="183">
        <f t="shared" si="146"/>
        <v>0</v>
      </c>
      <c r="M329" s="183">
        <f t="shared" si="146"/>
        <v>0</v>
      </c>
      <c r="N329" s="183">
        <f t="shared" si="146"/>
        <v>0</v>
      </c>
      <c r="O329" s="183">
        <f t="shared" si="146"/>
        <v>0</v>
      </c>
      <c r="P329" s="183">
        <f t="shared" si="146"/>
        <v>0</v>
      </c>
      <c r="Q329" s="183">
        <f t="shared" si="146"/>
        <v>0</v>
      </c>
      <c r="R329" s="183">
        <f t="shared" si="146"/>
        <v>0</v>
      </c>
      <c r="S329" s="183">
        <f t="shared" si="144"/>
        <v>0</v>
      </c>
      <c r="T329" s="183">
        <f t="shared" si="144"/>
        <v>0</v>
      </c>
      <c r="U329" s="183">
        <f t="shared" si="144"/>
        <v>0</v>
      </c>
      <c r="V329" s="183">
        <f t="shared" si="144"/>
        <v>0</v>
      </c>
      <c r="W329" s="183">
        <f t="shared" si="144"/>
        <v>0</v>
      </c>
      <c r="X329" s="183">
        <f t="shared" si="144"/>
        <v>0</v>
      </c>
      <c r="Y329" s="183">
        <f t="shared" si="144"/>
        <v>0</v>
      </c>
      <c r="Z329" s="183">
        <f t="shared" si="144"/>
        <v>0</v>
      </c>
      <c r="AA329" s="183">
        <f t="shared" si="144"/>
        <v>0</v>
      </c>
      <c r="AB329" s="183">
        <f t="shared" si="144"/>
        <v>0</v>
      </c>
      <c r="AC329" s="183">
        <f t="shared" si="144"/>
        <v>0</v>
      </c>
      <c r="AD329" s="183">
        <f t="shared" si="144"/>
        <v>0</v>
      </c>
      <c r="AE329" s="183">
        <f t="shared" si="144"/>
        <v>0</v>
      </c>
      <c r="AF329" s="196">
        <f t="shared" si="144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146"/>
        <v>0</v>
      </c>
      <c r="D330" s="183">
        <f t="shared" si="146"/>
        <v>0</v>
      </c>
      <c r="E330" s="183">
        <f t="shared" si="146"/>
        <v>0</v>
      </c>
      <c r="F330" s="183">
        <f t="shared" si="146"/>
        <v>0</v>
      </c>
      <c r="G330" s="183">
        <f t="shared" si="146"/>
        <v>0</v>
      </c>
      <c r="H330" s="183">
        <f t="shared" si="146"/>
        <v>0</v>
      </c>
      <c r="I330" s="183">
        <f t="shared" si="146"/>
        <v>0</v>
      </c>
      <c r="J330" s="183">
        <f t="shared" si="146"/>
        <v>0</v>
      </c>
      <c r="K330" s="183">
        <f t="shared" si="146"/>
        <v>0</v>
      </c>
      <c r="L330" s="183">
        <f t="shared" si="146"/>
        <v>0</v>
      </c>
      <c r="M330" s="183">
        <f t="shared" si="146"/>
        <v>0</v>
      </c>
      <c r="N330" s="183">
        <f t="shared" si="146"/>
        <v>0</v>
      </c>
      <c r="O330" s="183">
        <f t="shared" si="146"/>
        <v>0</v>
      </c>
      <c r="P330" s="183">
        <f t="shared" si="146"/>
        <v>0</v>
      </c>
      <c r="Q330" s="183">
        <f t="shared" si="146"/>
        <v>0</v>
      </c>
      <c r="R330" s="183">
        <f t="shared" si="146"/>
        <v>0</v>
      </c>
      <c r="S330" s="183">
        <f t="shared" si="144"/>
        <v>0</v>
      </c>
      <c r="T330" s="183">
        <f t="shared" si="144"/>
        <v>0</v>
      </c>
      <c r="U330" s="183">
        <f t="shared" si="144"/>
        <v>0</v>
      </c>
      <c r="V330" s="183">
        <f t="shared" si="144"/>
        <v>0</v>
      </c>
      <c r="W330" s="183">
        <f t="shared" si="144"/>
        <v>0</v>
      </c>
      <c r="X330" s="183">
        <f t="shared" si="144"/>
        <v>0</v>
      </c>
      <c r="Y330" s="183">
        <f t="shared" si="144"/>
        <v>0</v>
      </c>
      <c r="Z330" s="183">
        <f t="shared" si="144"/>
        <v>0</v>
      </c>
      <c r="AA330" s="183">
        <f t="shared" si="144"/>
        <v>0</v>
      </c>
      <c r="AB330" s="183">
        <f t="shared" si="144"/>
        <v>0</v>
      </c>
      <c r="AC330" s="183">
        <f t="shared" si="144"/>
        <v>0</v>
      </c>
      <c r="AD330" s="183">
        <f t="shared" si="144"/>
        <v>0</v>
      </c>
      <c r="AE330" s="183">
        <f t="shared" si="144"/>
        <v>0</v>
      </c>
      <c r="AF330" s="196">
        <f t="shared" si="144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146"/>
        <v>0</v>
      </c>
      <c r="D331" s="183">
        <f t="shared" si="146"/>
        <v>0</v>
      </c>
      <c r="E331" s="183">
        <f t="shared" si="146"/>
        <v>0</v>
      </c>
      <c r="F331" s="183">
        <f t="shared" si="146"/>
        <v>0</v>
      </c>
      <c r="G331" s="183">
        <f t="shared" si="146"/>
        <v>0</v>
      </c>
      <c r="H331" s="183">
        <f t="shared" si="146"/>
        <v>0</v>
      </c>
      <c r="I331" s="183">
        <f t="shared" si="146"/>
        <v>0</v>
      </c>
      <c r="J331" s="183">
        <f t="shared" si="146"/>
        <v>0</v>
      </c>
      <c r="K331" s="183">
        <f t="shared" si="146"/>
        <v>0</v>
      </c>
      <c r="L331" s="183">
        <f t="shared" si="146"/>
        <v>0</v>
      </c>
      <c r="M331" s="183">
        <f t="shared" si="146"/>
        <v>0</v>
      </c>
      <c r="N331" s="183">
        <f t="shared" si="146"/>
        <v>0</v>
      </c>
      <c r="O331" s="183">
        <f t="shared" si="146"/>
        <v>0</v>
      </c>
      <c r="P331" s="183">
        <f t="shared" si="146"/>
        <v>0</v>
      </c>
      <c r="Q331" s="183">
        <f t="shared" si="146"/>
        <v>0</v>
      </c>
      <c r="R331" s="183">
        <f t="shared" si="146"/>
        <v>0</v>
      </c>
      <c r="S331" s="183">
        <f t="shared" si="144"/>
        <v>0</v>
      </c>
      <c r="T331" s="183">
        <f t="shared" si="144"/>
        <v>0</v>
      </c>
      <c r="U331" s="183">
        <f t="shared" si="144"/>
        <v>0</v>
      </c>
      <c r="V331" s="183">
        <f t="shared" ref="V331:AF334" si="147">U331</f>
        <v>0</v>
      </c>
      <c r="W331" s="183">
        <f t="shared" si="147"/>
        <v>0</v>
      </c>
      <c r="X331" s="183">
        <f t="shared" si="147"/>
        <v>0</v>
      </c>
      <c r="Y331" s="183">
        <f t="shared" si="147"/>
        <v>0</v>
      </c>
      <c r="Z331" s="183">
        <f t="shared" si="147"/>
        <v>0</v>
      </c>
      <c r="AA331" s="183">
        <f t="shared" si="147"/>
        <v>0</v>
      </c>
      <c r="AB331" s="183">
        <f t="shared" si="147"/>
        <v>0</v>
      </c>
      <c r="AC331" s="183">
        <f t="shared" si="147"/>
        <v>0</v>
      </c>
      <c r="AD331" s="183">
        <f t="shared" si="147"/>
        <v>0</v>
      </c>
      <c r="AE331" s="183">
        <f t="shared" si="147"/>
        <v>0</v>
      </c>
      <c r="AF331" s="196">
        <f t="shared" si="147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146"/>
        <v>0</v>
      </c>
      <c r="D332" s="183">
        <f t="shared" si="146"/>
        <v>0</v>
      </c>
      <c r="E332" s="183">
        <f t="shared" si="146"/>
        <v>0</v>
      </c>
      <c r="F332" s="183">
        <f t="shared" si="146"/>
        <v>0</v>
      </c>
      <c r="G332" s="183">
        <f t="shared" si="146"/>
        <v>0</v>
      </c>
      <c r="H332" s="183">
        <f t="shared" si="146"/>
        <v>0</v>
      </c>
      <c r="I332" s="183">
        <f t="shared" si="146"/>
        <v>0</v>
      </c>
      <c r="J332" s="183">
        <f t="shared" si="146"/>
        <v>0</v>
      </c>
      <c r="K332" s="183">
        <f t="shared" si="146"/>
        <v>0</v>
      </c>
      <c r="L332" s="183">
        <f t="shared" si="146"/>
        <v>0</v>
      </c>
      <c r="M332" s="183">
        <f t="shared" si="146"/>
        <v>0</v>
      </c>
      <c r="N332" s="183">
        <f t="shared" si="146"/>
        <v>0</v>
      </c>
      <c r="O332" s="183">
        <f t="shared" si="146"/>
        <v>0</v>
      </c>
      <c r="P332" s="183">
        <f t="shared" si="146"/>
        <v>0</v>
      </c>
      <c r="Q332" s="183">
        <f t="shared" si="146"/>
        <v>0</v>
      </c>
      <c r="R332" s="183">
        <f t="shared" si="146"/>
        <v>0</v>
      </c>
      <c r="S332" s="183">
        <f t="shared" ref="S332:U334" si="148">R332</f>
        <v>0</v>
      </c>
      <c r="T332" s="183">
        <f t="shared" si="148"/>
        <v>0</v>
      </c>
      <c r="U332" s="183">
        <f t="shared" si="148"/>
        <v>0</v>
      </c>
      <c r="V332" s="183">
        <f t="shared" si="147"/>
        <v>0</v>
      </c>
      <c r="W332" s="183">
        <f t="shared" si="147"/>
        <v>0</v>
      </c>
      <c r="X332" s="183">
        <f t="shared" si="147"/>
        <v>0</v>
      </c>
      <c r="Y332" s="183">
        <f t="shared" si="147"/>
        <v>0</v>
      </c>
      <c r="Z332" s="183">
        <f t="shared" si="147"/>
        <v>0</v>
      </c>
      <c r="AA332" s="183">
        <f t="shared" si="147"/>
        <v>0</v>
      </c>
      <c r="AB332" s="183">
        <f t="shared" si="147"/>
        <v>0</v>
      </c>
      <c r="AC332" s="183">
        <f t="shared" si="147"/>
        <v>0</v>
      </c>
      <c r="AD332" s="183">
        <f t="shared" si="147"/>
        <v>0</v>
      </c>
      <c r="AE332" s="183">
        <f t="shared" si="147"/>
        <v>0</v>
      </c>
      <c r="AF332" s="196">
        <f t="shared" si="147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146"/>
        <v>0</v>
      </c>
      <c r="D333" s="183">
        <f t="shared" si="146"/>
        <v>0</v>
      </c>
      <c r="E333" s="183">
        <f t="shared" si="146"/>
        <v>0</v>
      </c>
      <c r="F333" s="183">
        <f t="shared" si="146"/>
        <v>0</v>
      </c>
      <c r="G333" s="183">
        <f t="shared" si="146"/>
        <v>0</v>
      </c>
      <c r="H333" s="183">
        <f t="shared" si="146"/>
        <v>0</v>
      </c>
      <c r="I333" s="183">
        <f t="shared" si="146"/>
        <v>0</v>
      </c>
      <c r="J333" s="183">
        <f t="shared" si="146"/>
        <v>0</v>
      </c>
      <c r="K333" s="183">
        <f t="shared" si="146"/>
        <v>0</v>
      </c>
      <c r="L333" s="183">
        <f t="shared" si="146"/>
        <v>0</v>
      </c>
      <c r="M333" s="183">
        <f t="shared" si="146"/>
        <v>0</v>
      </c>
      <c r="N333" s="183">
        <f t="shared" si="146"/>
        <v>0</v>
      </c>
      <c r="O333" s="183">
        <f t="shared" si="146"/>
        <v>0</v>
      </c>
      <c r="P333" s="183">
        <f t="shared" si="146"/>
        <v>0</v>
      </c>
      <c r="Q333" s="183">
        <f t="shared" si="146"/>
        <v>0</v>
      </c>
      <c r="R333" s="183">
        <f t="shared" si="146"/>
        <v>0</v>
      </c>
      <c r="S333" s="183">
        <f t="shared" si="148"/>
        <v>0</v>
      </c>
      <c r="T333" s="183">
        <f t="shared" si="148"/>
        <v>0</v>
      </c>
      <c r="U333" s="183">
        <f t="shared" si="148"/>
        <v>0</v>
      </c>
      <c r="V333" s="183">
        <f t="shared" si="147"/>
        <v>0</v>
      </c>
      <c r="W333" s="183">
        <f t="shared" si="147"/>
        <v>0</v>
      </c>
      <c r="X333" s="183">
        <f t="shared" si="147"/>
        <v>0</v>
      </c>
      <c r="Y333" s="183">
        <f t="shared" si="147"/>
        <v>0</v>
      </c>
      <c r="Z333" s="183">
        <f t="shared" si="147"/>
        <v>0</v>
      </c>
      <c r="AA333" s="183">
        <f t="shared" si="147"/>
        <v>0</v>
      </c>
      <c r="AB333" s="183">
        <f t="shared" si="147"/>
        <v>0</v>
      </c>
      <c r="AC333" s="183">
        <f t="shared" si="147"/>
        <v>0</v>
      </c>
      <c r="AD333" s="183">
        <f t="shared" si="147"/>
        <v>0</v>
      </c>
      <c r="AE333" s="183">
        <f t="shared" si="147"/>
        <v>0</v>
      </c>
      <c r="AF333" s="196">
        <f t="shared" si="147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146"/>
        <v>0</v>
      </c>
      <c r="D334" s="186">
        <f t="shared" si="146"/>
        <v>0</v>
      </c>
      <c r="E334" s="186">
        <f t="shared" si="146"/>
        <v>0</v>
      </c>
      <c r="F334" s="186">
        <f t="shared" si="146"/>
        <v>0</v>
      </c>
      <c r="G334" s="186">
        <f t="shared" si="146"/>
        <v>0</v>
      </c>
      <c r="H334" s="186">
        <f t="shared" si="146"/>
        <v>0</v>
      </c>
      <c r="I334" s="186">
        <f t="shared" si="146"/>
        <v>0</v>
      </c>
      <c r="J334" s="186">
        <f t="shared" si="146"/>
        <v>0</v>
      </c>
      <c r="K334" s="186">
        <f t="shared" si="146"/>
        <v>0</v>
      </c>
      <c r="L334" s="186">
        <f t="shared" si="146"/>
        <v>0</v>
      </c>
      <c r="M334" s="186">
        <f t="shared" si="146"/>
        <v>0</v>
      </c>
      <c r="N334" s="186">
        <f t="shared" si="146"/>
        <v>0</v>
      </c>
      <c r="O334" s="186">
        <f t="shared" si="146"/>
        <v>0</v>
      </c>
      <c r="P334" s="186">
        <f t="shared" si="146"/>
        <v>0</v>
      </c>
      <c r="Q334" s="186">
        <f t="shared" si="146"/>
        <v>0</v>
      </c>
      <c r="R334" s="186">
        <f t="shared" si="146"/>
        <v>0</v>
      </c>
      <c r="S334" s="186">
        <f t="shared" si="148"/>
        <v>0</v>
      </c>
      <c r="T334" s="186">
        <f t="shared" si="148"/>
        <v>0</v>
      </c>
      <c r="U334" s="186">
        <f t="shared" si="148"/>
        <v>0</v>
      </c>
      <c r="V334" s="186">
        <f t="shared" si="147"/>
        <v>0</v>
      </c>
      <c r="W334" s="186">
        <f t="shared" si="147"/>
        <v>0</v>
      </c>
      <c r="X334" s="186">
        <f t="shared" si="147"/>
        <v>0</v>
      </c>
      <c r="Y334" s="186">
        <f t="shared" si="147"/>
        <v>0</v>
      </c>
      <c r="Z334" s="186">
        <f t="shared" si="147"/>
        <v>0</v>
      </c>
      <c r="AA334" s="186">
        <f t="shared" si="147"/>
        <v>0</v>
      </c>
      <c r="AB334" s="186">
        <f t="shared" si="147"/>
        <v>0</v>
      </c>
      <c r="AC334" s="186">
        <f t="shared" si="147"/>
        <v>0</v>
      </c>
      <c r="AD334" s="186">
        <f t="shared" si="147"/>
        <v>0</v>
      </c>
      <c r="AE334" s="186">
        <f t="shared" si="147"/>
        <v>0</v>
      </c>
      <c r="AF334" s="219">
        <f t="shared" si="147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v>0</v>
      </c>
      <c r="C335" s="189">
        <f t="shared" ref="C335:AF335" si="149">SUM(C204:C334)</f>
        <v>0</v>
      </c>
      <c r="D335" s="189">
        <f t="shared" si="149"/>
        <v>0</v>
      </c>
      <c r="E335" s="189">
        <f t="shared" si="149"/>
        <v>0</v>
      </c>
      <c r="F335" s="189">
        <f t="shared" si="149"/>
        <v>0</v>
      </c>
      <c r="G335" s="189">
        <f t="shared" si="149"/>
        <v>0</v>
      </c>
      <c r="H335" s="189">
        <f t="shared" si="149"/>
        <v>0</v>
      </c>
      <c r="I335" s="189">
        <f t="shared" si="149"/>
        <v>0</v>
      </c>
      <c r="J335" s="189">
        <f t="shared" si="149"/>
        <v>0</v>
      </c>
      <c r="K335" s="189">
        <f t="shared" si="149"/>
        <v>0</v>
      </c>
      <c r="L335" s="189">
        <f t="shared" si="149"/>
        <v>0</v>
      </c>
      <c r="M335" s="189">
        <f t="shared" si="149"/>
        <v>0</v>
      </c>
      <c r="N335" s="189">
        <f t="shared" si="149"/>
        <v>0</v>
      </c>
      <c r="O335" s="189">
        <f t="shared" si="149"/>
        <v>0</v>
      </c>
      <c r="P335" s="189">
        <f t="shared" si="149"/>
        <v>0</v>
      </c>
      <c r="Q335" s="189">
        <f t="shared" si="149"/>
        <v>0</v>
      </c>
      <c r="R335" s="189">
        <f t="shared" si="149"/>
        <v>0</v>
      </c>
      <c r="S335" s="189">
        <f t="shared" si="149"/>
        <v>0</v>
      </c>
      <c r="T335" s="189">
        <f t="shared" si="149"/>
        <v>0</v>
      </c>
      <c r="U335" s="189">
        <f t="shared" si="149"/>
        <v>0</v>
      </c>
      <c r="V335" s="189">
        <f t="shared" si="149"/>
        <v>0</v>
      </c>
      <c r="W335" s="189">
        <f t="shared" si="149"/>
        <v>0</v>
      </c>
      <c r="X335" s="189">
        <f t="shared" si="149"/>
        <v>0</v>
      </c>
      <c r="Y335" s="189">
        <f t="shared" si="149"/>
        <v>0</v>
      </c>
      <c r="Z335" s="189">
        <f t="shared" si="149"/>
        <v>0</v>
      </c>
      <c r="AA335" s="189">
        <f t="shared" si="149"/>
        <v>0</v>
      </c>
      <c r="AB335" s="189">
        <f t="shared" si="149"/>
        <v>0</v>
      </c>
      <c r="AC335" s="189">
        <f t="shared" si="149"/>
        <v>0</v>
      </c>
      <c r="AD335" s="189">
        <f t="shared" si="149"/>
        <v>0</v>
      </c>
      <c r="AE335" s="189">
        <f t="shared" si="149"/>
        <v>0</v>
      </c>
      <c r="AF335" s="221">
        <f t="shared" si="149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150">B337</f>
        <v>0</v>
      </c>
      <c r="D337" s="181">
        <f t="shared" si="150"/>
        <v>0</v>
      </c>
      <c r="E337" s="181">
        <f t="shared" si="150"/>
        <v>0</v>
      </c>
      <c r="F337" s="181">
        <f t="shared" si="150"/>
        <v>0</v>
      </c>
      <c r="G337" s="181">
        <f t="shared" si="150"/>
        <v>0</v>
      </c>
      <c r="H337" s="181">
        <f t="shared" si="150"/>
        <v>0</v>
      </c>
      <c r="I337" s="181">
        <f t="shared" si="150"/>
        <v>0</v>
      </c>
      <c r="J337" s="181">
        <f t="shared" si="150"/>
        <v>0</v>
      </c>
      <c r="K337" s="181">
        <f t="shared" si="150"/>
        <v>0</v>
      </c>
      <c r="L337" s="181">
        <f t="shared" si="150"/>
        <v>0</v>
      </c>
      <c r="M337" s="181">
        <f t="shared" si="150"/>
        <v>0</v>
      </c>
      <c r="N337" s="181">
        <f t="shared" si="150"/>
        <v>0</v>
      </c>
      <c r="O337" s="181">
        <f t="shared" si="150"/>
        <v>0</v>
      </c>
      <c r="P337" s="181">
        <f t="shared" si="150"/>
        <v>0</v>
      </c>
      <c r="Q337" s="181">
        <f t="shared" si="150"/>
        <v>0</v>
      </c>
      <c r="R337" s="181">
        <f t="shared" si="150"/>
        <v>0</v>
      </c>
      <c r="S337" s="181">
        <f t="shared" ref="S337:AF338" si="151">R337</f>
        <v>0</v>
      </c>
      <c r="T337" s="181">
        <f t="shared" si="151"/>
        <v>0</v>
      </c>
      <c r="U337" s="181">
        <f t="shared" si="151"/>
        <v>0</v>
      </c>
      <c r="V337" s="181">
        <f t="shared" si="151"/>
        <v>0</v>
      </c>
      <c r="W337" s="181">
        <f t="shared" si="151"/>
        <v>0</v>
      </c>
      <c r="X337" s="181">
        <f t="shared" si="151"/>
        <v>0</v>
      </c>
      <c r="Y337" s="181">
        <f t="shared" si="151"/>
        <v>0</v>
      </c>
      <c r="Z337" s="181">
        <f t="shared" si="151"/>
        <v>0</v>
      </c>
      <c r="AA337" s="181">
        <f t="shared" si="151"/>
        <v>0</v>
      </c>
      <c r="AB337" s="181">
        <f t="shared" si="151"/>
        <v>0</v>
      </c>
      <c r="AC337" s="181">
        <f t="shared" si="151"/>
        <v>0</v>
      </c>
      <c r="AD337" s="181">
        <f t="shared" si="151"/>
        <v>0</v>
      </c>
      <c r="AE337" s="181">
        <f t="shared" si="151"/>
        <v>0</v>
      </c>
      <c r="AF337" s="194">
        <f t="shared" si="151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150"/>
        <v>0</v>
      </c>
      <c r="D338" s="186">
        <f t="shared" si="150"/>
        <v>0</v>
      </c>
      <c r="E338" s="186">
        <f t="shared" si="150"/>
        <v>0</v>
      </c>
      <c r="F338" s="186">
        <f t="shared" si="150"/>
        <v>0</v>
      </c>
      <c r="G338" s="186">
        <f t="shared" si="150"/>
        <v>0</v>
      </c>
      <c r="H338" s="186">
        <f t="shared" si="150"/>
        <v>0</v>
      </c>
      <c r="I338" s="186">
        <f t="shared" si="150"/>
        <v>0</v>
      </c>
      <c r="J338" s="186">
        <f t="shared" si="150"/>
        <v>0</v>
      </c>
      <c r="K338" s="186">
        <f t="shared" si="150"/>
        <v>0</v>
      </c>
      <c r="L338" s="186">
        <f t="shared" si="150"/>
        <v>0</v>
      </c>
      <c r="M338" s="186">
        <f t="shared" si="150"/>
        <v>0</v>
      </c>
      <c r="N338" s="186">
        <f t="shared" si="150"/>
        <v>0</v>
      </c>
      <c r="O338" s="186">
        <f t="shared" si="150"/>
        <v>0</v>
      </c>
      <c r="P338" s="186">
        <f t="shared" si="150"/>
        <v>0</v>
      </c>
      <c r="Q338" s="186">
        <f t="shared" si="150"/>
        <v>0</v>
      </c>
      <c r="R338" s="186">
        <f t="shared" si="150"/>
        <v>0</v>
      </c>
      <c r="S338" s="186">
        <f t="shared" si="151"/>
        <v>0</v>
      </c>
      <c r="T338" s="186">
        <f t="shared" si="151"/>
        <v>0</v>
      </c>
      <c r="U338" s="186">
        <f t="shared" si="151"/>
        <v>0</v>
      </c>
      <c r="V338" s="186">
        <f t="shared" si="151"/>
        <v>0</v>
      </c>
      <c r="W338" s="186">
        <f t="shared" si="151"/>
        <v>0</v>
      </c>
      <c r="X338" s="186">
        <f t="shared" si="151"/>
        <v>0</v>
      </c>
      <c r="Y338" s="186">
        <f t="shared" si="151"/>
        <v>0</v>
      </c>
      <c r="Z338" s="186">
        <f t="shared" si="151"/>
        <v>0</v>
      </c>
      <c r="AA338" s="186">
        <f t="shared" si="151"/>
        <v>0</v>
      </c>
      <c r="AB338" s="186">
        <f t="shared" si="151"/>
        <v>0</v>
      </c>
      <c r="AC338" s="186">
        <f t="shared" si="151"/>
        <v>0</v>
      </c>
      <c r="AD338" s="186">
        <f t="shared" si="151"/>
        <v>0</v>
      </c>
      <c r="AE338" s="186">
        <f t="shared" si="151"/>
        <v>0</v>
      </c>
      <c r="AF338" s="219">
        <f t="shared" si="151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v>0</v>
      </c>
      <c r="C339" s="189">
        <f t="shared" ref="C339:AF339" si="152">SUM(C208:C338)</f>
        <v>0</v>
      </c>
      <c r="D339" s="189">
        <f t="shared" si="152"/>
        <v>0</v>
      </c>
      <c r="E339" s="189">
        <f t="shared" si="152"/>
        <v>0</v>
      </c>
      <c r="F339" s="189">
        <f t="shared" si="152"/>
        <v>0</v>
      </c>
      <c r="G339" s="189">
        <f t="shared" si="152"/>
        <v>0</v>
      </c>
      <c r="H339" s="189">
        <f t="shared" si="152"/>
        <v>0</v>
      </c>
      <c r="I339" s="189">
        <f t="shared" si="152"/>
        <v>0</v>
      </c>
      <c r="J339" s="189">
        <f t="shared" si="152"/>
        <v>0</v>
      </c>
      <c r="K339" s="189">
        <f t="shared" si="152"/>
        <v>0</v>
      </c>
      <c r="L339" s="189">
        <f t="shared" si="152"/>
        <v>0</v>
      </c>
      <c r="M339" s="189">
        <f t="shared" si="152"/>
        <v>0</v>
      </c>
      <c r="N339" s="189">
        <f t="shared" si="152"/>
        <v>0</v>
      </c>
      <c r="O339" s="189">
        <f t="shared" si="152"/>
        <v>0</v>
      </c>
      <c r="P339" s="189">
        <f t="shared" si="152"/>
        <v>0</v>
      </c>
      <c r="Q339" s="189">
        <f t="shared" si="152"/>
        <v>0</v>
      </c>
      <c r="R339" s="189">
        <f t="shared" si="152"/>
        <v>0</v>
      </c>
      <c r="S339" s="189">
        <f t="shared" si="152"/>
        <v>0</v>
      </c>
      <c r="T339" s="189">
        <f t="shared" si="152"/>
        <v>0</v>
      </c>
      <c r="U339" s="189">
        <f t="shared" si="152"/>
        <v>0</v>
      </c>
      <c r="V339" s="189">
        <f t="shared" si="152"/>
        <v>0</v>
      </c>
      <c r="W339" s="189">
        <f t="shared" si="152"/>
        <v>0</v>
      </c>
      <c r="X339" s="189">
        <f t="shared" si="152"/>
        <v>0</v>
      </c>
      <c r="Y339" s="189">
        <f t="shared" si="152"/>
        <v>0</v>
      </c>
      <c r="Z339" s="189">
        <f t="shared" si="152"/>
        <v>0</v>
      </c>
      <c r="AA339" s="189">
        <f t="shared" si="152"/>
        <v>0</v>
      </c>
      <c r="AB339" s="189">
        <f t="shared" si="152"/>
        <v>0</v>
      </c>
      <c r="AC339" s="189">
        <f t="shared" si="152"/>
        <v>0</v>
      </c>
      <c r="AD339" s="189">
        <f t="shared" si="152"/>
        <v>0</v>
      </c>
      <c r="AE339" s="189">
        <f t="shared" si="152"/>
        <v>0</v>
      </c>
      <c r="AF339" s="221">
        <f t="shared" si="152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v>0</v>
      </c>
      <c r="C340" s="216">
        <f t="shared" ref="C340:AF340" si="153">C311+C335+C339</f>
        <v>0</v>
      </c>
      <c r="D340" s="216">
        <f t="shared" si="153"/>
        <v>0</v>
      </c>
      <c r="E340" s="216">
        <f t="shared" si="153"/>
        <v>0</v>
      </c>
      <c r="F340" s="216">
        <f t="shared" si="153"/>
        <v>0</v>
      </c>
      <c r="G340" s="216">
        <f t="shared" si="153"/>
        <v>0</v>
      </c>
      <c r="H340" s="216">
        <f t="shared" si="153"/>
        <v>0</v>
      </c>
      <c r="I340" s="216">
        <f t="shared" si="153"/>
        <v>0</v>
      </c>
      <c r="J340" s="216">
        <f t="shared" si="153"/>
        <v>0</v>
      </c>
      <c r="K340" s="216">
        <f t="shared" si="153"/>
        <v>0</v>
      </c>
      <c r="L340" s="216">
        <f t="shared" si="153"/>
        <v>0</v>
      </c>
      <c r="M340" s="216">
        <f t="shared" si="153"/>
        <v>0</v>
      </c>
      <c r="N340" s="216">
        <f t="shared" si="153"/>
        <v>0</v>
      </c>
      <c r="O340" s="216">
        <f t="shared" si="153"/>
        <v>0</v>
      </c>
      <c r="P340" s="216">
        <f t="shared" si="153"/>
        <v>0</v>
      </c>
      <c r="Q340" s="216">
        <f t="shared" si="153"/>
        <v>0</v>
      </c>
      <c r="R340" s="216">
        <f t="shared" si="153"/>
        <v>0</v>
      </c>
      <c r="S340" s="216">
        <f t="shared" si="153"/>
        <v>0</v>
      </c>
      <c r="T340" s="216">
        <f t="shared" si="153"/>
        <v>0</v>
      </c>
      <c r="U340" s="216">
        <f t="shared" si="153"/>
        <v>0</v>
      </c>
      <c r="V340" s="216">
        <f t="shared" si="153"/>
        <v>0</v>
      </c>
      <c r="W340" s="216">
        <f t="shared" si="153"/>
        <v>0</v>
      </c>
      <c r="X340" s="216">
        <f t="shared" si="153"/>
        <v>0</v>
      </c>
      <c r="Y340" s="216">
        <f t="shared" si="153"/>
        <v>0</v>
      </c>
      <c r="Z340" s="216">
        <f t="shared" si="153"/>
        <v>0</v>
      </c>
      <c r="AA340" s="216">
        <f t="shared" si="153"/>
        <v>0</v>
      </c>
      <c r="AB340" s="216">
        <f t="shared" si="153"/>
        <v>0</v>
      </c>
      <c r="AC340" s="216">
        <f t="shared" si="153"/>
        <v>0</v>
      </c>
      <c r="AD340" s="216">
        <f t="shared" si="153"/>
        <v>0</v>
      </c>
      <c r="AE340" s="216">
        <f t="shared" si="153"/>
        <v>0</v>
      </c>
      <c r="AF340" s="216">
        <f t="shared" si="153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3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C9:AC10"/>
    <mergeCell ref="AD9:AD10"/>
    <mergeCell ref="AF9:AF10"/>
    <mergeCell ref="AG9:AG10"/>
    <mergeCell ref="AN113:AN114"/>
    <mergeCell ref="AE11:AE79"/>
    <mergeCell ref="AE81:AE87"/>
    <mergeCell ref="AE89:AE101"/>
    <mergeCell ref="AE9:AE10"/>
  </mergeCells>
  <conditionalFormatting sqref="A11:A112">
    <cfRule type="expression" dxfId="1187" priority="53">
      <formula>$AH11=0</formula>
    </cfRule>
  </conditionalFormatting>
  <conditionalFormatting sqref="A111:A112">
    <cfRule type="expression" dxfId="1186" priority="196">
      <formula>$AH116=0</formula>
    </cfRule>
  </conditionalFormatting>
  <conditionalFormatting sqref="A113:A117">
    <cfRule type="expression" dxfId="1185" priority="144">
      <formula>$AH112=0</formula>
    </cfRule>
  </conditionalFormatting>
  <conditionalFormatting sqref="A118:A169">
    <cfRule type="expression" dxfId="1184" priority="54">
      <formula>$AH118=0</formula>
    </cfRule>
  </conditionalFormatting>
  <conditionalFormatting sqref="A163">
    <cfRule type="expression" dxfId="1183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182" priority="197">
      <formula>$AH304=0</formula>
    </cfRule>
  </conditionalFormatting>
  <conditionalFormatting sqref="A179:A340">
    <cfRule type="expression" dxfId="1181" priority="71">
      <formula>$AH179=0</formula>
    </cfRule>
  </conditionalFormatting>
  <conditionalFormatting sqref="B8">
    <cfRule type="expression" dxfId="1180" priority="192">
      <formula>AND(C$9&gt;=14/24,C$9&lt;20/24)</formula>
    </cfRule>
    <cfRule type="expression" dxfId="1179" priority="193">
      <formula>AND(C$9&gt;=8/24,C$9&lt;14/24)</formula>
    </cfRule>
    <cfRule type="expression" dxfId="1178" priority="194">
      <formula>C$9&lt;8/24</formula>
    </cfRule>
    <cfRule type="expression" dxfId="1177" priority="195">
      <formula>C$9&gt;=20/24</formula>
    </cfRule>
  </conditionalFormatting>
  <conditionalFormatting sqref="B11:AF11 B81:AF81 B12:AD62 AF12:AF62 B88:AF88 B82:AD87 AF82:AF87">
    <cfRule type="expression" dxfId="1176" priority="48">
      <formula>B11&gt;$AG11*1</formula>
    </cfRule>
  </conditionalFormatting>
  <conditionalFormatting sqref="E87:M88 B82:M86 B11:AF11 N88:AF88 B107:AF125 B127:AF144 B147:AF170 B12:AD13 AF12:AF13 K82:AD87 AF82:AF87">
    <cfRule type="expression" dxfId="1175" priority="49">
      <formula>B$9&gt;=20/24</formula>
    </cfRule>
    <cfRule type="expression" dxfId="1174" priority="50">
      <formula>AND(B$9&gt;=14/24,B$9&lt;20/24)</formula>
    </cfRule>
    <cfRule type="expression" dxfId="1173" priority="51">
      <formula>AND(B$9&gt;=8/24,B$9&lt;14/24)</formula>
    </cfRule>
    <cfRule type="expression" dxfId="1172" priority="52">
      <formula>B$9&lt;8/24</formula>
    </cfRule>
  </conditionalFormatting>
  <conditionalFormatting sqref="AG88 B80:AG80 Z106:AG106 B89:Y106 B78:Z78 AA78:AD79 Z89:AF89 AF78:AF79 Z102:AF105 Z90:AD101 AF90:AF101">
    <cfRule type="expression" dxfId="1171" priority="108">
      <formula>B78&gt;$AG78*1</formula>
    </cfRule>
  </conditionalFormatting>
  <conditionalFormatting sqref="B14:AD77 B84:AD84 AF14:AF77 AF84">
    <cfRule type="expression" dxfId="1170" priority="43">
      <formula>B$9&lt;8/24</formula>
    </cfRule>
  </conditionalFormatting>
  <conditionalFormatting sqref="B14:AD79 B84:AD84 AF14:AF79 AF84">
    <cfRule type="expression" dxfId="1169" priority="40">
      <formula>B$9&gt;=20/24</formula>
    </cfRule>
    <cfRule type="expression" dxfId="1168" priority="41">
      <formula>AND(B$9&gt;=14/24,B$9&lt;20/24)</formula>
    </cfRule>
    <cfRule type="expression" dxfId="1167" priority="42">
      <formula>AND(B$9&gt;=8/24,B$9&lt;14/24)</formula>
    </cfRule>
  </conditionalFormatting>
  <conditionalFormatting sqref="B72:AD74 AF72:AF74">
    <cfRule type="expression" dxfId="1166" priority="55">
      <formula>B72&gt;$AG72</formula>
    </cfRule>
  </conditionalFormatting>
  <conditionalFormatting sqref="B78:AD79 AF78:AF79">
    <cfRule type="expression" dxfId="1165" priority="117">
      <formula>B$9&lt;8/24</formula>
    </cfRule>
  </conditionalFormatting>
  <conditionalFormatting sqref="B81:AF81">
    <cfRule type="expression" dxfId="1164" priority="128">
      <formula>B$9&gt;=20/24</formula>
    </cfRule>
    <cfRule type="expression" dxfId="1163" priority="129">
      <formula>AND(B$9&gt;=14/24,B$9&lt;20/24)</formula>
    </cfRule>
    <cfRule type="expression" dxfId="1162" priority="130">
      <formula>AND(B$9&gt;=8/24,B$9&lt;14/24)</formula>
    </cfRule>
    <cfRule type="expression" dxfId="1161" priority="131">
      <formula>B$9&lt;8/24</formula>
    </cfRule>
  </conditionalFormatting>
  <conditionalFormatting sqref="B172:AF178">
    <cfRule type="expression" dxfId="1160" priority="44">
      <formula>B$9&gt;=20/24</formula>
    </cfRule>
    <cfRule type="expression" dxfId="1159" priority="45">
      <formula>AND(B$9&gt;=14/24,B$9&lt;20/24)</formula>
    </cfRule>
    <cfRule type="expression" dxfId="1158" priority="46">
      <formula>AND(B$9&gt;=8/24,B$9&lt;14/24)</formula>
    </cfRule>
    <cfRule type="expression" dxfId="1157" priority="47">
      <formula>B$9&lt;8/24</formula>
    </cfRule>
  </conditionalFormatting>
  <conditionalFormatting sqref="B180:AF311">
    <cfRule type="expression" dxfId="1156" priority="36">
      <formula>B$9&gt;=20/24</formula>
    </cfRule>
    <cfRule type="expression" dxfId="1155" priority="37">
      <formula>AND(B$9&gt;=14/24,B$9&lt;20/24)</formula>
    </cfRule>
    <cfRule type="expression" dxfId="1154" priority="38">
      <formula>AND(B$9&gt;=8/24,B$9&lt;14/24)</formula>
    </cfRule>
    <cfRule type="expression" dxfId="1153" priority="39">
      <formula>B$9&lt;8/24</formula>
    </cfRule>
  </conditionalFormatting>
  <conditionalFormatting sqref="B313:AF335">
    <cfRule type="expression" dxfId="1152" priority="30">
      <formula>B$9&gt;=20/24</formula>
    </cfRule>
    <cfRule type="expression" dxfId="1151" priority="31">
      <formula>AND(B$9&gt;=14/24,B$9&lt;20/24)</formula>
    </cfRule>
    <cfRule type="expression" dxfId="1150" priority="32">
      <formula>AND(B$9&gt;=8/24,B$9&lt;14/24)</formula>
    </cfRule>
    <cfRule type="expression" dxfId="1149" priority="33">
      <formula>B$9&lt;8/24</formula>
    </cfRule>
  </conditionalFormatting>
  <conditionalFormatting sqref="B337:AF340">
    <cfRule type="expression" dxfId="1148" priority="26">
      <formula>B$9&gt;=20/24</formula>
    </cfRule>
    <cfRule type="expression" dxfId="1147" priority="27">
      <formula>AND(B$9&gt;=14/24,B$9&lt;20/24)</formula>
    </cfRule>
    <cfRule type="expression" dxfId="1146" priority="28">
      <formula>AND(B$9&gt;=8/24,B$9&lt;14/24)</formula>
    </cfRule>
    <cfRule type="expression" dxfId="1145" priority="29">
      <formula>B$9&lt;8/24</formula>
    </cfRule>
  </conditionalFormatting>
  <conditionalFormatting sqref="B9:AG10">
    <cfRule type="expression" dxfId="1144" priority="22">
      <formula>B$9&gt;=20/24</formula>
    </cfRule>
    <cfRule type="expression" dxfId="1143" priority="23">
      <formula>AND(B$9&gt;=14/24,B$9&lt;20/24)</formula>
    </cfRule>
    <cfRule type="expression" dxfId="1142" priority="24">
      <formula>AND(B$9&gt;=8/24,B$9&lt;14/24)</formula>
    </cfRule>
    <cfRule type="expression" dxfId="1141" priority="25">
      <formula>B$9&lt;8/24</formula>
    </cfRule>
  </conditionalFormatting>
  <conditionalFormatting sqref="E89:Z93">
    <cfRule type="expression" dxfId="1140" priority="118">
      <formula>E$9&gt;=20/24</formula>
    </cfRule>
    <cfRule type="expression" dxfId="1139" priority="119">
      <formula>AND(E$9&gt;=14/24,E$9&lt;20/24)</formula>
    </cfRule>
    <cfRule type="expression" dxfId="1138" priority="120">
      <formula>AND(E$9&gt;=8/24,E$9&lt;14/24)</formula>
    </cfRule>
    <cfRule type="expression" dxfId="1137" priority="121">
      <formula>E$9&lt;8/24</formula>
    </cfRule>
  </conditionalFormatting>
  <conditionalFormatting sqref="E94:Z94">
    <cfRule type="expression" dxfId="1136" priority="113">
      <formula>E$9&gt;=20/24</formula>
    </cfRule>
    <cfRule type="expression" dxfId="1135" priority="114">
      <formula>AND(E$9&gt;=14/24,E$9&lt;20/24)</formula>
    </cfRule>
    <cfRule type="expression" dxfId="1134" priority="115">
      <formula>AND(E$9&gt;=8/24,E$9&lt;14/24)</formula>
    </cfRule>
    <cfRule type="expression" dxfId="1133" priority="116">
      <formula>E$9&lt;8/24</formula>
    </cfRule>
  </conditionalFormatting>
  <conditionalFormatting sqref="F89:Z91">
    <cfRule type="expression" dxfId="1132" priority="136">
      <formula>F$9&gt;=20/24</formula>
    </cfRule>
    <cfRule type="expression" dxfId="1131" priority="137">
      <formula>AND(F$9&gt;=14/24,F$9&lt;20/24)</formula>
    </cfRule>
    <cfRule type="expression" dxfId="1130" priority="138">
      <formula>AND(F$9&gt;=8/24,F$9&lt;14/24)</formula>
    </cfRule>
    <cfRule type="expression" dxfId="1129" priority="139">
      <formula>F$9&lt;8/24</formula>
    </cfRule>
  </conditionalFormatting>
  <conditionalFormatting sqref="L94:AD94 AF94">
    <cfRule type="expression" dxfId="1128" priority="132">
      <formula>L$9&gt;=20/24</formula>
    </cfRule>
    <cfRule type="expression" dxfId="1127" priority="133">
      <formula>AND(L$9&gt;=14/24,L$9&lt;20/24)</formula>
    </cfRule>
    <cfRule type="expression" dxfId="1126" priority="134">
      <formula>AND(L$9&gt;=8/24,L$9&lt;14/24)</formula>
    </cfRule>
    <cfRule type="expression" dxfId="1125" priority="135">
      <formula>L$9&lt;8/24</formula>
    </cfRule>
  </conditionalFormatting>
  <conditionalFormatting sqref="M8 S8 AB8">
    <cfRule type="expression" dxfId="1124" priority="185">
      <formula>AND(N$9&gt;=14/24,N$9&lt;20/24)</formula>
    </cfRule>
    <cfRule type="expression" dxfId="1123" priority="186">
      <formula>AND(N$9&gt;=8/24,N$9&lt;14/24)</formula>
    </cfRule>
    <cfRule type="expression" dxfId="1122" priority="187">
      <formula>N$9&lt;8/24</formula>
    </cfRule>
  </conditionalFormatting>
  <conditionalFormatting sqref="M89:Z93 AA90:AD93 AF90:AF93">
    <cfRule type="expression" dxfId="1121" priority="140">
      <formula>M$9&gt;=20/24</formula>
    </cfRule>
    <cfRule type="expression" dxfId="1120" priority="141">
      <formula>AND(M$9&gt;=14/24,M$9&lt;20/24)</formula>
    </cfRule>
    <cfRule type="expression" dxfId="1119" priority="142">
      <formula>AND(M$9&gt;=8/24,M$9&lt;14/24)</formula>
    </cfRule>
    <cfRule type="expression" dxfId="1118" priority="143">
      <formula>M$9&lt;8/24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17" priority="184">
      <formula>N$9&gt;=20/24</formula>
    </cfRule>
  </conditionalFormatting>
  <conditionalFormatting sqref="S8">
    <cfRule type="expression" dxfId="1116" priority="175">
      <formula>U$9&gt;=20/24</formula>
    </cfRule>
    <cfRule type="expression" dxfId="1115" priority="176">
      <formula>AND(U$9&gt;=14/24,U$9&lt;20/24)</formula>
    </cfRule>
    <cfRule type="expression" dxfId="1114" priority="177">
      <formula>AND(U$9&gt;=8/24,U$9&lt;14/24)</formula>
    </cfRule>
    <cfRule type="expression" dxfId="1113" priority="178">
      <formula>U$9&lt;8/24</formula>
    </cfRule>
  </conditionalFormatting>
  <conditionalFormatting sqref="AA89:AF89 AA90:AD94 AF90:AF94">
    <cfRule type="expression" dxfId="1112" priority="66">
      <formula>AA$9&gt;=20/24</formula>
    </cfRule>
    <cfRule type="expression" dxfId="1111" priority="67">
      <formula>AND(AA$9&gt;=14/24,AA$9&lt;20/24)</formula>
    </cfRule>
    <cfRule type="expression" dxfId="1110" priority="68">
      <formula>AND(AA$9&gt;=8/24,AA$9&lt;14/24)</formula>
    </cfRule>
    <cfRule type="expression" dxfId="1109" priority="69">
      <formula>AA$9&lt;8/24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A74:AD74 AF74">
    <cfRule type="expression" dxfId="1108" priority="56">
      <formula>AA$9&gt;=20/24</formula>
    </cfRule>
    <cfRule type="expression" dxfId="1107" priority="57">
      <formula>AND(AA$9&gt;=14/24,AA$9&lt;20/24)</formula>
    </cfRule>
    <cfRule type="expression" dxfId="1106" priority="58">
      <formula>AND(AA$9&gt;=8/24,AA$9&lt;14/24)</formula>
    </cfRule>
    <cfRule type="expression" dxfId="1105" priority="59">
      <formula>AA$9&lt;8/24</formula>
    </cfRule>
  </conditionalFormatting>
  <conditionalFormatting sqref="B75:Z79 AA75:AD78 B63:AD71 AF63:AF71 AF75:AF78">
    <cfRule type="expression" dxfId="1104" priority="122">
      <formula>B63&gt;$AG63</formula>
    </cfRule>
  </conditionalFormatting>
  <conditionalFormatting sqref="AB8">
    <cfRule type="expression" dxfId="1103" priority="171">
      <formula>AD$9&gt;=20/24</formula>
    </cfRule>
    <cfRule type="expression" dxfId="1102" priority="172">
      <formula>AND(AD$9&gt;=14/24,AD$9&lt;20/24)</formula>
    </cfRule>
    <cfRule type="expression" dxfId="1101" priority="173">
      <formula>AND(AD$9&gt;=8/24,AD$9&lt;14/24)</formula>
    </cfRule>
    <cfRule type="expression" dxfId="1100" priority="174">
      <formula>AD$9&lt;8/24</formula>
    </cfRule>
  </conditionalFormatting>
  <conditionalFormatting sqref="B87:D100 E89:Z100 E87:Z87 B81:Z81 AA95:AD100 B103:AF106 AF95:AF100">
    <cfRule type="expression" dxfId="1099" priority="109">
      <formula>B$9&gt;=20/24</formula>
    </cfRule>
  </conditionalFormatting>
  <conditionalFormatting sqref="B87:D100 E89:Z100 E87:Z87 B81:Z81 AA95:AD100 B103:AF106 AF95:AF100">
    <cfRule type="expression" dxfId="1098" priority="110">
      <formula>AND(B$9&gt;=14/24,B$9&lt;20/24)</formula>
    </cfRule>
    <cfRule type="expression" dxfId="1097" priority="111">
      <formula>AND(B$9&gt;=8/24,B$9&lt;14/24)</formula>
    </cfRule>
    <cfRule type="expression" dxfId="1096" priority="112">
      <formula>B$9&lt;8/24</formula>
    </cfRule>
  </conditionalFormatting>
  <conditionalFormatting sqref="AG88">
    <cfRule type="expression" dxfId="1095" priority="150">
      <formula>AG$9&gt;=20/24</formula>
    </cfRule>
    <cfRule type="expression" dxfId="1094" priority="151">
      <formula>AND(AG$9&gt;=14/24,AG$9&lt;20/24)</formula>
    </cfRule>
    <cfRule type="expression" dxfId="1093" priority="152">
      <formula>AND(AG$9&gt;=8/24,AG$9&lt;14/24)</formula>
    </cfRule>
    <cfRule type="expression" dxfId="1092" priority="153">
      <formula>AG$9&lt;8/24</formula>
    </cfRule>
  </conditionalFormatting>
  <conditionalFormatting sqref="AG101:AG102">
    <cfRule type="expression" dxfId="1091" priority="145">
      <formula>AG101&gt;$AG101</formula>
    </cfRule>
  </conditionalFormatting>
  <conditionalFormatting sqref="AG106">
    <cfRule type="expression" dxfId="1090" priority="146">
      <formula>AG$9&gt;=20/24</formula>
    </cfRule>
    <cfRule type="expression" dxfId="1089" priority="147">
      <formula>AND(AG$9&gt;=14/24,AG$9&lt;20/24)</formula>
    </cfRule>
    <cfRule type="expression" dxfId="1088" priority="148">
      <formula>AND(AG$9&gt;=8/24,AG$9&lt;14/24)</formula>
    </cfRule>
    <cfRule type="expression" dxfId="1087" priority="149">
      <formula>AG$9&lt;8/24</formula>
    </cfRule>
  </conditionalFormatting>
  <conditionalFormatting sqref="AG123">
    <cfRule type="expression" dxfId="1086" priority="167">
      <formula>AG$9&gt;=20/24</formula>
    </cfRule>
    <cfRule type="expression" dxfId="1085" priority="168">
      <formula>AND(AG$9&gt;=14/24,AG$9&lt;20/24)</formula>
    </cfRule>
    <cfRule type="expression" dxfId="1084" priority="169">
      <formula>AND(AG$9&gt;=8/24,AG$9&lt;14/24)</formula>
    </cfRule>
    <cfRule type="expression" dxfId="1083" priority="170">
      <formula>AG$9&lt;8/24</formula>
    </cfRule>
  </conditionalFormatting>
  <conditionalFormatting sqref="AH8:AI10">
    <cfRule type="expression" dxfId="1082" priority="62">
      <formula>AH$9&gt;=20/24</formula>
    </cfRule>
    <cfRule type="expression" dxfId="1081" priority="63">
      <formula>AND(AH$9&gt;=14/24,AH$9&lt;20/24)</formula>
    </cfRule>
    <cfRule type="expression" dxfId="1080" priority="64">
      <formula>AND(AH$9&gt;=8/24,AH$9&lt;14/24)</formula>
    </cfRule>
    <cfRule type="expression" dxfId="1079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1078" priority="188">
      <formula>AJ$9&gt;=20/24</formula>
    </cfRule>
    <cfRule type="expression" dxfId="1077" priority="189">
      <formula>AND(AJ$9&gt;=14/24,AJ$9&lt;20/24)</formula>
    </cfRule>
    <cfRule type="expression" dxfId="1076" priority="190">
      <formula>AND(AJ$9&gt;=8/24,AJ$9&lt;14/24)</formula>
    </cfRule>
    <cfRule type="expression" dxfId="1075" priority="191">
      <formula>AJ$9&lt;8/24</formula>
    </cfRule>
  </conditionalFormatting>
  <conditionalFormatting sqref="AL109:AN109 AL115:AN115">
    <cfRule type="expression" dxfId="1074" priority="160">
      <formula>AL$9&gt;=20/24</formula>
    </cfRule>
    <cfRule type="expression" dxfId="1073" priority="161">
      <formula>AND(AL$9&gt;=14/24,AL$9&lt;20/24)</formula>
    </cfRule>
    <cfRule type="expression" dxfId="1072" priority="162">
      <formula>AND(AL$9&gt;=8/24,AL$9&lt;14/24)</formula>
    </cfRule>
    <cfRule type="expression" dxfId="1071" priority="163">
      <formula>AL$9&lt;8/24</formula>
    </cfRule>
  </conditionalFormatting>
  <conditionalFormatting sqref="AM15:AM21 AN16:AR21">
    <cfRule type="expression" dxfId="1070" priority="84">
      <formula>AX$9&gt;=20/24</formula>
    </cfRule>
    <cfRule type="expression" dxfId="1069" priority="85">
      <formula>AND(AX$9&gt;=14/24,AX$9&lt;20/24)</formula>
    </cfRule>
    <cfRule type="expression" dxfId="1068" priority="86">
      <formula>AND(AX$9&gt;=8/24,AX$9&lt;14/24)</formula>
    </cfRule>
    <cfRule type="expression" dxfId="1067" priority="87">
      <formula>AX$9&lt;8/24</formula>
    </cfRule>
  </conditionalFormatting>
  <conditionalFormatting sqref="AN110:AN113">
    <cfRule type="expression" dxfId="1066" priority="156">
      <formula>AN$9&gt;=20/24</formula>
    </cfRule>
    <cfRule type="expression" dxfId="1065" priority="157">
      <formula>AND(AN$9&gt;=14/24,AN$9&lt;20/24)</formula>
    </cfRule>
    <cfRule type="expression" dxfId="1064" priority="158">
      <formula>AND(AN$9&gt;=8/24,AN$9&lt;14/24)</formula>
    </cfRule>
    <cfRule type="expression" dxfId="1063" priority="159">
      <formula>AN$9&lt;8/24</formula>
    </cfRule>
  </conditionalFormatting>
  <conditionalFormatting sqref="AN15:AR15">
    <cfRule type="expression" dxfId="1062" priority="72">
      <formula>U$9&gt;=20/24</formula>
    </cfRule>
    <cfRule type="expression" dxfId="1061" priority="73">
      <formula>AND(U$9&gt;=14/24,U$9&lt;20/24)</formula>
    </cfRule>
    <cfRule type="expression" dxfId="1060" priority="74">
      <formula>AND(U$9&gt;=8/24,U$9&lt;14/24)</formula>
    </cfRule>
    <cfRule type="expression" dxfId="1059" priority="75">
      <formula>U$9&lt;8/24</formula>
    </cfRule>
  </conditionalFormatting>
  <conditionalFormatting sqref="AS15">
    <cfRule type="expression" dxfId="1058" priority="80">
      <formula>AA$9&gt;=20/24</formula>
    </cfRule>
    <cfRule type="expression" dxfId="1057" priority="81">
      <formula>AND(AA$9&gt;=14/24,AA$9&lt;20/24)</formula>
    </cfRule>
    <cfRule type="expression" dxfId="1056" priority="82">
      <formula>AND(AA$9&gt;=8/24,AA$9&lt;14/24)</formula>
    </cfRule>
    <cfRule type="expression" dxfId="1055" priority="83">
      <formula>AA$9&lt;8/24</formula>
    </cfRule>
  </conditionalFormatting>
  <conditionalFormatting sqref="AS16:AS21">
    <cfRule type="expression" dxfId="1054" priority="88">
      <formula>BE$9&gt;=20/24</formula>
    </cfRule>
    <cfRule type="expression" dxfId="1053" priority="89">
      <formula>AND(BE$9&gt;=14/24,BE$9&lt;20/24)</formula>
    </cfRule>
    <cfRule type="expression" dxfId="1052" priority="90">
      <formula>AND(BE$9&gt;=8/24,BE$9&lt;14/24)</formula>
    </cfRule>
    <cfRule type="expression" dxfId="1051" priority="91">
      <formula>BE$9&lt;8/24</formula>
    </cfRule>
  </conditionalFormatting>
  <conditionalFormatting sqref="AT15 AX15:BJ15">
    <cfRule type="expression" dxfId="1050" priority="92">
      <formula>AC$9&gt;=20/24</formula>
    </cfRule>
    <cfRule type="expression" dxfId="1049" priority="93">
      <formula>AND(AC$9&gt;=14/24,AC$9&lt;20/24)</formula>
    </cfRule>
    <cfRule type="expression" dxfId="1048" priority="94">
      <formula>AND(AC$9&gt;=8/24,AC$9&lt;14/24)</formula>
    </cfRule>
    <cfRule type="expression" dxfId="1047" priority="95">
      <formula>AC$9&lt;8/24</formula>
    </cfRule>
  </conditionalFormatting>
  <conditionalFormatting sqref="AT16:AT21">
    <cfRule type="expression" dxfId="1046" priority="96">
      <formula>BG$9&gt;=20/24</formula>
    </cfRule>
    <cfRule type="expression" dxfId="1045" priority="97">
      <formula>AND(BG$9&gt;=14/24,BG$9&lt;20/24)</formula>
    </cfRule>
    <cfRule type="expression" dxfId="1044" priority="98">
      <formula>AND(BG$9&gt;=8/24,BG$9&lt;14/24)</formula>
    </cfRule>
    <cfRule type="expression" dxfId="1043" priority="99">
      <formula>BG$9&lt;8/24</formula>
    </cfRule>
  </conditionalFormatting>
  <conditionalFormatting sqref="AU15:AV15">
    <cfRule type="expression" dxfId="1042" priority="100">
      <formula>AE$9&gt;=20/24</formula>
    </cfRule>
    <cfRule type="expression" dxfId="1041" priority="101">
      <formula>AND(AE$9&gt;=14/24,AE$9&lt;20/24)</formula>
    </cfRule>
    <cfRule type="expression" dxfId="1040" priority="102">
      <formula>AND(AE$9&gt;=8/24,AE$9&lt;14/24)</formula>
    </cfRule>
    <cfRule type="expression" dxfId="1039" priority="103">
      <formula>AE$9&lt;8/24</formula>
    </cfRule>
  </conditionalFormatting>
  <conditionalFormatting sqref="AU16:BJ21">
    <cfRule type="expression" dxfId="1038" priority="104">
      <formula>BI$9&gt;=20/24</formula>
    </cfRule>
    <cfRule type="expression" dxfId="1037" priority="105">
      <formula>AND(BI$9&gt;=14/24,BI$9&lt;20/24)</formula>
    </cfRule>
    <cfRule type="expression" dxfId="1036" priority="106">
      <formula>AND(BI$9&gt;=8/24,BI$9&lt;14/24)</formula>
    </cfRule>
    <cfRule type="expression" dxfId="1035" priority="107">
      <formula>BI$9&lt;8/24</formula>
    </cfRule>
  </conditionalFormatting>
  <conditionalFormatting sqref="AW15">
    <cfRule type="expression" dxfId="1034" priority="76">
      <formula>B$9&gt;=20/24</formula>
    </cfRule>
    <cfRule type="expression" dxfId="1033" priority="77">
      <formula>AND(B$9&gt;=14/24,B$9&lt;20/24)</formula>
    </cfRule>
    <cfRule type="expression" dxfId="1032" priority="78">
      <formula>AND(B$9&gt;=8/24,B$9&lt;14/24)</formula>
    </cfRule>
    <cfRule type="expression" dxfId="1031" priority="79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CJ346"/>
  <sheetViews>
    <sheetView zoomScale="115" zoomScaleNormal="115" workbookViewId="0">
      <pane xSplit="1" ySplit="10" topLeftCell="B146" activePane="bottomRight" state="frozen"/>
      <selection activeCell="T160" sqref="T160"/>
      <selection pane="topRight" activeCell="T160" sqref="T160"/>
      <selection pane="bottomLeft" activeCell="T160" sqref="T160"/>
      <selection pane="bottomRight" activeCell="AH11" sqref="AH11:AI168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2080/10/13</v>
      </c>
      <c r="C4" s="343"/>
      <c r="D4" s="343"/>
      <c r="E4" s="344" t="str">
        <f ca="1">"2080/"&amp;"10/"&amp;INT(MID(CELL("filename",G6),FIND("]",CELL("filename",G6))+1,200))</f>
        <v>2080/10/13</v>
      </c>
      <c r="F4" s="344"/>
      <c r="G4" s="344"/>
      <c r="H4" s="344" t="str">
        <f ca="1">TEXT(E4,"dddd")</f>
        <v>Sunday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3.1</v>
      </c>
      <c r="AA5" s="30">
        <f t="shared" si="0"/>
        <v>10.5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Load=1674</v>
      </c>
      <c r="B7" s="35">
        <f t="shared" ref="B7:AF7" si="1">B126</f>
        <v>1907.1999999999996</v>
      </c>
      <c r="C7" s="35">
        <f t="shared" si="1"/>
        <v>1839.4999999999995</v>
      </c>
      <c r="D7" s="35">
        <f t="shared" si="1"/>
        <v>1857.4999999999995</v>
      </c>
      <c r="E7" s="35">
        <f t="shared" si="1"/>
        <v>1812.4999999999995</v>
      </c>
      <c r="F7" s="35">
        <f t="shared" si="1"/>
        <v>1728.2999999999995</v>
      </c>
      <c r="G7" s="35">
        <f t="shared" si="1"/>
        <v>1673.9999999999995</v>
      </c>
      <c r="H7" s="35">
        <f t="shared" si="1"/>
        <v>1728.1799999999996</v>
      </c>
      <c r="I7" s="35">
        <f t="shared" si="1"/>
        <v>1685.4999999999995</v>
      </c>
      <c r="J7" s="35">
        <f t="shared" si="1"/>
        <v>1692.5999999999992</v>
      </c>
      <c r="K7" s="35">
        <f t="shared" si="1"/>
        <v>1722.4999999999993</v>
      </c>
      <c r="L7" s="35">
        <f t="shared" si="1"/>
        <v>1749.2499999999995</v>
      </c>
      <c r="M7" s="35">
        <f t="shared" si="1"/>
        <v>1767.6499999999996</v>
      </c>
      <c r="N7" s="35">
        <f t="shared" si="1"/>
        <v>1890.5499999999993</v>
      </c>
      <c r="O7" s="35">
        <f t="shared" si="1"/>
        <v>1842.5499999999993</v>
      </c>
      <c r="P7" s="35">
        <f t="shared" si="1"/>
        <v>1831.5499999999993</v>
      </c>
      <c r="Q7" s="35">
        <f t="shared" si="1"/>
        <v>1869.9499999999994</v>
      </c>
      <c r="R7" s="35">
        <f t="shared" si="1"/>
        <v>1783.1599999999996</v>
      </c>
      <c r="S7" s="35">
        <f t="shared" si="1"/>
        <v>1799.7599999999998</v>
      </c>
      <c r="T7" s="35">
        <f t="shared" si="1"/>
        <v>1832.6</v>
      </c>
      <c r="U7" s="35">
        <f t="shared" si="1"/>
        <v>1971</v>
      </c>
      <c r="V7" s="35">
        <f t="shared" si="1"/>
        <v>1744.8999999999994</v>
      </c>
      <c r="W7" s="35">
        <f t="shared" si="1"/>
        <v>1742.5999999999995</v>
      </c>
      <c r="X7" s="35">
        <f t="shared" si="1"/>
        <v>1712.7999999999997</v>
      </c>
      <c r="Y7" s="35">
        <f t="shared" si="1"/>
        <v>1806.6999999999998</v>
      </c>
      <c r="Z7" s="35">
        <f t="shared" si="1"/>
        <v>2035.3999999999992</v>
      </c>
      <c r="AA7" s="35">
        <f t="shared" si="1"/>
        <v>2081.2999999999993</v>
      </c>
      <c r="AB7" s="35">
        <f t="shared" si="1"/>
        <v>2083.2999999999997</v>
      </c>
      <c r="AC7" s="35">
        <f t="shared" si="1"/>
        <v>1995.2999999999993</v>
      </c>
      <c r="AD7" s="35">
        <f t="shared" si="1"/>
        <v>1988.3999999999996</v>
      </c>
      <c r="AE7" s="35">
        <f t="shared" si="1"/>
        <v>1869.7</v>
      </c>
      <c r="AF7" s="35">
        <f t="shared" si="1"/>
        <v>1859.0999999999997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2791.4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2083.3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1" t="s">
        <v>19</v>
      </c>
      <c r="AI10" s="29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90</v>
      </c>
      <c r="C11" s="43">
        <v>90</v>
      </c>
      <c r="D11" s="43">
        <v>90</v>
      </c>
      <c r="E11" s="43">
        <v>90</v>
      </c>
      <c r="F11" s="43">
        <v>90</v>
      </c>
      <c r="G11" s="43">
        <v>90</v>
      </c>
      <c r="H11" s="43">
        <v>90</v>
      </c>
      <c r="I11" s="43">
        <v>90</v>
      </c>
      <c r="J11" s="43">
        <v>90</v>
      </c>
      <c r="K11" s="43">
        <v>90</v>
      </c>
      <c r="L11" s="43">
        <v>87.69</v>
      </c>
      <c r="M11" s="43">
        <v>87.69</v>
      </c>
      <c r="N11" s="43">
        <v>87.69</v>
      </c>
      <c r="O11" s="43">
        <v>87.69</v>
      </c>
      <c r="P11" s="43">
        <v>87.69</v>
      </c>
      <c r="Q11" s="43">
        <v>87.69</v>
      </c>
      <c r="R11" s="43">
        <v>87.3</v>
      </c>
      <c r="S11" s="43">
        <v>87.3</v>
      </c>
      <c r="T11" s="43">
        <v>87.6</v>
      </c>
      <c r="U11" s="43">
        <v>87.6</v>
      </c>
      <c r="V11" s="43">
        <v>87.6</v>
      </c>
      <c r="W11" s="43">
        <v>87.6</v>
      </c>
      <c r="X11" s="43">
        <v>87.6</v>
      </c>
      <c r="Y11" s="43">
        <v>87.6</v>
      </c>
      <c r="Z11" s="43">
        <v>90.5</v>
      </c>
      <c r="AA11" s="44">
        <v>90.5</v>
      </c>
      <c r="AB11" s="44">
        <v>90.5</v>
      </c>
      <c r="AC11" s="44">
        <v>90.5</v>
      </c>
      <c r="AD11" s="44">
        <v>90.5</v>
      </c>
      <c r="AE11" s="44">
        <v>90.5</v>
      </c>
      <c r="AF11" s="44">
        <v>90.5</v>
      </c>
      <c r="AG11" s="59">
        <v>86</v>
      </c>
      <c r="AH11" s="45">
        <f t="shared" ref="AH11:AH81" si="2">MAX(B11:AF11)</f>
        <v>90.5</v>
      </c>
      <c r="AI11" s="46">
        <f t="shared" ref="AI11:AI81" si="3">MIN(B11:AF11)</f>
        <v>87.3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</v>
      </c>
      <c r="C12" s="43">
        <v>90</v>
      </c>
      <c r="D12" s="43">
        <v>90</v>
      </c>
      <c r="E12" s="43">
        <v>90</v>
      </c>
      <c r="F12" s="43">
        <v>90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82</v>
      </c>
      <c r="M12" s="43">
        <v>82</v>
      </c>
      <c r="N12" s="43">
        <v>82</v>
      </c>
      <c r="O12" s="43">
        <v>82</v>
      </c>
      <c r="P12" s="43">
        <v>82</v>
      </c>
      <c r="Q12" s="43">
        <v>82</v>
      </c>
      <c r="R12" s="43">
        <v>82</v>
      </c>
      <c r="S12" s="43">
        <v>82</v>
      </c>
      <c r="T12" s="43">
        <v>83</v>
      </c>
      <c r="U12" s="43">
        <v>83</v>
      </c>
      <c r="V12" s="43">
        <v>83</v>
      </c>
      <c r="W12" s="43">
        <v>83</v>
      </c>
      <c r="X12" s="43">
        <v>83</v>
      </c>
      <c r="Y12" s="43">
        <v>83</v>
      </c>
      <c r="Z12" s="43">
        <v>89.9</v>
      </c>
      <c r="AA12" s="44">
        <v>89.9</v>
      </c>
      <c r="AB12" s="44">
        <v>89.9</v>
      </c>
      <c r="AC12" s="44">
        <v>89.9</v>
      </c>
      <c r="AD12" s="44">
        <v>90.1</v>
      </c>
      <c r="AE12" s="44">
        <v>90.1</v>
      </c>
      <c r="AF12" s="44">
        <v>90.1</v>
      </c>
      <c r="AG12" s="59">
        <v>82</v>
      </c>
      <c r="AH12" s="45">
        <f t="shared" si="2"/>
        <v>90.1</v>
      </c>
      <c r="AI12" s="46">
        <f t="shared" si="3"/>
        <v>82</v>
      </c>
      <c r="AK12" s="47"/>
      <c r="AL12" s="48" t="str">
        <f ca="1">MID(CELL("filename",C7),FIND("]",CELL("filename",C7))+1,600)</f>
        <v>13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59">
        <v>78</v>
      </c>
      <c r="AH13" s="45">
        <f t="shared" si="2"/>
        <v>0</v>
      </c>
      <c r="AI13" s="46">
        <f t="shared" si="3"/>
        <v>0</v>
      </c>
      <c r="AK13" s="47"/>
      <c r="AL13" s="48" t="str">
        <f ca="1">"Daily Load Curve(Excluding of Export) of Nepal ("&amp;A4&amp;" "&amp;B4&amp;")"</f>
        <v>Daily Load Curve(Excluding of Export) of Nepal (Nepali Date: 2080/10/13)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46.1</v>
      </c>
      <c r="C14" s="43">
        <v>46.1</v>
      </c>
      <c r="D14" s="43">
        <v>46.1</v>
      </c>
      <c r="E14" s="43">
        <v>46.1</v>
      </c>
      <c r="F14" s="43">
        <v>46.1</v>
      </c>
      <c r="G14" s="43">
        <v>46.1</v>
      </c>
      <c r="H14" s="43">
        <v>46.1</v>
      </c>
      <c r="I14" s="43">
        <v>46.1</v>
      </c>
      <c r="J14" s="43">
        <v>46.1</v>
      </c>
      <c r="K14" s="43">
        <v>46.1</v>
      </c>
      <c r="L14" s="43">
        <v>46.1</v>
      </c>
      <c r="M14" s="43">
        <v>46.1</v>
      </c>
      <c r="N14" s="43">
        <v>73</v>
      </c>
      <c r="O14" s="43">
        <v>73</v>
      </c>
      <c r="P14" s="43">
        <v>73</v>
      </c>
      <c r="Q14" s="43">
        <v>73</v>
      </c>
      <c r="R14" s="43">
        <v>73</v>
      </c>
      <c r="S14" s="43">
        <v>73</v>
      </c>
      <c r="T14" s="43">
        <v>61.6</v>
      </c>
      <c r="U14" s="43">
        <v>41.3</v>
      </c>
      <c r="V14" s="43">
        <v>41.4</v>
      </c>
      <c r="W14" s="43">
        <v>41.4</v>
      </c>
      <c r="X14" s="43">
        <v>41.4</v>
      </c>
      <c r="Y14" s="43">
        <v>41.4</v>
      </c>
      <c r="Z14" s="43">
        <v>41.4</v>
      </c>
      <c r="AA14" s="44">
        <v>41.4</v>
      </c>
      <c r="AB14" s="44">
        <v>41.4</v>
      </c>
      <c r="AC14" s="44">
        <v>41.4</v>
      </c>
      <c r="AD14" s="44">
        <v>43.8</v>
      </c>
      <c r="AE14" s="44">
        <v>43.8</v>
      </c>
      <c r="AF14" s="44">
        <v>43.8</v>
      </c>
      <c r="AG14" s="59">
        <v>77</v>
      </c>
      <c r="AH14" s="45">
        <f t="shared" si="2"/>
        <v>73</v>
      </c>
      <c r="AI14" s="46">
        <f t="shared" si="3"/>
        <v>41.3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73.8</v>
      </c>
      <c r="C15" s="43">
        <v>73.8</v>
      </c>
      <c r="D15" s="43">
        <v>73.8</v>
      </c>
      <c r="E15" s="43">
        <v>73.8</v>
      </c>
      <c r="F15" s="43">
        <v>73.8</v>
      </c>
      <c r="G15" s="43">
        <v>73.8</v>
      </c>
      <c r="H15" s="43">
        <v>73.8</v>
      </c>
      <c r="I15" s="43">
        <v>73.8</v>
      </c>
      <c r="J15" s="43">
        <v>73.8</v>
      </c>
      <c r="K15" s="43">
        <v>73.8</v>
      </c>
      <c r="L15" s="43">
        <v>73.8</v>
      </c>
      <c r="M15" s="43">
        <v>73.8</v>
      </c>
      <c r="N15" s="43">
        <v>73.8</v>
      </c>
      <c r="O15" s="43">
        <v>73.8</v>
      </c>
      <c r="P15" s="43">
        <v>73.8</v>
      </c>
      <c r="Q15" s="43">
        <v>73.8</v>
      </c>
      <c r="R15" s="43">
        <v>60.3</v>
      </c>
      <c r="S15" s="43">
        <v>60.3</v>
      </c>
      <c r="T15" s="43">
        <v>45.6</v>
      </c>
      <c r="U15" s="43">
        <v>74</v>
      </c>
      <c r="V15" s="43">
        <v>73.7</v>
      </c>
      <c r="W15" s="43">
        <v>73.7</v>
      </c>
      <c r="X15" s="43">
        <v>73.7</v>
      </c>
      <c r="Y15" s="43">
        <v>73.7</v>
      </c>
      <c r="Z15" s="43">
        <v>73.7</v>
      </c>
      <c r="AA15" s="44">
        <v>73.7</v>
      </c>
      <c r="AB15" s="44">
        <v>73.7</v>
      </c>
      <c r="AC15" s="44">
        <v>73.7</v>
      </c>
      <c r="AD15" s="44">
        <v>73.7</v>
      </c>
      <c r="AE15" s="44">
        <v>73.7</v>
      </c>
      <c r="AF15" s="44">
        <v>73.7</v>
      </c>
      <c r="AG15" s="59">
        <v>73</v>
      </c>
      <c r="AH15" s="45">
        <f t="shared" si="2"/>
        <v>74</v>
      </c>
      <c r="AI15" s="46">
        <f t="shared" si="3"/>
        <v>45.6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71</v>
      </c>
      <c r="C16" s="43">
        <v>71</v>
      </c>
      <c r="D16" s="43">
        <v>71</v>
      </c>
      <c r="E16" s="43">
        <v>71</v>
      </c>
      <c r="F16" s="43">
        <v>71</v>
      </c>
      <c r="G16" s="43">
        <v>71</v>
      </c>
      <c r="H16" s="43">
        <v>71</v>
      </c>
      <c r="I16" s="43">
        <v>71</v>
      </c>
      <c r="J16" s="43">
        <v>65.3</v>
      </c>
      <c r="K16" s="43">
        <v>65.3</v>
      </c>
      <c r="L16" s="43">
        <v>65.3</v>
      </c>
      <c r="M16" s="43">
        <v>65.3</v>
      </c>
      <c r="N16" s="43">
        <v>65.3</v>
      </c>
      <c r="O16" s="43">
        <v>65.3</v>
      </c>
      <c r="P16" s="43">
        <v>65.3</v>
      </c>
      <c r="Q16" s="43">
        <v>65.3</v>
      </c>
      <c r="R16" s="43">
        <v>65.3</v>
      </c>
      <c r="S16" s="43">
        <v>65.3</v>
      </c>
      <c r="T16" s="43">
        <v>74.400000000000006</v>
      </c>
      <c r="U16" s="43">
        <v>72.5</v>
      </c>
      <c r="V16" s="43">
        <v>72.5</v>
      </c>
      <c r="W16" s="43">
        <v>72.5</v>
      </c>
      <c r="X16" s="43">
        <v>72.5</v>
      </c>
      <c r="Y16" s="43">
        <v>72.5</v>
      </c>
      <c r="Z16" s="43">
        <v>72.599999999999994</v>
      </c>
      <c r="AA16" s="44">
        <v>72.7</v>
      </c>
      <c r="AB16" s="44">
        <v>72.7</v>
      </c>
      <c r="AC16" s="44">
        <v>72.7</v>
      </c>
      <c r="AD16" s="44">
        <v>81.400000000000006</v>
      </c>
      <c r="AE16" s="44">
        <v>81.400000000000006</v>
      </c>
      <c r="AF16" s="44">
        <v>81.400000000000006</v>
      </c>
      <c r="AG16" s="59">
        <v>71</v>
      </c>
      <c r="AH16" s="45">
        <f t="shared" si="2"/>
        <v>81.400000000000006</v>
      </c>
      <c r="AI16" s="46">
        <f t="shared" si="3"/>
        <v>65.3</v>
      </c>
      <c r="AK16" s="47"/>
      <c r="AL16" s="50" t="s">
        <v>7</v>
      </c>
      <c r="AM16" s="55">
        <f t="shared" ref="AM16:AR16" si="4">B80</f>
        <v>1721.4999999999998</v>
      </c>
      <c r="AN16" s="55">
        <f t="shared" si="4"/>
        <v>1721.7999999999997</v>
      </c>
      <c r="AO16" s="55">
        <f t="shared" si="4"/>
        <v>1721.7999999999997</v>
      </c>
      <c r="AP16" s="55">
        <f t="shared" si="4"/>
        <v>1721.7999999999997</v>
      </c>
      <c r="AQ16" s="55">
        <f t="shared" si="4"/>
        <v>1739.6999999999998</v>
      </c>
      <c r="AR16" s="55">
        <f t="shared" si="4"/>
        <v>1705.7999999999997</v>
      </c>
      <c r="AS16" s="55">
        <f>I80</f>
        <v>1735.7999999999997</v>
      </c>
      <c r="AT16" s="55">
        <f>K80</f>
        <v>1710.0999999999997</v>
      </c>
      <c r="AU16" s="55">
        <f t="shared" ref="AU16:BD16" si="5">M80</f>
        <v>1713.9499999999998</v>
      </c>
      <c r="AV16" s="55">
        <f t="shared" si="5"/>
        <v>1790.0499999999997</v>
      </c>
      <c r="AW16" s="55">
        <f t="shared" si="5"/>
        <v>1790.0499999999997</v>
      </c>
      <c r="AX16" s="55">
        <f t="shared" si="5"/>
        <v>1790.0499999999997</v>
      </c>
      <c r="AY16" s="55">
        <f t="shared" si="5"/>
        <v>1790.0499999999997</v>
      </c>
      <c r="AZ16" s="55">
        <f t="shared" si="5"/>
        <v>1768.56</v>
      </c>
      <c r="BA16" s="55">
        <f t="shared" si="5"/>
        <v>1768.56</v>
      </c>
      <c r="BB16" s="55">
        <f t="shared" si="5"/>
        <v>1830.1999999999998</v>
      </c>
      <c r="BC16" s="55">
        <f t="shared" si="5"/>
        <v>1686.7</v>
      </c>
      <c r="BD16" s="55">
        <f t="shared" si="5"/>
        <v>1655.7999999999997</v>
      </c>
      <c r="BE16" s="56">
        <f>X80</f>
        <v>1675.8999999999996</v>
      </c>
      <c r="BF16" s="56">
        <f>Z80</f>
        <v>1753.9999999999995</v>
      </c>
      <c r="BG16" s="56">
        <f>AB80</f>
        <v>1786.2999999999995</v>
      </c>
      <c r="BH16" s="56">
        <f>AD80</f>
        <v>1838.6999999999996</v>
      </c>
      <c r="BI16" s="56">
        <f>AE80</f>
        <v>1722.6</v>
      </c>
      <c r="BJ16" s="56">
        <f>AF80</f>
        <v>1735.9999999999998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52.8</v>
      </c>
      <c r="C17" s="44">
        <v>52.8</v>
      </c>
      <c r="D17" s="44">
        <v>52.8</v>
      </c>
      <c r="E17" s="44">
        <v>52.8</v>
      </c>
      <c r="F17" s="44">
        <v>52.8</v>
      </c>
      <c r="G17" s="44">
        <v>52.8</v>
      </c>
      <c r="H17" s="44">
        <v>52.8</v>
      </c>
      <c r="I17" s="44">
        <v>52.8</v>
      </c>
      <c r="J17" s="44">
        <v>52.8</v>
      </c>
      <c r="K17" s="44">
        <v>46.8</v>
      </c>
      <c r="L17" s="44">
        <v>46.8</v>
      </c>
      <c r="M17" s="44">
        <v>46.8</v>
      </c>
      <c r="N17" s="44">
        <v>55</v>
      </c>
      <c r="O17" s="44">
        <v>55</v>
      </c>
      <c r="P17" s="44">
        <v>55</v>
      </c>
      <c r="Q17" s="44">
        <v>55</v>
      </c>
      <c r="R17" s="44">
        <v>55</v>
      </c>
      <c r="S17" s="44">
        <v>55</v>
      </c>
      <c r="T17" s="44">
        <v>56.8</v>
      </c>
      <c r="U17" s="44">
        <v>56.8</v>
      </c>
      <c r="V17" s="44">
        <v>56.8</v>
      </c>
      <c r="W17" s="44">
        <v>56.8</v>
      </c>
      <c r="X17" s="44">
        <v>56.8</v>
      </c>
      <c r="Y17" s="44">
        <v>56.8</v>
      </c>
      <c r="Z17" s="44">
        <v>55.2</v>
      </c>
      <c r="AA17" s="44">
        <v>55.2</v>
      </c>
      <c r="AB17" s="44">
        <v>55.2</v>
      </c>
      <c r="AC17" s="44">
        <v>55.2</v>
      </c>
      <c r="AD17" s="44">
        <v>55.2</v>
      </c>
      <c r="AE17" s="44">
        <v>10</v>
      </c>
      <c r="AF17" s="44">
        <v>47.5</v>
      </c>
      <c r="AG17" s="59">
        <v>54</v>
      </c>
      <c r="AH17" s="45">
        <f t="shared" si="2"/>
        <v>56.8</v>
      </c>
      <c r="AI17" s="46">
        <f t="shared" si="3"/>
        <v>10</v>
      </c>
      <c r="AK17" s="47"/>
      <c r="AL17" s="50" t="s">
        <v>22</v>
      </c>
      <c r="AM17" s="55">
        <f t="shared" ref="AM17:AR17" si="6">B88</f>
        <v>242.6</v>
      </c>
      <c r="AN17" s="55">
        <f t="shared" si="6"/>
        <v>249.5</v>
      </c>
      <c r="AO17" s="55">
        <f t="shared" si="6"/>
        <v>249.5</v>
      </c>
      <c r="AP17" s="55">
        <f t="shared" si="6"/>
        <v>249.5</v>
      </c>
      <c r="AQ17" s="55">
        <f t="shared" si="6"/>
        <v>559.6</v>
      </c>
      <c r="AR17" s="55">
        <f t="shared" si="6"/>
        <v>593.5</v>
      </c>
      <c r="AS17" s="55">
        <f>I88</f>
        <v>593.5</v>
      </c>
      <c r="AT17" s="55">
        <f>K88</f>
        <v>593.5</v>
      </c>
      <c r="AU17" s="55">
        <f t="shared" ref="AU17:BD17" si="7">M88</f>
        <v>593.5</v>
      </c>
      <c r="AV17" s="55">
        <f t="shared" si="7"/>
        <v>593.5</v>
      </c>
      <c r="AW17" s="55">
        <f t="shared" si="7"/>
        <v>593.5</v>
      </c>
      <c r="AX17" s="55">
        <f t="shared" si="7"/>
        <v>593.5</v>
      </c>
      <c r="AY17" s="55">
        <f t="shared" si="7"/>
        <v>593.5</v>
      </c>
      <c r="AZ17" s="55">
        <f t="shared" si="7"/>
        <v>593.5</v>
      </c>
      <c r="BA17" s="55">
        <f t="shared" si="7"/>
        <v>593.5</v>
      </c>
      <c r="BB17" s="55">
        <f t="shared" si="7"/>
        <v>618.29999999999995</v>
      </c>
      <c r="BC17" s="55">
        <f t="shared" si="7"/>
        <v>489.4</v>
      </c>
      <c r="BD17" s="55">
        <f t="shared" si="7"/>
        <v>344</v>
      </c>
      <c r="BE17" s="56">
        <f>X88</f>
        <v>364</v>
      </c>
      <c r="BF17" s="56">
        <f>Z88</f>
        <v>314.09999999999997</v>
      </c>
      <c r="BG17" s="56">
        <f>AB88</f>
        <v>253.6</v>
      </c>
      <c r="BH17" s="56">
        <f>AD88</f>
        <v>261.8</v>
      </c>
      <c r="BI17" s="56">
        <f>AE88</f>
        <v>242</v>
      </c>
      <c r="BJ17" s="56">
        <f>AF88</f>
        <v>231.5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34</v>
      </c>
      <c r="C18" s="44">
        <v>34</v>
      </c>
      <c r="D18" s="44">
        <v>34</v>
      </c>
      <c r="E18" s="44">
        <v>34</v>
      </c>
      <c r="F18" s="44">
        <v>34</v>
      </c>
      <c r="G18" s="44">
        <v>34</v>
      </c>
      <c r="H18" s="44">
        <v>34</v>
      </c>
      <c r="I18" s="44">
        <v>34</v>
      </c>
      <c r="J18" s="44">
        <v>34</v>
      </c>
      <c r="K18" s="44">
        <v>34</v>
      </c>
      <c r="L18" s="44">
        <v>34</v>
      </c>
      <c r="M18" s="44">
        <v>34</v>
      </c>
      <c r="N18" s="44">
        <v>56</v>
      </c>
      <c r="O18" s="44">
        <v>56</v>
      </c>
      <c r="P18" s="44">
        <v>56</v>
      </c>
      <c r="Q18" s="44">
        <v>56</v>
      </c>
      <c r="R18" s="44">
        <v>56</v>
      </c>
      <c r="S18" s="44">
        <v>56</v>
      </c>
      <c r="T18" s="44">
        <v>42.1</v>
      </c>
      <c r="U18" s="44">
        <v>30.6</v>
      </c>
      <c r="V18" s="44">
        <v>21.1</v>
      </c>
      <c r="W18" s="44">
        <v>21.1</v>
      </c>
      <c r="X18" s="44">
        <v>21.1</v>
      </c>
      <c r="Y18" s="44">
        <v>21.1</v>
      </c>
      <c r="Z18" s="44">
        <v>21.6</v>
      </c>
      <c r="AA18" s="44">
        <v>21.6</v>
      </c>
      <c r="AB18" s="44">
        <v>21.6</v>
      </c>
      <c r="AC18" s="44">
        <v>21.6</v>
      </c>
      <c r="AD18" s="44">
        <v>21.6</v>
      </c>
      <c r="AE18" s="44">
        <v>21.6</v>
      </c>
      <c r="AF18" s="44">
        <v>21.6</v>
      </c>
      <c r="AG18" s="59">
        <v>52.465000000000003</v>
      </c>
      <c r="AH18" s="45">
        <f t="shared" si="2"/>
        <v>56</v>
      </c>
      <c r="AI18" s="46">
        <f t="shared" si="3"/>
        <v>21.1</v>
      </c>
      <c r="AK18" s="47"/>
      <c r="AL18" s="50" t="s">
        <v>23</v>
      </c>
      <c r="AM18" s="55">
        <f t="shared" ref="AM18:AR18" si="8">B102</f>
        <v>317.2</v>
      </c>
      <c r="AN18" s="55">
        <f t="shared" si="8"/>
        <v>317.2</v>
      </c>
      <c r="AO18" s="55">
        <f t="shared" si="8"/>
        <v>317.2</v>
      </c>
      <c r="AP18" s="55">
        <f t="shared" si="8"/>
        <v>317.2</v>
      </c>
      <c r="AQ18" s="55">
        <f t="shared" si="8"/>
        <v>317.2</v>
      </c>
      <c r="AR18" s="55">
        <f t="shared" si="8"/>
        <v>317.2</v>
      </c>
      <c r="AS18" s="55">
        <f>I102</f>
        <v>317.2</v>
      </c>
      <c r="AT18" s="55">
        <f>K102</f>
        <v>317.2</v>
      </c>
      <c r="AU18" s="55">
        <f t="shared" ref="AU18:BD18" si="9">M102</f>
        <v>317.2</v>
      </c>
      <c r="AV18" s="55">
        <f t="shared" si="9"/>
        <v>316.29999999999995</v>
      </c>
      <c r="AW18" s="55">
        <f t="shared" si="9"/>
        <v>316.29999999999995</v>
      </c>
      <c r="AX18" s="55">
        <f t="shared" si="9"/>
        <v>316.29999999999995</v>
      </c>
      <c r="AY18" s="55">
        <f t="shared" si="9"/>
        <v>316.29999999999995</v>
      </c>
      <c r="AZ18" s="55">
        <f t="shared" si="9"/>
        <v>316.29999999999995</v>
      </c>
      <c r="BA18" s="55">
        <f t="shared" si="9"/>
        <v>316.29999999999995</v>
      </c>
      <c r="BB18" s="55">
        <f t="shared" si="9"/>
        <v>312.89999999999998</v>
      </c>
      <c r="BC18" s="55">
        <f t="shared" si="9"/>
        <v>302</v>
      </c>
      <c r="BD18" s="55">
        <f t="shared" si="9"/>
        <v>303.29999999999995</v>
      </c>
      <c r="BE18" s="56">
        <f>X102</f>
        <v>303.29999999999995</v>
      </c>
      <c r="BF18" s="56">
        <f>Z102</f>
        <v>313.59999999999997</v>
      </c>
      <c r="BG18" s="56">
        <f>AB102</f>
        <v>310.89999999999998</v>
      </c>
      <c r="BH18" s="56">
        <f>AD102</f>
        <v>312.3</v>
      </c>
      <c r="BI18" s="56">
        <f>AE102</f>
        <v>295.10000000000002</v>
      </c>
      <c r="BJ18" s="56">
        <f>AF102</f>
        <v>312.09999999999997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32</v>
      </c>
      <c r="C19" s="44">
        <v>32</v>
      </c>
      <c r="D19" s="44">
        <v>32</v>
      </c>
      <c r="E19" s="44">
        <v>32</v>
      </c>
      <c r="F19" s="44">
        <v>32</v>
      </c>
      <c r="G19" s="44">
        <v>32</v>
      </c>
      <c r="H19" s="44">
        <v>32</v>
      </c>
      <c r="I19" s="44">
        <v>32</v>
      </c>
      <c r="J19" s="44">
        <v>32</v>
      </c>
      <c r="K19" s="44">
        <v>32</v>
      </c>
      <c r="L19" s="44">
        <v>39</v>
      </c>
      <c r="M19" s="44">
        <v>39</v>
      </c>
      <c r="N19" s="44">
        <v>49</v>
      </c>
      <c r="O19" s="44">
        <v>49</v>
      </c>
      <c r="P19" s="44">
        <v>49</v>
      </c>
      <c r="Q19" s="44">
        <v>49</v>
      </c>
      <c r="R19" s="44">
        <v>49</v>
      </c>
      <c r="S19" s="44">
        <v>49</v>
      </c>
      <c r="T19" s="44">
        <v>54.3</v>
      </c>
      <c r="U19" s="44">
        <v>53.1</v>
      </c>
      <c r="V19" s="44">
        <v>27.8</v>
      </c>
      <c r="W19" s="44">
        <v>27.8</v>
      </c>
      <c r="X19" s="44">
        <v>27.8</v>
      </c>
      <c r="Y19" s="44">
        <v>27.8</v>
      </c>
      <c r="Z19" s="44">
        <v>29.6</v>
      </c>
      <c r="AA19" s="44">
        <v>29.6</v>
      </c>
      <c r="AB19" s="44">
        <v>29.6</v>
      </c>
      <c r="AC19" s="44">
        <v>29.6</v>
      </c>
      <c r="AD19" s="44">
        <v>30</v>
      </c>
      <c r="AE19" s="44">
        <v>30</v>
      </c>
      <c r="AF19" s="44">
        <v>30</v>
      </c>
      <c r="AG19" s="59">
        <v>52.4</v>
      </c>
      <c r="AH19" s="45">
        <f t="shared" si="2"/>
        <v>54.3</v>
      </c>
      <c r="AI19" s="46">
        <f t="shared" si="3"/>
        <v>27.8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10.5</v>
      </c>
      <c r="BH19" s="56">
        <f>AD118</f>
        <v>0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33.5</v>
      </c>
      <c r="C20" s="44">
        <v>33.5</v>
      </c>
      <c r="D20" s="44">
        <v>33.5</v>
      </c>
      <c r="E20" s="44">
        <v>33.5</v>
      </c>
      <c r="F20" s="44">
        <v>33.5</v>
      </c>
      <c r="G20" s="44">
        <v>0</v>
      </c>
      <c r="H20" s="44">
        <v>30</v>
      </c>
      <c r="I20" s="44">
        <v>30</v>
      </c>
      <c r="J20" s="44">
        <v>30</v>
      </c>
      <c r="K20" s="44">
        <v>30</v>
      </c>
      <c r="L20" s="44">
        <v>30</v>
      </c>
      <c r="M20" s="44">
        <v>30</v>
      </c>
      <c r="N20" s="44">
        <v>30</v>
      </c>
      <c r="O20" s="44">
        <v>30</v>
      </c>
      <c r="P20" s="44">
        <v>30</v>
      </c>
      <c r="Q20" s="44">
        <v>30</v>
      </c>
      <c r="R20" s="44">
        <v>30</v>
      </c>
      <c r="S20" s="44">
        <v>30</v>
      </c>
      <c r="T20" s="44">
        <v>33</v>
      </c>
      <c r="U20" s="44">
        <v>33.4</v>
      </c>
      <c r="V20" s="44">
        <v>33.4</v>
      </c>
      <c r="W20" s="44">
        <v>33.4</v>
      </c>
      <c r="X20" s="44">
        <v>33.4</v>
      </c>
      <c r="Y20" s="44">
        <v>33.4</v>
      </c>
      <c r="Z20" s="44">
        <v>33.4</v>
      </c>
      <c r="AA20" s="44">
        <v>33.4</v>
      </c>
      <c r="AB20" s="44">
        <v>33.4</v>
      </c>
      <c r="AC20" s="44">
        <v>33.4</v>
      </c>
      <c r="AD20" s="44">
        <v>33.4</v>
      </c>
      <c r="AE20" s="44">
        <v>33.4</v>
      </c>
      <c r="AF20" s="44">
        <v>33.4</v>
      </c>
      <c r="AG20" s="59">
        <v>50</v>
      </c>
      <c r="AH20" s="45">
        <f t="shared" si="2"/>
        <v>33.5</v>
      </c>
      <c r="AI20" s="46">
        <f t="shared" si="3"/>
        <v>0</v>
      </c>
      <c r="AK20" s="47"/>
      <c r="AL20" s="50" t="s">
        <v>25</v>
      </c>
      <c r="AM20" s="55">
        <f t="shared" ref="AM20:AR20" si="12">B106</f>
        <v>51.1</v>
      </c>
      <c r="AN20" s="55">
        <f t="shared" si="12"/>
        <v>24</v>
      </c>
      <c r="AO20" s="55">
        <f t="shared" si="12"/>
        <v>24</v>
      </c>
      <c r="AP20" s="55">
        <f t="shared" si="12"/>
        <v>24</v>
      </c>
      <c r="AQ20" s="55">
        <f t="shared" si="12"/>
        <v>24</v>
      </c>
      <c r="AR20" s="55">
        <f t="shared" si="12"/>
        <v>24</v>
      </c>
      <c r="AS20" s="55">
        <f>I106</f>
        <v>24</v>
      </c>
      <c r="AT20" s="55">
        <f>K106</f>
        <v>24</v>
      </c>
      <c r="AU20" s="55">
        <f t="shared" ref="AU20:BD20" si="13">M106</f>
        <v>24</v>
      </c>
      <c r="AV20" s="55">
        <f t="shared" si="13"/>
        <v>51.7</v>
      </c>
      <c r="AW20" s="55">
        <f t="shared" si="13"/>
        <v>51.7</v>
      </c>
      <c r="AX20" s="55">
        <f t="shared" si="13"/>
        <v>51.7</v>
      </c>
      <c r="AY20" s="55">
        <f t="shared" si="13"/>
        <v>34</v>
      </c>
      <c r="AZ20" s="55">
        <f t="shared" si="13"/>
        <v>49.7</v>
      </c>
      <c r="BA20" s="55">
        <f t="shared" si="13"/>
        <v>50.3</v>
      </c>
      <c r="BB20" s="55">
        <f t="shared" si="13"/>
        <v>30</v>
      </c>
      <c r="BC20" s="55">
        <f t="shared" si="13"/>
        <v>45</v>
      </c>
      <c r="BD20" s="55">
        <f t="shared" si="13"/>
        <v>45</v>
      </c>
      <c r="BE20" s="56">
        <f>X106</f>
        <v>45</v>
      </c>
      <c r="BF20" s="56">
        <f>Z106</f>
        <v>51.2</v>
      </c>
      <c r="BG20" s="56">
        <f>AB106</f>
        <v>51.2</v>
      </c>
      <c r="BH20" s="56">
        <f>AD106</f>
        <v>51.2</v>
      </c>
      <c r="BI20" s="56">
        <f>AE106</f>
        <v>51.2</v>
      </c>
      <c r="BJ20" s="56">
        <f>AF106</f>
        <v>51.2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50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25</v>
      </c>
      <c r="C22" s="44">
        <v>25</v>
      </c>
      <c r="D22" s="44">
        <v>25</v>
      </c>
      <c r="E22" s="44">
        <v>25</v>
      </c>
      <c r="F22" s="44">
        <v>25</v>
      </c>
      <c r="G22" s="44">
        <v>25</v>
      </c>
      <c r="H22" s="44">
        <v>25</v>
      </c>
      <c r="I22" s="44">
        <v>25</v>
      </c>
      <c r="J22" s="44">
        <v>25</v>
      </c>
      <c r="K22" s="44">
        <v>25</v>
      </c>
      <c r="L22" s="44">
        <v>25</v>
      </c>
      <c r="M22" s="44">
        <v>25</v>
      </c>
      <c r="N22" s="44">
        <v>25</v>
      </c>
      <c r="O22" s="44">
        <v>25</v>
      </c>
      <c r="P22" s="44">
        <v>25</v>
      </c>
      <c r="Q22" s="44">
        <v>25</v>
      </c>
      <c r="R22" s="44">
        <v>25</v>
      </c>
      <c r="S22" s="44">
        <v>25</v>
      </c>
      <c r="T22" s="44">
        <v>39.799999999999997</v>
      </c>
      <c r="U22" s="44">
        <v>40.1</v>
      </c>
      <c r="V22" s="44">
        <v>39.799999999999997</v>
      </c>
      <c r="W22" s="44">
        <v>39.799999999999997</v>
      </c>
      <c r="X22" s="44">
        <v>39.799999999999997</v>
      </c>
      <c r="Y22" s="44">
        <v>39.799999999999997</v>
      </c>
      <c r="Z22" s="44">
        <v>45</v>
      </c>
      <c r="AA22" s="44">
        <v>45</v>
      </c>
      <c r="AB22" s="44">
        <v>45</v>
      </c>
      <c r="AC22" s="44">
        <v>36.799999999999997</v>
      </c>
      <c r="AD22" s="44">
        <v>50.9</v>
      </c>
      <c r="AE22" s="44">
        <v>50.9</v>
      </c>
      <c r="AF22" s="44">
        <v>50.9</v>
      </c>
      <c r="AG22" s="59">
        <v>48.5</v>
      </c>
      <c r="AH22" s="45">
        <f t="shared" si="2"/>
        <v>50.9</v>
      </c>
      <c r="AI22" s="46">
        <f t="shared" si="3"/>
        <v>25</v>
      </c>
      <c r="AK22" s="47"/>
      <c r="AL22" s="57" t="s">
        <v>27</v>
      </c>
      <c r="AM22" s="58">
        <f t="shared" ref="AM22:BJ22" si="16">SUM(AM16:AM21)</f>
        <v>2332.3999999999996</v>
      </c>
      <c r="AN22" s="58">
        <f t="shared" si="16"/>
        <v>2312.4999999999995</v>
      </c>
      <c r="AO22" s="58">
        <f t="shared" si="16"/>
        <v>2312.4999999999995</v>
      </c>
      <c r="AP22" s="58">
        <f t="shared" si="16"/>
        <v>2312.4999999999995</v>
      </c>
      <c r="AQ22" s="58">
        <f t="shared" si="16"/>
        <v>2640.4999999999995</v>
      </c>
      <c r="AR22" s="58">
        <f t="shared" si="16"/>
        <v>2640.4999999999995</v>
      </c>
      <c r="AS22" s="58">
        <f t="shared" si="16"/>
        <v>2670.4999999999995</v>
      </c>
      <c r="AT22" s="58">
        <f t="shared" si="16"/>
        <v>2644.7999999999993</v>
      </c>
      <c r="AU22" s="58">
        <f t="shared" si="16"/>
        <v>2648.6499999999996</v>
      </c>
      <c r="AV22" s="58">
        <f t="shared" si="16"/>
        <v>2751.5499999999993</v>
      </c>
      <c r="AW22" s="58">
        <f t="shared" si="16"/>
        <v>2751.5499999999993</v>
      </c>
      <c r="AX22" s="58">
        <f t="shared" si="16"/>
        <v>2751.5499999999993</v>
      </c>
      <c r="AY22" s="58">
        <f t="shared" si="16"/>
        <v>2733.8499999999995</v>
      </c>
      <c r="AZ22" s="58">
        <f t="shared" si="16"/>
        <v>2728.0599999999995</v>
      </c>
      <c r="BA22" s="58">
        <f t="shared" si="16"/>
        <v>2728.66</v>
      </c>
      <c r="BB22" s="58">
        <f t="shared" si="16"/>
        <v>2791.4</v>
      </c>
      <c r="BC22" s="58">
        <f t="shared" si="16"/>
        <v>2523.1</v>
      </c>
      <c r="BD22" s="58">
        <f t="shared" si="16"/>
        <v>2348.0999999999995</v>
      </c>
      <c r="BE22" s="58">
        <f t="shared" si="16"/>
        <v>2388.1999999999998</v>
      </c>
      <c r="BF22" s="58">
        <f t="shared" si="16"/>
        <v>2482.8999999999992</v>
      </c>
      <c r="BG22" s="58">
        <f t="shared" si="16"/>
        <v>2412.4999999999991</v>
      </c>
      <c r="BH22" s="58">
        <f t="shared" si="16"/>
        <v>2463.9999999999995</v>
      </c>
      <c r="BI22" s="58">
        <f t="shared" si="16"/>
        <v>2310.8999999999996</v>
      </c>
      <c r="BJ22" s="58">
        <f t="shared" si="16"/>
        <v>2330.7999999999997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27.6</v>
      </c>
      <c r="C23" s="44">
        <v>27.6</v>
      </c>
      <c r="D23" s="44">
        <v>27.6</v>
      </c>
      <c r="E23" s="44">
        <v>27.6</v>
      </c>
      <c r="F23" s="44">
        <v>37</v>
      </c>
      <c r="G23" s="44">
        <v>37</v>
      </c>
      <c r="H23" s="44">
        <v>37</v>
      </c>
      <c r="I23" s="44">
        <v>37</v>
      </c>
      <c r="J23" s="44">
        <v>37</v>
      </c>
      <c r="K23" s="44">
        <v>37</v>
      </c>
      <c r="L23" s="44">
        <v>37</v>
      </c>
      <c r="M23" s="44">
        <v>37</v>
      </c>
      <c r="N23" s="44">
        <v>46</v>
      </c>
      <c r="O23" s="44">
        <v>46</v>
      </c>
      <c r="P23" s="44">
        <v>46</v>
      </c>
      <c r="Q23" s="44">
        <v>46</v>
      </c>
      <c r="R23" s="44">
        <v>46</v>
      </c>
      <c r="S23" s="44">
        <v>46</v>
      </c>
      <c r="T23" s="44">
        <v>46.1</v>
      </c>
      <c r="U23" s="44">
        <v>23.3</v>
      </c>
      <c r="V23" s="44">
        <v>23.3</v>
      </c>
      <c r="W23" s="44">
        <v>23.3</v>
      </c>
      <c r="X23" s="44">
        <v>23.3</v>
      </c>
      <c r="Y23" s="44">
        <v>23.3</v>
      </c>
      <c r="Z23" s="44">
        <v>37.1</v>
      </c>
      <c r="AA23" s="44">
        <v>37.1</v>
      </c>
      <c r="AB23" s="44">
        <v>37.1</v>
      </c>
      <c r="AC23" s="44">
        <v>37.1</v>
      </c>
      <c r="AD23" s="44">
        <v>37</v>
      </c>
      <c r="AE23" s="44">
        <v>37</v>
      </c>
      <c r="AF23" s="44">
        <v>37</v>
      </c>
      <c r="AG23" s="59">
        <v>45</v>
      </c>
      <c r="AH23" s="45">
        <f t="shared" si="2"/>
        <v>46.1</v>
      </c>
      <c r="AI23" s="46">
        <f t="shared" si="3"/>
        <v>23.3</v>
      </c>
      <c r="AK23" s="47"/>
      <c r="AL23" s="57" t="s">
        <v>28</v>
      </c>
      <c r="AM23" s="58">
        <f t="shared" ref="AM23:AR23" si="17">B133*-1</f>
        <v>-425.20000000000005</v>
      </c>
      <c r="AN23" s="58">
        <f t="shared" si="17"/>
        <v>-473</v>
      </c>
      <c r="AO23" s="58">
        <f t="shared" si="17"/>
        <v>-455</v>
      </c>
      <c r="AP23" s="58">
        <f t="shared" si="17"/>
        <v>-500</v>
      </c>
      <c r="AQ23" s="58">
        <f t="shared" si="17"/>
        <v>-912.2</v>
      </c>
      <c r="AR23" s="58">
        <f t="shared" si="17"/>
        <v>-966.5</v>
      </c>
      <c r="AS23" s="58">
        <f>I133*-1</f>
        <v>-985</v>
      </c>
      <c r="AT23" s="58">
        <f>K133*-1</f>
        <v>-922.3</v>
      </c>
      <c r="AU23" s="58">
        <f t="shared" ref="AU23:BD23" si="18">M133*-1</f>
        <v>-881</v>
      </c>
      <c r="AV23" s="58">
        <f t="shared" si="18"/>
        <v>-861</v>
      </c>
      <c r="AW23" s="58">
        <f t="shared" si="18"/>
        <v>-909</v>
      </c>
      <c r="AX23" s="58">
        <f t="shared" si="18"/>
        <v>-920</v>
      </c>
      <c r="AY23" s="58">
        <f t="shared" si="18"/>
        <v>-863.90000000000009</v>
      </c>
      <c r="AZ23" s="58">
        <f t="shared" si="18"/>
        <v>-944.89999999999986</v>
      </c>
      <c r="BA23" s="58">
        <f t="shared" si="18"/>
        <v>-928.9</v>
      </c>
      <c r="BB23" s="58">
        <f t="shared" si="18"/>
        <v>-958.80000000000007</v>
      </c>
      <c r="BC23" s="58">
        <f t="shared" si="18"/>
        <v>-552.1</v>
      </c>
      <c r="BD23" s="58">
        <f t="shared" si="18"/>
        <v>-603.20000000000005</v>
      </c>
      <c r="BE23" s="58">
        <f>X133*-1</f>
        <v>-675.4</v>
      </c>
      <c r="BF23" s="58">
        <f>Z133*-1</f>
        <v>-447.5</v>
      </c>
      <c r="BG23" s="58">
        <f>AB133*-1</f>
        <v>-329.2</v>
      </c>
      <c r="BH23" s="58">
        <f>AD133*-1</f>
        <v>-475.59999999999997</v>
      </c>
      <c r="BI23" s="58">
        <f>AE133*-1</f>
        <v>-441.2</v>
      </c>
      <c r="BJ23" s="58">
        <f>AF133*-1</f>
        <v>-471.7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41.2</v>
      </c>
      <c r="C24" s="44">
        <v>41.2</v>
      </c>
      <c r="D24" s="44">
        <v>41.2</v>
      </c>
      <c r="E24" s="44">
        <v>41.2</v>
      </c>
      <c r="F24" s="44">
        <v>41.2</v>
      </c>
      <c r="G24" s="44">
        <v>36.200000000000003</v>
      </c>
      <c r="H24" s="44">
        <v>36.200000000000003</v>
      </c>
      <c r="I24" s="44">
        <v>36.200000000000003</v>
      </c>
      <c r="J24" s="44">
        <v>36.200000000000003</v>
      </c>
      <c r="K24" s="44">
        <v>36.200000000000003</v>
      </c>
      <c r="L24" s="44">
        <v>36.200000000000003</v>
      </c>
      <c r="M24" s="44">
        <v>36.200000000000003</v>
      </c>
      <c r="N24" s="44">
        <v>36.200000000000003</v>
      </c>
      <c r="O24" s="44">
        <v>36.200000000000003</v>
      </c>
      <c r="P24" s="44">
        <v>36.200000000000003</v>
      </c>
      <c r="Q24" s="44">
        <v>36.200000000000003</v>
      </c>
      <c r="R24" s="44">
        <v>36.200000000000003</v>
      </c>
      <c r="S24" s="44">
        <v>36.200000000000003</v>
      </c>
      <c r="T24" s="44">
        <v>45</v>
      </c>
      <c r="U24" s="44">
        <v>45.1</v>
      </c>
      <c r="V24" s="44">
        <v>45.1</v>
      </c>
      <c r="W24" s="44">
        <v>45.1</v>
      </c>
      <c r="X24" s="44">
        <v>45.1</v>
      </c>
      <c r="Y24" s="44">
        <v>45.1</v>
      </c>
      <c r="Z24" s="44">
        <v>45</v>
      </c>
      <c r="AA24" s="44">
        <v>45</v>
      </c>
      <c r="AB24" s="44">
        <v>45</v>
      </c>
      <c r="AC24" s="44">
        <v>45</v>
      </c>
      <c r="AD24" s="44">
        <v>45</v>
      </c>
      <c r="AE24" s="44">
        <v>0</v>
      </c>
      <c r="AF24" s="44">
        <v>0</v>
      </c>
      <c r="AG24" s="59">
        <v>44</v>
      </c>
      <c r="AH24" s="45">
        <f t="shared" si="2"/>
        <v>45.1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42</v>
      </c>
      <c r="C25" s="44">
        <v>42</v>
      </c>
      <c r="D25" s="44">
        <v>42</v>
      </c>
      <c r="E25" s="44">
        <v>42</v>
      </c>
      <c r="F25" s="44">
        <v>42</v>
      </c>
      <c r="G25" s="44">
        <v>42</v>
      </c>
      <c r="H25" s="44">
        <v>42</v>
      </c>
      <c r="I25" s="44">
        <v>42</v>
      </c>
      <c r="J25" s="44">
        <v>42</v>
      </c>
      <c r="K25" s="44">
        <v>42</v>
      </c>
      <c r="L25" s="44">
        <v>42</v>
      </c>
      <c r="M25" s="44">
        <v>42</v>
      </c>
      <c r="N25" s="44">
        <v>42</v>
      </c>
      <c r="O25" s="44">
        <v>42</v>
      </c>
      <c r="P25" s="44">
        <v>42</v>
      </c>
      <c r="Q25" s="44">
        <v>42</v>
      </c>
      <c r="R25" s="44">
        <v>42</v>
      </c>
      <c r="S25" s="44">
        <v>42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42</v>
      </c>
      <c r="AG25" s="59">
        <v>42</v>
      </c>
      <c r="AH25" s="45">
        <f t="shared" si="2"/>
        <v>42</v>
      </c>
      <c r="AI25" s="46">
        <f t="shared" si="3"/>
        <v>42</v>
      </c>
      <c r="AK25" s="47"/>
      <c r="AL25" s="57" t="s">
        <v>29</v>
      </c>
      <c r="AM25" s="58">
        <f t="shared" ref="AM25:BJ25" si="19">AM22+AM23</f>
        <v>1907.1999999999996</v>
      </c>
      <c r="AN25" s="58">
        <f t="shared" si="19"/>
        <v>1839.4999999999995</v>
      </c>
      <c r="AO25" s="58">
        <f t="shared" si="19"/>
        <v>1857.4999999999995</v>
      </c>
      <c r="AP25" s="58">
        <f t="shared" si="19"/>
        <v>1812.4999999999995</v>
      </c>
      <c r="AQ25" s="58">
        <f t="shared" si="19"/>
        <v>1728.2999999999995</v>
      </c>
      <c r="AR25" s="58">
        <f t="shared" si="19"/>
        <v>1673.9999999999995</v>
      </c>
      <c r="AS25" s="58">
        <f t="shared" si="19"/>
        <v>1685.4999999999995</v>
      </c>
      <c r="AT25" s="58">
        <f t="shared" si="19"/>
        <v>1722.4999999999993</v>
      </c>
      <c r="AU25" s="58">
        <f t="shared" si="19"/>
        <v>1767.6499999999996</v>
      </c>
      <c r="AV25" s="58">
        <f t="shared" si="19"/>
        <v>1890.5499999999993</v>
      </c>
      <c r="AW25" s="58">
        <f t="shared" si="19"/>
        <v>1842.5499999999993</v>
      </c>
      <c r="AX25" s="58">
        <f t="shared" si="19"/>
        <v>1831.5499999999993</v>
      </c>
      <c r="AY25" s="58">
        <f t="shared" si="19"/>
        <v>1869.9499999999994</v>
      </c>
      <c r="AZ25" s="58">
        <f t="shared" si="19"/>
        <v>1783.1599999999996</v>
      </c>
      <c r="BA25" s="58">
        <f t="shared" si="19"/>
        <v>1799.7599999999998</v>
      </c>
      <c r="BB25" s="58">
        <f t="shared" si="19"/>
        <v>1832.6</v>
      </c>
      <c r="BC25" s="58">
        <f t="shared" si="19"/>
        <v>1971</v>
      </c>
      <c r="BD25" s="58">
        <f t="shared" si="19"/>
        <v>1744.8999999999994</v>
      </c>
      <c r="BE25" s="58">
        <f t="shared" si="19"/>
        <v>1712.7999999999997</v>
      </c>
      <c r="BF25" s="58">
        <f t="shared" si="19"/>
        <v>2035.3999999999992</v>
      </c>
      <c r="BG25" s="58">
        <f t="shared" si="19"/>
        <v>2083.2999999999993</v>
      </c>
      <c r="BH25" s="58">
        <f t="shared" si="19"/>
        <v>1988.3999999999996</v>
      </c>
      <c r="BI25" s="58">
        <f t="shared" si="19"/>
        <v>1869.6999999999996</v>
      </c>
      <c r="BJ25" s="58">
        <f t="shared" si="19"/>
        <v>1859.0999999999997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40</v>
      </c>
      <c r="C26" s="44">
        <v>40</v>
      </c>
      <c r="D26" s="44">
        <v>40</v>
      </c>
      <c r="E26" s="44">
        <v>40</v>
      </c>
      <c r="F26" s="44">
        <v>40</v>
      </c>
      <c r="G26" s="44">
        <v>40</v>
      </c>
      <c r="H26" s="44">
        <v>40</v>
      </c>
      <c r="I26" s="44">
        <v>40</v>
      </c>
      <c r="J26" s="44">
        <v>35.6</v>
      </c>
      <c r="K26" s="44">
        <v>35.6</v>
      </c>
      <c r="L26" s="44">
        <v>35.6</v>
      </c>
      <c r="M26" s="44">
        <v>35.6</v>
      </c>
      <c r="N26" s="44">
        <v>35.6</v>
      </c>
      <c r="O26" s="44">
        <v>35.6</v>
      </c>
      <c r="P26" s="44">
        <v>35.6</v>
      </c>
      <c r="Q26" s="44">
        <v>35.6</v>
      </c>
      <c r="R26" s="44">
        <v>35.6</v>
      </c>
      <c r="S26" s="44">
        <v>35.6</v>
      </c>
      <c r="T26" s="44">
        <v>36</v>
      </c>
      <c r="U26" s="44">
        <v>36</v>
      </c>
      <c r="V26" s="44">
        <v>36</v>
      </c>
      <c r="W26" s="44">
        <v>36</v>
      </c>
      <c r="X26" s="44">
        <v>36</v>
      </c>
      <c r="Y26" s="44">
        <v>36</v>
      </c>
      <c r="Z26" s="44">
        <v>40</v>
      </c>
      <c r="AA26" s="44">
        <v>40</v>
      </c>
      <c r="AB26" s="44">
        <v>40</v>
      </c>
      <c r="AC26" s="44">
        <v>40</v>
      </c>
      <c r="AD26" s="44">
        <v>40</v>
      </c>
      <c r="AE26" s="44">
        <v>28.2</v>
      </c>
      <c r="AF26" s="44">
        <v>28.2</v>
      </c>
      <c r="AG26" s="59">
        <v>40</v>
      </c>
      <c r="AH26" s="45">
        <f t="shared" si="2"/>
        <v>40</v>
      </c>
      <c r="AI26" s="46">
        <f t="shared" si="3"/>
        <v>28.2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40.5</v>
      </c>
      <c r="C27" s="44">
        <v>40.5</v>
      </c>
      <c r="D27" s="44">
        <v>40.5</v>
      </c>
      <c r="E27" s="44">
        <v>40.5</v>
      </c>
      <c r="F27" s="44">
        <v>40.5</v>
      </c>
      <c r="G27" s="44">
        <v>40.5</v>
      </c>
      <c r="H27" s="44">
        <v>40.5</v>
      </c>
      <c r="I27" s="44">
        <v>40.5</v>
      </c>
      <c r="J27" s="44">
        <v>37</v>
      </c>
      <c r="K27" s="44">
        <v>37</v>
      </c>
      <c r="L27" s="44">
        <v>37</v>
      </c>
      <c r="M27" s="44">
        <v>37</v>
      </c>
      <c r="N27" s="44">
        <v>37</v>
      </c>
      <c r="O27" s="44">
        <v>37</v>
      </c>
      <c r="P27" s="44">
        <v>37</v>
      </c>
      <c r="Q27" s="44">
        <v>37</v>
      </c>
      <c r="R27" s="44">
        <v>37</v>
      </c>
      <c r="S27" s="44">
        <v>37</v>
      </c>
      <c r="T27" s="44">
        <v>37</v>
      </c>
      <c r="U27" s="44">
        <v>37</v>
      </c>
      <c r="V27" s="44">
        <v>37</v>
      </c>
      <c r="W27" s="44">
        <v>37</v>
      </c>
      <c r="X27" s="44">
        <v>37</v>
      </c>
      <c r="Y27" s="44">
        <v>37</v>
      </c>
      <c r="Z27" s="44">
        <v>40.5</v>
      </c>
      <c r="AA27" s="44">
        <v>40.5</v>
      </c>
      <c r="AB27" s="44">
        <v>40.5</v>
      </c>
      <c r="AC27" s="44">
        <v>40.5</v>
      </c>
      <c r="AD27" s="44">
        <v>40.5</v>
      </c>
      <c r="AE27" s="44">
        <v>34</v>
      </c>
      <c r="AF27" s="44">
        <v>34</v>
      </c>
      <c r="AG27" s="59">
        <v>38.46</v>
      </c>
      <c r="AH27" s="45">
        <f t="shared" si="2"/>
        <v>40.5</v>
      </c>
      <c r="AI27" s="46">
        <f t="shared" si="3"/>
        <v>34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38</v>
      </c>
      <c r="C28" s="44">
        <v>38</v>
      </c>
      <c r="D28" s="44">
        <v>38</v>
      </c>
      <c r="E28" s="44">
        <v>38</v>
      </c>
      <c r="F28" s="44">
        <v>38</v>
      </c>
      <c r="G28" s="44">
        <v>38</v>
      </c>
      <c r="H28" s="44">
        <v>38</v>
      </c>
      <c r="I28" s="44">
        <v>38</v>
      </c>
      <c r="J28" s="44">
        <v>38</v>
      </c>
      <c r="K28" s="44">
        <v>38</v>
      </c>
      <c r="L28" s="44">
        <v>38</v>
      </c>
      <c r="M28" s="44">
        <v>38</v>
      </c>
      <c r="N28" s="44">
        <v>38</v>
      </c>
      <c r="O28" s="44">
        <v>38</v>
      </c>
      <c r="P28" s="44">
        <v>38</v>
      </c>
      <c r="Q28" s="44">
        <v>38</v>
      </c>
      <c r="R28" s="44">
        <v>38</v>
      </c>
      <c r="S28" s="44">
        <v>38</v>
      </c>
      <c r="T28" s="44">
        <v>38.9</v>
      </c>
      <c r="U28" s="44">
        <v>38.9</v>
      </c>
      <c r="V28" s="44">
        <v>38.9</v>
      </c>
      <c r="W28" s="44">
        <v>38.9</v>
      </c>
      <c r="X28" s="44">
        <v>38.9</v>
      </c>
      <c r="Y28" s="44">
        <v>38.9</v>
      </c>
      <c r="Z28" s="44">
        <v>39</v>
      </c>
      <c r="AA28" s="44">
        <v>39</v>
      </c>
      <c r="AB28" s="44">
        <v>39</v>
      </c>
      <c r="AC28" s="44">
        <v>39</v>
      </c>
      <c r="AD28" s="44">
        <v>44</v>
      </c>
      <c r="AE28" s="44">
        <v>44</v>
      </c>
      <c r="AF28" s="44">
        <v>44</v>
      </c>
      <c r="AG28" s="59">
        <v>38</v>
      </c>
      <c r="AH28" s="45">
        <f t="shared" si="2"/>
        <v>44</v>
      </c>
      <c r="AI28" s="46">
        <f t="shared" si="3"/>
        <v>38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18.399999999999999</v>
      </c>
      <c r="C29" s="44">
        <v>18.399999999999999</v>
      </c>
      <c r="D29" s="44">
        <v>18.399999999999999</v>
      </c>
      <c r="E29" s="44">
        <v>18.399999999999999</v>
      </c>
      <c r="F29" s="44">
        <v>26.9</v>
      </c>
      <c r="G29" s="44">
        <v>31.5</v>
      </c>
      <c r="H29" s="44">
        <v>31.5</v>
      </c>
      <c r="I29" s="44">
        <v>31.5</v>
      </c>
      <c r="J29" s="44">
        <v>31.5</v>
      </c>
      <c r="K29" s="44">
        <v>31.5</v>
      </c>
      <c r="L29" s="44">
        <v>31.5</v>
      </c>
      <c r="M29" s="44">
        <v>31.5</v>
      </c>
      <c r="N29" s="44">
        <v>31.5</v>
      </c>
      <c r="O29" s="44">
        <v>31.5</v>
      </c>
      <c r="P29" s="44">
        <v>31.5</v>
      </c>
      <c r="Q29" s="44">
        <v>31.5</v>
      </c>
      <c r="R29" s="44">
        <v>37</v>
      </c>
      <c r="S29" s="44">
        <v>37</v>
      </c>
      <c r="T29" s="44">
        <v>37.1</v>
      </c>
      <c r="U29" s="44">
        <v>19.5</v>
      </c>
      <c r="V29" s="44">
        <v>19.5</v>
      </c>
      <c r="W29" s="44">
        <v>19.5</v>
      </c>
      <c r="X29" s="44">
        <v>19.5</v>
      </c>
      <c r="Y29" s="44">
        <v>19.5</v>
      </c>
      <c r="Z29" s="44">
        <v>31</v>
      </c>
      <c r="AA29" s="44">
        <v>31</v>
      </c>
      <c r="AB29" s="44">
        <v>31</v>
      </c>
      <c r="AC29" s="44">
        <v>31</v>
      </c>
      <c r="AD29" s="44">
        <v>30.9</v>
      </c>
      <c r="AE29" s="44">
        <v>30.9</v>
      </c>
      <c r="AF29" s="44">
        <v>30.9</v>
      </c>
      <c r="AG29" s="59">
        <v>36</v>
      </c>
      <c r="AH29" s="45">
        <f t="shared" si="2"/>
        <v>37.1</v>
      </c>
      <c r="AI29" s="46">
        <f t="shared" si="3"/>
        <v>18.399999999999999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17</v>
      </c>
      <c r="C30" s="44">
        <v>17</v>
      </c>
      <c r="D30" s="44">
        <v>17</v>
      </c>
      <c r="E30" s="44">
        <v>17</v>
      </c>
      <c r="F30" s="44">
        <v>17</v>
      </c>
      <c r="G30" s="44">
        <v>17</v>
      </c>
      <c r="H30" s="44">
        <v>17</v>
      </c>
      <c r="I30" s="44">
        <v>17</v>
      </c>
      <c r="J30" s="44">
        <v>17</v>
      </c>
      <c r="K30" s="44">
        <v>17</v>
      </c>
      <c r="L30" s="44">
        <v>17</v>
      </c>
      <c r="M30" s="44">
        <v>17</v>
      </c>
      <c r="N30" s="44">
        <v>17</v>
      </c>
      <c r="O30" s="44">
        <v>17</v>
      </c>
      <c r="P30" s="44">
        <v>17</v>
      </c>
      <c r="Q30" s="44">
        <v>17</v>
      </c>
      <c r="R30" s="44">
        <v>20</v>
      </c>
      <c r="S30" s="44">
        <v>20</v>
      </c>
      <c r="T30" s="44">
        <v>29</v>
      </c>
      <c r="U30" s="44">
        <v>29.2</v>
      </c>
      <c r="V30" s="44">
        <v>29.2</v>
      </c>
      <c r="W30" s="44">
        <v>29.2</v>
      </c>
      <c r="X30" s="44">
        <v>29.2</v>
      </c>
      <c r="Y30" s="44">
        <v>29.2</v>
      </c>
      <c r="Z30" s="44">
        <v>33</v>
      </c>
      <c r="AA30" s="44">
        <v>33</v>
      </c>
      <c r="AB30" s="44">
        <v>33</v>
      </c>
      <c r="AC30" s="44">
        <v>36</v>
      </c>
      <c r="AD30" s="44">
        <v>36</v>
      </c>
      <c r="AE30" s="44">
        <v>36</v>
      </c>
      <c r="AF30" s="44">
        <v>36</v>
      </c>
      <c r="AG30" s="59">
        <v>35.5</v>
      </c>
      <c r="AH30" s="45">
        <f t="shared" si="2"/>
        <v>36</v>
      </c>
      <c r="AI30" s="46">
        <f t="shared" si="3"/>
        <v>17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10.8</v>
      </c>
      <c r="C31" s="44">
        <v>10.8</v>
      </c>
      <c r="D31" s="44">
        <v>10.8</v>
      </c>
      <c r="E31" s="44">
        <v>10.8</v>
      </c>
      <c r="F31" s="44">
        <v>10.8</v>
      </c>
      <c r="G31" s="44">
        <v>10.8</v>
      </c>
      <c r="H31" s="44">
        <v>10.8</v>
      </c>
      <c r="I31" s="44">
        <v>10.8</v>
      </c>
      <c r="J31" s="44">
        <v>10.8</v>
      </c>
      <c r="K31" s="44">
        <v>10.8</v>
      </c>
      <c r="L31" s="44">
        <v>10.8</v>
      </c>
      <c r="M31" s="44">
        <v>10.8</v>
      </c>
      <c r="N31" s="44">
        <v>10.8</v>
      </c>
      <c r="O31" s="44">
        <v>10.8</v>
      </c>
      <c r="P31" s="44">
        <v>10.8</v>
      </c>
      <c r="Q31" s="44">
        <v>10.8</v>
      </c>
      <c r="R31" s="44">
        <v>10.8</v>
      </c>
      <c r="S31" s="44">
        <v>10.8</v>
      </c>
      <c r="T31" s="44">
        <v>10.4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10.5</v>
      </c>
      <c r="AF31" s="44">
        <v>10.5</v>
      </c>
      <c r="AG31" s="59">
        <v>32</v>
      </c>
      <c r="AH31" s="45">
        <f t="shared" si="2"/>
        <v>10.8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17</v>
      </c>
      <c r="C33" s="44">
        <v>17</v>
      </c>
      <c r="D33" s="44">
        <v>17</v>
      </c>
      <c r="E33" s="44">
        <v>17</v>
      </c>
      <c r="F33" s="44">
        <v>17</v>
      </c>
      <c r="G33" s="44">
        <v>17</v>
      </c>
      <c r="H33" s="44">
        <v>17</v>
      </c>
      <c r="I33" s="44">
        <v>17</v>
      </c>
      <c r="J33" s="44">
        <v>17</v>
      </c>
      <c r="K33" s="44">
        <v>17</v>
      </c>
      <c r="L33" s="44">
        <v>20.36</v>
      </c>
      <c r="M33" s="44">
        <v>20.36</v>
      </c>
      <c r="N33" s="44">
        <v>20.36</v>
      </c>
      <c r="O33" s="44">
        <v>20.36</v>
      </c>
      <c r="P33" s="44">
        <v>20.36</v>
      </c>
      <c r="Q33" s="44">
        <v>20.36</v>
      </c>
      <c r="R33" s="44">
        <v>20.36</v>
      </c>
      <c r="S33" s="44">
        <v>20.36</v>
      </c>
      <c r="T33" s="44">
        <v>26</v>
      </c>
      <c r="U33" s="44">
        <v>20.100000000000001</v>
      </c>
      <c r="V33" s="44">
        <v>17</v>
      </c>
      <c r="W33" s="44">
        <v>17</v>
      </c>
      <c r="X33" s="44">
        <v>17</v>
      </c>
      <c r="Y33" s="44">
        <v>17</v>
      </c>
      <c r="Z33" s="44">
        <v>17</v>
      </c>
      <c r="AA33" s="44">
        <v>17</v>
      </c>
      <c r="AB33" s="44">
        <v>17</v>
      </c>
      <c r="AC33" s="44">
        <v>17</v>
      </c>
      <c r="AD33" s="44">
        <v>17</v>
      </c>
      <c r="AE33" s="44">
        <v>17</v>
      </c>
      <c r="AF33" s="44">
        <v>17</v>
      </c>
      <c r="AG33" s="59">
        <v>29.04</v>
      </c>
      <c r="AH33" s="45">
        <f t="shared" si="2"/>
        <v>26</v>
      </c>
      <c r="AI33" s="46">
        <f t="shared" si="3"/>
        <v>17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16.8</v>
      </c>
      <c r="C34" s="44">
        <v>16.8</v>
      </c>
      <c r="D34" s="44">
        <v>16.8</v>
      </c>
      <c r="E34" s="44">
        <v>16.8</v>
      </c>
      <c r="F34" s="44">
        <v>16.8</v>
      </c>
      <c r="G34" s="44">
        <v>16.8</v>
      </c>
      <c r="H34" s="44">
        <v>16.8</v>
      </c>
      <c r="I34" s="44">
        <v>16.8</v>
      </c>
      <c r="J34" s="44">
        <v>16.8</v>
      </c>
      <c r="K34" s="44">
        <v>16.8</v>
      </c>
      <c r="L34" s="44">
        <v>20.6</v>
      </c>
      <c r="M34" s="44">
        <v>20.6</v>
      </c>
      <c r="N34" s="44">
        <v>20.6</v>
      </c>
      <c r="O34" s="44">
        <v>20.6</v>
      </c>
      <c r="P34" s="44">
        <v>20.6</v>
      </c>
      <c r="Q34" s="44">
        <v>20.6</v>
      </c>
      <c r="R34" s="44">
        <v>20.6</v>
      </c>
      <c r="S34" s="44">
        <v>20.6</v>
      </c>
      <c r="T34" s="44">
        <v>28.4</v>
      </c>
      <c r="U34" s="44">
        <v>20</v>
      </c>
      <c r="V34" s="44">
        <v>16.100000000000001</v>
      </c>
      <c r="W34" s="44">
        <v>16.100000000000001</v>
      </c>
      <c r="X34" s="44">
        <v>16.100000000000001</v>
      </c>
      <c r="Y34" s="44">
        <v>16.100000000000001</v>
      </c>
      <c r="Z34" s="44">
        <v>16.100000000000001</v>
      </c>
      <c r="AA34" s="44">
        <v>16.100000000000001</v>
      </c>
      <c r="AB34" s="44">
        <v>16.100000000000001</v>
      </c>
      <c r="AC34" s="44">
        <v>16.100000000000001</v>
      </c>
      <c r="AD34" s="44">
        <v>16.100000000000001</v>
      </c>
      <c r="AE34" s="44">
        <v>16.100000000000001</v>
      </c>
      <c r="AF34" s="44">
        <v>16.100000000000001</v>
      </c>
      <c r="AG34" s="59">
        <v>28.1</v>
      </c>
      <c r="AH34" s="45">
        <f t="shared" si="2"/>
        <v>28.4</v>
      </c>
      <c r="AI34" s="46">
        <f t="shared" si="3"/>
        <v>16.100000000000001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26.2</v>
      </c>
      <c r="C35" s="44">
        <v>26.2</v>
      </c>
      <c r="D35" s="44">
        <v>26.2</v>
      </c>
      <c r="E35" s="44">
        <v>26.2</v>
      </c>
      <c r="F35" s="44">
        <v>26.2</v>
      </c>
      <c r="G35" s="44">
        <v>26.2</v>
      </c>
      <c r="H35" s="44">
        <v>26.2</v>
      </c>
      <c r="I35" s="44">
        <v>26.2</v>
      </c>
      <c r="J35" s="44">
        <v>25.1</v>
      </c>
      <c r="K35" s="44">
        <v>25.1</v>
      </c>
      <c r="L35" s="44">
        <v>25.1</v>
      </c>
      <c r="M35" s="44">
        <v>25.1</v>
      </c>
      <c r="N35" s="44">
        <v>25.1</v>
      </c>
      <c r="O35" s="44">
        <v>25.1</v>
      </c>
      <c r="P35" s="44">
        <v>25.1</v>
      </c>
      <c r="Q35" s="44">
        <v>25.1</v>
      </c>
      <c r="R35" s="44">
        <v>25.1</v>
      </c>
      <c r="S35" s="44">
        <v>25.1</v>
      </c>
      <c r="T35" s="44">
        <v>26.4</v>
      </c>
      <c r="U35" s="44">
        <v>0</v>
      </c>
      <c r="V35" s="44">
        <v>26.6</v>
      </c>
      <c r="W35" s="44">
        <v>26.6</v>
      </c>
      <c r="X35" s="44">
        <v>26.6</v>
      </c>
      <c r="Y35" s="44">
        <v>26.6</v>
      </c>
      <c r="Z35" s="44">
        <v>26.3</v>
      </c>
      <c r="AA35" s="44">
        <v>26.3</v>
      </c>
      <c r="AB35" s="44">
        <v>26.3</v>
      </c>
      <c r="AC35" s="44">
        <v>26.3</v>
      </c>
      <c r="AD35" s="44">
        <v>26.3</v>
      </c>
      <c r="AE35" s="44">
        <v>26.3</v>
      </c>
      <c r="AF35" s="44">
        <v>26.3</v>
      </c>
      <c r="AG35" s="59">
        <v>27</v>
      </c>
      <c r="AH35" s="45">
        <f t="shared" si="2"/>
        <v>26.6</v>
      </c>
      <c r="AI35" s="46">
        <f t="shared" si="3"/>
        <v>0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12.9</v>
      </c>
      <c r="C36" s="44">
        <v>12.9</v>
      </c>
      <c r="D36" s="44">
        <v>12.9</v>
      </c>
      <c r="E36" s="44">
        <v>12.9</v>
      </c>
      <c r="F36" s="44">
        <v>12.9</v>
      </c>
      <c r="G36" s="44">
        <v>12.9</v>
      </c>
      <c r="H36" s="44">
        <v>12.9</v>
      </c>
      <c r="I36" s="44">
        <v>12.9</v>
      </c>
      <c r="J36" s="44">
        <v>12.9</v>
      </c>
      <c r="K36" s="44">
        <v>12.9</v>
      </c>
      <c r="L36" s="44">
        <v>12.9</v>
      </c>
      <c r="M36" s="44">
        <v>12.9</v>
      </c>
      <c r="N36" s="44">
        <v>12.9</v>
      </c>
      <c r="O36" s="44">
        <v>12.9</v>
      </c>
      <c r="P36" s="44">
        <v>12.9</v>
      </c>
      <c r="Q36" s="44">
        <v>12.9</v>
      </c>
      <c r="R36" s="44">
        <v>12.9</v>
      </c>
      <c r="S36" s="44">
        <v>12.9</v>
      </c>
      <c r="T36" s="44">
        <v>13.1</v>
      </c>
      <c r="U36" s="44">
        <v>13.1</v>
      </c>
      <c r="V36" s="44">
        <v>13.1</v>
      </c>
      <c r="W36" s="44">
        <v>13.1</v>
      </c>
      <c r="X36" s="44">
        <v>13.1</v>
      </c>
      <c r="Y36" s="44">
        <v>13.1</v>
      </c>
      <c r="Z36" s="44">
        <v>13.1</v>
      </c>
      <c r="AA36" s="44">
        <v>13.1</v>
      </c>
      <c r="AB36" s="44">
        <v>13.1</v>
      </c>
      <c r="AC36" s="44">
        <v>13.1</v>
      </c>
      <c r="AD36" s="44">
        <v>13</v>
      </c>
      <c r="AE36" s="44">
        <v>0</v>
      </c>
      <c r="AF36" s="44">
        <v>0</v>
      </c>
      <c r="AG36" s="59">
        <v>25</v>
      </c>
      <c r="AH36" s="45">
        <f t="shared" si="2"/>
        <v>13.1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20.6</v>
      </c>
      <c r="C37" s="44">
        <v>20.6</v>
      </c>
      <c r="D37" s="44">
        <v>20.6</v>
      </c>
      <c r="E37" s="44">
        <v>20.6</v>
      </c>
      <c r="F37" s="44">
        <v>20.6</v>
      </c>
      <c r="G37" s="44">
        <v>20.6</v>
      </c>
      <c r="H37" s="44">
        <v>20.6</v>
      </c>
      <c r="I37" s="44">
        <v>20.6</v>
      </c>
      <c r="J37" s="44">
        <v>20.6</v>
      </c>
      <c r="K37" s="44">
        <v>20.6</v>
      </c>
      <c r="L37" s="44">
        <v>20.6</v>
      </c>
      <c r="M37" s="44">
        <v>20.6</v>
      </c>
      <c r="N37" s="44">
        <v>20.6</v>
      </c>
      <c r="O37" s="44">
        <v>20.6</v>
      </c>
      <c r="P37" s="44">
        <v>20.6</v>
      </c>
      <c r="Q37" s="44">
        <v>20.6</v>
      </c>
      <c r="R37" s="44">
        <v>20.6</v>
      </c>
      <c r="S37" s="44">
        <v>20.6</v>
      </c>
      <c r="T37" s="44">
        <v>12.2</v>
      </c>
      <c r="U37" s="44">
        <v>12.2</v>
      </c>
      <c r="V37" s="44">
        <v>18</v>
      </c>
      <c r="W37" s="44">
        <v>18</v>
      </c>
      <c r="X37" s="44">
        <v>18</v>
      </c>
      <c r="Y37" s="44">
        <v>18</v>
      </c>
      <c r="Z37" s="44">
        <v>0</v>
      </c>
      <c r="AA37" s="44">
        <v>0</v>
      </c>
      <c r="AB37" s="44">
        <v>0</v>
      </c>
      <c r="AC37" s="44">
        <v>12</v>
      </c>
      <c r="AD37" s="44">
        <v>23.8</v>
      </c>
      <c r="AE37" s="44">
        <v>24.1</v>
      </c>
      <c r="AF37" s="44">
        <v>24.1</v>
      </c>
      <c r="AG37" s="59">
        <v>25</v>
      </c>
      <c r="AH37" s="45">
        <f t="shared" si="2"/>
        <v>24.1</v>
      </c>
      <c r="AI37" s="46">
        <f t="shared" si="3"/>
        <v>0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7.3</v>
      </c>
      <c r="C38" s="44">
        <v>7.3</v>
      </c>
      <c r="D38" s="44">
        <v>7.3</v>
      </c>
      <c r="E38" s="44">
        <v>7.3</v>
      </c>
      <c r="F38" s="44">
        <v>7.3</v>
      </c>
      <c r="G38" s="44">
        <v>7.3</v>
      </c>
      <c r="H38" s="44">
        <v>7.3</v>
      </c>
      <c r="I38" s="44">
        <v>7.3</v>
      </c>
      <c r="J38" s="44">
        <v>7.3</v>
      </c>
      <c r="K38" s="44">
        <v>7.3</v>
      </c>
      <c r="L38" s="44">
        <v>7.3</v>
      </c>
      <c r="M38" s="44">
        <v>7.3</v>
      </c>
      <c r="N38" s="44">
        <v>7.3</v>
      </c>
      <c r="O38" s="44">
        <v>7.3</v>
      </c>
      <c r="P38" s="44">
        <v>7.3</v>
      </c>
      <c r="Q38" s="44">
        <v>7.3</v>
      </c>
      <c r="R38" s="44">
        <v>7.3</v>
      </c>
      <c r="S38" s="44">
        <v>7.3</v>
      </c>
      <c r="T38" s="44">
        <v>19.5</v>
      </c>
      <c r="U38" s="44">
        <v>12.8</v>
      </c>
      <c r="V38" s="44">
        <v>12.8</v>
      </c>
      <c r="W38" s="44">
        <v>12.8</v>
      </c>
      <c r="X38" s="44">
        <v>12.8</v>
      </c>
      <c r="Y38" s="44">
        <v>12.8</v>
      </c>
      <c r="Z38" s="44">
        <v>20.8</v>
      </c>
      <c r="AA38" s="44">
        <v>20.8</v>
      </c>
      <c r="AB38" s="44">
        <v>20.8</v>
      </c>
      <c r="AC38" s="44">
        <v>20.8</v>
      </c>
      <c r="AD38" s="44">
        <v>21</v>
      </c>
      <c r="AE38" s="44">
        <v>21</v>
      </c>
      <c r="AF38" s="44">
        <v>21</v>
      </c>
      <c r="AG38" s="59">
        <v>25</v>
      </c>
      <c r="AH38" s="45">
        <f t="shared" si="2"/>
        <v>21</v>
      </c>
      <c r="AI38" s="46">
        <f t="shared" si="3"/>
        <v>7.3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24</v>
      </c>
      <c r="C39" s="44">
        <v>24</v>
      </c>
      <c r="D39" s="44">
        <v>24</v>
      </c>
      <c r="E39" s="44">
        <v>24</v>
      </c>
      <c r="F39" s="44">
        <v>24</v>
      </c>
      <c r="G39" s="44">
        <v>24</v>
      </c>
      <c r="H39" s="44">
        <v>24</v>
      </c>
      <c r="I39" s="44">
        <v>24</v>
      </c>
      <c r="J39" s="44">
        <v>24</v>
      </c>
      <c r="K39" s="44">
        <v>20.5</v>
      </c>
      <c r="L39" s="44">
        <v>20.5</v>
      </c>
      <c r="M39" s="44">
        <v>20.5</v>
      </c>
      <c r="N39" s="44">
        <v>20.5</v>
      </c>
      <c r="O39" s="44">
        <v>20.5</v>
      </c>
      <c r="P39" s="44">
        <v>20.5</v>
      </c>
      <c r="Q39" s="44">
        <v>20.5</v>
      </c>
      <c r="R39" s="44">
        <v>20.5</v>
      </c>
      <c r="S39" s="44">
        <v>20.5</v>
      </c>
      <c r="T39" s="44">
        <v>25.6</v>
      </c>
      <c r="U39" s="44">
        <v>25.6</v>
      </c>
      <c r="V39" s="44">
        <v>25.6</v>
      </c>
      <c r="W39" s="44">
        <v>25.6</v>
      </c>
      <c r="X39" s="44">
        <v>25.6</v>
      </c>
      <c r="Y39" s="44">
        <v>25.6</v>
      </c>
      <c r="Z39" s="44">
        <v>25.6</v>
      </c>
      <c r="AA39" s="44">
        <v>25.6</v>
      </c>
      <c r="AB39" s="44">
        <v>25.6</v>
      </c>
      <c r="AC39" s="44">
        <v>25.6</v>
      </c>
      <c r="AD39" s="44">
        <v>25.6</v>
      </c>
      <c r="AE39" s="44">
        <v>25.6</v>
      </c>
      <c r="AF39" s="44">
        <v>25.6</v>
      </c>
      <c r="AG39" s="59">
        <v>25</v>
      </c>
      <c r="AH39" s="45">
        <f t="shared" si="2"/>
        <v>25.6</v>
      </c>
      <c r="AI39" s="46">
        <f t="shared" si="3"/>
        <v>20.5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25</v>
      </c>
      <c r="E40" s="44">
        <v>25</v>
      </c>
      <c r="F40" s="44">
        <v>25</v>
      </c>
      <c r="G40" s="44">
        <v>25</v>
      </c>
      <c r="H40" s="44">
        <v>25</v>
      </c>
      <c r="I40" s="44">
        <v>25</v>
      </c>
      <c r="J40" s="44">
        <v>25</v>
      </c>
      <c r="K40" s="44">
        <v>25</v>
      </c>
      <c r="L40" s="44">
        <v>25</v>
      </c>
      <c r="M40" s="44">
        <v>25</v>
      </c>
      <c r="N40" s="44">
        <v>25</v>
      </c>
      <c r="O40" s="44">
        <v>25</v>
      </c>
      <c r="P40" s="44">
        <v>25</v>
      </c>
      <c r="Q40" s="44">
        <v>25</v>
      </c>
      <c r="R40" s="44">
        <v>25</v>
      </c>
      <c r="S40" s="44">
        <v>25</v>
      </c>
      <c r="T40" s="44">
        <v>25</v>
      </c>
      <c r="U40" s="44">
        <v>25</v>
      </c>
      <c r="V40" s="44">
        <v>25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25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20.6</v>
      </c>
      <c r="C41" s="44">
        <v>20.6</v>
      </c>
      <c r="D41" s="44">
        <v>20.6</v>
      </c>
      <c r="E41" s="44">
        <v>20.6</v>
      </c>
      <c r="F41" s="44">
        <v>20.6</v>
      </c>
      <c r="G41" s="44">
        <v>20.6</v>
      </c>
      <c r="H41" s="44">
        <v>20.6</v>
      </c>
      <c r="I41" s="44">
        <v>20.6</v>
      </c>
      <c r="J41" s="44">
        <v>20.6</v>
      </c>
      <c r="K41" s="44">
        <v>20.6</v>
      </c>
      <c r="L41" s="44">
        <v>20.6</v>
      </c>
      <c r="M41" s="44">
        <v>20.6</v>
      </c>
      <c r="N41" s="44">
        <v>20.6</v>
      </c>
      <c r="O41" s="44">
        <v>20.6</v>
      </c>
      <c r="P41" s="44">
        <v>20.6</v>
      </c>
      <c r="Q41" s="44">
        <v>20.6</v>
      </c>
      <c r="R41" s="44">
        <v>20.6</v>
      </c>
      <c r="S41" s="44">
        <v>20.6</v>
      </c>
      <c r="T41" s="44">
        <v>24.4</v>
      </c>
      <c r="U41" s="44">
        <v>0</v>
      </c>
      <c r="V41" s="44">
        <v>0</v>
      </c>
      <c r="W41" s="44">
        <v>0</v>
      </c>
      <c r="X41" s="44">
        <v>20.100000000000001</v>
      </c>
      <c r="Y41" s="44">
        <v>20.100000000000001</v>
      </c>
      <c r="Z41" s="44">
        <v>21.3</v>
      </c>
      <c r="AA41" s="44">
        <v>21</v>
      </c>
      <c r="AB41" s="44">
        <v>24.1</v>
      </c>
      <c r="AC41" s="44">
        <v>24.1</v>
      </c>
      <c r="AD41" s="44">
        <v>24.1</v>
      </c>
      <c r="AE41" s="44">
        <v>24.1</v>
      </c>
      <c r="AF41" s="44">
        <v>0</v>
      </c>
      <c r="AG41" s="59">
        <v>24</v>
      </c>
      <c r="AH41" s="45">
        <f t="shared" si="2"/>
        <v>24.4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24.5</v>
      </c>
      <c r="C42" s="44">
        <v>24.5</v>
      </c>
      <c r="D42" s="44">
        <v>24.5</v>
      </c>
      <c r="E42" s="44">
        <v>24.5</v>
      </c>
      <c r="F42" s="44">
        <v>24.5</v>
      </c>
      <c r="G42" s="44">
        <v>24.5</v>
      </c>
      <c r="H42" s="44">
        <v>24.5</v>
      </c>
      <c r="I42" s="44">
        <v>24.5</v>
      </c>
      <c r="J42" s="44">
        <v>24.5</v>
      </c>
      <c r="K42" s="44">
        <v>24.5</v>
      </c>
      <c r="L42" s="44">
        <v>24.5</v>
      </c>
      <c r="M42" s="44">
        <v>24.5</v>
      </c>
      <c r="N42" s="44">
        <v>24.5</v>
      </c>
      <c r="O42" s="44">
        <v>24.5</v>
      </c>
      <c r="P42" s="44">
        <v>24.5</v>
      </c>
      <c r="Q42" s="44">
        <v>24.5</v>
      </c>
      <c r="R42" s="44">
        <v>24.5</v>
      </c>
      <c r="S42" s="44">
        <v>24.5</v>
      </c>
      <c r="T42" s="44">
        <v>24.6</v>
      </c>
      <c r="U42" s="44">
        <v>24.6</v>
      </c>
      <c r="V42" s="44">
        <v>24.6</v>
      </c>
      <c r="W42" s="44">
        <v>24.6</v>
      </c>
      <c r="X42" s="44">
        <v>24.6</v>
      </c>
      <c r="Y42" s="44">
        <v>24.6</v>
      </c>
      <c r="Z42" s="44">
        <v>24.6</v>
      </c>
      <c r="AA42" s="44">
        <v>24.6</v>
      </c>
      <c r="AB42" s="44">
        <v>24.6</v>
      </c>
      <c r="AC42" s="44">
        <v>24.6</v>
      </c>
      <c r="AD42" s="44">
        <v>25</v>
      </c>
      <c r="AE42" s="44">
        <v>25</v>
      </c>
      <c r="AF42" s="44">
        <v>25</v>
      </c>
      <c r="AG42" s="59">
        <v>23.5</v>
      </c>
      <c r="AH42" s="45">
        <f t="shared" si="2"/>
        <v>25</v>
      </c>
      <c r="AI42" s="46">
        <f t="shared" si="3"/>
        <v>24.5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12</v>
      </c>
      <c r="C43" s="44">
        <v>12</v>
      </c>
      <c r="D43" s="44">
        <v>12</v>
      </c>
      <c r="E43" s="44">
        <v>12</v>
      </c>
      <c r="F43" s="44">
        <v>12</v>
      </c>
      <c r="G43" s="44">
        <v>12</v>
      </c>
      <c r="H43" s="44">
        <v>12</v>
      </c>
      <c r="I43" s="44">
        <v>12</v>
      </c>
      <c r="J43" s="44">
        <v>12</v>
      </c>
      <c r="K43" s="44">
        <v>12</v>
      </c>
      <c r="L43" s="44">
        <v>12</v>
      </c>
      <c r="M43" s="44">
        <v>12</v>
      </c>
      <c r="N43" s="44">
        <v>12</v>
      </c>
      <c r="O43" s="44">
        <v>12</v>
      </c>
      <c r="P43" s="44">
        <v>12</v>
      </c>
      <c r="Q43" s="44">
        <v>12</v>
      </c>
      <c r="R43" s="44">
        <v>12</v>
      </c>
      <c r="S43" s="44">
        <v>12</v>
      </c>
      <c r="T43" s="44">
        <v>18.100000000000001</v>
      </c>
      <c r="U43" s="44">
        <v>18.2</v>
      </c>
      <c r="V43" s="44">
        <v>18.2</v>
      </c>
      <c r="W43" s="44">
        <v>18.2</v>
      </c>
      <c r="X43" s="44">
        <v>18.2</v>
      </c>
      <c r="Y43" s="44">
        <v>18.2</v>
      </c>
      <c r="Z43" s="44">
        <v>20.5</v>
      </c>
      <c r="AA43" s="44">
        <v>20.5</v>
      </c>
      <c r="AB43" s="44">
        <v>20.5</v>
      </c>
      <c r="AC43" s="44">
        <v>23.2</v>
      </c>
      <c r="AD43" s="44">
        <v>23.2</v>
      </c>
      <c r="AE43" s="44">
        <v>23.2</v>
      </c>
      <c r="AF43" s="44">
        <v>23.2</v>
      </c>
      <c r="AG43" s="59">
        <v>22.5</v>
      </c>
      <c r="AH43" s="45">
        <f t="shared" si="2"/>
        <v>23.2</v>
      </c>
      <c r="AI43" s="46">
        <f t="shared" si="3"/>
        <v>12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>
        <v>22.1</v>
      </c>
      <c r="D45" s="44">
        <v>22.1</v>
      </c>
      <c r="E45" s="44">
        <v>22.1</v>
      </c>
      <c r="F45" s="44">
        <v>22.1</v>
      </c>
      <c r="G45" s="44">
        <v>22.1</v>
      </c>
      <c r="H45" s="44">
        <v>22.1</v>
      </c>
      <c r="I45" s="44">
        <v>22.1</v>
      </c>
      <c r="J45" s="44">
        <v>22.1</v>
      </c>
      <c r="K45" s="44">
        <v>22.1</v>
      </c>
      <c r="L45" s="44">
        <v>22.1</v>
      </c>
      <c r="M45" s="44">
        <v>22.1</v>
      </c>
      <c r="N45" s="44">
        <v>22.1</v>
      </c>
      <c r="O45" s="44">
        <v>22.1</v>
      </c>
      <c r="P45" s="44">
        <v>22.1</v>
      </c>
      <c r="Q45" s="44">
        <v>22.1</v>
      </c>
      <c r="R45" s="44">
        <v>22.1</v>
      </c>
      <c r="S45" s="44">
        <v>22.1</v>
      </c>
      <c r="T45" s="44">
        <v>22.1</v>
      </c>
      <c r="U45" s="44">
        <v>22.1</v>
      </c>
      <c r="V45" s="44">
        <v>22.1</v>
      </c>
      <c r="W45" s="44">
        <v>22.1</v>
      </c>
      <c r="X45" s="44">
        <v>22.1</v>
      </c>
      <c r="Y45" s="44">
        <v>22.1</v>
      </c>
      <c r="Z45" s="44">
        <v>22.1</v>
      </c>
      <c r="AA45" s="44">
        <v>22.1</v>
      </c>
      <c r="AB45" s="44">
        <v>22.1</v>
      </c>
      <c r="AC45" s="44">
        <v>22.1</v>
      </c>
      <c r="AD45" s="44">
        <v>22.1</v>
      </c>
      <c r="AE45" s="44">
        <v>22.1</v>
      </c>
      <c r="AF45" s="44">
        <v>22.1</v>
      </c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22</v>
      </c>
      <c r="C46" s="44">
        <v>22</v>
      </c>
      <c r="D46" s="44">
        <v>22</v>
      </c>
      <c r="E46" s="44">
        <v>22</v>
      </c>
      <c r="F46" s="44">
        <v>22</v>
      </c>
      <c r="G46" s="44">
        <v>22</v>
      </c>
      <c r="H46" s="44">
        <v>22</v>
      </c>
      <c r="I46" s="44">
        <v>22</v>
      </c>
      <c r="J46" s="44">
        <v>22</v>
      </c>
      <c r="K46" s="44">
        <v>22</v>
      </c>
      <c r="L46" s="44">
        <v>22</v>
      </c>
      <c r="M46" s="44">
        <v>22</v>
      </c>
      <c r="N46" s="44">
        <v>22</v>
      </c>
      <c r="O46" s="44">
        <v>22</v>
      </c>
      <c r="P46" s="44">
        <v>22</v>
      </c>
      <c r="Q46" s="44">
        <v>22</v>
      </c>
      <c r="R46" s="44">
        <v>22</v>
      </c>
      <c r="S46" s="44">
        <v>22</v>
      </c>
      <c r="T46" s="44">
        <v>22</v>
      </c>
      <c r="U46" s="44">
        <v>22</v>
      </c>
      <c r="V46" s="44">
        <v>22</v>
      </c>
      <c r="W46" s="44">
        <v>22</v>
      </c>
      <c r="X46" s="44">
        <v>22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22</v>
      </c>
      <c r="AG46" s="59">
        <v>22</v>
      </c>
      <c r="AH46" s="45">
        <f t="shared" si="2"/>
        <v>22</v>
      </c>
      <c r="AI46" s="46">
        <f t="shared" si="3"/>
        <v>22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>
        <v>22</v>
      </c>
      <c r="D47" s="44">
        <v>22</v>
      </c>
      <c r="E47" s="44">
        <v>22</v>
      </c>
      <c r="F47" s="44">
        <v>22</v>
      </c>
      <c r="G47" s="44">
        <v>22</v>
      </c>
      <c r="H47" s="44">
        <v>22</v>
      </c>
      <c r="I47" s="44">
        <v>22</v>
      </c>
      <c r="J47" s="44">
        <v>22</v>
      </c>
      <c r="K47" s="44">
        <v>22</v>
      </c>
      <c r="L47" s="44">
        <v>22</v>
      </c>
      <c r="M47" s="44">
        <v>22</v>
      </c>
      <c r="N47" s="44">
        <v>22</v>
      </c>
      <c r="O47" s="44">
        <v>22</v>
      </c>
      <c r="P47" s="44">
        <v>22</v>
      </c>
      <c r="Q47" s="44">
        <v>22</v>
      </c>
      <c r="R47" s="44">
        <v>22</v>
      </c>
      <c r="S47" s="44">
        <v>22</v>
      </c>
      <c r="T47" s="44">
        <v>22</v>
      </c>
      <c r="U47" s="44">
        <v>22</v>
      </c>
      <c r="V47" s="44">
        <v>22</v>
      </c>
      <c r="W47" s="44">
        <v>22</v>
      </c>
      <c r="X47" s="44">
        <v>22</v>
      </c>
      <c r="Y47" s="44">
        <v>22</v>
      </c>
      <c r="Z47" s="44">
        <v>22</v>
      </c>
      <c r="AA47" s="44">
        <v>22</v>
      </c>
      <c r="AB47" s="44">
        <v>22</v>
      </c>
      <c r="AC47" s="44">
        <v>22</v>
      </c>
      <c r="AD47" s="44">
        <v>22</v>
      </c>
      <c r="AE47" s="44">
        <v>22</v>
      </c>
      <c r="AF47" s="44">
        <v>22</v>
      </c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22.3</v>
      </c>
      <c r="C48" s="44">
        <v>22.3</v>
      </c>
      <c r="D48" s="44">
        <v>22.3</v>
      </c>
      <c r="E48" s="44">
        <v>22.3</v>
      </c>
      <c r="F48" s="44">
        <v>22.3</v>
      </c>
      <c r="G48" s="44">
        <v>22.3</v>
      </c>
      <c r="H48" s="44">
        <v>22.3</v>
      </c>
      <c r="I48" s="44">
        <v>22.3</v>
      </c>
      <c r="J48" s="44">
        <v>22.3</v>
      </c>
      <c r="K48" s="44">
        <v>22.3</v>
      </c>
      <c r="L48" s="44">
        <v>22.3</v>
      </c>
      <c r="M48" s="44">
        <v>22.3</v>
      </c>
      <c r="N48" s="44">
        <v>22.3</v>
      </c>
      <c r="O48" s="44">
        <v>22.3</v>
      </c>
      <c r="P48" s="44">
        <v>22.3</v>
      </c>
      <c r="Q48" s="44">
        <v>22.3</v>
      </c>
      <c r="R48" s="44">
        <v>11.4</v>
      </c>
      <c r="S48" s="44">
        <v>11.4</v>
      </c>
      <c r="T48" s="44">
        <v>11.4</v>
      </c>
      <c r="U48" s="44">
        <v>18.100000000000001</v>
      </c>
      <c r="V48" s="44">
        <v>0</v>
      </c>
      <c r="W48" s="44">
        <v>0</v>
      </c>
      <c r="X48" s="44">
        <v>0</v>
      </c>
      <c r="Y48" s="44">
        <v>0</v>
      </c>
      <c r="Z48" s="44">
        <v>22.3</v>
      </c>
      <c r="AA48" s="44">
        <v>22.3</v>
      </c>
      <c r="AB48" s="44">
        <v>22.3</v>
      </c>
      <c r="AC48" s="44">
        <v>22.3</v>
      </c>
      <c r="AD48" s="44">
        <v>22.3</v>
      </c>
      <c r="AE48" s="44">
        <v>22.3</v>
      </c>
      <c r="AF48" s="44">
        <v>22.3</v>
      </c>
      <c r="AG48" s="59">
        <v>22</v>
      </c>
      <c r="AH48" s="45">
        <f t="shared" si="2"/>
        <v>22.3</v>
      </c>
      <c r="AI48" s="46">
        <f t="shared" si="3"/>
        <v>0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23.8</v>
      </c>
      <c r="C49" s="44">
        <v>23.8</v>
      </c>
      <c r="D49" s="44">
        <v>23.8</v>
      </c>
      <c r="E49" s="44">
        <v>23.8</v>
      </c>
      <c r="F49" s="44">
        <v>23.8</v>
      </c>
      <c r="G49" s="44">
        <v>23.8</v>
      </c>
      <c r="H49" s="44">
        <v>23.8</v>
      </c>
      <c r="I49" s="44">
        <v>23.8</v>
      </c>
      <c r="J49" s="44">
        <v>23.8</v>
      </c>
      <c r="K49" s="44">
        <v>23.8</v>
      </c>
      <c r="L49" s="44">
        <v>23.8</v>
      </c>
      <c r="M49" s="44">
        <v>23.8</v>
      </c>
      <c r="N49" s="44">
        <v>23.8</v>
      </c>
      <c r="O49" s="44">
        <v>23.8</v>
      </c>
      <c r="P49" s="44">
        <v>23.8</v>
      </c>
      <c r="Q49" s="44">
        <v>23.8</v>
      </c>
      <c r="R49" s="44">
        <v>23.8</v>
      </c>
      <c r="S49" s="44">
        <v>23.8</v>
      </c>
      <c r="T49" s="44">
        <v>22.4</v>
      </c>
      <c r="U49" s="44">
        <v>22.4</v>
      </c>
      <c r="V49" s="44">
        <v>22.4</v>
      </c>
      <c r="W49" s="44">
        <v>22.4</v>
      </c>
      <c r="X49" s="44">
        <v>22.4</v>
      </c>
      <c r="Y49" s="44">
        <v>22.4</v>
      </c>
      <c r="Z49" s="44">
        <v>13.8</v>
      </c>
      <c r="AA49" s="44">
        <v>13.8</v>
      </c>
      <c r="AB49" s="44">
        <v>22.4</v>
      </c>
      <c r="AC49" s="44">
        <v>22.4</v>
      </c>
      <c r="AD49" s="44">
        <v>22.4</v>
      </c>
      <c r="AE49" s="44">
        <v>22.4</v>
      </c>
      <c r="AF49" s="44">
        <v>22.4</v>
      </c>
      <c r="AG49" s="59">
        <v>21.93</v>
      </c>
      <c r="AH49" s="45">
        <f t="shared" si="2"/>
        <v>23.8</v>
      </c>
      <c r="AI49" s="46">
        <f t="shared" si="3"/>
        <v>13.8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11</v>
      </c>
      <c r="C50" s="44">
        <v>11</v>
      </c>
      <c r="D50" s="44">
        <v>11</v>
      </c>
      <c r="E50" s="44">
        <v>11</v>
      </c>
      <c r="F50" s="44">
        <v>11</v>
      </c>
      <c r="G50" s="44">
        <v>11</v>
      </c>
      <c r="H50" s="44">
        <v>11</v>
      </c>
      <c r="I50" s="44">
        <v>11</v>
      </c>
      <c r="J50" s="44">
        <v>11</v>
      </c>
      <c r="K50" s="44">
        <v>11</v>
      </c>
      <c r="L50" s="44">
        <v>11</v>
      </c>
      <c r="M50" s="44">
        <v>11</v>
      </c>
      <c r="N50" s="44">
        <v>11</v>
      </c>
      <c r="O50" s="44">
        <v>11</v>
      </c>
      <c r="P50" s="44">
        <v>11</v>
      </c>
      <c r="Q50" s="44">
        <v>11</v>
      </c>
      <c r="R50" s="44">
        <v>11</v>
      </c>
      <c r="S50" s="44">
        <v>11</v>
      </c>
      <c r="T50" s="44">
        <v>17.2</v>
      </c>
      <c r="U50" s="44">
        <v>15.6</v>
      </c>
      <c r="V50" s="44">
        <v>15.6</v>
      </c>
      <c r="W50" s="44">
        <v>15.6</v>
      </c>
      <c r="X50" s="44">
        <v>15.6</v>
      </c>
      <c r="Y50" s="44">
        <v>15.6</v>
      </c>
      <c r="Z50" s="44">
        <v>19.2</v>
      </c>
      <c r="AA50" s="44">
        <v>19.2</v>
      </c>
      <c r="AB50" s="44">
        <v>23.2</v>
      </c>
      <c r="AC50" s="44">
        <v>23.2</v>
      </c>
      <c r="AD50" s="44">
        <v>23.2</v>
      </c>
      <c r="AE50" s="44">
        <v>23.2</v>
      </c>
      <c r="AF50" s="44">
        <v>23.2</v>
      </c>
      <c r="AG50" s="59">
        <v>21.3</v>
      </c>
      <c r="AH50" s="45">
        <f t="shared" si="2"/>
        <v>23.2</v>
      </c>
      <c r="AI50" s="46">
        <f t="shared" si="3"/>
        <v>11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16.2</v>
      </c>
      <c r="C51" s="44">
        <v>16.2</v>
      </c>
      <c r="D51" s="44">
        <v>16.2</v>
      </c>
      <c r="E51" s="44">
        <v>16.2</v>
      </c>
      <c r="F51" s="44">
        <v>16.2</v>
      </c>
      <c r="G51" s="44">
        <v>16.2</v>
      </c>
      <c r="H51" s="44">
        <v>16.2</v>
      </c>
      <c r="I51" s="44">
        <v>16.2</v>
      </c>
      <c r="J51" s="44">
        <v>16.2</v>
      </c>
      <c r="K51" s="44">
        <v>16.2</v>
      </c>
      <c r="L51" s="44">
        <v>16.2</v>
      </c>
      <c r="M51" s="44">
        <v>16.2</v>
      </c>
      <c r="N51" s="44">
        <v>16.2</v>
      </c>
      <c r="O51" s="44">
        <v>16.2</v>
      </c>
      <c r="P51" s="44">
        <v>16.2</v>
      </c>
      <c r="Q51" s="44">
        <v>16.2</v>
      </c>
      <c r="R51" s="44">
        <v>11</v>
      </c>
      <c r="S51" s="44">
        <v>11</v>
      </c>
      <c r="T51" s="44">
        <v>16.8</v>
      </c>
      <c r="U51" s="44">
        <v>11.4</v>
      </c>
      <c r="V51" s="44">
        <v>16.7</v>
      </c>
      <c r="W51" s="44">
        <v>16.7</v>
      </c>
      <c r="X51" s="44">
        <v>16.7</v>
      </c>
      <c r="Y51" s="44">
        <v>16.7</v>
      </c>
      <c r="Z51" s="44">
        <v>19.399999999999999</v>
      </c>
      <c r="AA51" s="44">
        <v>19.3</v>
      </c>
      <c r="AB51" s="44">
        <v>19.3</v>
      </c>
      <c r="AC51" s="44">
        <v>19.3</v>
      </c>
      <c r="AD51" s="44">
        <v>19.3</v>
      </c>
      <c r="AE51" s="44">
        <v>19.3</v>
      </c>
      <c r="AF51" s="44">
        <v>19.3</v>
      </c>
      <c r="AG51" s="59">
        <v>20</v>
      </c>
      <c r="AH51" s="45">
        <f t="shared" si="2"/>
        <v>19.399999999999999</v>
      </c>
      <c r="AI51" s="46">
        <f t="shared" si="3"/>
        <v>11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15</v>
      </c>
      <c r="C52" s="44">
        <v>15</v>
      </c>
      <c r="D52" s="44">
        <v>15</v>
      </c>
      <c r="E52" s="44">
        <v>15</v>
      </c>
      <c r="F52" s="44">
        <v>15</v>
      </c>
      <c r="G52" s="44">
        <v>15</v>
      </c>
      <c r="H52" s="44">
        <v>15</v>
      </c>
      <c r="I52" s="44">
        <v>15</v>
      </c>
      <c r="J52" s="44">
        <v>15</v>
      </c>
      <c r="K52" s="44">
        <v>15</v>
      </c>
      <c r="L52" s="44">
        <v>15</v>
      </c>
      <c r="M52" s="44">
        <v>15</v>
      </c>
      <c r="N52" s="44">
        <v>15</v>
      </c>
      <c r="O52" s="44">
        <v>15</v>
      </c>
      <c r="P52" s="44">
        <v>15</v>
      </c>
      <c r="Q52" s="44">
        <v>15</v>
      </c>
      <c r="R52" s="44">
        <v>15</v>
      </c>
      <c r="S52" s="44">
        <v>15</v>
      </c>
      <c r="T52" s="44">
        <v>18.5</v>
      </c>
      <c r="U52" s="44">
        <v>11.2</v>
      </c>
      <c r="V52" s="44">
        <v>11.2</v>
      </c>
      <c r="W52" s="44">
        <v>11.2</v>
      </c>
      <c r="X52" s="44">
        <v>11.2</v>
      </c>
      <c r="Y52" s="44">
        <v>11.2</v>
      </c>
      <c r="Z52" s="44">
        <v>19.5</v>
      </c>
      <c r="AA52" s="44">
        <v>19.5</v>
      </c>
      <c r="AB52" s="44">
        <v>19.5</v>
      </c>
      <c r="AC52" s="44">
        <v>19.5</v>
      </c>
      <c r="AD52" s="44">
        <v>19.5</v>
      </c>
      <c r="AE52" s="44">
        <v>19.5</v>
      </c>
      <c r="AF52" s="44">
        <v>19.5</v>
      </c>
      <c r="AG52" s="59">
        <v>20</v>
      </c>
      <c r="AH52" s="45">
        <f t="shared" si="2"/>
        <v>19.5</v>
      </c>
      <c r="AI52" s="46">
        <f t="shared" si="3"/>
        <v>11.2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24</v>
      </c>
      <c r="C53" s="44">
        <v>24</v>
      </c>
      <c r="D53" s="44">
        <v>24</v>
      </c>
      <c r="E53" s="44">
        <v>24</v>
      </c>
      <c r="F53" s="44">
        <v>24</v>
      </c>
      <c r="G53" s="44">
        <v>24</v>
      </c>
      <c r="H53" s="44">
        <v>24</v>
      </c>
      <c r="I53" s="44">
        <v>24</v>
      </c>
      <c r="J53" s="44">
        <v>24</v>
      </c>
      <c r="K53" s="44">
        <v>24</v>
      </c>
      <c r="L53" s="44">
        <v>24</v>
      </c>
      <c r="M53" s="44">
        <v>24</v>
      </c>
      <c r="N53" s="44">
        <v>24</v>
      </c>
      <c r="O53" s="44">
        <v>24</v>
      </c>
      <c r="P53" s="44">
        <v>24</v>
      </c>
      <c r="Q53" s="44">
        <v>24</v>
      </c>
      <c r="R53" s="44">
        <v>24</v>
      </c>
      <c r="S53" s="44">
        <v>24</v>
      </c>
      <c r="T53" s="44">
        <v>20.2</v>
      </c>
      <c r="U53" s="44">
        <v>20.2</v>
      </c>
      <c r="V53" s="44">
        <v>20.2</v>
      </c>
      <c r="W53" s="44">
        <v>20.2</v>
      </c>
      <c r="X53" s="44">
        <v>20.2</v>
      </c>
      <c r="Y53" s="44">
        <v>20.2</v>
      </c>
      <c r="Z53" s="44">
        <v>20.100000000000001</v>
      </c>
      <c r="AA53" s="44">
        <v>20.100000000000001</v>
      </c>
      <c r="AB53" s="44">
        <v>20.100000000000001</v>
      </c>
      <c r="AC53" s="44">
        <v>20.100000000000001</v>
      </c>
      <c r="AD53" s="44">
        <v>20.100000000000001</v>
      </c>
      <c r="AE53" s="44">
        <v>20.100000000000001</v>
      </c>
      <c r="AF53" s="44">
        <v>20.100000000000001</v>
      </c>
      <c r="AG53" s="59">
        <v>19.8</v>
      </c>
      <c r="AH53" s="45">
        <f t="shared" si="2"/>
        <v>24</v>
      </c>
      <c r="AI53" s="46">
        <f t="shared" si="3"/>
        <v>20.100000000000001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15</v>
      </c>
      <c r="C54" s="44">
        <v>15</v>
      </c>
      <c r="D54" s="44">
        <v>15</v>
      </c>
      <c r="E54" s="44">
        <v>15</v>
      </c>
      <c r="F54" s="44">
        <v>15</v>
      </c>
      <c r="G54" s="44">
        <v>15</v>
      </c>
      <c r="H54" s="44">
        <v>15</v>
      </c>
      <c r="I54" s="44">
        <v>15</v>
      </c>
      <c r="J54" s="44">
        <v>15</v>
      </c>
      <c r="K54" s="44">
        <v>15</v>
      </c>
      <c r="L54" s="44">
        <v>15</v>
      </c>
      <c r="M54" s="44">
        <v>15</v>
      </c>
      <c r="N54" s="44">
        <v>15</v>
      </c>
      <c r="O54" s="44">
        <v>15</v>
      </c>
      <c r="P54" s="44">
        <v>15</v>
      </c>
      <c r="Q54" s="44">
        <v>15</v>
      </c>
      <c r="R54" s="44">
        <v>15</v>
      </c>
      <c r="S54" s="44">
        <v>15</v>
      </c>
      <c r="T54" s="44">
        <v>16.2</v>
      </c>
      <c r="U54" s="44">
        <v>16.100000000000001</v>
      </c>
      <c r="V54" s="44">
        <v>16.100000000000001</v>
      </c>
      <c r="W54" s="44">
        <v>16.100000000000001</v>
      </c>
      <c r="X54" s="44">
        <v>16.100000000000001</v>
      </c>
      <c r="Y54" s="44">
        <v>16.100000000000001</v>
      </c>
      <c r="Z54" s="44">
        <v>16.2</v>
      </c>
      <c r="AA54" s="44">
        <v>16.2</v>
      </c>
      <c r="AB54" s="44">
        <v>16.2</v>
      </c>
      <c r="AC54" s="44">
        <v>16.2</v>
      </c>
      <c r="AD54" s="44">
        <v>16.2</v>
      </c>
      <c r="AE54" s="44">
        <v>16.2</v>
      </c>
      <c r="AF54" s="44">
        <v>16.2</v>
      </c>
      <c r="AG54" s="59">
        <v>18</v>
      </c>
      <c r="AH54" s="45">
        <f t="shared" si="2"/>
        <v>16.2</v>
      </c>
      <c r="AI54" s="46">
        <f t="shared" si="3"/>
        <v>15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15.5</v>
      </c>
      <c r="C55" s="44">
        <v>15.5</v>
      </c>
      <c r="D55" s="44">
        <v>15.5</v>
      </c>
      <c r="E55" s="44">
        <v>15.5</v>
      </c>
      <c r="F55" s="44">
        <v>15.5</v>
      </c>
      <c r="G55" s="44">
        <v>15.5</v>
      </c>
      <c r="H55" s="44">
        <v>15.5</v>
      </c>
      <c r="I55" s="44">
        <v>15.5</v>
      </c>
      <c r="J55" s="44">
        <v>14</v>
      </c>
      <c r="K55" s="44">
        <v>14</v>
      </c>
      <c r="L55" s="44">
        <v>14</v>
      </c>
      <c r="M55" s="44">
        <v>14</v>
      </c>
      <c r="N55" s="44">
        <v>14</v>
      </c>
      <c r="O55" s="44">
        <v>14</v>
      </c>
      <c r="P55" s="44">
        <v>14</v>
      </c>
      <c r="Q55" s="44">
        <v>14</v>
      </c>
      <c r="R55" s="44">
        <v>14</v>
      </c>
      <c r="S55" s="44">
        <v>14</v>
      </c>
      <c r="T55" s="44">
        <v>13.9</v>
      </c>
      <c r="U55" s="44">
        <v>13.9</v>
      </c>
      <c r="V55" s="44">
        <v>13.9</v>
      </c>
      <c r="W55" s="44">
        <v>13.9</v>
      </c>
      <c r="X55" s="44">
        <v>13.9</v>
      </c>
      <c r="Y55" s="44">
        <v>13.9</v>
      </c>
      <c r="Z55" s="44">
        <v>15.6</v>
      </c>
      <c r="AA55" s="44">
        <v>15.6</v>
      </c>
      <c r="AB55" s="44">
        <v>15.6</v>
      </c>
      <c r="AC55" s="44">
        <v>15.6</v>
      </c>
      <c r="AD55" s="44">
        <v>15.6</v>
      </c>
      <c r="AE55" s="44">
        <v>10.199999999999999</v>
      </c>
      <c r="AF55" s="44">
        <v>10.199999999999999</v>
      </c>
      <c r="AG55" s="59">
        <v>15.33</v>
      </c>
      <c r="AH55" s="45">
        <f t="shared" si="2"/>
        <v>15.6</v>
      </c>
      <c r="AI55" s="46">
        <f t="shared" si="3"/>
        <v>10.199999999999999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>
        <v>15.5</v>
      </c>
      <c r="D57" s="44">
        <v>15.5</v>
      </c>
      <c r="E57" s="44">
        <v>15.5</v>
      </c>
      <c r="F57" s="44">
        <v>15.5</v>
      </c>
      <c r="G57" s="44">
        <v>15.5</v>
      </c>
      <c r="H57" s="44">
        <v>15.5</v>
      </c>
      <c r="I57" s="44">
        <v>15.5</v>
      </c>
      <c r="J57" s="44">
        <v>15.5</v>
      </c>
      <c r="K57" s="44">
        <v>15.5</v>
      </c>
      <c r="L57" s="44">
        <v>15.5</v>
      </c>
      <c r="M57" s="44">
        <v>15.5</v>
      </c>
      <c r="N57" s="44">
        <v>15.5</v>
      </c>
      <c r="O57" s="44">
        <v>15.5</v>
      </c>
      <c r="P57" s="44">
        <v>15.5</v>
      </c>
      <c r="Q57" s="44">
        <v>15.5</v>
      </c>
      <c r="R57" s="44">
        <v>15.5</v>
      </c>
      <c r="S57" s="44">
        <v>15.5</v>
      </c>
      <c r="T57" s="44">
        <v>15.5</v>
      </c>
      <c r="U57" s="44">
        <v>15.5</v>
      </c>
      <c r="V57" s="44">
        <v>15.5</v>
      </c>
      <c r="W57" s="44">
        <v>15.5</v>
      </c>
      <c r="X57" s="44">
        <v>15.5</v>
      </c>
      <c r="Y57" s="44">
        <v>15.5</v>
      </c>
      <c r="Z57" s="44">
        <v>15.5</v>
      </c>
      <c r="AA57" s="44">
        <v>15.5</v>
      </c>
      <c r="AB57" s="44">
        <v>15.5</v>
      </c>
      <c r="AC57" s="44">
        <v>15.5</v>
      </c>
      <c r="AD57" s="44">
        <v>15.5</v>
      </c>
      <c r="AE57" s="44">
        <v>15.5</v>
      </c>
      <c r="AF57" s="44">
        <v>15.5</v>
      </c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59">
        <v>14.3</v>
      </c>
      <c r="AH58" s="45">
        <f t="shared" si="2"/>
        <v>0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13</v>
      </c>
      <c r="C61" s="44">
        <v>13</v>
      </c>
      <c r="D61" s="44">
        <v>13</v>
      </c>
      <c r="E61" s="44">
        <v>13</v>
      </c>
      <c r="F61" s="44">
        <v>13</v>
      </c>
      <c r="G61" s="44">
        <v>13</v>
      </c>
      <c r="H61" s="44">
        <v>13</v>
      </c>
      <c r="I61" s="44">
        <v>13</v>
      </c>
      <c r="J61" s="44">
        <v>13</v>
      </c>
      <c r="K61" s="44">
        <v>13</v>
      </c>
      <c r="L61" s="44">
        <v>13</v>
      </c>
      <c r="M61" s="44">
        <v>13</v>
      </c>
      <c r="N61" s="44">
        <v>13</v>
      </c>
      <c r="O61" s="44">
        <v>13</v>
      </c>
      <c r="P61" s="44">
        <v>13</v>
      </c>
      <c r="Q61" s="44">
        <v>13</v>
      </c>
      <c r="R61" s="44">
        <v>13</v>
      </c>
      <c r="S61" s="44">
        <v>13</v>
      </c>
      <c r="T61" s="44">
        <v>13.8</v>
      </c>
      <c r="U61" s="44">
        <v>13.8</v>
      </c>
      <c r="V61" s="44">
        <v>13.8</v>
      </c>
      <c r="W61" s="44">
        <v>13.8</v>
      </c>
      <c r="X61" s="44">
        <v>13.8</v>
      </c>
      <c r="Y61" s="44">
        <v>13.8</v>
      </c>
      <c r="Z61" s="44">
        <v>13.8</v>
      </c>
      <c r="AA61" s="44">
        <v>13.8</v>
      </c>
      <c r="AB61" s="44">
        <v>13.8</v>
      </c>
      <c r="AC61" s="44">
        <v>13.8</v>
      </c>
      <c r="AD61" s="44">
        <v>13.8</v>
      </c>
      <c r="AE61" s="44">
        <v>13.8</v>
      </c>
      <c r="AF61" s="44">
        <v>13.8</v>
      </c>
      <c r="AG61" s="59">
        <v>13.5</v>
      </c>
      <c r="AH61" s="45">
        <f t="shared" si="2"/>
        <v>13.8</v>
      </c>
      <c r="AI61" s="46">
        <f t="shared" si="3"/>
        <v>13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10.1</v>
      </c>
      <c r="C63" s="44">
        <v>10.1</v>
      </c>
      <c r="D63" s="44">
        <v>10.1</v>
      </c>
      <c r="E63" s="44">
        <v>10.1</v>
      </c>
      <c r="F63" s="44">
        <v>10.1</v>
      </c>
      <c r="G63" s="44">
        <v>10.1</v>
      </c>
      <c r="H63" s="44">
        <v>10.1</v>
      </c>
      <c r="I63" s="44">
        <v>10.1</v>
      </c>
      <c r="J63" s="44">
        <v>10.1</v>
      </c>
      <c r="K63" s="44">
        <v>10.1</v>
      </c>
      <c r="L63" s="44">
        <v>10.1</v>
      </c>
      <c r="M63" s="44">
        <v>10.1</v>
      </c>
      <c r="N63" s="44">
        <v>10.1</v>
      </c>
      <c r="O63" s="44">
        <v>10.1</v>
      </c>
      <c r="P63" s="44">
        <v>10.1</v>
      </c>
      <c r="Q63" s="44">
        <v>10.1</v>
      </c>
      <c r="R63" s="44">
        <v>10.1</v>
      </c>
      <c r="S63" s="44">
        <v>10.1</v>
      </c>
      <c r="T63" s="44">
        <v>10.1</v>
      </c>
      <c r="U63" s="44">
        <v>10.1</v>
      </c>
      <c r="V63" s="44">
        <v>10.1</v>
      </c>
      <c r="W63" s="44">
        <v>10.1</v>
      </c>
      <c r="X63" s="44">
        <v>10.1</v>
      </c>
      <c r="Y63" s="44">
        <v>10.1</v>
      </c>
      <c r="Z63" s="44">
        <v>10.1</v>
      </c>
      <c r="AA63" s="44">
        <v>10.1</v>
      </c>
      <c r="AB63" s="44">
        <v>10.1</v>
      </c>
      <c r="AC63" s="44">
        <v>10.1</v>
      </c>
      <c r="AD63" s="44">
        <v>10.1</v>
      </c>
      <c r="AE63" s="44">
        <v>10.1</v>
      </c>
      <c r="AF63" s="44">
        <v>10.1</v>
      </c>
      <c r="AG63" s="59">
        <v>13</v>
      </c>
      <c r="AH63" s="45">
        <f t="shared" si="2"/>
        <v>10.1</v>
      </c>
      <c r="AI63" s="46">
        <f t="shared" si="3"/>
        <v>10.1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0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4">
        <v>0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0</v>
      </c>
      <c r="AF64" s="44">
        <v>0</v>
      </c>
      <c r="AG64" s="59">
        <v>12</v>
      </c>
      <c r="AH64" s="45">
        <f t="shared" si="2"/>
        <v>0</v>
      </c>
      <c r="AI64" s="46">
        <f t="shared" si="3"/>
        <v>0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8.4</v>
      </c>
      <c r="C66" s="44">
        <v>8.4</v>
      </c>
      <c r="D66" s="44">
        <v>8.4</v>
      </c>
      <c r="E66" s="44">
        <v>8.4</v>
      </c>
      <c r="F66" s="44">
        <v>8.4</v>
      </c>
      <c r="G66" s="44">
        <v>8.4</v>
      </c>
      <c r="H66" s="44">
        <v>8.4</v>
      </c>
      <c r="I66" s="44">
        <v>8.4</v>
      </c>
      <c r="J66" s="44">
        <v>8.4</v>
      </c>
      <c r="K66" s="44">
        <v>8.4</v>
      </c>
      <c r="L66" s="44">
        <v>8.4</v>
      </c>
      <c r="M66" s="44">
        <v>8.4</v>
      </c>
      <c r="N66" s="44">
        <v>8.4</v>
      </c>
      <c r="O66" s="44">
        <v>8.4</v>
      </c>
      <c r="P66" s="44">
        <v>8.4</v>
      </c>
      <c r="Q66" s="44">
        <v>8.4</v>
      </c>
      <c r="R66" s="44">
        <v>8.4</v>
      </c>
      <c r="S66" s="44">
        <v>8.4</v>
      </c>
      <c r="T66" s="44">
        <v>8.4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8.4</v>
      </c>
      <c r="AB66" s="44">
        <v>12</v>
      </c>
      <c r="AC66" s="44">
        <v>12</v>
      </c>
      <c r="AD66" s="44">
        <v>12</v>
      </c>
      <c r="AE66" s="44">
        <v>12</v>
      </c>
      <c r="AF66" s="44">
        <v>12</v>
      </c>
      <c r="AG66" s="59">
        <v>12</v>
      </c>
      <c r="AH66" s="45">
        <f t="shared" si="2"/>
        <v>12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13.3</v>
      </c>
      <c r="C67" s="44">
        <v>13.3</v>
      </c>
      <c r="D67" s="44">
        <v>13.3</v>
      </c>
      <c r="E67" s="44">
        <v>13.3</v>
      </c>
      <c r="F67" s="44">
        <v>13.3</v>
      </c>
      <c r="G67" s="44">
        <v>13.3</v>
      </c>
      <c r="H67" s="44">
        <v>13.3</v>
      </c>
      <c r="I67" s="44">
        <v>13.3</v>
      </c>
      <c r="J67" s="44">
        <v>13.3</v>
      </c>
      <c r="K67" s="44">
        <v>13.3</v>
      </c>
      <c r="L67" s="44">
        <v>13.3</v>
      </c>
      <c r="M67" s="44">
        <v>13.3</v>
      </c>
      <c r="N67" s="44">
        <v>13.3</v>
      </c>
      <c r="O67" s="44">
        <v>13.3</v>
      </c>
      <c r="P67" s="44">
        <v>13.3</v>
      </c>
      <c r="Q67" s="44">
        <v>13.3</v>
      </c>
      <c r="R67" s="44">
        <v>13.3</v>
      </c>
      <c r="S67" s="44">
        <v>13.3</v>
      </c>
      <c r="T67" s="44">
        <v>12.1</v>
      </c>
      <c r="U67" s="44">
        <v>12.1</v>
      </c>
      <c r="V67" s="44">
        <v>12.1</v>
      </c>
      <c r="W67" s="44">
        <v>12.1</v>
      </c>
      <c r="X67" s="44">
        <v>12.1</v>
      </c>
      <c r="Y67" s="44">
        <v>12.1</v>
      </c>
      <c r="Z67" s="44">
        <v>12.1</v>
      </c>
      <c r="AA67" s="44">
        <v>12.1</v>
      </c>
      <c r="AB67" s="44">
        <v>12.1</v>
      </c>
      <c r="AC67" s="44">
        <v>12.1</v>
      </c>
      <c r="AD67" s="44">
        <v>12.1</v>
      </c>
      <c r="AE67" s="44">
        <v>12.1</v>
      </c>
      <c r="AF67" s="44">
        <v>12.1</v>
      </c>
      <c r="AG67" s="59">
        <v>12</v>
      </c>
      <c r="AH67" s="45">
        <f t="shared" si="2"/>
        <v>13.3</v>
      </c>
      <c r="AI67" s="46">
        <f t="shared" si="3"/>
        <v>12.1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8.1</v>
      </c>
      <c r="C68" s="44">
        <v>8.1</v>
      </c>
      <c r="D68" s="44">
        <v>8.1</v>
      </c>
      <c r="E68" s="44">
        <v>8.1</v>
      </c>
      <c r="F68" s="44">
        <v>8.1</v>
      </c>
      <c r="G68" s="44">
        <v>8.1</v>
      </c>
      <c r="H68" s="44">
        <v>8.1</v>
      </c>
      <c r="I68" s="44">
        <v>8.1</v>
      </c>
      <c r="J68" s="44">
        <v>8.1</v>
      </c>
      <c r="K68" s="44">
        <v>8.1</v>
      </c>
      <c r="L68" s="44">
        <v>8.1</v>
      </c>
      <c r="M68" s="44">
        <v>8.1</v>
      </c>
      <c r="N68" s="44">
        <v>8.1</v>
      </c>
      <c r="O68" s="44">
        <v>8.1</v>
      </c>
      <c r="P68" s="44">
        <v>8.1</v>
      </c>
      <c r="Q68" s="44">
        <v>8.1</v>
      </c>
      <c r="R68" s="44">
        <v>8.1</v>
      </c>
      <c r="S68" s="44">
        <v>8.1</v>
      </c>
      <c r="T68" s="44">
        <v>12.6</v>
      </c>
      <c r="U68" s="44">
        <v>12.6</v>
      </c>
      <c r="V68" s="44">
        <v>7.1</v>
      </c>
      <c r="W68" s="44">
        <v>7.1</v>
      </c>
      <c r="X68" s="44">
        <v>7.1</v>
      </c>
      <c r="Y68" s="44">
        <v>7.1</v>
      </c>
      <c r="Z68" s="44">
        <v>7.1</v>
      </c>
      <c r="AA68" s="44">
        <v>7.1</v>
      </c>
      <c r="AB68" s="44">
        <v>10</v>
      </c>
      <c r="AC68" s="44">
        <v>10</v>
      </c>
      <c r="AD68" s="44">
        <v>10</v>
      </c>
      <c r="AE68" s="44">
        <v>10</v>
      </c>
      <c r="AF68" s="44">
        <v>10</v>
      </c>
      <c r="AG68" s="59">
        <v>12</v>
      </c>
      <c r="AH68" s="45">
        <f t="shared" si="2"/>
        <v>12.6</v>
      </c>
      <c r="AI68" s="46">
        <f t="shared" si="3"/>
        <v>7.1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9</v>
      </c>
      <c r="C69" s="44">
        <v>9</v>
      </c>
      <c r="D69" s="44">
        <v>9</v>
      </c>
      <c r="E69" s="44">
        <v>9</v>
      </c>
      <c r="F69" s="44">
        <v>9</v>
      </c>
      <c r="G69" s="44">
        <v>9</v>
      </c>
      <c r="H69" s="44">
        <v>9</v>
      </c>
      <c r="I69" s="44">
        <v>9</v>
      </c>
      <c r="J69" s="44">
        <v>9</v>
      </c>
      <c r="K69" s="44">
        <v>9</v>
      </c>
      <c r="L69" s="44">
        <v>9</v>
      </c>
      <c r="M69" s="44">
        <v>9</v>
      </c>
      <c r="N69" s="44">
        <v>9</v>
      </c>
      <c r="O69" s="44">
        <v>9</v>
      </c>
      <c r="P69" s="44">
        <v>9</v>
      </c>
      <c r="Q69" s="44">
        <v>9</v>
      </c>
      <c r="R69" s="44">
        <v>9</v>
      </c>
      <c r="S69" s="44">
        <v>9</v>
      </c>
      <c r="T69" s="44">
        <v>9</v>
      </c>
      <c r="U69" s="44">
        <v>9</v>
      </c>
      <c r="V69" s="44">
        <v>9</v>
      </c>
      <c r="W69" s="44">
        <v>9</v>
      </c>
      <c r="X69" s="44">
        <v>9</v>
      </c>
      <c r="Y69" s="44">
        <v>9</v>
      </c>
      <c r="Z69" s="44">
        <v>9</v>
      </c>
      <c r="AA69" s="44">
        <v>9</v>
      </c>
      <c r="AB69" s="44">
        <v>9</v>
      </c>
      <c r="AC69" s="44">
        <v>9</v>
      </c>
      <c r="AD69" s="44">
        <v>9</v>
      </c>
      <c r="AE69" s="44">
        <v>9</v>
      </c>
      <c r="AF69" s="44">
        <v>9</v>
      </c>
      <c r="AG69" s="59">
        <v>11.88</v>
      </c>
      <c r="AH69" s="45">
        <f t="shared" si="2"/>
        <v>9</v>
      </c>
      <c r="AI69" s="46">
        <f t="shared" si="3"/>
        <v>9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9</v>
      </c>
      <c r="C70" s="44">
        <v>9</v>
      </c>
      <c r="D70" s="44">
        <v>9</v>
      </c>
      <c r="E70" s="44">
        <v>9</v>
      </c>
      <c r="F70" s="44">
        <v>9</v>
      </c>
      <c r="G70" s="44">
        <v>9</v>
      </c>
      <c r="H70" s="44">
        <v>9</v>
      </c>
      <c r="I70" s="44">
        <v>9</v>
      </c>
      <c r="J70" s="44">
        <v>9</v>
      </c>
      <c r="K70" s="44">
        <v>9</v>
      </c>
      <c r="L70" s="44">
        <v>9</v>
      </c>
      <c r="M70" s="44">
        <v>9</v>
      </c>
      <c r="N70" s="44">
        <v>9</v>
      </c>
      <c r="O70" s="44">
        <v>9</v>
      </c>
      <c r="P70" s="44">
        <v>9</v>
      </c>
      <c r="Q70" s="44">
        <v>9</v>
      </c>
      <c r="R70" s="44">
        <v>9</v>
      </c>
      <c r="S70" s="44">
        <v>9</v>
      </c>
      <c r="T70" s="44">
        <v>9</v>
      </c>
      <c r="U70" s="44">
        <v>9</v>
      </c>
      <c r="V70" s="44">
        <v>6.3</v>
      </c>
      <c r="W70" s="44">
        <v>6.3</v>
      </c>
      <c r="X70" s="44">
        <v>6.3</v>
      </c>
      <c r="Y70" s="44">
        <v>6.3</v>
      </c>
      <c r="Z70" s="44">
        <v>8.9</v>
      </c>
      <c r="AA70" s="44">
        <v>8.9</v>
      </c>
      <c r="AB70" s="44">
        <v>8.9</v>
      </c>
      <c r="AC70" s="44">
        <v>8.9</v>
      </c>
      <c r="AD70" s="44">
        <v>8.9</v>
      </c>
      <c r="AE70" s="44">
        <v>8.9</v>
      </c>
      <c r="AF70" s="44">
        <v>8.9</v>
      </c>
      <c r="AG70" s="59">
        <v>11</v>
      </c>
      <c r="AH70" s="45">
        <f t="shared" si="2"/>
        <v>9</v>
      </c>
      <c r="AI70" s="46">
        <f t="shared" si="3"/>
        <v>6.3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59">
        <v>11</v>
      </c>
      <c r="AH71" s="45">
        <f t="shared" si="2"/>
        <v>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11.7</v>
      </c>
      <c r="D72" s="44">
        <v>11.7</v>
      </c>
      <c r="E72" s="44">
        <v>11.7</v>
      </c>
      <c r="F72" s="44">
        <v>11.7</v>
      </c>
      <c r="G72" s="44">
        <v>11.7</v>
      </c>
      <c r="H72" s="44">
        <v>11.7</v>
      </c>
      <c r="I72" s="44">
        <v>11.7</v>
      </c>
      <c r="J72" s="44">
        <v>11.7</v>
      </c>
      <c r="K72" s="44">
        <v>11.7</v>
      </c>
      <c r="L72" s="44">
        <v>11.7</v>
      </c>
      <c r="M72" s="44">
        <v>11.7</v>
      </c>
      <c r="N72" s="44">
        <v>11.7</v>
      </c>
      <c r="O72" s="44">
        <v>11.7</v>
      </c>
      <c r="P72" s="44">
        <v>11.7</v>
      </c>
      <c r="Q72" s="44">
        <v>11.7</v>
      </c>
      <c r="R72" s="44">
        <v>11.7</v>
      </c>
      <c r="S72" s="44">
        <v>11.7</v>
      </c>
      <c r="T72" s="44">
        <v>9.9</v>
      </c>
      <c r="U72" s="44">
        <v>9.9</v>
      </c>
      <c r="V72" s="44">
        <v>9.9</v>
      </c>
      <c r="W72" s="44">
        <v>9.9</v>
      </c>
      <c r="X72" s="44">
        <v>9.9</v>
      </c>
      <c r="Y72" s="44">
        <v>9.9</v>
      </c>
      <c r="Z72" s="44">
        <v>11.7</v>
      </c>
      <c r="AA72" s="44">
        <v>11.7</v>
      </c>
      <c r="AB72" s="44">
        <v>11.7</v>
      </c>
      <c r="AC72" s="44">
        <v>11.7</v>
      </c>
      <c r="AD72" s="44">
        <v>11.7</v>
      </c>
      <c r="AE72" s="44">
        <v>11.7</v>
      </c>
      <c r="AF72" s="44">
        <v>11.7</v>
      </c>
      <c r="AG72" s="59">
        <v>10.7</v>
      </c>
      <c r="AH72" s="45">
        <f t="shared" si="2"/>
        <v>11.7</v>
      </c>
      <c r="AI72" s="46">
        <f t="shared" si="3"/>
        <v>9.9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3.7</v>
      </c>
      <c r="C73" s="44">
        <v>4</v>
      </c>
      <c r="D73" s="44">
        <v>4</v>
      </c>
      <c r="E73" s="44">
        <v>4</v>
      </c>
      <c r="F73" s="44">
        <v>4</v>
      </c>
      <c r="G73" s="44">
        <v>4</v>
      </c>
      <c r="H73" s="44">
        <v>4</v>
      </c>
      <c r="I73" s="44">
        <v>4</v>
      </c>
      <c r="J73" s="44">
        <v>4</v>
      </c>
      <c r="K73" s="44">
        <v>4</v>
      </c>
      <c r="L73" s="44">
        <v>4</v>
      </c>
      <c r="M73" s="44">
        <v>4</v>
      </c>
      <c r="N73" s="44">
        <v>4</v>
      </c>
      <c r="O73" s="44">
        <v>4</v>
      </c>
      <c r="P73" s="44">
        <v>4</v>
      </c>
      <c r="Q73" s="44">
        <v>4</v>
      </c>
      <c r="R73" s="44">
        <v>4</v>
      </c>
      <c r="S73" s="44">
        <v>4</v>
      </c>
      <c r="T73" s="44">
        <v>5.0999999999999996</v>
      </c>
      <c r="U73" s="44">
        <v>5.0999999999999996</v>
      </c>
      <c r="V73" s="44">
        <v>5.0999999999999996</v>
      </c>
      <c r="W73" s="44">
        <v>5.0999999999999996</v>
      </c>
      <c r="X73" s="44">
        <v>5.0999999999999996</v>
      </c>
      <c r="Y73" s="44">
        <v>5.0999999999999996</v>
      </c>
      <c r="Z73" s="44">
        <v>4</v>
      </c>
      <c r="AA73" s="44">
        <v>5.5</v>
      </c>
      <c r="AB73" s="44">
        <v>5.6</v>
      </c>
      <c r="AC73" s="44">
        <v>5.6</v>
      </c>
      <c r="AD73" s="44">
        <v>5.6</v>
      </c>
      <c r="AE73" s="44">
        <v>5.6</v>
      </c>
      <c r="AF73" s="44">
        <v>5.6</v>
      </c>
      <c r="AG73" s="59">
        <v>10.3</v>
      </c>
      <c r="AH73" s="45">
        <f>MAX(B73:AF73)</f>
        <v>5.6</v>
      </c>
      <c r="AI73" s="46">
        <f>MIN(B73:AF73)</f>
        <v>3.7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10</v>
      </c>
      <c r="E74" s="44">
        <v>10</v>
      </c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v>10</v>
      </c>
      <c r="S74" s="44">
        <v>10</v>
      </c>
      <c r="T74" s="44">
        <v>10</v>
      </c>
      <c r="U74" s="44">
        <v>10</v>
      </c>
      <c r="V74" s="44">
        <v>10</v>
      </c>
      <c r="W74" s="44">
        <v>10</v>
      </c>
      <c r="X74" s="44">
        <v>10</v>
      </c>
      <c r="Y74" s="44">
        <v>10</v>
      </c>
      <c r="Z74" s="44">
        <v>10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10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9</v>
      </c>
      <c r="C76" s="44">
        <v>9</v>
      </c>
      <c r="D76" s="44">
        <v>9</v>
      </c>
      <c r="E76" s="44">
        <v>9</v>
      </c>
      <c r="F76" s="44">
        <v>9</v>
      </c>
      <c r="G76" s="44">
        <v>9</v>
      </c>
      <c r="H76" s="44">
        <v>9</v>
      </c>
      <c r="I76" s="44">
        <v>9</v>
      </c>
      <c r="J76" s="44">
        <v>9</v>
      </c>
      <c r="K76" s="44">
        <v>9</v>
      </c>
      <c r="L76" s="44">
        <v>9</v>
      </c>
      <c r="M76" s="44">
        <v>9</v>
      </c>
      <c r="N76" s="44">
        <v>9</v>
      </c>
      <c r="O76" s="44">
        <v>9</v>
      </c>
      <c r="P76" s="44">
        <v>9</v>
      </c>
      <c r="Q76" s="44">
        <v>9</v>
      </c>
      <c r="R76" s="44">
        <v>9</v>
      </c>
      <c r="S76" s="44">
        <v>9</v>
      </c>
      <c r="T76" s="44">
        <v>7.8</v>
      </c>
      <c r="U76" s="44">
        <v>8.4</v>
      </c>
      <c r="V76" s="44">
        <v>8.4</v>
      </c>
      <c r="W76" s="44">
        <v>8.4</v>
      </c>
      <c r="X76" s="44">
        <v>8.4</v>
      </c>
      <c r="Y76" s="44">
        <v>8.4</v>
      </c>
      <c r="Z76" s="44">
        <v>7.6</v>
      </c>
      <c r="AA76" s="44">
        <v>7.4</v>
      </c>
      <c r="AB76" s="44">
        <v>8</v>
      </c>
      <c r="AC76" s="44">
        <v>8</v>
      </c>
      <c r="AD76" s="44">
        <v>8</v>
      </c>
      <c r="AE76" s="44">
        <v>8</v>
      </c>
      <c r="AF76" s="44">
        <v>8</v>
      </c>
      <c r="AG76" s="59">
        <v>10</v>
      </c>
      <c r="AH76" s="45">
        <f t="shared" si="2"/>
        <v>9</v>
      </c>
      <c r="AI76" s="46">
        <f t="shared" si="3"/>
        <v>7.4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v>182</v>
      </c>
      <c r="C79" s="63">
        <v>182</v>
      </c>
      <c r="D79" s="63">
        <v>182</v>
      </c>
      <c r="E79" s="63">
        <v>182</v>
      </c>
      <c r="F79" s="63">
        <v>182</v>
      </c>
      <c r="G79" s="63">
        <v>182</v>
      </c>
      <c r="H79" s="63">
        <v>182</v>
      </c>
      <c r="I79" s="63">
        <v>182</v>
      </c>
      <c r="J79" s="63">
        <v>182</v>
      </c>
      <c r="K79" s="63">
        <v>182</v>
      </c>
      <c r="L79" s="63">
        <v>182</v>
      </c>
      <c r="M79" s="63">
        <v>182</v>
      </c>
      <c r="N79" s="63">
        <v>182</v>
      </c>
      <c r="O79" s="63">
        <v>182</v>
      </c>
      <c r="P79" s="63">
        <v>182</v>
      </c>
      <c r="Q79" s="63">
        <v>182</v>
      </c>
      <c r="R79" s="63">
        <v>182</v>
      </c>
      <c r="S79" s="63">
        <f>97.9+84.4</f>
        <v>182.3</v>
      </c>
      <c r="T79" s="63">
        <f>94.16+82.1</f>
        <v>176.26</v>
      </c>
      <c r="U79" s="63">
        <f>94.16+82.1</f>
        <v>176.26</v>
      </c>
      <c r="V79" s="63">
        <f>94.16+82.1</f>
        <v>176.26</v>
      </c>
      <c r="W79" s="63">
        <f>94.16+82.1</f>
        <v>176.26</v>
      </c>
      <c r="X79" s="63">
        <f>94.16+82.1</f>
        <v>176.26</v>
      </c>
      <c r="Y79" s="63">
        <f>94.16+82.1</f>
        <v>176.26</v>
      </c>
      <c r="Z79" s="63">
        <f>93.3+99.6</f>
        <v>192.89999999999998</v>
      </c>
      <c r="AA79" s="63">
        <f>93.5+97.1</f>
        <v>190.6</v>
      </c>
      <c r="AB79" s="63">
        <f>93.5+101.3</f>
        <v>194.8</v>
      </c>
      <c r="AC79" s="63">
        <f>89.4+101.8</f>
        <v>191.2</v>
      </c>
      <c r="AD79" s="63">
        <f>89.4+101.8</f>
        <v>191.2</v>
      </c>
      <c r="AE79" s="63">
        <f>89.4+101.8</f>
        <v>191.2</v>
      </c>
      <c r="AF79" s="63">
        <f>89.4+101.8</f>
        <v>191.2</v>
      </c>
      <c r="AG79" s="59">
        <v>240</v>
      </c>
      <c r="AH79" s="45">
        <f t="shared" si="2"/>
        <v>194.8</v>
      </c>
      <c r="AI79" s="46">
        <f t="shared" si="3"/>
        <v>176.26</v>
      </c>
      <c r="AK79" s="47"/>
    </row>
    <row r="80" spans="1:88" ht="15.75" thickBot="1" x14ac:dyDescent="0.3">
      <c r="A80" s="65" t="s">
        <v>32</v>
      </c>
      <c r="B80" s="66">
        <f t="shared" ref="B80" si="20">SUM(B11:B78)</f>
        <v>1721.4999999999998</v>
      </c>
      <c r="C80" s="66">
        <f t="shared" ref="C80:AG80" si="21">SUM(C11:C78)</f>
        <v>1721.7999999999997</v>
      </c>
      <c r="D80" s="66">
        <f t="shared" si="21"/>
        <v>1721.7999999999997</v>
      </c>
      <c r="E80" s="66">
        <f t="shared" si="21"/>
        <v>1721.7999999999997</v>
      </c>
      <c r="F80" s="66">
        <f t="shared" si="21"/>
        <v>1739.6999999999998</v>
      </c>
      <c r="G80" s="66">
        <f t="shared" ref="G80:H80" si="22">SUM(G11:G78)</f>
        <v>1705.7999999999997</v>
      </c>
      <c r="H80" s="66">
        <f t="shared" si="22"/>
        <v>1735.7999999999997</v>
      </c>
      <c r="I80" s="66">
        <f t="shared" ref="I80:J80" si="23">SUM(I11:I78)</f>
        <v>1735.7999999999997</v>
      </c>
      <c r="J80" s="66">
        <f t="shared" si="23"/>
        <v>1719.5999999999997</v>
      </c>
      <c r="K80" s="66">
        <f t="shared" ref="K80:L80" si="24">SUM(K11:K78)</f>
        <v>1710.0999999999997</v>
      </c>
      <c r="L80" s="66">
        <f t="shared" si="24"/>
        <v>1713.9499999999998</v>
      </c>
      <c r="M80" s="66">
        <f t="shared" ref="M80:N80" si="25">SUM(M11:M78)</f>
        <v>1713.9499999999998</v>
      </c>
      <c r="N80" s="66">
        <f t="shared" si="25"/>
        <v>1790.0499999999997</v>
      </c>
      <c r="O80" s="66">
        <f t="shared" ref="O80:P80" si="26">SUM(O11:O78)</f>
        <v>1790.0499999999997</v>
      </c>
      <c r="P80" s="66">
        <f t="shared" si="26"/>
        <v>1790.0499999999997</v>
      </c>
      <c r="Q80" s="66">
        <f t="shared" ref="Q80:R80" si="27">SUM(Q11:Q78)</f>
        <v>1790.0499999999997</v>
      </c>
      <c r="R80" s="66">
        <f t="shared" si="27"/>
        <v>1768.56</v>
      </c>
      <c r="S80" s="66">
        <f t="shared" si="21"/>
        <v>1768.56</v>
      </c>
      <c r="T80" s="66">
        <f t="shared" ref="T80:U80" si="28">SUM(T11:T78)</f>
        <v>1830.1999999999998</v>
      </c>
      <c r="U80" s="66">
        <f t="shared" si="28"/>
        <v>1686.7</v>
      </c>
      <c r="V80" s="66">
        <f t="shared" ref="V80:W80" si="29">SUM(V11:V78)</f>
        <v>1655.7999999999997</v>
      </c>
      <c r="W80" s="66">
        <f t="shared" si="29"/>
        <v>1655.7999999999997</v>
      </c>
      <c r="X80" s="66">
        <f t="shared" ref="X80:Y80" si="30">SUM(X11:X78)</f>
        <v>1675.8999999999996</v>
      </c>
      <c r="Y80" s="66">
        <f t="shared" si="30"/>
        <v>1675.8999999999996</v>
      </c>
      <c r="Z80" s="66">
        <f>SUM(Z11:Z78)</f>
        <v>1753.9999999999995</v>
      </c>
      <c r="AA80" s="66">
        <f>SUM(AA11:AA78)</f>
        <v>1763.3999999999996</v>
      </c>
      <c r="AB80" s="66">
        <f t="shared" si="21"/>
        <v>1786.2999999999995</v>
      </c>
      <c r="AC80" s="66">
        <f t="shared" si="21"/>
        <v>1795.7999999999995</v>
      </c>
      <c r="AD80" s="66">
        <f t="shared" ref="AD80" si="31">SUM(AD11:AD78)</f>
        <v>1838.6999999999996</v>
      </c>
      <c r="AE80" s="66">
        <f t="shared" si="21"/>
        <v>1722.6</v>
      </c>
      <c r="AF80" s="66">
        <f t="shared" si="21"/>
        <v>1735.9999999999998</v>
      </c>
      <c r="AG80" s="66">
        <f t="shared" si="21"/>
        <v>2672.3274000000001</v>
      </c>
      <c r="AH80" s="45">
        <f t="shared" si="2"/>
        <v>1838.6999999999996</v>
      </c>
      <c r="AI80" s="46">
        <f t="shared" si="3"/>
        <v>1655.7999999999997</v>
      </c>
      <c r="AK80" s="47"/>
    </row>
    <row r="81" spans="1:75" x14ac:dyDescent="0.25">
      <c r="A81" s="67" t="s">
        <v>366</v>
      </c>
      <c r="B81" s="44">
        <v>166.1</v>
      </c>
      <c r="C81" s="44">
        <v>173</v>
      </c>
      <c r="D81" s="44">
        <v>173</v>
      </c>
      <c r="E81" s="44">
        <v>173</v>
      </c>
      <c r="F81" s="44">
        <v>456</v>
      </c>
      <c r="G81" s="44">
        <v>456</v>
      </c>
      <c r="H81" s="44">
        <v>456</v>
      </c>
      <c r="I81" s="44">
        <v>456</v>
      </c>
      <c r="J81" s="44">
        <v>456</v>
      </c>
      <c r="K81" s="44">
        <v>456</v>
      </c>
      <c r="L81" s="44">
        <v>456</v>
      </c>
      <c r="M81" s="44">
        <v>456</v>
      </c>
      <c r="N81" s="44">
        <v>456</v>
      </c>
      <c r="O81" s="44">
        <v>456</v>
      </c>
      <c r="P81" s="44">
        <v>456</v>
      </c>
      <c r="Q81" s="44">
        <v>456</v>
      </c>
      <c r="R81" s="44">
        <v>456</v>
      </c>
      <c r="S81" s="44">
        <v>456</v>
      </c>
      <c r="T81" s="44">
        <v>457</v>
      </c>
      <c r="U81" s="44">
        <v>457</v>
      </c>
      <c r="V81" s="44">
        <v>313</v>
      </c>
      <c r="W81" s="44">
        <v>313</v>
      </c>
      <c r="X81" s="44">
        <v>332</v>
      </c>
      <c r="Y81" s="44">
        <v>280</v>
      </c>
      <c r="Z81" s="44">
        <v>283.7</v>
      </c>
      <c r="AA81" s="44">
        <v>223.4</v>
      </c>
      <c r="AB81" s="44">
        <v>223.4</v>
      </c>
      <c r="AC81" s="44">
        <v>223.4</v>
      </c>
      <c r="AD81" s="44">
        <v>221.3</v>
      </c>
      <c r="AE81" s="44">
        <v>201.5</v>
      </c>
      <c r="AF81" s="44">
        <v>201.5</v>
      </c>
      <c r="AG81" s="59">
        <v>456</v>
      </c>
      <c r="AH81" s="45">
        <f t="shared" si="2"/>
        <v>457</v>
      </c>
      <c r="AI81" s="46">
        <f t="shared" si="3"/>
        <v>166.1</v>
      </c>
      <c r="AK81" s="47"/>
    </row>
    <row r="82" spans="1:75" x14ac:dyDescent="0.25">
      <c r="A82" s="68" t="s">
        <v>367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61">
        <v>111</v>
      </c>
      <c r="AH82" s="45">
        <f t="shared" ref="AH82:AH145" si="32">MAX(B82:AF82)</f>
        <v>0</v>
      </c>
      <c r="AI82" s="46">
        <f t="shared" ref="AI82:AI145" si="33">MIN(B82:AF82)</f>
        <v>0</v>
      </c>
      <c r="AK82" s="47"/>
    </row>
    <row r="83" spans="1:75" x14ac:dyDescent="0.25">
      <c r="A83" s="68" t="s">
        <v>368</v>
      </c>
      <c r="B83" s="43">
        <v>40.9</v>
      </c>
      <c r="C83" s="43">
        <v>40.9</v>
      </c>
      <c r="D83" s="43">
        <v>40.9</v>
      </c>
      <c r="E83" s="43">
        <v>40.9</v>
      </c>
      <c r="F83" s="43">
        <v>68</v>
      </c>
      <c r="G83" s="43">
        <v>101.9</v>
      </c>
      <c r="H83" s="43">
        <v>101.9</v>
      </c>
      <c r="I83" s="43">
        <v>101.9</v>
      </c>
      <c r="J83" s="43">
        <v>101.9</v>
      </c>
      <c r="K83" s="43">
        <v>101.9</v>
      </c>
      <c r="L83" s="43">
        <v>101.9</v>
      </c>
      <c r="M83" s="43">
        <v>101.9</v>
      </c>
      <c r="N83" s="43">
        <v>101.9</v>
      </c>
      <c r="O83" s="43">
        <v>101.9</v>
      </c>
      <c r="P83" s="43">
        <v>101.9</v>
      </c>
      <c r="Q83" s="43">
        <v>101.9</v>
      </c>
      <c r="R83" s="43">
        <v>101.9</v>
      </c>
      <c r="S83" s="43">
        <v>101.9</v>
      </c>
      <c r="T83" s="43">
        <v>102</v>
      </c>
      <c r="U83" s="43">
        <v>0</v>
      </c>
      <c r="V83" s="43">
        <v>0</v>
      </c>
      <c r="W83" s="43">
        <v>0</v>
      </c>
      <c r="X83" s="43">
        <v>0</v>
      </c>
      <c r="Y83" s="43">
        <v>0</v>
      </c>
      <c r="Z83" s="43">
        <v>0</v>
      </c>
      <c r="AA83" s="43">
        <v>0</v>
      </c>
      <c r="AB83" s="43">
        <v>0</v>
      </c>
      <c r="AC83" s="43">
        <v>0</v>
      </c>
      <c r="AD83" s="43">
        <v>0</v>
      </c>
      <c r="AE83" s="43">
        <v>0</v>
      </c>
      <c r="AF83" s="43">
        <v>0</v>
      </c>
      <c r="AG83" s="61">
        <v>102</v>
      </c>
      <c r="AH83" s="45">
        <f t="shared" si="32"/>
        <v>102</v>
      </c>
      <c r="AI83" s="46">
        <f t="shared" si="33"/>
        <v>0</v>
      </c>
      <c r="AK83" s="47"/>
    </row>
    <row r="84" spans="1:75" x14ac:dyDescent="0.25">
      <c r="A84" s="42" t="s">
        <v>181</v>
      </c>
      <c r="B84" s="44">
        <v>35.6</v>
      </c>
      <c r="C84" s="44">
        <v>35.6</v>
      </c>
      <c r="D84" s="44">
        <v>35.6</v>
      </c>
      <c r="E84" s="44">
        <v>35.6</v>
      </c>
      <c r="F84" s="44">
        <v>35.6</v>
      </c>
      <c r="G84" s="44">
        <v>35.6</v>
      </c>
      <c r="H84" s="44">
        <v>35.6</v>
      </c>
      <c r="I84" s="44">
        <v>35.6</v>
      </c>
      <c r="J84" s="44">
        <v>35.6</v>
      </c>
      <c r="K84" s="44">
        <v>35.6</v>
      </c>
      <c r="L84" s="44">
        <v>35.6</v>
      </c>
      <c r="M84" s="44">
        <v>35.6</v>
      </c>
      <c r="N84" s="44">
        <v>35.6</v>
      </c>
      <c r="O84" s="44">
        <v>35.6</v>
      </c>
      <c r="P84" s="44">
        <v>35.6</v>
      </c>
      <c r="Q84" s="44">
        <v>35.6</v>
      </c>
      <c r="R84" s="44">
        <v>35.6</v>
      </c>
      <c r="S84" s="44">
        <v>35.6</v>
      </c>
      <c r="T84" s="44">
        <v>59.3</v>
      </c>
      <c r="U84" s="44">
        <v>32.4</v>
      </c>
      <c r="V84" s="44">
        <v>31</v>
      </c>
      <c r="W84" s="44">
        <v>31</v>
      </c>
      <c r="X84" s="44">
        <v>32</v>
      </c>
      <c r="Y84" s="44">
        <v>32</v>
      </c>
      <c r="Z84" s="44">
        <v>30.4</v>
      </c>
      <c r="AA84" s="44">
        <v>29.2</v>
      </c>
      <c r="AB84" s="44">
        <v>30.2</v>
      </c>
      <c r="AC84" s="44">
        <v>31</v>
      </c>
      <c r="AD84" s="44">
        <v>40.5</v>
      </c>
      <c r="AE84" s="44">
        <v>40.5</v>
      </c>
      <c r="AF84" s="44">
        <v>30</v>
      </c>
      <c r="AG84" s="59">
        <v>60</v>
      </c>
      <c r="AH84" s="45">
        <f>MAX(B84:AF84)</f>
        <v>59.3</v>
      </c>
      <c r="AI84" s="46">
        <f>MIN(B84:AF84)</f>
        <v>29.2</v>
      </c>
      <c r="AK84" s="47"/>
    </row>
    <row r="85" spans="1:75" x14ac:dyDescent="0.25">
      <c r="A85" s="69" t="s">
        <v>369</v>
      </c>
      <c r="B85" s="43">
        <v>0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70">
        <v>42.5</v>
      </c>
      <c r="AH85" s="45">
        <f t="shared" si="32"/>
        <v>0</v>
      </c>
      <c r="AI85" s="46">
        <f t="shared" si="33"/>
        <v>0</v>
      </c>
      <c r="AK85" s="47"/>
    </row>
    <row r="86" spans="1:75" x14ac:dyDescent="0.25">
      <c r="A86" s="69" t="s">
        <v>370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70">
        <v>22.1</v>
      </c>
      <c r="AH86" s="45">
        <f t="shared" si="32"/>
        <v>0</v>
      </c>
      <c r="AI86" s="46">
        <f t="shared" si="33"/>
        <v>0</v>
      </c>
      <c r="AK86" s="47"/>
    </row>
    <row r="87" spans="1:75" ht="15.75" thickBot="1" x14ac:dyDescent="0.3">
      <c r="A87" s="71" t="s">
        <v>33</v>
      </c>
      <c r="B87" s="292">
        <v>0</v>
      </c>
      <c r="C87" s="292">
        <v>0</v>
      </c>
      <c r="D87" s="292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v>0</v>
      </c>
      <c r="K87" s="292">
        <v>0</v>
      </c>
      <c r="L87" s="292">
        <v>0</v>
      </c>
      <c r="M87" s="294">
        <v>0</v>
      </c>
      <c r="N87" s="294">
        <v>0</v>
      </c>
      <c r="O87" s="294">
        <v>0</v>
      </c>
      <c r="P87" s="294">
        <v>0</v>
      </c>
      <c r="Q87" s="294">
        <v>0</v>
      </c>
      <c r="R87" s="294">
        <v>0</v>
      </c>
      <c r="S87" s="294">
        <v>0</v>
      </c>
      <c r="T87" s="294">
        <v>0</v>
      </c>
      <c r="U87" s="294">
        <v>0</v>
      </c>
      <c r="V87" s="294">
        <v>0</v>
      </c>
      <c r="W87" s="294">
        <v>0</v>
      </c>
      <c r="X87" s="294">
        <v>0</v>
      </c>
      <c r="Y87" s="294">
        <v>0</v>
      </c>
      <c r="Z87" s="294">
        <v>0</v>
      </c>
      <c r="AA87" s="292">
        <v>0</v>
      </c>
      <c r="AB87" s="294">
        <v>0</v>
      </c>
      <c r="AC87" s="294">
        <v>0</v>
      </c>
      <c r="AD87" s="294">
        <v>0</v>
      </c>
      <c r="AE87" s="294">
        <v>0</v>
      </c>
      <c r="AF87" s="294">
        <v>0</v>
      </c>
      <c r="AG87" s="73">
        <v>14.8</v>
      </c>
      <c r="AH87" s="45">
        <f t="shared" si="32"/>
        <v>0</v>
      </c>
      <c r="AI87" s="46">
        <f t="shared" si="33"/>
        <v>0</v>
      </c>
      <c r="AK87" s="47"/>
    </row>
    <row r="88" spans="1:75" ht="15.75" thickBot="1" x14ac:dyDescent="0.3">
      <c r="A88" s="74" t="s">
        <v>34</v>
      </c>
      <c r="B88" s="66">
        <f t="shared" ref="B88" si="34">SUM(B81:B87)</f>
        <v>242.6</v>
      </c>
      <c r="C88" s="66">
        <f t="shared" ref="C88:AG88" si="35">SUM(C81:C87)</f>
        <v>249.5</v>
      </c>
      <c r="D88" s="66">
        <f t="shared" si="35"/>
        <v>249.5</v>
      </c>
      <c r="E88" s="66">
        <f t="shared" si="35"/>
        <v>249.5</v>
      </c>
      <c r="F88" s="66">
        <f t="shared" si="35"/>
        <v>559.6</v>
      </c>
      <c r="G88" s="66">
        <f t="shared" ref="G88:H88" si="36">SUM(G81:G87)</f>
        <v>593.5</v>
      </c>
      <c r="H88" s="66">
        <f t="shared" si="36"/>
        <v>593.5</v>
      </c>
      <c r="I88" s="66">
        <f t="shared" ref="I88:J88" si="37">SUM(I81:I87)</f>
        <v>593.5</v>
      </c>
      <c r="J88" s="66">
        <f t="shared" si="37"/>
        <v>593.5</v>
      </c>
      <c r="K88" s="66">
        <f t="shared" ref="K88:L88" si="38">SUM(K81:K87)</f>
        <v>593.5</v>
      </c>
      <c r="L88" s="66">
        <f t="shared" si="38"/>
        <v>593.5</v>
      </c>
      <c r="M88" s="66">
        <f t="shared" ref="M88:N88" si="39">SUM(M81:M87)</f>
        <v>593.5</v>
      </c>
      <c r="N88" s="66">
        <f t="shared" si="39"/>
        <v>593.5</v>
      </c>
      <c r="O88" s="66">
        <f t="shared" ref="O88" si="40">SUM(O81:O87)</f>
        <v>593.5</v>
      </c>
      <c r="P88" s="66">
        <f t="shared" si="35"/>
        <v>593.5</v>
      </c>
      <c r="Q88" s="66">
        <f t="shared" ref="Q88:R88" si="41">SUM(Q81:Q87)</f>
        <v>593.5</v>
      </c>
      <c r="R88" s="66">
        <f t="shared" si="41"/>
        <v>593.5</v>
      </c>
      <c r="S88" s="66">
        <f t="shared" si="35"/>
        <v>593.5</v>
      </c>
      <c r="T88" s="66">
        <f t="shared" ref="T88:U88" si="42">SUM(T81:T87)</f>
        <v>618.29999999999995</v>
      </c>
      <c r="U88" s="66">
        <f t="shared" si="42"/>
        <v>489.4</v>
      </c>
      <c r="V88" s="66">
        <f t="shared" ref="V88:W88" si="43">SUM(V81:V87)</f>
        <v>344</v>
      </c>
      <c r="W88" s="66">
        <f t="shared" si="43"/>
        <v>344</v>
      </c>
      <c r="X88" s="66">
        <f t="shared" ref="X88:Y88" si="44">SUM(X81:X87)</f>
        <v>364</v>
      </c>
      <c r="Y88" s="66">
        <f t="shared" si="44"/>
        <v>312</v>
      </c>
      <c r="Z88" s="66">
        <f>SUM(Z81:Z87)</f>
        <v>314.09999999999997</v>
      </c>
      <c r="AA88" s="66">
        <f>SUM(AA81:AA87)</f>
        <v>252.6</v>
      </c>
      <c r="AB88" s="66">
        <f t="shared" si="35"/>
        <v>253.6</v>
      </c>
      <c r="AC88" s="66">
        <f t="shared" si="35"/>
        <v>254.4</v>
      </c>
      <c r="AD88" s="66">
        <f t="shared" ref="AD88" si="45">SUM(AD81:AD87)</f>
        <v>261.8</v>
      </c>
      <c r="AE88" s="66">
        <f t="shared" si="35"/>
        <v>242</v>
      </c>
      <c r="AF88" s="66">
        <f t="shared" si="35"/>
        <v>231.5</v>
      </c>
      <c r="AG88" s="75">
        <f t="shared" si="35"/>
        <v>808.4</v>
      </c>
      <c r="AH88" s="45">
        <f t="shared" si="32"/>
        <v>618.29999999999995</v>
      </c>
      <c r="AI88" s="46">
        <f t="shared" si="33"/>
        <v>231.5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137.4</v>
      </c>
      <c r="C89" s="44">
        <v>137.4</v>
      </c>
      <c r="D89" s="44">
        <v>137.4</v>
      </c>
      <c r="E89" s="44">
        <v>137.4</v>
      </c>
      <c r="F89" s="44">
        <v>137.4</v>
      </c>
      <c r="G89" s="44">
        <v>137.4</v>
      </c>
      <c r="H89" s="44">
        <v>137.4</v>
      </c>
      <c r="I89" s="44">
        <v>137.4</v>
      </c>
      <c r="J89" s="44">
        <v>137.4</v>
      </c>
      <c r="K89" s="44">
        <v>137.4</v>
      </c>
      <c r="L89" s="44">
        <v>137.4</v>
      </c>
      <c r="M89" s="44">
        <v>137.4</v>
      </c>
      <c r="N89" s="44">
        <v>136.5</v>
      </c>
      <c r="O89" s="44">
        <v>136.5</v>
      </c>
      <c r="P89" s="44">
        <v>136.5</v>
      </c>
      <c r="Q89" s="44">
        <v>136.5</v>
      </c>
      <c r="R89" s="44">
        <v>136.5</v>
      </c>
      <c r="S89" s="44">
        <v>136.5</v>
      </c>
      <c r="T89" s="44">
        <v>133.80000000000001</v>
      </c>
      <c r="U89" s="44">
        <v>133.80000000000001</v>
      </c>
      <c r="V89" s="44">
        <v>133.80000000000001</v>
      </c>
      <c r="W89" s="44">
        <v>133.80000000000001</v>
      </c>
      <c r="X89" s="44">
        <v>133.80000000000001</v>
      </c>
      <c r="Y89" s="44">
        <v>133.80000000000001</v>
      </c>
      <c r="Z89" s="44">
        <v>134.9</v>
      </c>
      <c r="AA89" s="44">
        <v>134.9</v>
      </c>
      <c r="AB89" s="44">
        <v>132.4</v>
      </c>
      <c r="AC89" s="44">
        <v>132.4</v>
      </c>
      <c r="AD89" s="44">
        <v>134.6</v>
      </c>
      <c r="AE89" s="44">
        <v>134.6</v>
      </c>
      <c r="AF89" s="44">
        <v>134.6</v>
      </c>
      <c r="AG89" s="59">
        <v>144</v>
      </c>
      <c r="AH89" s="45">
        <f t="shared" si="32"/>
        <v>137.4</v>
      </c>
      <c r="AI89" s="46">
        <f t="shared" si="33"/>
        <v>132.4</v>
      </c>
      <c r="AK89" s="47"/>
      <c r="AY89" s="1" t="s">
        <v>36</v>
      </c>
      <c r="AZ89" s="77">
        <f>ROUND(C107,0)</f>
        <v>-300</v>
      </c>
      <c r="BA89" s="76">
        <f t="shared" ref="BA89:BD93" si="46">D107</f>
        <v>-275</v>
      </c>
      <c r="BB89" s="76">
        <f t="shared" si="46"/>
        <v>-310</v>
      </c>
      <c r="BC89" s="76">
        <f t="shared" si="46"/>
        <v>-668</v>
      </c>
      <c r="BD89" s="76">
        <f t="shared" si="46"/>
        <v>-718</v>
      </c>
      <c r="BE89" s="77">
        <f>I107</f>
        <v>-728.4</v>
      </c>
      <c r="BF89" s="77">
        <f>K107</f>
        <v>-685</v>
      </c>
      <c r="BG89" s="77">
        <f t="shared" ref="BG89:BP93" si="47">M107</f>
        <v>-650</v>
      </c>
      <c r="BH89" s="77">
        <f t="shared" si="47"/>
        <v>-638</v>
      </c>
      <c r="BI89" s="77">
        <f t="shared" si="47"/>
        <v>-669</v>
      </c>
      <c r="BJ89" s="77">
        <f t="shared" si="47"/>
        <v>-669</v>
      </c>
      <c r="BK89" s="77">
        <f t="shared" si="47"/>
        <v>-633.6</v>
      </c>
      <c r="BL89" s="77">
        <f t="shared" si="47"/>
        <v>-690.3</v>
      </c>
      <c r="BM89" s="77">
        <f t="shared" si="47"/>
        <v>-672.5</v>
      </c>
      <c r="BN89" s="77">
        <f t="shared" si="47"/>
        <v>-731</v>
      </c>
      <c r="BO89" s="77">
        <f t="shared" si="47"/>
        <v>-343.7</v>
      </c>
      <c r="BP89" s="77">
        <f t="shared" si="47"/>
        <v>-404.9</v>
      </c>
      <c r="BQ89" s="77">
        <f>X107</f>
        <v>-459.9</v>
      </c>
      <c r="BR89" s="77">
        <f>Z107</f>
        <v>-269.60000000000002</v>
      </c>
      <c r="BS89" s="76">
        <f>AB107</f>
        <v>-182.7</v>
      </c>
      <c r="BT89" s="76">
        <f t="shared" ref="BT89:BV93" si="48">AD107</f>
        <v>-300</v>
      </c>
      <c r="BU89" s="76">
        <f t="shared" si="48"/>
        <v>-272.7</v>
      </c>
      <c r="BV89" s="76">
        <f t="shared" si="48"/>
        <v>-302.2</v>
      </c>
      <c r="BW89" s="76">
        <f>B107</f>
        <v>-261.8</v>
      </c>
    </row>
    <row r="90" spans="1:75" x14ac:dyDescent="0.25">
      <c r="A90" s="60" t="s">
        <v>37</v>
      </c>
      <c r="B90" s="43">
        <v>69.5</v>
      </c>
      <c r="C90" s="43">
        <v>69.5</v>
      </c>
      <c r="D90" s="43">
        <v>69.5</v>
      </c>
      <c r="E90" s="43">
        <v>69.5</v>
      </c>
      <c r="F90" s="43">
        <v>69.5</v>
      </c>
      <c r="G90" s="43">
        <v>69.5</v>
      </c>
      <c r="H90" s="43">
        <v>69.5</v>
      </c>
      <c r="I90" s="43">
        <v>69.5</v>
      </c>
      <c r="J90" s="43">
        <v>69.5</v>
      </c>
      <c r="K90" s="43">
        <v>69.5</v>
      </c>
      <c r="L90" s="43">
        <v>69.5</v>
      </c>
      <c r="M90" s="43">
        <v>69.5</v>
      </c>
      <c r="N90" s="43">
        <v>69.5</v>
      </c>
      <c r="O90" s="43">
        <v>69.5</v>
      </c>
      <c r="P90" s="43">
        <v>69.5</v>
      </c>
      <c r="Q90" s="43">
        <v>69.5</v>
      </c>
      <c r="R90" s="43">
        <v>69.5</v>
      </c>
      <c r="S90" s="43">
        <v>69.5</v>
      </c>
      <c r="T90" s="43">
        <v>68.8</v>
      </c>
      <c r="U90" s="43">
        <v>68.8</v>
      </c>
      <c r="V90" s="43">
        <v>68.8</v>
      </c>
      <c r="W90" s="43">
        <v>68.8</v>
      </c>
      <c r="X90" s="43">
        <v>68.8</v>
      </c>
      <c r="Y90" s="43">
        <v>68.8</v>
      </c>
      <c r="Z90" s="43">
        <v>69.400000000000006</v>
      </c>
      <c r="AA90" s="43">
        <v>69.400000000000006</v>
      </c>
      <c r="AB90" s="43">
        <v>69.400000000000006</v>
      </c>
      <c r="AC90" s="43">
        <v>69.400000000000006</v>
      </c>
      <c r="AD90" s="43">
        <v>67.2</v>
      </c>
      <c r="AE90" s="43">
        <v>50</v>
      </c>
      <c r="AF90" s="43">
        <v>69.2</v>
      </c>
      <c r="AG90" s="61">
        <v>70</v>
      </c>
      <c r="AH90" s="45">
        <f t="shared" si="32"/>
        <v>69.5</v>
      </c>
      <c r="AI90" s="46">
        <f t="shared" si="33"/>
        <v>50</v>
      </c>
      <c r="AK90" s="47"/>
      <c r="AY90" s="1" t="s">
        <v>38</v>
      </c>
      <c r="AZ90" s="77">
        <f>ROUND(C108,0)</f>
        <v>-165</v>
      </c>
      <c r="BA90" s="76">
        <f t="shared" si="46"/>
        <v>-166</v>
      </c>
      <c r="BB90" s="76">
        <f t="shared" si="46"/>
        <v>-175</v>
      </c>
      <c r="BC90" s="76">
        <f t="shared" si="46"/>
        <v>-206</v>
      </c>
      <c r="BD90" s="76">
        <f t="shared" si="46"/>
        <v>-205.3</v>
      </c>
      <c r="BE90" s="77">
        <f>I108</f>
        <v>-206.6</v>
      </c>
      <c r="BF90" s="77">
        <f>K108</f>
        <v>-194</v>
      </c>
      <c r="BG90" s="77">
        <f t="shared" si="47"/>
        <v>-195</v>
      </c>
      <c r="BH90" s="77">
        <f t="shared" si="47"/>
        <v>-193</v>
      </c>
      <c r="BI90" s="77">
        <f t="shared" si="47"/>
        <v>-197</v>
      </c>
      <c r="BJ90" s="77">
        <f t="shared" si="47"/>
        <v>-203</v>
      </c>
      <c r="BK90" s="77">
        <f t="shared" si="47"/>
        <v>-192.3</v>
      </c>
      <c r="BL90" s="77">
        <f t="shared" si="47"/>
        <v>-212.3</v>
      </c>
      <c r="BM90" s="77">
        <f t="shared" si="47"/>
        <v>-207.8</v>
      </c>
      <c r="BN90" s="77">
        <f t="shared" si="47"/>
        <v>-181.7</v>
      </c>
      <c r="BO90" s="77">
        <f t="shared" si="47"/>
        <v>-161.19999999999999</v>
      </c>
      <c r="BP90" s="77">
        <f t="shared" si="47"/>
        <v>-148.1</v>
      </c>
      <c r="BQ90" s="77">
        <f>X108</f>
        <v>-158.6</v>
      </c>
      <c r="BR90" s="77">
        <f>Z108</f>
        <v>-169.5</v>
      </c>
      <c r="BS90" s="76">
        <f>AB108</f>
        <v>-146.5</v>
      </c>
      <c r="BT90" s="76">
        <f t="shared" si="48"/>
        <v>-174.9</v>
      </c>
      <c r="BU90" s="76">
        <f t="shared" si="48"/>
        <v>-168.5</v>
      </c>
      <c r="BV90" s="76">
        <f t="shared" si="48"/>
        <v>-169.5</v>
      </c>
      <c r="BW90" s="76">
        <f>B108</f>
        <v>-158.4</v>
      </c>
    </row>
    <row r="91" spans="1:75" x14ac:dyDescent="0.25">
      <c r="A91" s="60" t="s">
        <v>39</v>
      </c>
      <c r="B91" s="43">
        <v>65.2</v>
      </c>
      <c r="C91" s="43">
        <v>65.2</v>
      </c>
      <c r="D91" s="43">
        <v>65.2</v>
      </c>
      <c r="E91" s="43">
        <v>65.2</v>
      </c>
      <c r="F91" s="43">
        <v>65.2</v>
      </c>
      <c r="G91" s="43">
        <v>65.2</v>
      </c>
      <c r="H91" s="43">
        <v>65.2</v>
      </c>
      <c r="I91" s="43">
        <v>65.2</v>
      </c>
      <c r="J91" s="43">
        <v>65.2</v>
      </c>
      <c r="K91" s="43">
        <v>65.2</v>
      </c>
      <c r="L91" s="43">
        <v>65.2</v>
      </c>
      <c r="M91" s="43">
        <v>65.2</v>
      </c>
      <c r="N91" s="43">
        <v>65.2</v>
      </c>
      <c r="O91" s="43">
        <v>65.2</v>
      </c>
      <c r="P91" s="43">
        <v>65.2</v>
      </c>
      <c r="Q91" s="43">
        <v>65.2</v>
      </c>
      <c r="R91" s="43">
        <v>65.2</v>
      </c>
      <c r="S91" s="43">
        <v>65.2</v>
      </c>
      <c r="T91" s="43">
        <v>65.2</v>
      </c>
      <c r="U91" s="43">
        <v>65.2</v>
      </c>
      <c r="V91" s="43">
        <v>65.2</v>
      </c>
      <c r="W91" s="43">
        <v>65.2</v>
      </c>
      <c r="X91" s="43">
        <v>65.2</v>
      </c>
      <c r="Y91" s="43">
        <v>65.2</v>
      </c>
      <c r="Z91" s="43">
        <v>63.1</v>
      </c>
      <c r="AA91" s="43">
        <v>63.1</v>
      </c>
      <c r="AB91" s="43">
        <v>63.1</v>
      </c>
      <c r="AC91" s="43">
        <v>63.1</v>
      </c>
      <c r="AD91" s="43">
        <v>64.7</v>
      </c>
      <c r="AE91" s="43">
        <v>64.7</v>
      </c>
      <c r="AF91" s="43">
        <v>64.7</v>
      </c>
      <c r="AG91" s="61">
        <v>69</v>
      </c>
      <c r="AH91" s="45">
        <f t="shared" si="32"/>
        <v>65.2</v>
      </c>
      <c r="AI91" s="46">
        <f t="shared" si="33"/>
        <v>63.1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6"/>
        <v>0</v>
      </c>
      <c r="BB91" s="76">
        <f t="shared" si="46"/>
        <v>0</v>
      </c>
      <c r="BC91" s="76">
        <f t="shared" si="46"/>
        <v>0</v>
      </c>
      <c r="BD91" s="76">
        <f t="shared" si="46"/>
        <v>0</v>
      </c>
      <c r="BE91" s="77">
        <f>I109</f>
        <v>0</v>
      </c>
      <c r="BF91" s="77">
        <f>K109</f>
        <v>0</v>
      </c>
      <c r="BG91" s="77">
        <f t="shared" si="47"/>
        <v>0</v>
      </c>
      <c r="BH91" s="77">
        <f t="shared" si="47"/>
        <v>0</v>
      </c>
      <c r="BI91" s="77">
        <f t="shared" si="47"/>
        <v>0</v>
      </c>
      <c r="BJ91" s="77">
        <f t="shared" si="47"/>
        <v>0</v>
      </c>
      <c r="BK91" s="77">
        <f t="shared" si="47"/>
        <v>0</v>
      </c>
      <c r="BL91" s="77">
        <f t="shared" si="47"/>
        <v>0</v>
      </c>
      <c r="BM91" s="77">
        <f t="shared" si="47"/>
        <v>0</v>
      </c>
      <c r="BN91" s="77">
        <f t="shared" si="47"/>
        <v>0</v>
      </c>
      <c r="BO91" s="77">
        <f t="shared" si="47"/>
        <v>0</v>
      </c>
      <c r="BP91" s="77">
        <f t="shared" si="47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8"/>
        <v>0</v>
      </c>
      <c r="BU91" s="76">
        <f t="shared" si="48"/>
        <v>0</v>
      </c>
      <c r="BV91" s="76">
        <f t="shared" si="48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0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61">
        <v>60</v>
      </c>
      <c r="AH92" s="45">
        <f t="shared" si="32"/>
        <v>0</v>
      </c>
      <c r="AI92" s="46">
        <f t="shared" si="33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6"/>
        <v>0</v>
      </c>
      <c r="BB92" s="76">
        <f t="shared" si="46"/>
        <v>0</v>
      </c>
      <c r="BC92" s="76">
        <f t="shared" si="46"/>
        <v>0</v>
      </c>
      <c r="BD92" s="76">
        <f t="shared" si="46"/>
        <v>0</v>
      </c>
      <c r="BE92" s="77">
        <f>I110</f>
        <v>0</v>
      </c>
      <c r="BF92" s="77">
        <f>K110</f>
        <v>0</v>
      </c>
      <c r="BG92" s="77">
        <f t="shared" si="47"/>
        <v>0</v>
      </c>
      <c r="BH92" s="77">
        <f t="shared" si="47"/>
        <v>0</v>
      </c>
      <c r="BI92" s="77">
        <f t="shared" si="47"/>
        <v>0</v>
      </c>
      <c r="BJ92" s="77">
        <f t="shared" si="47"/>
        <v>0</v>
      </c>
      <c r="BK92" s="77">
        <f t="shared" si="47"/>
        <v>0</v>
      </c>
      <c r="BL92" s="77">
        <f t="shared" si="47"/>
        <v>0</v>
      </c>
      <c r="BM92" s="77">
        <f t="shared" si="47"/>
        <v>0</v>
      </c>
      <c r="BN92" s="77">
        <f t="shared" si="47"/>
        <v>0</v>
      </c>
      <c r="BO92" s="77">
        <f t="shared" si="47"/>
        <v>0</v>
      </c>
      <c r="BP92" s="77">
        <f t="shared" si="47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8"/>
        <v>0</v>
      </c>
      <c r="BU92" s="76">
        <f t="shared" si="48"/>
        <v>0</v>
      </c>
      <c r="BV92" s="76">
        <f t="shared" si="48"/>
        <v>0</v>
      </c>
      <c r="BW92" s="76">
        <f>B110</f>
        <v>0</v>
      </c>
    </row>
    <row r="93" spans="1:75" x14ac:dyDescent="0.25">
      <c r="A93" s="60" t="s">
        <v>43</v>
      </c>
      <c r="B93" s="44">
        <v>14</v>
      </c>
      <c r="C93" s="44">
        <v>14</v>
      </c>
      <c r="D93" s="44">
        <v>14</v>
      </c>
      <c r="E93" s="44">
        <v>14</v>
      </c>
      <c r="F93" s="44">
        <v>14</v>
      </c>
      <c r="G93" s="44">
        <v>14</v>
      </c>
      <c r="H93" s="44">
        <v>14</v>
      </c>
      <c r="I93" s="44">
        <v>14</v>
      </c>
      <c r="J93" s="44">
        <v>14</v>
      </c>
      <c r="K93" s="44">
        <v>14</v>
      </c>
      <c r="L93" s="44">
        <v>14</v>
      </c>
      <c r="M93" s="44">
        <v>14</v>
      </c>
      <c r="N93" s="44">
        <v>14</v>
      </c>
      <c r="O93" s="44">
        <v>14</v>
      </c>
      <c r="P93" s="44">
        <v>14</v>
      </c>
      <c r="Q93" s="44">
        <v>14</v>
      </c>
      <c r="R93" s="44">
        <v>14</v>
      </c>
      <c r="S93" s="44">
        <v>14</v>
      </c>
      <c r="T93" s="44">
        <v>14</v>
      </c>
      <c r="U93" s="44">
        <v>14</v>
      </c>
      <c r="V93" s="44">
        <v>15</v>
      </c>
      <c r="W93" s="44">
        <v>15</v>
      </c>
      <c r="X93" s="44">
        <v>15</v>
      </c>
      <c r="Y93" s="44">
        <v>15</v>
      </c>
      <c r="Z93" s="44">
        <v>14.9</v>
      </c>
      <c r="AA93" s="43">
        <v>14.9</v>
      </c>
      <c r="AB93" s="43">
        <v>14.9</v>
      </c>
      <c r="AC93" s="43">
        <v>14.9</v>
      </c>
      <c r="AD93" s="43">
        <v>14.6</v>
      </c>
      <c r="AE93" s="43">
        <v>14.6</v>
      </c>
      <c r="AF93" s="43">
        <v>12.4</v>
      </c>
      <c r="AG93" s="61">
        <v>30</v>
      </c>
      <c r="AH93" s="45">
        <f t="shared" si="32"/>
        <v>15</v>
      </c>
      <c r="AI93" s="46">
        <f t="shared" si="33"/>
        <v>12.4</v>
      </c>
      <c r="AK93" s="47"/>
      <c r="AY93" s="1" t="s">
        <v>44</v>
      </c>
      <c r="AZ93" s="77">
        <f>ROUND(C111,0)</f>
        <v>0</v>
      </c>
      <c r="BA93" s="76">
        <f t="shared" si="46"/>
        <v>0</v>
      </c>
      <c r="BB93" s="76">
        <f t="shared" si="46"/>
        <v>0</v>
      </c>
      <c r="BC93" s="76">
        <f t="shared" si="46"/>
        <v>0</v>
      </c>
      <c r="BD93" s="76">
        <f t="shared" si="46"/>
        <v>0</v>
      </c>
      <c r="BE93" s="77">
        <f>I111</f>
        <v>0</v>
      </c>
      <c r="BF93" s="77">
        <f>K111</f>
        <v>0</v>
      </c>
      <c r="BG93" s="77">
        <f t="shared" si="47"/>
        <v>0</v>
      </c>
      <c r="BH93" s="77">
        <f t="shared" si="47"/>
        <v>0</v>
      </c>
      <c r="BI93" s="77">
        <f t="shared" si="47"/>
        <v>0</v>
      </c>
      <c r="BJ93" s="77">
        <f t="shared" si="47"/>
        <v>0</v>
      </c>
      <c r="BK93" s="77">
        <f t="shared" si="47"/>
        <v>0</v>
      </c>
      <c r="BL93" s="77">
        <f t="shared" si="47"/>
        <v>0</v>
      </c>
      <c r="BM93" s="77">
        <f t="shared" si="47"/>
        <v>0</v>
      </c>
      <c r="BN93" s="77">
        <f t="shared" si="47"/>
        <v>0</v>
      </c>
      <c r="BO93" s="77">
        <f t="shared" si="47"/>
        <v>0</v>
      </c>
      <c r="BP93" s="77">
        <f t="shared" si="47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8"/>
        <v>0</v>
      </c>
      <c r="BU93" s="76">
        <f t="shared" si="48"/>
        <v>0</v>
      </c>
      <c r="BV93" s="76">
        <f t="shared" si="48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1">
        <v>25</v>
      </c>
      <c r="AH94" s="45">
        <f t="shared" si="32"/>
        <v>0</v>
      </c>
      <c r="AI94" s="46">
        <f t="shared" si="33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9">M117</f>
        <v>0</v>
      </c>
      <c r="BH94" s="77">
        <f t="shared" si="49"/>
        <v>0</v>
      </c>
      <c r="BI94" s="77">
        <f t="shared" si="49"/>
        <v>0</v>
      </c>
      <c r="BJ94" s="77">
        <f t="shared" si="49"/>
        <v>0</v>
      </c>
      <c r="BK94" s="77">
        <f t="shared" si="49"/>
        <v>0</v>
      </c>
      <c r="BL94" s="77">
        <f t="shared" si="49"/>
        <v>0</v>
      </c>
      <c r="BM94" s="77">
        <f t="shared" si="49"/>
        <v>0</v>
      </c>
      <c r="BN94" s="77">
        <f t="shared" si="49"/>
        <v>0</v>
      </c>
      <c r="BO94" s="77">
        <f t="shared" si="49"/>
        <v>0</v>
      </c>
      <c r="BP94" s="77">
        <f t="shared" si="49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0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0</v>
      </c>
      <c r="AF95" s="43">
        <v>0</v>
      </c>
      <c r="AG95" s="61">
        <v>24</v>
      </c>
      <c r="AH95" s="45">
        <f t="shared" si="32"/>
        <v>0</v>
      </c>
      <c r="AI95" s="46">
        <f t="shared" si="33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0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61">
        <v>15</v>
      </c>
      <c r="AH96" s="45">
        <f t="shared" si="32"/>
        <v>0</v>
      </c>
      <c r="AI96" s="46">
        <f t="shared" si="33"/>
        <v>0</v>
      </c>
      <c r="AK96" s="47"/>
      <c r="AZ96" s="77">
        <f t="shared" ref="AZ96:BW101" si="50">VALUE(AZ89)</f>
        <v>-300</v>
      </c>
      <c r="BA96" s="77">
        <f t="shared" si="50"/>
        <v>-275</v>
      </c>
      <c r="BB96" s="77">
        <f t="shared" si="50"/>
        <v>-310</v>
      </c>
      <c r="BC96" s="77">
        <f t="shared" si="50"/>
        <v>-668</v>
      </c>
      <c r="BD96" s="77">
        <f t="shared" si="50"/>
        <v>-718</v>
      </c>
      <c r="BE96" s="77">
        <f t="shared" si="50"/>
        <v>-728.4</v>
      </c>
      <c r="BF96" s="77">
        <f t="shared" si="50"/>
        <v>-685</v>
      </c>
      <c r="BG96" s="77">
        <f t="shared" si="50"/>
        <v>-650</v>
      </c>
      <c r="BH96" s="77">
        <f t="shared" si="50"/>
        <v>-638</v>
      </c>
      <c r="BI96" s="77">
        <f t="shared" si="50"/>
        <v>-669</v>
      </c>
      <c r="BJ96" s="77">
        <f t="shared" si="50"/>
        <v>-669</v>
      </c>
      <c r="BK96" s="77">
        <f t="shared" si="50"/>
        <v>-633.6</v>
      </c>
      <c r="BL96" s="77">
        <f t="shared" si="50"/>
        <v>-690.3</v>
      </c>
      <c r="BM96" s="77">
        <f t="shared" si="50"/>
        <v>-672.5</v>
      </c>
      <c r="BN96" s="77">
        <f t="shared" si="50"/>
        <v>-731</v>
      </c>
      <c r="BO96" s="77">
        <f t="shared" si="50"/>
        <v>-343.7</v>
      </c>
      <c r="BP96" s="77">
        <f t="shared" si="50"/>
        <v>-404.9</v>
      </c>
      <c r="BQ96" s="77">
        <f t="shared" si="50"/>
        <v>-459.9</v>
      </c>
      <c r="BR96" s="77">
        <f t="shared" si="50"/>
        <v>-269.60000000000002</v>
      </c>
      <c r="BS96" s="77">
        <f t="shared" si="50"/>
        <v>-182.7</v>
      </c>
      <c r="BT96" s="77">
        <f t="shared" si="50"/>
        <v>-300</v>
      </c>
      <c r="BU96" s="77">
        <f t="shared" si="50"/>
        <v>-272.7</v>
      </c>
      <c r="BV96" s="77">
        <f t="shared" si="50"/>
        <v>-302.2</v>
      </c>
      <c r="BW96" s="77">
        <f t="shared" si="50"/>
        <v>-261.8</v>
      </c>
    </row>
    <row r="97" spans="1:75" x14ac:dyDescent="0.25">
      <c r="A97" s="60" t="s">
        <v>49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43">
        <v>0</v>
      </c>
      <c r="AF97" s="43">
        <v>0</v>
      </c>
      <c r="AG97" s="61">
        <v>14.1</v>
      </c>
      <c r="AH97" s="45">
        <f t="shared" si="32"/>
        <v>0</v>
      </c>
      <c r="AI97" s="46">
        <f t="shared" si="33"/>
        <v>0</v>
      </c>
      <c r="AK97" s="47"/>
      <c r="AZ97" s="77">
        <f t="shared" si="50"/>
        <v>-165</v>
      </c>
      <c r="BA97" s="77">
        <f t="shared" si="50"/>
        <v>-166</v>
      </c>
      <c r="BB97" s="77">
        <f t="shared" si="50"/>
        <v>-175</v>
      </c>
      <c r="BC97" s="77">
        <f t="shared" si="50"/>
        <v>-206</v>
      </c>
      <c r="BD97" s="77">
        <f t="shared" si="50"/>
        <v>-205.3</v>
      </c>
      <c r="BE97" s="77">
        <f t="shared" si="50"/>
        <v>-206.6</v>
      </c>
      <c r="BF97" s="77">
        <f t="shared" si="50"/>
        <v>-194</v>
      </c>
      <c r="BG97" s="77">
        <f t="shared" si="50"/>
        <v>-195</v>
      </c>
      <c r="BH97" s="77">
        <f t="shared" si="50"/>
        <v>-193</v>
      </c>
      <c r="BI97" s="77">
        <f t="shared" si="50"/>
        <v>-197</v>
      </c>
      <c r="BJ97" s="77">
        <f t="shared" si="50"/>
        <v>-203</v>
      </c>
      <c r="BK97" s="77">
        <f t="shared" si="50"/>
        <v>-192.3</v>
      </c>
      <c r="BL97" s="77">
        <f t="shared" si="50"/>
        <v>-212.3</v>
      </c>
      <c r="BM97" s="77">
        <f t="shared" si="50"/>
        <v>-207.8</v>
      </c>
      <c r="BN97" s="77">
        <f t="shared" si="50"/>
        <v>-181.7</v>
      </c>
      <c r="BO97" s="77">
        <f t="shared" si="50"/>
        <v>-161.19999999999999</v>
      </c>
      <c r="BP97" s="77">
        <f t="shared" si="50"/>
        <v>-148.1</v>
      </c>
      <c r="BQ97" s="77">
        <f t="shared" si="50"/>
        <v>-158.6</v>
      </c>
      <c r="BR97" s="77">
        <f t="shared" si="50"/>
        <v>-169.5</v>
      </c>
      <c r="BS97" s="77">
        <f t="shared" si="50"/>
        <v>-146.5</v>
      </c>
      <c r="BT97" s="77">
        <f t="shared" si="50"/>
        <v>-174.9</v>
      </c>
      <c r="BU97" s="77">
        <f t="shared" si="50"/>
        <v>-168.5</v>
      </c>
      <c r="BV97" s="77">
        <f t="shared" si="50"/>
        <v>-169.5</v>
      </c>
      <c r="BW97" s="77">
        <f t="shared" si="50"/>
        <v>-158.4</v>
      </c>
    </row>
    <row r="98" spans="1:75" x14ac:dyDescent="0.25">
      <c r="A98" s="79" t="s">
        <v>50</v>
      </c>
      <c r="B98" s="43">
        <v>14</v>
      </c>
      <c r="C98" s="43">
        <v>14</v>
      </c>
      <c r="D98" s="43">
        <v>14</v>
      </c>
      <c r="E98" s="43">
        <v>14</v>
      </c>
      <c r="F98" s="43">
        <v>14</v>
      </c>
      <c r="G98" s="43">
        <v>14</v>
      </c>
      <c r="H98" s="43">
        <v>14</v>
      </c>
      <c r="I98" s="43">
        <v>14</v>
      </c>
      <c r="J98" s="43">
        <v>14</v>
      </c>
      <c r="K98" s="43">
        <v>14</v>
      </c>
      <c r="L98" s="43">
        <v>14</v>
      </c>
      <c r="M98" s="43">
        <v>14</v>
      </c>
      <c r="N98" s="43">
        <v>14</v>
      </c>
      <c r="O98" s="43">
        <v>14</v>
      </c>
      <c r="P98" s="43">
        <v>14</v>
      </c>
      <c r="Q98" s="43">
        <v>14</v>
      </c>
      <c r="R98" s="43">
        <v>14</v>
      </c>
      <c r="S98" s="43">
        <v>14</v>
      </c>
      <c r="T98" s="43">
        <v>14</v>
      </c>
      <c r="U98" s="43">
        <v>3.1</v>
      </c>
      <c r="V98" s="43">
        <v>3.4</v>
      </c>
      <c r="W98" s="43">
        <v>3.4</v>
      </c>
      <c r="X98" s="43">
        <v>3.4</v>
      </c>
      <c r="Y98" s="43">
        <v>3.4</v>
      </c>
      <c r="Z98" s="43">
        <v>14.2</v>
      </c>
      <c r="AA98" s="43">
        <v>14.2</v>
      </c>
      <c r="AB98" s="43">
        <v>14</v>
      </c>
      <c r="AC98" s="43">
        <v>14</v>
      </c>
      <c r="AD98" s="43">
        <v>14</v>
      </c>
      <c r="AE98" s="43">
        <v>14</v>
      </c>
      <c r="AF98" s="43">
        <v>14</v>
      </c>
      <c r="AG98" s="61">
        <v>14</v>
      </c>
      <c r="AH98" s="45">
        <f t="shared" si="32"/>
        <v>14.2</v>
      </c>
      <c r="AI98" s="46">
        <f t="shared" si="33"/>
        <v>3.1</v>
      </c>
      <c r="AK98" s="47"/>
      <c r="AZ98" s="77">
        <f t="shared" si="50"/>
        <v>0</v>
      </c>
      <c r="BA98" s="77">
        <f t="shared" si="50"/>
        <v>0</v>
      </c>
      <c r="BB98" s="77">
        <f t="shared" si="50"/>
        <v>0</v>
      </c>
      <c r="BC98" s="77">
        <f t="shared" si="50"/>
        <v>0</v>
      </c>
      <c r="BD98" s="77">
        <f t="shared" si="50"/>
        <v>0</v>
      </c>
      <c r="BE98" s="77">
        <f t="shared" si="50"/>
        <v>0</v>
      </c>
      <c r="BF98" s="77">
        <f t="shared" si="50"/>
        <v>0</v>
      </c>
      <c r="BG98" s="77">
        <f t="shared" si="50"/>
        <v>0</v>
      </c>
      <c r="BH98" s="77">
        <f t="shared" si="50"/>
        <v>0</v>
      </c>
      <c r="BI98" s="77">
        <f t="shared" si="50"/>
        <v>0</v>
      </c>
      <c r="BJ98" s="77">
        <f t="shared" si="50"/>
        <v>0</v>
      </c>
      <c r="BK98" s="77">
        <f t="shared" si="50"/>
        <v>0</v>
      </c>
      <c r="BL98" s="77">
        <f t="shared" si="50"/>
        <v>0</v>
      </c>
      <c r="BM98" s="77">
        <f t="shared" si="50"/>
        <v>0</v>
      </c>
      <c r="BN98" s="77">
        <f t="shared" si="50"/>
        <v>0</v>
      </c>
      <c r="BO98" s="77">
        <f t="shared" si="50"/>
        <v>0</v>
      </c>
      <c r="BP98" s="77">
        <f t="shared" si="50"/>
        <v>0</v>
      </c>
      <c r="BQ98" s="77">
        <f t="shared" si="50"/>
        <v>0</v>
      </c>
      <c r="BR98" s="77">
        <f t="shared" si="50"/>
        <v>0</v>
      </c>
      <c r="BS98" s="77">
        <f t="shared" si="50"/>
        <v>0</v>
      </c>
      <c r="BT98" s="77">
        <f t="shared" si="50"/>
        <v>0</v>
      </c>
      <c r="BU98" s="77">
        <f t="shared" si="50"/>
        <v>0</v>
      </c>
      <c r="BV98" s="77">
        <f t="shared" si="50"/>
        <v>0</v>
      </c>
      <c r="BW98" s="77">
        <f t="shared" si="50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9</v>
      </c>
      <c r="AE99" s="43">
        <v>9</v>
      </c>
      <c r="AF99" s="43">
        <v>9</v>
      </c>
      <c r="AG99" s="61">
        <v>10.050000000000001</v>
      </c>
      <c r="AH99" s="45">
        <f t="shared" si="32"/>
        <v>9</v>
      </c>
      <c r="AI99" s="46">
        <f t="shared" si="33"/>
        <v>8.9</v>
      </c>
      <c r="AK99" s="47"/>
      <c r="AZ99" s="77">
        <f t="shared" si="50"/>
        <v>0</v>
      </c>
      <c r="BA99" s="77">
        <f t="shared" si="50"/>
        <v>0</v>
      </c>
      <c r="BB99" s="77">
        <f t="shared" si="50"/>
        <v>0</v>
      </c>
      <c r="BC99" s="77">
        <f t="shared" si="50"/>
        <v>0</v>
      </c>
      <c r="BD99" s="77">
        <f t="shared" si="50"/>
        <v>0</v>
      </c>
      <c r="BE99" s="77">
        <f t="shared" si="50"/>
        <v>0</v>
      </c>
      <c r="BF99" s="77">
        <f t="shared" si="50"/>
        <v>0</v>
      </c>
      <c r="BG99" s="77">
        <f t="shared" si="50"/>
        <v>0</v>
      </c>
      <c r="BH99" s="77">
        <f t="shared" si="50"/>
        <v>0</v>
      </c>
      <c r="BI99" s="77">
        <f t="shared" si="50"/>
        <v>0</v>
      </c>
      <c r="BJ99" s="77">
        <f t="shared" si="50"/>
        <v>0</v>
      </c>
      <c r="BK99" s="77">
        <f t="shared" si="50"/>
        <v>0</v>
      </c>
      <c r="BL99" s="77">
        <f t="shared" si="50"/>
        <v>0</v>
      </c>
      <c r="BM99" s="77">
        <f t="shared" si="50"/>
        <v>0</v>
      </c>
      <c r="BN99" s="77">
        <f t="shared" si="50"/>
        <v>0</v>
      </c>
      <c r="BO99" s="77">
        <f t="shared" si="50"/>
        <v>0</v>
      </c>
      <c r="BP99" s="77">
        <f t="shared" si="50"/>
        <v>0</v>
      </c>
      <c r="BQ99" s="77">
        <f t="shared" si="50"/>
        <v>0</v>
      </c>
      <c r="BR99" s="77">
        <f t="shared" si="50"/>
        <v>0</v>
      </c>
      <c r="BS99" s="77">
        <f t="shared" si="50"/>
        <v>0</v>
      </c>
      <c r="BT99" s="77">
        <f t="shared" si="50"/>
        <v>0</v>
      </c>
      <c r="BU99" s="77">
        <f t="shared" si="50"/>
        <v>0</v>
      </c>
      <c r="BV99" s="77">
        <f t="shared" si="50"/>
        <v>0</v>
      </c>
      <c r="BW99" s="77">
        <f t="shared" si="50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2"/>
        <v>6.2</v>
      </c>
      <c r="AI100" s="46">
        <f t="shared" si="33"/>
        <v>6.2</v>
      </c>
      <c r="AK100" s="47"/>
      <c r="AZ100" s="77">
        <f t="shared" si="50"/>
        <v>0</v>
      </c>
      <c r="BA100" s="77">
        <f t="shared" si="50"/>
        <v>0</v>
      </c>
      <c r="BB100" s="77">
        <f t="shared" si="50"/>
        <v>0</v>
      </c>
      <c r="BC100" s="77">
        <f t="shared" si="50"/>
        <v>0</v>
      </c>
      <c r="BD100" s="77">
        <f t="shared" si="50"/>
        <v>0</v>
      </c>
      <c r="BE100" s="77">
        <f t="shared" si="50"/>
        <v>0</v>
      </c>
      <c r="BF100" s="77">
        <f t="shared" si="50"/>
        <v>0</v>
      </c>
      <c r="BG100" s="77">
        <f t="shared" si="50"/>
        <v>0</v>
      </c>
      <c r="BH100" s="77">
        <f t="shared" si="50"/>
        <v>0</v>
      </c>
      <c r="BI100" s="77">
        <f t="shared" si="50"/>
        <v>0</v>
      </c>
      <c r="BJ100" s="77">
        <f t="shared" si="50"/>
        <v>0</v>
      </c>
      <c r="BK100" s="77">
        <f t="shared" si="50"/>
        <v>0</v>
      </c>
      <c r="BL100" s="77">
        <f t="shared" si="50"/>
        <v>0</v>
      </c>
      <c r="BM100" s="77">
        <f t="shared" si="50"/>
        <v>0</v>
      </c>
      <c r="BN100" s="77">
        <f t="shared" si="50"/>
        <v>0</v>
      </c>
      <c r="BO100" s="77">
        <f t="shared" si="50"/>
        <v>0</v>
      </c>
      <c r="BP100" s="77">
        <f t="shared" si="50"/>
        <v>0</v>
      </c>
      <c r="BQ100" s="77">
        <f t="shared" si="50"/>
        <v>0</v>
      </c>
      <c r="BR100" s="77">
        <f t="shared" si="50"/>
        <v>0</v>
      </c>
      <c r="BS100" s="77">
        <f t="shared" si="50"/>
        <v>0</v>
      </c>
      <c r="BT100" s="77">
        <f t="shared" si="50"/>
        <v>0</v>
      </c>
      <c r="BU100" s="77">
        <f t="shared" si="50"/>
        <v>0</v>
      </c>
      <c r="BV100" s="77">
        <f t="shared" si="50"/>
        <v>0</v>
      </c>
      <c r="BW100" s="77">
        <f t="shared" si="50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2"/>
        <v>2</v>
      </c>
      <c r="AI101" s="46">
        <f t="shared" si="33"/>
        <v>2</v>
      </c>
      <c r="AK101" s="47"/>
      <c r="AZ101" s="77">
        <f t="shared" si="50"/>
        <v>0</v>
      </c>
      <c r="BA101" s="77">
        <f t="shared" si="50"/>
        <v>0</v>
      </c>
      <c r="BB101" s="77">
        <f t="shared" si="50"/>
        <v>0</v>
      </c>
      <c r="BC101" s="77">
        <f t="shared" si="50"/>
        <v>0</v>
      </c>
      <c r="BD101" s="77">
        <f t="shared" si="50"/>
        <v>0</v>
      </c>
      <c r="BE101" s="77">
        <f t="shared" si="50"/>
        <v>0</v>
      </c>
      <c r="BF101" s="77">
        <f t="shared" si="50"/>
        <v>0</v>
      </c>
      <c r="BG101" s="77">
        <f t="shared" si="50"/>
        <v>0</v>
      </c>
      <c r="BH101" s="77">
        <f t="shared" si="50"/>
        <v>0</v>
      </c>
      <c r="BI101" s="77">
        <f t="shared" si="50"/>
        <v>0</v>
      </c>
      <c r="BJ101" s="77">
        <f t="shared" si="50"/>
        <v>0</v>
      </c>
      <c r="BK101" s="77">
        <f t="shared" si="50"/>
        <v>0</v>
      </c>
      <c r="BL101" s="77">
        <f t="shared" si="50"/>
        <v>0</v>
      </c>
      <c r="BM101" s="77">
        <f t="shared" si="50"/>
        <v>0</v>
      </c>
      <c r="BN101" s="77">
        <f t="shared" si="50"/>
        <v>0</v>
      </c>
      <c r="BO101" s="77">
        <f t="shared" si="50"/>
        <v>0</v>
      </c>
      <c r="BP101" s="77">
        <f t="shared" si="50"/>
        <v>0</v>
      </c>
      <c r="BQ101" s="77">
        <f t="shared" si="50"/>
        <v>0</v>
      </c>
      <c r="BR101" s="77">
        <f t="shared" si="50"/>
        <v>0</v>
      </c>
      <c r="BS101" s="77">
        <f t="shared" si="50"/>
        <v>0</v>
      </c>
      <c r="BT101" s="77">
        <f t="shared" si="50"/>
        <v>0</v>
      </c>
      <c r="BU101" s="77">
        <f t="shared" si="50"/>
        <v>0</v>
      </c>
      <c r="BV101" s="77">
        <f t="shared" si="50"/>
        <v>0</v>
      </c>
      <c r="BW101" s="77">
        <f t="shared" si="50"/>
        <v>0</v>
      </c>
    </row>
    <row r="102" spans="1:75" ht="15.75" thickBot="1" x14ac:dyDescent="0.3">
      <c r="A102" s="82" t="s">
        <v>54</v>
      </c>
      <c r="B102" s="66">
        <f t="shared" ref="B102" si="51">SUM(B89:B101)</f>
        <v>317.2</v>
      </c>
      <c r="C102" s="66">
        <f t="shared" ref="C102:AG102" si="52">SUM(C89:C101)</f>
        <v>317.2</v>
      </c>
      <c r="D102" s="66">
        <f t="shared" si="52"/>
        <v>317.2</v>
      </c>
      <c r="E102" s="66">
        <f t="shared" si="52"/>
        <v>317.2</v>
      </c>
      <c r="F102" s="66">
        <f t="shared" si="52"/>
        <v>317.2</v>
      </c>
      <c r="G102" s="66">
        <f t="shared" ref="G102:H102" si="53">SUM(G89:G101)</f>
        <v>317.2</v>
      </c>
      <c r="H102" s="66">
        <f t="shared" si="53"/>
        <v>317.2</v>
      </c>
      <c r="I102" s="66">
        <f t="shared" ref="I102:J102" si="54">SUM(I89:I101)</f>
        <v>317.2</v>
      </c>
      <c r="J102" s="66">
        <f t="shared" si="54"/>
        <v>317.2</v>
      </c>
      <c r="K102" s="66">
        <f t="shared" ref="K102:L102" si="55">SUM(K89:K101)</f>
        <v>317.2</v>
      </c>
      <c r="L102" s="66">
        <f t="shared" si="55"/>
        <v>317.2</v>
      </c>
      <c r="M102" s="66">
        <f t="shared" ref="M102:N102" si="56">SUM(M89:M101)</f>
        <v>317.2</v>
      </c>
      <c r="N102" s="66">
        <f t="shared" si="56"/>
        <v>316.29999999999995</v>
      </c>
      <c r="O102" s="66">
        <f t="shared" ref="O102:P102" si="57">SUM(O89:O101)</f>
        <v>316.29999999999995</v>
      </c>
      <c r="P102" s="66">
        <f t="shared" si="57"/>
        <v>316.29999999999995</v>
      </c>
      <c r="Q102" s="66">
        <f t="shared" ref="Q102:R102" si="58">SUM(Q89:Q101)</f>
        <v>316.29999999999995</v>
      </c>
      <c r="R102" s="66">
        <f t="shared" si="58"/>
        <v>316.29999999999995</v>
      </c>
      <c r="S102" s="66">
        <f t="shared" si="52"/>
        <v>316.29999999999995</v>
      </c>
      <c r="T102" s="66">
        <f t="shared" ref="T102:U102" si="59">SUM(T89:T101)</f>
        <v>312.89999999999998</v>
      </c>
      <c r="U102" s="66">
        <f t="shared" si="59"/>
        <v>302</v>
      </c>
      <c r="V102" s="66">
        <f t="shared" ref="V102:W102" si="60">SUM(V89:V101)</f>
        <v>303.29999999999995</v>
      </c>
      <c r="W102" s="66">
        <f t="shared" si="60"/>
        <v>303.29999999999995</v>
      </c>
      <c r="X102" s="66">
        <f t="shared" ref="X102:Y102" si="61">SUM(X89:X101)</f>
        <v>303.29999999999995</v>
      </c>
      <c r="Y102" s="66">
        <f t="shared" si="61"/>
        <v>303.29999999999995</v>
      </c>
      <c r="Z102" s="66">
        <f t="shared" ref="Z102:AA102" si="62">SUM(Z89:Z101)</f>
        <v>313.59999999999997</v>
      </c>
      <c r="AA102" s="66">
        <f t="shared" si="62"/>
        <v>313.59999999999997</v>
      </c>
      <c r="AB102" s="66">
        <f t="shared" si="52"/>
        <v>310.89999999999998</v>
      </c>
      <c r="AC102" s="66">
        <f t="shared" si="52"/>
        <v>310.89999999999998</v>
      </c>
      <c r="AD102" s="66">
        <f t="shared" ref="AD102" si="63">SUM(AD89:AD101)</f>
        <v>312.3</v>
      </c>
      <c r="AE102" s="66">
        <f t="shared" si="52"/>
        <v>295.10000000000002</v>
      </c>
      <c r="AF102" s="66">
        <f t="shared" si="52"/>
        <v>312.09999999999997</v>
      </c>
      <c r="AG102" s="75">
        <f t="shared" si="52"/>
        <v>489.91</v>
      </c>
      <c r="AH102" s="45">
        <f t="shared" si="32"/>
        <v>317.2</v>
      </c>
      <c r="AI102" s="46">
        <f t="shared" si="33"/>
        <v>295.10000000000002</v>
      </c>
      <c r="AK102" s="47"/>
      <c r="AY102" s="77"/>
    </row>
    <row r="103" spans="1:75" x14ac:dyDescent="0.25">
      <c r="A103" s="42" t="s">
        <v>55</v>
      </c>
      <c r="B103" s="44">
        <v>29.1</v>
      </c>
      <c r="C103" s="44">
        <v>14</v>
      </c>
      <c r="D103" s="44">
        <v>14</v>
      </c>
      <c r="E103" s="44">
        <v>14</v>
      </c>
      <c r="F103" s="44">
        <v>14</v>
      </c>
      <c r="G103" s="44">
        <v>14</v>
      </c>
      <c r="H103" s="44">
        <v>14</v>
      </c>
      <c r="I103" s="44">
        <v>14</v>
      </c>
      <c r="J103" s="44">
        <v>14</v>
      </c>
      <c r="K103" s="44">
        <v>14</v>
      </c>
      <c r="L103" s="44">
        <v>14</v>
      </c>
      <c r="M103" s="44">
        <v>14</v>
      </c>
      <c r="N103" s="44">
        <v>29.7</v>
      </c>
      <c r="O103" s="44">
        <v>29.7</v>
      </c>
      <c r="P103" s="44">
        <v>29.7</v>
      </c>
      <c r="Q103" s="44">
        <v>20</v>
      </c>
      <c r="R103" s="44">
        <v>28.6</v>
      </c>
      <c r="S103" s="44">
        <v>29.2</v>
      </c>
      <c r="T103" s="44">
        <v>14.2</v>
      </c>
      <c r="U103" s="44">
        <v>29.2</v>
      </c>
      <c r="V103" s="44">
        <v>29.2</v>
      </c>
      <c r="W103" s="44">
        <v>29.2</v>
      </c>
      <c r="X103" s="44">
        <v>29.2</v>
      </c>
      <c r="Y103" s="44">
        <v>29.2</v>
      </c>
      <c r="Z103" s="44">
        <v>29.2</v>
      </c>
      <c r="AA103" s="44">
        <v>29.2</v>
      </c>
      <c r="AB103" s="44">
        <v>29.2</v>
      </c>
      <c r="AC103" s="44">
        <v>29.2</v>
      </c>
      <c r="AD103" s="44">
        <v>29.2</v>
      </c>
      <c r="AE103" s="44">
        <v>29.2</v>
      </c>
      <c r="AF103" s="44">
        <v>29.2</v>
      </c>
      <c r="AG103" s="59">
        <v>60</v>
      </c>
      <c r="AH103" s="45">
        <f t="shared" si="32"/>
        <v>29.7</v>
      </c>
      <c r="AI103" s="46">
        <f t="shared" si="33"/>
        <v>14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14</v>
      </c>
      <c r="C104" s="43">
        <v>7</v>
      </c>
      <c r="D104" s="43">
        <v>7</v>
      </c>
      <c r="E104" s="43">
        <v>7</v>
      </c>
      <c r="F104" s="43">
        <v>7</v>
      </c>
      <c r="G104" s="43">
        <v>7</v>
      </c>
      <c r="H104" s="43">
        <v>7</v>
      </c>
      <c r="I104" s="43">
        <v>7</v>
      </c>
      <c r="J104" s="43">
        <v>7</v>
      </c>
      <c r="K104" s="43">
        <v>7</v>
      </c>
      <c r="L104" s="43">
        <v>7</v>
      </c>
      <c r="M104" s="43">
        <v>7</v>
      </c>
      <c r="N104" s="43">
        <v>14</v>
      </c>
      <c r="O104" s="43">
        <v>14</v>
      </c>
      <c r="P104" s="43">
        <v>14</v>
      </c>
      <c r="Q104" s="43">
        <v>9</v>
      </c>
      <c r="R104" s="43">
        <v>14.3</v>
      </c>
      <c r="S104" s="43">
        <v>14.3</v>
      </c>
      <c r="T104" s="43">
        <v>9</v>
      </c>
      <c r="U104" s="43">
        <v>9</v>
      </c>
      <c r="V104" s="43">
        <v>9</v>
      </c>
      <c r="W104" s="43">
        <v>9</v>
      </c>
      <c r="X104" s="43">
        <v>9</v>
      </c>
      <c r="Y104" s="43">
        <v>9</v>
      </c>
      <c r="Z104" s="43">
        <v>14</v>
      </c>
      <c r="AA104" s="43">
        <v>14</v>
      </c>
      <c r="AB104" s="43">
        <v>14</v>
      </c>
      <c r="AC104" s="43">
        <v>14</v>
      </c>
      <c r="AD104" s="43">
        <v>14</v>
      </c>
      <c r="AE104" s="43">
        <v>14</v>
      </c>
      <c r="AF104" s="43">
        <v>14</v>
      </c>
      <c r="AG104" s="61">
        <v>32</v>
      </c>
      <c r="AH104" s="45">
        <f t="shared" si="32"/>
        <v>14.3</v>
      </c>
      <c r="AI104" s="46">
        <f t="shared" si="33"/>
        <v>7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2">
        <v>8</v>
      </c>
      <c r="C105" s="292">
        <v>3</v>
      </c>
      <c r="D105" s="292">
        <v>3</v>
      </c>
      <c r="E105" s="292">
        <v>3</v>
      </c>
      <c r="F105" s="292">
        <v>3</v>
      </c>
      <c r="G105" s="292">
        <v>3</v>
      </c>
      <c r="H105" s="292">
        <v>3</v>
      </c>
      <c r="I105" s="292">
        <v>3</v>
      </c>
      <c r="J105" s="292">
        <v>3</v>
      </c>
      <c r="K105" s="292">
        <v>3</v>
      </c>
      <c r="L105" s="292">
        <v>3</v>
      </c>
      <c r="M105" s="294">
        <v>3</v>
      </c>
      <c r="N105" s="294">
        <v>8</v>
      </c>
      <c r="O105" s="294">
        <v>8</v>
      </c>
      <c r="P105" s="294">
        <v>8</v>
      </c>
      <c r="Q105" s="294">
        <v>5</v>
      </c>
      <c r="R105" s="294">
        <v>6.8</v>
      </c>
      <c r="S105" s="292">
        <v>6.8</v>
      </c>
      <c r="T105" s="294">
        <v>6.8</v>
      </c>
      <c r="U105" s="294">
        <v>6.8</v>
      </c>
      <c r="V105" s="294">
        <v>6.8</v>
      </c>
      <c r="W105" s="294">
        <v>6.8</v>
      </c>
      <c r="X105" s="294">
        <v>6.8</v>
      </c>
      <c r="Y105" s="294">
        <v>6.8</v>
      </c>
      <c r="Z105" s="294">
        <v>8</v>
      </c>
      <c r="AA105" s="292">
        <v>8</v>
      </c>
      <c r="AB105" s="294">
        <v>8</v>
      </c>
      <c r="AC105" s="294">
        <v>8</v>
      </c>
      <c r="AD105" s="294">
        <v>8</v>
      </c>
      <c r="AE105" s="294">
        <v>8</v>
      </c>
      <c r="AF105" s="294">
        <v>8</v>
      </c>
      <c r="AG105" s="73">
        <v>14</v>
      </c>
      <c r="AH105" s="45">
        <f t="shared" si="32"/>
        <v>8</v>
      </c>
      <c r="AI105" s="46">
        <f t="shared" si="33"/>
        <v>3</v>
      </c>
      <c r="AK105" s="47"/>
      <c r="AY105" s="77"/>
      <c r="BF105" s="76"/>
      <c r="BG105" s="77">
        <f t="array" ref="BG105:BL128">TRANSPOSE(AZ89:BW94)</f>
        <v>-300</v>
      </c>
      <c r="BH105" s="77">
        <v>-165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" si="64">B103+B104+B105</f>
        <v>51.1</v>
      </c>
      <c r="C106" s="66">
        <f t="shared" ref="C106:AF106" si="65">C103+C104+C105</f>
        <v>24</v>
      </c>
      <c r="D106" s="66">
        <f t="shared" si="65"/>
        <v>24</v>
      </c>
      <c r="E106" s="66">
        <f t="shared" si="65"/>
        <v>24</v>
      </c>
      <c r="F106" s="66">
        <f t="shared" si="65"/>
        <v>24</v>
      </c>
      <c r="G106" s="66">
        <f t="shared" si="65"/>
        <v>24</v>
      </c>
      <c r="H106" s="66">
        <f t="shared" si="65"/>
        <v>24</v>
      </c>
      <c r="I106" s="66">
        <f t="shared" si="65"/>
        <v>24</v>
      </c>
      <c r="J106" s="66">
        <f t="shared" si="65"/>
        <v>24</v>
      </c>
      <c r="K106" s="66">
        <f t="shared" si="65"/>
        <v>24</v>
      </c>
      <c r="L106" s="66">
        <f t="shared" si="65"/>
        <v>24</v>
      </c>
      <c r="M106" s="66">
        <f t="shared" ref="M106:N106" si="66">M103+M104+M105</f>
        <v>24</v>
      </c>
      <c r="N106" s="66">
        <f t="shared" si="66"/>
        <v>51.7</v>
      </c>
      <c r="O106" s="66">
        <f t="shared" ref="O106:P106" si="67">O103+O104+O105</f>
        <v>51.7</v>
      </c>
      <c r="P106" s="66">
        <f t="shared" si="67"/>
        <v>51.7</v>
      </c>
      <c r="Q106" s="66">
        <f t="shared" ref="Q106:R106" si="68">Q103+Q104+Q105</f>
        <v>34</v>
      </c>
      <c r="R106" s="66">
        <f t="shared" si="68"/>
        <v>49.7</v>
      </c>
      <c r="S106" s="66">
        <f t="shared" si="65"/>
        <v>50.3</v>
      </c>
      <c r="T106" s="66">
        <f t="shared" ref="T106:U106" si="69">T103+T104+T105</f>
        <v>30</v>
      </c>
      <c r="U106" s="66">
        <f t="shared" si="69"/>
        <v>45</v>
      </c>
      <c r="V106" s="66">
        <f t="shared" ref="V106:W106" si="70">V103+V104+V105</f>
        <v>45</v>
      </c>
      <c r="W106" s="66">
        <f t="shared" si="70"/>
        <v>45</v>
      </c>
      <c r="X106" s="66">
        <f t="shared" ref="X106:AA106" si="71">X103+X104+X105</f>
        <v>45</v>
      </c>
      <c r="Y106" s="66">
        <f t="shared" si="71"/>
        <v>45</v>
      </c>
      <c r="Z106" s="66">
        <f t="shared" si="71"/>
        <v>51.2</v>
      </c>
      <c r="AA106" s="66">
        <f t="shared" si="71"/>
        <v>51.2</v>
      </c>
      <c r="AB106" s="66">
        <f t="shared" si="65"/>
        <v>51.2</v>
      </c>
      <c r="AC106" s="66">
        <f t="shared" si="65"/>
        <v>51.2</v>
      </c>
      <c r="AD106" s="66">
        <f t="shared" ref="AD106" si="72">AD103+AD104+AD105</f>
        <v>51.2</v>
      </c>
      <c r="AE106" s="66">
        <f t="shared" si="65"/>
        <v>51.2</v>
      </c>
      <c r="AF106" s="66">
        <f t="shared" si="65"/>
        <v>51.2</v>
      </c>
      <c r="AG106" s="75">
        <f>SUM(AG103:AG105)</f>
        <v>106</v>
      </c>
      <c r="AH106" s="45">
        <f t="shared" si="32"/>
        <v>51.7</v>
      </c>
      <c r="AI106" s="46">
        <f t="shared" si="33"/>
        <v>24</v>
      </c>
      <c r="AK106" s="47"/>
      <c r="AY106" s="77"/>
      <c r="BF106" s="76"/>
      <c r="BG106" s="77">
        <v>-275</v>
      </c>
      <c r="BH106" s="77">
        <v>-166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-261.8</v>
      </c>
      <c r="C107" s="44">
        <v>-300</v>
      </c>
      <c r="D107" s="44">
        <v>-275</v>
      </c>
      <c r="E107" s="44">
        <v>-310</v>
      </c>
      <c r="F107" s="44">
        <v>-668</v>
      </c>
      <c r="G107" s="44">
        <v>-718</v>
      </c>
      <c r="H107" s="44">
        <v>-691.52</v>
      </c>
      <c r="I107" s="44">
        <v>-728.4</v>
      </c>
      <c r="J107" s="44">
        <v>-715.6</v>
      </c>
      <c r="K107" s="44">
        <v>-685</v>
      </c>
      <c r="L107" s="44">
        <v>-665.7</v>
      </c>
      <c r="M107" s="44">
        <v>-650</v>
      </c>
      <c r="N107" s="44">
        <v>-638</v>
      </c>
      <c r="O107" s="44">
        <v>-669</v>
      </c>
      <c r="P107" s="44">
        <v>-669</v>
      </c>
      <c r="Q107" s="44">
        <v>-633.6</v>
      </c>
      <c r="R107" s="44">
        <v>-690.3</v>
      </c>
      <c r="S107" s="44">
        <v>-672.5</v>
      </c>
      <c r="T107" s="44">
        <v>-731</v>
      </c>
      <c r="U107" s="44">
        <v>-343.7</v>
      </c>
      <c r="V107" s="44">
        <v>-404.9</v>
      </c>
      <c r="W107" s="44">
        <v>-403</v>
      </c>
      <c r="X107" s="44">
        <v>-459.9</v>
      </c>
      <c r="Y107" s="44">
        <v>-306.2</v>
      </c>
      <c r="Z107" s="44">
        <v>-269.60000000000002</v>
      </c>
      <c r="AA107" s="44">
        <v>-212.4</v>
      </c>
      <c r="AB107" s="44">
        <v>-182.7</v>
      </c>
      <c r="AC107" s="44">
        <v>-250</v>
      </c>
      <c r="AD107" s="44">
        <v>-300</v>
      </c>
      <c r="AE107" s="44">
        <v>-272.7</v>
      </c>
      <c r="AF107" s="44">
        <v>-302.2</v>
      </c>
      <c r="AG107" s="59"/>
      <c r="AH107" s="45">
        <f t="shared" si="32"/>
        <v>-182.7</v>
      </c>
      <c r="AI107" s="46">
        <f t="shared" si="33"/>
        <v>-731</v>
      </c>
      <c r="AK107" s="47"/>
      <c r="AY107" s="77"/>
      <c r="BF107" s="76"/>
      <c r="BG107" s="77">
        <v>-310</v>
      </c>
      <c r="BH107" s="77">
        <v>-175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-158.4</v>
      </c>
      <c r="C108" s="43">
        <v>-165</v>
      </c>
      <c r="D108" s="43">
        <v>-166</v>
      </c>
      <c r="E108" s="43">
        <v>-175</v>
      </c>
      <c r="F108" s="43">
        <v>-206</v>
      </c>
      <c r="G108" s="43">
        <v>-205.3</v>
      </c>
      <c r="H108" s="43">
        <v>-208.5</v>
      </c>
      <c r="I108" s="43">
        <v>-206.6</v>
      </c>
      <c r="J108" s="43">
        <v>-202.6</v>
      </c>
      <c r="K108" s="43">
        <v>-194</v>
      </c>
      <c r="L108" s="43">
        <v>-187.3</v>
      </c>
      <c r="M108" s="43">
        <v>-195</v>
      </c>
      <c r="N108" s="43">
        <v>-193</v>
      </c>
      <c r="O108" s="43">
        <v>-197</v>
      </c>
      <c r="P108" s="43">
        <v>-203</v>
      </c>
      <c r="Q108" s="43">
        <v>-192.3</v>
      </c>
      <c r="R108" s="43">
        <v>-212.3</v>
      </c>
      <c r="S108" s="43">
        <v>-207.8</v>
      </c>
      <c r="T108" s="43">
        <v>-181.7</v>
      </c>
      <c r="U108" s="43">
        <v>-161.19999999999999</v>
      </c>
      <c r="V108" s="43">
        <v>-148.1</v>
      </c>
      <c r="W108" s="43">
        <v>-152.30000000000001</v>
      </c>
      <c r="X108" s="43">
        <v>-158.6</v>
      </c>
      <c r="Y108" s="43">
        <v>-172.2</v>
      </c>
      <c r="Z108" s="43">
        <v>-169.5</v>
      </c>
      <c r="AA108" s="43">
        <v>-144.19999999999999</v>
      </c>
      <c r="AB108" s="43">
        <v>-146.5</v>
      </c>
      <c r="AC108" s="43">
        <v>-165.8</v>
      </c>
      <c r="AD108" s="43">
        <v>-174.9</v>
      </c>
      <c r="AE108" s="43">
        <v>-168.5</v>
      </c>
      <c r="AF108" s="43">
        <v>-169.5</v>
      </c>
      <c r="AG108" s="61"/>
      <c r="AH108" s="45">
        <f t="shared" si="32"/>
        <v>-144.19999999999999</v>
      </c>
      <c r="AI108" s="46">
        <f t="shared" si="33"/>
        <v>-212.3</v>
      </c>
      <c r="AK108" s="47"/>
      <c r="AL108" s="83" t="s">
        <v>61</v>
      </c>
      <c r="AM108" s="83"/>
      <c r="AY108" s="77"/>
      <c r="BF108" s="77"/>
      <c r="BG108" s="77">
        <v>-668</v>
      </c>
      <c r="BH108" s="77">
        <v>-206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2"/>
        <v>0</v>
      </c>
      <c r="AI109" s="46">
        <f t="shared" si="33"/>
        <v>0</v>
      </c>
      <c r="AK109" s="85"/>
      <c r="AL109" s="86"/>
      <c r="AM109" s="86"/>
      <c r="AN109" s="87"/>
      <c r="AY109" s="77"/>
      <c r="BF109" s="77"/>
      <c r="BG109" s="77">
        <v>-718</v>
      </c>
      <c r="BH109" s="77">
        <v>-205.3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2"/>
        <v>0</v>
      </c>
      <c r="AI110" s="46">
        <f t="shared" si="33"/>
        <v>0</v>
      </c>
      <c r="AK110" s="89" t="s">
        <v>64</v>
      </c>
      <c r="AL110" s="43"/>
      <c r="AM110" s="88"/>
      <c r="AN110" s="90"/>
      <c r="AY110" s="77"/>
      <c r="BF110" s="77"/>
      <c r="BG110" s="77">
        <v>-728.4</v>
      </c>
      <c r="BH110" s="77">
        <v>-206.6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2"/>
        <v>0</v>
      </c>
      <c r="AI111" s="46">
        <f t="shared" si="33"/>
        <v>0</v>
      </c>
      <c r="AK111" s="89" t="s">
        <v>66</v>
      </c>
      <c r="AL111" s="88"/>
      <c r="AM111" s="88"/>
      <c r="AN111" s="90"/>
      <c r="AY111" s="77"/>
      <c r="BF111" s="77"/>
      <c r="BG111" s="77">
        <v>-685</v>
      </c>
      <c r="BH111" s="77">
        <v>-194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-5</v>
      </c>
      <c r="C112" s="92">
        <v>-8</v>
      </c>
      <c r="D112" s="92">
        <v>-14</v>
      </c>
      <c r="E112" s="92">
        <v>-15</v>
      </c>
      <c r="F112" s="92">
        <v>-38.200000000000003</v>
      </c>
      <c r="G112" s="92">
        <v>-43.2</v>
      </c>
      <c r="H112" s="92">
        <v>-42.3</v>
      </c>
      <c r="I112" s="92">
        <v>-50</v>
      </c>
      <c r="J112" s="92">
        <v>-43.5</v>
      </c>
      <c r="K112" s="92">
        <v>-43.3</v>
      </c>
      <c r="L112" s="92">
        <v>-46.4</v>
      </c>
      <c r="M112" s="92">
        <v>-36</v>
      </c>
      <c r="N112" s="92">
        <v>-30</v>
      </c>
      <c r="O112" s="92">
        <v>-43</v>
      </c>
      <c r="P112" s="92">
        <v>-48</v>
      </c>
      <c r="Q112" s="92">
        <v>-38</v>
      </c>
      <c r="R112" s="92">
        <v>-42.3</v>
      </c>
      <c r="S112" s="92">
        <v>-48.6</v>
      </c>
      <c r="T112" s="92">
        <v>-46.1</v>
      </c>
      <c r="U112" s="92">
        <v>-47.2</v>
      </c>
      <c r="V112" s="92">
        <v>-50.2</v>
      </c>
      <c r="W112" s="92">
        <v>-50.2</v>
      </c>
      <c r="X112" s="92">
        <v>-56.9</v>
      </c>
      <c r="Y112" s="92">
        <v>-51.1</v>
      </c>
      <c r="Z112" s="92">
        <v>-8.4</v>
      </c>
      <c r="AA112" s="92">
        <v>3.1</v>
      </c>
      <c r="AB112" s="92">
        <v>10.5</v>
      </c>
      <c r="AC112" s="92">
        <v>-1.2</v>
      </c>
      <c r="AD112" s="92">
        <v>-0.7</v>
      </c>
      <c r="AE112" s="92">
        <v>0</v>
      </c>
      <c r="AF112" s="92">
        <v>0</v>
      </c>
      <c r="AG112" s="84"/>
      <c r="AH112" s="45">
        <f t="shared" si="32"/>
        <v>10.5</v>
      </c>
      <c r="AI112" s="46">
        <f t="shared" si="33"/>
        <v>-56.9</v>
      </c>
      <c r="AK112" s="89"/>
      <c r="AL112" s="44"/>
      <c r="AM112" s="44"/>
      <c r="AN112" s="93"/>
      <c r="AY112" s="77"/>
      <c r="BF112" s="77"/>
      <c r="BG112" s="77">
        <v>-650</v>
      </c>
      <c r="BH112" s="77">
        <v>-195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2"/>
        <v>0</v>
      </c>
      <c r="AI113" s="46">
        <f t="shared" si="33"/>
        <v>0</v>
      </c>
      <c r="AK113" s="89"/>
      <c r="AL113" s="92"/>
      <c r="AM113" s="94"/>
      <c r="AN113" s="360"/>
      <c r="AY113" s="77"/>
      <c r="BF113" s="77"/>
      <c r="BG113" s="77">
        <v>-638</v>
      </c>
      <c r="BH113" s="77">
        <v>-193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2"/>
        <v>0</v>
      </c>
      <c r="AI114" s="46">
        <f t="shared" si="33"/>
        <v>0</v>
      </c>
      <c r="AK114" s="89"/>
      <c r="AL114" s="92"/>
      <c r="AM114" s="92"/>
      <c r="AN114" s="361"/>
      <c r="BF114" s="77"/>
      <c r="BG114" s="77">
        <v>-669</v>
      </c>
      <c r="BH114" s="77">
        <v>-197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2"/>
        <v>0</v>
      </c>
      <c r="AI115" s="46">
        <f t="shared" si="33"/>
        <v>0</v>
      </c>
      <c r="AK115" s="95"/>
      <c r="AL115" s="96"/>
      <c r="AM115" s="96"/>
      <c r="AN115" s="97"/>
      <c r="BF115" s="77"/>
      <c r="BG115" s="77">
        <v>-669</v>
      </c>
      <c r="BH115" s="77">
        <v>-203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2"/>
        <v>0</v>
      </c>
      <c r="AI116" s="46">
        <f t="shared" si="33"/>
        <v>0</v>
      </c>
      <c r="BF116" s="77"/>
      <c r="BG116" s="77">
        <v>-633.6</v>
      </c>
      <c r="BH116" s="77">
        <v>-192.3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2"/>
        <v>0</v>
      </c>
      <c r="AI117" s="46">
        <f t="shared" si="33"/>
        <v>0</v>
      </c>
      <c r="BF117" s="77"/>
      <c r="BG117" s="77">
        <v>-690.3</v>
      </c>
      <c r="BH117" s="77">
        <v>-212.3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73">SUMIF(B107:B117,"&gt;0")</f>
        <v>0</v>
      </c>
      <c r="C118" s="66">
        <f t="shared" ref="C118:AF118" si="74">SUMIF(C107:C117,"&gt;0")</f>
        <v>0</v>
      </c>
      <c r="D118" s="66">
        <f t="shared" si="74"/>
        <v>0</v>
      </c>
      <c r="E118" s="66">
        <f t="shared" si="74"/>
        <v>0</v>
      </c>
      <c r="F118" s="66">
        <f t="shared" si="74"/>
        <v>0</v>
      </c>
      <c r="G118" s="66">
        <f t="shared" si="74"/>
        <v>0</v>
      </c>
      <c r="H118" s="66">
        <f t="shared" si="74"/>
        <v>0</v>
      </c>
      <c r="I118" s="66">
        <f t="shared" si="74"/>
        <v>0</v>
      </c>
      <c r="J118" s="66">
        <f t="shared" si="74"/>
        <v>0</v>
      </c>
      <c r="K118" s="66">
        <f t="shared" si="74"/>
        <v>0</v>
      </c>
      <c r="L118" s="66">
        <f t="shared" si="74"/>
        <v>0</v>
      </c>
      <c r="M118" s="66">
        <f t="shared" ref="M118:N118" si="75">SUMIF(M107:M117,"&gt;0")</f>
        <v>0</v>
      </c>
      <c r="N118" s="66">
        <f t="shared" si="75"/>
        <v>0</v>
      </c>
      <c r="O118" s="66">
        <f t="shared" ref="O118" si="76">SUMIF(O107:O117,"&gt;0")</f>
        <v>0</v>
      </c>
      <c r="P118" s="66">
        <f t="shared" si="74"/>
        <v>0</v>
      </c>
      <c r="Q118" s="66">
        <f t="shared" ref="Q118:R118" si="77">SUMIF(Q107:Q117,"&gt;0")</f>
        <v>0</v>
      </c>
      <c r="R118" s="66">
        <f t="shared" si="77"/>
        <v>0</v>
      </c>
      <c r="S118" s="66">
        <f t="shared" si="74"/>
        <v>0</v>
      </c>
      <c r="T118" s="66">
        <f t="shared" ref="T118:U118" si="78">SUMIF(T107:T117,"&gt;0")</f>
        <v>0</v>
      </c>
      <c r="U118" s="66">
        <f t="shared" si="78"/>
        <v>0</v>
      </c>
      <c r="V118" s="66">
        <f t="shared" ref="V118:W118" si="79">SUMIF(V107:V117,"&gt;0")</f>
        <v>0</v>
      </c>
      <c r="W118" s="66">
        <f t="shared" si="79"/>
        <v>0</v>
      </c>
      <c r="X118" s="66">
        <f t="shared" ref="X118:AA118" si="80">SUMIF(X107:X117,"&gt;0")</f>
        <v>0</v>
      </c>
      <c r="Y118" s="66">
        <f t="shared" si="80"/>
        <v>0</v>
      </c>
      <c r="Z118" s="66">
        <f t="shared" si="80"/>
        <v>0</v>
      </c>
      <c r="AA118" s="66">
        <f t="shared" si="80"/>
        <v>3.1</v>
      </c>
      <c r="AB118" s="66">
        <f t="shared" si="74"/>
        <v>10.5</v>
      </c>
      <c r="AC118" s="66">
        <f t="shared" si="74"/>
        <v>0</v>
      </c>
      <c r="AD118" s="66">
        <f t="shared" ref="AD118" si="81">SUMIF(AD107:AD117,"&gt;0")</f>
        <v>0</v>
      </c>
      <c r="AE118" s="66">
        <f t="shared" si="74"/>
        <v>0</v>
      </c>
      <c r="AF118" s="66">
        <f t="shared" si="74"/>
        <v>0</v>
      </c>
      <c r="AG118" s="99">
        <f>SUM(AG107:AG117)</f>
        <v>0</v>
      </c>
      <c r="AH118" s="45">
        <f t="shared" si="32"/>
        <v>10.5</v>
      </c>
      <c r="AI118" s="46">
        <f t="shared" si="33"/>
        <v>0</v>
      </c>
      <c r="AJ118" s="100">
        <f t="array" ref="AJ118">MIN(IF(B118:AF118&lt;&gt;0,B118:AF118))</f>
        <v>3.1</v>
      </c>
      <c r="BF118" s="77"/>
      <c r="BG118" s="77">
        <v>-672.5</v>
      </c>
      <c r="BH118" s="77">
        <v>-207.8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2"/>
        <v>0</v>
      </c>
      <c r="AI119" s="46">
        <f t="shared" si="33"/>
        <v>0</v>
      </c>
      <c r="BF119" s="77"/>
      <c r="BG119" s="77">
        <v>-731</v>
      </c>
      <c r="BH119" s="77">
        <v>-181.7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2"/>
        <v>0</v>
      </c>
      <c r="AI120" s="46">
        <f t="shared" si="33"/>
        <v>0</v>
      </c>
      <c r="BF120" s="77"/>
      <c r="BG120" s="77">
        <v>-343.7</v>
      </c>
      <c r="BH120" s="77">
        <v>-161.19999999999999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2"/>
        <v>0</v>
      </c>
      <c r="AI121" s="46">
        <f t="shared" si="33"/>
        <v>0</v>
      </c>
      <c r="BF121" s="77"/>
      <c r="BG121" s="77">
        <v>-404.9</v>
      </c>
      <c r="BH121" s="77">
        <v>-148.1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2"/>
        <v>0</v>
      </c>
      <c r="AI122" s="46">
        <f t="shared" si="33"/>
        <v>0</v>
      </c>
      <c r="BF122" s="76"/>
      <c r="BG122" s="77">
        <v>-459.9</v>
      </c>
      <c r="BH122" s="77">
        <v>-158.6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82">B80+B88+B106+B102+B118+B122</f>
        <v>2332.3999999999996</v>
      </c>
      <c r="C123" s="102">
        <f t="shared" ref="C123:AG123" si="83">C80+C88+C106+C102+C118+C122</f>
        <v>2312.4999999999995</v>
      </c>
      <c r="D123" s="102">
        <f t="shared" si="83"/>
        <v>2312.4999999999995</v>
      </c>
      <c r="E123" s="102">
        <f t="shared" si="83"/>
        <v>2312.4999999999995</v>
      </c>
      <c r="F123" s="102">
        <f t="shared" si="83"/>
        <v>2640.4999999999995</v>
      </c>
      <c r="G123" s="102">
        <f t="shared" si="83"/>
        <v>2640.4999999999995</v>
      </c>
      <c r="H123" s="102">
        <f t="shared" si="83"/>
        <v>2670.4999999999995</v>
      </c>
      <c r="I123" s="102">
        <f t="shared" si="83"/>
        <v>2670.4999999999995</v>
      </c>
      <c r="J123" s="102">
        <f t="shared" si="83"/>
        <v>2654.2999999999993</v>
      </c>
      <c r="K123" s="102">
        <f t="shared" si="83"/>
        <v>2644.7999999999993</v>
      </c>
      <c r="L123" s="102">
        <f t="shared" si="83"/>
        <v>2648.6499999999996</v>
      </c>
      <c r="M123" s="102">
        <f t="shared" ref="M123:N123" si="84">M80+M88+M106+M102+M118+M122</f>
        <v>2648.6499999999996</v>
      </c>
      <c r="N123" s="102">
        <f t="shared" si="84"/>
        <v>2751.5499999999993</v>
      </c>
      <c r="O123" s="102">
        <f t="shared" ref="O123" si="85">O80+O88+O106+O102+O118+O122</f>
        <v>2751.5499999999993</v>
      </c>
      <c r="P123" s="102">
        <f t="shared" si="83"/>
        <v>2751.5499999999993</v>
      </c>
      <c r="Q123" s="102">
        <f t="shared" ref="Q123:R123" si="86">Q80+Q88+Q106+Q102+Q118+Q122</f>
        <v>2733.8499999999995</v>
      </c>
      <c r="R123" s="102">
        <f t="shared" si="86"/>
        <v>2728.0599999999995</v>
      </c>
      <c r="S123" s="102">
        <f t="shared" si="83"/>
        <v>2728.66</v>
      </c>
      <c r="T123" s="102">
        <f t="shared" ref="T123:U123" si="87">T80+T88+T106+T102+T118+T122</f>
        <v>2791.4</v>
      </c>
      <c r="U123" s="102">
        <f t="shared" si="87"/>
        <v>2523.1</v>
      </c>
      <c r="V123" s="102">
        <f t="shared" ref="V123:W123" si="88">V80+V88+V106+V102+V118+V122</f>
        <v>2348.0999999999995</v>
      </c>
      <c r="W123" s="102">
        <f t="shared" si="88"/>
        <v>2348.0999999999995</v>
      </c>
      <c r="X123" s="102">
        <f t="shared" ref="X123:AA123" si="89">X80+X88+X106+X102+X118+X122</f>
        <v>2388.1999999999998</v>
      </c>
      <c r="Y123" s="102">
        <f t="shared" si="89"/>
        <v>2336.1999999999998</v>
      </c>
      <c r="Z123" s="102">
        <f t="shared" si="89"/>
        <v>2432.8999999999992</v>
      </c>
      <c r="AA123" s="102">
        <f t="shared" si="89"/>
        <v>2383.8999999999992</v>
      </c>
      <c r="AB123" s="102">
        <f t="shared" si="83"/>
        <v>2412.4999999999995</v>
      </c>
      <c r="AC123" s="102">
        <f t="shared" si="83"/>
        <v>2412.2999999999993</v>
      </c>
      <c r="AD123" s="102">
        <f t="shared" ref="AD123" si="90">AD80+AD88+AD106+AD102+AD118+AD122</f>
        <v>2463.9999999999995</v>
      </c>
      <c r="AE123" s="102">
        <f t="shared" si="83"/>
        <v>2310.9</v>
      </c>
      <c r="AF123" s="102">
        <f t="shared" si="83"/>
        <v>2330.7999999999997</v>
      </c>
      <c r="AG123" s="75">
        <f t="shared" si="83"/>
        <v>4132.0374000000002</v>
      </c>
      <c r="AH123" s="45">
        <f t="shared" si="32"/>
        <v>2791.4</v>
      </c>
      <c r="AI123" s="46">
        <f t="shared" si="33"/>
        <v>2310.9</v>
      </c>
      <c r="BF123" s="76"/>
      <c r="BG123" s="77">
        <v>-269.60000000000002</v>
      </c>
      <c r="BH123" s="77">
        <v>-169.5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>
        <v>50</v>
      </c>
      <c r="AA124" s="104">
        <v>54</v>
      </c>
      <c r="AB124" s="104"/>
      <c r="AC124" s="104"/>
      <c r="AD124" s="104"/>
      <c r="AE124" s="104"/>
      <c r="AF124" s="104"/>
      <c r="AG124" s="99"/>
      <c r="AH124" s="45">
        <f t="shared" si="32"/>
        <v>54</v>
      </c>
      <c r="AI124" s="46">
        <f t="shared" si="33"/>
        <v>50</v>
      </c>
      <c r="BF124" s="76"/>
      <c r="BG124" s="77">
        <v>-182.7</v>
      </c>
      <c r="BH124" s="77">
        <v>-146.5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91">B123+B124</f>
        <v>2332.3999999999996</v>
      </c>
      <c r="C125" s="102">
        <f t="shared" ref="C125:AF125" si="92">C123+C124</f>
        <v>2312.4999999999995</v>
      </c>
      <c r="D125" s="102">
        <f t="shared" si="92"/>
        <v>2312.4999999999995</v>
      </c>
      <c r="E125" s="102">
        <f t="shared" si="92"/>
        <v>2312.4999999999995</v>
      </c>
      <c r="F125" s="102">
        <f t="shared" si="92"/>
        <v>2640.4999999999995</v>
      </c>
      <c r="G125" s="102">
        <f t="shared" si="92"/>
        <v>2640.4999999999995</v>
      </c>
      <c r="H125" s="102">
        <f t="shared" si="92"/>
        <v>2670.4999999999995</v>
      </c>
      <c r="I125" s="102">
        <f t="shared" si="92"/>
        <v>2670.4999999999995</v>
      </c>
      <c r="J125" s="102">
        <f t="shared" si="92"/>
        <v>2654.2999999999993</v>
      </c>
      <c r="K125" s="102">
        <f t="shared" si="92"/>
        <v>2644.7999999999993</v>
      </c>
      <c r="L125" s="102">
        <f t="shared" si="92"/>
        <v>2648.6499999999996</v>
      </c>
      <c r="M125" s="102">
        <f t="shared" ref="M125:N125" si="93">M123+M124</f>
        <v>2648.6499999999996</v>
      </c>
      <c r="N125" s="102">
        <f t="shared" si="93"/>
        <v>2751.5499999999993</v>
      </c>
      <c r="O125" s="102">
        <f t="shared" ref="O125" si="94">O123+O124</f>
        <v>2751.5499999999993</v>
      </c>
      <c r="P125" s="102">
        <f t="shared" si="92"/>
        <v>2751.5499999999993</v>
      </c>
      <c r="Q125" s="102">
        <f t="shared" ref="Q125:R125" si="95">Q123+Q124</f>
        <v>2733.8499999999995</v>
      </c>
      <c r="R125" s="102">
        <f t="shared" si="95"/>
        <v>2728.0599999999995</v>
      </c>
      <c r="S125" s="102">
        <f t="shared" si="92"/>
        <v>2728.66</v>
      </c>
      <c r="T125" s="102">
        <f t="shared" ref="T125:U125" si="96">T123+T124</f>
        <v>2791.4</v>
      </c>
      <c r="U125" s="102">
        <f t="shared" si="96"/>
        <v>2523.1</v>
      </c>
      <c r="V125" s="102">
        <f t="shared" ref="V125:W125" si="97">V123+V124</f>
        <v>2348.0999999999995</v>
      </c>
      <c r="W125" s="102">
        <f t="shared" si="97"/>
        <v>2348.0999999999995</v>
      </c>
      <c r="X125" s="102">
        <f t="shared" ref="X125:AA125" si="98">X123+X124</f>
        <v>2388.1999999999998</v>
      </c>
      <c r="Y125" s="102">
        <f t="shared" si="98"/>
        <v>2336.1999999999998</v>
      </c>
      <c r="Z125" s="102">
        <f t="shared" si="98"/>
        <v>2482.8999999999992</v>
      </c>
      <c r="AA125" s="102">
        <f t="shared" si="98"/>
        <v>2437.8999999999992</v>
      </c>
      <c r="AB125" s="102">
        <f t="shared" si="92"/>
        <v>2412.4999999999995</v>
      </c>
      <c r="AC125" s="102">
        <f t="shared" si="92"/>
        <v>2412.2999999999993</v>
      </c>
      <c r="AD125" s="102">
        <f t="shared" ref="AD125" si="99">AD123+AD124</f>
        <v>2463.9999999999995</v>
      </c>
      <c r="AE125" s="102">
        <f t="shared" si="92"/>
        <v>2310.9</v>
      </c>
      <c r="AF125" s="102">
        <f t="shared" si="92"/>
        <v>2330.7999999999997</v>
      </c>
      <c r="AG125" s="99">
        <f>AG122+AG118+AG106+AG102+AG80+AG124</f>
        <v>3323.6374000000001</v>
      </c>
      <c r="AH125" s="45">
        <f t="shared" si="32"/>
        <v>2791.4</v>
      </c>
      <c r="AI125" s="46">
        <f t="shared" si="33"/>
        <v>2310.9</v>
      </c>
      <c r="BF125" s="76"/>
      <c r="BG125" s="77">
        <v>-300</v>
      </c>
      <c r="BH125" s="77">
        <v>-174.9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100">B125-(B133)</f>
        <v>1907.1999999999996</v>
      </c>
      <c r="C126" s="102">
        <f t="shared" ref="C126:AF126" si="101">C125-(C133)</f>
        <v>1839.4999999999995</v>
      </c>
      <c r="D126" s="102">
        <f t="shared" si="101"/>
        <v>1857.4999999999995</v>
      </c>
      <c r="E126" s="102">
        <f t="shared" si="101"/>
        <v>1812.4999999999995</v>
      </c>
      <c r="F126" s="102">
        <f t="shared" si="101"/>
        <v>1728.2999999999995</v>
      </c>
      <c r="G126" s="102">
        <f t="shared" si="101"/>
        <v>1673.9999999999995</v>
      </c>
      <c r="H126" s="102">
        <f t="shared" si="101"/>
        <v>1728.1799999999996</v>
      </c>
      <c r="I126" s="102">
        <f t="shared" si="101"/>
        <v>1685.4999999999995</v>
      </c>
      <c r="J126" s="102">
        <f t="shared" si="101"/>
        <v>1692.5999999999992</v>
      </c>
      <c r="K126" s="102">
        <f t="shared" si="101"/>
        <v>1722.4999999999993</v>
      </c>
      <c r="L126" s="102">
        <f t="shared" si="101"/>
        <v>1749.2499999999995</v>
      </c>
      <c r="M126" s="102">
        <f t="shared" ref="M126:N126" si="102">M125-(M133)</f>
        <v>1767.6499999999996</v>
      </c>
      <c r="N126" s="102">
        <f t="shared" si="102"/>
        <v>1890.5499999999993</v>
      </c>
      <c r="O126" s="102">
        <f t="shared" ref="O126" si="103">O125-(O133)</f>
        <v>1842.5499999999993</v>
      </c>
      <c r="P126" s="102">
        <f t="shared" si="101"/>
        <v>1831.5499999999993</v>
      </c>
      <c r="Q126" s="102">
        <f t="shared" ref="Q126:R126" si="104">Q125-(Q133)</f>
        <v>1869.9499999999994</v>
      </c>
      <c r="R126" s="102">
        <f t="shared" si="104"/>
        <v>1783.1599999999996</v>
      </c>
      <c r="S126" s="102">
        <f t="shared" si="101"/>
        <v>1799.7599999999998</v>
      </c>
      <c r="T126" s="102">
        <f t="shared" ref="T126:U126" si="105">T125-(T133)</f>
        <v>1832.6</v>
      </c>
      <c r="U126" s="102">
        <f t="shared" si="105"/>
        <v>1971</v>
      </c>
      <c r="V126" s="102">
        <f t="shared" ref="V126:W126" si="106">V125-(V133)</f>
        <v>1744.8999999999994</v>
      </c>
      <c r="W126" s="102">
        <f t="shared" si="106"/>
        <v>1742.5999999999995</v>
      </c>
      <c r="X126" s="102">
        <f t="shared" ref="X126:AA126" si="107">X125-(X133)</f>
        <v>1712.7999999999997</v>
      </c>
      <c r="Y126" s="102">
        <f t="shared" si="107"/>
        <v>1806.6999999999998</v>
      </c>
      <c r="Z126" s="102">
        <f t="shared" si="107"/>
        <v>2035.3999999999992</v>
      </c>
      <c r="AA126" s="102">
        <f t="shared" si="107"/>
        <v>2081.2999999999993</v>
      </c>
      <c r="AB126" s="102">
        <f t="shared" si="101"/>
        <v>2083.2999999999997</v>
      </c>
      <c r="AC126" s="102">
        <f t="shared" si="101"/>
        <v>1995.2999999999993</v>
      </c>
      <c r="AD126" s="102">
        <f t="shared" ref="AD126" si="108">AD125-(AD133)</f>
        <v>1988.3999999999996</v>
      </c>
      <c r="AE126" s="102">
        <f t="shared" si="101"/>
        <v>1869.7</v>
      </c>
      <c r="AF126" s="102">
        <f t="shared" si="101"/>
        <v>1859.0999999999997</v>
      </c>
      <c r="AG126" s="99"/>
      <c r="AH126" s="45">
        <f t="shared" si="32"/>
        <v>2083.2999999999997</v>
      </c>
      <c r="AI126" s="46">
        <f t="shared" si="33"/>
        <v>1673.9999999999995</v>
      </c>
      <c r="BF126" s="76"/>
      <c r="BG126" s="77">
        <v>-272.7</v>
      </c>
      <c r="BH126" s="77">
        <v>-168.5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109">IF(B107&lt;0,B107*-1,0)</f>
        <v>261.8</v>
      </c>
      <c r="C127" s="88">
        <f t="shared" ref="C127:AF132" si="110">IF(C107&lt;0,C107*-1,0)</f>
        <v>300</v>
      </c>
      <c r="D127" s="88">
        <f t="shared" si="110"/>
        <v>275</v>
      </c>
      <c r="E127" s="88">
        <f t="shared" si="110"/>
        <v>310</v>
      </c>
      <c r="F127" s="88">
        <f t="shared" si="110"/>
        <v>668</v>
      </c>
      <c r="G127" s="88">
        <f t="shared" si="110"/>
        <v>718</v>
      </c>
      <c r="H127" s="88">
        <f t="shared" si="110"/>
        <v>691.52</v>
      </c>
      <c r="I127" s="88">
        <f t="shared" si="110"/>
        <v>728.4</v>
      </c>
      <c r="J127" s="88">
        <f t="shared" si="110"/>
        <v>715.6</v>
      </c>
      <c r="K127" s="88">
        <f t="shared" si="110"/>
        <v>685</v>
      </c>
      <c r="L127" s="88">
        <f t="shared" si="110"/>
        <v>665.7</v>
      </c>
      <c r="M127" s="88">
        <f t="shared" ref="M127:N127" si="111">IF(M107&lt;0,M107*-1,0)</f>
        <v>650</v>
      </c>
      <c r="N127" s="88">
        <f t="shared" si="111"/>
        <v>638</v>
      </c>
      <c r="O127" s="88">
        <f t="shared" ref="O127" si="112">IF(O107&lt;0,O107*-1,0)</f>
        <v>669</v>
      </c>
      <c r="P127" s="88">
        <f t="shared" si="110"/>
        <v>669</v>
      </c>
      <c r="Q127" s="88">
        <f t="shared" ref="Q127:R127" si="113">IF(Q107&lt;0,Q107*-1,0)</f>
        <v>633.6</v>
      </c>
      <c r="R127" s="88">
        <f t="shared" si="113"/>
        <v>690.3</v>
      </c>
      <c r="S127" s="88">
        <f t="shared" si="110"/>
        <v>672.5</v>
      </c>
      <c r="T127" s="88">
        <f t="shared" ref="T127:U127" si="114">IF(T107&lt;0,T107*-1,0)</f>
        <v>731</v>
      </c>
      <c r="U127" s="88">
        <f t="shared" si="114"/>
        <v>343.7</v>
      </c>
      <c r="V127" s="88">
        <f t="shared" ref="V127:W127" si="115">IF(V107&lt;0,V107*-1,0)</f>
        <v>404.9</v>
      </c>
      <c r="W127" s="88">
        <f t="shared" si="115"/>
        <v>403</v>
      </c>
      <c r="X127" s="88">
        <f t="shared" ref="X127:AA132" si="116">IF(X107&lt;0,X107*-1,0)</f>
        <v>459.9</v>
      </c>
      <c r="Y127" s="88">
        <f t="shared" si="116"/>
        <v>306.2</v>
      </c>
      <c r="Z127" s="88">
        <f t="shared" si="116"/>
        <v>269.60000000000002</v>
      </c>
      <c r="AA127" s="88">
        <f t="shared" si="116"/>
        <v>212.4</v>
      </c>
      <c r="AB127" s="88">
        <f t="shared" si="110"/>
        <v>182.7</v>
      </c>
      <c r="AC127" s="88">
        <f t="shared" si="110"/>
        <v>250</v>
      </c>
      <c r="AD127" s="88">
        <f t="shared" ref="AD127" si="117">IF(AD107&lt;0,AD107*-1,0)</f>
        <v>300</v>
      </c>
      <c r="AE127" s="88">
        <f t="shared" si="110"/>
        <v>272.7</v>
      </c>
      <c r="AF127" s="88">
        <f t="shared" si="110"/>
        <v>302.2</v>
      </c>
      <c r="AG127" s="59"/>
      <c r="AH127" s="45">
        <f t="shared" si="32"/>
        <v>731</v>
      </c>
      <c r="AI127" s="46">
        <f t="shared" si="33"/>
        <v>182.7</v>
      </c>
      <c r="BG127" s="77">
        <v>-302.2</v>
      </c>
      <c r="BH127" s="77">
        <v>-169.5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109"/>
        <v>158.4</v>
      </c>
      <c r="C128" s="88">
        <f t="shared" si="110"/>
        <v>165</v>
      </c>
      <c r="D128" s="88">
        <f t="shared" si="110"/>
        <v>166</v>
      </c>
      <c r="E128" s="88">
        <f t="shared" si="110"/>
        <v>175</v>
      </c>
      <c r="F128" s="88">
        <f t="shared" si="110"/>
        <v>206</v>
      </c>
      <c r="G128" s="88">
        <f t="shared" si="110"/>
        <v>205.3</v>
      </c>
      <c r="H128" s="88">
        <f t="shared" si="110"/>
        <v>208.5</v>
      </c>
      <c r="I128" s="88">
        <f t="shared" si="110"/>
        <v>206.6</v>
      </c>
      <c r="J128" s="88">
        <f t="shared" si="110"/>
        <v>202.6</v>
      </c>
      <c r="K128" s="88">
        <f t="shared" si="110"/>
        <v>194</v>
      </c>
      <c r="L128" s="88">
        <f t="shared" si="110"/>
        <v>187.3</v>
      </c>
      <c r="M128" s="88">
        <f t="shared" ref="M128:N128" si="118">IF(M108&lt;0,M108*-1,0)</f>
        <v>195</v>
      </c>
      <c r="N128" s="88">
        <f t="shared" si="118"/>
        <v>193</v>
      </c>
      <c r="O128" s="88">
        <f t="shared" ref="O128" si="119">IF(O108&lt;0,O108*-1,0)</f>
        <v>197</v>
      </c>
      <c r="P128" s="88">
        <f t="shared" si="110"/>
        <v>203</v>
      </c>
      <c r="Q128" s="88">
        <f t="shared" ref="Q128:R128" si="120">IF(Q108&lt;0,Q108*-1,0)</f>
        <v>192.3</v>
      </c>
      <c r="R128" s="88">
        <f t="shared" si="120"/>
        <v>212.3</v>
      </c>
      <c r="S128" s="88">
        <f t="shared" si="110"/>
        <v>207.8</v>
      </c>
      <c r="T128" s="88">
        <f t="shared" ref="T128:U128" si="121">IF(T108&lt;0,T108*-1,0)</f>
        <v>181.7</v>
      </c>
      <c r="U128" s="88">
        <f t="shared" si="121"/>
        <v>161.19999999999999</v>
      </c>
      <c r="V128" s="88">
        <f t="shared" ref="V128:W128" si="122">IF(V108&lt;0,V108*-1,0)</f>
        <v>148.1</v>
      </c>
      <c r="W128" s="88">
        <f t="shared" si="122"/>
        <v>152.30000000000001</v>
      </c>
      <c r="X128" s="88">
        <f t="shared" ref="X128:Y128" si="123">IF(X108&lt;0,X108*-1,0)</f>
        <v>158.6</v>
      </c>
      <c r="Y128" s="88">
        <f t="shared" si="123"/>
        <v>172.2</v>
      </c>
      <c r="Z128" s="88">
        <f t="shared" si="116"/>
        <v>169.5</v>
      </c>
      <c r="AA128" s="88">
        <f t="shared" si="116"/>
        <v>144.19999999999999</v>
      </c>
      <c r="AB128" s="88">
        <f t="shared" si="110"/>
        <v>146.5</v>
      </c>
      <c r="AC128" s="88">
        <f t="shared" si="110"/>
        <v>165.8</v>
      </c>
      <c r="AD128" s="88">
        <f t="shared" ref="AD128" si="124">IF(AD108&lt;0,AD108*-1,0)</f>
        <v>174.9</v>
      </c>
      <c r="AE128" s="88">
        <f t="shared" si="110"/>
        <v>168.5</v>
      </c>
      <c r="AF128" s="88">
        <f t="shared" si="110"/>
        <v>169.5</v>
      </c>
      <c r="AG128" s="61"/>
      <c r="AH128" s="45">
        <f t="shared" si="32"/>
        <v>212.3</v>
      </c>
      <c r="AI128" s="46">
        <f t="shared" si="33"/>
        <v>144.19999999999999</v>
      </c>
      <c r="AK128" s="47"/>
      <c r="BG128" s="77">
        <v>-261.8</v>
      </c>
      <c r="BH128" s="77">
        <v>-158.4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109"/>
        <v>0</v>
      </c>
      <c r="C129" s="88">
        <f t="shared" si="110"/>
        <v>0</v>
      </c>
      <c r="D129" s="88">
        <f t="shared" si="110"/>
        <v>0</v>
      </c>
      <c r="E129" s="88">
        <f t="shared" si="110"/>
        <v>0</v>
      </c>
      <c r="F129" s="88">
        <f t="shared" si="110"/>
        <v>0</v>
      </c>
      <c r="G129" s="88">
        <f t="shared" si="110"/>
        <v>0</v>
      </c>
      <c r="H129" s="88">
        <f t="shared" si="110"/>
        <v>0</v>
      </c>
      <c r="I129" s="88">
        <f t="shared" si="110"/>
        <v>0</v>
      </c>
      <c r="J129" s="88">
        <f t="shared" si="110"/>
        <v>0</v>
      </c>
      <c r="K129" s="88">
        <f t="shared" si="110"/>
        <v>0</v>
      </c>
      <c r="L129" s="88">
        <f t="shared" si="110"/>
        <v>0</v>
      </c>
      <c r="M129" s="88">
        <f t="shared" ref="M129:N129" si="125">IF(M109&lt;0,M109*-1,0)</f>
        <v>0</v>
      </c>
      <c r="N129" s="88">
        <f t="shared" si="125"/>
        <v>0</v>
      </c>
      <c r="O129" s="88">
        <f t="shared" ref="O129" si="126">IF(O109&lt;0,O109*-1,0)</f>
        <v>0</v>
      </c>
      <c r="P129" s="88">
        <f t="shared" si="110"/>
        <v>0</v>
      </c>
      <c r="Q129" s="88">
        <f t="shared" ref="Q129:R129" si="127">IF(Q109&lt;0,Q109*-1,0)</f>
        <v>0</v>
      </c>
      <c r="R129" s="88">
        <f t="shared" si="127"/>
        <v>0</v>
      </c>
      <c r="S129" s="88">
        <f t="shared" si="110"/>
        <v>0</v>
      </c>
      <c r="T129" s="88">
        <f t="shared" ref="T129:U129" si="128">IF(T109&lt;0,T109*-1,0)</f>
        <v>0</v>
      </c>
      <c r="U129" s="88">
        <f t="shared" si="128"/>
        <v>0</v>
      </c>
      <c r="V129" s="88">
        <f t="shared" ref="V129:W129" si="129">IF(V109&lt;0,V109*-1,0)</f>
        <v>0</v>
      </c>
      <c r="W129" s="88">
        <f t="shared" si="129"/>
        <v>0</v>
      </c>
      <c r="X129" s="88">
        <f t="shared" ref="X129:Y129" si="130">IF(X109&lt;0,X109*-1,0)</f>
        <v>0</v>
      </c>
      <c r="Y129" s="88">
        <f t="shared" si="130"/>
        <v>0</v>
      </c>
      <c r="Z129" s="88">
        <f t="shared" si="116"/>
        <v>0</v>
      </c>
      <c r="AA129" s="88">
        <f t="shared" si="116"/>
        <v>0</v>
      </c>
      <c r="AB129" s="88">
        <f t="shared" si="110"/>
        <v>0</v>
      </c>
      <c r="AC129" s="88">
        <f t="shared" si="110"/>
        <v>0</v>
      </c>
      <c r="AD129" s="88">
        <f t="shared" ref="AD129" si="131">IF(AD109&lt;0,AD109*-1,0)</f>
        <v>0</v>
      </c>
      <c r="AE129" s="88">
        <f t="shared" si="110"/>
        <v>0</v>
      </c>
      <c r="AF129" s="88">
        <f t="shared" si="110"/>
        <v>0</v>
      </c>
      <c r="AG129" s="105"/>
      <c r="AH129" s="45">
        <f t="shared" si="32"/>
        <v>0</v>
      </c>
      <c r="AI129" s="46">
        <f t="shared" si="33"/>
        <v>0</v>
      </c>
    </row>
    <row r="130" spans="1:41" x14ac:dyDescent="0.25">
      <c r="A130" s="91" t="s">
        <v>63</v>
      </c>
      <c r="B130" s="88">
        <f t="shared" si="109"/>
        <v>0</v>
      </c>
      <c r="C130" s="88">
        <f t="shared" si="110"/>
        <v>0</v>
      </c>
      <c r="D130" s="88">
        <f t="shared" si="110"/>
        <v>0</v>
      </c>
      <c r="E130" s="88">
        <f t="shared" si="110"/>
        <v>0</v>
      </c>
      <c r="F130" s="88">
        <f t="shared" si="110"/>
        <v>0</v>
      </c>
      <c r="G130" s="88">
        <f t="shared" si="110"/>
        <v>0</v>
      </c>
      <c r="H130" s="88">
        <f t="shared" si="110"/>
        <v>0</v>
      </c>
      <c r="I130" s="88">
        <f t="shared" si="110"/>
        <v>0</v>
      </c>
      <c r="J130" s="88">
        <f t="shared" si="110"/>
        <v>0</v>
      </c>
      <c r="K130" s="88">
        <f t="shared" si="110"/>
        <v>0</v>
      </c>
      <c r="L130" s="88">
        <f t="shared" si="110"/>
        <v>0</v>
      </c>
      <c r="M130" s="88">
        <f t="shared" ref="M130:N130" si="132">IF(M110&lt;0,M110*-1,0)</f>
        <v>0</v>
      </c>
      <c r="N130" s="88">
        <f t="shared" si="132"/>
        <v>0</v>
      </c>
      <c r="O130" s="88">
        <f t="shared" ref="O130" si="133">IF(O110&lt;0,O110*-1,0)</f>
        <v>0</v>
      </c>
      <c r="P130" s="88">
        <f t="shared" si="110"/>
        <v>0</v>
      </c>
      <c r="Q130" s="88">
        <f t="shared" ref="Q130:R130" si="134">IF(Q110&lt;0,Q110*-1,0)</f>
        <v>0</v>
      </c>
      <c r="R130" s="88">
        <f t="shared" si="134"/>
        <v>0</v>
      </c>
      <c r="S130" s="88">
        <f t="shared" si="110"/>
        <v>0</v>
      </c>
      <c r="T130" s="88">
        <f t="shared" ref="T130:U130" si="135">IF(T110&lt;0,T110*-1,0)</f>
        <v>0</v>
      </c>
      <c r="U130" s="88">
        <f t="shared" si="135"/>
        <v>0</v>
      </c>
      <c r="V130" s="88">
        <f t="shared" ref="V130:W130" si="136">IF(V110&lt;0,V110*-1,0)</f>
        <v>0</v>
      </c>
      <c r="W130" s="88">
        <f t="shared" si="136"/>
        <v>0</v>
      </c>
      <c r="X130" s="88">
        <f t="shared" ref="X130:Y130" si="137">IF(X110&lt;0,X110*-1,0)</f>
        <v>0</v>
      </c>
      <c r="Y130" s="88">
        <f t="shared" si="137"/>
        <v>0</v>
      </c>
      <c r="Z130" s="88">
        <f t="shared" si="116"/>
        <v>0</v>
      </c>
      <c r="AA130" s="88">
        <f t="shared" si="116"/>
        <v>0</v>
      </c>
      <c r="AB130" s="88">
        <f t="shared" si="110"/>
        <v>0</v>
      </c>
      <c r="AC130" s="88">
        <f t="shared" si="110"/>
        <v>0</v>
      </c>
      <c r="AD130" s="88">
        <f t="shared" ref="AD130" si="138">IF(AD110&lt;0,AD110*-1,0)</f>
        <v>0</v>
      </c>
      <c r="AE130" s="88">
        <f t="shared" si="110"/>
        <v>0</v>
      </c>
      <c r="AF130" s="88">
        <f t="shared" si="110"/>
        <v>0</v>
      </c>
      <c r="AG130" s="105"/>
      <c r="AH130" s="45">
        <f t="shared" si="32"/>
        <v>0</v>
      </c>
      <c r="AI130" s="46">
        <f t="shared" si="33"/>
        <v>0</v>
      </c>
    </row>
    <row r="131" spans="1:41" x14ac:dyDescent="0.25">
      <c r="A131" s="91" t="s">
        <v>65</v>
      </c>
      <c r="B131" s="88">
        <f t="shared" si="109"/>
        <v>0</v>
      </c>
      <c r="C131" s="88">
        <f t="shared" si="110"/>
        <v>0</v>
      </c>
      <c r="D131" s="88">
        <f t="shared" si="110"/>
        <v>0</v>
      </c>
      <c r="E131" s="88">
        <f t="shared" si="110"/>
        <v>0</v>
      </c>
      <c r="F131" s="88">
        <f t="shared" si="110"/>
        <v>0</v>
      </c>
      <c r="G131" s="88">
        <f t="shared" si="110"/>
        <v>0</v>
      </c>
      <c r="H131" s="88">
        <f t="shared" si="110"/>
        <v>0</v>
      </c>
      <c r="I131" s="88">
        <f t="shared" si="110"/>
        <v>0</v>
      </c>
      <c r="J131" s="88">
        <f t="shared" si="110"/>
        <v>0</v>
      </c>
      <c r="K131" s="88">
        <f t="shared" si="110"/>
        <v>0</v>
      </c>
      <c r="L131" s="88">
        <f t="shared" si="110"/>
        <v>0</v>
      </c>
      <c r="M131" s="88">
        <f t="shared" ref="M131:N131" si="139">IF(M111&lt;0,M111*-1,0)</f>
        <v>0</v>
      </c>
      <c r="N131" s="88">
        <f t="shared" si="139"/>
        <v>0</v>
      </c>
      <c r="O131" s="88">
        <f t="shared" ref="O131" si="140">IF(O111&lt;0,O111*-1,0)</f>
        <v>0</v>
      </c>
      <c r="P131" s="88">
        <f t="shared" si="110"/>
        <v>0</v>
      </c>
      <c r="Q131" s="88">
        <f t="shared" ref="Q131:R131" si="141">IF(Q111&lt;0,Q111*-1,0)</f>
        <v>0</v>
      </c>
      <c r="R131" s="88">
        <f t="shared" si="141"/>
        <v>0</v>
      </c>
      <c r="S131" s="88">
        <f t="shared" si="110"/>
        <v>0</v>
      </c>
      <c r="T131" s="88">
        <f t="shared" ref="T131:U131" si="142">IF(T111&lt;0,T111*-1,0)</f>
        <v>0</v>
      </c>
      <c r="U131" s="88">
        <f t="shared" si="142"/>
        <v>0</v>
      </c>
      <c r="V131" s="88">
        <f t="shared" ref="V131:W131" si="143">IF(V111&lt;0,V111*-1,0)</f>
        <v>0</v>
      </c>
      <c r="W131" s="88">
        <f t="shared" si="143"/>
        <v>0</v>
      </c>
      <c r="X131" s="88">
        <f t="shared" ref="X131:Y131" si="144">IF(X111&lt;0,X111*-1,0)</f>
        <v>0</v>
      </c>
      <c r="Y131" s="88">
        <f t="shared" si="144"/>
        <v>0</v>
      </c>
      <c r="Z131" s="88">
        <f t="shared" si="116"/>
        <v>0</v>
      </c>
      <c r="AA131" s="88">
        <f t="shared" si="116"/>
        <v>0</v>
      </c>
      <c r="AB131" s="88">
        <f t="shared" si="110"/>
        <v>0</v>
      </c>
      <c r="AC131" s="88">
        <f t="shared" si="110"/>
        <v>0</v>
      </c>
      <c r="AD131" s="88">
        <f t="shared" ref="AD131" si="145">IF(AD111&lt;0,AD111*-1,0)</f>
        <v>0</v>
      </c>
      <c r="AE131" s="88">
        <f t="shared" si="110"/>
        <v>0</v>
      </c>
      <c r="AF131" s="88">
        <f t="shared" si="110"/>
        <v>0</v>
      </c>
      <c r="AG131" s="105"/>
      <c r="AH131" s="45">
        <f t="shared" si="32"/>
        <v>0</v>
      </c>
      <c r="AI131" s="46">
        <f t="shared" si="33"/>
        <v>0</v>
      </c>
    </row>
    <row r="132" spans="1:41" ht="15.75" thickBot="1" x14ac:dyDescent="0.3">
      <c r="A132" s="91" t="s">
        <v>67</v>
      </c>
      <c r="B132" s="88">
        <f t="shared" si="109"/>
        <v>5</v>
      </c>
      <c r="C132" s="88">
        <f t="shared" si="110"/>
        <v>8</v>
      </c>
      <c r="D132" s="88">
        <f t="shared" si="110"/>
        <v>14</v>
      </c>
      <c r="E132" s="88">
        <f t="shared" si="110"/>
        <v>15</v>
      </c>
      <c r="F132" s="88">
        <f t="shared" si="110"/>
        <v>38.200000000000003</v>
      </c>
      <c r="G132" s="88">
        <f t="shared" si="110"/>
        <v>43.2</v>
      </c>
      <c r="H132" s="88">
        <f t="shared" si="110"/>
        <v>42.3</v>
      </c>
      <c r="I132" s="88">
        <f t="shared" si="110"/>
        <v>50</v>
      </c>
      <c r="J132" s="88">
        <f t="shared" si="110"/>
        <v>43.5</v>
      </c>
      <c r="K132" s="88">
        <f t="shared" si="110"/>
        <v>43.3</v>
      </c>
      <c r="L132" s="88">
        <f t="shared" si="110"/>
        <v>46.4</v>
      </c>
      <c r="M132" s="88">
        <f t="shared" ref="M132:N132" si="146">IF(M112&lt;0,M112*-1,0)</f>
        <v>36</v>
      </c>
      <c r="N132" s="88">
        <f t="shared" si="146"/>
        <v>30</v>
      </c>
      <c r="O132" s="88">
        <f t="shared" ref="O132" si="147">IF(O112&lt;0,O112*-1,0)</f>
        <v>43</v>
      </c>
      <c r="P132" s="88">
        <f t="shared" si="110"/>
        <v>48</v>
      </c>
      <c r="Q132" s="88">
        <f t="shared" ref="Q132:R132" si="148">IF(Q112&lt;0,Q112*-1,0)</f>
        <v>38</v>
      </c>
      <c r="R132" s="88">
        <f t="shared" si="148"/>
        <v>42.3</v>
      </c>
      <c r="S132" s="88">
        <f t="shared" si="110"/>
        <v>48.6</v>
      </c>
      <c r="T132" s="88">
        <f t="shared" ref="T132:U132" si="149">IF(T112&lt;0,T112*-1,0)</f>
        <v>46.1</v>
      </c>
      <c r="U132" s="88">
        <f t="shared" si="149"/>
        <v>47.2</v>
      </c>
      <c r="V132" s="88">
        <f t="shared" ref="V132:W132" si="150">IF(V112&lt;0,V112*-1,0)</f>
        <v>50.2</v>
      </c>
      <c r="W132" s="88">
        <f t="shared" si="150"/>
        <v>50.2</v>
      </c>
      <c r="X132" s="88">
        <f t="shared" ref="X132:Y132" si="151">IF(X112&lt;0,X112*-1,0)</f>
        <v>56.9</v>
      </c>
      <c r="Y132" s="88">
        <f t="shared" si="151"/>
        <v>51.1</v>
      </c>
      <c r="Z132" s="88">
        <f t="shared" si="116"/>
        <v>8.4</v>
      </c>
      <c r="AA132" s="88">
        <f t="shared" si="116"/>
        <v>0</v>
      </c>
      <c r="AB132" s="88">
        <f t="shared" si="110"/>
        <v>0</v>
      </c>
      <c r="AC132" s="88">
        <f t="shared" si="110"/>
        <v>1.2</v>
      </c>
      <c r="AD132" s="88">
        <f t="shared" ref="AD132" si="152">IF(AD112&lt;0,AD112*-1,0)</f>
        <v>0.7</v>
      </c>
      <c r="AE132" s="88">
        <f t="shared" si="110"/>
        <v>0</v>
      </c>
      <c r="AF132" s="88">
        <f t="shared" si="110"/>
        <v>0</v>
      </c>
      <c r="AG132" s="98"/>
      <c r="AH132" s="45">
        <f t="shared" si="32"/>
        <v>56.9</v>
      </c>
      <c r="AI132" s="46">
        <f t="shared" si="33"/>
        <v>0</v>
      </c>
    </row>
    <row r="133" spans="1:41" ht="15.75" thickBot="1" x14ac:dyDescent="0.3">
      <c r="A133" s="106" t="s">
        <v>82</v>
      </c>
      <c r="B133" s="66">
        <f t="shared" ref="B133" si="153">SUM(B127:B132)</f>
        <v>425.20000000000005</v>
      </c>
      <c r="C133" s="66">
        <f t="shared" ref="C133:AF133" si="154">SUM(C127:C132)</f>
        <v>473</v>
      </c>
      <c r="D133" s="66">
        <f t="shared" si="154"/>
        <v>455</v>
      </c>
      <c r="E133" s="66">
        <f t="shared" si="154"/>
        <v>500</v>
      </c>
      <c r="F133" s="66">
        <f t="shared" si="154"/>
        <v>912.2</v>
      </c>
      <c r="G133" s="66">
        <f t="shared" si="154"/>
        <v>966.5</v>
      </c>
      <c r="H133" s="66">
        <f t="shared" si="154"/>
        <v>942.31999999999994</v>
      </c>
      <c r="I133" s="66">
        <f t="shared" si="154"/>
        <v>985</v>
      </c>
      <c r="J133" s="66">
        <f t="shared" si="154"/>
        <v>961.7</v>
      </c>
      <c r="K133" s="66">
        <f t="shared" si="154"/>
        <v>922.3</v>
      </c>
      <c r="L133" s="66">
        <f t="shared" si="154"/>
        <v>899.4</v>
      </c>
      <c r="M133" s="66">
        <f t="shared" ref="M133:N133" si="155">SUM(M127:M132)</f>
        <v>881</v>
      </c>
      <c r="N133" s="66">
        <f t="shared" si="155"/>
        <v>861</v>
      </c>
      <c r="O133" s="66">
        <f t="shared" ref="O133" si="156">SUM(O127:O132)</f>
        <v>909</v>
      </c>
      <c r="P133" s="66">
        <f t="shared" si="154"/>
        <v>920</v>
      </c>
      <c r="Q133" s="66">
        <f t="shared" ref="Q133:R133" si="157">SUM(Q127:Q132)</f>
        <v>863.90000000000009</v>
      </c>
      <c r="R133" s="66">
        <f t="shared" si="157"/>
        <v>944.89999999999986</v>
      </c>
      <c r="S133" s="66">
        <f t="shared" ref="Q133:W133" si="158">SUM(S127:S132)</f>
        <v>928.9</v>
      </c>
      <c r="T133" s="66">
        <f t="shared" ref="T133:U133" si="159">SUM(T127:T132)</f>
        <v>958.80000000000007</v>
      </c>
      <c r="U133" s="66">
        <f t="shared" si="159"/>
        <v>552.1</v>
      </c>
      <c r="V133" s="66">
        <f t="shared" ref="V133:W133" si="160">SUM(V127:V132)</f>
        <v>603.20000000000005</v>
      </c>
      <c r="W133" s="66">
        <f t="shared" si="160"/>
        <v>605.5</v>
      </c>
      <c r="X133" s="66">
        <f t="shared" ref="X133:Y133" si="161">SUM(X127:X132)</f>
        <v>675.4</v>
      </c>
      <c r="Y133" s="66">
        <f t="shared" si="161"/>
        <v>529.5</v>
      </c>
      <c r="Z133" s="66">
        <f t="shared" ref="Z133:AA133" si="162">SUM(Z127:Z132)</f>
        <v>447.5</v>
      </c>
      <c r="AA133" s="66">
        <f t="shared" si="162"/>
        <v>356.6</v>
      </c>
      <c r="AB133" s="66">
        <f t="shared" si="154"/>
        <v>329.2</v>
      </c>
      <c r="AC133" s="66">
        <f t="shared" si="154"/>
        <v>417</v>
      </c>
      <c r="AD133" s="66">
        <f t="shared" ref="AD133" si="163">SUM(AD127:AD132)</f>
        <v>475.59999999999997</v>
      </c>
      <c r="AE133" s="66">
        <f t="shared" si="154"/>
        <v>441.2</v>
      </c>
      <c r="AF133" s="66">
        <f t="shared" si="154"/>
        <v>471.7</v>
      </c>
      <c r="AG133" s="99"/>
      <c r="AH133" s="45">
        <f t="shared" si="32"/>
        <v>985</v>
      </c>
      <c r="AI133" s="46">
        <f t="shared" si="33"/>
        <v>329.2</v>
      </c>
      <c r="AJ133" s="100">
        <f t="array" ref="AJ133">MIN(IF(B133:AF133&lt;&gt;0,B133:AF133))</f>
        <v>329.2</v>
      </c>
    </row>
    <row r="134" spans="1:41" ht="15.75" thickBot="1" x14ac:dyDescent="0.3">
      <c r="A134" s="82" t="s">
        <v>83</v>
      </c>
      <c r="B134" s="66">
        <f t="shared" ref="B134" si="164">B118-B133</f>
        <v>-425.20000000000005</v>
      </c>
      <c r="C134" s="66">
        <f t="shared" ref="C134:AF134" si="165">C118-C133</f>
        <v>-473</v>
      </c>
      <c r="D134" s="66">
        <f t="shared" si="165"/>
        <v>-455</v>
      </c>
      <c r="E134" s="66">
        <f t="shared" si="165"/>
        <v>-500</v>
      </c>
      <c r="F134" s="66">
        <f t="shared" si="165"/>
        <v>-912.2</v>
      </c>
      <c r="G134" s="66">
        <f t="shared" si="165"/>
        <v>-966.5</v>
      </c>
      <c r="H134" s="66">
        <f t="shared" si="165"/>
        <v>-942.31999999999994</v>
      </c>
      <c r="I134" s="66">
        <f t="shared" si="165"/>
        <v>-985</v>
      </c>
      <c r="J134" s="66">
        <f t="shared" si="165"/>
        <v>-961.7</v>
      </c>
      <c r="K134" s="66">
        <f t="shared" si="165"/>
        <v>-922.3</v>
      </c>
      <c r="L134" s="66">
        <f t="shared" si="165"/>
        <v>-899.4</v>
      </c>
      <c r="M134" s="66">
        <f t="shared" ref="M134:N134" si="166">M118-M133</f>
        <v>-881</v>
      </c>
      <c r="N134" s="66">
        <f t="shared" si="166"/>
        <v>-861</v>
      </c>
      <c r="O134" s="66">
        <f t="shared" ref="O134" si="167">O118-O133</f>
        <v>-909</v>
      </c>
      <c r="P134" s="66">
        <f t="shared" si="165"/>
        <v>-920</v>
      </c>
      <c r="Q134" s="66">
        <f t="shared" ref="Q134:R134" si="168">Q118-Q133</f>
        <v>-863.90000000000009</v>
      </c>
      <c r="R134" s="66">
        <f t="shared" si="168"/>
        <v>-944.89999999999986</v>
      </c>
      <c r="S134" s="66">
        <f t="shared" si="165"/>
        <v>-928.9</v>
      </c>
      <c r="T134" s="66">
        <f t="shared" ref="T134:U134" si="169">T118-T133</f>
        <v>-958.80000000000007</v>
      </c>
      <c r="U134" s="66">
        <f t="shared" si="169"/>
        <v>-552.1</v>
      </c>
      <c r="V134" s="66">
        <f t="shared" ref="V134:W134" si="170">V118-V133</f>
        <v>-603.20000000000005</v>
      </c>
      <c r="W134" s="66">
        <f t="shared" si="170"/>
        <v>-605.5</v>
      </c>
      <c r="X134" s="66">
        <f t="shared" ref="X134:AA134" si="171">X118-X133</f>
        <v>-675.4</v>
      </c>
      <c r="Y134" s="66">
        <f t="shared" si="171"/>
        <v>-529.5</v>
      </c>
      <c r="Z134" s="66">
        <f t="shared" si="171"/>
        <v>-447.5</v>
      </c>
      <c r="AA134" s="66">
        <f t="shared" si="171"/>
        <v>-353.5</v>
      </c>
      <c r="AB134" s="66">
        <f t="shared" si="165"/>
        <v>-318.7</v>
      </c>
      <c r="AC134" s="66">
        <f t="shared" si="165"/>
        <v>-417</v>
      </c>
      <c r="AD134" s="66">
        <f t="shared" ref="AD134" si="172">AD118-AD133</f>
        <v>-475.59999999999997</v>
      </c>
      <c r="AE134" s="66">
        <f t="shared" si="165"/>
        <v>-441.2</v>
      </c>
      <c r="AF134" s="66">
        <f t="shared" si="165"/>
        <v>-471.7</v>
      </c>
      <c r="AG134" s="99"/>
      <c r="AH134" s="45">
        <f t="shared" si="32"/>
        <v>-318.7</v>
      </c>
      <c r="AI134" s="46">
        <f t="shared" si="33"/>
        <v>-985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2"/>
        <v>0</v>
      </c>
      <c r="AI135" s="46">
        <f t="shared" si="33"/>
        <v>0</v>
      </c>
    </row>
    <row r="136" spans="1:41" x14ac:dyDescent="0.25">
      <c r="A136" s="110" t="s">
        <v>85</v>
      </c>
      <c r="B136" s="111">
        <v>50.031999999999996</v>
      </c>
      <c r="C136" s="111">
        <v>50.031999999999996</v>
      </c>
      <c r="D136" s="111">
        <v>50.031999999999996</v>
      </c>
      <c r="E136" s="111">
        <v>50.031999999999996</v>
      </c>
      <c r="F136" s="111">
        <v>50.031999999999996</v>
      </c>
      <c r="G136" s="111">
        <v>50.07</v>
      </c>
      <c r="H136" s="111">
        <v>50.07</v>
      </c>
      <c r="I136" s="111">
        <v>50.05</v>
      </c>
      <c r="J136" s="111">
        <v>50.05</v>
      </c>
      <c r="K136" s="111">
        <v>49.99</v>
      </c>
      <c r="L136" s="111">
        <v>49.95</v>
      </c>
      <c r="M136" s="111">
        <v>49.95</v>
      </c>
      <c r="N136" s="111">
        <v>49.95</v>
      </c>
      <c r="O136" s="111">
        <v>49.95</v>
      </c>
      <c r="P136" s="111">
        <v>49.95</v>
      </c>
      <c r="Q136" s="111">
        <v>49.862000000000002</v>
      </c>
      <c r="R136" s="111">
        <v>50.006</v>
      </c>
      <c r="S136" s="111">
        <v>49.984999999999999</v>
      </c>
      <c r="T136" s="111">
        <v>50.072000000000003</v>
      </c>
      <c r="U136" s="111">
        <v>49.893999999999998</v>
      </c>
      <c r="V136" s="111">
        <v>49.93</v>
      </c>
      <c r="W136" s="111">
        <v>49.93</v>
      </c>
      <c r="X136" s="111">
        <v>49.972999999999999</v>
      </c>
      <c r="Y136" s="111">
        <v>50.034999999999997</v>
      </c>
      <c r="Z136" s="111">
        <v>50.029000000000003</v>
      </c>
      <c r="AA136" s="111">
        <v>49.981000000000002</v>
      </c>
      <c r="AB136" s="111">
        <v>50.015000000000001</v>
      </c>
      <c r="AC136" s="111">
        <v>50.024999999999999</v>
      </c>
      <c r="AD136" s="111">
        <v>49.994999999999997</v>
      </c>
      <c r="AE136" s="111">
        <v>50.000999999999998</v>
      </c>
      <c r="AF136" s="111">
        <v>50.01</v>
      </c>
      <c r="AG136" s="112"/>
      <c r="AH136" s="45">
        <f t="shared" si="32"/>
        <v>50.072000000000003</v>
      </c>
      <c r="AI136" s="46">
        <f t="shared" si="33"/>
        <v>49.862000000000002</v>
      </c>
    </row>
    <row r="137" spans="1:41" x14ac:dyDescent="0.25">
      <c r="A137" s="113" t="s">
        <v>86</v>
      </c>
      <c r="B137" s="43">
        <v>135.30000000000001</v>
      </c>
      <c r="C137" s="43">
        <v>135.30000000000001</v>
      </c>
      <c r="D137" s="43">
        <v>135.30000000000001</v>
      </c>
      <c r="E137" s="43">
        <v>135.30000000000001</v>
      </c>
      <c r="F137" s="43">
        <v>135.30000000000001</v>
      </c>
      <c r="G137" s="43">
        <v>133.5</v>
      </c>
      <c r="H137" s="43">
        <v>133.5</v>
      </c>
      <c r="I137" s="43">
        <v>133.6</v>
      </c>
      <c r="J137" s="43">
        <v>132.9</v>
      </c>
      <c r="K137" s="43">
        <v>131.80000000000001</v>
      </c>
      <c r="L137" s="43">
        <v>130</v>
      </c>
      <c r="M137" s="43">
        <v>130</v>
      </c>
      <c r="N137" s="43">
        <v>130</v>
      </c>
      <c r="O137" s="43">
        <v>130</v>
      </c>
      <c r="P137" s="43">
        <v>130</v>
      </c>
      <c r="Q137" s="43">
        <v>135.30000000000001</v>
      </c>
      <c r="R137" s="43">
        <v>133.6</v>
      </c>
      <c r="S137" s="43">
        <v>132.9</v>
      </c>
      <c r="T137" s="43">
        <v>132.9</v>
      </c>
      <c r="U137" s="43">
        <v>132.9</v>
      </c>
      <c r="V137" s="43">
        <v>132.9</v>
      </c>
      <c r="W137" s="43">
        <v>132.9</v>
      </c>
      <c r="X137" s="43">
        <v>132.9</v>
      </c>
      <c r="Y137" s="43">
        <v>132.9</v>
      </c>
      <c r="Z137" s="43">
        <v>134</v>
      </c>
      <c r="AA137" s="43">
        <v>134</v>
      </c>
      <c r="AB137" s="43">
        <v>134.19999999999999</v>
      </c>
      <c r="AC137" s="43">
        <v>132.80000000000001</v>
      </c>
      <c r="AD137" s="43">
        <v>133.6</v>
      </c>
      <c r="AE137" s="43">
        <v>133.9</v>
      </c>
      <c r="AF137" s="43">
        <v>133.9</v>
      </c>
      <c r="AG137" s="114"/>
      <c r="AH137" s="45">
        <f t="shared" si="32"/>
        <v>135.30000000000001</v>
      </c>
      <c r="AI137" s="46">
        <f t="shared" si="33"/>
        <v>130</v>
      </c>
    </row>
    <row r="138" spans="1:41" x14ac:dyDescent="0.25">
      <c r="A138" s="113" t="s">
        <v>87</v>
      </c>
      <c r="B138" s="43">
        <v>131.30000000000001</v>
      </c>
      <c r="C138" s="43">
        <v>131.30000000000001</v>
      </c>
      <c r="D138" s="43">
        <v>131.30000000000001</v>
      </c>
      <c r="E138" s="43">
        <v>131.30000000000001</v>
      </c>
      <c r="F138" s="43">
        <v>131.30000000000001</v>
      </c>
      <c r="G138" s="43">
        <v>130</v>
      </c>
      <c r="H138" s="43">
        <v>130</v>
      </c>
      <c r="I138" s="43">
        <v>130.5</v>
      </c>
      <c r="J138" s="43">
        <v>130</v>
      </c>
      <c r="K138" s="43">
        <v>128.80000000000001</v>
      </c>
      <c r="L138" s="43">
        <v>128.30000000000001</v>
      </c>
      <c r="M138" s="43">
        <v>128.30000000000001</v>
      </c>
      <c r="N138" s="43">
        <v>128.30000000000001</v>
      </c>
      <c r="O138" s="43">
        <v>128.30000000000001</v>
      </c>
      <c r="P138" s="43">
        <v>128.30000000000001</v>
      </c>
      <c r="Q138" s="43">
        <v>128.5</v>
      </c>
      <c r="R138" s="43">
        <v>128.5</v>
      </c>
      <c r="S138" s="43">
        <v>129.5</v>
      </c>
      <c r="T138" s="43">
        <v>129.5</v>
      </c>
      <c r="U138" s="43">
        <v>129.5</v>
      </c>
      <c r="V138" s="43">
        <v>129.5</v>
      </c>
      <c r="W138" s="43">
        <v>129.5</v>
      </c>
      <c r="X138" s="43">
        <v>129.5</v>
      </c>
      <c r="Y138" s="43">
        <v>129.5</v>
      </c>
      <c r="Z138" s="43">
        <v>127.8</v>
      </c>
      <c r="AA138" s="43">
        <v>127.8</v>
      </c>
      <c r="AB138" s="43">
        <v>129.6</v>
      </c>
      <c r="AC138" s="43">
        <v>128.4</v>
      </c>
      <c r="AD138" s="43">
        <v>129.19999999999999</v>
      </c>
      <c r="AE138" s="43">
        <v>129.4</v>
      </c>
      <c r="AF138" s="43">
        <v>129.4</v>
      </c>
      <c r="AG138" s="114"/>
      <c r="AH138" s="45">
        <f t="shared" si="32"/>
        <v>131.30000000000001</v>
      </c>
      <c r="AI138" s="46">
        <f t="shared" si="33"/>
        <v>127.8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2"/>
        <v>0</v>
      </c>
      <c r="AI139" s="46">
        <f t="shared" si="33"/>
        <v>0</v>
      </c>
    </row>
    <row r="140" spans="1:41" x14ac:dyDescent="0.25">
      <c r="A140" s="113" t="s">
        <v>89</v>
      </c>
      <c r="B140" s="43">
        <v>132.1</v>
      </c>
      <c r="C140" s="43">
        <v>132.1</v>
      </c>
      <c r="D140" s="43">
        <v>132.1</v>
      </c>
      <c r="E140" s="43">
        <v>132.1</v>
      </c>
      <c r="F140" s="43">
        <v>132.1</v>
      </c>
      <c r="G140" s="43">
        <v>133.19999999999999</v>
      </c>
      <c r="H140" s="43">
        <v>133.19999999999999</v>
      </c>
      <c r="I140" s="43">
        <v>134.4</v>
      </c>
      <c r="J140" s="43">
        <v>133.80000000000001</v>
      </c>
      <c r="K140" s="43">
        <v>132.80000000000001</v>
      </c>
      <c r="L140" s="43">
        <v>132.1</v>
      </c>
      <c r="M140" s="43">
        <v>132.1</v>
      </c>
      <c r="N140" s="43">
        <v>132.1</v>
      </c>
      <c r="O140" s="43">
        <v>132.1</v>
      </c>
      <c r="P140" s="43">
        <v>132.1</v>
      </c>
      <c r="Q140" s="43">
        <v>132.6</v>
      </c>
      <c r="R140" s="43">
        <v>132.6</v>
      </c>
      <c r="S140" s="43">
        <v>131.9</v>
      </c>
      <c r="T140" s="43">
        <v>131.9</v>
      </c>
      <c r="U140" s="43">
        <v>131.9</v>
      </c>
      <c r="V140" s="43">
        <v>131.9</v>
      </c>
      <c r="W140" s="43">
        <v>131.9</v>
      </c>
      <c r="X140" s="43">
        <v>131.9</v>
      </c>
      <c r="Y140" s="43">
        <v>131.9</v>
      </c>
      <c r="Z140" s="43">
        <v>131.5</v>
      </c>
      <c r="AA140" s="43">
        <v>131.5</v>
      </c>
      <c r="AB140" s="43">
        <v>133.4</v>
      </c>
      <c r="AC140" s="43">
        <v>131.19999999999999</v>
      </c>
      <c r="AD140" s="43">
        <v>129.4</v>
      </c>
      <c r="AE140" s="43">
        <v>133.1</v>
      </c>
      <c r="AF140" s="43">
        <v>133.1</v>
      </c>
      <c r="AG140" s="114"/>
      <c r="AH140" s="45">
        <f t="shared" si="32"/>
        <v>134.4</v>
      </c>
      <c r="AI140" s="46">
        <f t="shared" si="33"/>
        <v>129.4</v>
      </c>
    </row>
    <row r="141" spans="1:41" x14ac:dyDescent="0.25">
      <c r="A141" s="115" t="s">
        <v>90</v>
      </c>
      <c r="B141" s="116">
        <v>132.80000000000001</v>
      </c>
      <c r="C141" s="116">
        <v>132.80000000000001</v>
      </c>
      <c r="D141" s="116">
        <v>132.80000000000001</v>
      </c>
      <c r="E141" s="116">
        <v>132.80000000000001</v>
      </c>
      <c r="F141" s="116">
        <v>132.80000000000001</v>
      </c>
      <c r="G141" s="116">
        <v>133.80000000000001</v>
      </c>
      <c r="H141" s="116">
        <v>133.80000000000001</v>
      </c>
      <c r="I141" s="116">
        <v>134.5</v>
      </c>
      <c r="J141" s="116">
        <v>134.1</v>
      </c>
      <c r="K141" s="116">
        <v>132.80000000000001</v>
      </c>
      <c r="L141" s="116">
        <v>134.5</v>
      </c>
      <c r="M141" s="116">
        <v>134.5</v>
      </c>
      <c r="N141" s="116">
        <v>134.5</v>
      </c>
      <c r="O141" s="116">
        <v>134.5</v>
      </c>
      <c r="P141" s="116">
        <v>134.5</v>
      </c>
      <c r="Q141" s="116">
        <v>135.30000000000001</v>
      </c>
      <c r="R141" s="116">
        <v>135.30000000000001</v>
      </c>
      <c r="S141" s="116">
        <v>133.69999999999999</v>
      </c>
      <c r="T141" s="116">
        <v>133.69999999999999</v>
      </c>
      <c r="U141" s="116">
        <v>133.69999999999999</v>
      </c>
      <c r="V141" s="116">
        <v>133.69999999999999</v>
      </c>
      <c r="W141" s="116">
        <v>133.69999999999999</v>
      </c>
      <c r="X141" s="116">
        <v>133.69999999999999</v>
      </c>
      <c r="Y141" s="116">
        <v>133.69999999999999</v>
      </c>
      <c r="Z141" s="116">
        <v>132.9</v>
      </c>
      <c r="AA141" s="116">
        <v>132.9</v>
      </c>
      <c r="AB141" s="116">
        <v>133.74</v>
      </c>
      <c r="AC141" s="116">
        <v>131.5</v>
      </c>
      <c r="AD141" s="116">
        <v>129.80000000000001</v>
      </c>
      <c r="AE141" s="116">
        <v>135</v>
      </c>
      <c r="AF141" s="116">
        <v>135</v>
      </c>
      <c r="AG141" s="117"/>
      <c r="AH141" s="45">
        <f t="shared" si="32"/>
        <v>135.30000000000001</v>
      </c>
      <c r="AI141" s="46">
        <f t="shared" si="33"/>
        <v>129.80000000000001</v>
      </c>
    </row>
    <row r="142" spans="1:41" x14ac:dyDescent="0.25">
      <c r="A142" s="113" t="s">
        <v>91</v>
      </c>
      <c r="B142" s="43">
        <v>131.69999999999999</v>
      </c>
      <c r="C142" s="43">
        <v>131.69999999999999</v>
      </c>
      <c r="D142" s="43">
        <v>131.69999999999999</v>
      </c>
      <c r="E142" s="43">
        <v>131.69999999999999</v>
      </c>
      <c r="F142" s="43">
        <v>131.69999999999999</v>
      </c>
      <c r="G142" s="43">
        <v>125.3</v>
      </c>
      <c r="H142" s="43">
        <v>125.3</v>
      </c>
      <c r="I142" s="43">
        <v>124</v>
      </c>
      <c r="J142" s="43">
        <v>127.3</v>
      </c>
      <c r="K142" s="43">
        <v>123</v>
      </c>
      <c r="L142" s="43">
        <v>129.1</v>
      </c>
      <c r="M142" s="43">
        <v>129.1</v>
      </c>
      <c r="N142" s="43">
        <v>129.1</v>
      </c>
      <c r="O142" s="43">
        <v>129.1</v>
      </c>
      <c r="P142" s="43">
        <v>129.1</v>
      </c>
      <c r="Q142" s="43">
        <v>129.1</v>
      </c>
      <c r="R142" s="43">
        <v>129.1</v>
      </c>
      <c r="S142" s="43">
        <v>132</v>
      </c>
      <c r="T142" s="43">
        <v>132</v>
      </c>
      <c r="U142" s="43">
        <v>132</v>
      </c>
      <c r="V142" s="43">
        <v>132</v>
      </c>
      <c r="W142" s="43">
        <v>132</v>
      </c>
      <c r="X142" s="43">
        <v>132</v>
      </c>
      <c r="Y142" s="43">
        <v>132</v>
      </c>
      <c r="Z142" s="43">
        <v>124.5</v>
      </c>
      <c r="AA142" s="43">
        <v>124.5</v>
      </c>
      <c r="AB142" s="43">
        <v>126.7</v>
      </c>
      <c r="AC142" s="43">
        <v>126.3</v>
      </c>
      <c r="AD142" s="43">
        <v>119.5</v>
      </c>
      <c r="AE142" s="43">
        <v>125</v>
      </c>
      <c r="AF142" s="43">
        <v>125</v>
      </c>
      <c r="AG142" s="114"/>
      <c r="AH142" s="45">
        <f t="shared" si="32"/>
        <v>132</v>
      </c>
      <c r="AI142" s="46">
        <f t="shared" si="33"/>
        <v>119.5</v>
      </c>
    </row>
    <row r="143" spans="1:41" ht="15.75" thickBot="1" x14ac:dyDescent="0.3">
      <c r="A143" s="113" t="s">
        <v>92</v>
      </c>
      <c r="B143" s="96">
        <v>66.7</v>
      </c>
      <c r="C143" s="96">
        <v>66.7</v>
      </c>
      <c r="D143" s="96">
        <v>66.7</v>
      </c>
      <c r="E143" s="96">
        <v>66.7</v>
      </c>
      <c r="F143" s="96">
        <v>66.7</v>
      </c>
      <c r="G143" s="96">
        <v>67.3</v>
      </c>
      <c r="H143" s="96">
        <v>67.3</v>
      </c>
      <c r="I143" s="96">
        <v>67.400000000000006</v>
      </c>
      <c r="J143" s="96">
        <v>67.400000000000006</v>
      </c>
      <c r="K143" s="96">
        <v>67.400000000000006</v>
      </c>
      <c r="L143" s="96">
        <v>67.400000000000006</v>
      </c>
      <c r="M143" s="96">
        <v>67.400000000000006</v>
      </c>
      <c r="N143" s="96">
        <v>67.400000000000006</v>
      </c>
      <c r="O143" s="96">
        <v>67.400000000000006</v>
      </c>
      <c r="P143" s="96">
        <v>67.400000000000006</v>
      </c>
      <c r="Q143" s="96">
        <v>67.400000000000006</v>
      </c>
      <c r="R143" s="96">
        <v>67.400000000000006</v>
      </c>
      <c r="S143" s="96">
        <v>66.2</v>
      </c>
      <c r="T143" s="96">
        <v>66.2</v>
      </c>
      <c r="U143" s="96">
        <v>66.2</v>
      </c>
      <c r="V143" s="96">
        <v>66.2</v>
      </c>
      <c r="W143" s="96">
        <v>66.2</v>
      </c>
      <c r="X143" s="96">
        <v>66.2</v>
      </c>
      <c r="Y143" s="96">
        <v>66.2</v>
      </c>
      <c r="Z143" s="96">
        <v>66.2</v>
      </c>
      <c r="AA143" s="96">
        <v>66.2</v>
      </c>
      <c r="AB143" s="96">
        <v>65.7</v>
      </c>
      <c r="AC143" s="96">
        <v>65.7</v>
      </c>
      <c r="AD143" s="96">
        <v>65.7</v>
      </c>
      <c r="AE143" s="96">
        <v>67.7</v>
      </c>
      <c r="AF143" s="96">
        <v>67.7</v>
      </c>
      <c r="AG143" s="118"/>
      <c r="AH143" s="45">
        <f t="shared" si="32"/>
        <v>67.7</v>
      </c>
      <c r="AI143" s="46">
        <f t="shared" si="33"/>
        <v>65.7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 t="str">
        <f>IF(AA126=MAX($B$127:$L$127),"NPEAK","")</f>
        <v/>
      </c>
      <c r="AB144" s="96"/>
      <c r="AC144" s="96"/>
      <c r="AD144" s="96"/>
      <c r="AE144" s="96"/>
      <c r="AF144" s="96"/>
      <c r="AG144" s="118"/>
      <c r="AH144" s="45">
        <f t="shared" si="32"/>
        <v>0</v>
      </c>
      <c r="AI144" s="46">
        <f t="shared" si="33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G145" si="173">SUM(B25,B31,B54:B55,B92,B94:B95,B97,B99,B147:B152,B188,B194,B226,B235,B237,B249,B256,B259:B260,B267,B269,B271,B275:B277,B279:B281,B286,B292:B293,B295:B297,B172,B177)</f>
        <v>231.04000000000005</v>
      </c>
      <c r="C145" s="108">
        <f t="shared" si="173"/>
        <v>203.74000000000004</v>
      </c>
      <c r="D145" s="108">
        <f t="shared" si="173"/>
        <v>203.74000000000004</v>
      </c>
      <c r="E145" s="108">
        <f t="shared" si="173"/>
        <v>203.74000000000004</v>
      </c>
      <c r="F145" s="108">
        <f t="shared" si="173"/>
        <v>203.74000000000004</v>
      </c>
      <c r="G145" s="108">
        <f t="shared" si="173"/>
        <v>172.38</v>
      </c>
      <c r="H145" s="108">
        <f t="shared" ref="H145" si="174">SUM(H25,H31,H54:H55,H92,H94:H95,H97,H99,H147:H152,H188,H194,H226,H235,H237,H249,H256,H259:H260,H267,H269,H271,H275:H277,H279:H281,H286,H292:H293,H295:H297,H172,H177)</f>
        <v>172.38</v>
      </c>
      <c r="I145" s="108">
        <f t="shared" ref="I145:X145" si="175">SUM(I25,I31,I54:I55,I92,I94:I95,I97,I99,I147:I152,I188,I194,I226,I235,I237,I249,I256,I259:I260,I267,I269,I271,I275:I277,I279:I281,I286,I292:I293,I295:I297,I172,I177)</f>
        <v>204.87000000000003</v>
      </c>
      <c r="J145" s="108">
        <f t="shared" si="175"/>
        <v>216.94</v>
      </c>
      <c r="K145" s="108">
        <f t="shared" si="175"/>
        <v>218.74</v>
      </c>
      <c r="L145" s="108">
        <f t="shared" si="175"/>
        <v>216.64</v>
      </c>
      <c r="M145" s="108">
        <f t="shared" ref="M145:N145" si="176">SUM(M25,M31,M54:M55,M92,M94:M95,M97,M99,M147:M152,M188,M194,M226,M235,M237,M249,M256,M259:M260,M267,M269,M271,M275:M277,M279:M281,M286,M292:M293,M295:M297,M172,M177)</f>
        <v>216.64</v>
      </c>
      <c r="N145" s="108">
        <f t="shared" si="176"/>
        <v>216.64</v>
      </c>
      <c r="O145" s="108">
        <f t="shared" ref="O145:P145" si="177">SUM(O25,O31,O54:O55,O92,O94:O95,O97,O99,O147:O152,O188,O194,O226,O235,O237,O249,O256,O259:O260,O267,O269,O271,O275:O277,O279:O281,O286,O292:O293,O295:O297,O172,O177)</f>
        <v>216.64</v>
      </c>
      <c r="P145" s="108">
        <f t="shared" si="177"/>
        <v>216.64</v>
      </c>
      <c r="Q145" s="108">
        <f t="shared" ref="Q145:R145" si="178">SUM(Q25,Q31,Q54:Q55,Q92,Q94:Q95,Q97,Q99,Q147:Q152,Q188,Q194,Q226,Q235,Q237,Q249,Q256,Q259:Q260,Q267,Q269,Q271,Q275:Q277,Q279:Q281,Q286,Q292:Q293,Q295:Q297,Q172,Q177)</f>
        <v>216.64</v>
      </c>
      <c r="R145" s="108">
        <f t="shared" si="178"/>
        <v>216.64</v>
      </c>
      <c r="S145" s="108">
        <f t="shared" si="175"/>
        <v>302.73999999999995</v>
      </c>
      <c r="T145" s="108">
        <f t="shared" ref="T145:U145" si="179">SUM(T25,T31,T54:T55,T92,T94:T95,T97,T99,T147:T152,T188,T194,T226,T235,T237,T249,T256,T259:T260,T267,T269,T271,T275:T277,T279:T281,T286,T292:T293,T295:T297,T172,T177)</f>
        <v>276.53999999999996</v>
      </c>
      <c r="U145" s="108">
        <f t="shared" si="179"/>
        <v>269.03999999999996</v>
      </c>
      <c r="V145" s="108">
        <f t="shared" ref="V145:W145" si="180">SUM(V25,V31,V54:V55,V92,V94:V95,V97,V99,V147:V152,V188,V194,V226,V235,V237,V249,V256,V259:V260,V267,V269,V271,V275:V277,V279:V281,V286,V292:V293,V295:V297,V172,V177)</f>
        <v>289.14000000000004</v>
      </c>
      <c r="W145" s="108">
        <f t="shared" si="180"/>
        <v>289.14000000000004</v>
      </c>
      <c r="X145" s="108">
        <f t="shared" ref="X145:Y145" si="181">SUM(X25,X31,X54:X55,X92,X94:X95,X97,X99,X147:X152,X188,X194,X226,X235,X237,X249,X256,X259:X260,X267,X269,X271,X275:X277,X279:X281,X286,X292:X293,X295:X297,X172,X177)</f>
        <v>330.04</v>
      </c>
      <c r="Y145" s="108">
        <f t="shared" si="181"/>
        <v>294.04000000000008</v>
      </c>
      <c r="Z145" s="108">
        <f t="shared" ref="Z145" si="182">SUM(Z25,Z31,Z54:Z55,Z92,Z94:Z95,Z97,Z99,Z147:Z152,Z188,Z194,Z226,Z235,Z237,Z249,Z256,Z259:Z260,Z267,Z269,Z271,Z275:Z277,Z279:Z281,Z286,Z292:Z293,Z295:Z297,Z172,Z177)</f>
        <v>306.14</v>
      </c>
      <c r="AA145" s="108">
        <v>454.3</v>
      </c>
      <c r="AB145" s="108">
        <f t="shared" ref="AA145:AF145" si="183">SUM(AB25,AB31,AB54:AB55,AB92,AB94:AB95,AB97,AB99,AB147:AB152,AB188,AB194,AB226,AB235,AB237,AB249,AB256,AB259:AB260,AB267,AB269,AB271,AB275:AB277,AB279:AB281,AB286,AB292:AB293,AB295:AB297,AB172,AB177)</f>
        <v>256.34000000000003</v>
      </c>
      <c r="AC145" s="108">
        <f t="shared" si="183"/>
        <v>303.53999999999996</v>
      </c>
      <c r="AD145" s="108">
        <f t="shared" ref="AD145" si="184">SUM(AD25,AD31,AD54:AD55,AD92,AD94:AD95,AD97,AD99,AD147:AD152,AD188,AD194,AD226,AD235,AD237,AD249,AD256,AD259:AD260,AD267,AD269,AD271,AD275:AD277,AD279:AD281,AD286,AD292:AD293,AD295:AD297,AD172,AD177)</f>
        <v>239.44</v>
      </c>
      <c r="AE145" s="108">
        <f t="shared" si="183"/>
        <v>158.74</v>
      </c>
      <c r="AF145" s="108">
        <f t="shared" si="183"/>
        <v>158.74</v>
      </c>
      <c r="AG145" s="125"/>
      <c r="AH145" s="45">
        <f t="shared" si="32"/>
        <v>454.3</v>
      </c>
      <c r="AI145" s="46">
        <f t="shared" si="33"/>
        <v>158.74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148" si="185">MAX(B146:AF146)</f>
        <v>0</v>
      </c>
      <c r="AI146" s="46">
        <f t="shared" ref="AI146:AI148" si="186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66.7</v>
      </c>
      <c r="C147" s="138">
        <v>66.7</v>
      </c>
      <c r="D147" s="138">
        <v>66.7</v>
      </c>
      <c r="E147" s="138">
        <v>66.7</v>
      </c>
      <c r="F147" s="138">
        <v>66.7</v>
      </c>
      <c r="G147" s="139">
        <v>69.099999999999994</v>
      </c>
      <c r="H147" s="139">
        <v>69.099999999999994</v>
      </c>
      <c r="I147" s="139">
        <v>69.400000000000006</v>
      </c>
      <c r="J147" s="139">
        <v>69.3</v>
      </c>
      <c r="K147" s="139">
        <v>69.2</v>
      </c>
      <c r="L147" s="139">
        <v>70.5</v>
      </c>
      <c r="M147" s="139">
        <v>70.5</v>
      </c>
      <c r="N147" s="139">
        <v>70.5</v>
      </c>
      <c r="O147" s="139">
        <v>70.5</v>
      </c>
      <c r="P147" s="139">
        <v>70.5</v>
      </c>
      <c r="Q147" s="139">
        <v>70.5</v>
      </c>
      <c r="R147" s="139">
        <v>70.5</v>
      </c>
      <c r="S147" s="139">
        <v>78</v>
      </c>
      <c r="T147" s="139">
        <v>82.8</v>
      </c>
      <c r="U147" s="139">
        <v>67.8</v>
      </c>
      <c r="V147" s="139">
        <v>73.400000000000006</v>
      </c>
      <c r="W147" s="139">
        <v>73.400000000000006</v>
      </c>
      <c r="X147" s="139">
        <v>75.900000000000006</v>
      </c>
      <c r="Y147" s="139">
        <v>71.5</v>
      </c>
      <c r="Z147" s="139">
        <v>72.599999999999994</v>
      </c>
      <c r="AA147" s="139">
        <v>72</v>
      </c>
      <c r="AB147" s="139">
        <v>64.3</v>
      </c>
      <c r="AC147" s="139">
        <v>68.599999999999994</v>
      </c>
      <c r="AD147" s="139">
        <v>72.599999999999994</v>
      </c>
      <c r="AE147" s="139">
        <v>56.9</v>
      </c>
      <c r="AF147" s="139">
        <v>56.9</v>
      </c>
      <c r="AG147" s="140">
        <v>75</v>
      </c>
      <c r="AH147" s="45">
        <f t="shared" si="185"/>
        <v>82.8</v>
      </c>
      <c r="AI147" s="46">
        <f t="shared" si="186"/>
        <v>56.9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64.2</v>
      </c>
      <c r="C148" s="138">
        <v>64.2</v>
      </c>
      <c r="D148" s="138">
        <v>64.2</v>
      </c>
      <c r="E148" s="138">
        <v>64.2</v>
      </c>
      <c r="F148" s="138">
        <v>64.2</v>
      </c>
      <c r="G148" s="142">
        <v>64.2</v>
      </c>
      <c r="H148" s="142">
        <v>64.2</v>
      </c>
      <c r="I148" s="142">
        <v>62.63</v>
      </c>
      <c r="J148" s="142">
        <v>64.5</v>
      </c>
      <c r="K148" s="142">
        <v>60</v>
      </c>
      <c r="L148" s="142">
        <v>68.8</v>
      </c>
      <c r="M148" s="142">
        <v>68.8</v>
      </c>
      <c r="N148" s="142">
        <v>68.8</v>
      </c>
      <c r="O148" s="142">
        <v>68.8</v>
      </c>
      <c r="P148" s="142">
        <v>68.8</v>
      </c>
      <c r="Q148" s="142">
        <v>68.8</v>
      </c>
      <c r="R148" s="142">
        <v>68.8</v>
      </c>
      <c r="S148" s="142">
        <v>77.7</v>
      </c>
      <c r="T148" s="142">
        <v>73.8</v>
      </c>
      <c r="U148" s="142">
        <v>58.5</v>
      </c>
      <c r="V148" s="142">
        <v>68.099999999999994</v>
      </c>
      <c r="W148" s="142">
        <v>68.099999999999994</v>
      </c>
      <c r="X148" s="142">
        <v>73.900000000000006</v>
      </c>
      <c r="Y148" s="142">
        <v>75.7</v>
      </c>
      <c r="Z148" s="142">
        <v>73.400000000000006</v>
      </c>
      <c r="AA148" s="142">
        <v>76.5</v>
      </c>
      <c r="AB148" s="142">
        <v>60.7</v>
      </c>
      <c r="AC148" s="142">
        <v>66.7</v>
      </c>
      <c r="AD148" s="142">
        <v>71.3</v>
      </c>
      <c r="AE148" s="142">
        <v>56.4</v>
      </c>
      <c r="AF148" s="142">
        <v>56.4</v>
      </c>
      <c r="AG148" s="140">
        <v>240</v>
      </c>
      <c r="AH148" s="45">
        <f t="shared" si="185"/>
        <v>77.7</v>
      </c>
      <c r="AI148" s="46">
        <f t="shared" si="186"/>
        <v>56.4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-32.1</v>
      </c>
      <c r="C149" s="138">
        <v>-45</v>
      </c>
      <c r="D149" s="138">
        <v>-45</v>
      </c>
      <c r="E149" s="138">
        <v>-45</v>
      </c>
      <c r="F149" s="138">
        <v>-45</v>
      </c>
      <c r="G149" s="142">
        <v>-50.4</v>
      </c>
      <c r="H149" s="142">
        <v>-50.4</v>
      </c>
      <c r="I149" s="142">
        <v>-45</v>
      </c>
      <c r="J149" s="142">
        <v>-38.5</v>
      </c>
      <c r="K149" s="142">
        <v>-32</v>
      </c>
      <c r="L149" s="142">
        <v>-30</v>
      </c>
      <c r="M149" s="142">
        <v>-30</v>
      </c>
      <c r="N149" s="142">
        <v>-30</v>
      </c>
      <c r="O149" s="142">
        <v>-30</v>
      </c>
      <c r="P149" s="142">
        <v>-30</v>
      </c>
      <c r="Q149" s="142">
        <v>-30</v>
      </c>
      <c r="R149" s="142">
        <v>-30</v>
      </c>
      <c r="S149" s="142">
        <v>-40.6</v>
      </c>
      <c r="T149" s="142">
        <v>-38.299999999999997</v>
      </c>
      <c r="U149" s="142">
        <v>-23.3</v>
      </c>
      <c r="V149" s="142">
        <v>-29.2</v>
      </c>
      <c r="W149" s="142">
        <v>-29.2</v>
      </c>
      <c r="X149" s="142">
        <v>-23.1</v>
      </c>
      <c r="Y149" s="142">
        <v>-9.1</v>
      </c>
      <c r="Z149" s="142">
        <v>-1.3</v>
      </c>
      <c r="AA149" s="142">
        <v>-4.5999999999999996</v>
      </c>
      <c r="AB149" s="142">
        <v>0</v>
      </c>
      <c r="AC149" s="142">
        <v>20.5</v>
      </c>
      <c r="AD149" s="142">
        <v>-34</v>
      </c>
      <c r="AE149" s="142">
        <v>-33.299999999999997</v>
      </c>
      <c r="AF149" s="142">
        <v>-33.299999999999997</v>
      </c>
      <c r="AG149" s="140">
        <v>240</v>
      </c>
      <c r="AH149" s="45">
        <f t="shared" ref="AH149:AH155" si="187">MAX(B149:AF149)</f>
        <v>20.5</v>
      </c>
      <c r="AI149" s="46">
        <f t="shared" ref="AI149:AI155" si="188">MIN(B149:AF149)</f>
        <v>-50.4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28</v>
      </c>
      <c r="C150" s="138">
        <v>30.3</v>
      </c>
      <c r="D150" s="138">
        <v>30.3</v>
      </c>
      <c r="E150" s="138">
        <v>30.3</v>
      </c>
      <c r="F150" s="138">
        <v>30.3</v>
      </c>
      <c r="G150" s="146">
        <v>33</v>
      </c>
      <c r="H150" s="146">
        <v>33</v>
      </c>
      <c r="I150" s="146">
        <v>29.9</v>
      </c>
      <c r="J150" s="146">
        <v>26</v>
      </c>
      <c r="K150" s="146">
        <v>24</v>
      </c>
      <c r="L150" s="146">
        <v>21.3</v>
      </c>
      <c r="M150" s="146">
        <v>21.3</v>
      </c>
      <c r="N150" s="146">
        <v>21.3</v>
      </c>
      <c r="O150" s="146">
        <v>21.3</v>
      </c>
      <c r="P150" s="146">
        <v>21.3</v>
      </c>
      <c r="Q150" s="146">
        <v>21.3</v>
      </c>
      <c r="R150" s="146">
        <v>21.3</v>
      </c>
      <c r="S150" s="146">
        <v>40</v>
      </c>
      <c r="T150" s="146">
        <v>26</v>
      </c>
      <c r="U150" s="146">
        <v>23</v>
      </c>
      <c r="V150" s="146">
        <v>25.8</v>
      </c>
      <c r="W150" s="146">
        <v>25.8</v>
      </c>
      <c r="X150" s="146">
        <v>22.8</v>
      </c>
      <c r="Y150" s="146">
        <v>14.4</v>
      </c>
      <c r="Z150" s="146">
        <v>10.6</v>
      </c>
      <c r="AA150" s="146">
        <v>13.5</v>
      </c>
      <c r="AB150" s="146">
        <v>9.6999999999999993</v>
      </c>
      <c r="AC150" s="146">
        <v>21.4</v>
      </c>
      <c r="AD150" s="146">
        <v>27.8</v>
      </c>
      <c r="AE150" s="146">
        <v>28.7</v>
      </c>
      <c r="AF150" s="146">
        <v>28.7</v>
      </c>
      <c r="AG150" s="140"/>
      <c r="AH150" s="45">
        <f t="shared" si="187"/>
        <v>40</v>
      </c>
      <c r="AI150" s="46">
        <f t="shared" si="188"/>
        <v>9.6999999999999993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10.8</v>
      </c>
      <c r="C151" s="138">
        <v>8.4</v>
      </c>
      <c r="D151" s="138">
        <v>8.4</v>
      </c>
      <c r="E151" s="138">
        <v>8.4</v>
      </c>
      <c r="F151" s="138">
        <v>8.4</v>
      </c>
      <c r="G151" s="142">
        <v>5.34</v>
      </c>
      <c r="H151" s="142">
        <v>5.34</v>
      </c>
      <c r="I151" s="142">
        <v>9</v>
      </c>
      <c r="J151" s="142">
        <v>13</v>
      </c>
      <c r="K151" s="142">
        <v>16</v>
      </c>
      <c r="L151" s="142">
        <v>19.2</v>
      </c>
      <c r="M151" s="142">
        <v>19.2</v>
      </c>
      <c r="N151" s="142">
        <v>19.2</v>
      </c>
      <c r="O151" s="142">
        <v>19.2</v>
      </c>
      <c r="P151" s="142">
        <v>19.2</v>
      </c>
      <c r="Q151" s="142">
        <v>19.2</v>
      </c>
      <c r="R151" s="142">
        <v>19.2</v>
      </c>
      <c r="S151" s="142">
        <v>21</v>
      </c>
      <c r="T151" s="142">
        <v>16.100000000000001</v>
      </c>
      <c r="U151" s="142">
        <v>28</v>
      </c>
      <c r="V151" s="142">
        <v>26.3</v>
      </c>
      <c r="W151" s="142">
        <v>26.3</v>
      </c>
      <c r="X151" s="142">
        <v>31.6</v>
      </c>
      <c r="Y151" s="142">
        <v>44.6</v>
      </c>
      <c r="Z151" s="142">
        <v>45.8</v>
      </c>
      <c r="AA151" s="142">
        <v>44</v>
      </c>
      <c r="AB151" s="142">
        <v>44.6</v>
      </c>
      <c r="AC151" s="142">
        <v>34.700000000000003</v>
      </c>
      <c r="AD151" s="142">
        <v>26.5</v>
      </c>
      <c r="AE151" s="142">
        <v>22.1</v>
      </c>
      <c r="AF151" s="142">
        <v>22.1</v>
      </c>
      <c r="AG151" s="140">
        <v>60</v>
      </c>
      <c r="AH151" s="45">
        <f t="shared" si="187"/>
        <v>45.8</v>
      </c>
      <c r="AI151" s="46">
        <f t="shared" si="188"/>
        <v>5.34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0.3</v>
      </c>
      <c r="C152" s="138">
        <v>-14</v>
      </c>
      <c r="D152" s="138">
        <v>-14</v>
      </c>
      <c r="E152" s="138">
        <v>-14</v>
      </c>
      <c r="F152" s="138">
        <v>-14</v>
      </c>
      <c r="G152" s="146">
        <v>-42</v>
      </c>
      <c r="H152" s="146">
        <v>-42</v>
      </c>
      <c r="I152" s="146">
        <v>-14.2</v>
      </c>
      <c r="J152" s="146">
        <v>-9</v>
      </c>
      <c r="K152" s="146">
        <v>-10.1</v>
      </c>
      <c r="L152" s="146">
        <v>-24.8</v>
      </c>
      <c r="M152" s="146">
        <v>-24.8</v>
      </c>
      <c r="N152" s="146">
        <v>-24.8</v>
      </c>
      <c r="O152" s="146">
        <v>-24.8</v>
      </c>
      <c r="P152" s="146">
        <v>-24.8</v>
      </c>
      <c r="Q152" s="146">
        <v>-24.8</v>
      </c>
      <c r="R152" s="146">
        <v>-24.8</v>
      </c>
      <c r="S152" s="146">
        <v>35</v>
      </c>
      <c r="T152" s="146">
        <v>23.8</v>
      </c>
      <c r="U152" s="146">
        <v>33.200000000000003</v>
      </c>
      <c r="V152" s="146">
        <v>42.9</v>
      </c>
      <c r="W152" s="146">
        <v>42.9</v>
      </c>
      <c r="X152" s="146">
        <v>67.099999999999994</v>
      </c>
      <c r="Y152" s="146">
        <v>15.1</v>
      </c>
      <c r="Z152" s="146">
        <v>21.4</v>
      </c>
      <c r="AA152" s="146">
        <v>12.5</v>
      </c>
      <c r="AB152" s="146">
        <v>-6.6</v>
      </c>
      <c r="AC152" s="146">
        <v>8</v>
      </c>
      <c r="AD152" s="146">
        <v>-8.5</v>
      </c>
      <c r="AE152" s="146">
        <v>-60.9</v>
      </c>
      <c r="AF152" s="146">
        <v>-60.9</v>
      </c>
      <c r="AG152" s="151">
        <v>120</v>
      </c>
      <c r="AH152" s="45">
        <f t="shared" si="187"/>
        <v>67.099999999999994</v>
      </c>
      <c r="AI152" s="46">
        <f t="shared" si="188"/>
        <v>-60.9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61</v>
      </c>
      <c r="C153" s="138">
        <v>53</v>
      </c>
      <c r="D153" s="138">
        <v>53</v>
      </c>
      <c r="E153" s="138">
        <v>53</v>
      </c>
      <c r="F153" s="138">
        <v>53</v>
      </c>
      <c r="G153" s="146">
        <v>51</v>
      </c>
      <c r="H153" s="146">
        <v>51</v>
      </c>
      <c r="I153" s="146">
        <v>63.5</v>
      </c>
      <c r="J153" s="146">
        <v>71.849999999999994</v>
      </c>
      <c r="K153" s="146">
        <v>81.8</v>
      </c>
      <c r="L153" s="146">
        <v>90.3</v>
      </c>
      <c r="M153" s="146">
        <v>90.3</v>
      </c>
      <c r="N153" s="146">
        <v>90.3</v>
      </c>
      <c r="O153" s="146">
        <v>90.3</v>
      </c>
      <c r="P153" s="146">
        <v>90.3</v>
      </c>
      <c r="Q153" s="146">
        <v>90.3</v>
      </c>
      <c r="R153" s="146">
        <v>90.3</v>
      </c>
      <c r="S153" s="146">
        <v>74.900000000000006</v>
      </c>
      <c r="T153" s="146">
        <v>73.2</v>
      </c>
      <c r="U153" s="146">
        <v>78.7</v>
      </c>
      <c r="V153" s="146">
        <v>82.6</v>
      </c>
      <c r="W153" s="146">
        <v>82.6</v>
      </c>
      <c r="X153" s="146">
        <v>93.3</v>
      </c>
      <c r="Y153" s="146">
        <v>88.77</v>
      </c>
      <c r="Z153" s="146">
        <v>92</v>
      </c>
      <c r="AA153" s="146">
        <v>88.2</v>
      </c>
      <c r="AB153" s="146">
        <v>79.3</v>
      </c>
      <c r="AC153" s="146">
        <v>86.6</v>
      </c>
      <c r="AD153" s="146">
        <v>77</v>
      </c>
      <c r="AE153" s="146">
        <v>49.1</v>
      </c>
      <c r="AF153" s="146">
        <v>49.1</v>
      </c>
      <c r="AG153" s="151"/>
      <c r="AH153" s="45">
        <f t="shared" si="187"/>
        <v>93.3</v>
      </c>
      <c r="AI153" s="46">
        <f t="shared" si="188"/>
        <v>49.1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-17.5</v>
      </c>
      <c r="C154" s="138">
        <v>-17</v>
      </c>
      <c r="D154" s="138">
        <v>-17</v>
      </c>
      <c r="E154" s="138">
        <v>-17</v>
      </c>
      <c r="F154" s="138">
        <v>-17</v>
      </c>
      <c r="G154" s="146">
        <v>-15.5</v>
      </c>
      <c r="H154" s="146">
        <v>-15.5</v>
      </c>
      <c r="I154" s="146">
        <v>-19</v>
      </c>
      <c r="J154" s="146">
        <v>-21.2</v>
      </c>
      <c r="K154" s="146">
        <v>-22.8</v>
      </c>
      <c r="L154" s="146">
        <v>-25.9</v>
      </c>
      <c r="M154" s="146">
        <v>-25.9</v>
      </c>
      <c r="N154" s="146">
        <v>-25.9</v>
      </c>
      <c r="O154" s="146">
        <v>-25.9</v>
      </c>
      <c r="P154" s="146">
        <v>-25.9</v>
      </c>
      <c r="Q154" s="146">
        <v>-25.9</v>
      </c>
      <c r="R154" s="146">
        <v>-25.9</v>
      </c>
      <c r="S154" s="146">
        <v>-41.3</v>
      </c>
      <c r="T154" s="146">
        <v>-42.6</v>
      </c>
      <c r="U154" s="146">
        <v>-41.9</v>
      </c>
      <c r="V154" s="146">
        <v>-45.8</v>
      </c>
      <c r="W154" s="146">
        <v>-45.8</v>
      </c>
      <c r="X154" s="146">
        <v>-52.2</v>
      </c>
      <c r="Y154" s="146">
        <v>-41.4</v>
      </c>
      <c r="Z154" s="146">
        <v>-60.6</v>
      </c>
      <c r="AA154" s="146">
        <v>-59.3</v>
      </c>
      <c r="AB154" s="146">
        <v>-53.9</v>
      </c>
      <c r="AC154" s="146">
        <v>-30.7</v>
      </c>
      <c r="AD154" s="146">
        <v>-28.1</v>
      </c>
      <c r="AE154" s="146">
        <v>-20.100000000000001</v>
      </c>
      <c r="AF154" s="146">
        <v>-20.100000000000001</v>
      </c>
      <c r="AG154" s="151"/>
      <c r="AH154" s="45">
        <f t="shared" si="187"/>
        <v>-15.5</v>
      </c>
      <c r="AI154" s="46">
        <f t="shared" si="188"/>
        <v>-60.6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32.5</v>
      </c>
      <c r="C155" s="138">
        <v>48</v>
      </c>
      <c r="D155" s="138">
        <v>48</v>
      </c>
      <c r="E155" s="138">
        <v>48</v>
      </c>
      <c r="F155" s="138">
        <v>48</v>
      </c>
      <c r="G155" s="146">
        <v>62.9</v>
      </c>
      <c r="H155" s="146">
        <v>62.9</v>
      </c>
      <c r="I155" s="146">
        <v>61.5</v>
      </c>
      <c r="J155" s="146">
        <v>67.010000000000005</v>
      </c>
      <c r="K155" s="146">
        <v>42.1</v>
      </c>
      <c r="L155" s="146">
        <v>40.799999999999997</v>
      </c>
      <c r="M155" s="146">
        <v>40.799999999999997</v>
      </c>
      <c r="N155" s="146">
        <v>40.799999999999997</v>
      </c>
      <c r="O155" s="146">
        <v>40.799999999999997</v>
      </c>
      <c r="P155" s="146">
        <v>40.799999999999997</v>
      </c>
      <c r="Q155" s="146">
        <v>40.799999999999997</v>
      </c>
      <c r="R155" s="146">
        <v>40.799999999999997</v>
      </c>
      <c r="S155" s="146">
        <v>48</v>
      </c>
      <c r="T155" s="146">
        <v>63.4</v>
      </c>
      <c r="U155" s="146">
        <v>13.7</v>
      </c>
      <c r="V155" s="146">
        <v>55.6</v>
      </c>
      <c r="W155" s="146">
        <v>55.6</v>
      </c>
      <c r="X155" s="146">
        <v>46.2</v>
      </c>
      <c r="Y155" s="146">
        <v>13.7</v>
      </c>
      <c r="Z155" s="146">
        <v>6.8</v>
      </c>
      <c r="AA155" s="146">
        <v>4.4000000000000004</v>
      </c>
      <c r="AB155" s="146">
        <v>0</v>
      </c>
      <c r="AC155" s="146">
        <v>30.1</v>
      </c>
      <c r="AD155" s="146">
        <v>52.2</v>
      </c>
      <c r="AE155" s="146">
        <v>23.9</v>
      </c>
      <c r="AF155" s="146">
        <v>23.9</v>
      </c>
      <c r="AG155" s="151"/>
      <c r="AH155" s="45">
        <f t="shared" si="187"/>
        <v>67.010000000000005</v>
      </c>
      <c r="AI155" s="46">
        <f t="shared" si="188"/>
        <v>0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-397.8</v>
      </c>
      <c r="C156" s="138">
        <v>-411</v>
      </c>
      <c r="D156" s="138">
        <v>-411</v>
      </c>
      <c r="E156" s="138">
        <v>-411</v>
      </c>
      <c r="F156" s="138">
        <v>-411</v>
      </c>
      <c r="G156" s="146">
        <v>-385</v>
      </c>
      <c r="H156" s="146">
        <v>-385</v>
      </c>
      <c r="I156" s="146">
        <v>-371</v>
      </c>
      <c r="J156" s="146">
        <v>-370</v>
      </c>
      <c r="K156" s="146">
        <v>-361.5</v>
      </c>
      <c r="L156" s="146">
        <v>-365</v>
      </c>
      <c r="M156" s="146">
        <v>-365</v>
      </c>
      <c r="N156" s="146">
        <v>-365</v>
      </c>
      <c r="O156" s="146">
        <v>-365</v>
      </c>
      <c r="P156" s="146">
        <v>-365</v>
      </c>
      <c r="Q156" s="146">
        <v>-365</v>
      </c>
      <c r="R156" s="146">
        <v>-365</v>
      </c>
      <c r="S156" s="146">
        <v>-403</v>
      </c>
      <c r="T156" s="146">
        <v>-422.2</v>
      </c>
      <c r="U156" s="146">
        <v>-424.5</v>
      </c>
      <c r="V156" s="146">
        <v>-425.8</v>
      </c>
      <c r="W156" s="146">
        <v>-425.8</v>
      </c>
      <c r="X156" s="146">
        <v>-419.9</v>
      </c>
      <c r="Y156" s="146">
        <v>-421.3</v>
      </c>
      <c r="Z156" s="146">
        <v>-416.1</v>
      </c>
      <c r="AA156" s="146">
        <v>-370.5</v>
      </c>
      <c r="AB156" s="146">
        <v>-386.7</v>
      </c>
      <c r="AC156" s="146">
        <v>-375.5</v>
      </c>
      <c r="AD156" s="146">
        <v>-406.2</v>
      </c>
      <c r="AE156" s="146">
        <v>-432</v>
      </c>
      <c r="AF156" s="146">
        <v>-432</v>
      </c>
      <c r="AG156" s="151"/>
      <c r="AH156" s="45">
        <f t="shared" ref="AH156:AH168" si="189">MAX(B156:AF156)</f>
        <v>-361.5</v>
      </c>
      <c r="AI156" s="46">
        <f t="shared" ref="AI156:AI168" si="190">MIN(B156:AF156)</f>
        <v>-432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77.8</v>
      </c>
      <c r="C157" s="138">
        <v>68</v>
      </c>
      <c r="D157" s="138">
        <v>68</v>
      </c>
      <c r="E157" s="138">
        <v>68</v>
      </c>
      <c r="F157" s="138">
        <v>68</v>
      </c>
      <c r="G157" s="146">
        <v>83.5</v>
      </c>
      <c r="H157" s="146">
        <v>83.5</v>
      </c>
      <c r="I157" s="146">
        <v>87.7</v>
      </c>
      <c r="J157" s="146">
        <v>92.2</v>
      </c>
      <c r="K157" s="146">
        <v>90.4</v>
      </c>
      <c r="L157" s="146">
        <v>86</v>
      </c>
      <c r="M157" s="146">
        <v>86</v>
      </c>
      <c r="N157" s="146">
        <v>86</v>
      </c>
      <c r="O157" s="146">
        <v>86</v>
      </c>
      <c r="P157" s="146">
        <v>86</v>
      </c>
      <c r="Q157" s="146">
        <v>86</v>
      </c>
      <c r="R157" s="146">
        <v>86</v>
      </c>
      <c r="S157" s="146">
        <v>82.8</v>
      </c>
      <c r="T157" s="146">
        <v>75.599999999999994</v>
      </c>
      <c r="U157" s="146">
        <v>80.599999999999994</v>
      </c>
      <c r="V157" s="146">
        <v>81.099999999999994</v>
      </c>
      <c r="W157" s="146">
        <v>81.099999999999994</v>
      </c>
      <c r="X157" s="146">
        <v>79.900000000000006</v>
      </c>
      <c r="Y157" s="146">
        <v>75.099999999999994</v>
      </c>
      <c r="Z157" s="146">
        <v>677.8</v>
      </c>
      <c r="AA157" s="146">
        <v>69.099999999999994</v>
      </c>
      <c r="AB157" s="146">
        <v>66.2</v>
      </c>
      <c r="AC157" s="146">
        <v>71.099999999999994</v>
      </c>
      <c r="AD157" s="146">
        <v>70.8</v>
      </c>
      <c r="AE157" s="146">
        <v>80.900000000000006</v>
      </c>
      <c r="AF157" s="146">
        <v>80.900000000000006</v>
      </c>
      <c r="AG157" s="151"/>
      <c r="AH157" s="45">
        <f t="shared" si="189"/>
        <v>677.8</v>
      </c>
      <c r="AI157" s="46">
        <f t="shared" si="190"/>
        <v>66.2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-30.7</v>
      </c>
      <c r="C158" s="138">
        <v>-33</v>
      </c>
      <c r="D158" s="138">
        <v>-33</v>
      </c>
      <c r="E158" s="138">
        <v>-33</v>
      </c>
      <c r="F158" s="138">
        <v>-33</v>
      </c>
      <c r="G158" s="146">
        <v>-23.3</v>
      </c>
      <c r="H158" s="146">
        <v>-23.3</v>
      </c>
      <c r="I158" s="146">
        <v>-42</v>
      </c>
      <c r="J158" s="146">
        <v>-38.1</v>
      </c>
      <c r="K158" s="146">
        <v>-40.6</v>
      </c>
      <c r="L158" s="146">
        <v>-36.799999999999997</v>
      </c>
      <c r="M158" s="146">
        <v>-36.799999999999997</v>
      </c>
      <c r="N158" s="146">
        <v>-36.799999999999997</v>
      </c>
      <c r="O158" s="146">
        <v>-36.799999999999997</v>
      </c>
      <c r="P158" s="146">
        <v>-36.799999999999997</v>
      </c>
      <c r="Q158" s="146">
        <v>-36.799999999999997</v>
      </c>
      <c r="R158" s="146">
        <v>-36.799999999999997</v>
      </c>
      <c r="S158" s="146">
        <v>-6</v>
      </c>
      <c r="T158" s="146">
        <v>-15.4</v>
      </c>
      <c r="U158" s="146">
        <v>-45.7</v>
      </c>
      <c r="V158" s="146">
        <v>-54.6</v>
      </c>
      <c r="W158" s="146">
        <v>-54.6</v>
      </c>
      <c r="X158" s="146">
        <v>-35.200000000000003</v>
      </c>
      <c r="Y158" s="146">
        <v>-33.1</v>
      </c>
      <c r="Z158" s="146">
        <v>-32.6</v>
      </c>
      <c r="AA158" s="146">
        <v>-36.299999999999997</v>
      </c>
      <c r="AB158" s="146">
        <v>-35</v>
      </c>
      <c r="AC158" s="146">
        <v>-28.9</v>
      </c>
      <c r="AD158" s="146">
        <v>-21.6</v>
      </c>
      <c r="AE158" s="146">
        <v>-25.9</v>
      </c>
      <c r="AF158" s="146">
        <v>-25.9</v>
      </c>
      <c r="AG158" s="140"/>
      <c r="AH158" s="45">
        <f t="shared" si="189"/>
        <v>-6</v>
      </c>
      <c r="AI158" s="46">
        <f t="shared" si="190"/>
        <v>-54.6</v>
      </c>
      <c r="AM158" s="152"/>
      <c r="AN158" s="49"/>
      <c r="AO158" s="152"/>
    </row>
    <row r="159" spans="1:41" ht="15.75" thickBot="1" x14ac:dyDescent="0.3">
      <c r="A159" s="141" t="s">
        <v>120</v>
      </c>
      <c r="B159" s="138"/>
      <c r="C159" s="138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189"/>
        <v>0</v>
      </c>
      <c r="AI159" s="46">
        <f t="shared" si="190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/>
      <c r="C160" s="138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189"/>
        <v>0</v>
      </c>
      <c r="AI160" s="46">
        <f t="shared" si="190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189"/>
        <v>0</v>
      </c>
      <c r="AI161" s="46">
        <f t="shared" si="190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189"/>
        <v>0</v>
      </c>
      <c r="AI162" s="46">
        <f t="shared" si="190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89"/>
        <v>0</v>
      </c>
      <c r="AI163" s="46">
        <f t="shared" si="190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89"/>
        <v>0</v>
      </c>
      <c r="AI164" s="46">
        <f t="shared" si="190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89"/>
        <v>0</v>
      </c>
      <c r="AI165" s="46">
        <f t="shared" si="190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89"/>
        <v>0</v>
      </c>
      <c r="AI166" s="46">
        <f t="shared" si="190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89"/>
        <v>0</v>
      </c>
      <c r="AI167" s="46">
        <f t="shared" si="190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89"/>
        <v>0</v>
      </c>
      <c r="AI168" s="46">
        <f t="shared" si="190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" si="191">(SUMPRODUCT((B11:B77&lt;&gt;0)*(B11:B77&lt;$AG$11:$AG$77)*($AG$11:$AG$77-B11:B77)))*0.8</f>
        <v>255.46000000000004</v>
      </c>
      <c r="C169" s="171">
        <f t="shared" ref="C169:AF169" si="192">(SUMPRODUCT((C11:C77&lt;&gt;0)*(C11:C77&lt;$AG$11:$AG$77)*($AG$11:$AG$77-C11:C77)))*0.8</f>
        <v>255.22000000000003</v>
      </c>
      <c r="D169" s="171">
        <f t="shared" si="192"/>
        <v>255.22000000000003</v>
      </c>
      <c r="E169" s="171">
        <f t="shared" si="192"/>
        <v>255.22000000000003</v>
      </c>
      <c r="F169" s="171">
        <f t="shared" si="192"/>
        <v>240.9</v>
      </c>
      <c r="G169" s="171">
        <f t="shared" si="192"/>
        <v>228.01999999999998</v>
      </c>
      <c r="H169" s="171">
        <f t="shared" si="192"/>
        <v>244.01999999999998</v>
      </c>
      <c r="I169" s="171">
        <f t="shared" si="192"/>
        <v>244.01999999999998</v>
      </c>
      <c r="J169" s="171">
        <f t="shared" si="192"/>
        <v>255.21199999999999</v>
      </c>
      <c r="K169" s="171">
        <f t="shared" si="192"/>
        <v>262.81200000000001</v>
      </c>
      <c r="L169" s="171">
        <f t="shared" si="192"/>
        <v>251.48400000000004</v>
      </c>
      <c r="M169" s="171">
        <f t="shared" ref="M169:N169" si="193">(SUMPRODUCT((M11:M77&lt;&gt;0)*(M11:M77&lt;$AG$11:$AG$77)*($AG$11:$AG$77-M11:M77)))*0.8</f>
        <v>251.48400000000004</v>
      </c>
      <c r="N169" s="171">
        <f t="shared" si="193"/>
        <v>195.03200000000004</v>
      </c>
      <c r="O169" s="171">
        <f t="shared" si="192"/>
        <v>195.03200000000004</v>
      </c>
      <c r="P169" s="171">
        <f t="shared" si="192"/>
        <v>195.03200000000004</v>
      </c>
      <c r="Q169" s="171">
        <f t="shared" si="192"/>
        <v>195.03200000000004</v>
      </c>
      <c r="R169" s="171">
        <f t="shared" ref="R169" si="194">(SUMPRODUCT((R11:R77&lt;&gt;0)*(R11:R77&lt;$AG$11:$AG$77)*($AG$11:$AG$77-R11:R77)))*0.8</f>
        <v>211.83200000000002</v>
      </c>
      <c r="S169" s="171">
        <f t="shared" si="192"/>
        <v>211.83200000000002</v>
      </c>
      <c r="T169" s="171">
        <f t="shared" ref="T169:U169" si="195">(SUMPRODUCT((T11:T77&lt;&gt;0)*(T11:T77&lt;$AG$11:$AG$77)*($AG$11:$AG$77-T11:T77)))*0.8</f>
        <v>164.01199999999997</v>
      </c>
      <c r="U169" s="171">
        <f t="shared" si="195"/>
        <v>198.89200000000002</v>
      </c>
      <c r="V169" s="171">
        <f t="shared" ref="V169:W169" si="196">(SUMPRODUCT((V11:V77&lt;&gt;0)*(V11:V77&lt;$AG$11:$AG$77)*($AG$11:$AG$77-V11:V77)))*0.8</f>
        <v>226.33199999999999</v>
      </c>
      <c r="W169" s="171">
        <f t="shared" si="196"/>
        <v>226.33199999999999</v>
      </c>
      <c r="X169" s="171">
        <f t="shared" ref="X169:Y169" si="197">(SUMPRODUCT((X11:X77&lt;&gt;0)*(X11:X77&lt;$AG$11:$AG$77)*($AG$11:$AG$77-X11:X77)))*0.8</f>
        <v>229.45199999999997</v>
      </c>
      <c r="Y169" s="171">
        <f t="shared" si="197"/>
        <v>229.45199999999997</v>
      </c>
      <c r="Z169" s="171">
        <f t="shared" ref="Z169" si="198">(SUMPRODUCT((Z11:Z77&lt;&gt;0)*(Z11:Z77&lt;$AG$11:$AG$77)*($AG$11:$AG$77-Z11:Z77)))*0.8</f>
        <v>173.64400000000001</v>
      </c>
      <c r="AA169" s="171">
        <f t="shared" si="192"/>
        <v>175.80399999999997</v>
      </c>
      <c r="AB169" s="171">
        <f t="shared" si="192"/>
        <v>159.45999999999998</v>
      </c>
      <c r="AC169" s="171">
        <f t="shared" si="192"/>
        <v>172.81999999999996</v>
      </c>
      <c r="AD169" s="171">
        <f t="shared" si="192"/>
        <v>151.85999999999996</v>
      </c>
      <c r="AE169" s="171">
        <f t="shared" si="192"/>
        <v>211.53199999999998</v>
      </c>
      <c r="AF169" s="171">
        <f t="shared" si="192"/>
        <v>181.53199999999998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99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1279.0750000000003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1298.9749999999999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1298.9749999999999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1298.9749999999999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970.97500000000002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970.97500000000002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940.97500000000002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940.97500000000002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954.96500000000003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964.46500000000003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950.30499999999995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950.30499999999995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852.93999999999983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852.93999999999983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852.93999999999983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870.63999999999987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875.94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875.34000000000015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815.46500000000015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1078.8650000000002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1251.2650000000001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1251.2650000000001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1211.165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1263.165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1178.0050000000001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1230.2050000000002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1211.2750000000001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1202.175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1167.1749999999997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1315.7649999999999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1295.7649999999999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99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99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200">B172</f>
        <v>0.3</v>
      </c>
      <c r="D172" s="181">
        <f t="shared" si="200"/>
        <v>0.3</v>
      </c>
      <c r="E172" s="181">
        <f t="shared" si="200"/>
        <v>0.3</v>
      </c>
      <c r="F172" s="181">
        <f t="shared" si="200"/>
        <v>0.3</v>
      </c>
      <c r="G172" s="181">
        <f t="shared" si="200"/>
        <v>0.3</v>
      </c>
      <c r="H172" s="181">
        <f t="shared" si="200"/>
        <v>0.3</v>
      </c>
      <c r="I172" s="181">
        <f t="shared" si="200"/>
        <v>0.3</v>
      </c>
      <c r="J172" s="181">
        <f t="shared" si="200"/>
        <v>0.3</v>
      </c>
      <c r="K172" s="181">
        <f t="shared" si="200"/>
        <v>0.3</v>
      </c>
      <c r="L172" s="181">
        <f t="shared" si="200"/>
        <v>0.3</v>
      </c>
      <c r="M172" s="181">
        <f t="shared" ref="M172:M177" si="201">L172</f>
        <v>0.3</v>
      </c>
      <c r="N172" s="181">
        <f t="shared" ref="N172:N177" si="202">M172</f>
        <v>0.3</v>
      </c>
      <c r="O172" s="181">
        <f t="shared" si="200"/>
        <v>0.3</v>
      </c>
      <c r="P172" s="181">
        <f t="shared" si="200"/>
        <v>0.3</v>
      </c>
      <c r="Q172" s="181">
        <f t="shared" si="200"/>
        <v>0.3</v>
      </c>
      <c r="R172" s="181">
        <f t="shared" si="200"/>
        <v>0.3</v>
      </c>
      <c r="S172" s="181">
        <f t="shared" ref="S172:AF177" si="203">R172</f>
        <v>0.3</v>
      </c>
      <c r="T172" s="181">
        <f t="shared" si="203"/>
        <v>0.3</v>
      </c>
      <c r="U172" s="181">
        <f t="shared" si="203"/>
        <v>0.3</v>
      </c>
      <c r="V172" s="181">
        <f t="shared" si="203"/>
        <v>0.3</v>
      </c>
      <c r="W172" s="181">
        <f t="shared" si="203"/>
        <v>0.3</v>
      </c>
      <c r="X172" s="181">
        <f t="shared" si="203"/>
        <v>0.3</v>
      </c>
      <c r="Y172" s="181">
        <f t="shared" si="203"/>
        <v>0.3</v>
      </c>
      <c r="Z172" s="181">
        <f t="shared" si="203"/>
        <v>0.3</v>
      </c>
      <c r="AA172" s="181">
        <f t="shared" si="203"/>
        <v>0.3</v>
      </c>
      <c r="AB172" s="181">
        <f t="shared" si="203"/>
        <v>0.3</v>
      </c>
      <c r="AC172" s="181">
        <f t="shared" si="203"/>
        <v>0.3</v>
      </c>
      <c r="AD172" s="181">
        <f t="shared" si="203"/>
        <v>0.3</v>
      </c>
      <c r="AE172" s="181">
        <f t="shared" si="203"/>
        <v>0.3</v>
      </c>
      <c r="AF172" s="181">
        <f t="shared" si="203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204">AN$168*AM172</f>
        <v>28</v>
      </c>
      <c r="AO172" s="134">
        <f t="shared" si="199"/>
        <v>0</v>
      </c>
    </row>
    <row r="173" spans="1:41" x14ac:dyDescent="0.25">
      <c r="A173" s="113" t="s">
        <v>141</v>
      </c>
      <c r="B173" s="183">
        <v>0.4</v>
      </c>
      <c r="C173" s="183">
        <f t="shared" si="200"/>
        <v>0.4</v>
      </c>
      <c r="D173" s="183">
        <f t="shared" si="200"/>
        <v>0.4</v>
      </c>
      <c r="E173" s="183">
        <f t="shared" si="200"/>
        <v>0.4</v>
      </c>
      <c r="F173" s="183">
        <f t="shared" si="200"/>
        <v>0.4</v>
      </c>
      <c r="G173" s="183">
        <f t="shared" si="200"/>
        <v>0.4</v>
      </c>
      <c r="H173" s="183">
        <f t="shared" si="200"/>
        <v>0.4</v>
      </c>
      <c r="I173" s="183">
        <f t="shared" si="200"/>
        <v>0.4</v>
      </c>
      <c r="J173" s="183">
        <f t="shared" si="200"/>
        <v>0.4</v>
      </c>
      <c r="K173" s="183">
        <f t="shared" si="200"/>
        <v>0.4</v>
      </c>
      <c r="L173" s="183">
        <f t="shared" si="200"/>
        <v>0.4</v>
      </c>
      <c r="M173" s="183">
        <f t="shared" si="201"/>
        <v>0.4</v>
      </c>
      <c r="N173" s="183">
        <f t="shared" si="202"/>
        <v>0.4</v>
      </c>
      <c r="O173" s="183">
        <f t="shared" si="200"/>
        <v>0.4</v>
      </c>
      <c r="P173" s="183">
        <f t="shared" si="200"/>
        <v>0.4</v>
      </c>
      <c r="Q173" s="183">
        <f t="shared" si="200"/>
        <v>0.4</v>
      </c>
      <c r="R173" s="183">
        <f t="shared" si="200"/>
        <v>0.4</v>
      </c>
      <c r="S173" s="183">
        <f t="shared" si="203"/>
        <v>0.4</v>
      </c>
      <c r="T173" s="183">
        <f t="shared" si="203"/>
        <v>0.4</v>
      </c>
      <c r="U173" s="183">
        <f t="shared" si="203"/>
        <v>0.4</v>
      </c>
      <c r="V173" s="183">
        <f t="shared" si="203"/>
        <v>0.4</v>
      </c>
      <c r="W173" s="183">
        <f t="shared" si="203"/>
        <v>0.4</v>
      </c>
      <c r="X173" s="183">
        <f t="shared" si="203"/>
        <v>0.4</v>
      </c>
      <c r="Y173" s="183">
        <f t="shared" si="203"/>
        <v>0.4</v>
      </c>
      <c r="Z173" s="183">
        <f t="shared" si="203"/>
        <v>0.4</v>
      </c>
      <c r="AA173" s="183">
        <f t="shared" si="203"/>
        <v>0.4</v>
      </c>
      <c r="AB173" s="183">
        <f t="shared" si="203"/>
        <v>0.4</v>
      </c>
      <c r="AC173" s="183">
        <f t="shared" si="203"/>
        <v>0.4</v>
      </c>
      <c r="AD173" s="183">
        <f t="shared" si="203"/>
        <v>0.4</v>
      </c>
      <c r="AE173" s="183">
        <f t="shared" si="203"/>
        <v>0.4</v>
      </c>
      <c r="AF173" s="183">
        <f t="shared" si="203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204"/>
        <v>60</v>
      </c>
      <c r="AO173" s="136">
        <f t="shared" si="199"/>
        <v>0</v>
      </c>
    </row>
    <row r="174" spans="1:41" x14ac:dyDescent="0.25">
      <c r="A174" s="113" t="s">
        <v>143</v>
      </c>
      <c r="B174" s="183">
        <v>1.5</v>
      </c>
      <c r="C174" s="183">
        <f t="shared" si="200"/>
        <v>1.5</v>
      </c>
      <c r="D174" s="183">
        <f t="shared" si="200"/>
        <v>1.5</v>
      </c>
      <c r="E174" s="183">
        <f t="shared" si="200"/>
        <v>1.5</v>
      </c>
      <c r="F174" s="183">
        <f t="shared" si="200"/>
        <v>1.5</v>
      </c>
      <c r="G174" s="183">
        <f t="shared" si="200"/>
        <v>1.5</v>
      </c>
      <c r="H174" s="183">
        <f t="shared" si="200"/>
        <v>1.5</v>
      </c>
      <c r="I174" s="183">
        <f t="shared" si="200"/>
        <v>1.5</v>
      </c>
      <c r="J174" s="183">
        <f t="shared" si="200"/>
        <v>1.5</v>
      </c>
      <c r="K174" s="183">
        <f t="shared" si="200"/>
        <v>1.5</v>
      </c>
      <c r="L174" s="183">
        <f t="shared" si="200"/>
        <v>1.5</v>
      </c>
      <c r="M174" s="183">
        <f t="shared" si="201"/>
        <v>1.5</v>
      </c>
      <c r="N174" s="183">
        <f t="shared" si="202"/>
        <v>1.5</v>
      </c>
      <c r="O174" s="183">
        <f t="shared" si="200"/>
        <v>1.5</v>
      </c>
      <c r="P174" s="183">
        <f t="shared" si="200"/>
        <v>1.5</v>
      </c>
      <c r="Q174" s="183">
        <f t="shared" si="200"/>
        <v>1.5</v>
      </c>
      <c r="R174" s="183">
        <f t="shared" si="200"/>
        <v>1.5</v>
      </c>
      <c r="S174" s="183">
        <f t="shared" si="203"/>
        <v>1.5</v>
      </c>
      <c r="T174" s="183">
        <f t="shared" si="203"/>
        <v>1.5</v>
      </c>
      <c r="U174" s="183">
        <f t="shared" si="203"/>
        <v>1.5</v>
      </c>
      <c r="V174" s="183">
        <f t="shared" si="203"/>
        <v>1.5</v>
      </c>
      <c r="W174" s="183">
        <f t="shared" si="203"/>
        <v>1.5</v>
      </c>
      <c r="X174" s="183">
        <f t="shared" si="203"/>
        <v>1.5</v>
      </c>
      <c r="Y174" s="183">
        <f t="shared" si="203"/>
        <v>1.5</v>
      </c>
      <c r="Z174" s="183">
        <f t="shared" si="203"/>
        <v>1.5</v>
      </c>
      <c r="AA174" s="183">
        <f t="shared" si="203"/>
        <v>1.5</v>
      </c>
      <c r="AB174" s="183">
        <f t="shared" si="203"/>
        <v>1.5</v>
      </c>
      <c r="AC174" s="183">
        <f t="shared" si="203"/>
        <v>1.5</v>
      </c>
      <c r="AD174" s="183">
        <f t="shared" si="203"/>
        <v>1.5</v>
      </c>
      <c r="AE174" s="183">
        <f t="shared" si="203"/>
        <v>1.5</v>
      </c>
      <c r="AF174" s="183">
        <f t="shared" si="203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204"/>
        <v>12</v>
      </c>
      <c r="AO174" s="136">
        <f t="shared" si="199"/>
        <v>0</v>
      </c>
    </row>
    <row r="175" spans="1:41" x14ac:dyDescent="0.25">
      <c r="A175" s="113" t="s">
        <v>145</v>
      </c>
      <c r="B175" s="183">
        <v>0.3</v>
      </c>
      <c r="C175" s="183">
        <f t="shared" si="200"/>
        <v>0.3</v>
      </c>
      <c r="D175" s="183">
        <f t="shared" si="200"/>
        <v>0.3</v>
      </c>
      <c r="E175" s="183">
        <f t="shared" si="200"/>
        <v>0.3</v>
      </c>
      <c r="F175" s="183">
        <f t="shared" si="200"/>
        <v>0.3</v>
      </c>
      <c r="G175" s="183">
        <f t="shared" si="200"/>
        <v>0.3</v>
      </c>
      <c r="H175" s="183">
        <f t="shared" si="200"/>
        <v>0.3</v>
      </c>
      <c r="I175" s="183">
        <f t="shared" si="200"/>
        <v>0.3</v>
      </c>
      <c r="J175" s="183">
        <f t="shared" si="200"/>
        <v>0.3</v>
      </c>
      <c r="K175" s="183">
        <f t="shared" si="200"/>
        <v>0.3</v>
      </c>
      <c r="L175" s="183">
        <f t="shared" si="200"/>
        <v>0.3</v>
      </c>
      <c r="M175" s="183">
        <f t="shared" si="201"/>
        <v>0.3</v>
      </c>
      <c r="N175" s="183">
        <f t="shared" si="202"/>
        <v>0.3</v>
      </c>
      <c r="O175" s="183">
        <f t="shared" si="200"/>
        <v>0.3</v>
      </c>
      <c r="P175" s="183">
        <f t="shared" si="200"/>
        <v>0.3</v>
      </c>
      <c r="Q175" s="183">
        <f t="shared" si="200"/>
        <v>0.3</v>
      </c>
      <c r="R175" s="183">
        <f t="shared" si="200"/>
        <v>0.3</v>
      </c>
      <c r="S175" s="183">
        <f t="shared" si="203"/>
        <v>0.3</v>
      </c>
      <c r="T175" s="183">
        <f t="shared" si="203"/>
        <v>0.3</v>
      </c>
      <c r="U175" s="183">
        <f t="shared" si="203"/>
        <v>0.3</v>
      </c>
      <c r="V175" s="183">
        <f t="shared" si="203"/>
        <v>0.3</v>
      </c>
      <c r="W175" s="183">
        <f t="shared" si="203"/>
        <v>0.3</v>
      </c>
      <c r="X175" s="183">
        <f t="shared" si="203"/>
        <v>0.3</v>
      </c>
      <c r="Y175" s="183">
        <f t="shared" si="203"/>
        <v>0.3</v>
      </c>
      <c r="Z175" s="183">
        <f t="shared" si="203"/>
        <v>0.3</v>
      </c>
      <c r="AA175" s="183">
        <f t="shared" si="203"/>
        <v>0.3</v>
      </c>
      <c r="AB175" s="183">
        <f t="shared" si="203"/>
        <v>0.3</v>
      </c>
      <c r="AC175" s="183">
        <f t="shared" si="203"/>
        <v>0.3</v>
      </c>
      <c r="AD175" s="183">
        <f t="shared" si="203"/>
        <v>0.3</v>
      </c>
      <c r="AE175" s="183">
        <f t="shared" si="203"/>
        <v>0.3</v>
      </c>
      <c r="AF175" s="183">
        <f t="shared" si="203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204"/>
        <v>11</v>
      </c>
      <c r="AO175" s="136">
        <f t="shared" si="199"/>
        <v>0</v>
      </c>
    </row>
    <row r="176" spans="1:41" x14ac:dyDescent="0.25">
      <c r="A176" s="113" t="s">
        <v>147</v>
      </c>
      <c r="B176" s="183">
        <v>0.4</v>
      </c>
      <c r="C176" s="183">
        <f t="shared" si="200"/>
        <v>0.4</v>
      </c>
      <c r="D176" s="183">
        <f t="shared" si="200"/>
        <v>0.4</v>
      </c>
      <c r="E176" s="183">
        <f t="shared" si="200"/>
        <v>0.4</v>
      </c>
      <c r="F176" s="183">
        <f t="shared" si="200"/>
        <v>0.4</v>
      </c>
      <c r="G176" s="183">
        <f t="shared" si="200"/>
        <v>0.4</v>
      </c>
      <c r="H176" s="183">
        <f t="shared" si="200"/>
        <v>0.4</v>
      </c>
      <c r="I176" s="183">
        <f t="shared" si="200"/>
        <v>0.4</v>
      </c>
      <c r="J176" s="183">
        <f t="shared" si="200"/>
        <v>0.4</v>
      </c>
      <c r="K176" s="183">
        <f t="shared" si="200"/>
        <v>0.4</v>
      </c>
      <c r="L176" s="183">
        <f t="shared" si="200"/>
        <v>0.4</v>
      </c>
      <c r="M176" s="183">
        <f t="shared" si="201"/>
        <v>0.4</v>
      </c>
      <c r="N176" s="183">
        <f t="shared" si="202"/>
        <v>0.4</v>
      </c>
      <c r="O176" s="183">
        <f t="shared" si="200"/>
        <v>0.4</v>
      </c>
      <c r="P176" s="183">
        <f t="shared" si="200"/>
        <v>0.4</v>
      </c>
      <c r="Q176" s="183">
        <f t="shared" si="200"/>
        <v>0.4</v>
      </c>
      <c r="R176" s="183">
        <f t="shared" si="200"/>
        <v>0.4</v>
      </c>
      <c r="S176" s="183">
        <f t="shared" si="203"/>
        <v>0.4</v>
      </c>
      <c r="T176" s="183">
        <f t="shared" si="203"/>
        <v>0.4</v>
      </c>
      <c r="U176" s="183">
        <f t="shared" si="203"/>
        <v>0.4</v>
      </c>
      <c r="V176" s="183">
        <f t="shared" si="203"/>
        <v>0.4</v>
      </c>
      <c r="W176" s="183">
        <f t="shared" si="203"/>
        <v>0.4</v>
      </c>
      <c r="X176" s="183">
        <f t="shared" si="203"/>
        <v>0.4</v>
      </c>
      <c r="Y176" s="183">
        <f t="shared" si="203"/>
        <v>0.4</v>
      </c>
      <c r="Z176" s="183">
        <f t="shared" si="203"/>
        <v>0.4</v>
      </c>
      <c r="AA176" s="183">
        <f t="shared" si="203"/>
        <v>0.4</v>
      </c>
      <c r="AB176" s="183">
        <f t="shared" si="203"/>
        <v>0.4</v>
      </c>
      <c r="AC176" s="183">
        <f t="shared" si="203"/>
        <v>0.4</v>
      </c>
      <c r="AD176" s="183">
        <f t="shared" si="203"/>
        <v>0.4</v>
      </c>
      <c r="AE176" s="183">
        <f t="shared" si="203"/>
        <v>0.4</v>
      </c>
      <c r="AF176" s="183">
        <f t="shared" si="203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204"/>
        <v>36</v>
      </c>
      <c r="AO176" s="136">
        <f t="shared" si="199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200"/>
        <v>0.64</v>
      </c>
      <c r="D177" s="186">
        <f t="shared" si="200"/>
        <v>0.64</v>
      </c>
      <c r="E177" s="186">
        <f t="shared" si="200"/>
        <v>0.64</v>
      </c>
      <c r="F177" s="186">
        <f t="shared" si="200"/>
        <v>0.64</v>
      </c>
      <c r="G177" s="186">
        <f t="shared" si="200"/>
        <v>0.64</v>
      </c>
      <c r="H177" s="186">
        <f t="shared" si="200"/>
        <v>0.64</v>
      </c>
      <c r="I177" s="186">
        <f t="shared" si="200"/>
        <v>0.64</v>
      </c>
      <c r="J177" s="186">
        <f t="shared" si="200"/>
        <v>0.64</v>
      </c>
      <c r="K177" s="186">
        <f t="shared" si="200"/>
        <v>0.64</v>
      </c>
      <c r="L177" s="186">
        <f t="shared" si="200"/>
        <v>0.64</v>
      </c>
      <c r="M177" s="186">
        <f t="shared" si="201"/>
        <v>0.64</v>
      </c>
      <c r="N177" s="186">
        <f t="shared" si="202"/>
        <v>0.64</v>
      </c>
      <c r="O177" s="186">
        <f t="shared" si="200"/>
        <v>0.64</v>
      </c>
      <c r="P177" s="186">
        <f t="shared" si="200"/>
        <v>0.64</v>
      </c>
      <c r="Q177" s="186">
        <f t="shared" si="200"/>
        <v>0.64</v>
      </c>
      <c r="R177" s="186">
        <f t="shared" si="200"/>
        <v>0.64</v>
      </c>
      <c r="S177" s="186">
        <f t="shared" si="203"/>
        <v>0.64</v>
      </c>
      <c r="T177" s="186">
        <f t="shared" si="203"/>
        <v>0.64</v>
      </c>
      <c r="U177" s="186">
        <f t="shared" si="203"/>
        <v>0.64</v>
      </c>
      <c r="V177" s="186">
        <f t="shared" si="203"/>
        <v>0.64</v>
      </c>
      <c r="W177" s="186">
        <f t="shared" si="203"/>
        <v>0.64</v>
      </c>
      <c r="X177" s="186">
        <f t="shared" si="203"/>
        <v>0.64</v>
      </c>
      <c r="Y177" s="186">
        <f t="shared" si="203"/>
        <v>0.64</v>
      </c>
      <c r="Z177" s="186">
        <f t="shared" si="203"/>
        <v>0.64</v>
      </c>
      <c r="AA177" s="186">
        <f t="shared" si="203"/>
        <v>0.64</v>
      </c>
      <c r="AB177" s="186">
        <f t="shared" si="203"/>
        <v>0.64</v>
      </c>
      <c r="AC177" s="186">
        <f t="shared" si="203"/>
        <v>0.64</v>
      </c>
      <c r="AD177" s="186">
        <f t="shared" si="203"/>
        <v>0.64</v>
      </c>
      <c r="AE177" s="186">
        <f t="shared" si="203"/>
        <v>0.64</v>
      </c>
      <c r="AF177" s="186">
        <f t="shared" si="203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204"/>
        <v>45</v>
      </c>
      <c r="AO177" s="136">
        <f t="shared" si="199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205">SUM(C172:C177)</f>
        <v>3.54</v>
      </c>
      <c r="D178" s="189">
        <f t="shared" si="205"/>
        <v>3.54</v>
      </c>
      <c r="E178" s="189">
        <f t="shared" si="205"/>
        <v>3.54</v>
      </c>
      <c r="F178" s="189">
        <f t="shared" si="205"/>
        <v>3.54</v>
      </c>
      <c r="G178" s="189">
        <f t="shared" si="205"/>
        <v>3.54</v>
      </c>
      <c r="H178" s="189">
        <f t="shared" si="205"/>
        <v>3.54</v>
      </c>
      <c r="I178" s="189">
        <f t="shared" si="205"/>
        <v>3.54</v>
      </c>
      <c r="J178" s="189">
        <f t="shared" si="205"/>
        <v>3.54</v>
      </c>
      <c r="K178" s="189">
        <f t="shared" si="205"/>
        <v>3.54</v>
      </c>
      <c r="L178" s="189">
        <f t="shared" si="205"/>
        <v>3.54</v>
      </c>
      <c r="M178" s="189">
        <f t="shared" ref="M178:N178" si="206">SUM(M172:M177)</f>
        <v>3.54</v>
      </c>
      <c r="N178" s="189">
        <f t="shared" si="206"/>
        <v>3.54</v>
      </c>
      <c r="O178" s="189">
        <f t="shared" si="205"/>
        <v>3.54</v>
      </c>
      <c r="P178" s="189">
        <f t="shared" si="205"/>
        <v>3.54</v>
      </c>
      <c r="Q178" s="189">
        <f t="shared" si="205"/>
        <v>3.54</v>
      </c>
      <c r="R178" s="189">
        <f t="shared" si="205"/>
        <v>3.54</v>
      </c>
      <c r="S178" s="189">
        <f t="shared" si="205"/>
        <v>3.54</v>
      </c>
      <c r="T178" s="189">
        <f t="shared" ref="T178:U178" si="207">SUM(T172:T177)</f>
        <v>3.54</v>
      </c>
      <c r="U178" s="189">
        <f t="shared" si="207"/>
        <v>3.54</v>
      </c>
      <c r="V178" s="189">
        <f t="shared" ref="V178:W178" si="208">SUM(V172:V177)</f>
        <v>3.54</v>
      </c>
      <c r="W178" s="189">
        <f t="shared" si="208"/>
        <v>3.54</v>
      </c>
      <c r="X178" s="189">
        <f t="shared" ref="X178:Y178" si="209">SUM(X172:X177)</f>
        <v>3.54</v>
      </c>
      <c r="Y178" s="189">
        <f t="shared" si="209"/>
        <v>3.54</v>
      </c>
      <c r="Z178" s="189">
        <f t="shared" ref="Z178" si="210">SUM(Z172:Z177)</f>
        <v>3.54</v>
      </c>
      <c r="AA178" s="189">
        <f t="shared" si="205"/>
        <v>3.54</v>
      </c>
      <c r="AB178" s="189">
        <f t="shared" si="205"/>
        <v>3.54</v>
      </c>
      <c r="AC178" s="189">
        <f t="shared" si="205"/>
        <v>3.54</v>
      </c>
      <c r="AD178" s="189">
        <f t="shared" si="205"/>
        <v>3.54</v>
      </c>
      <c r="AE178" s="189">
        <f t="shared" si="205"/>
        <v>3.54</v>
      </c>
      <c r="AF178" s="189">
        <f t="shared" si="205"/>
        <v>3.54</v>
      </c>
      <c r="AG178" s="190">
        <f t="shared" si="205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211">B180</f>
        <v>0</v>
      </c>
      <c r="D180" s="181">
        <f t="shared" si="211"/>
        <v>0</v>
      </c>
      <c r="E180" s="181">
        <f t="shared" si="211"/>
        <v>0</v>
      </c>
      <c r="F180" s="181">
        <f t="shared" si="211"/>
        <v>0</v>
      </c>
      <c r="G180" s="181">
        <f t="shared" si="211"/>
        <v>0</v>
      </c>
      <c r="H180" s="181">
        <f t="shared" si="211"/>
        <v>0</v>
      </c>
      <c r="I180" s="181">
        <f t="shared" si="211"/>
        <v>0</v>
      </c>
      <c r="J180" s="181">
        <f t="shared" si="211"/>
        <v>0</v>
      </c>
      <c r="K180" s="181">
        <f t="shared" si="211"/>
        <v>0</v>
      </c>
      <c r="L180" s="181">
        <f t="shared" si="211"/>
        <v>0</v>
      </c>
      <c r="M180" s="181">
        <f t="shared" ref="M180:N195" si="212">L180</f>
        <v>0</v>
      </c>
      <c r="N180" s="181">
        <f t="shared" si="212"/>
        <v>0</v>
      </c>
      <c r="O180" s="181">
        <f t="shared" si="211"/>
        <v>0</v>
      </c>
      <c r="P180" s="181">
        <f t="shared" si="211"/>
        <v>0</v>
      </c>
      <c r="Q180" s="181">
        <f t="shared" si="211"/>
        <v>0</v>
      </c>
      <c r="R180" s="181">
        <f t="shared" si="211"/>
        <v>0</v>
      </c>
      <c r="S180" s="181">
        <f t="shared" ref="S180:AF195" si="213">R180</f>
        <v>0</v>
      </c>
      <c r="T180" s="181">
        <f t="shared" si="213"/>
        <v>0</v>
      </c>
      <c r="U180" s="181">
        <f t="shared" si="213"/>
        <v>0</v>
      </c>
      <c r="V180" s="181">
        <f t="shared" si="213"/>
        <v>0</v>
      </c>
      <c r="W180" s="181">
        <f t="shared" si="213"/>
        <v>0</v>
      </c>
      <c r="X180" s="181">
        <f t="shared" ref="X180:Z195" si="214">W180</f>
        <v>0</v>
      </c>
      <c r="Y180" s="181">
        <f t="shared" si="214"/>
        <v>0</v>
      </c>
      <c r="Z180" s="181">
        <f t="shared" si="214"/>
        <v>0</v>
      </c>
      <c r="AA180" s="181">
        <f t="shared" si="213"/>
        <v>0</v>
      </c>
      <c r="AB180" s="181">
        <f t="shared" si="213"/>
        <v>0</v>
      </c>
      <c r="AC180" s="181">
        <f t="shared" si="213"/>
        <v>0</v>
      </c>
      <c r="AD180" s="181">
        <f t="shared" si="213"/>
        <v>0</v>
      </c>
      <c r="AE180" s="181">
        <f t="shared" si="213"/>
        <v>0</v>
      </c>
      <c r="AF180" s="194">
        <f t="shared" si="213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211"/>
        <v>0</v>
      </c>
      <c r="D181" s="183">
        <f t="shared" si="211"/>
        <v>0</v>
      </c>
      <c r="E181" s="183">
        <f t="shared" si="211"/>
        <v>0</v>
      </c>
      <c r="F181" s="183">
        <f t="shared" si="211"/>
        <v>0</v>
      </c>
      <c r="G181" s="183">
        <f t="shared" si="211"/>
        <v>0</v>
      </c>
      <c r="H181" s="183">
        <f t="shared" si="211"/>
        <v>0</v>
      </c>
      <c r="I181" s="183">
        <f t="shared" si="211"/>
        <v>0</v>
      </c>
      <c r="J181" s="183">
        <f t="shared" si="211"/>
        <v>0</v>
      </c>
      <c r="K181" s="183">
        <f t="shared" si="211"/>
        <v>0</v>
      </c>
      <c r="L181" s="183">
        <f t="shared" si="211"/>
        <v>0</v>
      </c>
      <c r="M181" s="183">
        <f t="shared" si="212"/>
        <v>0</v>
      </c>
      <c r="N181" s="183">
        <f t="shared" si="212"/>
        <v>0</v>
      </c>
      <c r="O181" s="183">
        <f t="shared" si="211"/>
        <v>0</v>
      </c>
      <c r="P181" s="183">
        <f t="shared" si="211"/>
        <v>0</v>
      </c>
      <c r="Q181" s="183">
        <f t="shared" si="211"/>
        <v>0</v>
      </c>
      <c r="R181" s="183">
        <f t="shared" si="211"/>
        <v>0</v>
      </c>
      <c r="S181" s="183">
        <f t="shared" si="213"/>
        <v>0</v>
      </c>
      <c r="T181" s="183">
        <f t="shared" si="213"/>
        <v>0</v>
      </c>
      <c r="U181" s="183">
        <f t="shared" si="213"/>
        <v>0</v>
      </c>
      <c r="V181" s="183">
        <f t="shared" si="213"/>
        <v>0</v>
      </c>
      <c r="W181" s="183">
        <f t="shared" si="213"/>
        <v>0</v>
      </c>
      <c r="X181" s="183">
        <f t="shared" si="214"/>
        <v>0</v>
      </c>
      <c r="Y181" s="183">
        <f t="shared" si="214"/>
        <v>0</v>
      </c>
      <c r="Z181" s="183">
        <f t="shared" si="214"/>
        <v>0</v>
      </c>
      <c r="AA181" s="183">
        <f t="shared" si="213"/>
        <v>0</v>
      </c>
      <c r="AB181" s="183">
        <f t="shared" si="213"/>
        <v>0</v>
      </c>
      <c r="AC181" s="183">
        <f t="shared" si="213"/>
        <v>0</v>
      </c>
      <c r="AD181" s="183">
        <f t="shared" si="213"/>
        <v>0</v>
      </c>
      <c r="AE181" s="183">
        <f t="shared" si="213"/>
        <v>0</v>
      </c>
      <c r="AF181" s="196">
        <f t="shared" si="213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211"/>
        <v>0</v>
      </c>
      <c r="D182" s="183">
        <f t="shared" si="211"/>
        <v>0</v>
      </c>
      <c r="E182" s="183">
        <f t="shared" si="211"/>
        <v>0</v>
      </c>
      <c r="F182" s="183">
        <f t="shared" si="211"/>
        <v>0</v>
      </c>
      <c r="G182" s="183">
        <f t="shared" si="211"/>
        <v>0</v>
      </c>
      <c r="H182" s="183">
        <f t="shared" si="211"/>
        <v>0</v>
      </c>
      <c r="I182" s="183">
        <f t="shared" si="211"/>
        <v>0</v>
      </c>
      <c r="J182" s="183">
        <f t="shared" si="211"/>
        <v>0</v>
      </c>
      <c r="K182" s="183">
        <f t="shared" si="211"/>
        <v>0</v>
      </c>
      <c r="L182" s="183">
        <f t="shared" si="211"/>
        <v>0</v>
      </c>
      <c r="M182" s="183">
        <f t="shared" si="212"/>
        <v>0</v>
      </c>
      <c r="N182" s="183">
        <f t="shared" si="212"/>
        <v>0</v>
      </c>
      <c r="O182" s="183">
        <f t="shared" si="211"/>
        <v>0</v>
      </c>
      <c r="P182" s="183">
        <f t="shared" si="211"/>
        <v>0</v>
      </c>
      <c r="Q182" s="183">
        <f t="shared" si="211"/>
        <v>0</v>
      </c>
      <c r="R182" s="183">
        <f t="shared" si="211"/>
        <v>0</v>
      </c>
      <c r="S182" s="183">
        <f t="shared" si="213"/>
        <v>0</v>
      </c>
      <c r="T182" s="183">
        <f t="shared" si="213"/>
        <v>0</v>
      </c>
      <c r="U182" s="183">
        <f t="shared" si="213"/>
        <v>0</v>
      </c>
      <c r="V182" s="183">
        <f t="shared" si="213"/>
        <v>0</v>
      </c>
      <c r="W182" s="183">
        <f t="shared" si="213"/>
        <v>0</v>
      </c>
      <c r="X182" s="183">
        <f t="shared" si="214"/>
        <v>0</v>
      </c>
      <c r="Y182" s="183">
        <f t="shared" si="214"/>
        <v>0</v>
      </c>
      <c r="Z182" s="183">
        <f t="shared" si="214"/>
        <v>0</v>
      </c>
      <c r="AA182" s="183">
        <f t="shared" si="213"/>
        <v>0</v>
      </c>
      <c r="AB182" s="183">
        <f t="shared" si="213"/>
        <v>0</v>
      </c>
      <c r="AC182" s="183">
        <f t="shared" si="213"/>
        <v>0</v>
      </c>
      <c r="AD182" s="183">
        <f t="shared" si="213"/>
        <v>0</v>
      </c>
      <c r="AE182" s="183">
        <f t="shared" si="213"/>
        <v>0</v>
      </c>
      <c r="AF182" s="196">
        <f t="shared" si="213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211"/>
        <v>0</v>
      </c>
      <c r="D183" s="183">
        <f t="shared" si="211"/>
        <v>0</v>
      </c>
      <c r="E183" s="183">
        <f t="shared" si="211"/>
        <v>0</v>
      </c>
      <c r="F183" s="183">
        <f t="shared" si="211"/>
        <v>0</v>
      </c>
      <c r="G183" s="183">
        <f t="shared" si="211"/>
        <v>0</v>
      </c>
      <c r="H183" s="183">
        <f t="shared" si="211"/>
        <v>0</v>
      </c>
      <c r="I183" s="183">
        <f t="shared" si="211"/>
        <v>0</v>
      </c>
      <c r="J183" s="183">
        <f t="shared" si="211"/>
        <v>0</v>
      </c>
      <c r="K183" s="183">
        <f t="shared" si="211"/>
        <v>0</v>
      </c>
      <c r="L183" s="183">
        <f t="shared" si="211"/>
        <v>0</v>
      </c>
      <c r="M183" s="183">
        <f t="shared" si="212"/>
        <v>0</v>
      </c>
      <c r="N183" s="183">
        <f t="shared" si="212"/>
        <v>0</v>
      </c>
      <c r="O183" s="183">
        <f t="shared" si="211"/>
        <v>0</v>
      </c>
      <c r="P183" s="183">
        <f t="shared" si="211"/>
        <v>0</v>
      </c>
      <c r="Q183" s="183">
        <f t="shared" si="211"/>
        <v>0</v>
      </c>
      <c r="R183" s="183">
        <f t="shared" si="211"/>
        <v>0</v>
      </c>
      <c r="S183" s="183">
        <f t="shared" si="213"/>
        <v>0</v>
      </c>
      <c r="T183" s="183">
        <f t="shared" si="213"/>
        <v>0</v>
      </c>
      <c r="U183" s="183">
        <f t="shared" si="213"/>
        <v>0</v>
      </c>
      <c r="V183" s="183">
        <f t="shared" si="213"/>
        <v>0</v>
      </c>
      <c r="W183" s="183">
        <f t="shared" si="213"/>
        <v>0</v>
      </c>
      <c r="X183" s="183">
        <f t="shared" si="214"/>
        <v>0</v>
      </c>
      <c r="Y183" s="183">
        <f t="shared" si="214"/>
        <v>0</v>
      </c>
      <c r="Z183" s="183">
        <f t="shared" si="214"/>
        <v>0</v>
      </c>
      <c r="AA183" s="183">
        <f t="shared" si="213"/>
        <v>0</v>
      </c>
      <c r="AB183" s="183">
        <f t="shared" si="213"/>
        <v>0</v>
      </c>
      <c r="AC183" s="183">
        <f t="shared" si="213"/>
        <v>0</v>
      </c>
      <c r="AD183" s="183">
        <f t="shared" si="213"/>
        <v>0</v>
      </c>
      <c r="AE183" s="183">
        <f t="shared" si="213"/>
        <v>0</v>
      </c>
      <c r="AF183" s="196">
        <f t="shared" si="213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211"/>
        <v>0</v>
      </c>
      <c r="D184" s="183">
        <f t="shared" si="211"/>
        <v>0</v>
      </c>
      <c r="E184" s="183">
        <f t="shared" si="211"/>
        <v>0</v>
      </c>
      <c r="F184" s="183">
        <f t="shared" si="211"/>
        <v>0</v>
      </c>
      <c r="G184" s="183">
        <f t="shared" si="211"/>
        <v>0</v>
      </c>
      <c r="H184" s="183">
        <f t="shared" si="211"/>
        <v>0</v>
      </c>
      <c r="I184" s="183">
        <f t="shared" si="211"/>
        <v>0</v>
      </c>
      <c r="J184" s="183">
        <f t="shared" si="211"/>
        <v>0</v>
      </c>
      <c r="K184" s="183">
        <f t="shared" si="211"/>
        <v>0</v>
      </c>
      <c r="L184" s="183">
        <f t="shared" si="211"/>
        <v>0</v>
      </c>
      <c r="M184" s="183">
        <f t="shared" si="212"/>
        <v>0</v>
      </c>
      <c r="N184" s="183">
        <f t="shared" si="212"/>
        <v>0</v>
      </c>
      <c r="O184" s="183">
        <f t="shared" si="211"/>
        <v>0</v>
      </c>
      <c r="P184" s="183">
        <f t="shared" si="211"/>
        <v>0</v>
      </c>
      <c r="Q184" s="183">
        <f t="shared" si="211"/>
        <v>0</v>
      </c>
      <c r="R184" s="183">
        <f t="shared" si="211"/>
        <v>0</v>
      </c>
      <c r="S184" s="183">
        <f t="shared" si="213"/>
        <v>0</v>
      </c>
      <c r="T184" s="183">
        <f t="shared" si="213"/>
        <v>0</v>
      </c>
      <c r="U184" s="183">
        <f t="shared" si="213"/>
        <v>0</v>
      </c>
      <c r="V184" s="183">
        <f t="shared" si="213"/>
        <v>0</v>
      </c>
      <c r="W184" s="183">
        <f t="shared" si="213"/>
        <v>0</v>
      </c>
      <c r="X184" s="183">
        <f t="shared" si="214"/>
        <v>0</v>
      </c>
      <c r="Y184" s="183">
        <f t="shared" si="214"/>
        <v>0</v>
      </c>
      <c r="Z184" s="183">
        <f t="shared" si="214"/>
        <v>0</v>
      </c>
      <c r="AA184" s="183">
        <f t="shared" si="213"/>
        <v>0</v>
      </c>
      <c r="AB184" s="183">
        <f t="shared" si="213"/>
        <v>0</v>
      </c>
      <c r="AC184" s="183">
        <f t="shared" si="213"/>
        <v>0</v>
      </c>
      <c r="AD184" s="183">
        <f t="shared" si="213"/>
        <v>0</v>
      </c>
      <c r="AE184" s="183">
        <f t="shared" si="213"/>
        <v>0</v>
      </c>
      <c r="AF184" s="196">
        <f t="shared" si="213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211"/>
        <v>0</v>
      </c>
      <c r="D185" s="183">
        <f t="shared" si="211"/>
        <v>0</v>
      </c>
      <c r="E185" s="183">
        <f t="shared" si="211"/>
        <v>0</v>
      </c>
      <c r="F185" s="183">
        <f t="shared" si="211"/>
        <v>0</v>
      </c>
      <c r="G185" s="183">
        <f t="shared" si="211"/>
        <v>0</v>
      </c>
      <c r="H185" s="183">
        <f t="shared" si="211"/>
        <v>0</v>
      </c>
      <c r="I185" s="183">
        <f t="shared" si="211"/>
        <v>0</v>
      </c>
      <c r="J185" s="183">
        <f t="shared" si="211"/>
        <v>0</v>
      </c>
      <c r="K185" s="183">
        <f t="shared" si="211"/>
        <v>0</v>
      </c>
      <c r="L185" s="183">
        <f t="shared" si="211"/>
        <v>0</v>
      </c>
      <c r="M185" s="183">
        <f t="shared" si="212"/>
        <v>0</v>
      </c>
      <c r="N185" s="183">
        <f t="shared" si="212"/>
        <v>0</v>
      </c>
      <c r="O185" s="183">
        <f t="shared" si="211"/>
        <v>0</v>
      </c>
      <c r="P185" s="183">
        <f t="shared" si="211"/>
        <v>0</v>
      </c>
      <c r="Q185" s="183">
        <f t="shared" si="211"/>
        <v>0</v>
      </c>
      <c r="R185" s="183">
        <f t="shared" si="211"/>
        <v>0</v>
      </c>
      <c r="S185" s="183">
        <f t="shared" si="213"/>
        <v>0</v>
      </c>
      <c r="T185" s="183">
        <f t="shared" si="213"/>
        <v>0</v>
      </c>
      <c r="U185" s="183">
        <f t="shared" si="213"/>
        <v>0</v>
      </c>
      <c r="V185" s="183">
        <f t="shared" si="213"/>
        <v>0</v>
      </c>
      <c r="W185" s="183">
        <f t="shared" si="213"/>
        <v>0</v>
      </c>
      <c r="X185" s="183">
        <f t="shared" si="214"/>
        <v>0</v>
      </c>
      <c r="Y185" s="183">
        <f t="shared" si="214"/>
        <v>0</v>
      </c>
      <c r="Z185" s="183">
        <f t="shared" si="214"/>
        <v>0</v>
      </c>
      <c r="AA185" s="183">
        <f t="shared" si="213"/>
        <v>0</v>
      </c>
      <c r="AB185" s="183">
        <f t="shared" si="213"/>
        <v>0</v>
      </c>
      <c r="AC185" s="183">
        <f t="shared" si="213"/>
        <v>0</v>
      </c>
      <c r="AD185" s="183">
        <f t="shared" si="213"/>
        <v>0</v>
      </c>
      <c r="AE185" s="183">
        <f t="shared" si="213"/>
        <v>0</v>
      </c>
      <c r="AF185" s="196">
        <f t="shared" si="213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211"/>
        <v>0</v>
      </c>
      <c r="D186" s="183">
        <f t="shared" si="211"/>
        <v>0</v>
      </c>
      <c r="E186" s="183">
        <f t="shared" si="211"/>
        <v>0</v>
      </c>
      <c r="F186" s="183">
        <f t="shared" si="211"/>
        <v>0</v>
      </c>
      <c r="G186" s="183">
        <f t="shared" si="211"/>
        <v>0</v>
      </c>
      <c r="H186" s="183">
        <f t="shared" si="211"/>
        <v>0</v>
      </c>
      <c r="I186" s="183">
        <f t="shared" si="211"/>
        <v>0</v>
      </c>
      <c r="J186" s="183">
        <f t="shared" si="211"/>
        <v>0</v>
      </c>
      <c r="K186" s="183">
        <f t="shared" si="211"/>
        <v>0</v>
      </c>
      <c r="L186" s="183">
        <f t="shared" si="211"/>
        <v>0</v>
      </c>
      <c r="M186" s="183">
        <f t="shared" si="212"/>
        <v>0</v>
      </c>
      <c r="N186" s="183">
        <f t="shared" si="212"/>
        <v>0</v>
      </c>
      <c r="O186" s="183">
        <f t="shared" si="211"/>
        <v>0</v>
      </c>
      <c r="P186" s="183">
        <f t="shared" si="211"/>
        <v>0</v>
      </c>
      <c r="Q186" s="183">
        <f t="shared" si="211"/>
        <v>0</v>
      </c>
      <c r="R186" s="183">
        <f t="shared" si="211"/>
        <v>0</v>
      </c>
      <c r="S186" s="183">
        <f t="shared" si="213"/>
        <v>0</v>
      </c>
      <c r="T186" s="183">
        <f t="shared" si="213"/>
        <v>0</v>
      </c>
      <c r="U186" s="183">
        <f t="shared" si="213"/>
        <v>0</v>
      </c>
      <c r="V186" s="183">
        <f t="shared" si="213"/>
        <v>0</v>
      </c>
      <c r="W186" s="183">
        <f t="shared" si="213"/>
        <v>0</v>
      </c>
      <c r="X186" s="183">
        <f t="shared" si="214"/>
        <v>0</v>
      </c>
      <c r="Y186" s="183">
        <f t="shared" si="214"/>
        <v>0</v>
      </c>
      <c r="Z186" s="183">
        <f t="shared" si="214"/>
        <v>0</v>
      </c>
      <c r="AA186" s="183">
        <f t="shared" si="213"/>
        <v>0</v>
      </c>
      <c r="AB186" s="183">
        <f t="shared" si="213"/>
        <v>0</v>
      </c>
      <c r="AC186" s="183">
        <f t="shared" si="213"/>
        <v>0</v>
      </c>
      <c r="AD186" s="183">
        <f t="shared" si="213"/>
        <v>0</v>
      </c>
      <c r="AE186" s="183">
        <f t="shared" si="213"/>
        <v>0</v>
      </c>
      <c r="AF186" s="196">
        <f t="shared" si="213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211"/>
        <v>0</v>
      </c>
      <c r="D187" s="183">
        <f t="shared" si="211"/>
        <v>0</v>
      </c>
      <c r="E187" s="183">
        <f t="shared" si="211"/>
        <v>0</v>
      </c>
      <c r="F187" s="183">
        <f t="shared" si="211"/>
        <v>0</v>
      </c>
      <c r="G187" s="183">
        <f t="shared" si="211"/>
        <v>0</v>
      </c>
      <c r="H187" s="183">
        <f t="shared" si="211"/>
        <v>0</v>
      </c>
      <c r="I187" s="183">
        <f t="shared" si="211"/>
        <v>0</v>
      </c>
      <c r="J187" s="183">
        <f t="shared" si="211"/>
        <v>0</v>
      </c>
      <c r="K187" s="183">
        <f t="shared" si="211"/>
        <v>0</v>
      </c>
      <c r="L187" s="183">
        <f t="shared" si="211"/>
        <v>0</v>
      </c>
      <c r="M187" s="183">
        <f t="shared" si="212"/>
        <v>0</v>
      </c>
      <c r="N187" s="183">
        <f t="shared" si="212"/>
        <v>0</v>
      </c>
      <c r="O187" s="183">
        <f t="shared" si="211"/>
        <v>0</v>
      </c>
      <c r="P187" s="183">
        <f t="shared" si="211"/>
        <v>0</v>
      </c>
      <c r="Q187" s="183">
        <f t="shared" si="211"/>
        <v>0</v>
      </c>
      <c r="R187" s="183">
        <f t="shared" si="211"/>
        <v>0</v>
      </c>
      <c r="S187" s="183">
        <f t="shared" si="213"/>
        <v>0</v>
      </c>
      <c r="T187" s="183">
        <f t="shared" si="213"/>
        <v>0</v>
      </c>
      <c r="U187" s="183">
        <f t="shared" si="213"/>
        <v>0</v>
      </c>
      <c r="V187" s="183">
        <f t="shared" si="213"/>
        <v>0</v>
      </c>
      <c r="W187" s="183">
        <f t="shared" si="213"/>
        <v>0</v>
      </c>
      <c r="X187" s="183">
        <f t="shared" si="214"/>
        <v>0</v>
      </c>
      <c r="Y187" s="183">
        <f t="shared" si="214"/>
        <v>0</v>
      </c>
      <c r="Z187" s="183">
        <f t="shared" si="214"/>
        <v>0</v>
      </c>
      <c r="AA187" s="183">
        <f t="shared" si="213"/>
        <v>0</v>
      </c>
      <c r="AB187" s="183">
        <f t="shared" si="213"/>
        <v>0</v>
      </c>
      <c r="AC187" s="183">
        <f t="shared" si="213"/>
        <v>0</v>
      </c>
      <c r="AD187" s="183">
        <f t="shared" si="213"/>
        <v>0</v>
      </c>
      <c r="AE187" s="183">
        <f t="shared" si="213"/>
        <v>0</v>
      </c>
      <c r="AF187" s="196">
        <f t="shared" si="213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211"/>
        <v>0</v>
      </c>
      <c r="D188" s="183">
        <f t="shared" si="211"/>
        <v>0</v>
      </c>
      <c r="E188" s="183">
        <f t="shared" si="211"/>
        <v>0</v>
      </c>
      <c r="F188" s="183">
        <f t="shared" si="211"/>
        <v>0</v>
      </c>
      <c r="G188" s="183">
        <f t="shared" si="211"/>
        <v>0</v>
      </c>
      <c r="H188" s="183">
        <f t="shared" si="211"/>
        <v>0</v>
      </c>
      <c r="I188" s="183">
        <f t="shared" si="211"/>
        <v>0</v>
      </c>
      <c r="J188" s="183">
        <f t="shared" si="211"/>
        <v>0</v>
      </c>
      <c r="K188" s="183">
        <f t="shared" si="211"/>
        <v>0</v>
      </c>
      <c r="L188" s="183">
        <f t="shared" si="211"/>
        <v>0</v>
      </c>
      <c r="M188" s="183">
        <f t="shared" si="212"/>
        <v>0</v>
      </c>
      <c r="N188" s="183">
        <f t="shared" si="212"/>
        <v>0</v>
      </c>
      <c r="O188" s="183">
        <f t="shared" si="211"/>
        <v>0</v>
      </c>
      <c r="P188" s="183">
        <f t="shared" si="211"/>
        <v>0</v>
      </c>
      <c r="Q188" s="183">
        <f t="shared" si="211"/>
        <v>0</v>
      </c>
      <c r="R188" s="183">
        <f t="shared" si="211"/>
        <v>0</v>
      </c>
      <c r="S188" s="183">
        <f t="shared" si="213"/>
        <v>0</v>
      </c>
      <c r="T188" s="183">
        <f t="shared" si="213"/>
        <v>0</v>
      </c>
      <c r="U188" s="183">
        <f t="shared" si="213"/>
        <v>0</v>
      </c>
      <c r="V188" s="183">
        <f t="shared" si="213"/>
        <v>0</v>
      </c>
      <c r="W188" s="183">
        <f t="shared" si="213"/>
        <v>0</v>
      </c>
      <c r="X188" s="183">
        <f t="shared" si="214"/>
        <v>0</v>
      </c>
      <c r="Y188" s="183">
        <f t="shared" si="214"/>
        <v>0</v>
      </c>
      <c r="Z188" s="183">
        <f t="shared" si="214"/>
        <v>0</v>
      </c>
      <c r="AA188" s="183">
        <f t="shared" si="213"/>
        <v>0</v>
      </c>
      <c r="AB188" s="183">
        <f t="shared" si="213"/>
        <v>0</v>
      </c>
      <c r="AC188" s="183">
        <f t="shared" si="213"/>
        <v>0</v>
      </c>
      <c r="AD188" s="183">
        <f t="shared" si="213"/>
        <v>0</v>
      </c>
      <c r="AE188" s="183">
        <f t="shared" si="213"/>
        <v>0</v>
      </c>
      <c r="AF188" s="196">
        <f t="shared" si="213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211"/>
        <v>0</v>
      </c>
      <c r="D189" s="183">
        <f t="shared" si="211"/>
        <v>0</v>
      </c>
      <c r="E189" s="183">
        <f t="shared" si="211"/>
        <v>0</v>
      </c>
      <c r="F189" s="183">
        <f t="shared" si="211"/>
        <v>0</v>
      </c>
      <c r="G189" s="183">
        <f t="shared" si="211"/>
        <v>0</v>
      </c>
      <c r="H189" s="183">
        <f t="shared" si="211"/>
        <v>0</v>
      </c>
      <c r="I189" s="183">
        <f t="shared" si="211"/>
        <v>0</v>
      </c>
      <c r="J189" s="183">
        <f t="shared" si="211"/>
        <v>0</v>
      </c>
      <c r="K189" s="183">
        <f t="shared" si="211"/>
        <v>0</v>
      </c>
      <c r="L189" s="183">
        <f t="shared" si="211"/>
        <v>0</v>
      </c>
      <c r="M189" s="183">
        <f t="shared" si="212"/>
        <v>0</v>
      </c>
      <c r="N189" s="183">
        <f t="shared" si="212"/>
        <v>0</v>
      </c>
      <c r="O189" s="183">
        <f t="shared" si="211"/>
        <v>0</v>
      </c>
      <c r="P189" s="183">
        <f t="shared" si="211"/>
        <v>0</v>
      </c>
      <c r="Q189" s="183">
        <f t="shared" si="211"/>
        <v>0</v>
      </c>
      <c r="R189" s="183">
        <f t="shared" si="211"/>
        <v>0</v>
      </c>
      <c r="S189" s="183">
        <f t="shared" si="213"/>
        <v>0</v>
      </c>
      <c r="T189" s="183">
        <f t="shared" si="213"/>
        <v>0</v>
      </c>
      <c r="U189" s="183">
        <f t="shared" si="213"/>
        <v>0</v>
      </c>
      <c r="V189" s="183">
        <f t="shared" si="213"/>
        <v>0</v>
      </c>
      <c r="W189" s="183">
        <f t="shared" si="213"/>
        <v>0</v>
      </c>
      <c r="X189" s="183">
        <f t="shared" si="214"/>
        <v>0</v>
      </c>
      <c r="Y189" s="183">
        <f t="shared" si="214"/>
        <v>0</v>
      </c>
      <c r="Z189" s="183">
        <f t="shared" si="214"/>
        <v>0</v>
      </c>
      <c r="AA189" s="183">
        <f t="shared" si="213"/>
        <v>0</v>
      </c>
      <c r="AB189" s="183">
        <f t="shared" si="213"/>
        <v>0</v>
      </c>
      <c r="AC189" s="183">
        <f t="shared" si="213"/>
        <v>0</v>
      </c>
      <c r="AD189" s="183">
        <f t="shared" si="213"/>
        <v>0</v>
      </c>
      <c r="AE189" s="183">
        <f t="shared" si="213"/>
        <v>0</v>
      </c>
      <c r="AF189" s="196">
        <f t="shared" si="213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211"/>
        <v>0</v>
      </c>
      <c r="D190" s="183">
        <f t="shared" si="211"/>
        <v>0</v>
      </c>
      <c r="E190" s="183">
        <f t="shared" si="211"/>
        <v>0</v>
      </c>
      <c r="F190" s="183">
        <f t="shared" si="211"/>
        <v>0</v>
      </c>
      <c r="G190" s="183">
        <f t="shared" si="211"/>
        <v>0</v>
      </c>
      <c r="H190" s="183">
        <f t="shared" si="211"/>
        <v>0</v>
      </c>
      <c r="I190" s="183">
        <f t="shared" si="211"/>
        <v>0</v>
      </c>
      <c r="J190" s="183">
        <f t="shared" si="211"/>
        <v>0</v>
      </c>
      <c r="K190" s="183">
        <f t="shared" si="211"/>
        <v>0</v>
      </c>
      <c r="L190" s="183">
        <f t="shared" si="211"/>
        <v>0</v>
      </c>
      <c r="M190" s="183">
        <f t="shared" si="212"/>
        <v>0</v>
      </c>
      <c r="N190" s="183">
        <f t="shared" si="212"/>
        <v>0</v>
      </c>
      <c r="O190" s="183">
        <f t="shared" si="211"/>
        <v>0</v>
      </c>
      <c r="P190" s="183">
        <f t="shared" si="211"/>
        <v>0</v>
      </c>
      <c r="Q190" s="183">
        <f t="shared" si="211"/>
        <v>0</v>
      </c>
      <c r="R190" s="183">
        <f t="shared" si="211"/>
        <v>0</v>
      </c>
      <c r="S190" s="183">
        <f t="shared" si="213"/>
        <v>0</v>
      </c>
      <c r="T190" s="183">
        <f t="shared" si="213"/>
        <v>0</v>
      </c>
      <c r="U190" s="183">
        <f t="shared" si="213"/>
        <v>0</v>
      </c>
      <c r="V190" s="183">
        <f t="shared" si="213"/>
        <v>0</v>
      </c>
      <c r="W190" s="183">
        <f t="shared" ref="W190:W205" si="215">V190</f>
        <v>0</v>
      </c>
      <c r="X190" s="183">
        <f t="shared" si="214"/>
        <v>0</v>
      </c>
      <c r="Y190" s="183">
        <f t="shared" si="214"/>
        <v>0</v>
      </c>
      <c r="Z190" s="183">
        <f t="shared" si="214"/>
        <v>0</v>
      </c>
      <c r="AA190" s="183">
        <f t="shared" si="213"/>
        <v>0</v>
      </c>
      <c r="AB190" s="183">
        <f t="shared" si="213"/>
        <v>0</v>
      </c>
      <c r="AC190" s="183">
        <f t="shared" si="213"/>
        <v>0</v>
      </c>
      <c r="AD190" s="183">
        <f t="shared" si="213"/>
        <v>0</v>
      </c>
      <c r="AE190" s="183">
        <f t="shared" si="213"/>
        <v>0</v>
      </c>
      <c r="AF190" s="196">
        <f t="shared" si="213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211"/>
        <v>0</v>
      </c>
      <c r="D191" s="183">
        <f t="shared" si="211"/>
        <v>0</v>
      </c>
      <c r="E191" s="183">
        <f t="shared" si="211"/>
        <v>0</v>
      </c>
      <c r="F191" s="183">
        <f t="shared" si="211"/>
        <v>0</v>
      </c>
      <c r="G191" s="183">
        <f t="shared" si="211"/>
        <v>0</v>
      </c>
      <c r="H191" s="183">
        <f t="shared" si="211"/>
        <v>0</v>
      </c>
      <c r="I191" s="183">
        <f t="shared" si="211"/>
        <v>0</v>
      </c>
      <c r="J191" s="183">
        <f t="shared" si="211"/>
        <v>0</v>
      </c>
      <c r="K191" s="183">
        <f t="shared" si="211"/>
        <v>0</v>
      </c>
      <c r="L191" s="183">
        <f t="shared" si="211"/>
        <v>0</v>
      </c>
      <c r="M191" s="183">
        <f t="shared" si="212"/>
        <v>0</v>
      </c>
      <c r="N191" s="183">
        <f t="shared" si="212"/>
        <v>0</v>
      </c>
      <c r="O191" s="183">
        <f t="shared" si="211"/>
        <v>0</v>
      </c>
      <c r="P191" s="183">
        <f t="shared" si="211"/>
        <v>0</v>
      </c>
      <c r="Q191" s="183">
        <f t="shared" si="211"/>
        <v>0</v>
      </c>
      <c r="R191" s="183">
        <f t="shared" si="211"/>
        <v>0</v>
      </c>
      <c r="S191" s="183">
        <f t="shared" si="213"/>
        <v>0</v>
      </c>
      <c r="T191" s="183">
        <f t="shared" si="213"/>
        <v>0</v>
      </c>
      <c r="U191" s="183">
        <f t="shared" si="213"/>
        <v>0</v>
      </c>
      <c r="V191" s="183">
        <f t="shared" si="213"/>
        <v>0</v>
      </c>
      <c r="W191" s="183">
        <f t="shared" si="215"/>
        <v>0</v>
      </c>
      <c r="X191" s="183">
        <f t="shared" si="214"/>
        <v>0</v>
      </c>
      <c r="Y191" s="183">
        <f t="shared" si="214"/>
        <v>0</v>
      </c>
      <c r="Z191" s="183">
        <f t="shared" si="214"/>
        <v>0</v>
      </c>
      <c r="AA191" s="183">
        <f t="shared" si="213"/>
        <v>0</v>
      </c>
      <c r="AB191" s="183">
        <f t="shared" si="213"/>
        <v>0</v>
      </c>
      <c r="AC191" s="183">
        <f t="shared" si="213"/>
        <v>0</v>
      </c>
      <c r="AD191" s="183">
        <f t="shared" si="213"/>
        <v>0</v>
      </c>
      <c r="AE191" s="183">
        <f t="shared" si="213"/>
        <v>0</v>
      </c>
      <c r="AF191" s="196">
        <f t="shared" si="213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211"/>
        <v>0</v>
      </c>
      <c r="D192" s="183">
        <f t="shared" si="211"/>
        <v>0</v>
      </c>
      <c r="E192" s="183">
        <f t="shared" si="211"/>
        <v>0</v>
      </c>
      <c r="F192" s="183">
        <f t="shared" si="211"/>
        <v>0</v>
      </c>
      <c r="G192" s="183">
        <f t="shared" si="211"/>
        <v>0</v>
      </c>
      <c r="H192" s="183">
        <f t="shared" si="211"/>
        <v>0</v>
      </c>
      <c r="I192" s="183">
        <f t="shared" si="211"/>
        <v>0</v>
      </c>
      <c r="J192" s="183">
        <f t="shared" si="211"/>
        <v>0</v>
      </c>
      <c r="K192" s="183">
        <f t="shared" si="211"/>
        <v>0</v>
      </c>
      <c r="L192" s="183">
        <f t="shared" si="211"/>
        <v>0</v>
      </c>
      <c r="M192" s="183">
        <f t="shared" si="212"/>
        <v>0</v>
      </c>
      <c r="N192" s="183">
        <f t="shared" si="212"/>
        <v>0</v>
      </c>
      <c r="O192" s="183">
        <f t="shared" si="211"/>
        <v>0</v>
      </c>
      <c r="P192" s="183">
        <f t="shared" si="211"/>
        <v>0</v>
      </c>
      <c r="Q192" s="183">
        <f t="shared" si="211"/>
        <v>0</v>
      </c>
      <c r="R192" s="183">
        <f t="shared" si="211"/>
        <v>0</v>
      </c>
      <c r="S192" s="183">
        <f t="shared" si="213"/>
        <v>0</v>
      </c>
      <c r="T192" s="183">
        <f t="shared" si="213"/>
        <v>0</v>
      </c>
      <c r="U192" s="183">
        <f t="shared" si="213"/>
        <v>0</v>
      </c>
      <c r="V192" s="183">
        <f t="shared" si="213"/>
        <v>0</v>
      </c>
      <c r="W192" s="183">
        <f t="shared" si="215"/>
        <v>0</v>
      </c>
      <c r="X192" s="183">
        <f t="shared" si="214"/>
        <v>0</v>
      </c>
      <c r="Y192" s="183">
        <f t="shared" si="214"/>
        <v>0</v>
      </c>
      <c r="Z192" s="183">
        <f t="shared" si="214"/>
        <v>0</v>
      </c>
      <c r="AA192" s="183">
        <f t="shared" si="213"/>
        <v>0</v>
      </c>
      <c r="AB192" s="183">
        <f t="shared" si="213"/>
        <v>0</v>
      </c>
      <c r="AC192" s="183">
        <f t="shared" si="213"/>
        <v>0</v>
      </c>
      <c r="AD192" s="183">
        <f t="shared" si="213"/>
        <v>0</v>
      </c>
      <c r="AE192" s="183">
        <f t="shared" si="213"/>
        <v>0</v>
      </c>
      <c r="AF192" s="196">
        <f t="shared" si="213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211"/>
        <v>0</v>
      </c>
      <c r="D193" s="183">
        <f t="shared" si="211"/>
        <v>0</v>
      </c>
      <c r="E193" s="183">
        <f t="shared" si="211"/>
        <v>0</v>
      </c>
      <c r="F193" s="183">
        <f t="shared" si="211"/>
        <v>0</v>
      </c>
      <c r="G193" s="183">
        <f t="shared" si="211"/>
        <v>0</v>
      </c>
      <c r="H193" s="183">
        <f t="shared" si="211"/>
        <v>0</v>
      </c>
      <c r="I193" s="183">
        <f t="shared" si="211"/>
        <v>0</v>
      </c>
      <c r="J193" s="183">
        <f t="shared" si="211"/>
        <v>0</v>
      </c>
      <c r="K193" s="183">
        <f t="shared" si="211"/>
        <v>0</v>
      </c>
      <c r="L193" s="183">
        <f t="shared" si="211"/>
        <v>0</v>
      </c>
      <c r="M193" s="183">
        <f t="shared" si="212"/>
        <v>0</v>
      </c>
      <c r="N193" s="183">
        <f t="shared" si="212"/>
        <v>0</v>
      </c>
      <c r="O193" s="183">
        <f t="shared" si="211"/>
        <v>0</v>
      </c>
      <c r="P193" s="183">
        <f t="shared" si="211"/>
        <v>0</v>
      </c>
      <c r="Q193" s="183">
        <f t="shared" si="211"/>
        <v>0</v>
      </c>
      <c r="R193" s="183">
        <f t="shared" si="211"/>
        <v>0</v>
      </c>
      <c r="S193" s="183">
        <f t="shared" si="213"/>
        <v>0</v>
      </c>
      <c r="T193" s="183">
        <f t="shared" si="213"/>
        <v>0</v>
      </c>
      <c r="U193" s="183">
        <f t="shared" si="213"/>
        <v>0</v>
      </c>
      <c r="V193" s="183">
        <f t="shared" si="213"/>
        <v>0</v>
      </c>
      <c r="W193" s="183">
        <f t="shared" si="215"/>
        <v>0</v>
      </c>
      <c r="X193" s="183">
        <f t="shared" si="214"/>
        <v>0</v>
      </c>
      <c r="Y193" s="183">
        <f t="shared" si="214"/>
        <v>0</v>
      </c>
      <c r="Z193" s="183">
        <f t="shared" si="214"/>
        <v>0</v>
      </c>
      <c r="AA193" s="183">
        <f t="shared" si="213"/>
        <v>0</v>
      </c>
      <c r="AB193" s="183">
        <f t="shared" si="213"/>
        <v>0</v>
      </c>
      <c r="AC193" s="183">
        <f t="shared" si="213"/>
        <v>0</v>
      </c>
      <c r="AD193" s="183">
        <f t="shared" si="213"/>
        <v>0</v>
      </c>
      <c r="AE193" s="183">
        <f t="shared" si="213"/>
        <v>0</v>
      </c>
      <c r="AF193" s="196">
        <f t="shared" si="213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211"/>
        <v>0</v>
      </c>
      <c r="D194" s="183">
        <f t="shared" si="211"/>
        <v>0</v>
      </c>
      <c r="E194" s="183">
        <f t="shared" si="211"/>
        <v>0</v>
      </c>
      <c r="F194" s="183">
        <f t="shared" si="211"/>
        <v>0</v>
      </c>
      <c r="G194" s="183">
        <f t="shared" si="211"/>
        <v>0</v>
      </c>
      <c r="H194" s="183">
        <f t="shared" si="211"/>
        <v>0</v>
      </c>
      <c r="I194" s="183">
        <f t="shared" si="211"/>
        <v>0</v>
      </c>
      <c r="J194" s="183">
        <f t="shared" si="211"/>
        <v>0</v>
      </c>
      <c r="K194" s="183">
        <f t="shared" si="211"/>
        <v>0</v>
      </c>
      <c r="L194" s="183">
        <f t="shared" si="211"/>
        <v>0</v>
      </c>
      <c r="M194" s="183">
        <f t="shared" si="212"/>
        <v>0</v>
      </c>
      <c r="N194" s="183">
        <f t="shared" si="212"/>
        <v>0</v>
      </c>
      <c r="O194" s="183">
        <f t="shared" si="211"/>
        <v>0</v>
      </c>
      <c r="P194" s="183">
        <f t="shared" si="211"/>
        <v>0</v>
      </c>
      <c r="Q194" s="183">
        <f t="shared" si="211"/>
        <v>0</v>
      </c>
      <c r="R194" s="183">
        <f t="shared" si="211"/>
        <v>0</v>
      </c>
      <c r="S194" s="183">
        <f t="shared" si="213"/>
        <v>0</v>
      </c>
      <c r="T194" s="183">
        <f t="shared" si="213"/>
        <v>0</v>
      </c>
      <c r="U194" s="183">
        <f t="shared" si="213"/>
        <v>0</v>
      </c>
      <c r="V194" s="183">
        <f t="shared" si="213"/>
        <v>0</v>
      </c>
      <c r="W194" s="183">
        <f t="shared" si="215"/>
        <v>0</v>
      </c>
      <c r="X194" s="183">
        <f t="shared" si="214"/>
        <v>0</v>
      </c>
      <c r="Y194" s="183">
        <f t="shared" si="214"/>
        <v>0</v>
      </c>
      <c r="Z194" s="183">
        <f t="shared" si="214"/>
        <v>0</v>
      </c>
      <c r="AA194" s="183">
        <f t="shared" si="213"/>
        <v>0</v>
      </c>
      <c r="AB194" s="183">
        <f t="shared" si="213"/>
        <v>0</v>
      </c>
      <c r="AC194" s="183">
        <f t="shared" si="213"/>
        <v>0</v>
      </c>
      <c r="AD194" s="183">
        <f t="shared" si="213"/>
        <v>0</v>
      </c>
      <c r="AE194" s="183">
        <f t="shared" si="213"/>
        <v>0</v>
      </c>
      <c r="AF194" s="196">
        <f t="shared" si="213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211"/>
        <v>0</v>
      </c>
      <c r="D195" s="183">
        <f t="shared" si="211"/>
        <v>0</v>
      </c>
      <c r="E195" s="183">
        <f t="shared" si="211"/>
        <v>0</v>
      </c>
      <c r="F195" s="183">
        <f t="shared" si="211"/>
        <v>0</v>
      </c>
      <c r="G195" s="183">
        <f t="shared" si="211"/>
        <v>0</v>
      </c>
      <c r="H195" s="183">
        <f t="shared" si="211"/>
        <v>0</v>
      </c>
      <c r="I195" s="183">
        <f t="shared" si="211"/>
        <v>0</v>
      </c>
      <c r="J195" s="183">
        <f t="shared" si="211"/>
        <v>0</v>
      </c>
      <c r="K195" s="183">
        <f t="shared" si="211"/>
        <v>0</v>
      </c>
      <c r="L195" s="183">
        <f t="shared" si="211"/>
        <v>0</v>
      </c>
      <c r="M195" s="183">
        <f t="shared" si="212"/>
        <v>0</v>
      </c>
      <c r="N195" s="183">
        <f t="shared" si="212"/>
        <v>0</v>
      </c>
      <c r="O195" s="183">
        <f t="shared" si="211"/>
        <v>0</v>
      </c>
      <c r="P195" s="183">
        <f t="shared" si="211"/>
        <v>0</v>
      </c>
      <c r="Q195" s="183">
        <f t="shared" si="211"/>
        <v>0</v>
      </c>
      <c r="R195" s="183">
        <f t="shared" ref="R195:AF213" si="216">Q195</f>
        <v>0</v>
      </c>
      <c r="S195" s="183">
        <f t="shared" si="216"/>
        <v>0</v>
      </c>
      <c r="T195" s="183">
        <f t="shared" si="213"/>
        <v>0</v>
      </c>
      <c r="U195" s="183">
        <f t="shared" si="213"/>
        <v>0</v>
      </c>
      <c r="V195" s="183">
        <f t="shared" si="213"/>
        <v>0</v>
      </c>
      <c r="W195" s="183">
        <f t="shared" si="215"/>
        <v>0</v>
      </c>
      <c r="X195" s="183">
        <f t="shared" si="214"/>
        <v>0</v>
      </c>
      <c r="Y195" s="183">
        <f t="shared" si="214"/>
        <v>0</v>
      </c>
      <c r="Z195" s="183">
        <f t="shared" si="214"/>
        <v>0</v>
      </c>
      <c r="AA195" s="183">
        <f t="shared" si="216"/>
        <v>0</v>
      </c>
      <c r="AB195" s="183">
        <f t="shared" si="213"/>
        <v>0</v>
      </c>
      <c r="AC195" s="183">
        <f t="shared" si="213"/>
        <v>0</v>
      </c>
      <c r="AD195" s="183">
        <f t="shared" si="216"/>
        <v>0</v>
      </c>
      <c r="AE195" s="183">
        <f t="shared" si="216"/>
        <v>0</v>
      </c>
      <c r="AF195" s="196">
        <f t="shared" si="216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11" si="217">B196</f>
        <v>0</v>
      </c>
      <c r="D196" s="183">
        <f t="shared" si="217"/>
        <v>0</v>
      </c>
      <c r="E196" s="183">
        <f t="shared" si="217"/>
        <v>0</v>
      </c>
      <c r="F196" s="183">
        <f t="shared" si="217"/>
        <v>0</v>
      </c>
      <c r="G196" s="183">
        <f t="shared" si="217"/>
        <v>0</v>
      </c>
      <c r="H196" s="183">
        <f t="shared" si="217"/>
        <v>0</v>
      </c>
      <c r="I196" s="183">
        <f t="shared" si="217"/>
        <v>0</v>
      </c>
      <c r="J196" s="183">
        <f t="shared" si="217"/>
        <v>0</v>
      </c>
      <c r="K196" s="183">
        <f t="shared" si="217"/>
        <v>0</v>
      </c>
      <c r="L196" s="183">
        <f t="shared" si="217"/>
        <v>0</v>
      </c>
      <c r="M196" s="183">
        <f t="shared" ref="M196:N211" si="218">L196</f>
        <v>0</v>
      </c>
      <c r="N196" s="183">
        <f t="shared" si="218"/>
        <v>0</v>
      </c>
      <c r="O196" s="183">
        <f t="shared" si="217"/>
        <v>0</v>
      </c>
      <c r="P196" s="183">
        <f t="shared" si="217"/>
        <v>0</v>
      </c>
      <c r="Q196" s="183">
        <f t="shared" si="217"/>
        <v>0</v>
      </c>
      <c r="R196" s="183">
        <f t="shared" si="217"/>
        <v>0</v>
      </c>
      <c r="S196" s="183">
        <f t="shared" si="216"/>
        <v>0</v>
      </c>
      <c r="T196" s="183">
        <f t="shared" ref="T196:Z214" si="219">S196</f>
        <v>0</v>
      </c>
      <c r="U196" s="183">
        <f t="shared" si="219"/>
        <v>0</v>
      </c>
      <c r="V196" s="183">
        <f t="shared" si="219"/>
        <v>0</v>
      </c>
      <c r="W196" s="183">
        <f t="shared" si="219"/>
        <v>0</v>
      </c>
      <c r="X196" s="183">
        <f t="shared" si="219"/>
        <v>0</v>
      </c>
      <c r="Y196" s="183">
        <f t="shared" si="219"/>
        <v>0</v>
      </c>
      <c r="Z196" s="183">
        <f t="shared" si="219"/>
        <v>0</v>
      </c>
      <c r="AA196" s="183">
        <f t="shared" si="216"/>
        <v>0</v>
      </c>
      <c r="AB196" s="183">
        <f t="shared" si="216"/>
        <v>0</v>
      </c>
      <c r="AC196" s="183">
        <f t="shared" si="216"/>
        <v>0</v>
      </c>
      <c r="AD196" s="183">
        <f t="shared" si="216"/>
        <v>0</v>
      </c>
      <c r="AE196" s="183">
        <f t="shared" si="216"/>
        <v>0</v>
      </c>
      <c r="AF196" s="196">
        <f t="shared" si="216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217"/>
        <v>0</v>
      </c>
      <c r="D197" s="183">
        <f t="shared" si="217"/>
        <v>0</v>
      </c>
      <c r="E197" s="183">
        <f t="shared" si="217"/>
        <v>0</v>
      </c>
      <c r="F197" s="183">
        <f t="shared" si="217"/>
        <v>0</v>
      </c>
      <c r="G197" s="183">
        <f t="shared" si="217"/>
        <v>0</v>
      </c>
      <c r="H197" s="183">
        <f t="shared" si="217"/>
        <v>0</v>
      </c>
      <c r="I197" s="183">
        <f t="shared" si="217"/>
        <v>0</v>
      </c>
      <c r="J197" s="183">
        <f t="shared" si="217"/>
        <v>0</v>
      </c>
      <c r="K197" s="183">
        <f t="shared" si="217"/>
        <v>0</v>
      </c>
      <c r="L197" s="183">
        <f t="shared" si="217"/>
        <v>0</v>
      </c>
      <c r="M197" s="183">
        <f t="shared" si="218"/>
        <v>0</v>
      </c>
      <c r="N197" s="183">
        <f t="shared" si="218"/>
        <v>0</v>
      </c>
      <c r="O197" s="183">
        <f t="shared" si="217"/>
        <v>0</v>
      </c>
      <c r="P197" s="183">
        <f t="shared" si="217"/>
        <v>0</v>
      </c>
      <c r="Q197" s="183">
        <f t="shared" si="217"/>
        <v>0</v>
      </c>
      <c r="R197" s="183">
        <f t="shared" si="217"/>
        <v>0</v>
      </c>
      <c r="S197" s="183">
        <f t="shared" si="216"/>
        <v>0</v>
      </c>
      <c r="T197" s="183">
        <f t="shared" si="219"/>
        <v>0</v>
      </c>
      <c r="U197" s="183">
        <f t="shared" si="219"/>
        <v>0</v>
      </c>
      <c r="V197" s="183">
        <f t="shared" si="219"/>
        <v>0</v>
      </c>
      <c r="W197" s="183">
        <f t="shared" si="219"/>
        <v>0</v>
      </c>
      <c r="X197" s="183">
        <f t="shared" si="219"/>
        <v>0</v>
      </c>
      <c r="Y197" s="183">
        <f t="shared" si="219"/>
        <v>0</v>
      </c>
      <c r="Z197" s="183">
        <f t="shared" si="219"/>
        <v>0</v>
      </c>
      <c r="AA197" s="183">
        <f t="shared" si="216"/>
        <v>0</v>
      </c>
      <c r="AB197" s="183">
        <f t="shared" si="216"/>
        <v>0</v>
      </c>
      <c r="AC197" s="183">
        <f t="shared" si="216"/>
        <v>0</v>
      </c>
      <c r="AD197" s="183">
        <f t="shared" si="216"/>
        <v>0</v>
      </c>
      <c r="AE197" s="183">
        <f t="shared" si="216"/>
        <v>0</v>
      </c>
      <c r="AF197" s="196">
        <f t="shared" si="216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217"/>
        <v>0</v>
      </c>
      <c r="D198" s="183">
        <f t="shared" si="217"/>
        <v>0</v>
      </c>
      <c r="E198" s="183">
        <f t="shared" si="217"/>
        <v>0</v>
      </c>
      <c r="F198" s="183">
        <f t="shared" si="217"/>
        <v>0</v>
      </c>
      <c r="G198" s="183">
        <f t="shared" si="217"/>
        <v>0</v>
      </c>
      <c r="H198" s="183">
        <f t="shared" si="217"/>
        <v>0</v>
      </c>
      <c r="I198" s="183">
        <f t="shared" si="217"/>
        <v>0</v>
      </c>
      <c r="J198" s="183">
        <f t="shared" si="217"/>
        <v>0</v>
      </c>
      <c r="K198" s="183">
        <f t="shared" si="217"/>
        <v>0</v>
      </c>
      <c r="L198" s="183">
        <f t="shared" si="217"/>
        <v>0</v>
      </c>
      <c r="M198" s="183">
        <f t="shared" si="218"/>
        <v>0</v>
      </c>
      <c r="N198" s="183">
        <f t="shared" si="218"/>
        <v>0</v>
      </c>
      <c r="O198" s="183">
        <f t="shared" si="217"/>
        <v>0</v>
      </c>
      <c r="P198" s="183">
        <f t="shared" si="217"/>
        <v>0</v>
      </c>
      <c r="Q198" s="183">
        <f t="shared" si="217"/>
        <v>0</v>
      </c>
      <c r="R198" s="183">
        <f t="shared" si="217"/>
        <v>0</v>
      </c>
      <c r="S198" s="183">
        <f t="shared" si="216"/>
        <v>0</v>
      </c>
      <c r="T198" s="183">
        <f t="shared" si="219"/>
        <v>0</v>
      </c>
      <c r="U198" s="183">
        <f t="shared" si="219"/>
        <v>0</v>
      </c>
      <c r="V198" s="183">
        <f t="shared" si="219"/>
        <v>0</v>
      </c>
      <c r="W198" s="183">
        <f t="shared" si="219"/>
        <v>0</v>
      </c>
      <c r="X198" s="183">
        <f t="shared" si="219"/>
        <v>0</v>
      </c>
      <c r="Y198" s="183">
        <f t="shared" si="219"/>
        <v>0</v>
      </c>
      <c r="Z198" s="183">
        <f t="shared" si="219"/>
        <v>0</v>
      </c>
      <c r="AA198" s="183">
        <f t="shared" si="216"/>
        <v>0</v>
      </c>
      <c r="AB198" s="183">
        <f t="shared" si="216"/>
        <v>0</v>
      </c>
      <c r="AC198" s="183">
        <f t="shared" si="216"/>
        <v>0</v>
      </c>
      <c r="AD198" s="183">
        <f t="shared" si="216"/>
        <v>0</v>
      </c>
      <c r="AE198" s="183">
        <f t="shared" si="216"/>
        <v>0</v>
      </c>
      <c r="AF198" s="196">
        <f t="shared" si="216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217"/>
        <v>0</v>
      </c>
      <c r="D199" s="183">
        <f t="shared" si="217"/>
        <v>0</v>
      </c>
      <c r="E199" s="183">
        <f t="shared" si="217"/>
        <v>0</v>
      </c>
      <c r="F199" s="183">
        <f t="shared" si="217"/>
        <v>0</v>
      </c>
      <c r="G199" s="183">
        <f t="shared" si="217"/>
        <v>0</v>
      </c>
      <c r="H199" s="183">
        <f t="shared" si="217"/>
        <v>0</v>
      </c>
      <c r="I199" s="183">
        <f t="shared" si="217"/>
        <v>0</v>
      </c>
      <c r="J199" s="183">
        <f t="shared" si="217"/>
        <v>0</v>
      </c>
      <c r="K199" s="183">
        <f t="shared" si="217"/>
        <v>0</v>
      </c>
      <c r="L199" s="183">
        <f t="shared" si="217"/>
        <v>0</v>
      </c>
      <c r="M199" s="183">
        <f t="shared" si="218"/>
        <v>0</v>
      </c>
      <c r="N199" s="183">
        <f t="shared" si="218"/>
        <v>0</v>
      </c>
      <c r="O199" s="183">
        <f t="shared" si="217"/>
        <v>0</v>
      </c>
      <c r="P199" s="183">
        <f t="shared" si="217"/>
        <v>0</v>
      </c>
      <c r="Q199" s="183">
        <f t="shared" si="217"/>
        <v>0</v>
      </c>
      <c r="R199" s="183">
        <f t="shared" si="217"/>
        <v>0</v>
      </c>
      <c r="S199" s="183">
        <f t="shared" si="216"/>
        <v>0</v>
      </c>
      <c r="T199" s="183">
        <f t="shared" si="219"/>
        <v>0</v>
      </c>
      <c r="U199" s="183">
        <f t="shared" si="219"/>
        <v>0</v>
      </c>
      <c r="V199" s="183">
        <f t="shared" si="219"/>
        <v>0</v>
      </c>
      <c r="W199" s="183">
        <f t="shared" si="219"/>
        <v>0</v>
      </c>
      <c r="X199" s="183">
        <f t="shared" si="219"/>
        <v>0</v>
      </c>
      <c r="Y199" s="183">
        <f t="shared" si="219"/>
        <v>0</v>
      </c>
      <c r="Z199" s="183">
        <f t="shared" si="219"/>
        <v>0</v>
      </c>
      <c r="AA199" s="183">
        <f t="shared" si="216"/>
        <v>0</v>
      </c>
      <c r="AB199" s="183">
        <f t="shared" si="216"/>
        <v>0</v>
      </c>
      <c r="AC199" s="183">
        <f t="shared" si="216"/>
        <v>0</v>
      </c>
      <c r="AD199" s="183">
        <f t="shared" si="216"/>
        <v>0</v>
      </c>
      <c r="AE199" s="183">
        <f t="shared" si="216"/>
        <v>0</v>
      </c>
      <c r="AF199" s="196">
        <f t="shared" si="216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217"/>
        <v>0</v>
      </c>
      <c r="D200" s="183">
        <f t="shared" si="217"/>
        <v>0</v>
      </c>
      <c r="E200" s="183">
        <f t="shared" si="217"/>
        <v>0</v>
      </c>
      <c r="F200" s="183">
        <f t="shared" si="217"/>
        <v>0</v>
      </c>
      <c r="G200" s="183">
        <f t="shared" si="217"/>
        <v>0</v>
      </c>
      <c r="H200" s="183">
        <f t="shared" si="217"/>
        <v>0</v>
      </c>
      <c r="I200" s="183">
        <f t="shared" si="217"/>
        <v>0</v>
      </c>
      <c r="J200" s="183">
        <f t="shared" si="217"/>
        <v>0</v>
      </c>
      <c r="K200" s="183">
        <f t="shared" si="217"/>
        <v>0</v>
      </c>
      <c r="L200" s="183">
        <f t="shared" si="217"/>
        <v>0</v>
      </c>
      <c r="M200" s="183">
        <f t="shared" si="218"/>
        <v>0</v>
      </c>
      <c r="N200" s="183">
        <f t="shared" si="218"/>
        <v>0</v>
      </c>
      <c r="O200" s="183">
        <f t="shared" si="217"/>
        <v>0</v>
      </c>
      <c r="P200" s="183">
        <f t="shared" si="217"/>
        <v>0</v>
      </c>
      <c r="Q200" s="183">
        <f t="shared" si="217"/>
        <v>0</v>
      </c>
      <c r="R200" s="183">
        <f t="shared" si="217"/>
        <v>0</v>
      </c>
      <c r="S200" s="183">
        <f t="shared" si="216"/>
        <v>0</v>
      </c>
      <c r="T200" s="183">
        <f t="shared" si="219"/>
        <v>0</v>
      </c>
      <c r="U200" s="183">
        <f t="shared" si="219"/>
        <v>0</v>
      </c>
      <c r="V200" s="183">
        <f t="shared" si="219"/>
        <v>0</v>
      </c>
      <c r="W200" s="183">
        <f t="shared" si="219"/>
        <v>0</v>
      </c>
      <c r="X200" s="183">
        <f t="shared" si="219"/>
        <v>0</v>
      </c>
      <c r="Y200" s="183">
        <f t="shared" si="219"/>
        <v>0</v>
      </c>
      <c r="Z200" s="183">
        <f t="shared" si="219"/>
        <v>0</v>
      </c>
      <c r="AA200" s="183">
        <f t="shared" si="216"/>
        <v>0</v>
      </c>
      <c r="AB200" s="183">
        <f t="shared" si="216"/>
        <v>0</v>
      </c>
      <c r="AC200" s="183">
        <f t="shared" si="216"/>
        <v>0</v>
      </c>
      <c r="AD200" s="183">
        <f t="shared" si="216"/>
        <v>0</v>
      </c>
      <c r="AE200" s="183">
        <f t="shared" si="216"/>
        <v>0</v>
      </c>
      <c r="AF200" s="196">
        <f t="shared" si="216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217"/>
        <v>0</v>
      </c>
      <c r="D201" s="183">
        <f t="shared" si="217"/>
        <v>0</v>
      </c>
      <c r="E201" s="183">
        <f t="shared" si="217"/>
        <v>0</v>
      </c>
      <c r="F201" s="183">
        <f t="shared" si="217"/>
        <v>0</v>
      </c>
      <c r="G201" s="183">
        <f t="shared" si="217"/>
        <v>0</v>
      </c>
      <c r="H201" s="183">
        <f t="shared" si="217"/>
        <v>0</v>
      </c>
      <c r="I201" s="183">
        <f t="shared" si="217"/>
        <v>0</v>
      </c>
      <c r="J201" s="183">
        <f t="shared" si="217"/>
        <v>0</v>
      </c>
      <c r="K201" s="183">
        <f t="shared" si="217"/>
        <v>0</v>
      </c>
      <c r="L201" s="183">
        <f t="shared" si="217"/>
        <v>0</v>
      </c>
      <c r="M201" s="183">
        <f t="shared" si="218"/>
        <v>0</v>
      </c>
      <c r="N201" s="183">
        <f t="shared" si="218"/>
        <v>0</v>
      </c>
      <c r="O201" s="183">
        <f t="shared" si="217"/>
        <v>0</v>
      </c>
      <c r="P201" s="183">
        <f t="shared" si="217"/>
        <v>0</v>
      </c>
      <c r="Q201" s="183">
        <f t="shared" si="217"/>
        <v>0</v>
      </c>
      <c r="R201" s="183">
        <f t="shared" si="217"/>
        <v>0</v>
      </c>
      <c r="S201" s="183">
        <f t="shared" si="216"/>
        <v>0</v>
      </c>
      <c r="T201" s="183">
        <f t="shared" si="219"/>
        <v>0</v>
      </c>
      <c r="U201" s="183">
        <f t="shared" si="219"/>
        <v>0</v>
      </c>
      <c r="V201" s="183">
        <f t="shared" si="219"/>
        <v>0</v>
      </c>
      <c r="W201" s="183">
        <f t="shared" si="219"/>
        <v>0</v>
      </c>
      <c r="X201" s="183">
        <f t="shared" si="219"/>
        <v>0</v>
      </c>
      <c r="Y201" s="183">
        <f t="shared" si="219"/>
        <v>0</v>
      </c>
      <c r="Z201" s="183">
        <f t="shared" si="219"/>
        <v>0</v>
      </c>
      <c r="AA201" s="183">
        <f t="shared" si="216"/>
        <v>0</v>
      </c>
      <c r="AB201" s="183">
        <f t="shared" si="216"/>
        <v>0</v>
      </c>
      <c r="AC201" s="183">
        <f t="shared" si="216"/>
        <v>0</v>
      </c>
      <c r="AD201" s="183">
        <f t="shared" si="216"/>
        <v>0</v>
      </c>
      <c r="AE201" s="183">
        <f t="shared" si="216"/>
        <v>0</v>
      </c>
      <c r="AF201" s="196">
        <f t="shared" si="216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217"/>
        <v>0</v>
      </c>
      <c r="D202" s="183">
        <f t="shared" si="217"/>
        <v>0</v>
      </c>
      <c r="E202" s="183">
        <f t="shared" si="217"/>
        <v>0</v>
      </c>
      <c r="F202" s="183">
        <f t="shared" si="217"/>
        <v>0</v>
      </c>
      <c r="G202" s="183">
        <f t="shared" si="217"/>
        <v>0</v>
      </c>
      <c r="H202" s="183">
        <f t="shared" si="217"/>
        <v>0</v>
      </c>
      <c r="I202" s="183">
        <f t="shared" si="217"/>
        <v>0</v>
      </c>
      <c r="J202" s="183">
        <f t="shared" si="217"/>
        <v>0</v>
      </c>
      <c r="K202" s="183">
        <f t="shared" si="217"/>
        <v>0</v>
      </c>
      <c r="L202" s="183">
        <f t="shared" si="217"/>
        <v>0</v>
      </c>
      <c r="M202" s="183">
        <f t="shared" si="218"/>
        <v>0</v>
      </c>
      <c r="N202" s="183">
        <f t="shared" si="218"/>
        <v>0</v>
      </c>
      <c r="O202" s="183">
        <f t="shared" si="217"/>
        <v>0</v>
      </c>
      <c r="P202" s="183">
        <f t="shared" si="217"/>
        <v>0</v>
      </c>
      <c r="Q202" s="183">
        <f t="shared" si="217"/>
        <v>0</v>
      </c>
      <c r="R202" s="183">
        <f t="shared" si="217"/>
        <v>0</v>
      </c>
      <c r="S202" s="183">
        <f t="shared" si="216"/>
        <v>0</v>
      </c>
      <c r="T202" s="183">
        <f t="shared" si="219"/>
        <v>0</v>
      </c>
      <c r="U202" s="183">
        <f t="shared" si="219"/>
        <v>0</v>
      </c>
      <c r="V202" s="183">
        <f t="shared" si="219"/>
        <v>0</v>
      </c>
      <c r="W202" s="183">
        <f t="shared" si="219"/>
        <v>0</v>
      </c>
      <c r="X202" s="183">
        <f t="shared" si="219"/>
        <v>0</v>
      </c>
      <c r="Y202" s="183">
        <f t="shared" si="219"/>
        <v>0</v>
      </c>
      <c r="Z202" s="183">
        <f t="shared" si="219"/>
        <v>0</v>
      </c>
      <c r="AA202" s="183">
        <f t="shared" si="216"/>
        <v>0</v>
      </c>
      <c r="AB202" s="183">
        <f t="shared" si="216"/>
        <v>0</v>
      </c>
      <c r="AC202" s="183">
        <f t="shared" si="216"/>
        <v>0</v>
      </c>
      <c r="AD202" s="183">
        <f t="shared" si="216"/>
        <v>0</v>
      </c>
      <c r="AE202" s="183">
        <f t="shared" si="216"/>
        <v>0</v>
      </c>
      <c r="AF202" s="196">
        <f t="shared" si="216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217"/>
        <v>0</v>
      </c>
      <c r="D203" s="183">
        <f t="shared" si="217"/>
        <v>0</v>
      </c>
      <c r="E203" s="183">
        <f t="shared" si="217"/>
        <v>0</v>
      </c>
      <c r="F203" s="183">
        <f t="shared" si="217"/>
        <v>0</v>
      </c>
      <c r="G203" s="183">
        <f t="shared" si="217"/>
        <v>0</v>
      </c>
      <c r="H203" s="183">
        <f t="shared" si="217"/>
        <v>0</v>
      </c>
      <c r="I203" s="183">
        <f t="shared" si="217"/>
        <v>0</v>
      </c>
      <c r="J203" s="183">
        <f t="shared" si="217"/>
        <v>0</v>
      </c>
      <c r="K203" s="183">
        <f t="shared" si="217"/>
        <v>0</v>
      </c>
      <c r="L203" s="183">
        <f t="shared" si="217"/>
        <v>0</v>
      </c>
      <c r="M203" s="183">
        <f t="shared" si="218"/>
        <v>0</v>
      </c>
      <c r="N203" s="183">
        <f t="shared" si="218"/>
        <v>0</v>
      </c>
      <c r="O203" s="183">
        <f t="shared" si="217"/>
        <v>0</v>
      </c>
      <c r="P203" s="183">
        <f t="shared" si="217"/>
        <v>0</v>
      </c>
      <c r="Q203" s="183">
        <f t="shared" si="217"/>
        <v>0</v>
      </c>
      <c r="R203" s="183">
        <f t="shared" si="217"/>
        <v>0</v>
      </c>
      <c r="S203" s="183">
        <f t="shared" si="216"/>
        <v>0</v>
      </c>
      <c r="T203" s="183">
        <f t="shared" si="219"/>
        <v>0</v>
      </c>
      <c r="U203" s="183">
        <f t="shared" si="219"/>
        <v>0</v>
      </c>
      <c r="V203" s="183">
        <f t="shared" si="219"/>
        <v>0</v>
      </c>
      <c r="W203" s="183">
        <f t="shared" si="219"/>
        <v>0</v>
      </c>
      <c r="X203" s="183">
        <f t="shared" si="219"/>
        <v>0</v>
      </c>
      <c r="Y203" s="183">
        <f t="shared" si="219"/>
        <v>0</v>
      </c>
      <c r="Z203" s="183">
        <f t="shared" si="219"/>
        <v>0</v>
      </c>
      <c r="AA203" s="183">
        <f t="shared" si="216"/>
        <v>0</v>
      </c>
      <c r="AB203" s="183">
        <f t="shared" si="216"/>
        <v>0</v>
      </c>
      <c r="AC203" s="183">
        <f t="shared" si="216"/>
        <v>0</v>
      </c>
      <c r="AD203" s="183">
        <f t="shared" si="216"/>
        <v>0</v>
      </c>
      <c r="AE203" s="183">
        <f t="shared" si="216"/>
        <v>0</v>
      </c>
      <c r="AF203" s="196">
        <f t="shared" si="216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217"/>
        <v>0</v>
      </c>
      <c r="D204" s="183">
        <f t="shared" si="217"/>
        <v>0</v>
      </c>
      <c r="E204" s="183">
        <f t="shared" si="217"/>
        <v>0</v>
      </c>
      <c r="F204" s="183">
        <f t="shared" si="217"/>
        <v>0</v>
      </c>
      <c r="G204" s="183">
        <f t="shared" si="217"/>
        <v>0</v>
      </c>
      <c r="H204" s="183">
        <f t="shared" si="217"/>
        <v>0</v>
      </c>
      <c r="I204" s="183">
        <f t="shared" si="217"/>
        <v>0</v>
      </c>
      <c r="J204" s="183">
        <f t="shared" si="217"/>
        <v>0</v>
      </c>
      <c r="K204" s="183">
        <f t="shared" si="217"/>
        <v>0</v>
      </c>
      <c r="L204" s="183">
        <f t="shared" si="217"/>
        <v>0</v>
      </c>
      <c r="M204" s="183">
        <f t="shared" si="218"/>
        <v>0</v>
      </c>
      <c r="N204" s="183">
        <f t="shared" si="218"/>
        <v>0</v>
      </c>
      <c r="O204" s="183">
        <f t="shared" si="217"/>
        <v>0</v>
      </c>
      <c r="P204" s="183">
        <f t="shared" si="217"/>
        <v>0</v>
      </c>
      <c r="Q204" s="183">
        <f t="shared" si="217"/>
        <v>0</v>
      </c>
      <c r="R204" s="183">
        <f t="shared" si="217"/>
        <v>0</v>
      </c>
      <c r="S204" s="183">
        <f t="shared" si="216"/>
        <v>0</v>
      </c>
      <c r="T204" s="183">
        <f t="shared" si="219"/>
        <v>0</v>
      </c>
      <c r="U204" s="183">
        <f t="shared" si="219"/>
        <v>0</v>
      </c>
      <c r="V204" s="183">
        <f t="shared" si="219"/>
        <v>0</v>
      </c>
      <c r="W204" s="183">
        <f t="shared" si="219"/>
        <v>0</v>
      </c>
      <c r="X204" s="183">
        <f t="shared" si="219"/>
        <v>0</v>
      </c>
      <c r="Y204" s="183">
        <f t="shared" si="219"/>
        <v>0</v>
      </c>
      <c r="Z204" s="183">
        <f t="shared" si="219"/>
        <v>0</v>
      </c>
      <c r="AA204" s="183">
        <f t="shared" si="216"/>
        <v>0</v>
      </c>
      <c r="AB204" s="183">
        <f t="shared" si="216"/>
        <v>0</v>
      </c>
      <c r="AC204" s="183">
        <f t="shared" si="216"/>
        <v>0</v>
      </c>
      <c r="AD204" s="183">
        <f t="shared" si="216"/>
        <v>0</v>
      </c>
      <c r="AE204" s="183">
        <f t="shared" si="216"/>
        <v>0</v>
      </c>
      <c r="AF204" s="196">
        <f t="shared" si="216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217"/>
        <v>0</v>
      </c>
      <c r="D205" s="183">
        <f t="shared" si="217"/>
        <v>0</v>
      </c>
      <c r="E205" s="183">
        <f t="shared" si="217"/>
        <v>0</v>
      </c>
      <c r="F205" s="183">
        <f t="shared" si="217"/>
        <v>0</v>
      </c>
      <c r="G205" s="183">
        <f t="shared" si="217"/>
        <v>0</v>
      </c>
      <c r="H205" s="183">
        <f t="shared" si="217"/>
        <v>0</v>
      </c>
      <c r="I205" s="183">
        <f t="shared" si="217"/>
        <v>0</v>
      </c>
      <c r="J205" s="183">
        <f t="shared" si="217"/>
        <v>0</v>
      </c>
      <c r="K205" s="183">
        <f t="shared" si="217"/>
        <v>0</v>
      </c>
      <c r="L205" s="183">
        <f t="shared" si="217"/>
        <v>0</v>
      </c>
      <c r="M205" s="183">
        <f t="shared" si="218"/>
        <v>0</v>
      </c>
      <c r="N205" s="183">
        <f t="shared" si="218"/>
        <v>0</v>
      </c>
      <c r="O205" s="183">
        <f t="shared" si="217"/>
        <v>0</v>
      </c>
      <c r="P205" s="183">
        <f t="shared" si="217"/>
        <v>0</v>
      </c>
      <c r="Q205" s="183">
        <f t="shared" si="217"/>
        <v>0</v>
      </c>
      <c r="R205" s="183">
        <f t="shared" si="217"/>
        <v>0</v>
      </c>
      <c r="S205" s="183">
        <f t="shared" si="216"/>
        <v>0</v>
      </c>
      <c r="T205" s="183">
        <f t="shared" si="219"/>
        <v>0</v>
      </c>
      <c r="U205" s="183">
        <f t="shared" si="219"/>
        <v>0</v>
      </c>
      <c r="V205" s="183">
        <f t="shared" si="219"/>
        <v>0</v>
      </c>
      <c r="W205" s="183">
        <f t="shared" si="219"/>
        <v>0</v>
      </c>
      <c r="X205" s="183">
        <f t="shared" si="219"/>
        <v>0</v>
      </c>
      <c r="Y205" s="183">
        <f t="shared" si="219"/>
        <v>0</v>
      </c>
      <c r="Z205" s="183">
        <f t="shared" si="219"/>
        <v>0</v>
      </c>
      <c r="AA205" s="183">
        <f t="shared" si="216"/>
        <v>0</v>
      </c>
      <c r="AB205" s="183">
        <f t="shared" si="216"/>
        <v>0</v>
      </c>
      <c r="AC205" s="183">
        <f t="shared" si="216"/>
        <v>0</v>
      </c>
      <c r="AD205" s="183">
        <f t="shared" si="216"/>
        <v>0</v>
      </c>
      <c r="AE205" s="183">
        <f t="shared" si="216"/>
        <v>0</v>
      </c>
      <c r="AF205" s="196">
        <f t="shared" si="216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217"/>
        <v>0</v>
      </c>
      <c r="D206" s="183">
        <f t="shared" si="217"/>
        <v>0</v>
      </c>
      <c r="E206" s="183">
        <f t="shared" si="217"/>
        <v>0</v>
      </c>
      <c r="F206" s="183">
        <f t="shared" si="217"/>
        <v>0</v>
      </c>
      <c r="G206" s="183">
        <f t="shared" si="217"/>
        <v>0</v>
      </c>
      <c r="H206" s="183">
        <f t="shared" si="217"/>
        <v>0</v>
      </c>
      <c r="I206" s="183">
        <f t="shared" si="217"/>
        <v>0</v>
      </c>
      <c r="J206" s="183">
        <f t="shared" si="217"/>
        <v>0</v>
      </c>
      <c r="K206" s="183">
        <f t="shared" si="217"/>
        <v>0</v>
      </c>
      <c r="L206" s="183">
        <f t="shared" si="217"/>
        <v>0</v>
      </c>
      <c r="M206" s="183">
        <f t="shared" si="218"/>
        <v>0</v>
      </c>
      <c r="N206" s="183">
        <f t="shared" si="218"/>
        <v>0</v>
      </c>
      <c r="O206" s="183">
        <f t="shared" si="217"/>
        <v>0</v>
      </c>
      <c r="P206" s="183">
        <f t="shared" si="217"/>
        <v>0</v>
      </c>
      <c r="Q206" s="183">
        <f t="shared" si="217"/>
        <v>0</v>
      </c>
      <c r="R206" s="183">
        <f t="shared" si="217"/>
        <v>0</v>
      </c>
      <c r="S206" s="183">
        <f t="shared" si="216"/>
        <v>0</v>
      </c>
      <c r="T206" s="183">
        <f t="shared" si="219"/>
        <v>0</v>
      </c>
      <c r="U206" s="183">
        <f t="shared" si="219"/>
        <v>0</v>
      </c>
      <c r="V206" s="183">
        <f t="shared" si="219"/>
        <v>0</v>
      </c>
      <c r="W206" s="183">
        <f t="shared" si="219"/>
        <v>0</v>
      </c>
      <c r="X206" s="183">
        <f t="shared" si="219"/>
        <v>0</v>
      </c>
      <c r="Y206" s="183">
        <f t="shared" si="219"/>
        <v>0</v>
      </c>
      <c r="Z206" s="183">
        <f t="shared" si="219"/>
        <v>0</v>
      </c>
      <c r="AA206" s="183">
        <f t="shared" si="216"/>
        <v>0</v>
      </c>
      <c r="AB206" s="183">
        <f t="shared" si="216"/>
        <v>0</v>
      </c>
      <c r="AC206" s="183">
        <f t="shared" si="216"/>
        <v>0</v>
      </c>
      <c r="AD206" s="183">
        <f t="shared" si="216"/>
        <v>0</v>
      </c>
      <c r="AE206" s="183">
        <f t="shared" si="216"/>
        <v>0</v>
      </c>
      <c r="AF206" s="196">
        <f t="shared" si="216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217"/>
        <v>0</v>
      </c>
      <c r="D207" s="183">
        <f t="shared" si="217"/>
        <v>0</v>
      </c>
      <c r="E207" s="183">
        <f t="shared" si="217"/>
        <v>0</v>
      </c>
      <c r="F207" s="183">
        <f t="shared" si="217"/>
        <v>0</v>
      </c>
      <c r="G207" s="183">
        <f t="shared" si="217"/>
        <v>0</v>
      </c>
      <c r="H207" s="183">
        <f t="shared" si="217"/>
        <v>0</v>
      </c>
      <c r="I207" s="183">
        <f t="shared" si="217"/>
        <v>0</v>
      </c>
      <c r="J207" s="183">
        <f t="shared" si="217"/>
        <v>0</v>
      </c>
      <c r="K207" s="183">
        <f t="shared" si="217"/>
        <v>0</v>
      </c>
      <c r="L207" s="183">
        <f t="shared" si="217"/>
        <v>0</v>
      </c>
      <c r="M207" s="183">
        <f t="shared" si="218"/>
        <v>0</v>
      </c>
      <c r="N207" s="183">
        <f t="shared" si="218"/>
        <v>0</v>
      </c>
      <c r="O207" s="183">
        <f t="shared" si="217"/>
        <v>0</v>
      </c>
      <c r="P207" s="183">
        <f t="shared" si="217"/>
        <v>0</v>
      </c>
      <c r="Q207" s="183">
        <f t="shared" si="217"/>
        <v>0</v>
      </c>
      <c r="R207" s="183">
        <f t="shared" si="217"/>
        <v>0</v>
      </c>
      <c r="S207" s="183">
        <f t="shared" si="216"/>
        <v>0</v>
      </c>
      <c r="T207" s="183">
        <f t="shared" si="219"/>
        <v>0</v>
      </c>
      <c r="U207" s="183">
        <f t="shared" si="219"/>
        <v>0</v>
      </c>
      <c r="V207" s="183">
        <f t="shared" si="219"/>
        <v>0</v>
      </c>
      <c r="W207" s="183">
        <f t="shared" si="219"/>
        <v>0</v>
      </c>
      <c r="X207" s="183">
        <f t="shared" si="219"/>
        <v>0</v>
      </c>
      <c r="Y207" s="183">
        <f t="shared" si="219"/>
        <v>0</v>
      </c>
      <c r="Z207" s="183">
        <f t="shared" si="219"/>
        <v>0</v>
      </c>
      <c r="AA207" s="183">
        <f t="shared" si="216"/>
        <v>0</v>
      </c>
      <c r="AB207" s="183">
        <f t="shared" si="216"/>
        <v>0</v>
      </c>
      <c r="AC207" s="183">
        <f t="shared" si="216"/>
        <v>0</v>
      </c>
      <c r="AD207" s="183">
        <f t="shared" si="216"/>
        <v>0</v>
      </c>
      <c r="AE207" s="183">
        <f t="shared" si="216"/>
        <v>0</v>
      </c>
      <c r="AF207" s="196">
        <f t="shared" si="216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217"/>
        <v>0</v>
      </c>
      <c r="D208" s="183">
        <f t="shared" si="217"/>
        <v>0</v>
      </c>
      <c r="E208" s="183">
        <f t="shared" si="217"/>
        <v>0</v>
      </c>
      <c r="F208" s="183">
        <f t="shared" si="217"/>
        <v>0</v>
      </c>
      <c r="G208" s="183">
        <f t="shared" si="217"/>
        <v>0</v>
      </c>
      <c r="H208" s="183">
        <f t="shared" si="217"/>
        <v>0</v>
      </c>
      <c r="I208" s="183">
        <f t="shared" si="217"/>
        <v>0</v>
      </c>
      <c r="J208" s="183">
        <f t="shared" si="217"/>
        <v>0</v>
      </c>
      <c r="K208" s="183">
        <f t="shared" si="217"/>
        <v>0</v>
      </c>
      <c r="L208" s="183">
        <f t="shared" si="217"/>
        <v>0</v>
      </c>
      <c r="M208" s="183">
        <f t="shared" si="218"/>
        <v>0</v>
      </c>
      <c r="N208" s="183">
        <f t="shared" si="218"/>
        <v>0</v>
      </c>
      <c r="O208" s="183">
        <f t="shared" si="217"/>
        <v>0</v>
      </c>
      <c r="P208" s="183">
        <f t="shared" si="217"/>
        <v>0</v>
      </c>
      <c r="Q208" s="183">
        <f t="shared" si="217"/>
        <v>0</v>
      </c>
      <c r="R208" s="183">
        <f t="shared" si="217"/>
        <v>0</v>
      </c>
      <c r="S208" s="183">
        <f t="shared" si="216"/>
        <v>0</v>
      </c>
      <c r="T208" s="183">
        <f t="shared" si="219"/>
        <v>0</v>
      </c>
      <c r="U208" s="183">
        <f t="shared" si="219"/>
        <v>0</v>
      </c>
      <c r="V208" s="183">
        <f t="shared" si="219"/>
        <v>0</v>
      </c>
      <c r="W208" s="183">
        <f t="shared" si="219"/>
        <v>0</v>
      </c>
      <c r="X208" s="183">
        <f t="shared" si="219"/>
        <v>0</v>
      </c>
      <c r="Y208" s="183">
        <f t="shared" si="219"/>
        <v>0</v>
      </c>
      <c r="Z208" s="183">
        <f t="shared" si="219"/>
        <v>0</v>
      </c>
      <c r="AA208" s="183">
        <f t="shared" si="216"/>
        <v>0</v>
      </c>
      <c r="AB208" s="183">
        <f t="shared" si="216"/>
        <v>0</v>
      </c>
      <c r="AC208" s="183">
        <f t="shared" si="216"/>
        <v>0</v>
      </c>
      <c r="AD208" s="183">
        <f t="shared" si="216"/>
        <v>0</v>
      </c>
      <c r="AE208" s="183">
        <f t="shared" si="216"/>
        <v>0</v>
      </c>
      <c r="AF208" s="196">
        <f t="shared" si="216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217"/>
        <v>0</v>
      </c>
      <c r="D209" s="183">
        <f t="shared" si="217"/>
        <v>0</v>
      </c>
      <c r="E209" s="183">
        <f t="shared" si="217"/>
        <v>0</v>
      </c>
      <c r="F209" s="183">
        <f t="shared" si="217"/>
        <v>0</v>
      </c>
      <c r="G209" s="183">
        <f t="shared" si="217"/>
        <v>0</v>
      </c>
      <c r="H209" s="183">
        <f t="shared" si="217"/>
        <v>0</v>
      </c>
      <c r="I209" s="183">
        <f t="shared" si="217"/>
        <v>0</v>
      </c>
      <c r="J209" s="183">
        <f t="shared" si="217"/>
        <v>0</v>
      </c>
      <c r="K209" s="183">
        <f t="shared" si="217"/>
        <v>0</v>
      </c>
      <c r="L209" s="183">
        <f t="shared" si="217"/>
        <v>0</v>
      </c>
      <c r="M209" s="183">
        <f t="shared" si="218"/>
        <v>0</v>
      </c>
      <c r="N209" s="183">
        <f t="shared" si="218"/>
        <v>0</v>
      </c>
      <c r="O209" s="183">
        <f t="shared" si="217"/>
        <v>0</v>
      </c>
      <c r="P209" s="183">
        <f t="shared" si="217"/>
        <v>0</v>
      </c>
      <c r="Q209" s="183">
        <f t="shared" si="217"/>
        <v>0</v>
      </c>
      <c r="R209" s="183">
        <f t="shared" si="217"/>
        <v>0</v>
      </c>
      <c r="S209" s="183">
        <f t="shared" si="216"/>
        <v>0</v>
      </c>
      <c r="T209" s="183">
        <f t="shared" si="219"/>
        <v>0</v>
      </c>
      <c r="U209" s="183">
        <f t="shared" si="219"/>
        <v>0</v>
      </c>
      <c r="V209" s="183">
        <f t="shared" si="219"/>
        <v>0</v>
      </c>
      <c r="W209" s="183">
        <f t="shared" si="219"/>
        <v>0</v>
      </c>
      <c r="X209" s="183">
        <f t="shared" si="219"/>
        <v>0</v>
      </c>
      <c r="Y209" s="183">
        <f t="shared" si="219"/>
        <v>0</v>
      </c>
      <c r="Z209" s="183">
        <f t="shared" si="219"/>
        <v>0</v>
      </c>
      <c r="AA209" s="183">
        <f t="shared" si="216"/>
        <v>0</v>
      </c>
      <c r="AB209" s="183">
        <f t="shared" si="216"/>
        <v>0</v>
      </c>
      <c r="AC209" s="183">
        <f t="shared" si="216"/>
        <v>0</v>
      </c>
      <c r="AD209" s="183">
        <f t="shared" si="216"/>
        <v>0</v>
      </c>
      <c r="AE209" s="183">
        <f t="shared" si="216"/>
        <v>0</v>
      </c>
      <c r="AF209" s="196">
        <f t="shared" si="216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217"/>
        <v>0</v>
      </c>
      <c r="D210" s="183">
        <f t="shared" si="217"/>
        <v>0</v>
      </c>
      <c r="E210" s="183">
        <f t="shared" si="217"/>
        <v>0</v>
      </c>
      <c r="F210" s="183">
        <f t="shared" si="217"/>
        <v>0</v>
      </c>
      <c r="G210" s="183">
        <f t="shared" si="217"/>
        <v>0</v>
      </c>
      <c r="H210" s="183">
        <f t="shared" si="217"/>
        <v>0</v>
      </c>
      <c r="I210" s="183">
        <f t="shared" si="217"/>
        <v>0</v>
      </c>
      <c r="J210" s="183">
        <f t="shared" si="217"/>
        <v>0</v>
      </c>
      <c r="K210" s="183">
        <f t="shared" si="217"/>
        <v>0</v>
      </c>
      <c r="L210" s="183">
        <f t="shared" si="217"/>
        <v>0</v>
      </c>
      <c r="M210" s="183">
        <f t="shared" si="218"/>
        <v>0</v>
      </c>
      <c r="N210" s="183">
        <f t="shared" si="218"/>
        <v>0</v>
      </c>
      <c r="O210" s="183">
        <f t="shared" si="217"/>
        <v>0</v>
      </c>
      <c r="P210" s="183">
        <f t="shared" si="217"/>
        <v>0</v>
      </c>
      <c r="Q210" s="183">
        <f t="shared" si="217"/>
        <v>0</v>
      </c>
      <c r="R210" s="183">
        <f t="shared" si="217"/>
        <v>0</v>
      </c>
      <c r="S210" s="183">
        <f t="shared" si="216"/>
        <v>0</v>
      </c>
      <c r="T210" s="183">
        <f t="shared" si="219"/>
        <v>0</v>
      </c>
      <c r="U210" s="183">
        <f t="shared" si="219"/>
        <v>0</v>
      </c>
      <c r="V210" s="183">
        <f t="shared" si="219"/>
        <v>0</v>
      </c>
      <c r="W210" s="183">
        <f t="shared" si="219"/>
        <v>0</v>
      </c>
      <c r="X210" s="183">
        <f t="shared" si="219"/>
        <v>0</v>
      </c>
      <c r="Y210" s="183">
        <f t="shared" si="219"/>
        <v>0</v>
      </c>
      <c r="Z210" s="183">
        <f t="shared" si="219"/>
        <v>0</v>
      </c>
      <c r="AA210" s="183">
        <f t="shared" si="216"/>
        <v>0</v>
      </c>
      <c r="AB210" s="183">
        <f t="shared" si="216"/>
        <v>0</v>
      </c>
      <c r="AC210" s="183">
        <f t="shared" si="216"/>
        <v>0</v>
      </c>
      <c r="AD210" s="183">
        <f t="shared" si="216"/>
        <v>0</v>
      </c>
      <c r="AE210" s="183">
        <f t="shared" si="216"/>
        <v>0</v>
      </c>
      <c r="AF210" s="196">
        <f t="shared" si="216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217"/>
        <v>0</v>
      </c>
      <c r="D211" s="183">
        <f t="shared" si="217"/>
        <v>0</v>
      </c>
      <c r="E211" s="183">
        <f t="shared" si="217"/>
        <v>0</v>
      </c>
      <c r="F211" s="183">
        <f t="shared" si="217"/>
        <v>0</v>
      </c>
      <c r="G211" s="183">
        <f t="shared" si="217"/>
        <v>0</v>
      </c>
      <c r="H211" s="183">
        <f t="shared" si="217"/>
        <v>0</v>
      </c>
      <c r="I211" s="183">
        <f t="shared" si="217"/>
        <v>0</v>
      </c>
      <c r="J211" s="183">
        <f t="shared" si="217"/>
        <v>0</v>
      </c>
      <c r="K211" s="183">
        <f t="shared" si="217"/>
        <v>0</v>
      </c>
      <c r="L211" s="183">
        <f t="shared" si="217"/>
        <v>0</v>
      </c>
      <c r="M211" s="183">
        <f t="shared" si="218"/>
        <v>0</v>
      </c>
      <c r="N211" s="183">
        <f t="shared" si="218"/>
        <v>0</v>
      </c>
      <c r="O211" s="183">
        <f t="shared" si="217"/>
        <v>0</v>
      </c>
      <c r="P211" s="183">
        <f t="shared" si="217"/>
        <v>0</v>
      </c>
      <c r="Q211" s="183">
        <f t="shared" si="217"/>
        <v>0</v>
      </c>
      <c r="R211" s="183">
        <f t="shared" ref="C211:R226" si="220">Q211</f>
        <v>0</v>
      </c>
      <c r="S211" s="183">
        <f t="shared" si="216"/>
        <v>0</v>
      </c>
      <c r="T211" s="183">
        <f t="shared" si="219"/>
        <v>0</v>
      </c>
      <c r="U211" s="183">
        <f t="shared" si="219"/>
        <v>0</v>
      </c>
      <c r="V211" s="183">
        <f t="shared" si="219"/>
        <v>0</v>
      </c>
      <c r="W211" s="183">
        <f t="shared" si="219"/>
        <v>0</v>
      </c>
      <c r="X211" s="183">
        <f t="shared" si="219"/>
        <v>0</v>
      </c>
      <c r="Y211" s="183">
        <f t="shared" si="219"/>
        <v>0</v>
      </c>
      <c r="Z211" s="183">
        <f t="shared" si="219"/>
        <v>0</v>
      </c>
      <c r="AA211" s="183">
        <f t="shared" si="216"/>
        <v>0</v>
      </c>
      <c r="AB211" s="183">
        <f t="shared" si="216"/>
        <v>0</v>
      </c>
      <c r="AC211" s="183">
        <f t="shared" si="216"/>
        <v>0</v>
      </c>
      <c r="AD211" s="183">
        <f t="shared" si="216"/>
        <v>0</v>
      </c>
      <c r="AE211" s="183">
        <f t="shared" si="216"/>
        <v>0</v>
      </c>
      <c r="AF211" s="196">
        <f t="shared" si="216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220"/>
        <v>0</v>
      </c>
      <c r="D212" s="183">
        <f t="shared" si="220"/>
        <v>0</v>
      </c>
      <c r="E212" s="183">
        <f t="shared" si="220"/>
        <v>0</v>
      </c>
      <c r="F212" s="183">
        <f t="shared" si="220"/>
        <v>0</v>
      </c>
      <c r="G212" s="183">
        <f t="shared" si="220"/>
        <v>0</v>
      </c>
      <c r="H212" s="183">
        <f t="shared" si="220"/>
        <v>0</v>
      </c>
      <c r="I212" s="183">
        <f t="shared" si="220"/>
        <v>0</v>
      </c>
      <c r="J212" s="183">
        <f t="shared" si="220"/>
        <v>0</v>
      </c>
      <c r="K212" s="183">
        <f t="shared" si="220"/>
        <v>0</v>
      </c>
      <c r="L212" s="183">
        <f t="shared" si="220"/>
        <v>0</v>
      </c>
      <c r="M212" s="183">
        <f t="shared" ref="M212:N227" si="221">L212</f>
        <v>0</v>
      </c>
      <c r="N212" s="183">
        <f t="shared" ref="N212:N226" si="222">M212</f>
        <v>0</v>
      </c>
      <c r="O212" s="183">
        <f t="shared" si="220"/>
        <v>0</v>
      </c>
      <c r="P212" s="183">
        <f t="shared" si="220"/>
        <v>0</v>
      </c>
      <c r="Q212" s="183">
        <f t="shared" si="220"/>
        <v>0</v>
      </c>
      <c r="R212" s="183">
        <f t="shared" si="220"/>
        <v>0</v>
      </c>
      <c r="S212" s="183">
        <f t="shared" si="216"/>
        <v>0</v>
      </c>
      <c r="T212" s="183">
        <f t="shared" si="219"/>
        <v>0</v>
      </c>
      <c r="U212" s="183">
        <f t="shared" si="219"/>
        <v>0</v>
      </c>
      <c r="V212" s="183">
        <f t="shared" si="219"/>
        <v>0</v>
      </c>
      <c r="W212" s="183">
        <f t="shared" si="219"/>
        <v>0</v>
      </c>
      <c r="X212" s="183">
        <f t="shared" si="219"/>
        <v>0</v>
      </c>
      <c r="Y212" s="183">
        <f t="shared" si="219"/>
        <v>0</v>
      </c>
      <c r="Z212" s="183">
        <f t="shared" si="219"/>
        <v>0</v>
      </c>
      <c r="AA212" s="183">
        <f t="shared" si="216"/>
        <v>0</v>
      </c>
      <c r="AB212" s="183">
        <f t="shared" si="216"/>
        <v>0</v>
      </c>
      <c r="AC212" s="183">
        <f t="shared" si="216"/>
        <v>0</v>
      </c>
      <c r="AD212" s="183">
        <f t="shared" si="216"/>
        <v>0</v>
      </c>
      <c r="AE212" s="183">
        <f t="shared" si="216"/>
        <v>0</v>
      </c>
      <c r="AF212" s="196">
        <f t="shared" si="216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220"/>
        <v>0</v>
      </c>
      <c r="D213" s="183">
        <f t="shared" si="220"/>
        <v>0</v>
      </c>
      <c r="E213" s="183">
        <f t="shared" si="220"/>
        <v>0</v>
      </c>
      <c r="F213" s="183">
        <f t="shared" si="220"/>
        <v>0</v>
      </c>
      <c r="G213" s="183">
        <f t="shared" si="220"/>
        <v>0</v>
      </c>
      <c r="H213" s="183">
        <f t="shared" si="220"/>
        <v>0</v>
      </c>
      <c r="I213" s="183">
        <f t="shared" si="220"/>
        <v>0</v>
      </c>
      <c r="J213" s="183">
        <f t="shared" si="220"/>
        <v>0</v>
      </c>
      <c r="K213" s="183">
        <f t="shared" si="220"/>
        <v>0</v>
      </c>
      <c r="L213" s="183">
        <f t="shared" si="220"/>
        <v>0</v>
      </c>
      <c r="M213" s="183">
        <f t="shared" si="221"/>
        <v>0</v>
      </c>
      <c r="N213" s="183">
        <f t="shared" si="222"/>
        <v>0</v>
      </c>
      <c r="O213" s="183">
        <f t="shared" si="220"/>
        <v>0</v>
      </c>
      <c r="P213" s="183">
        <f t="shared" si="220"/>
        <v>0</v>
      </c>
      <c r="Q213" s="183">
        <f t="shared" si="220"/>
        <v>0</v>
      </c>
      <c r="R213" s="183">
        <f t="shared" si="220"/>
        <v>0</v>
      </c>
      <c r="S213" s="183">
        <f t="shared" si="216"/>
        <v>0</v>
      </c>
      <c r="T213" s="183">
        <f t="shared" si="219"/>
        <v>0</v>
      </c>
      <c r="U213" s="183">
        <f t="shared" si="219"/>
        <v>0</v>
      </c>
      <c r="V213" s="183">
        <f t="shared" si="219"/>
        <v>0</v>
      </c>
      <c r="W213" s="183">
        <f t="shared" si="219"/>
        <v>0</v>
      </c>
      <c r="X213" s="183">
        <f t="shared" si="219"/>
        <v>0</v>
      </c>
      <c r="Y213" s="183">
        <f t="shared" si="219"/>
        <v>0</v>
      </c>
      <c r="Z213" s="183">
        <f t="shared" si="219"/>
        <v>0</v>
      </c>
      <c r="AA213" s="183">
        <f t="shared" ref="W213:AF225" si="223">Z213</f>
        <v>0</v>
      </c>
      <c r="AB213" s="183">
        <f t="shared" si="223"/>
        <v>0</v>
      </c>
      <c r="AC213" s="183">
        <f t="shared" si="223"/>
        <v>0</v>
      </c>
      <c r="AD213" s="183">
        <f t="shared" si="223"/>
        <v>0</v>
      </c>
      <c r="AE213" s="183">
        <f t="shared" si="223"/>
        <v>0</v>
      </c>
      <c r="AF213" s="196">
        <f t="shared" si="223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220"/>
        <v>0</v>
      </c>
      <c r="D214" s="183">
        <f t="shared" si="220"/>
        <v>0</v>
      </c>
      <c r="E214" s="183">
        <f t="shared" si="220"/>
        <v>0</v>
      </c>
      <c r="F214" s="183">
        <f t="shared" si="220"/>
        <v>0</v>
      </c>
      <c r="G214" s="183">
        <f t="shared" si="220"/>
        <v>0</v>
      </c>
      <c r="H214" s="183">
        <f t="shared" si="220"/>
        <v>0</v>
      </c>
      <c r="I214" s="183">
        <f t="shared" si="220"/>
        <v>0</v>
      </c>
      <c r="J214" s="183">
        <f t="shared" si="220"/>
        <v>0</v>
      </c>
      <c r="K214" s="183">
        <f t="shared" si="220"/>
        <v>0</v>
      </c>
      <c r="L214" s="183">
        <f t="shared" si="220"/>
        <v>0</v>
      </c>
      <c r="M214" s="183">
        <f t="shared" si="221"/>
        <v>0</v>
      </c>
      <c r="N214" s="183">
        <f t="shared" si="222"/>
        <v>0</v>
      </c>
      <c r="O214" s="183">
        <f t="shared" si="220"/>
        <v>0</v>
      </c>
      <c r="P214" s="183">
        <f t="shared" si="220"/>
        <v>0</v>
      </c>
      <c r="Q214" s="183">
        <f t="shared" si="220"/>
        <v>0</v>
      </c>
      <c r="R214" s="183">
        <f t="shared" si="220"/>
        <v>0</v>
      </c>
      <c r="S214" s="183">
        <f t="shared" ref="S214:AF239" si="224">R214</f>
        <v>0</v>
      </c>
      <c r="T214" s="183">
        <f t="shared" si="224"/>
        <v>0</v>
      </c>
      <c r="U214" s="183">
        <f t="shared" si="219"/>
        <v>0</v>
      </c>
      <c r="V214" s="183">
        <f t="shared" si="219"/>
        <v>0</v>
      </c>
      <c r="W214" s="183">
        <f t="shared" si="219"/>
        <v>0</v>
      </c>
      <c r="X214" s="183">
        <f t="shared" si="219"/>
        <v>0</v>
      </c>
      <c r="Y214" s="183">
        <f t="shared" si="219"/>
        <v>0</v>
      </c>
      <c r="Z214" s="183">
        <f t="shared" si="219"/>
        <v>0</v>
      </c>
      <c r="AA214" s="183">
        <f t="shared" si="223"/>
        <v>0</v>
      </c>
      <c r="AB214" s="183">
        <f t="shared" si="223"/>
        <v>0</v>
      </c>
      <c r="AC214" s="183">
        <f t="shared" si="223"/>
        <v>0</v>
      </c>
      <c r="AD214" s="183">
        <f t="shared" si="223"/>
        <v>0</v>
      </c>
      <c r="AE214" s="183">
        <f t="shared" si="223"/>
        <v>0</v>
      </c>
      <c r="AF214" s="196">
        <f t="shared" si="223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220"/>
        <v>0</v>
      </c>
      <c r="D215" s="183">
        <f t="shared" si="220"/>
        <v>0</v>
      </c>
      <c r="E215" s="183">
        <f t="shared" si="220"/>
        <v>0</v>
      </c>
      <c r="F215" s="183">
        <f t="shared" si="220"/>
        <v>0</v>
      </c>
      <c r="G215" s="183">
        <f t="shared" si="220"/>
        <v>0</v>
      </c>
      <c r="H215" s="183">
        <f t="shared" si="220"/>
        <v>0</v>
      </c>
      <c r="I215" s="183">
        <f t="shared" si="220"/>
        <v>0</v>
      </c>
      <c r="J215" s="183">
        <f t="shared" si="220"/>
        <v>0</v>
      </c>
      <c r="K215" s="183">
        <f t="shared" si="220"/>
        <v>0</v>
      </c>
      <c r="L215" s="183">
        <f t="shared" si="220"/>
        <v>0</v>
      </c>
      <c r="M215" s="183">
        <f t="shared" si="221"/>
        <v>0</v>
      </c>
      <c r="N215" s="183">
        <f t="shared" si="222"/>
        <v>0</v>
      </c>
      <c r="O215" s="183">
        <f t="shared" si="220"/>
        <v>0</v>
      </c>
      <c r="P215" s="183">
        <f t="shared" si="220"/>
        <v>0</v>
      </c>
      <c r="Q215" s="183">
        <f t="shared" si="220"/>
        <v>0</v>
      </c>
      <c r="R215" s="183">
        <f t="shared" si="220"/>
        <v>0</v>
      </c>
      <c r="S215" s="183">
        <f t="shared" si="224"/>
        <v>0</v>
      </c>
      <c r="T215" s="183">
        <f t="shared" si="224"/>
        <v>0</v>
      </c>
      <c r="U215" s="183">
        <f t="shared" ref="U215:Z240" si="225">T215</f>
        <v>0</v>
      </c>
      <c r="V215" s="183">
        <f t="shared" si="225"/>
        <v>0</v>
      </c>
      <c r="W215" s="183">
        <f t="shared" si="225"/>
        <v>0</v>
      </c>
      <c r="X215" s="183">
        <f t="shared" si="225"/>
        <v>0</v>
      </c>
      <c r="Y215" s="183">
        <f t="shared" si="225"/>
        <v>0</v>
      </c>
      <c r="Z215" s="183">
        <f t="shared" si="225"/>
        <v>0</v>
      </c>
      <c r="AA215" s="183">
        <f t="shared" si="223"/>
        <v>0</v>
      </c>
      <c r="AB215" s="183">
        <f t="shared" si="223"/>
        <v>0</v>
      </c>
      <c r="AC215" s="183">
        <f t="shared" si="223"/>
        <v>0</v>
      </c>
      <c r="AD215" s="183">
        <f t="shared" si="223"/>
        <v>0</v>
      </c>
      <c r="AE215" s="183">
        <f t="shared" si="223"/>
        <v>0</v>
      </c>
      <c r="AF215" s="196">
        <f t="shared" si="223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220"/>
        <v>0</v>
      </c>
      <c r="D216" s="183">
        <f t="shared" si="220"/>
        <v>0</v>
      </c>
      <c r="E216" s="183">
        <f t="shared" si="220"/>
        <v>0</v>
      </c>
      <c r="F216" s="183">
        <f t="shared" si="220"/>
        <v>0</v>
      </c>
      <c r="G216" s="183">
        <f t="shared" si="220"/>
        <v>0</v>
      </c>
      <c r="H216" s="183">
        <f t="shared" si="220"/>
        <v>0</v>
      </c>
      <c r="I216" s="183">
        <f t="shared" si="220"/>
        <v>0</v>
      </c>
      <c r="J216" s="183">
        <f t="shared" si="220"/>
        <v>0</v>
      </c>
      <c r="K216" s="183">
        <f t="shared" si="220"/>
        <v>0</v>
      </c>
      <c r="L216" s="183">
        <f t="shared" si="220"/>
        <v>0</v>
      </c>
      <c r="M216" s="183">
        <f t="shared" si="221"/>
        <v>0</v>
      </c>
      <c r="N216" s="183">
        <f t="shared" si="222"/>
        <v>0</v>
      </c>
      <c r="O216" s="183">
        <f t="shared" si="220"/>
        <v>0</v>
      </c>
      <c r="P216" s="183">
        <f t="shared" si="220"/>
        <v>0</v>
      </c>
      <c r="Q216" s="183">
        <f t="shared" si="220"/>
        <v>0</v>
      </c>
      <c r="R216" s="183">
        <f t="shared" si="220"/>
        <v>0</v>
      </c>
      <c r="S216" s="183">
        <f t="shared" si="224"/>
        <v>0</v>
      </c>
      <c r="T216" s="183">
        <f t="shared" si="224"/>
        <v>0</v>
      </c>
      <c r="U216" s="183">
        <f t="shared" si="225"/>
        <v>0</v>
      </c>
      <c r="V216" s="183">
        <f t="shared" si="225"/>
        <v>0</v>
      </c>
      <c r="W216" s="183">
        <f t="shared" si="225"/>
        <v>0</v>
      </c>
      <c r="X216" s="183">
        <f t="shared" si="225"/>
        <v>0</v>
      </c>
      <c r="Y216" s="183">
        <f t="shared" si="225"/>
        <v>0</v>
      </c>
      <c r="Z216" s="183">
        <f t="shared" si="225"/>
        <v>0</v>
      </c>
      <c r="AA216" s="183">
        <f t="shared" si="223"/>
        <v>0</v>
      </c>
      <c r="AB216" s="183">
        <f t="shared" si="223"/>
        <v>0</v>
      </c>
      <c r="AC216" s="183">
        <f t="shared" si="223"/>
        <v>0</v>
      </c>
      <c r="AD216" s="183">
        <f t="shared" si="223"/>
        <v>0</v>
      </c>
      <c r="AE216" s="183">
        <f t="shared" si="223"/>
        <v>0</v>
      </c>
      <c r="AF216" s="196">
        <f t="shared" si="223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220"/>
        <v>0</v>
      </c>
      <c r="D217" s="183">
        <f t="shared" si="220"/>
        <v>0</v>
      </c>
      <c r="E217" s="183">
        <f t="shared" si="220"/>
        <v>0</v>
      </c>
      <c r="F217" s="183">
        <f t="shared" si="220"/>
        <v>0</v>
      </c>
      <c r="G217" s="183">
        <f t="shared" si="220"/>
        <v>0</v>
      </c>
      <c r="H217" s="183">
        <f t="shared" si="220"/>
        <v>0</v>
      </c>
      <c r="I217" s="183">
        <f t="shared" si="220"/>
        <v>0</v>
      </c>
      <c r="J217" s="183">
        <f t="shared" si="220"/>
        <v>0</v>
      </c>
      <c r="K217" s="183">
        <f t="shared" si="220"/>
        <v>0</v>
      </c>
      <c r="L217" s="183">
        <f t="shared" si="220"/>
        <v>0</v>
      </c>
      <c r="M217" s="183">
        <f t="shared" si="221"/>
        <v>0</v>
      </c>
      <c r="N217" s="183">
        <f t="shared" si="222"/>
        <v>0</v>
      </c>
      <c r="O217" s="183">
        <f t="shared" si="220"/>
        <v>0</v>
      </c>
      <c r="P217" s="183">
        <f t="shared" si="220"/>
        <v>0</v>
      </c>
      <c r="Q217" s="183">
        <f t="shared" si="220"/>
        <v>0</v>
      </c>
      <c r="R217" s="183">
        <f t="shared" si="220"/>
        <v>0</v>
      </c>
      <c r="S217" s="183">
        <f t="shared" si="224"/>
        <v>0</v>
      </c>
      <c r="T217" s="183">
        <f t="shared" si="224"/>
        <v>0</v>
      </c>
      <c r="U217" s="183">
        <f t="shared" si="225"/>
        <v>0</v>
      </c>
      <c r="V217" s="183">
        <f t="shared" si="225"/>
        <v>0</v>
      </c>
      <c r="W217" s="183">
        <f t="shared" si="225"/>
        <v>0</v>
      </c>
      <c r="X217" s="183">
        <f t="shared" si="225"/>
        <v>0</v>
      </c>
      <c r="Y217" s="183">
        <f t="shared" si="225"/>
        <v>0</v>
      </c>
      <c r="Z217" s="183">
        <f t="shared" si="225"/>
        <v>0</v>
      </c>
      <c r="AA217" s="183">
        <f t="shared" si="223"/>
        <v>0</v>
      </c>
      <c r="AB217" s="183">
        <f t="shared" si="223"/>
        <v>0</v>
      </c>
      <c r="AC217" s="183">
        <f t="shared" si="223"/>
        <v>0</v>
      </c>
      <c r="AD217" s="183">
        <f t="shared" si="223"/>
        <v>0</v>
      </c>
      <c r="AE217" s="183">
        <f t="shared" si="223"/>
        <v>0</v>
      </c>
      <c r="AF217" s="196">
        <f t="shared" si="223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220"/>
        <v>0</v>
      </c>
      <c r="D218" s="183">
        <f t="shared" si="220"/>
        <v>0</v>
      </c>
      <c r="E218" s="183">
        <f t="shared" si="220"/>
        <v>0</v>
      </c>
      <c r="F218" s="183">
        <f t="shared" si="220"/>
        <v>0</v>
      </c>
      <c r="G218" s="183">
        <f t="shared" si="220"/>
        <v>0</v>
      </c>
      <c r="H218" s="183">
        <f t="shared" si="220"/>
        <v>0</v>
      </c>
      <c r="I218" s="183">
        <f t="shared" si="220"/>
        <v>0</v>
      </c>
      <c r="J218" s="183">
        <f t="shared" si="220"/>
        <v>0</v>
      </c>
      <c r="K218" s="183">
        <f t="shared" si="220"/>
        <v>0</v>
      </c>
      <c r="L218" s="183">
        <f t="shared" si="220"/>
        <v>0</v>
      </c>
      <c r="M218" s="183">
        <f t="shared" si="221"/>
        <v>0</v>
      </c>
      <c r="N218" s="183">
        <f t="shared" si="222"/>
        <v>0</v>
      </c>
      <c r="O218" s="183">
        <f t="shared" si="220"/>
        <v>0</v>
      </c>
      <c r="P218" s="183">
        <f t="shared" si="220"/>
        <v>0</v>
      </c>
      <c r="Q218" s="183">
        <f t="shared" si="220"/>
        <v>0</v>
      </c>
      <c r="R218" s="183">
        <f t="shared" si="220"/>
        <v>0</v>
      </c>
      <c r="S218" s="183">
        <f t="shared" si="224"/>
        <v>0</v>
      </c>
      <c r="T218" s="183">
        <f t="shared" si="224"/>
        <v>0</v>
      </c>
      <c r="U218" s="183">
        <f t="shared" si="225"/>
        <v>0</v>
      </c>
      <c r="V218" s="183">
        <f t="shared" si="225"/>
        <v>0</v>
      </c>
      <c r="W218" s="183">
        <f t="shared" si="225"/>
        <v>0</v>
      </c>
      <c r="X218" s="183">
        <f t="shared" si="225"/>
        <v>0</v>
      </c>
      <c r="Y218" s="183">
        <f t="shared" si="225"/>
        <v>0</v>
      </c>
      <c r="Z218" s="183">
        <f t="shared" si="225"/>
        <v>0</v>
      </c>
      <c r="AA218" s="183">
        <f t="shared" si="223"/>
        <v>0</v>
      </c>
      <c r="AB218" s="183">
        <f t="shared" si="223"/>
        <v>0</v>
      </c>
      <c r="AC218" s="183">
        <f t="shared" si="223"/>
        <v>0</v>
      </c>
      <c r="AD218" s="183">
        <f t="shared" si="223"/>
        <v>0</v>
      </c>
      <c r="AE218" s="183">
        <f t="shared" si="223"/>
        <v>0</v>
      </c>
      <c r="AF218" s="196">
        <f t="shared" si="223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220"/>
        <v>0</v>
      </c>
      <c r="D219" s="183">
        <f t="shared" si="220"/>
        <v>0</v>
      </c>
      <c r="E219" s="183">
        <f t="shared" si="220"/>
        <v>0</v>
      </c>
      <c r="F219" s="183">
        <f t="shared" si="220"/>
        <v>0</v>
      </c>
      <c r="G219" s="183">
        <f t="shared" si="220"/>
        <v>0</v>
      </c>
      <c r="H219" s="183">
        <f t="shared" si="220"/>
        <v>0</v>
      </c>
      <c r="I219" s="183">
        <f t="shared" si="220"/>
        <v>0</v>
      </c>
      <c r="J219" s="183">
        <f t="shared" si="220"/>
        <v>0</v>
      </c>
      <c r="K219" s="183">
        <f t="shared" si="220"/>
        <v>0</v>
      </c>
      <c r="L219" s="183">
        <f t="shared" si="220"/>
        <v>0</v>
      </c>
      <c r="M219" s="183">
        <f t="shared" si="221"/>
        <v>0</v>
      </c>
      <c r="N219" s="183">
        <f t="shared" si="222"/>
        <v>0</v>
      </c>
      <c r="O219" s="183">
        <f t="shared" si="220"/>
        <v>0</v>
      </c>
      <c r="P219" s="183">
        <f t="shared" si="220"/>
        <v>0</v>
      </c>
      <c r="Q219" s="183">
        <f t="shared" si="220"/>
        <v>0</v>
      </c>
      <c r="R219" s="183">
        <f t="shared" si="220"/>
        <v>0</v>
      </c>
      <c r="S219" s="183">
        <f t="shared" si="224"/>
        <v>0</v>
      </c>
      <c r="T219" s="183">
        <f t="shared" si="224"/>
        <v>0</v>
      </c>
      <c r="U219" s="183">
        <f t="shared" si="225"/>
        <v>0</v>
      </c>
      <c r="V219" s="183">
        <f t="shared" si="225"/>
        <v>0</v>
      </c>
      <c r="W219" s="183">
        <f t="shared" si="225"/>
        <v>0</v>
      </c>
      <c r="X219" s="183">
        <f t="shared" si="225"/>
        <v>0</v>
      </c>
      <c r="Y219" s="183">
        <f t="shared" si="225"/>
        <v>0</v>
      </c>
      <c r="Z219" s="183">
        <f t="shared" si="225"/>
        <v>0</v>
      </c>
      <c r="AA219" s="183">
        <f t="shared" si="223"/>
        <v>0</v>
      </c>
      <c r="AB219" s="183">
        <f t="shared" si="223"/>
        <v>0</v>
      </c>
      <c r="AC219" s="183">
        <f t="shared" si="223"/>
        <v>0</v>
      </c>
      <c r="AD219" s="183">
        <f t="shared" si="223"/>
        <v>0</v>
      </c>
      <c r="AE219" s="183">
        <f t="shared" si="223"/>
        <v>0</v>
      </c>
      <c r="AF219" s="196">
        <f t="shared" si="223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220"/>
        <v>0</v>
      </c>
      <c r="D220" s="183">
        <f t="shared" si="220"/>
        <v>0</v>
      </c>
      <c r="E220" s="183">
        <f t="shared" si="220"/>
        <v>0</v>
      </c>
      <c r="F220" s="183">
        <f t="shared" si="220"/>
        <v>0</v>
      </c>
      <c r="G220" s="183">
        <f t="shared" si="220"/>
        <v>0</v>
      </c>
      <c r="H220" s="183">
        <f t="shared" si="220"/>
        <v>0</v>
      </c>
      <c r="I220" s="183">
        <f t="shared" si="220"/>
        <v>0</v>
      </c>
      <c r="J220" s="183">
        <f t="shared" si="220"/>
        <v>0</v>
      </c>
      <c r="K220" s="183">
        <f t="shared" si="220"/>
        <v>0</v>
      </c>
      <c r="L220" s="183">
        <f t="shared" si="220"/>
        <v>0</v>
      </c>
      <c r="M220" s="183">
        <f t="shared" si="221"/>
        <v>0</v>
      </c>
      <c r="N220" s="183">
        <f t="shared" si="222"/>
        <v>0</v>
      </c>
      <c r="O220" s="183">
        <f t="shared" si="220"/>
        <v>0</v>
      </c>
      <c r="P220" s="183">
        <f t="shared" si="220"/>
        <v>0</v>
      </c>
      <c r="Q220" s="183">
        <f t="shared" si="220"/>
        <v>0</v>
      </c>
      <c r="R220" s="183">
        <f t="shared" si="220"/>
        <v>0</v>
      </c>
      <c r="S220" s="183">
        <f t="shared" si="224"/>
        <v>0</v>
      </c>
      <c r="T220" s="183">
        <f t="shared" si="224"/>
        <v>0</v>
      </c>
      <c r="U220" s="183">
        <f t="shared" si="225"/>
        <v>0</v>
      </c>
      <c r="V220" s="183">
        <f t="shared" si="225"/>
        <v>0</v>
      </c>
      <c r="W220" s="183">
        <f t="shared" si="225"/>
        <v>0</v>
      </c>
      <c r="X220" s="183">
        <f t="shared" si="225"/>
        <v>0</v>
      </c>
      <c r="Y220" s="183">
        <f t="shared" si="225"/>
        <v>0</v>
      </c>
      <c r="Z220" s="183">
        <f t="shared" si="225"/>
        <v>0</v>
      </c>
      <c r="AA220" s="183">
        <f t="shared" si="223"/>
        <v>0</v>
      </c>
      <c r="AB220" s="183">
        <f t="shared" si="223"/>
        <v>0</v>
      </c>
      <c r="AC220" s="183">
        <f t="shared" si="223"/>
        <v>0</v>
      </c>
      <c r="AD220" s="183">
        <f t="shared" si="223"/>
        <v>0</v>
      </c>
      <c r="AE220" s="183">
        <f t="shared" si="223"/>
        <v>0</v>
      </c>
      <c r="AF220" s="196">
        <f t="shared" si="223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220"/>
        <v>0</v>
      </c>
      <c r="D221" s="183">
        <f t="shared" si="220"/>
        <v>0</v>
      </c>
      <c r="E221" s="183">
        <f t="shared" si="220"/>
        <v>0</v>
      </c>
      <c r="F221" s="183">
        <f t="shared" si="220"/>
        <v>0</v>
      </c>
      <c r="G221" s="183">
        <f t="shared" si="220"/>
        <v>0</v>
      </c>
      <c r="H221" s="183">
        <f t="shared" si="220"/>
        <v>0</v>
      </c>
      <c r="I221" s="183">
        <f t="shared" si="220"/>
        <v>0</v>
      </c>
      <c r="J221" s="183">
        <f t="shared" si="220"/>
        <v>0</v>
      </c>
      <c r="K221" s="183">
        <f t="shared" si="220"/>
        <v>0</v>
      </c>
      <c r="L221" s="183">
        <f t="shared" si="220"/>
        <v>0</v>
      </c>
      <c r="M221" s="183">
        <f t="shared" si="221"/>
        <v>0</v>
      </c>
      <c r="N221" s="183">
        <f t="shared" si="222"/>
        <v>0</v>
      </c>
      <c r="O221" s="183">
        <f t="shared" si="220"/>
        <v>0</v>
      </c>
      <c r="P221" s="183">
        <f t="shared" si="220"/>
        <v>0</v>
      </c>
      <c r="Q221" s="183">
        <f t="shared" si="220"/>
        <v>0</v>
      </c>
      <c r="R221" s="183">
        <f t="shared" si="220"/>
        <v>0</v>
      </c>
      <c r="S221" s="183">
        <f t="shared" si="224"/>
        <v>0</v>
      </c>
      <c r="T221" s="183">
        <f t="shared" si="224"/>
        <v>0</v>
      </c>
      <c r="U221" s="183">
        <f t="shared" si="225"/>
        <v>0</v>
      </c>
      <c r="V221" s="183">
        <f t="shared" si="225"/>
        <v>0</v>
      </c>
      <c r="W221" s="183">
        <f t="shared" si="225"/>
        <v>0</v>
      </c>
      <c r="X221" s="183">
        <f t="shared" si="225"/>
        <v>0</v>
      </c>
      <c r="Y221" s="183">
        <f t="shared" si="225"/>
        <v>0</v>
      </c>
      <c r="Z221" s="183">
        <f t="shared" si="225"/>
        <v>0</v>
      </c>
      <c r="AA221" s="183">
        <f t="shared" si="223"/>
        <v>0</v>
      </c>
      <c r="AB221" s="183">
        <f t="shared" si="223"/>
        <v>0</v>
      </c>
      <c r="AC221" s="183">
        <f t="shared" si="223"/>
        <v>0</v>
      </c>
      <c r="AD221" s="183">
        <f t="shared" si="223"/>
        <v>0</v>
      </c>
      <c r="AE221" s="183">
        <f t="shared" si="223"/>
        <v>0</v>
      </c>
      <c r="AF221" s="196">
        <f t="shared" si="223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220"/>
        <v>0</v>
      </c>
      <c r="D222" s="183">
        <f t="shared" si="220"/>
        <v>0</v>
      </c>
      <c r="E222" s="183">
        <f t="shared" si="220"/>
        <v>0</v>
      </c>
      <c r="F222" s="183">
        <f t="shared" si="220"/>
        <v>0</v>
      </c>
      <c r="G222" s="183">
        <f t="shared" si="220"/>
        <v>0</v>
      </c>
      <c r="H222" s="183">
        <f t="shared" si="220"/>
        <v>0</v>
      </c>
      <c r="I222" s="183">
        <f t="shared" si="220"/>
        <v>0</v>
      </c>
      <c r="J222" s="183">
        <f t="shared" si="220"/>
        <v>0</v>
      </c>
      <c r="K222" s="183">
        <f t="shared" si="220"/>
        <v>0</v>
      </c>
      <c r="L222" s="183">
        <f t="shared" si="220"/>
        <v>0</v>
      </c>
      <c r="M222" s="183">
        <f t="shared" si="221"/>
        <v>0</v>
      </c>
      <c r="N222" s="183">
        <f t="shared" si="222"/>
        <v>0</v>
      </c>
      <c r="O222" s="183">
        <f t="shared" si="220"/>
        <v>0</v>
      </c>
      <c r="P222" s="183">
        <f t="shared" si="220"/>
        <v>0</v>
      </c>
      <c r="Q222" s="183">
        <f t="shared" si="220"/>
        <v>0</v>
      </c>
      <c r="R222" s="183">
        <f t="shared" si="220"/>
        <v>0</v>
      </c>
      <c r="S222" s="183">
        <f t="shared" si="224"/>
        <v>0</v>
      </c>
      <c r="T222" s="183">
        <f t="shared" si="224"/>
        <v>0</v>
      </c>
      <c r="U222" s="183">
        <f t="shared" si="225"/>
        <v>0</v>
      </c>
      <c r="V222" s="183">
        <f t="shared" si="225"/>
        <v>0</v>
      </c>
      <c r="W222" s="183">
        <f t="shared" si="225"/>
        <v>0</v>
      </c>
      <c r="X222" s="183">
        <f t="shared" si="225"/>
        <v>0</v>
      </c>
      <c r="Y222" s="183">
        <f t="shared" si="225"/>
        <v>0</v>
      </c>
      <c r="Z222" s="183">
        <f t="shared" si="225"/>
        <v>0</v>
      </c>
      <c r="AA222" s="183">
        <f t="shared" si="223"/>
        <v>0</v>
      </c>
      <c r="AB222" s="183">
        <f t="shared" si="223"/>
        <v>0</v>
      </c>
      <c r="AC222" s="183">
        <f t="shared" si="223"/>
        <v>0</v>
      </c>
      <c r="AD222" s="183">
        <f t="shared" si="223"/>
        <v>0</v>
      </c>
      <c r="AE222" s="183">
        <f t="shared" si="223"/>
        <v>0</v>
      </c>
      <c r="AF222" s="196">
        <f t="shared" si="223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220"/>
        <v>0</v>
      </c>
      <c r="D223" s="183">
        <f t="shared" si="220"/>
        <v>0</v>
      </c>
      <c r="E223" s="183">
        <f t="shared" si="220"/>
        <v>0</v>
      </c>
      <c r="F223" s="183">
        <f t="shared" si="220"/>
        <v>0</v>
      </c>
      <c r="G223" s="183">
        <f t="shared" si="220"/>
        <v>0</v>
      </c>
      <c r="H223" s="183">
        <f t="shared" si="220"/>
        <v>0</v>
      </c>
      <c r="I223" s="183">
        <f t="shared" si="220"/>
        <v>0</v>
      </c>
      <c r="J223" s="183">
        <f t="shared" si="220"/>
        <v>0</v>
      </c>
      <c r="K223" s="183">
        <f t="shared" si="220"/>
        <v>0</v>
      </c>
      <c r="L223" s="183">
        <f t="shared" si="220"/>
        <v>0</v>
      </c>
      <c r="M223" s="183">
        <f t="shared" si="221"/>
        <v>0</v>
      </c>
      <c r="N223" s="183">
        <f t="shared" si="222"/>
        <v>0</v>
      </c>
      <c r="O223" s="183">
        <f t="shared" si="220"/>
        <v>0</v>
      </c>
      <c r="P223" s="183">
        <f t="shared" si="220"/>
        <v>0</v>
      </c>
      <c r="Q223" s="183">
        <f t="shared" si="220"/>
        <v>0</v>
      </c>
      <c r="R223" s="183">
        <f t="shared" si="220"/>
        <v>0</v>
      </c>
      <c r="S223" s="183">
        <f t="shared" si="224"/>
        <v>0</v>
      </c>
      <c r="T223" s="183">
        <f t="shared" si="224"/>
        <v>0</v>
      </c>
      <c r="U223" s="183">
        <f t="shared" si="225"/>
        <v>0</v>
      </c>
      <c r="V223" s="183">
        <f t="shared" si="225"/>
        <v>0</v>
      </c>
      <c r="W223" s="183">
        <f t="shared" si="225"/>
        <v>0</v>
      </c>
      <c r="X223" s="183">
        <f t="shared" si="225"/>
        <v>0</v>
      </c>
      <c r="Y223" s="183">
        <f t="shared" si="225"/>
        <v>0</v>
      </c>
      <c r="Z223" s="183">
        <f t="shared" si="225"/>
        <v>0</v>
      </c>
      <c r="AA223" s="183">
        <f t="shared" si="223"/>
        <v>0</v>
      </c>
      <c r="AB223" s="183">
        <f t="shared" si="223"/>
        <v>0</v>
      </c>
      <c r="AC223" s="183">
        <f t="shared" si="223"/>
        <v>0</v>
      </c>
      <c r="AD223" s="183">
        <f t="shared" si="223"/>
        <v>0</v>
      </c>
      <c r="AE223" s="183">
        <f t="shared" si="223"/>
        <v>0</v>
      </c>
      <c r="AF223" s="196">
        <f t="shared" si="223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220"/>
        <v>0</v>
      </c>
      <c r="D224" s="183">
        <f t="shared" si="220"/>
        <v>0</v>
      </c>
      <c r="E224" s="183">
        <f t="shared" si="220"/>
        <v>0</v>
      </c>
      <c r="F224" s="183">
        <f t="shared" si="220"/>
        <v>0</v>
      </c>
      <c r="G224" s="183">
        <f t="shared" si="220"/>
        <v>0</v>
      </c>
      <c r="H224" s="183">
        <f t="shared" si="220"/>
        <v>0</v>
      </c>
      <c r="I224" s="183">
        <f t="shared" si="220"/>
        <v>0</v>
      </c>
      <c r="J224" s="183">
        <f t="shared" si="220"/>
        <v>0</v>
      </c>
      <c r="K224" s="183">
        <f t="shared" si="220"/>
        <v>0</v>
      </c>
      <c r="L224" s="183">
        <f t="shared" si="220"/>
        <v>0</v>
      </c>
      <c r="M224" s="183">
        <f t="shared" si="221"/>
        <v>0</v>
      </c>
      <c r="N224" s="183">
        <f t="shared" si="222"/>
        <v>0</v>
      </c>
      <c r="O224" s="183">
        <f t="shared" si="220"/>
        <v>0</v>
      </c>
      <c r="P224" s="183">
        <f t="shared" si="220"/>
        <v>0</v>
      </c>
      <c r="Q224" s="183">
        <f t="shared" si="220"/>
        <v>0</v>
      </c>
      <c r="R224" s="183">
        <f t="shared" si="220"/>
        <v>0</v>
      </c>
      <c r="S224" s="183">
        <f t="shared" si="224"/>
        <v>0</v>
      </c>
      <c r="T224" s="183">
        <f t="shared" si="224"/>
        <v>0</v>
      </c>
      <c r="U224" s="183">
        <f t="shared" si="225"/>
        <v>0</v>
      </c>
      <c r="V224" s="183">
        <f t="shared" si="225"/>
        <v>0</v>
      </c>
      <c r="W224" s="183">
        <f t="shared" si="225"/>
        <v>0</v>
      </c>
      <c r="X224" s="183">
        <f t="shared" si="225"/>
        <v>0</v>
      </c>
      <c r="Y224" s="183">
        <f t="shared" si="225"/>
        <v>0</v>
      </c>
      <c r="Z224" s="183">
        <f t="shared" si="225"/>
        <v>0</v>
      </c>
      <c r="AA224" s="183">
        <f t="shared" si="223"/>
        <v>0</v>
      </c>
      <c r="AB224" s="183">
        <f t="shared" si="223"/>
        <v>0</v>
      </c>
      <c r="AC224" s="183">
        <f t="shared" si="223"/>
        <v>0</v>
      </c>
      <c r="AD224" s="183">
        <f t="shared" si="223"/>
        <v>0</v>
      </c>
      <c r="AE224" s="183">
        <f t="shared" si="223"/>
        <v>0</v>
      </c>
      <c r="AF224" s="196">
        <f t="shared" si="223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220"/>
        <v>0</v>
      </c>
      <c r="D225" s="183">
        <f t="shared" si="220"/>
        <v>0</v>
      </c>
      <c r="E225" s="183">
        <f t="shared" si="220"/>
        <v>0</v>
      </c>
      <c r="F225" s="183">
        <f t="shared" si="220"/>
        <v>0</v>
      </c>
      <c r="G225" s="183">
        <f t="shared" si="220"/>
        <v>0</v>
      </c>
      <c r="H225" s="183">
        <f t="shared" si="220"/>
        <v>0</v>
      </c>
      <c r="I225" s="183">
        <f t="shared" si="220"/>
        <v>0</v>
      </c>
      <c r="J225" s="183">
        <f t="shared" si="220"/>
        <v>0</v>
      </c>
      <c r="K225" s="183">
        <f t="shared" si="220"/>
        <v>0</v>
      </c>
      <c r="L225" s="183">
        <f t="shared" si="220"/>
        <v>0</v>
      </c>
      <c r="M225" s="183">
        <f t="shared" si="221"/>
        <v>0</v>
      </c>
      <c r="N225" s="183">
        <f t="shared" si="222"/>
        <v>0</v>
      </c>
      <c r="O225" s="183">
        <f t="shared" si="220"/>
        <v>0</v>
      </c>
      <c r="P225" s="183">
        <f t="shared" si="220"/>
        <v>0</v>
      </c>
      <c r="Q225" s="183">
        <f t="shared" si="220"/>
        <v>0</v>
      </c>
      <c r="R225" s="183">
        <f t="shared" si="220"/>
        <v>0</v>
      </c>
      <c r="S225" s="183">
        <f t="shared" si="224"/>
        <v>0</v>
      </c>
      <c r="T225" s="183">
        <f t="shared" ref="T225:Z250" si="226">S225</f>
        <v>0</v>
      </c>
      <c r="U225" s="183">
        <f t="shared" si="226"/>
        <v>0</v>
      </c>
      <c r="V225" s="183">
        <f t="shared" si="226"/>
        <v>0</v>
      </c>
      <c r="W225" s="183">
        <f t="shared" si="226"/>
        <v>0</v>
      </c>
      <c r="X225" s="183">
        <f t="shared" si="226"/>
        <v>0</v>
      </c>
      <c r="Y225" s="183">
        <f t="shared" si="226"/>
        <v>0</v>
      </c>
      <c r="Z225" s="183">
        <f t="shared" si="226"/>
        <v>0</v>
      </c>
      <c r="AA225" s="183">
        <f t="shared" si="223"/>
        <v>0</v>
      </c>
      <c r="AB225" s="183">
        <f t="shared" si="223"/>
        <v>0</v>
      </c>
      <c r="AC225" s="183">
        <f t="shared" si="223"/>
        <v>0</v>
      </c>
      <c r="AD225" s="183">
        <f t="shared" si="223"/>
        <v>0</v>
      </c>
      <c r="AE225" s="183">
        <f t="shared" si="223"/>
        <v>0</v>
      </c>
      <c r="AF225" s="196">
        <f t="shared" si="223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220"/>
        <v>0</v>
      </c>
      <c r="D226" s="183">
        <f t="shared" si="220"/>
        <v>0</v>
      </c>
      <c r="E226" s="183">
        <f t="shared" si="220"/>
        <v>0</v>
      </c>
      <c r="F226" s="183">
        <f t="shared" si="220"/>
        <v>0</v>
      </c>
      <c r="G226" s="183">
        <f t="shared" si="220"/>
        <v>0</v>
      </c>
      <c r="H226" s="183">
        <f t="shared" si="220"/>
        <v>0</v>
      </c>
      <c r="I226" s="183">
        <f t="shared" si="220"/>
        <v>0</v>
      </c>
      <c r="J226" s="183">
        <f t="shared" si="220"/>
        <v>0</v>
      </c>
      <c r="K226" s="183">
        <f t="shared" si="220"/>
        <v>0</v>
      </c>
      <c r="L226" s="183">
        <f t="shared" si="220"/>
        <v>0</v>
      </c>
      <c r="M226" s="183">
        <f t="shared" si="221"/>
        <v>0</v>
      </c>
      <c r="N226" s="183">
        <f t="shared" si="222"/>
        <v>0</v>
      </c>
      <c r="O226" s="183">
        <f t="shared" si="220"/>
        <v>0</v>
      </c>
      <c r="P226" s="183">
        <f t="shared" si="220"/>
        <v>0</v>
      </c>
      <c r="Q226" s="183">
        <f t="shared" si="220"/>
        <v>0</v>
      </c>
      <c r="R226" s="183">
        <f t="shared" si="220"/>
        <v>0</v>
      </c>
      <c r="S226" s="183">
        <f t="shared" si="224"/>
        <v>0</v>
      </c>
      <c r="T226" s="183">
        <f t="shared" si="226"/>
        <v>0</v>
      </c>
      <c r="U226" s="183">
        <f t="shared" si="226"/>
        <v>0</v>
      </c>
      <c r="V226" s="183">
        <f t="shared" si="226"/>
        <v>0</v>
      </c>
      <c r="W226" s="183">
        <f t="shared" si="226"/>
        <v>0</v>
      </c>
      <c r="X226" s="183">
        <f t="shared" si="226"/>
        <v>0</v>
      </c>
      <c r="Y226" s="183">
        <f t="shared" si="226"/>
        <v>0</v>
      </c>
      <c r="Z226" s="183">
        <f t="shared" si="226"/>
        <v>0</v>
      </c>
      <c r="AA226" s="183">
        <f t="shared" si="224"/>
        <v>0</v>
      </c>
      <c r="AB226" s="183">
        <f t="shared" si="224"/>
        <v>0</v>
      </c>
      <c r="AC226" s="183">
        <f t="shared" si="224"/>
        <v>0</v>
      </c>
      <c r="AD226" s="183">
        <f t="shared" si="224"/>
        <v>0</v>
      </c>
      <c r="AE226" s="183">
        <f t="shared" si="224"/>
        <v>0</v>
      </c>
      <c r="AF226" s="196">
        <f t="shared" si="224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42" si="227">B227</f>
        <v>0</v>
      </c>
      <c r="D227" s="183">
        <f t="shared" si="227"/>
        <v>0</v>
      </c>
      <c r="E227" s="183">
        <f t="shared" si="227"/>
        <v>0</v>
      </c>
      <c r="F227" s="183">
        <f t="shared" si="227"/>
        <v>0</v>
      </c>
      <c r="G227" s="183">
        <f t="shared" si="227"/>
        <v>0</v>
      </c>
      <c r="H227" s="183">
        <f t="shared" si="227"/>
        <v>0</v>
      </c>
      <c r="I227" s="183">
        <f t="shared" si="227"/>
        <v>0</v>
      </c>
      <c r="J227" s="183">
        <f t="shared" si="227"/>
        <v>0</v>
      </c>
      <c r="K227" s="183">
        <f t="shared" si="227"/>
        <v>0</v>
      </c>
      <c r="L227" s="183">
        <f t="shared" si="227"/>
        <v>0</v>
      </c>
      <c r="M227" s="183">
        <f t="shared" si="221"/>
        <v>0</v>
      </c>
      <c r="N227" s="183">
        <f t="shared" si="221"/>
        <v>0</v>
      </c>
      <c r="O227" s="183">
        <f t="shared" si="227"/>
        <v>0</v>
      </c>
      <c r="P227" s="183">
        <f t="shared" si="227"/>
        <v>0</v>
      </c>
      <c r="Q227" s="183">
        <f t="shared" si="227"/>
        <v>0</v>
      </c>
      <c r="R227" s="183">
        <f t="shared" si="227"/>
        <v>0</v>
      </c>
      <c r="S227" s="183">
        <f t="shared" si="224"/>
        <v>0</v>
      </c>
      <c r="T227" s="183">
        <f t="shared" si="226"/>
        <v>0</v>
      </c>
      <c r="U227" s="183">
        <f t="shared" si="226"/>
        <v>0</v>
      </c>
      <c r="V227" s="183">
        <f t="shared" si="226"/>
        <v>0</v>
      </c>
      <c r="W227" s="183">
        <f t="shared" si="226"/>
        <v>0</v>
      </c>
      <c r="X227" s="183">
        <f t="shared" si="226"/>
        <v>0</v>
      </c>
      <c r="Y227" s="183">
        <f t="shared" si="226"/>
        <v>0</v>
      </c>
      <c r="Z227" s="183">
        <f t="shared" si="226"/>
        <v>0</v>
      </c>
      <c r="AA227" s="183">
        <f t="shared" si="224"/>
        <v>0</v>
      </c>
      <c r="AB227" s="183">
        <f t="shared" si="224"/>
        <v>0</v>
      </c>
      <c r="AC227" s="183">
        <f t="shared" si="224"/>
        <v>0</v>
      </c>
      <c r="AD227" s="183">
        <f t="shared" si="224"/>
        <v>0</v>
      </c>
      <c r="AE227" s="183">
        <f t="shared" si="224"/>
        <v>0</v>
      </c>
      <c r="AF227" s="196">
        <f t="shared" si="224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227"/>
        <v>0</v>
      </c>
      <c r="D228" s="183">
        <f t="shared" si="227"/>
        <v>0</v>
      </c>
      <c r="E228" s="183">
        <f t="shared" si="227"/>
        <v>0</v>
      </c>
      <c r="F228" s="183">
        <f t="shared" si="227"/>
        <v>0</v>
      </c>
      <c r="G228" s="183">
        <f t="shared" si="227"/>
        <v>0</v>
      </c>
      <c r="H228" s="183">
        <f t="shared" si="227"/>
        <v>0</v>
      </c>
      <c r="I228" s="183">
        <f t="shared" si="227"/>
        <v>0</v>
      </c>
      <c r="J228" s="183">
        <f t="shared" si="227"/>
        <v>0</v>
      </c>
      <c r="K228" s="183">
        <f t="shared" si="227"/>
        <v>0</v>
      </c>
      <c r="L228" s="183">
        <f t="shared" si="227"/>
        <v>0</v>
      </c>
      <c r="M228" s="183">
        <f t="shared" ref="M228:N229" si="228">L228</f>
        <v>0</v>
      </c>
      <c r="N228" s="183">
        <f t="shared" si="228"/>
        <v>0</v>
      </c>
      <c r="O228" s="183">
        <f t="shared" si="227"/>
        <v>0</v>
      </c>
      <c r="P228" s="183">
        <f t="shared" si="227"/>
        <v>0</v>
      </c>
      <c r="Q228" s="183">
        <f t="shared" si="227"/>
        <v>0</v>
      </c>
      <c r="R228" s="183">
        <f t="shared" si="227"/>
        <v>0</v>
      </c>
      <c r="S228" s="183">
        <f t="shared" si="224"/>
        <v>0</v>
      </c>
      <c r="T228" s="183">
        <f t="shared" si="226"/>
        <v>0</v>
      </c>
      <c r="U228" s="183">
        <f t="shared" si="226"/>
        <v>0</v>
      </c>
      <c r="V228" s="183">
        <f t="shared" si="226"/>
        <v>0</v>
      </c>
      <c r="W228" s="183">
        <f t="shared" si="226"/>
        <v>0</v>
      </c>
      <c r="X228" s="183">
        <f t="shared" si="226"/>
        <v>0</v>
      </c>
      <c r="Y228" s="183">
        <f t="shared" si="226"/>
        <v>0</v>
      </c>
      <c r="Z228" s="183">
        <f t="shared" si="226"/>
        <v>0</v>
      </c>
      <c r="AA228" s="183">
        <f t="shared" si="224"/>
        <v>0</v>
      </c>
      <c r="AB228" s="183">
        <f t="shared" si="224"/>
        <v>0</v>
      </c>
      <c r="AC228" s="183">
        <f t="shared" si="224"/>
        <v>0</v>
      </c>
      <c r="AD228" s="183">
        <f t="shared" si="224"/>
        <v>0</v>
      </c>
      <c r="AE228" s="183">
        <f t="shared" si="224"/>
        <v>0</v>
      </c>
      <c r="AF228" s="196">
        <f t="shared" si="224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227"/>
        <v>0</v>
      </c>
      <c r="D229" s="183">
        <f t="shared" si="227"/>
        <v>0</v>
      </c>
      <c r="E229" s="183">
        <f t="shared" si="227"/>
        <v>0</v>
      </c>
      <c r="F229" s="183">
        <f t="shared" si="227"/>
        <v>0</v>
      </c>
      <c r="G229" s="183">
        <f t="shared" si="227"/>
        <v>0</v>
      </c>
      <c r="H229" s="183">
        <f t="shared" si="227"/>
        <v>0</v>
      </c>
      <c r="I229" s="183">
        <f t="shared" si="227"/>
        <v>0</v>
      </c>
      <c r="J229" s="183">
        <f t="shared" si="227"/>
        <v>0</v>
      </c>
      <c r="K229" s="183">
        <f t="shared" si="227"/>
        <v>0</v>
      </c>
      <c r="L229" s="183">
        <f t="shared" si="227"/>
        <v>0</v>
      </c>
      <c r="M229" s="183">
        <f t="shared" si="228"/>
        <v>0</v>
      </c>
      <c r="N229" s="183">
        <f t="shared" si="228"/>
        <v>0</v>
      </c>
      <c r="O229" s="183">
        <f t="shared" si="227"/>
        <v>0</v>
      </c>
      <c r="P229" s="183">
        <f t="shared" si="227"/>
        <v>0</v>
      </c>
      <c r="Q229" s="183">
        <f t="shared" si="227"/>
        <v>0</v>
      </c>
      <c r="R229" s="183">
        <f t="shared" si="227"/>
        <v>0</v>
      </c>
      <c r="S229" s="183">
        <f t="shared" si="224"/>
        <v>0</v>
      </c>
      <c r="T229" s="183">
        <f t="shared" si="226"/>
        <v>0</v>
      </c>
      <c r="U229" s="183">
        <f t="shared" si="226"/>
        <v>0</v>
      </c>
      <c r="V229" s="183">
        <f t="shared" si="226"/>
        <v>0</v>
      </c>
      <c r="W229" s="183">
        <f t="shared" si="226"/>
        <v>0</v>
      </c>
      <c r="X229" s="183">
        <f t="shared" si="226"/>
        <v>0</v>
      </c>
      <c r="Y229" s="183">
        <f t="shared" si="226"/>
        <v>0</v>
      </c>
      <c r="Z229" s="183">
        <f t="shared" si="226"/>
        <v>0</v>
      </c>
      <c r="AA229" s="183">
        <f t="shared" si="224"/>
        <v>0</v>
      </c>
      <c r="AB229" s="183">
        <f t="shared" si="224"/>
        <v>0</v>
      </c>
      <c r="AC229" s="183">
        <f t="shared" si="224"/>
        <v>0</v>
      </c>
      <c r="AD229" s="183">
        <f t="shared" si="224"/>
        <v>0</v>
      </c>
      <c r="AE229" s="183">
        <f t="shared" si="224"/>
        <v>0</v>
      </c>
      <c r="AF229" s="196">
        <f t="shared" si="224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227"/>
        <v>0</v>
      </c>
      <c r="D230" s="183">
        <f t="shared" si="227"/>
        <v>0</v>
      </c>
      <c r="E230" s="183">
        <f t="shared" si="227"/>
        <v>0</v>
      </c>
      <c r="F230" s="183">
        <f t="shared" si="227"/>
        <v>0</v>
      </c>
      <c r="G230" s="183">
        <f t="shared" si="227"/>
        <v>0</v>
      </c>
      <c r="H230" s="183">
        <f t="shared" si="227"/>
        <v>0</v>
      </c>
      <c r="I230" s="183">
        <f t="shared" si="227"/>
        <v>0</v>
      </c>
      <c r="J230" s="183">
        <f t="shared" si="227"/>
        <v>0</v>
      </c>
      <c r="K230" s="183">
        <f t="shared" si="227"/>
        <v>0</v>
      </c>
      <c r="L230" s="183">
        <f t="shared" si="227"/>
        <v>0</v>
      </c>
      <c r="M230" s="183">
        <f t="shared" si="227"/>
        <v>0</v>
      </c>
      <c r="N230" s="183">
        <f t="shared" si="227"/>
        <v>0</v>
      </c>
      <c r="O230" s="183">
        <f t="shared" si="227"/>
        <v>0</v>
      </c>
      <c r="P230" s="183">
        <f t="shared" si="227"/>
        <v>0</v>
      </c>
      <c r="Q230" s="183">
        <f t="shared" si="227"/>
        <v>0</v>
      </c>
      <c r="R230" s="183">
        <f t="shared" si="227"/>
        <v>0</v>
      </c>
      <c r="S230" s="183">
        <f t="shared" si="224"/>
        <v>0</v>
      </c>
      <c r="T230" s="183">
        <f t="shared" si="226"/>
        <v>0</v>
      </c>
      <c r="U230" s="183">
        <f t="shared" si="226"/>
        <v>0</v>
      </c>
      <c r="V230" s="183">
        <f t="shared" si="226"/>
        <v>0</v>
      </c>
      <c r="W230" s="183">
        <f t="shared" si="226"/>
        <v>0</v>
      </c>
      <c r="X230" s="183">
        <f t="shared" si="226"/>
        <v>0</v>
      </c>
      <c r="Y230" s="183">
        <f t="shared" si="226"/>
        <v>0</v>
      </c>
      <c r="Z230" s="183">
        <f t="shared" si="226"/>
        <v>0</v>
      </c>
      <c r="AA230" s="183">
        <f t="shared" si="224"/>
        <v>0</v>
      </c>
      <c r="AB230" s="183">
        <f t="shared" si="224"/>
        <v>0</v>
      </c>
      <c r="AC230" s="183">
        <f t="shared" si="224"/>
        <v>0</v>
      </c>
      <c r="AD230" s="183">
        <f t="shared" si="224"/>
        <v>0</v>
      </c>
      <c r="AE230" s="183">
        <f t="shared" si="224"/>
        <v>0</v>
      </c>
      <c r="AF230" s="196">
        <f t="shared" si="224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227"/>
        <v>0</v>
      </c>
      <c r="D231" s="183">
        <f t="shared" si="227"/>
        <v>0</v>
      </c>
      <c r="E231" s="183">
        <f t="shared" si="227"/>
        <v>0</v>
      </c>
      <c r="F231" s="183">
        <f t="shared" si="227"/>
        <v>0</v>
      </c>
      <c r="G231" s="183">
        <f t="shared" si="227"/>
        <v>0</v>
      </c>
      <c r="H231" s="183">
        <f t="shared" si="227"/>
        <v>0</v>
      </c>
      <c r="I231" s="183">
        <f t="shared" si="227"/>
        <v>0</v>
      </c>
      <c r="J231" s="183">
        <f t="shared" si="227"/>
        <v>0</v>
      </c>
      <c r="K231" s="183">
        <f t="shared" si="227"/>
        <v>0</v>
      </c>
      <c r="L231" s="183">
        <f t="shared" si="227"/>
        <v>0</v>
      </c>
      <c r="M231" s="183">
        <f t="shared" si="227"/>
        <v>0</v>
      </c>
      <c r="N231" s="183">
        <f t="shared" si="227"/>
        <v>0</v>
      </c>
      <c r="O231" s="183">
        <f t="shared" si="227"/>
        <v>0</v>
      </c>
      <c r="P231" s="183">
        <f t="shared" si="227"/>
        <v>0</v>
      </c>
      <c r="Q231" s="183">
        <f t="shared" si="227"/>
        <v>0</v>
      </c>
      <c r="R231" s="183">
        <f t="shared" si="227"/>
        <v>0</v>
      </c>
      <c r="S231" s="183">
        <f t="shared" si="224"/>
        <v>0</v>
      </c>
      <c r="T231" s="183">
        <f t="shared" si="226"/>
        <v>0</v>
      </c>
      <c r="U231" s="183">
        <f t="shared" si="226"/>
        <v>0</v>
      </c>
      <c r="V231" s="183">
        <f t="shared" si="226"/>
        <v>0</v>
      </c>
      <c r="W231" s="183">
        <f t="shared" si="226"/>
        <v>0</v>
      </c>
      <c r="X231" s="183">
        <f t="shared" si="226"/>
        <v>0</v>
      </c>
      <c r="Y231" s="183">
        <f t="shared" si="226"/>
        <v>0</v>
      </c>
      <c r="Z231" s="183">
        <f t="shared" si="226"/>
        <v>0</v>
      </c>
      <c r="AA231" s="183">
        <f t="shared" si="224"/>
        <v>0</v>
      </c>
      <c r="AB231" s="183">
        <f t="shared" si="224"/>
        <v>0</v>
      </c>
      <c r="AC231" s="183">
        <f t="shared" si="224"/>
        <v>0</v>
      </c>
      <c r="AD231" s="183">
        <f t="shared" si="224"/>
        <v>0</v>
      </c>
      <c r="AE231" s="183">
        <f t="shared" si="224"/>
        <v>0</v>
      </c>
      <c r="AF231" s="196">
        <f t="shared" si="224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227"/>
        <v>0</v>
      </c>
      <c r="D232" s="183">
        <f t="shared" si="227"/>
        <v>0</v>
      </c>
      <c r="E232" s="183">
        <f t="shared" si="227"/>
        <v>0</v>
      </c>
      <c r="F232" s="183">
        <f t="shared" si="227"/>
        <v>0</v>
      </c>
      <c r="G232" s="183">
        <f t="shared" si="227"/>
        <v>0</v>
      </c>
      <c r="H232" s="183">
        <f t="shared" si="227"/>
        <v>0</v>
      </c>
      <c r="I232" s="183">
        <f t="shared" si="227"/>
        <v>0</v>
      </c>
      <c r="J232" s="183">
        <f t="shared" si="227"/>
        <v>0</v>
      </c>
      <c r="K232" s="183">
        <f t="shared" si="227"/>
        <v>0</v>
      </c>
      <c r="L232" s="183">
        <f t="shared" si="227"/>
        <v>0</v>
      </c>
      <c r="M232" s="183">
        <f t="shared" si="227"/>
        <v>0</v>
      </c>
      <c r="N232" s="183">
        <f t="shared" si="227"/>
        <v>0</v>
      </c>
      <c r="O232" s="183">
        <f t="shared" si="227"/>
        <v>0</v>
      </c>
      <c r="P232" s="183">
        <f t="shared" si="227"/>
        <v>0</v>
      </c>
      <c r="Q232" s="183">
        <f t="shared" si="227"/>
        <v>0</v>
      </c>
      <c r="R232" s="183">
        <f t="shared" si="227"/>
        <v>0</v>
      </c>
      <c r="S232" s="183">
        <f t="shared" si="224"/>
        <v>0</v>
      </c>
      <c r="T232" s="183">
        <f t="shared" si="226"/>
        <v>0</v>
      </c>
      <c r="U232" s="183">
        <f t="shared" si="226"/>
        <v>0</v>
      </c>
      <c r="V232" s="183">
        <f t="shared" si="226"/>
        <v>0</v>
      </c>
      <c r="W232" s="183">
        <f t="shared" si="226"/>
        <v>0</v>
      </c>
      <c r="X232" s="183">
        <f t="shared" si="226"/>
        <v>0</v>
      </c>
      <c r="Y232" s="183">
        <f t="shared" si="226"/>
        <v>0</v>
      </c>
      <c r="Z232" s="183">
        <f t="shared" si="226"/>
        <v>0</v>
      </c>
      <c r="AA232" s="183">
        <f t="shared" si="224"/>
        <v>0</v>
      </c>
      <c r="AB232" s="183">
        <f t="shared" si="224"/>
        <v>0</v>
      </c>
      <c r="AC232" s="183">
        <f t="shared" si="224"/>
        <v>0</v>
      </c>
      <c r="AD232" s="183">
        <f t="shared" si="224"/>
        <v>0</v>
      </c>
      <c r="AE232" s="183">
        <f t="shared" si="224"/>
        <v>0</v>
      </c>
      <c r="AF232" s="196">
        <f t="shared" si="224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227"/>
        <v>0</v>
      </c>
      <c r="D233" s="183">
        <f t="shared" si="227"/>
        <v>0</v>
      </c>
      <c r="E233" s="183">
        <f t="shared" si="227"/>
        <v>0</v>
      </c>
      <c r="F233" s="183">
        <f t="shared" si="227"/>
        <v>0</v>
      </c>
      <c r="G233" s="183">
        <f t="shared" si="227"/>
        <v>0</v>
      </c>
      <c r="H233" s="183">
        <f t="shared" si="227"/>
        <v>0</v>
      </c>
      <c r="I233" s="183">
        <f t="shared" si="227"/>
        <v>0</v>
      </c>
      <c r="J233" s="183">
        <f t="shared" si="227"/>
        <v>0</v>
      </c>
      <c r="K233" s="183">
        <f t="shared" si="227"/>
        <v>0</v>
      </c>
      <c r="L233" s="183">
        <f t="shared" si="227"/>
        <v>0</v>
      </c>
      <c r="M233" s="183">
        <f t="shared" si="227"/>
        <v>0</v>
      </c>
      <c r="N233" s="183">
        <f t="shared" si="227"/>
        <v>0</v>
      </c>
      <c r="O233" s="183">
        <f t="shared" si="227"/>
        <v>0</v>
      </c>
      <c r="P233" s="183">
        <f t="shared" si="227"/>
        <v>0</v>
      </c>
      <c r="Q233" s="183">
        <f t="shared" si="227"/>
        <v>0</v>
      </c>
      <c r="R233" s="183">
        <f t="shared" si="227"/>
        <v>0</v>
      </c>
      <c r="S233" s="183">
        <f t="shared" si="224"/>
        <v>0</v>
      </c>
      <c r="T233" s="183">
        <f t="shared" si="226"/>
        <v>0</v>
      </c>
      <c r="U233" s="183">
        <f t="shared" si="226"/>
        <v>0</v>
      </c>
      <c r="V233" s="183">
        <f t="shared" si="226"/>
        <v>0</v>
      </c>
      <c r="W233" s="183">
        <f t="shared" si="226"/>
        <v>0</v>
      </c>
      <c r="X233" s="183">
        <f t="shared" si="226"/>
        <v>0</v>
      </c>
      <c r="Y233" s="183">
        <f t="shared" si="226"/>
        <v>0</v>
      </c>
      <c r="Z233" s="183">
        <f t="shared" si="226"/>
        <v>0</v>
      </c>
      <c r="AA233" s="183">
        <f t="shared" si="224"/>
        <v>0</v>
      </c>
      <c r="AB233" s="183">
        <f t="shared" si="224"/>
        <v>0</v>
      </c>
      <c r="AC233" s="183">
        <f t="shared" si="224"/>
        <v>0</v>
      </c>
      <c r="AD233" s="183">
        <f t="shared" si="224"/>
        <v>0</v>
      </c>
      <c r="AE233" s="183">
        <f t="shared" si="224"/>
        <v>0</v>
      </c>
      <c r="AF233" s="196">
        <f t="shared" si="224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227"/>
        <v>0</v>
      </c>
      <c r="D234" s="183">
        <f t="shared" si="227"/>
        <v>0</v>
      </c>
      <c r="E234" s="183">
        <f t="shared" si="227"/>
        <v>0</v>
      </c>
      <c r="F234" s="183">
        <f t="shared" si="227"/>
        <v>0</v>
      </c>
      <c r="G234" s="183">
        <f t="shared" si="227"/>
        <v>0</v>
      </c>
      <c r="H234" s="183">
        <f t="shared" si="227"/>
        <v>0</v>
      </c>
      <c r="I234" s="183">
        <f t="shared" si="227"/>
        <v>0</v>
      </c>
      <c r="J234" s="183">
        <f t="shared" si="227"/>
        <v>0</v>
      </c>
      <c r="K234" s="183">
        <f t="shared" si="227"/>
        <v>0</v>
      </c>
      <c r="L234" s="183">
        <f t="shared" si="227"/>
        <v>0</v>
      </c>
      <c r="M234" s="183">
        <f t="shared" si="227"/>
        <v>0</v>
      </c>
      <c r="N234" s="183">
        <f t="shared" si="227"/>
        <v>0</v>
      </c>
      <c r="O234" s="183">
        <f t="shared" si="227"/>
        <v>0</v>
      </c>
      <c r="P234" s="183">
        <f t="shared" si="227"/>
        <v>0</v>
      </c>
      <c r="Q234" s="183">
        <f t="shared" si="227"/>
        <v>0</v>
      </c>
      <c r="R234" s="183">
        <f t="shared" si="227"/>
        <v>0</v>
      </c>
      <c r="S234" s="183">
        <f t="shared" si="224"/>
        <v>0</v>
      </c>
      <c r="T234" s="183">
        <f t="shared" si="226"/>
        <v>0</v>
      </c>
      <c r="U234" s="183">
        <f t="shared" si="226"/>
        <v>0</v>
      </c>
      <c r="V234" s="183">
        <f t="shared" si="226"/>
        <v>0</v>
      </c>
      <c r="W234" s="183">
        <f t="shared" si="226"/>
        <v>0</v>
      </c>
      <c r="X234" s="183">
        <f t="shared" si="226"/>
        <v>0</v>
      </c>
      <c r="Y234" s="183">
        <f t="shared" si="226"/>
        <v>0</v>
      </c>
      <c r="Z234" s="183">
        <f t="shared" si="226"/>
        <v>0</v>
      </c>
      <c r="AA234" s="183">
        <f t="shared" si="224"/>
        <v>0</v>
      </c>
      <c r="AB234" s="183">
        <f t="shared" si="224"/>
        <v>0</v>
      </c>
      <c r="AC234" s="183">
        <f t="shared" si="224"/>
        <v>0</v>
      </c>
      <c r="AD234" s="183">
        <f t="shared" si="224"/>
        <v>0</v>
      </c>
      <c r="AE234" s="183">
        <f t="shared" si="224"/>
        <v>0</v>
      </c>
      <c r="AF234" s="196">
        <f t="shared" si="224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227"/>
        <v>0</v>
      </c>
      <c r="D235" s="183">
        <f t="shared" si="227"/>
        <v>0</v>
      </c>
      <c r="E235" s="183">
        <f t="shared" si="227"/>
        <v>0</v>
      </c>
      <c r="F235" s="183">
        <f t="shared" si="227"/>
        <v>0</v>
      </c>
      <c r="G235" s="183">
        <f t="shared" si="227"/>
        <v>0</v>
      </c>
      <c r="H235" s="183">
        <f t="shared" si="227"/>
        <v>0</v>
      </c>
      <c r="I235" s="183">
        <f t="shared" si="227"/>
        <v>0</v>
      </c>
      <c r="J235" s="183">
        <f t="shared" si="227"/>
        <v>0</v>
      </c>
      <c r="K235" s="183">
        <f t="shared" si="227"/>
        <v>0</v>
      </c>
      <c r="L235" s="183">
        <f t="shared" si="227"/>
        <v>0</v>
      </c>
      <c r="M235" s="183">
        <f t="shared" si="227"/>
        <v>0</v>
      </c>
      <c r="N235" s="183">
        <f t="shared" si="227"/>
        <v>0</v>
      </c>
      <c r="O235" s="183">
        <f t="shared" si="227"/>
        <v>0</v>
      </c>
      <c r="P235" s="183">
        <f t="shared" si="227"/>
        <v>0</v>
      </c>
      <c r="Q235" s="183">
        <f t="shared" si="227"/>
        <v>0</v>
      </c>
      <c r="R235" s="183">
        <f t="shared" si="227"/>
        <v>0</v>
      </c>
      <c r="S235" s="183">
        <f t="shared" si="224"/>
        <v>0</v>
      </c>
      <c r="T235" s="183">
        <f t="shared" si="226"/>
        <v>0</v>
      </c>
      <c r="U235" s="183">
        <f t="shared" si="226"/>
        <v>0</v>
      </c>
      <c r="V235" s="183">
        <f t="shared" si="226"/>
        <v>0</v>
      </c>
      <c r="W235" s="183">
        <f t="shared" si="226"/>
        <v>0</v>
      </c>
      <c r="X235" s="183">
        <f t="shared" si="226"/>
        <v>0</v>
      </c>
      <c r="Y235" s="183">
        <f t="shared" si="226"/>
        <v>0</v>
      </c>
      <c r="Z235" s="183">
        <f t="shared" si="226"/>
        <v>0</v>
      </c>
      <c r="AA235" s="183">
        <f t="shared" si="224"/>
        <v>0</v>
      </c>
      <c r="AB235" s="183">
        <f t="shared" si="224"/>
        <v>0</v>
      </c>
      <c r="AC235" s="183">
        <f t="shared" si="224"/>
        <v>0</v>
      </c>
      <c r="AD235" s="183">
        <f t="shared" si="224"/>
        <v>0</v>
      </c>
      <c r="AE235" s="183">
        <f t="shared" si="224"/>
        <v>0</v>
      </c>
      <c r="AF235" s="196">
        <f t="shared" si="224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227"/>
        <v>0</v>
      </c>
      <c r="D236" s="183">
        <f t="shared" si="227"/>
        <v>0</v>
      </c>
      <c r="E236" s="183">
        <f t="shared" si="227"/>
        <v>0</v>
      </c>
      <c r="F236" s="183">
        <f t="shared" si="227"/>
        <v>0</v>
      </c>
      <c r="G236" s="183">
        <f t="shared" si="227"/>
        <v>0</v>
      </c>
      <c r="H236" s="183">
        <f t="shared" si="227"/>
        <v>0</v>
      </c>
      <c r="I236" s="183">
        <f t="shared" si="227"/>
        <v>0</v>
      </c>
      <c r="J236" s="183">
        <f t="shared" si="227"/>
        <v>0</v>
      </c>
      <c r="K236" s="183">
        <f t="shared" si="227"/>
        <v>0</v>
      </c>
      <c r="L236" s="183">
        <f t="shared" si="227"/>
        <v>0</v>
      </c>
      <c r="M236" s="183">
        <f t="shared" si="227"/>
        <v>0</v>
      </c>
      <c r="N236" s="183">
        <f t="shared" si="227"/>
        <v>0</v>
      </c>
      <c r="O236" s="183">
        <f t="shared" si="227"/>
        <v>0</v>
      </c>
      <c r="P236" s="183">
        <f t="shared" si="227"/>
        <v>0</v>
      </c>
      <c r="Q236" s="183">
        <f t="shared" si="227"/>
        <v>0</v>
      </c>
      <c r="R236" s="183">
        <f t="shared" si="227"/>
        <v>0</v>
      </c>
      <c r="S236" s="183">
        <f t="shared" si="224"/>
        <v>0</v>
      </c>
      <c r="T236" s="183">
        <f t="shared" si="226"/>
        <v>0</v>
      </c>
      <c r="U236" s="183">
        <f t="shared" si="226"/>
        <v>0</v>
      </c>
      <c r="V236" s="183">
        <f t="shared" si="226"/>
        <v>0</v>
      </c>
      <c r="W236" s="183">
        <f t="shared" si="226"/>
        <v>0</v>
      </c>
      <c r="X236" s="183">
        <f t="shared" si="226"/>
        <v>0</v>
      </c>
      <c r="Y236" s="183">
        <f t="shared" si="226"/>
        <v>0</v>
      </c>
      <c r="Z236" s="183">
        <f t="shared" si="226"/>
        <v>0</v>
      </c>
      <c r="AA236" s="183">
        <f t="shared" si="224"/>
        <v>0</v>
      </c>
      <c r="AB236" s="183">
        <f t="shared" si="224"/>
        <v>0</v>
      </c>
      <c r="AC236" s="183">
        <f t="shared" si="224"/>
        <v>0</v>
      </c>
      <c r="AD236" s="183">
        <f t="shared" si="224"/>
        <v>0</v>
      </c>
      <c r="AE236" s="183">
        <f t="shared" si="224"/>
        <v>0</v>
      </c>
      <c r="AF236" s="196">
        <f t="shared" si="224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227"/>
        <v>0</v>
      </c>
      <c r="D237" s="183">
        <f t="shared" si="227"/>
        <v>0</v>
      </c>
      <c r="E237" s="183">
        <f t="shared" si="227"/>
        <v>0</v>
      </c>
      <c r="F237" s="183">
        <f t="shared" si="227"/>
        <v>0</v>
      </c>
      <c r="G237" s="183">
        <f t="shared" si="227"/>
        <v>0</v>
      </c>
      <c r="H237" s="183">
        <f t="shared" si="227"/>
        <v>0</v>
      </c>
      <c r="I237" s="183">
        <f t="shared" si="227"/>
        <v>0</v>
      </c>
      <c r="J237" s="183">
        <f t="shared" si="227"/>
        <v>0</v>
      </c>
      <c r="K237" s="183">
        <f t="shared" si="227"/>
        <v>0</v>
      </c>
      <c r="L237" s="183">
        <f t="shared" si="227"/>
        <v>0</v>
      </c>
      <c r="M237" s="183">
        <f t="shared" si="227"/>
        <v>0</v>
      </c>
      <c r="N237" s="183">
        <f t="shared" si="227"/>
        <v>0</v>
      </c>
      <c r="O237" s="183">
        <f t="shared" si="227"/>
        <v>0</v>
      </c>
      <c r="P237" s="183">
        <f t="shared" si="227"/>
        <v>0</v>
      </c>
      <c r="Q237" s="183">
        <f t="shared" si="227"/>
        <v>0</v>
      </c>
      <c r="R237" s="183">
        <f t="shared" si="227"/>
        <v>0</v>
      </c>
      <c r="S237" s="183">
        <f t="shared" si="224"/>
        <v>0</v>
      </c>
      <c r="T237" s="183">
        <f t="shared" si="226"/>
        <v>0</v>
      </c>
      <c r="U237" s="183">
        <f t="shared" si="226"/>
        <v>0</v>
      </c>
      <c r="V237" s="183">
        <f t="shared" si="226"/>
        <v>0</v>
      </c>
      <c r="W237" s="183">
        <f t="shared" si="226"/>
        <v>0</v>
      </c>
      <c r="X237" s="183">
        <f t="shared" si="226"/>
        <v>0</v>
      </c>
      <c r="Y237" s="183">
        <f t="shared" si="226"/>
        <v>0</v>
      </c>
      <c r="Z237" s="183">
        <f t="shared" si="226"/>
        <v>0</v>
      </c>
      <c r="AA237" s="183">
        <f t="shared" si="224"/>
        <v>0</v>
      </c>
      <c r="AB237" s="183">
        <f t="shared" si="224"/>
        <v>0</v>
      </c>
      <c r="AC237" s="183">
        <f t="shared" si="224"/>
        <v>0</v>
      </c>
      <c r="AD237" s="183">
        <f t="shared" si="224"/>
        <v>0</v>
      </c>
      <c r="AE237" s="183">
        <f t="shared" si="224"/>
        <v>0</v>
      </c>
      <c r="AF237" s="196">
        <f t="shared" si="224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227"/>
        <v>0</v>
      </c>
      <c r="D238" s="183">
        <f t="shared" si="227"/>
        <v>0</v>
      </c>
      <c r="E238" s="183">
        <f t="shared" si="227"/>
        <v>0</v>
      </c>
      <c r="F238" s="183">
        <f t="shared" si="227"/>
        <v>0</v>
      </c>
      <c r="G238" s="183">
        <f t="shared" si="227"/>
        <v>0</v>
      </c>
      <c r="H238" s="183">
        <f t="shared" si="227"/>
        <v>0</v>
      </c>
      <c r="I238" s="183">
        <f t="shared" si="227"/>
        <v>0</v>
      </c>
      <c r="J238" s="183">
        <f t="shared" si="227"/>
        <v>0</v>
      </c>
      <c r="K238" s="183">
        <f t="shared" si="227"/>
        <v>0</v>
      </c>
      <c r="L238" s="183">
        <f t="shared" si="227"/>
        <v>0</v>
      </c>
      <c r="M238" s="183">
        <f t="shared" si="227"/>
        <v>0</v>
      </c>
      <c r="N238" s="183">
        <f t="shared" si="227"/>
        <v>0</v>
      </c>
      <c r="O238" s="183">
        <f t="shared" si="227"/>
        <v>0</v>
      </c>
      <c r="P238" s="183">
        <f t="shared" si="227"/>
        <v>0</v>
      </c>
      <c r="Q238" s="183">
        <f t="shared" si="227"/>
        <v>0</v>
      </c>
      <c r="R238" s="183">
        <f t="shared" si="227"/>
        <v>0</v>
      </c>
      <c r="S238" s="183">
        <f t="shared" si="224"/>
        <v>0</v>
      </c>
      <c r="T238" s="183">
        <f t="shared" si="226"/>
        <v>0</v>
      </c>
      <c r="U238" s="183">
        <f t="shared" si="226"/>
        <v>0</v>
      </c>
      <c r="V238" s="183">
        <f t="shared" si="226"/>
        <v>0</v>
      </c>
      <c r="W238" s="183">
        <f t="shared" si="226"/>
        <v>0</v>
      </c>
      <c r="X238" s="183">
        <f t="shared" si="226"/>
        <v>0</v>
      </c>
      <c r="Y238" s="183">
        <f t="shared" si="226"/>
        <v>0</v>
      </c>
      <c r="Z238" s="183">
        <f t="shared" si="226"/>
        <v>0</v>
      </c>
      <c r="AA238" s="183">
        <f t="shared" si="224"/>
        <v>0</v>
      </c>
      <c r="AB238" s="183">
        <f t="shared" si="224"/>
        <v>0</v>
      </c>
      <c r="AC238" s="183">
        <f t="shared" si="224"/>
        <v>0</v>
      </c>
      <c r="AD238" s="183">
        <f t="shared" si="224"/>
        <v>0</v>
      </c>
      <c r="AE238" s="183">
        <f t="shared" si="224"/>
        <v>0</v>
      </c>
      <c r="AF238" s="196">
        <f t="shared" si="224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227"/>
        <v>0</v>
      </c>
      <c r="D239" s="183">
        <f t="shared" si="227"/>
        <v>0</v>
      </c>
      <c r="E239" s="183">
        <f t="shared" si="227"/>
        <v>0</v>
      </c>
      <c r="F239" s="183">
        <f t="shared" si="227"/>
        <v>0</v>
      </c>
      <c r="G239" s="183">
        <f t="shared" si="227"/>
        <v>0</v>
      </c>
      <c r="H239" s="183">
        <f t="shared" si="227"/>
        <v>0</v>
      </c>
      <c r="I239" s="183">
        <f t="shared" si="227"/>
        <v>0</v>
      </c>
      <c r="J239" s="183">
        <f t="shared" si="227"/>
        <v>0</v>
      </c>
      <c r="K239" s="183">
        <f t="shared" si="227"/>
        <v>0</v>
      </c>
      <c r="L239" s="183">
        <f t="shared" si="227"/>
        <v>0</v>
      </c>
      <c r="M239" s="183">
        <f t="shared" si="227"/>
        <v>0</v>
      </c>
      <c r="N239" s="183">
        <f t="shared" si="227"/>
        <v>0</v>
      </c>
      <c r="O239" s="183">
        <f t="shared" si="227"/>
        <v>0</v>
      </c>
      <c r="P239" s="183">
        <f t="shared" si="227"/>
        <v>0</v>
      </c>
      <c r="Q239" s="183">
        <f t="shared" si="227"/>
        <v>0</v>
      </c>
      <c r="R239" s="183">
        <f t="shared" si="227"/>
        <v>0</v>
      </c>
      <c r="S239" s="183">
        <f t="shared" si="224"/>
        <v>0</v>
      </c>
      <c r="T239" s="183">
        <f t="shared" si="226"/>
        <v>0</v>
      </c>
      <c r="U239" s="183">
        <f t="shared" si="226"/>
        <v>0</v>
      </c>
      <c r="V239" s="183">
        <f t="shared" si="226"/>
        <v>0</v>
      </c>
      <c r="W239" s="183">
        <f t="shared" si="226"/>
        <v>0</v>
      </c>
      <c r="X239" s="183">
        <f t="shared" si="226"/>
        <v>0</v>
      </c>
      <c r="Y239" s="183">
        <f t="shared" si="226"/>
        <v>0</v>
      </c>
      <c r="Z239" s="183">
        <f t="shared" si="226"/>
        <v>0</v>
      </c>
      <c r="AA239" s="183">
        <f t="shared" si="224"/>
        <v>0</v>
      </c>
      <c r="AB239" s="183">
        <f t="shared" si="224"/>
        <v>0</v>
      </c>
      <c r="AC239" s="183">
        <f t="shared" si="224"/>
        <v>0</v>
      </c>
      <c r="AD239" s="183">
        <f t="shared" si="224"/>
        <v>0</v>
      </c>
      <c r="AE239" s="183">
        <f t="shared" si="224"/>
        <v>0</v>
      </c>
      <c r="AF239" s="196">
        <f t="shared" si="224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227"/>
        <v>0</v>
      </c>
      <c r="D240" s="183">
        <f t="shared" si="227"/>
        <v>0</v>
      </c>
      <c r="E240" s="183">
        <f t="shared" si="227"/>
        <v>0</v>
      </c>
      <c r="F240" s="183">
        <f t="shared" si="227"/>
        <v>0</v>
      </c>
      <c r="G240" s="183">
        <f t="shared" si="227"/>
        <v>0</v>
      </c>
      <c r="H240" s="183">
        <f t="shared" si="227"/>
        <v>0</v>
      </c>
      <c r="I240" s="183">
        <f t="shared" si="227"/>
        <v>0</v>
      </c>
      <c r="J240" s="183">
        <f t="shared" si="227"/>
        <v>0</v>
      </c>
      <c r="K240" s="183">
        <f t="shared" si="227"/>
        <v>0</v>
      </c>
      <c r="L240" s="183">
        <f t="shared" si="227"/>
        <v>0</v>
      </c>
      <c r="M240" s="183">
        <f t="shared" si="227"/>
        <v>0</v>
      </c>
      <c r="N240" s="183">
        <f t="shared" si="227"/>
        <v>0</v>
      </c>
      <c r="O240" s="183">
        <f t="shared" si="227"/>
        <v>0</v>
      </c>
      <c r="P240" s="183">
        <f t="shared" si="227"/>
        <v>0</v>
      </c>
      <c r="Q240" s="183">
        <f t="shared" si="227"/>
        <v>0</v>
      </c>
      <c r="R240" s="183">
        <f t="shared" si="227"/>
        <v>0</v>
      </c>
      <c r="S240" s="183">
        <f t="shared" ref="S240:AF255" si="229">R240</f>
        <v>0</v>
      </c>
      <c r="T240" s="183">
        <f t="shared" si="229"/>
        <v>0</v>
      </c>
      <c r="U240" s="183">
        <f t="shared" si="229"/>
        <v>0</v>
      </c>
      <c r="V240" s="183">
        <f t="shared" si="229"/>
        <v>0</v>
      </c>
      <c r="W240" s="183">
        <f t="shared" si="229"/>
        <v>0</v>
      </c>
      <c r="X240" s="183">
        <f t="shared" si="226"/>
        <v>0</v>
      </c>
      <c r="Y240" s="183">
        <f t="shared" si="226"/>
        <v>0</v>
      </c>
      <c r="Z240" s="183">
        <f t="shared" si="226"/>
        <v>0</v>
      </c>
      <c r="AA240" s="183">
        <f t="shared" si="229"/>
        <v>0</v>
      </c>
      <c r="AB240" s="183">
        <f t="shared" si="229"/>
        <v>0</v>
      </c>
      <c r="AC240" s="183">
        <f t="shared" si="229"/>
        <v>0</v>
      </c>
      <c r="AD240" s="183">
        <f t="shared" si="229"/>
        <v>0</v>
      </c>
      <c r="AE240" s="183">
        <f t="shared" si="229"/>
        <v>0</v>
      </c>
      <c r="AF240" s="196">
        <f t="shared" si="229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227"/>
        <v>0</v>
      </c>
      <c r="D241" s="183">
        <f t="shared" si="227"/>
        <v>0</v>
      </c>
      <c r="E241" s="183">
        <f t="shared" si="227"/>
        <v>0</v>
      </c>
      <c r="F241" s="183">
        <f t="shared" si="227"/>
        <v>0</v>
      </c>
      <c r="G241" s="183">
        <f t="shared" si="227"/>
        <v>0</v>
      </c>
      <c r="H241" s="183">
        <f t="shared" si="227"/>
        <v>0</v>
      </c>
      <c r="I241" s="183">
        <f t="shared" si="227"/>
        <v>0</v>
      </c>
      <c r="J241" s="183">
        <f t="shared" si="227"/>
        <v>0</v>
      </c>
      <c r="K241" s="183">
        <f t="shared" si="227"/>
        <v>0</v>
      </c>
      <c r="L241" s="183">
        <f t="shared" si="227"/>
        <v>0</v>
      </c>
      <c r="M241" s="183">
        <f t="shared" si="227"/>
        <v>0</v>
      </c>
      <c r="N241" s="183">
        <f t="shared" si="227"/>
        <v>0</v>
      </c>
      <c r="O241" s="183">
        <f t="shared" si="227"/>
        <v>0</v>
      </c>
      <c r="P241" s="183">
        <f t="shared" si="227"/>
        <v>0</v>
      </c>
      <c r="Q241" s="183">
        <f t="shared" si="227"/>
        <v>0</v>
      </c>
      <c r="R241" s="183">
        <f t="shared" si="227"/>
        <v>0</v>
      </c>
      <c r="S241" s="183">
        <f t="shared" si="229"/>
        <v>0</v>
      </c>
      <c r="T241" s="183">
        <f t="shared" si="229"/>
        <v>0</v>
      </c>
      <c r="U241" s="183">
        <f t="shared" si="229"/>
        <v>0</v>
      </c>
      <c r="V241" s="183">
        <f t="shared" si="229"/>
        <v>0</v>
      </c>
      <c r="W241" s="183">
        <f t="shared" ref="W241:Z256" si="230">V241</f>
        <v>0</v>
      </c>
      <c r="X241" s="183">
        <f t="shared" si="226"/>
        <v>0</v>
      </c>
      <c r="Y241" s="183">
        <f t="shared" si="226"/>
        <v>0</v>
      </c>
      <c r="Z241" s="183">
        <f t="shared" si="226"/>
        <v>0</v>
      </c>
      <c r="AA241" s="183">
        <f t="shared" si="229"/>
        <v>0</v>
      </c>
      <c r="AB241" s="183">
        <f t="shared" si="229"/>
        <v>0</v>
      </c>
      <c r="AC241" s="183">
        <f t="shared" si="229"/>
        <v>0</v>
      </c>
      <c r="AD241" s="183">
        <f t="shared" si="229"/>
        <v>0</v>
      </c>
      <c r="AE241" s="183">
        <f t="shared" si="229"/>
        <v>0</v>
      </c>
      <c r="AF241" s="196">
        <f t="shared" si="229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227"/>
        <v>0</v>
      </c>
      <c r="D242" s="183">
        <f t="shared" si="227"/>
        <v>0</v>
      </c>
      <c r="E242" s="183">
        <f t="shared" si="227"/>
        <v>0</v>
      </c>
      <c r="F242" s="183">
        <f t="shared" si="227"/>
        <v>0</v>
      </c>
      <c r="G242" s="183">
        <f t="shared" si="227"/>
        <v>0</v>
      </c>
      <c r="H242" s="183">
        <f t="shared" si="227"/>
        <v>0</v>
      </c>
      <c r="I242" s="183">
        <f t="shared" si="227"/>
        <v>0</v>
      </c>
      <c r="J242" s="183">
        <f t="shared" si="227"/>
        <v>0</v>
      </c>
      <c r="K242" s="183">
        <f t="shared" si="227"/>
        <v>0</v>
      </c>
      <c r="L242" s="183">
        <f t="shared" si="227"/>
        <v>0</v>
      </c>
      <c r="M242" s="183">
        <f t="shared" si="227"/>
        <v>0</v>
      </c>
      <c r="N242" s="183">
        <f t="shared" si="227"/>
        <v>0</v>
      </c>
      <c r="O242" s="183">
        <f t="shared" si="227"/>
        <v>0</v>
      </c>
      <c r="P242" s="183">
        <f t="shared" si="227"/>
        <v>0</v>
      </c>
      <c r="Q242" s="183">
        <f t="shared" si="227"/>
        <v>0</v>
      </c>
      <c r="R242" s="183">
        <f t="shared" ref="C242:R257" si="231">Q242</f>
        <v>0</v>
      </c>
      <c r="S242" s="183">
        <f t="shared" si="229"/>
        <v>0</v>
      </c>
      <c r="T242" s="183">
        <f t="shared" si="229"/>
        <v>0</v>
      </c>
      <c r="U242" s="183">
        <f t="shared" si="229"/>
        <v>0</v>
      </c>
      <c r="V242" s="183">
        <f t="shared" si="229"/>
        <v>0</v>
      </c>
      <c r="W242" s="183">
        <f t="shared" si="230"/>
        <v>0</v>
      </c>
      <c r="X242" s="183">
        <f t="shared" si="226"/>
        <v>0</v>
      </c>
      <c r="Y242" s="183">
        <f t="shared" si="226"/>
        <v>0</v>
      </c>
      <c r="Z242" s="183">
        <f t="shared" si="226"/>
        <v>0</v>
      </c>
      <c r="AA242" s="183">
        <f t="shared" si="229"/>
        <v>0</v>
      </c>
      <c r="AB242" s="183">
        <f t="shared" si="229"/>
        <v>0</v>
      </c>
      <c r="AC242" s="183">
        <f t="shared" si="229"/>
        <v>0</v>
      </c>
      <c r="AD242" s="183">
        <f t="shared" si="229"/>
        <v>0</v>
      </c>
      <c r="AE242" s="183">
        <f t="shared" si="229"/>
        <v>0</v>
      </c>
      <c r="AF242" s="196">
        <f t="shared" si="229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231"/>
        <v>0</v>
      </c>
      <c r="D243" s="183">
        <f t="shared" si="231"/>
        <v>0</v>
      </c>
      <c r="E243" s="183">
        <f t="shared" si="231"/>
        <v>0</v>
      </c>
      <c r="F243" s="183">
        <f t="shared" si="231"/>
        <v>0</v>
      </c>
      <c r="G243" s="183">
        <f t="shared" si="231"/>
        <v>0</v>
      </c>
      <c r="H243" s="183">
        <f t="shared" si="231"/>
        <v>0</v>
      </c>
      <c r="I243" s="183">
        <f t="shared" si="231"/>
        <v>0</v>
      </c>
      <c r="J243" s="183">
        <f t="shared" si="231"/>
        <v>0</v>
      </c>
      <c r="K243" s="183">
        <f t="shared" si="231"/>
        <v>0</v>
      </c>
      <c r="L243" s="183">
        <f t="shared" si="231"/>
        <v>0</v>
      </c>
      <c r="M243" s="183">
        <f t="shared" si="231"/>
        <v>0</v>
      </c>
      <c r="N243" s="183">
        <f t="shared" si="231"/>
        <v>0</v>
      </c>
      <c r="O243" s="183">
        <f t="shared" si="231"/>
        <v>0</v>
      </c>
      <c r="P243" s="183">
        <f t="shared" si="231"/>
        <v>0</v>
      </c>
      <c r="Q243" s="183">
        <f t="shared" si="231"/>
        <v>0</v>
      </c>
      <c r="R243" s="183">
        <f t="shared" si="231"/>
        <v>0</v>
      </c>
      <c r="S243" s="183">
        <f t="shared" si="229"/>
        <v>0</v>
      </c>
      <c r="T243" s="183">
        <f t="shared" si="229"/>
        <v>0</v>
      </c>
      <c r="U243" s="183">
        <f t="shared" si="229"/>
        <v>0</v>
      </c>
      <c r="V243" s="183">
        <f t="shared" si="229"/>
        <v>0</v>
      </c>
      <c r="W243" s="183">
        <f t="shared" si="230"/>
        <v>0</v>
      </c>
      <c r="X243" s="183">
        <f t="shared" si="226"/>
        <v>0</v>
      </c>
      <c r="Y243" s="183">
        <f t="shared" si="226"/>
        <v>0</v>
      </c>
      <c r="Z243" s="183">
        <f t="shared" si="226"/>
        <v>0</v>
      </c>
      <c r="AA243" s="183">
        <f t="shared" si="229"/>
        <v>0</v>
      </c>
      <c r="AB243" s="183">
        <f t="shared" si="229"/>
        <v>0</v>
      </c>
      <c r="AC243" s="183">
        <f t="shared" si="229"/>
        <v>0</v>
      </c>
      <c r="AD243" s="183">
        <f t="shared" si="229"/>
        <v>0</v>
      </c>
      <c r="AE243" s="183">
        <f t="shared" si="229"/>
        <v>0</v>
      </c>
      <c r="AF243" s="196">
        <f t="shared" si="229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231"/>
        <v>0</v>
      </c>
      <c r="D244" s="183">
        <f t="shared" si="231"/>
        <v>0</v>
      </c>
      <c r="E244" s="183">
        <f t="shared" si="231"/>
        <v>0</v>
      </c>
      <c r="F244" s="183">
        <f t="shared" si="231"/>
        <v>0</v>
      </c>
      <c r="G244" s="183">
        <f t="shared" si="231"/>
        <v>0</v>
      </c>
      <c r="H244" s="183">
        <f t="shared" si="231"/>
        <v>0</v>
      </c>
      <c r="I244" s="183">
        <f t="shared" si="231"/>
        <v>0</v>
      </c>
      <c r="J244" s="183">
        <f t="shared" si="231"/>
        <v>0</v>
      </c>
      <c r="K244" s="183">
        <f t="shared" si="231"/>
        <v>0</v>
      </c>
      <c r="L244" s="183">
        <f t="shared" si="231"/>
        <v>0</v>
      </c>
      <c r="M244" s="183">
        <f t="shared" si="231"/>
        <v>0</v>
      </c>
      <c r="N244" s="183">
        <f t="shared" si="231"/>
        <v>0</v>
      </c>
      <c r="O244" s="183">
        <f t="shared" si="231"/>
        <v>0</v>
      </c>
      <c r="P244" s="183">
        <f t="shared" si="231"/>
        <v>0</v>
      </c>
      <c r="Q244" s="183">
        <f t="shared" si="231"/>
        <v>0</v>
      </c>
      <c r="R244" s="183">
        <f t="shared" si="231"/>
        <v>0</v>
      </c>
      <c r="S244" s="183">
        <f t="shared" si="229"/>
        <v>0</v>
      </c>
      <c r="T244" s="183">
        <f t="shared" si="229"/>
        <v>0</v>
      </c>
      <c r="U244" s="183">
        <f t="shared" si="229"/>
        <v>0</v>
      </c>
      <c r="V244" s="183">
        <f t="shared" si="229"/>
        <v>0</v>
      </c>
      <c r="W244" s="183">
        <f t="shared" si="230"/>
        <v>0</v>
      </c>
      <c r="X244" s="183">
        <f t="shared" si="226"/>
        <v>0</v>
      </c>
      <c r="Y244" s="183">
        <f t="shared" si="226"/>
        <v>0</v>
      </c>
      <c r="Z244" s="183">
        <f t="shared" si="226"/>
        <v>0</v>
      </c>
      <c r="AA244" s="183">
        <f t="shared" si="229"/>
        <v>0</v>
      </c>
      <c r="AB244" s="183">
        <f t="shared" si="229"/>
        <v>0</v>
      </c>
      <c r="AC244" s="183">
        <f t="shared" si="229"/>
        <v>0</v>
      </c>
      <c r="AD244" s="183">
        <f t="shared" si="229"/>
        <v>0</v>
      </c>
      <c r="AE244" s="183">
        <f t="shared" si="229"/>
        <v>0</v>
      </c>
      <c r="AF244" s="196">
        <f t="shared" si="229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231"/>
        <v>0</v>
      </c>
      <c r="D245" s="183">
        <f t="shared" si="231"/>
        <v>0</v>
      </c>
      <c r="E245" s="183">
        <f t="shared" si="231"/>
        <v>0</v>
      </c>
      <c r="F245" s="183">
        <f t="shared" si="231"/>
        <v>0</v>
      </c>
      <c r="G245" s="183">
        <f t="shared" si="231"/>
        <v>0</v>
      </c>
      <c r="H245" s="183">
        <f t="shared" si="231"/>
        <v>0</v>
      </c>
      <c r="I245" s="183">
        <f t="shared" si="231"/>
        <v>0</v>
      </c>
      <c r="J245" s="183">
        <f t="shared" si="231"/>
        <v>0</v>
      </c>
      <c r="K245" s="183">
        <f t="shared" si="231"/>
        <v>0</v>
      </c>
      <c r="L245" s="183">
        <f t="shared" si="231"/>
        <v>0</v>
      </c>
      <c r="M245" s="183">
        <f t="shared" si="231"/>
        <v>0</v>
      </c>
      <c r="N245" s="183">
        <f t="shared" si="231"/>
        <v>0</v>
      </c>
      <c r="O245" s="183">
        <f t="shared" si="231"/>
        <v>0</v>
      </c>
      <c r="P245" s="183">
        <f t="shared" si="231"/>
        <v>0</v>
      </c>
      <c r="Q245" s="183">
        <f t="shared" si="231"/>
        <v>0</v>
      </c>
      <c r="R245" s="183">
        <f t="shared" si="231"/>
        <v>0</v>
      </c>
      <c r="S245" s="183">
        <f t="shared" si="229"/>
        <v>0</v>
      </c>
      <c r="T245" s="183">
        <f t="shared" si="229"/>
        <v>0</v>
      </c>
      <c r="U245" s="183">
        <f t="shared" si="229"/>
        <v>0</v>
      </c>
      <c r="V245" s="183">
        <f t="shared" si="229"/>
        <v>0</v>
      </c>
      <c r="W245" s="183">
        <f t="shared" si="230"/>
        <v>0</v>
      </c>
      <c r="X245" s="183">
        <f t="shared" si="226"/>
        <v>0</v>
      </c>
      <c r="Y245" s="183">
        <f t="shared" si="226"/>
        <v>0</v>
      </c>
      <c r="Z245" s="183">
        <f t="shared" si="226"/>
        <v>0</v>
      </c>
      <c r="AA245" s="183">
        <f t="shared" si="229"/>
        <v>0</v>
      </c>
      <c r="AB245" s="183">
        <f t="shared" si="229"/>
        <v>0</v>
      </c>
      <c r="AC245" s="183">
        <f t="shared" si="229"/>
        <v>0</v>
      </c>
      <c r="AD245" s="183">
        <f t="shared" si="229"/>
        <v>0</v>
      </c>
      <c r="AE245" s="183">
        <f t="shared" si="229"/>
        <v>0</v>
      </c>
      <c r="AF245" s="196">
        <f t="shared" si="229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231"/>
        <v>0</v>
      </c>
      <c r="D246" s="183">
        <f t="shared" si="231"/>
        <v>0</v>
      </c>
      <c r="E246" s="183">
        <f t="shared" si="231"/>
        <v>0</v>
      </c>
      <c r="F246" s="183">
        <f t="shared" si="231"/>
        <v>0</v>
      </c>
      <c r="G246" s="183">
        <f t="shared" si="231"/>
        <v>0</v>
      </c>
      <c r="H246" s="183">
        <f t="shared" si="231"/>
        <v>0</v>
      </c>
      <c r="I246" s="183">
        <f t="shared" si="231"/>
        <v>0</v>
      </c>
      <c r="J246" s="183">
        <f t="shared" si="231"/>
        <v>0</v>
      </c>
      <c r="K246" s="183">
        <f t="shared" si="231"/>
        <v>0</v>
      </c>
      <c r="L246" s="183">
        <f t="shared" si="231"/>
        <v>0</v>
      </c>
      <c r="M246" s="183">
        <f t="shared" si="231"/>
        <v>0</v>
      </c>
      <c r="N246" s="183">
        <f t="shared" si="231"/>
        <v>0</v>
      </c>
      <c r="O246" s="183">
        <f t="shared" si="231"/>
        <v>0</v>
      </c>
      <c r="P246" s="183">
        <f t="shared" si="231"/>
        <v>0</v>
      </c>
      <c r="Q246" s="183">
        <f t="shared" si="231"/>
        <v>0</v>
      </c>
      <c r="R246" s="183">
        <f t="shared" si="231"/>
        <v>0</v>
      </c>
      <c r="S246" s="183">
        <f t="shared" si="229"/>
        <v>0</v>
      </c>
      <c r="T246" s="183">
        <f t="shared" si="229"/>
        <v>0</v>
      </c>
      <c r="U246" s="183">
        <f t="shared" si="229"/>
        <v>0</v>
      </c>
      <c r="V246" s="183">
        <f t="shared" si="229"/>
        <v>0</v>
      </c>
      <c r="W246" s="183">
        <f t="shared" si="230"/>
        <v>0</v>
      </c>
      <c r="X246" s="183">
        <f t="shared" si="226"/>
        <v>0</v>
      </c>
      <c r="Y246" s="183">
        <f t="shared" si="226"/>
        <v>0</v>
      </c>
      <c r="Z246" s="183">
        <f t="shared" si="226"/>
        <v>0</v>
      </c>
      <c r="AA246" s="183">
        <f t="shared" si="229"/>
        <v>0</v>
      </c>
      <c r="AB246" s="183">
        <f t="shared" si="229"/>
        <v>0</v>
      </c>
      <c r="AC246" s="183">
        <f t="shared" si="229"/>
        <v>0</v>
      </c>
      <c r="AD246" s="183">
        <f t="shared" si="229"/>
        <v>0</v>
      </c>
      <c r="AE246" s="183">
        <f t="shared" si="229"/>
        <v>0</v>
      </c>
      <c r="AF246" s="196">
        <f t="shared" si="229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231"/>
        <v>0</v>
      </c>
      <c r="D247" s="183">
        <f t="shared" si="231"/>
        <v>0</v>
      </c>
      <c r="E247" s="183">
        <f t="shared" si="231"/>
        <v>0</v>
      </c>
      <c r="F247" s="183">
        <f t="shared" si="231"/>
        <v>0</v>
      </c>
      <c r="G247" s="183">
        <f t="shared" si="231"/>
        <v>0</v>
      </c>
      <c r="H247" s="183">
        <f t="shared" si="231"/>
        <v>0</v>
      </c>
      <c r="I247" s="183">
        <f t="shared" si="231"/>
        <v>0</v>
      </c>
      <c r="J247" s="183">
        <f t="shared" si="231"/>
        <v>0</v>
      </c>
      <c r="K247" s="183">
        <f t="shared" si="231"/>
        <v>0</v>
      </c>
      <c r="L247" s="183">
        <f t="shared" si="231"/>
        <v>0</v>
      </c>
      <c r="M247" s="183">
        <f t="shared" si="231"/>
        <v>0</v>
      </c>
      <c r="N247" s="183">
        <f t="shared" si="231"/>
        <v>0</v>
      </c>
      <c r="O247" s="183">
        <f t="shared" si="231"/>
        <v>0</v>
      </c>
      <c r="P247" s="183">
        <f t="shared" si="231"/>
        <v>0</v>
      </c>
      <c r="Q247" s="183">
        <f t="shared" si="231"/>
        <v>0</v>
      </c>
      <c r="R247" s="183">
        <f t="shared" si="231"/>
        <v>0</v>
      </c>
      <c r="S247" s="183">
        <f t="shared" si="229"/>
        <v>0</v>
      </c>
      <c r="T247" s="183">
        <f t="shared" si="229"/>
        <v>0</v>
      </c>
      <c r="U247" s="183">
        <f t="shared" si="229"/>
        <v>0</v>
      </c>
      <c r="V247" s="183">
        <f t="shared" si="229"/>
        <v>0</v>
      </c>
      <c r="W247" s="183">
        <f t="shared" si="230"/>
        <v>0</v>
      </c>
      <c r="X247" s="183">
        <f t="shared" si="226"/>
        <v>0</v>
      </c>
      <c r="Y247" s="183">
        <f t="shared" si="226"/>
        <v>0</v>
      </c>
      <c r="Z247" s="183">
        <f t="shared" si="226"/>
        <v>0</v>
      </c>
      <c r="AA247" s="183">
        <f t="shared" si="229"/>
        <v>0</v>
      </c>
      <c r="AB247" s="183">
        <f t="shared" si="229"/>
        <v>0</v>
      </c>
      <c r="AC247" s="183">
        <f t="shared" si="229"/>
        <v>0</v>
      </c>
      <c r="AD247" s="183">
        <f t="shared" si="229"/>
        <v>0</v>
      </c>
      <c r="AE247" s="183">
        <f t="shared" si="229"/>
        <v>0</v>
      </c>
      <c r="AF247" s="196">
        <f t="shared" si="229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231"/>
        <v>0</v>
      </c>
      <c r="D248" s="183">
        <f t="shared" si="231"/>
        <v>0</v>
      </c>
      <c r="E248" s="183">
        <f t="shared" si="231"/>
        <v>0</v>
      </c>
      <c r="F248" s="183">
        <f t="shared" si="231"/>
        <v>0</v>
      </c>
      <c r="G248" s="183">
        <f t="shared" si="231"/>
        <v>0</v>
      </c>
      <c r="H248" s="183">
        <f t="shared" si="231"/>
        <v>0</v>
      </c>
      <c r="I248" s="183">
        <f t="shared" si="231"/>
        <v>0</v>
      </c>
      <c r="J248" s="183">
        <f t="shared" si="231"/>
        <v>0</v>
      </c>
      <c r="K248" s="183">
        <f t="shared" si="231"/>
        <v>0</v>
      </c>
      <c r="L248" s="183">
        <f t="shared" si="231"/>
        <v>0</v>
      </c>
      <c r="M248" s="183">
        <f t="shared" si="231"/>
        <v>0</v>
      </c>
      <c r="N248" s="183">
        <f t="shared" si="231"/>
        <v>0</v>
      </c>
      <c r="O248" s="183">
        <f t="shared" si="231"/>
        <v>0</v>
      </c>
      <c r="P248" s="183">
        <f t="shared" si="231"/>
        <v>0</v>
      </c>
      <c r="Q248" s="183">
        <f t="shared" si="231"/>
        <v>0</v>
      </c>
      <c r="R248" s="183">
        <f t="shared" si="231"/>
        <v>0</v>
      </c>
      <c r="S248" s="183">
        <f t="shared" si="229"/>
        <v>0</v>
      </c>
      <c r="T248" s="183">
        <f t="shared" si="229"/>
        <v>0</v>
      </c>
      <c r="U248" s="183">
        <f t="shared" si="229"/>
        <v>0</v>
      </c>
      <c r="V248" s="183">
        <f t="shared" si="229"/>
        <v>0</v>
      </c>
      <c r="W248" s="183">
        <f t="shared" si="230"/>
        <v>0</v>
      </c>
      <c r="X248" s="183">
        <f t="shared" si="226"/>
        <v>0</v>
      </c>
      <c r="Y248" s="183">
        <f t="shared" si="226"/>
        <v>0</v>
      </c>
      <c r="Z248" s="183">
        <f t="shared" si="226"/>
        <v>0</v>
      </c>
      <c r="AA248" s="183">
        <f t="shared" si="229"/>
        <v>0</v>
      </c>
      <c r="AB248" s="183">
        <f t="shared" si="229"/>
        <v>0</v>
      </c>
      <c r="AC248" s="183">
        <f t="shared" si="229"/>
        <v>0</v>
      </c>
      <c r="AD248" s="183">
        <f t="shared" si="229"/>
        <v>0</v>
      </c>
      <c r="AE248" s="183">
        <f t="shared" si="229"/>
        <v>0</v>
      </c>
      <c r="AF248" s="196">
        <f t="shared" si="229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231"/>
        <v>0</v>
      </c>
      <c r="D249" s="183">
        <f t="shared" si="231"/>
        <v>0</v>
      </c>
      <c r="E249" s="183">
        <f t="shared" si="231"/>
        <v>0</v>
      </c>
      <c r="F249" s="183">
        <f t="shared" si="231"/>
        <v>0</v>
      </c>
      <c r="G249" s="183">
        <f t="shared" si="231"/>
        <v>0</v>
      </c>
      <c r="H249" s="183">
        <f t="shared" si="231"/>
        <v>0</v>
      </c>
      <c r="I249" s="183">
        <f t="shared" si="231"/>
        <v>0</v>
      </c>
      <c r="J249" s="183">
        <f t="shared" si="231"/>
        <v>0</v>
      </c>
      <c r="K249" s="183">
        <f t="shared" si="231"/>
        <v>0</v>
      </c>
      <c r="L249" s="183">
        <f t="shared" si="231"/>
        <v>0</v>
      </c>
      <c r="M249" s="183">
        <f t="shared" si="231"/>
        <v>0</v>
      </c>
      <c r="N249" s="183">
        <f t="shared" si="231"/>
        <v>0</v>
      </c>
      <c r="O249" s="183">
        <f t="shared" si="231"/>
        <v>0</v>
      </c>
      <c r="P249" s="183">
        <f t="shared" si="231"/>
        <v>0</v>
      </c>
      <c r="Q249" s="183">
        <f t="shared" si="231"/>
        <v>0</v>
      </c>
      <c r="R249" s="183">
        <f t="shared" si="231"/>
        <v>0</v>
      </c>
      <c r="S249" s="183">
        <f t="shared" si="229"/>
        <v>0</v>
      </c>
      <c r="T249" s="183">
        <f t="shared" si="229"/>
        <v>0</v>
      </c>
      <c r="U249" s="183">
        <f t="shared" si="229"/>
        <v>0</v>
      </c>
      <c r="V249" s="183">
        <f t="shared" si="229"/>
        <v>0</v>
      </c>
      <c r="W249" s="183">
        <f t="shared" si="230"/>
        <v>0</v>
      </c>
      <c r="X249" s="183">
        <f t="shared" si="226"/>
        <v>0</v>
      </c>
      <c r="Y249" s="183">
        <f t="shared" si="226"/>
        <v>0</v>
      </c>
      <c r="Z249" s="183">
        <f t="shared" si="226"/>
        <v>0</v>
      </c>
      <c r="AA249" s="183">
        <f t="shared" si="229"/>
        <v>0</v>
      </c>
      <c r="AB249" s="183">
        <f t="shared" si="229"/>
        <v>0</v>
      </c>
      <c r="AC249" s="183">
        <f t="shared" si="229"/>
        <v>0</v>
      </c>
      <c r="AD249" s="183">
        <f t="shared" si="229"/>
        <v>0</v>
      </c>
      <c r="AE249" s="183">
        <f t="shared" si="229"/>
        <v>0</v>
      </c>
      <c r="AF249" s="196">
        <f t="shared" si="229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231"/>
        <v>0</v>
      </c>
      <c r="D250" s="183">
        <f t="shared" si="231"/>
        <v>0</v>
      </c>
      <c r="E250" s="183">
        <f t="shared" si="231"/>
        <v>0</v>
      </c>
      <c r="F250" s="183">
        <f t="shared" si="231"/>
        <v>0</v>
      </c>
      <c r="G250" s="183">
        <f t="shared" si="231"/>
        <v>0</v>
      </c>
      <c r="H250" s="183">
        <f t="shared" si="231"/>
        <v>0</v>
      </c>
      <c r="I250" s="183">
        <f t="shared" si="231"/>
        <v>0</v>
      </c>
      <c r="J250" s="183">
        <f t="shared" si="231"/>
        <v>0</v>
      </c>
      <c r="K250" s="183">
        <f t="shared" si="231"/>
        <v>0</v>
      </c>
      <c r="L250" s="183">
        <f t="shared" si="231"/>
        <v>0</v>
      </c>
      <c r="M250" s="183">
        <f t="shared" si="231"/>
        <v>0</v>
      </c>
      <c r="N250" s="183">
        <f t="shared" si="231"/>
        <v>0</v>
      </c>
      <c r="O250" s="183">
        <f t="shared" si="231"/>
        <v>0</v>
      </c>
      <c r="P250" s="183">
        <f t="shared" si="231"/>
        <v>0</v>
      </c>
      <c r="Q250" s="183">
        <f t="shared" si="231"/>
        <v>0</v>
      </c>
      <c r="R250" s="183">
        <f t="shared" si="231"/>
        <v>0</v>
      </c>
      <c r="S250" s="183">
        <f t="shared" si="229"/>
        <v>0</v>
      </c>
      <c r="T250" s="183">
        <f t="shared" si="229"/>
        <v>0</v>
      </c>
      <c r="U250" s="183">
        <f t="shared" si="229"/>
        <v>0</v>
      </c>
      <c r="V250" s="183">
        <f t="shared" si="229"/>
        <v>0</v>
      </c>
      <c r="W250" s="183">
        <f t="shared" si="230"/>
        <v>0</v>
      </c>
      <c r="X250" s="183">
        <f t="shared" si="226"/>
        <v>0</v>
      </c>
      <c r="Y250" s="183">
        <f t="shared" si="226"/>
        <v>0</v>
      </c>
      <c r="Z250" s="183">
        <f t="shared" si="226"/>
        <v>0</v>
      </c>
      <c r="AA250" s="183">
        <f t="shared" si="229"/>
        <v>0</v>
      </c>
      <c r="AB250" s="183">
        <f t="shared" si="229"/>
        <v>0</v>
      </c>
      <c r="AC250" s="183">
        <f t="shared" si="229"/>
        <v>0</v>
      </c>
      <c r="AD250" s="183">
        <f t="shared" si="229"/>
        <v>0</v>
      </c>
      <c r="AE250" s="183">
        <f t="shared" si="229"/>
        <v>0</v>
      </c>
      <c r="AF250" s="196">
        <f t="shared" si="229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231"/>
        <v>0</v>
      </c>
      <c r="D251" s="183">
        <f t="shared" si="231"/>
        <v>0</v>
      </c>
      <c r="E251" s="183">
        <f t="shared" si="231"/>
        <v>0</v>
      </c>
      <c r="F251" s="183">
        <f t="shared" si="231"/>
        <v>0</v>
      </c>
      <c r="G251" s="183">
        <f t="shared" si="231"/>
        <v>0</v>
      </c>
      <c r="H251" s="183">
        <f t="shared" si="231"/>
        <v>0</v>
      </c>
      <c r="I251" s="183">
        <f t="shared" si="231"/>
        <v>0</v>
      </c>
      <c r="J251" s="183">
        <f t="shared" si="231"/>
        <v>0</v>
      </c>
      <c r="K251" s="183">
        <f t="shared" si="231"/>
        <v>0</v>
      </c>
      <c r="L251" s="183">
        <f t="shared" si="231"/>
        <v>0</v>
      </c>
      <c r="M251" s="183">
        <f t="shared" si="231"/>
        <v>0</v>
      </c>
      <c r="N251" s="183">
        <f t="shared" si="231"/>
        <v>0</v>
      </c>
      <c r="O251" s="183">
        <f t="shared" si="231"/>
        <v>0</v>
      </c>
      <c r="P251" s="183">
        <f t="shared" si="231"/>
        <v>0</v>
      </c>
      <c r="Q251" s="183">
        <f t="shared" si="231"/>
        <v>0</v>
      </c>
      <c r="R251" s="183">
        <f t="shared" si="231"/>
        <v>0</v>
      </c>
      <c r="S251" s="183">
        <f t="shared" si="229"/>
        <v>0</v>
      </c>
      <c r="T251" s="183">
        <f t="shared" si="229"/>
        <v>0</v>
      </c>
      <c r="U251" s="183">
        <f t="shared" si="229"/>
        <v>0</v>
      </c>
      <c r="V251" s="183">
        <f t="shared" si="229"/>
        <v>0</v>
      </c>
      <c r="W251" s="183">
        <f t="shared" si="230"/>
        <v>0</v>
      </c>
      <c r="X251" s="183">
        <f t="shared" si="230"/>
        <v>0</v>
      </c>
      <c r="Y251" s="183">
        <f t="shared" si="230"/>
        <v>0</v>
      </c>
      <c r="Z251" s="183">
        <f t="shared" si="230"/>
        <v>0</v>
      </c>
      <c r="AA251" s="183">
        <f t="shared" si="229"/>
        <v>0</v>
      </c>
      <c r="AB251" s="183">
        <f t="shared" si="229"/>
        <v>0</v>
      </c>
      <c r="AC251" s="183">
        <f t="shared" si="229"/>
        <v>0</v>
      </c>
      <c r="AD251" s="183">
        <f t="shared" si="229"/>
        <v>0</v>
      </c>
      <c r="AE251" s="183">
        <f t="shared" si="229"/>
        <v>0</v>
      </c>
      <c r="AF251" s="196">
        <f t="shared" si="229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231"/>
        <v>0</v>
      </c>
      <c r="D252" s="183">
        <f t="shared" si="231"/>
        <v>0</v>
      </c>
      <c r="E252" s="183">
        <f t="shared" si="231"/>
        <v>0</v>
      </c>
      <c r="F252" s="183">
        <f t="shared" si="231"/>
        <v>0</v>
      </c>
      <c r="G252" s="183">
        <f t="shared" si="231"/>
        <v>0</v>
      </c>
      <c r="H252" s="183">
        <f t="shared" si="231"/>
        <v>0</v>
      </c>
      <c r="I252" s="183">
        <f t="shared" si="231"/>
        <v>0</v>
      </c>
      <c r="J252" s="183">
        <f t="shared" si="231"/>
        <v>0</v>
      </c>
      <c r="K252" s="183">
        <f t="shared" si="231"/>
        <v>0</v>
      </c>
      <c r="L252" s="183">
        <f t="shared" si="231"/>
        <v>0</v>
      </c>
      <c r="M252" s="183">
        <f t="shared" si="231"/>
        <v>0</v>
      </c>
      <c r="N252" s="183">
        <f t="shared" si="231"/>
        <v>0</v>
      </c>
      <c r="O252" s="183">
        <f t="shared" si="231"/>
        <v>0</v>
      </c>
      <c r="P252" s="183">
        <f t="shared" si="231"/>
        <v>0</v>
      </c>
      <c r="Q252" s="183">
        <f t="shared" si="231"/>
        <v>0</v>
      </c>
      <c r="R252" s="183">
        <f t="shared" si="231"/>
        <v>0</v>
      </c>
      <c r="S252" s="183">
        <f t="shared" si="229"/>
        <v>0</v>
      </c>
      <c r="T252" s="183">
        <f t="shared" si="229"/>
        <v>0</v>
      </c>
      <c r="U252" s="183">
        <f t="shared" si="229"/>
        <v>0</v>
      </c>
      <c r="V252" s="183">
        <f t="shared" si="229"/>
        <v>0</v>
      </c>
      <c r="W252" s="183">
        <f t="shared" si="230"/>
        <v>0</v>
      </c>
      <c r="X252" s="183">
        <f t="shared" si="230"/>
        <v>0</v>
      </c>
      <c r="Y252" s="183">
        <f t="shared" si="230"/>
        <v>0</v>
      </c>
      <c r="Z252" s="183">
        <f t="shared" si="230"/>
        <v>0</v>
      </c>
      <c r="AA252" s="183">
        <f t="shared" si="229"/>
        <v>0</v>
      </c>
      <c r="AB252" s="183">
        <f t="shared" si="229"/>
        <v>0</v>
      </c>
      <c r="AC252" s="183">
        <f t="shared" si="229"/>
        <v>0</v>
      </c>
      <c r="AD252" s="183">
        <f t="shared" si="229"/>
        <v>0</v>
      </c>
      <c r="AE252" s="183">
        <f t="shared" si="229"/>
        <v>0</v>
      </c>
      <c r="AF252" s="196">
        <f t="shared" si="229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231"/>
        <v>0</v>
      </c>
      <c r="D253" s="183">
        <f t="shared" si="231"/>
        <v>0</v>
      </c>
      <c r="E253" s="183">
        <f t="shared" si="231"/>
        <v>0</v>
      </c>
      <c r="F253" s="183">
        <f t="shared" si="231"/>
        <v>0</v>
      </c>
      <c r="G253" s="183">
        <f t="shared" si="231"/>
        <v>0</v>
      </c>
      <c r="H253" s="183">
        <f t="shared" si="231"/>
        <v>0</v>
      </c>
      <c r="I253" s="183">
        <f t="shared" si="231"/>
        <v>0</v>
      </c>
      <c r="J253" s="183">
        <f t="shared" si="231"/>
        <v>0</v>
      </c>
      <c r="K253" s="183">
        <f t="shared" si="231"/>
        <v>0</v>
      </c>
      <c r="L253" s="183">
        <f t="shared" si="231"/>
        <v>0</v>
      </c>
      <c r="M253" s="183">
        <f t="shared" si="231"/>
        <v>0</v>
      </c>
      <c r="N253" s="183">
        <f t="shared" si="231"/>
        <v>0</v>
      </c>
      <c r="O253" s="183">
        <f t="shared" si="231"/>
        <v>0</v>
      </c>
      <c r="P253" s="183">
        <f t="shared" si="231"/>
        <v>0</v>
      </c>
      <c r="Q253" s="183">
        <f t="shared" si="231"/>
        <v>0</v>
      </c>
      <c r="R253" s="183">
        <f t="shared" si="231"/>
        <v>0</v>
      </c>
      <c r="S253" s="183">
        <f t="shared" si="229"/>
        <v>0</v>
      </c>
      <c r="T253" s="183">
        <f t="shared" si="229"/>
        <v>0</v>
      </c>
      <c r="U253" s="183">
        <f t="shared" si="229"/>
        <v>0</v>
      </c>
      <c r="V253" s="183">
        <f t="shared" si="229"/>
        <v>0</v>
      </c>
      <c r="W253" s="183">
        <f t="shared" si="230"/>
        <v>0</v>
      </c>
      <c r="X253" s="183">
        <f t="shared" si="230"/>
        <v>0</v>
      </c>
      <c r="Y253" s="183">
        <f t="shared" si="230"/>
        <v>0</v>
      </c>
      <c r="Z253" s="183">
        <f t="shared" si="230"/>
        <v>0</v>
      </c>
      <c r="AA253" s="183">
        <f t="shared" si="229"/>
        <v>0</v>
      </c>
      <c r="AB253" s="183">
        <f t="shared" si="229"/>
        <v>0</v>
      </c>
      <c r="AC253" s="183">
        <f t="shared" si="229"/>
        <v>0</v>
      </c>
      <c r="AD253" s="183">
        <f t="shared" si="229"/>
        <v>0</v>
      </c>
      <c r="AE253" s="183">
        <f t="shared" si="229"/>
        <v>0</v>
      </c>
      <c r="AF253" s="196">
        <f t="shared" si="229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231"/>
        <v>0</v>
      </c>
      <c r="D254" s="183">
        <f t="shared" si="231"/>
        <v>0</v>
      </c>
      <c r="E254" s="183">
        <f t="shared" si="231"/>
        <v>0</v>
      </c>
      <c r="F254" s="183">
        <f t="shared" si="231"/>
        <v>0</v>
      </c>
      <c r="G254" s="183">
        <f t="shared" si="231"/>
        <v>0</v>
      </c>
      <c r="H254" s="183">
        <f t="shared" si="231"/>
        <v>0</v>
      </c>
      <c r="I254" s="183">
        <f t="shared" si="231"/>
        <v>0</v>
      </c>
      <c r="J254" s="183">
        <f t="shared" si="231"/>
        <v>0</v>
      </c>
      <c r="K254" s="183">
        <f t="shared" si="231"/>
        <v>0</v>
      </c>
      <c r="L254" s="183">
        <f t="shared" si="231"/>
        <v>0</v>
      </c>
      <c r="M254" s="183">
        <f t="shared" si="231"/>
        <v>0</v>
      </c>
      <c r="N254" s="183">
        <f t="shared" si="231"/>
        <v>0</v>
      </c>
      <c r="O254" s="183">
        <f t="shared" si="231"/>
        <v>0</v>
      </c>
      <c r="P254" s="183">
        <f t="shared" si="231"/>
        <v>0</v>
      </c>
      <c r="Q254" s="183">
        <f t="shared" si="231"/>
        <v>0</v>
      </c>
      <c r="R254" s="183">
        <f t="shared" si="231"/>
        <v>0</v>
      </c>
      <c r="S254" s="183">
        <f t="shared" si="229"/>
        <v>0</v>
      </c>
      <c r="T254" s="183">
        <f t="shared" si="229"/>
        <v>0</v>
      </c>
      <c r="U254" s="183">
        <f t="shared" si="229"/>
        <v>0</v>
      </c>
      <c r="V254" s="183">
        <f t="shared" si="229"/>
        <v>0</v>
      </c>
      <c r="W254" s="183">
        <f t="shared" si="230"/>
        <v>0</v>
      </c>
      <c r="X254" s="183">
        <f t="shared" si="230"/>
        <v>0</v>
      </c>
      <c r="Y254" s="183">
        <f t="shared" si="230"/>
        <v>0</v>
      </c>
      <c r="Z254" s="183">
        <f t="shared" si="230"/>
        <v>0</v>
      </c>
      <c r="AA254" s="183">
        <f t="shared" si="229"/>
        <v>0</v>
      </c>
      <c r="AB254" s="183">
        <f t="shared" si="229"/>
        <v>0</v>
      </c>
      <c r="AC254" s="183">
        <f t="shared" si="229"/>
        <v>0</v>
      </c>
      <c r="AD254" s="183">
        <f t="shared" si="229"/>
        <v>0</v>
      </c>
      <c r="AE254" s="183">
        <f t="shared" si="229"/>
        <v>0</v>
      </c>
      <c r="AF254" s="196">
        <f t="shared" si="229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231"/>
        <v>0</v>
      </c>
      <c r="D255" s="183">
        <f t="shared" si="231"/>
        <v>0</v>
      </c>
      <c r="E255" s="183">
        <f t="shared" si="231"/>
        <v>0</v>
      </c>
      <c r="F255" s="183">
        <f t="shared" si="231"/>
        <v>0</v>
      </c>
      <c r="G255" s="183">
        <f t="shared" si="231"/>
        <v>0</v>
      </c>
      <c r="H255" s="183">
        <f t="shared" si="231"/>
        <v>0</v>
      </c>
      <c r="I255" s="183">
        <f t="shared" si="231"/>
        <v>0</v>
      </c>
      <c r="J255" s="183">
        <f t="shared" si="231"/>
        <v>0</v>
      </c>
      <c r="K255" s="183">
        <f t="shared" si="231"/>
        <v>0</v>
      </c>
      <c r="L255" s="183">
        <f t="shared" si="231"/>
        <v>0</v>
      </c>
      <c r="M255" s="183">
        <f t="shared" si="231"/>
        <v>0</v>
      </c>
      <c r="N255" s="183">
        <f t="shared" si="231"/>
        <v>0</v>
      </c>
      <c r="O255" s="183">
        <f t="shared" si="231"/>
        <v>0</v>
      </c>
      <c r="P255" s="183">
        <f t="shared" si="231"/>
        <v>0</v>
      </c>
      <c r="Q255" s="183">
        <f t="shared" si="231"/>
        <v>0</v>
      </c>
      <c r="R255" s="183">
        <f t="shared" si="231"/>
        <v>0</v>
      </c>
      <c r="S255" s="183">
        <f t="shared" si="229"/>
        <v>0</v>
      </c>
      <c r="T255" s="183">
        <f t="shared" si="229"/>
        <v>0</v>
      </c>
      <c r="U255" s="183">
        <f t="shared" ref="U255:Z270" si="232">T255</f>
        <v>0</v>
      </c>
      <c r="V255" s="183">
        <f t="shared" si="232"/>
        <v>0</v>
      </c>
      <c r="W255" s="183">
        <f t="shared" si="232"/>
        <v>0</v>
      </c>
      <c r="X255" s="183">
        <f t="shared" si="232"/>
        <v>0</v>
      </c>
      <c r="Y255" s="183">
        <f t="shared" si="232"/>
        <v>0</v>
      </c>
      <c r="Z255" s="183">
        <f t="shared" si="232"/>
        <v>0</v>
      </c>
      <c r="AA255" s="183">
        <f t="shared" si="229"/>
        <v>0</v>
      </c>
      <c r="AB255" s="183">
        <f t="shared" si="229"/>
        <v>0</v>
      </c>
      <c r="AC255" s="183">
        <f t="shared" si="229"/>
        <v>0</v>
      </c>
      <c r="AD255" s="183">
        <f t="shared" si="229"/>
        <v>0</v>
      </c>
      <c r="AE255" s="183">
        <f t="shared" si="229"/>
        <v>0</v>
      </c>
      <c r="AF255" s="196">
        <f t="shared" si="229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231"/>
        <v>0</v>
      </c>
      <c r="D256" s="183">
        <f t="shared" si="231"/>
        <v>0</v>
      </c>
      <c r="E256" s="183">
        <f t="shared" si="231"/>
        <v>0</v>
      </c>
      <c r="F256" s="183">
        <f t="shared" si="231"/>
        <v>0</v>
      </c>
      <c r="G256" s="183">
        <f t="shared" si="231"/>
        <v>0</v>
      </c>
      <c r="H256" s="183">
        <f t="shared" si="231"/>
        <v>0</v>
      </c>
      <c r="I256" s="183">
        <f t="shared" si="231"/>
        <v>0</v>
      </c>
      <c r="J256" s="183">
        <f t="shared" si="231"/>
        <v>0</v>
      </c>
      <c r="K256" s="183">
        <f t="shared" si="231"/>
        <v>0</v>
      </c>
      <c r="L256" s="183">
        <f t="shared" si="231"/>
        <v>0</v>
      </c>
      <c r="M256" s="183">
        <f t="shared" si="231"/>
        <v>0</v>
      </c>
      <c r="N256" s="183">
        <f t="shared" si="231"/>
        <v>0</v>
      </c>
      <c r="O256" s="183">
        <f t="shared" si="231"/>
        <v>0</v>
      </c>
      <c r="P256" s="183">
        <f t="shared" si="231"/>
        <v>0</v>
      </c>
      <c r="Q256" s="183">
        <f t="shared" si="231"/>
        <v>0</v>
      </c>
      <c r="R256" s="183">
        <f t="shared" si="231"/>
        <v>0</v>
      </c>
      <c r="S256" s="183">
        <f t="shared" ref="S256:AF271" si="233">R256</f>
        <v>0</v>
      </c>
      <c r="T256" s="183">
        <f t="shared" si="233"/>
        <v>0</v>
      </c>
      <c r="U256" s="183">
        <f t="shared" si="233"/>
        <v>0</v>
      </c>
      <c r="V256" s="183">
        <f t="shared" si="233"/>
        <v>0</v>
      </c>
      <c r="W256" s="183">
        <f t="shared" si="233"/>
        <v>0</v>
      </c>
      <c r="X256" s="183">
        <f t="shared" si="232"/>
        <v>0</v>
      </c>
      <c r="Y256" s="183">
        <f t="shared" si="232"/>
        <v>0</v>
      </c>
      <c r="Z256" s="183">
        <f t="shared" si="232"/>
        <v>0</v>
      </c>
      <c r="AA256" s="183">
        <f t="shared" si="233"/>
        <v>0</v>
      </c>
      <c r="AB256" s="183">
        <f t="shared" si="233"/>
        <v>0</v>
      </c>
      <c r="AC256" s="183">
        <f t="shared" si="233"/>
        <v>0</v>
      </c>
      <c r="AD256" s="183">
        <f t="shared" si="233"/>
        <v>0</v>
      </c>
      <c r="AE256" s="183">
        <f t="shared" si="233"/>
        <v>0</v>
      </c>
      <c r="AF256" s="196">
        <f t="shared" si="233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231"/>
        <v>0</v>
      </c>
      <c r="D257" s="183">
        <f t="shared" si="231"/>
        <v>0</v>
      </c>
      <c r="E257" s="183">
        <f t="shared" si="231"/>
        <v>0</v>
      </c>
      <c r="F257" s="183">
        <f t="shared" si="231"/>
        <v>0</v>
      </c>
      <c r="G257" s="183">
        <f t="shared" si="231"/>
        <v>0</v>
      </c>
      <c r="H257" s="183">
        <f t="shared" si="231"/>
        <v>0</v>
      </c>
      <c r="I257" s="183">
        <f t="shared" si="231"/>
        <v>0</v>
      </c>
      <c r="J257" s="183">
        <f t="shared" si="231"/>
        <v>0</v>
      </c>
      <c r="K257" s="183">
        <f t="shared" si="231"/>
        <v>0</v>
      </c>
      <c r="L257" s="183">
        <f t="shared" si="231"/>
        <v>0</v>
      </c>
      <c r="M257" s="183">
        <f t="shared" si="231"/>
        <v>0</v>
      </c>
      <c r="N257" s="183">
        <f t="shared" si="231"/>
        <v>0</v>
      </c>
      <c r="O257" s="183">
        <f t="shared" si="231"/>
        <v>0</v>
      </c>
      <c r="P257" s="183">
        <f t="shared" si="231"/>
        <v>0</v>
      </c>
      <c r="Q257" s="183">
        <f t="shared" si="231"/>
        <v>0</v>
      </c>
      <c r="R257" s="183">
        <f t="shared" si="231"/>
        <v>0</v>
      </c>
      <c r="S257" s="183">
        <f t="shared" si="233"/>
        <v>0</v>
      </c>
      <c r="T257" s="183">
        <f t="shared" si="233"/>
        <v>0</v>
      </c>
      <c r="U257" s="183">
        <f t="shared" si="233"/>
        <v>0</v>
      </c>
      <c r="V257" s="183">
        <f t="shared" si="233"/>
        <v>0</v>
      </c>
      <c r="W257" s="183">
        <f t="shared" ref="W257:W272" si="234">V257</f>
        <v>0</v>
      </c>
      <c r="X257" s="183">
        <f t="shared" si="232"/>
        <v>0</v>
      </c>
      <c r="Y257" s="183">
        <f t="shared" si="232"/>
        <v>0</v>
      </c>
      <c r="Z257" s="183">
        <f t="shared" si="232"/>
        <v>0</v>
      </c>
      <c r="AA257" s="183">
        <f t="shared" si="233"/>
        <v>0</v>
      </c>
      <c r="AB257" s="183">
        <f t="shared" si="233"/>
        <v>0</v>
      </c>
      <c r="AC257" s="183">
        <f t="shared" si="233"/>
        <v>0</v>
      </c>
      <c r="AD257" s="183">
        <f t="shared" si="233"/>
        <v>0</v>
      </c>
      <c r="AE257" s="183">
        <f t="shared" si="233"/>
        <v>0</v>
      </c>
      <c r="AF257" s="196">
        <f t="shared" si="233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235">B258</f>
        <v>0</v>
      </c>
      <c r="D258" s="183">
        <f t="shared" si="235"/>
        <v>0</v>
      </c>
      <c r="E258" s="183">
        <f t="shared" si="235"/>
        <v>0</v>
      </c>
      <c r="F258" s="183">
        <f t="shared" si="235"/>
        <v>0</v>
      </c>
      <c r="G258" s="183">
        <f t="shared" si="235"/>
        <v>0</v>
      </c>
      <c r="H258" s="183">
        <f t="shared" si="235"/>
        <v>0</v>
      </c>
      <c r="I258" s="183">
        <f t="shared" si="235"/>
        <v>0</v>
      </c>
      <c r="J258" s="183">
        <f t="shared" si="235"/>
        <v>0</v>
      </c>
      <c r="K258" s="183">
        <f t="shared" si="235"/>
        <v>0</v>
      </c>
      <c r="L258" s="183">
        <f t="shared" si="235"/>
        <v>0</v>
      </c>
      <c r="M258" s="183">
        <f t="shared" si="235"/>
        <v>0</v>
      </c>
      <c r="N258" s="183">
        <f t="shared" si="235"/>
        <v>0</v>
      </c>
      <c r="O258" s="183">
        <f t="shared" si="235"/>
        <v>0</v>
      </c>
      <c r="P258" s="183">
        <f t="shared" si="235"/>
        <v>0</v>
      </c>
      <c r="Q258" s="183">
        <f t="shared" si="235"/>
        <v>0</v>
      </c>
      <c r="R258" s="183">
        <f t="shared" si="235"/>
        <v>0</v>
      </c>
      <c r="S258" s="183">
        <f t="shared" si="233"/>
        <v>0</v>
      </c>
      <c r="T258" s="183">
        <f t="shared" si="233"/>
        <v>0</v>
      </c>
      <c r="U258" s="183">
        <f t="shared" si="233"/>
        <v>0</v>
      </c>
      <c r="V258" s="183">
        <f t="shared" si="233"/>
        <v>0</v>
      </c>
      <c r="W258" s="183">
        <f t="shared" si="234"/>
        <v>0</v>
      </c>
      <c r="X258" s="183">
        <f t="shared" si="232"/>
        <v>0</v>
      </c>
      <c r="Y258" s="183">
        <f t="shared" si="232"/>
        <v>0</v>
      </c>
      <c r="Z258" s="183">
        <f t="shared" si="232"/>
        <v>0</v>
      </c>
      <c r="AA258" s="183">
        <f t="shared" si="233"/>
        <v>0</v>
      </c>
      <c r="AB258" s="183">
        <f t="shared" si="233"/>
        <v>0</v>
      </c>
      <c r="AC258" s="183">
        <f t="shared" si="233"/>
        <v>0</v>
      </c>
      <c r="AD258" s="183">
        <f t="shared" si="233"/>
        <v>0</v>
      </c>
      <c r="AE258" s="183">
        <f t="shared" si="233"/>
        <v>0</v>
      </c>
      <c r="AF258" s="196">
        <f t="shared" si="233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235"/>
        <v>0</v>
      </c>
      <c r="D259" s="183">
        <f t="shared" si="235"/>
        <v>0</v>
      </c>
      <c r="E259" s="183">
        <f t="shared" si="235"/>
        <v>0</v>
      </c>
      <c r="F259" s="183">
        <f t="shared" si="235"/>
        <v>0</v>
      </c>
      <c r="G259" s="183">
        <f t="shared" si="235"/>
        <v>0</v>
      </c>
      <c r="H259" s="183">
        <f t="shared" si="235"/>
        <v>0</v>
      </c>
      <c r="I259" s="183">
        <f t="shared" si="235"/>
        <v>0</v>
      </c>
      <c r="J259" s="183">
        <f t="shared" si="235"/>
        <v>0</v>
      </c>
      <c r="K259" s="183">
        <f t="shared" si="235"/>
        <v>0</v>
      </c>
      <c r="L259" s="183">
        <f t="shared" si="235"/>
        <v>0</v>
      </c>
      <c r="M259" s="183">
        <f t="shared" si="235"/>
        <v>0</v>
      </c>
      <c r="N259" s="183">
        <f t="shared" si="235"/>
        <v>0</v>
      </c>
      <c r="O259" s="183">
        <f t="shared" si="235"/>
        <v>0</v>
      </c>
      <c r="P259" s="183">
        <f t="shared" si="235"/>
        <v>0</v>
      </c>
      <c r="Q259" s="183">
        <f t="shared" si="235"/>
        <v>0</v>
      </c>
      <c r="R259" s="183">
        <f t="shared" si="235"/>
        <v>0</v>
      </c>
      <c r="S259" s="183">
        <f t="shared" si="233"/>
        <v>0</v>
      </c>
      <c r="T259" s="183">
        <f t="shared" si="233"/>
        <v>0</v>
      </c>
      <c r="U259" s="183">
        <f t="shared" si="233"/>
        <v>0</v>
      </c>
      <c r="V259" s="183">
        <f t="shared" si="233"/>
        <v>0</v>
      </c>
      <c r="W259" s="183">
        <f t="shared" si="234"/>
        <v>0</v>
      </c>
      <c r="X259" s="183">
        <f t="shared" si="232"/>
        <v>0</v>
      </c>
      <c r="Y259" s="183">
        <f t="shared" si="232"/>
        <v>0</v>
      </c>
      <c r="Z259" s="183">
        <f t="shared" si="232"/>
        <v>0</v>
      </c>
      <c r="AA259" s="183">
        <f t="shared" si="233"/>
        <v>0</v>
      </c>
      <c r="AB259" s="183">
        <f t="shared" si="233"/>
        <v>0</v>
      </c>
      <c r="AC259" s="183">
        <f t="shared" si="233"/>
        <v>0</v>
      </c>
      <c r="AD259" s="183">
        <f t="shared" si="233"/>
        <v>0</v>
      </c>
      <c r="AE259" s="183">
        <f t="shared" si="233"/>
        <v>0</v>
      </c>
      <c r="AF259" s="196">
        <f t="shared" si="233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235"/>
        <v>0</v>
      </c>
      <c r="D260" s="183">
        <f t="shared" si="235"/>
        <v>0</v>
      </c>
      <c r="E260" s="183">
        <f t="shared" si="235"/>
        <v>0</v>
      </c>
      <c r="F260" s="183">
        <f t="shared" si="235"/>
        <v>0</v>
      </c>
      <c r="G260" s="183">
        <f t="shared" si="235"/>
        <v>0</v>
      </c>
      <c r="H260" s="183">
        <f t="shared" si="235"/>
        <v>0</v>
      </c>
      <c r="I260" s="183">
        <f t="shared" si="235"/>
        <v>0</v>
      </c>
      <c r="J260" s="183">
        <f t="shared" si="235"/>
        <v>0</v>
      </c>
      <c r="K260" s="183">
        <f t="shared" si="235"/>
        <v>0</v>
      </c>
      <c r="L260" s="183">
        <f t="shared" si="235"/>
        <v>0</v>
      </c>
      <c r="M260" s="183">
        <f t="shared" si="235"/>
        <v>0</v>
      </c>
      <c r="N260" s="183">
        <f t="shared" si="235"/>
        <v>0</v>
      </c>
      <c r="O260" s="183">
        <f t="shared" si="235"/>
        <v>0</v>
      </c>
      <c r="P260" s="183">
        <f t="shared" si="235"/>
        <v>0</v>
      </c>
      <c r="Q260" s="183">
        <f t="shared" si="235"/>
        <v>0</v>
      </c>
      <c r="R260" s="183">
        <f t="shared" si="235"/>
        <v>0</v>
      </c>
      <c r="S260" s="183">
        <f t="shared" si="233"/>
        <v>0</v>
      </c>
      <c r="T260" s="183">
        <f t="shared" si="233"/>
        <v>0</v>
      </c>
      <c r="U260" s="183">
        <f t="shared" si="233"/>
        <v>0</v>
      </c>
      <c r="V260" s="183">
        <f t="shared" si="233"/>
        <v>0</v>
      </c>
      <c r="W260" s="183">
        <f t="shared" si="234"/>
        <v>0</v>
      </c>
      <c r="X260" s="183">
        <f t="shared" si="232"/>
        <v>0</v>
      </c>
      <c r="Y260" s="183">
        <f t="shared" si="232"/>
        <v>0</v>
      </c>
      <c r="Z260" s="183">
        <f t="shared" si="232"/>
        <v>0</v>
      </c>
      <c r="AA260" s="183">
        <f t="shared" si="233"/>
        <v>0</v>
      </c>
      <c r="AB260" s="183">
        <f t="shared" si="233"/>
        <v>0</v>
      </c>
      <c r="AC260" s="183">
        <f t="shared" si="233"/>
        <v>0</v>
      </c>
      <c r="AD260" s="183">
        <f t="shared" si="233"/>
        <v>0</v>
      </c>
      <c r="AE260" s="183">
        <f t="shared" si="233"/>
        <v>0</v>
      </c>
      <c r="AF260" s="196">
        <f t="shared" si="233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235"/>
        <v>0</v>
      </c>
      <c r="D261" s="183">
        <f t="shared" si="235"/>
        <v>0</v>
      </c>
      <c r="E261" s="183">
        <f t="shared" si="235"/>
        <v>0</v>
      </c>
      <c r="F261" s="183">
        <f t="shared" si="235"/>
        <v>0</v>
      </c>
      <c r="G261" s="183">
        <f t="shared" si="235"/>
        <v>0</v>
      </c>
      <c r="H261" s="183">
        <f t="shared" si="235"/>
        <v>0</v>
      </c>
      <c r="I261" s="183">
        <f t="shared" si="235"/>
        <v>0</v>
      </c>
      <c r="J261" s="183">
        <f t="shared" si="235"/>
        <v>0</v>
      </c>
      <c r="K261" s="183">
        <f t="shared" si="235"/>
        <v>0</v>
      </c>
      <c r="L261" s="183">
        <f t="shared" si="235"/>
        <v>0</v>
      </c>
      <c r="M261" s="183">
        <f t="shared" si="235"/>
        <v>0</v>
      </c>
      <c r="N261" s="183">
        <f t="shared" si="235"/>
        <v>0</v>
      </c>
      <c r="O261" s="183">
        <f t="shared" si="235"/>
        <v>0</v>
      </c>
      <c r="P261" s="183">
        <f t="shared" si="235"/>
        <v>0</v>
      </c>
      <c r="Q261" s="183">
        <f t="shared" si="235"/>
        <v>0</v>
      </c>
      <c r="R261" s="183">
        <f t="shared" si="235"/>
        <v>0</v>
      </c>
      <c r="S261" s="183">
        <f t="shared" si="233"/>
        <v>0</v>
      </c>
      <c r="T261" s="183">
        <f t="shared" si="233"/>
        <v>0</v>
      </c>
      <c r="U261" s="183">
        <f t="shared" si="233"/>
        <v>0</v>
      </c>
      <c r="V261" s="183">
        <f t="shared" si="233"/>
        <v>0</v>
      </c>
      <c r="W261" s="183">
        <f t="shared" si="234"/>
        <v>0</v>
      </c>
      <c r="X261" s="183">
        <f t="shared" si="232"/>
        <v>0</v>
      </c>
      <c r="Y261" s="183">
        <f t="shared" si="232"/>
        <v>0</v>
      </c>
      <c r="Z261" s="183">
        <f t="shared" si="232"/>
        <v>0</v>
      </c>
      <c r="AA261" s="183">
        <f t="shared" si="233"/>
        <v>0</v>
      </c>
      <c r="AB261" s="183">
        <f t="shared" si="233"/>
        <v>0</v>
      </c>
      <c r="AC261" s="183">
        <f t="shared" si="233"/>
        <v>0</v>
      </c>
      <c r="AD261" s="183">
        <f t="shared" si="233"/>
        <v>0</v>
      </c>
      <c r="AE261" s="183">
        <f t="shared" si="233"/>
        <v>0</v>
      </c>
      <c r="AF261" s="196">
        <f t="shared" si="233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235"/>
        <v>0</v>
      </c>
      <c r="D262" s="183">
        <f t="shared" si="235"/>
        <v>0</v>
      </c>
      <c r="E262" s="183">
        <f t="shared" si="235"/>
        <v>0</v>
      </c>
      <c r="F262" s="183">
        <f t="shared" si="235"/>
        <v>0</v>
      </c>
      <c r="G262" s="183">
        <f t="shared" si="235"/>
        <v>0</v>
      </c>
      <c r="H262" s="183">
        <f t="shared" si="235"/>
        <v>0</v>
      </c>
      <c r="I262" s="183">
        <f t="shared" si="235"/>
        <v>0</v>
      </c>
      <c r="J262" s="183">
        <f t="shared" si="235"/>
        <v>0</v>
      </c>
      <c r="K262" s="183">
        <f t="shared" si="235"/>
        <v>0</v>
      </c>
      <c r="L262" s="183">
        <f t="shared" si="235"/>
        <v>0</v>
      </c>
      <c r="M262" s="183">
        <f t="shared" si="235"/>
        <v>0</v>
      </c>
      <c r="N262" s="183">
        <f t="shared" si="235"/>
        <v>0</v>
      </c>
      <c r="O262" s="183">
        <f t="shared" si="235"/>
        <v>0</v>
      </c>
      <c r="P262" s="183">
        <f t="shared" si="235"/>
        <v>0</v>
      </c>
      <c r="Q262" s="183">
        <f t="shared" si="235"/>
        <v>0</v>
      </c>
      <c r="R262" s="183">
        <f t="shared" si="235"/>
        <v>0</v>
      </c>
      <c r="S262" s="183">
        <f t="shared" si="233"/>
        <v>0</v>
      </c>
      <c r="T262" s="183">
        <f t="shared" si="233"/>
        <v>0</v>
      </c>
      <c r="U262" s="183">
        <f t="shared" si="233"/>
        <v>0</v>
      </c>
      <c r="V262" s="183">
        <f t="shared" si="233"/>
        <v>0</v>
      </c>
      <c r="W262" s="183">
        <f t="shared" si="234"/>
        <v>0</v>
      </c>
      <c r="X262" s="183">
        <f t="shared" si="232"/>
        <v>0</v>
      </c>
      <c r="Y262" s="183">
        <f t="shared" si="232"/>
        <v>0</v>
      </c>
      <c r="Z262" s="183">
        <f t="shared" si="232"/>
        <v>0</v>
      </c>
      <c r="AA262" s="183">
        <f t="shared" si="233"/>
        <v>0</v>
      </c>
      <c r="AB262" s="183">
        <f t="shared" si="233"/>
        <v>0</v>
      </c>
      <c r="AC262" s="183">
        <f t="shared" si="233"/>
        <v>0</v>
      </c>
      <c r="AD262" s="183">
        <f t="shared" si="233"/>
        <v>0</v>
      </c>
      <c r="AE262" s="183">
        <f t="shared" si="233"/>
        <v>0</v>
      </c>
      <c r="AF262" s="196">
        <f t="shared" si="233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235"/>
        <v>0</v>
      </c>
      <c r="D263" s="183">
        <f t="shared" si="235"/>
        <v>0</v>
      </c>
      <c r="E263" s="183">
        <f t="shared" si="235"/>
        <v>0</v>
      </c>
      <c r="F263" s="183">
        <f t="shared" si="235"/>
        <v>0</v>
      </c>
      <c r="G263" s="183">
        <f t="shared" si="235"/>
        <v>0</v>
      </c>
      <c r="H263" s="183">
        <f t="shared" si="235"/>
        <v>0</v>
      </c>
      <c r="I263" s="183">
        <f t="shared" si="235"/>
        <v>0</v>
      </c>
      <c r="J263" s="183">
        <f t="shared" si="235"/>
        <v>0</v>
      </c>
      <c r="K263" s="183">
        <f t="shared" si="235"/>
        <v>0</v>
      </c>
      <c r="L263" s="183">
        <f t="shared" si="235"/>
        <v>0</v>
      </c>
      <c r="M263" s="183">
        <f t="shared" si="235"/>
        <v>0</v>
      </c>
      <c r="N263" s="183">
        <f t="shared" si="235"/>
        <v>0</v>
      </c>
      <c r="O263" s="183">
        <f t="shared" si="235"/>
        <v>0</v>
      </c>
      <c r="P263" s="183">
        <f t="shared" si="235"/>
        <v>0</v>
      </c>
      <c r="Q263" s="183">
        <f t="shared" si="235"/>
        <v>0</v>
      </c>
      <c r="R263" s="183">
        <f t="shared" si="235"/>
        <v>0</v>
      </c>
      <c r="S263" s="183">
        <f t="shared" si="233"/>
        <v>0</v>
      </c>
      <c r="T263" s="183">
        <f t="shared" si="233"/>
        <v>0</v>
      </c>
      <c r="U263" s="183">
        <f t="shared" si="233"/>
        <v>0</v>
      </c>
      <c r="V263" s="183">
        <f t="shared" si="233"/>
        <v>0</v>
      </c>
      <c r="W263" s="183">
        <f t="shared" si="234"/>
        <v>0</v>
      </c>
      <c r="X263" s="183">
        <f t="shared" si="232"/>
        <v>0</v>
      </c>
      <c r="Y263" s="183">
        <f t="shared" si="232"/>
        <v>0</v>
      </c>
      <c r="Z263" s="183">
        <f t="shared" si="232"/>
        <v>0</v>
      </c>
      <c r="AA263" s="183">
        <f t="shared" si="233"/>
        <v>0</v>
      </c>
      <c r="AB263" s="183">
        <f t="shared" si="233"/>
        <v>0</v>
      </c>
      <c r="AC263" s="183">
        <f t="shared" si="233"/>
        <v>0</v>
      </c>
      <c r="AD263" s="183">
        <f t="shared" si="233"/>
        <v>0</v>
      </c>
      <c r="AE263" s="183">
        <f t="shared" si="233"/>
        <v>0</v>
      </c>
      <c r="AF263" s="196">
        <f t="shared" si="233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235"/>
        <v>0</v>
      </c>
      <c r="D264" s="183">
        <f t="shared" si="235"/>
        <v>0</v>
      </c>
      <c r="E264" s="183">
        <f t="shared" si="235"/>
        <v>0</v>
      </c>
      <c r="F264" s="183">
        <f t="shared" si="235"/>
        <v>0</v>
      </c>
      <c r="G264" s="183">
        <f t="shared" si="235"/>
        <v>0</v>
      </c>
      <c r="H264" s="183">
        <f t="shared" si="235"/>
        <v>0</v>
      </c>
      <c r="I264" s="183">
        <f t="shared" si="235"/>
        <v>0</v>
      </c>
      <c r="J264" s="183">
        <f t="shared" si="235"/>
        <v>0</v>
      </c>
      <c r="K264" s="183">
        <f t="shared" si="235"/>
        <v>0</v>
      </c>
      <c r="L264" s="183">
        <f t="shared" si="235"/>
        <v>0</v>
      </c>
      <c r="M264" s="183">
        <f t="shared" si="235"/>
        <v>0</v>
      </c>
      <c r="N264" s="183">
        <f t="shared" si="235"/>
        <v>0</v>
      </c>
      <c r="O264" s="183">
        <f t="shared" si="235"/>
        <v>0</v>
      </c>
      <c r="P264" s="183">
        <f t="shared" si="235"/>
        <v>0</v>
      </c>
      <c r="Q264" s="183">
        <f t="shared" si="235"/>
        <v>0</v>
      </c>
      <c r="R264" s="183">
        <f t="shared" si="235"/>
        <v>0</v>
      </c>
      <c r="S264" s="183">
        <f t="shared" si="233"/>
        <v>0</v>
      </c>
      <c r="T264" s="183">
        <f t="shared" si="233"/>
        <v>0</v>
      </c>
      <c r="U264" s="183">
        <f t="shared" si="233"/>
        <v>0</v>
      </c>
      <c r="V264" s="183">
        <f t="shared" si="233"/>
        <v>0</v>
      </c>
      <c r="W264" s="183">
        <f t="shared" si="234"/>
        <v>0</v>
      </c>
      <c r="X264" s="183">
        <f t="shared" si="232"/>
        <v>0</v>
      </c>
      <c r="Y264" s="183">
        <f t="shared" si="232"/>
        <v>0</v>
      </c>
      <c r="Z264" s="183">
        <f t="shared" si="232"/>
        <v>0</v>
      </c>
      <c r="AA264" s="183">
        <f t="shared" si="233"/>
        <v>0</v>
      </c>
      <c r="AB264" s="183">
        <f t="shared" si="233"/>
        <v>0</v>
      </c>
      <c r="AC264" s="183">
        <f t="shared" si="233"/>
        <v>0</v>
      </c>
      <c r="AD264" s="183">
        <f t="shared" si="233"/>
        <v>0</v>
      </c>
      <c r="AE264" s="183">
        <f t="shared" si="233"/>
        <v>0</v>
      </c>
      <c r="AF264" s="196">
        <f t="shared" si="233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235"/>
        <v>0</v>
      </c>
      <c r="D265" s="183">
        <f t="shared" si="235"/>
        <v>0</v>
      </c>
      <c r="E265" s="183">
        <f t="shared" si="235"/>
        <v>0</v>
      </c>
      <c r="F265" s="183">
        <f t="shared" si="235"/>
        <v>0</v>
      </c>
      <c r="G265" s="183">
        <f t="shared" si="235"/>
        <v>0</v>
      </c>
      <c r="H265" s="183">
        <f t="shared" si="235"/>
        <v>0</v>
      </c>
      <c r="I265" s="183">
        <f t="shared" si="235"/>
        <v>0</v>
      </c>
      <c r="J265" s="183">
        <f t="shared" si="235"/>
        <v>0</v>
      </c>
      <c r="K265" s="183">
        <f t="shared" si="235"/>
        <v>0</v>
      </c>
      <c r="L265" s="183">
        <f t="shared" si="235"/>
        <v>0</v>
      </c>
      <c r="M265" s="183">
        <f t="shared" si="235"/>
        <v>0</v>
      </c>
      <c r="N265" s="183">
        <f t="shared" si="235"/>
        <v>0</v>
      </c>
      <c r="O265" s="183">
        <f t="shared" si="235"/>
        <v>0</v>
      </c>
      <c r="P265" s="183">
        <f t="shared" si="235"/>
        <v>0</v>
      </c>
      <c r="Q265" s="183">
        <f t="shared" si="235"/>
        <v>0</v>
      </c>
      <c r="R265" s="183">
        <f t="shared" si="235"/>
        <v>0</v>
      </c>
      <c r="S265" s="183">
        <f t="shared" si="233"/>
        <v>0</v>
      </c>
      <c r="T265" s="183">
        <f t="shared" si="233"/>
        <v>0</v>
      </c>
      <c r="U265" s="183">
        <f t="shared" si="233"/>
        <v>0</v>
      </c>
      <c r="V265" s="183">
        <f t="shared" si="233"/>
        <v>0</v>
      </c>
      <c r="W265" s="183">
        <f t="shared" si="234"/>
        <v>0</v>
      </c>
      <c r="X265" s="183">
        <f t="shared" si="232"/>
        <v>0</v>
      </c>
      <c r="Y265" s="183">
        <f t="shared" si="232"/>
        <v>0</v>
      </c>
      <c r="Z265" s="183">
        <f t="shared" si="232"/>
        <v>0</v>
      </c>
      <c r="AA265" s="183">
        <f t="shared" si="233"/>
        <v>0</v>
      </c>
      <c r="AB265" s="183">
        <f t="shared" si="233"/>
        <v>0</v>
      </c>
      <c r="AC265" s="183">
        <f t="shared" si="233"/>
        <v>0</v>
      </c>
      <c r="AD265" s="183">
        <f t="shared" si="233"/>
        <v>0</v>
      </c>
      <c r="AE265" s="183">
        <f t="shared" si="233"/>
        <v>0</v>
      </c>
      <c r="AF265" s="196">
        <f t="shared" si="233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235"/>
        <v>0</v>
      </c>
      <c r="D266" s="183">
        <f t="shared" si="235"/>
        <v>0</v>
      </c>
      <c r="E266" s="183">
        <f t="shared" si="235"/>
        <v>0</v>
      </c>
      <c r="F266" s="183">
        <f t="shared" si="235"/>
        <v>0</v>
      </c>
      <c r="G266" s="183">
        <f t="shared" si="235"/>
        <v>0</v>
      </c>
      <c r="H266" s="183">
        <f t="shared" si="235"/>
        <v>0</v>
      </c>
      <c r="I266" s="183">
        <f t="shared" si="235"/>
        <v>0</v>
      </c>
      <c r="J266" s="183">
        <f t="shared" si="235"/>
        <v>0</v>
      </c>
      <c r="K266" s="183">
        <f t="shared" si="235"/>
        <v>0</v>
      </c>
      <c r="L266" s="183">
        <f t="shared" si="235"/>
        <v>0</v>
      </c>
      <c r="M266" s="183">
        <f t="shared" si="235"/>
        <v>0</v>
      </c>
      <c r="N266" s="183">
        <f t="shared" si="235"/>
        <v>0</v>
      </c>
      <c r="O266" s="183">
        <f t="shared" si="235"/>
        <v>0</v>
      </c>
      <c r="P266" s="183">
        <f t="shared" si="235"/>
        <v>0</v>
      </c>
      <c r="Q266" s="183">
        <f t="shared" si="235"/>
        <v>0</v>
      </c>
      <c r="R266" s="183">
        <f t="shared" si="235"/>
        <v>0</v>
      </c>
      <c r="S266" s="183">
        <f t="shared" si="233"/>
        <v>0</v>
      </c>
      <c r="T266" s="183">
        <f t="shared" si="233"/>
        <v>0</v>
      </c>
      <c r="U266" s="183">
        <f t="shared" si="233"/>
        <v>0</v>
      </c>
      <c r="V266" s="183">
        <f t="shared" si="233"/>
        <v>0</v>
      </c>
      <c r="W266" s="183">
        <f t="shared" si="234"/>
        <v>0</v>
      </c>
      <c r="X266" s="183">
        <f t="shared" si="232"/>
        <v>0</v>
      </c>
      <c r="Y266" s="183">
        <f t="shared" si="232"/>
        <v>0</v>
      </c>
      <c r="Z266" s="183">
        <f t="shared" si="232"/>
        <v>0</v>
      </c>
      <c r="AA266" s="183">
        <f t="shared" si="233"/>
        <v>0</v>
      </c>
      <c r="AB266" s="183">
        <f t="shared" si="233"/>
        <v>0</v>
      </c>
      <c r="AC266" s="183">
        <f t="shared" si="233"/>
        <v>0</v>
      </c>
      <c r="AD266" s="183">
        <f t="shared" si="233"/>
        <v>0</v>
      </c>
      <c r="AE266" s="183">
        <f t="shared" si="233"/>
        <v>0</v>
      </c>
      <c r="AF266" s="196">
        <f t="shared" si="233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235"/>
        <v>0</v>
      </c>
      <c r="D267" s="183">
        <f t="shared" si="235"/>
        <v>0</v>
      </c>
      <c r="E267" s="183">
        <f t="shared" si="235"/>
        <v>0</v>
      </c>
      <c r="F267" s="183">
        <f t="shared" si="235"/>
        <v>0</v>
      </c>
      <c r="G267" s="183">
        <f t="shared" si="235"/>
        <v>0</v>
      </c>
      <c r="H267" s="183">
        <f t="shared" si="235"/>
        <v>0</v>
      </c>
      <c r="I267" s="183">
        <f t="shared" si="235"/>
        <v>0</v>
      </c>
      <c r="J267" s="183">
        <f t="shared" si="235"/>
        <v>0</v>
      </c>
      <c r="K267" s="183">
        <f t="shared" si="235"/>
        <v>0</v>
      </c>
      <c r="L267" s="183">
        <f t="shared" si="235"/>
        <v>0</v>
      </c>
      <c r="M267" s="183">
        <f t="shared" si="235"/>
        <v>0</v>
      </c>
      <c r="N267" s="183">
        <f t="shared" si="235"/>
        <v>0</v>
      </c>
      <c r="O267" s="183">
        <f t="shared" si="235"/>
        <v>0</v>
      </c>
      <c r="P267" s="183">
        <f t="shared" si="235"/>
        <v>0</v>
      </c>
      <c r="Q267" s="183">
        <f t="shared" si="235"/>
        <v>0</v>
      </c>
      <c r="R267" s="183">
        <f t="shared" si="235"/>
        <v>0</v>
      </c>
      <c r="S267" s="183">
        <f t="shared" si="233"/>
        <v>0</v>
      </c>
      <c r="T267" s="183">
        <f t="shared" si="233"/>
        <v>0</v>
      </c>
      <c r="U267" s="183">
        <f t="shared" si="233"/>
        <v>0</v>
      </c>
      <c r="V267" s="183">
        <f t="shared" si="233"/>
        <v>0</v>
      </c>
      <c r="W267" s="183">
        <f t="shared" si="234"/>
        <v>0</v>
      </c>
      <c r="X267" s="183">
        <f t="shared" si="232"/>
        <v>0</v>
      </c>
      <c r="Y267" s="183">
        <f t="shared" si="232"/>
        <v>0</v>
      </c>
      <c r="Z267" s="183">
        <f t="shared" si="232"/>
        <v>0</v>
      </c>
      <c r="AA267" s="183">
        <f t="shared" si="233"/>
        <v>0</v>
      </c>
      <c r="AB267" s="183">
        <f t="shared" si="233"/>
        <v>0</v>
      </c>
      <c r="AC267" s="183">
        <f t="shared" si="233"/>
        <v>0</v>
      </c>
      <c r="AD267" s="183">
        <f t="shared" si="233"/>
        <v>0</v>
      </c>
      <c r="AE267" s="183">
        <f t="shared" si="233"/>
        <v>0</v>
      </c>
      <c r="AF267" s="196">
        <f t="shared" si="233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235"/>
        <v>0</v>
      </c>
      <c r="D268" s="183">
        <f t="shared" si="235"/>
        <v>0</v>
      </c>
      <c r="E268" s="183">
        <f t="shared" si="235"/>
        <v>0</v>
      </c>
      <c r="F268" s="183">
        <f t="shared" si="235"/>
        <v>0</v>
      </c>
      <c r="G268" s="183">
        <f t="shared" si="235"/>
        <v>0</v>
      </c>
      <c r="H268" s="183">
        <f t="shared" si="235"/>
        <v>0</v>
      </c>
      <c r="I268" s="183">
        <f t="shared" si="235"/>
        <v>0</v>
      </c>
      <c r="J268" s="183">
        <f t="shared" si="235"/>
        <v>0</v>
      </c>
      <c r="K268" s="183">
        <f t="shared" si="235"/>
        <v>0</v>
      </c>
      <c r="L268" s="183">
        <f t="shared" si="235"/>
        <v>0</v>
      </c>
      <c r="M268" s="183">
        <f t="shared" si="235"/>
        <v>0</v>
      </c>
      <c r="N268" s="183">
        <f t="shared" si="235"/>
        <v>0</v>
      </c>
      <c r="O268" s="183">
        <f t="shared" si="235"/>
        <v>0</v>
      </c>
      <c r="P268" s="183">
        <f t="shared" si="235"/>
        <v>0</v>
      </c>
      <c r="Q268" s="183">
        <f t="shared" si="235"/>
        <v>0</v>
      </c>
      <c r="R268" s="183">
        <f t="shared" si="235"/>
        <v>0</v>
      </c>
      <c r="S268" s="183">
        <f t="shared" si="233"/>
        <v>0</v>
      </c>
      <c r="T268" s="183">
        <f t="shared" si="233"/>
        <v>0</v>
      </c>
      <c r="U268" s="183">
        <f t="shared" si="233"/>
        <v>0</v>
      </c>
      <c r="V268" s="183">
        <f t="shared" si="233"/>
        <v>0</v>
      </c>
      <c r="W268" s="183">
        <f t="shared" si="234"/>
        <v>0</v>
      </c>
      <c r="X268" s="183">
        <f t="shared" si="232"/>
        <v>0</v>
      </c>
      <c r="Y268" s="183">
        <f t="shared" si="232"/>
        <v>0</v>
      </c>
      <c r="Z268" s="183">
        <f t="shared" si="232"/>
        <v>0</v>
      </c>
      <c r="AA268" s="183">
        <f t="shared" si="233"/>
        <v>0</v>
      </c>
      <c r="AB268" s="183">
        <f t="shared" si="233"/>
        <v>0</v>
      </c>
      <c r="AC268" s="183">
        <f t="shared" si="233"/>
        <v>0</v>
      </c>
      <c r="AD268" s="183">
        <f t="shared" si="233"/>
        <v>0</v>
      </c>
      <c r="AE268" s="183">
        <f t="shared" si="233"/>
        <v>0</v>
      </c>
      <c r="AF268" s="196">
        <f t="shared" si="233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235"/>
        <v>0</v>
      </c>
      <c r="D269" s="183">
        <f t="shared" si="235"/>
        <v>0</v>
      </c>
      <c r="E269" s="183">
        <f t="shared" si="235"/>
        <v>0</v>
      </c>
      <c r="F269" s="183">
        <f t="shared" si="235"/>
        <v>0</v>
      </c>
      <c r="G269" s="183">
        <f t="shared" si="235"/>
        <v>0</v>
      </c>
      <c r="H269" s="183">
        <f t="shared" si="235"/>
        <v>0</v>
      </c>
      <c r="I269" s="183">
        <f t="shared" si="235"/>
        <v>0</v>
      </c>
      <c r="J269" s="183">
        <f t="shared" si="235"/>
        <v>0</v>
      </c>
      <c r="K269" s="183">
        <f t="shared" si="235"/>
        <v>0</v>
      </c>
      <c r="L269" s="183">
        <f t="shared" si="235"/>
        <v>0</v>
      </c>
      <c r="M269" s="183">
        <f t="shared" si="235"/>
        <v>0</v>
      </c>
      <c r="N269" s="183">
        <f t="shared" si="235"/>
        <v>0</v>
      </c>
      <c r="O269" s="183">
        <f t="shared" si="235"/>
        <v>0</v>
      </c>
      <c r="P269" s="183">
        <f t="shared" si="235"/>
        <v>0</v>
      </c>
      <c r="Q269" s="183">
        <f t="shared" si="235"/>
        <v>0</v>
      </c>
      <c r="R269" s="183">
        <f t="shared" si="235"/>
        <v>0</v>
      </c>
      <c r="S269" s="183">
        <f t="shared" si="233"/>
        <v>0</v>
      </c>
      <c r="T269" s="183">
        <f t="shared" si="233"/>
        <v>0</v>
      </c>
      <c r="U269" s="183">
        <f t="shared" si="233"/>
        <v>0</v>
      </c>
      <c r="V269" s="183">
        <f t="shared" si="233"/>
        <v>0</v>
      </c>
      <c r="W269" s="183">
        <f t="shared" si="234"/>
        <v>0</v>
      </c>
      <c r="X269" s="183">
        <f t="shared" si="232"/>
        <v>0</v>
      </c>
      <c r="Y269" s="183">
        <f t="shared" si="232"/>
        <v>0</v>
      </c>
      <c r="Z269" s="183">
        <f t="shared" si="232"/>
        <v>0</v>
      </c>
      <c r="AA269" s="183">
        <f t="shared" si="233"/>
        <v>0</v>
      </c>
      <c r="AB269" s="183">
        <f t="shared" si="233"/>
        <v>0</v>
      </c>
      <c r="AC269" s="183">
        <f t="shared" si="233"/>
        <v>0</v>
      </c>
      <c r="AD269" s="183">
        <f t="shared" si="233"/>
        <v>0</v>
      </c>
      <c r="AE269" s="183">
        <f t="shared" si="233"/>
        <v>0</v>
      </c>
      <c r="AF269" s="196">
        <f t="shared" si="233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235"/>
        <v>0</v>
      </c>
      <c r="D270" s="183">
        <f t="shared" si="235"/>
        <v>0</v>
      </c>
      <c r="E270" s="183">
        <f t="shared" si="235"/>
        <v>0</v>
      </c>
      <c r="F270" s="183">
        <f t="shared" si="235"/>
        <v>0</v>
      </c>
      <c r="G270" s="183">
        <f t="shared" si="235"/>
        <v>0</v>
      </c>
      <c r="H270" s="183">
        <f t="shared" si="235"/>
        <v>0</v>
      </c>
      <c r="I270" s="183">
        <f t="shared" si="235"/>
        <v>0</v>
      </c>
      <c r="J270" s="183">
        <f t="shared" si="235"/>
        <v>0</v>
      </c>
      <c r="K270" s="183">
        <f t="shared" si="235"/>
        <v>0</v>
      </c>
      <c r="L270" s="183">
        <f t="shared" si="235"/>
        <v>0</v>
      </c>
      <c r="M270" s="183">
        <f t="shared" si="235"/>
        <v>0</v>
      </c>
      <c r="N270" s="183">
        <f t="shared" si="235"/>
        <v>0</v>
      </c>
      <c r="O270" s="183">
        <f t="shared" si="235"/>
        <v>0</v>
      </c>
      <c r="P270" s="183">
        <f t="shared" si="235"/>
        <v>0</v>
      </c>
      <c r="Q270" s="183">
        <f t="shared" si="235"/>
        <v>0</v>
      </c>
      <c r="R270" s="183">
        <f t="shared" si="235"/>
        <v>0</v>
      </c>
      <c r="S270" s="183">
        <f t="shared" si="233"/>
        <v>0</v>
      </c>
      <c r="T270" s="183">
        <f t="shared" si="233"/>
        <v>0</v>
      </c>
      <c r="U270" s="183">
        <f t="shared" si="233"/>
        <v>0</v>
      </c>
      <c r="V270" s="183">
        <f t="shared" si="233"/>
        <v>0</v>
      </c>
      <c r="W270" s="183">
        <f t="shared" si="234"/>
        <v>0</v>
      </c>
      <c r="X270" s="183">
        <f t="shared" si="232"/>
        <v>0</v>
      </c>
      <c r="Y270" s="183">
        <f t="shared" si="232"/>
        <v>0</v>
      </c>
      <c r="Z270" s="183">
        <f t="shared" si="232"/>
        <v>0</v>
      </c>
      <c r="AA270" s="183">
        <f t="shared" si="233"/>
        <v>0</v>
      </c>
      <c r="AB270" s="183">
        <f t="shared" si="233"/>
        <v>0</v>
      </c>
      <c r="AC270" s="183">
        <f t="shared" si="233"/>
        <v>0</v>
      </c>
      <c r="AD270" s="183">
        <f t="shared" si="233"/>
        <v>0</v>
      </c>
      <c r="AE270" s="183">
        <f t="shared" si="233"/>
        <v>0</v>
      </c>
      <c r="AF270" s="196">
        <f t="shared" si="233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235"/>
        <v>0</v>
      </c>
      <c r="D271" s="183">
        <f t="shared" si="235"/>
        <v>0</v>
      </c>
      <c r="E271" s="183">
        <f t="shared" si="235"/>
        <v>0</v>
      </c>
      <c r="F271" s="183">
        <f t="shared" si="235"/>
        <v>0</v>
      </c>
      <c r="G271" s="183">
        <f t="shared" si="235"/>
        <v>0</v>
      </c>
      <c r="H271" s="183">
        <f t="shared" si="235"/>
        <v>0</v>
      </c>
      <c r="I271" s="183">
        <f t="shared" si="235"/>
        <v>0</v>
      </c>
      <c r="J271" s="183">
        <f t="shared" si="235"/>
        <v>0</v>
      </c>
      <c r="K271" s="183">
        <f t="shared" si="235"/>
        <v>0</v>
      </c>
      <c r="L271" s="183">
        <f t="shared" si="235"/>
        <v>0</v>
      </c>
      <c r="M271" s="183">
        <f t="shared" si="235"/>
        <v>0</v>
      </c>
      <c r="N271" s="183">
        <f t="shared" si="235"/>
        <v>0</v>
      </c>
      <c r="O271" s="183">
        <f t="shared" si="235"/>
        <v>0</v>
      </c>
      <c r="P271" s="183">
        <f t="shared" si="235"/>
        <v>0</v>
      </c>
      <c r="Q271" s="183">
        <f t="shared" si="235"/>
        <v>0</v>
      </c>
      <c r="R271" s="183">
        <f t="shared" si="235"/>
        <v>0</v>
      </c>
      <c r="S271" s="183">
        <f t="shared" si="233"/>
        <v>0</v>
      </c>
      <c r="T271" s="183">
        <f t="shared" si="233"/>
        <v>0</v>
      </c>
      <c r="U271" s="183">
        <f t="shared" ref="U271:Z286" si="236">T271</f>
        <v>0</v>
      </c>
      <c r="V271" s="183">
        <f t="shared" si="236"/>
        <v>0</v>
      </c>
      <c r="W271" s="183">
        <f t="shared" si="236"/>
        <v>0</v>
      </c>
      <c r="X271" s="183">
        <f t="shared" si="236"/>
        <v>0</v>
      </c>
      <c r="Y271" s="183">
        <f t="shared" si="236"/>
        <v>0</v>
      </c>
      <c r="Z271" s="183">
        <f t="shared" si="236"/>
        <v>0</v>
      </c>
      <c r="AA271" s="183">
        <f t="shared" si="233"/>
        <v>0</v>
      </c>
      <c r="AB271" s="183">
        <f t="shared" si="233"/>
        <v>0</v>
      </c>
      <c r="AC271" s="183">
        <f t="shared" si="233"/>
        <v>0</v>
      </c>
      <c r="AD271" s="183">
        <f t="shared" si="233"/>
        <v>0</v>
      </c>
      <c r="AE271" s="183">
        <f t="shared" si="233"/>
        <v>0</v>
      </c>
      <c r="AF271" s="196">
        <f t="shared" si="233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235"/>
        <v>0</v>
      </c>
      <c r="D272" s="183">
        <f t="shared" si="235"/>
        <v>0</v>
      </c>
      <c r="E272" s="183">
        <f t="shared" si="235"/>
        <v>0</v>
      </c>
      <c r="F272" s="183">
        <f t="shared" si="235"/>
        <v>0</v>
      </c>
      <c r="G272" s="183">
        <f t="shared" si="235"/>
        <v>0</v>
      </c>
      <c r="H272" s="183">
        <f t="shared" si="235"/>
        <v>0</v>
      </c>
      <c r="I272" s="183">
        <f t="shared" si="235"/>
        <v>0</v>
      </c>
      <c r="J272" s="183">
        <f t="shared" si="235"/>
        <v>0</v>
      </c>
      <c r="K272" s="183">
        <f t="shared" si="235"/>
        <v>0</v>
      </c>
      <c r="L272" s="183">
        <f t="shared" si="235"/>
        <v>0</v>
      </c>
      <c r="M272" s="183">
        <f t="shared" si="235"/>
        <v>0</v>
      </c>
      <c r="N272" s="183">
        <f t="shared" si="235"/>
        <v>0</v>
      </c>
      <c r="O272" s="183">
        <f t="shared" si="235"/>
        <v>0</v>
      </c>
      <c r="P272" s="183">
        <f t="shared" si="235"/>
        <v>0</v>
      </c>
      <c r="Q272" s="183">
        <f t="shared" si="235"/>
        <v>0</v>
      </c>
      <c r="R272" s="183">
        <f t="shared" si="235"/>
        <v>0</v>
      </c>
      <c r="S272" s="183">
        <f t="shared" ref="R272:AF287" si="237">R272</f>
        <v>0</v>
      </c>
      <c r="T272" s="183">
        <f t="shared" si="237"/>
        <v>0</v>
      </c>
      <c r="U272" s="183">
        <f t="shared" si="237"/>
        <v>0</v>
      </c>
      <c r="V272" s="183">
        <f t="shared" si="237"/>
        <v>0</v>
      </c>
      <c r="W272" s="183">
        <f t="shared" si="237"/>
        <v>0</v>
      </c>
      <c r="X272" s="183">
        <f t="shared" si="236"/>
        <v>0</v>
      </c>
      <c r="Y272" s="183">
        <f t="shared" si="236"/>
        <v>0</v>
      </c>
      <c r="Z272" s="183">
        <f t="shared" si="236"/>
        <v>0</v>
      </c>
      <c r="AA272" s="183">
        <f t="shared" si="237"/>
        <v>0</v>
      </c>
      <c r="AB272" s="183">
        <f t="shared" si="237"/>
        <v>0</v>
      </c>
      <c r="AC272" s="183">
        <f t="shared" si="237"/>
        <v>0</v>
      </c>
      <c r="AD272" s="183">
        <f t="shared" si="237"/>
        <v>0</v>
      </c>
      <c r="AE272" s="183">
        <f t="shared" si="237"/>
        <v>0</v>
      </c>
      <c r="AF272" s="196">
        <f t="shared" si="237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235"/>
        <v>0</v>
      </c>
      <c r="D273" s="183">
        <f t="shared" si="235"/>
        <v>0</v>
      </c>
      <c r="E273" s="183">
        <f t="shared" si="235"/>
        <v>0</v>
      </c>
      <c r="F273" s="183">
        <f t="shared" si="235"/>
        <v>0</v>
      </c>
      <c r="G273" s="183">
        <f t="shared" si="235"/>
        <v>0</v>
      </c>
      <c r="H273" s="183">
        <f t="shared" si="235"/>
        <v>0</v>
      </c>
      <c r="I273" s="183">
        <f t="shared" si="235"/>
        <v>0</v>
      </c>
      <c r="J273" s="183">
        <f t="shared" si="235"/>
        <v>0</v>
      </c>
      <c r="K273" s="183">
        <f t="shared" si="235"/>
        <v>0</v>
      </c>
      <c r="L273" s="183">
        <f t="shared" si="235"/>
        <v>0</v>
      </c>
      <c r="M273" s="183">
        <f t="shared" si="235"/>
        <v>0</v>
      </c>
      <c r="N273" s="183">
        <f t="shared" si="235"/>
        <v>0</v>
      </c>
      <c r="O273" s="183">
        <f t="shared" si="235"/>
        <v>0</v>
      </c>
      <c r="P273" s="183">
        <f t="shared" si="235"/>
        <v>0</v>
      </c>
      <c r="Q273" s="183">
        <f t="shared" si="235"/>
        <v>0</v>
      </c>
      <c r="R273" s="183">
        <f t="shared" ref="C273:R288" si="238">Q273</f>
        <v>0</v>
      </c>
      <c r="S273" s="183">
        <f t="shared" si="237"/>
        <v>0</v>
      </c>
      <c r="T273" s="183">
        <f t="shared" si="237"/>
        <v>0</v>
      </c>
      <c r="U273" s="183">
        <f t="shared" si="237"/>
        <v>0</v>
      </c>
      <c r="V273" s="183">
        <f t="shared" si="237"/>
        <v>0</v>
      </c>
      <c r="W273" s="183">
        <f t="shared" si="237"/>
        <v>0</v>
      </c>
      <c r="X273" s="183">
        <f t="shared" si="236"/>
        <v>0</v>
      </c>
      <c r="Y273" s="183">
        <f t="shared" si="236"/>
        <v>0</v>
      </c>
      <c r="Z273" s="183">
        <f t="shared" si="236"/>
        <v>0</v>
      </c>
      <c r="AA273" s="183">
        <f t="shared" si="237"/>
        <v>0</v>
      </c>
      <c r="AB273" s="183">
        <f t="shared" si="237"/>
        <v>0</v>
      </c>
      <c r="AC273" s="183">
        <f t="shared" si="237"/>
        <v>0</v>
      </c>
      <c r="AD273" s="183">
        <f t="shared" si="237"/>
        <v>0</v>
      </c>
      <c r="AE273" s="183">
        <f t="shared" si="237"/>
        <v>0</v>
      </c>
      <c r="AF273" s="196">
        <f t="shared" si="237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238"/>
        <v>0</v>
      </c>
      <c r="D274" s="183">
        <f t="shared" si="238"/>
        <v>0</v>
      </c>
      <c r="E274" s="183">
        <f t="shared" si="238"/>
        <v>0</v>
      </c>
      <c r="F274" s="183">
        <f t="shared" si="238"/>
        <v>0</v>
      </c>
      <c r="G274" s="183">
        <f t="shared" si="238"/>
        <v>0</v>
      </c>
      <c r="H274" s="183">
        <f t="shared" si="238"/>
        <v>0</v>
      </c>
      <c r="I274" s="183">
        <f t="shared" si="238"/>
        <v>0</v>
      </c>
      <c r="J274" s="183">
        <f t="shared" si="238"/>
        <v>0</v>
      </c>
      <c r="K274" s="183">
        <f t="shared" si="238"/>
        <v>0</v>
      </c>
      <c r="L274" s="183">
        <f t="shared" si="238"/>
        <v>0</v>
      </c>
      <c r="M274" s="183">
        <f t="shared" si="238"/>
        <v>0</v>
      </c>
      <c r="N274" s="183">
        <f t="shared" si="238"/>
        <v>0</v>
      </c>
      <c r="O274" s="183">
        <f t="shared" si="238"/>
        <v>0</v>
      </c>
      <c r="P274" s="183">
        <f t="shared" si="238"/>
        <v>0</v>
      </c>
      <c r="Q274" s="183">
        <f t="shared" si="238"/>
        <v>0</v>
      </c>
      <c r="R274" s="183">
        <f t="shared" si="238"/>
        <v>0</v>
      </c>
      <c r="S274" s="183">
        <f t="shared" si="237"/>
        <v>0</v>
      </c>
      <c r="T274" s="183">
        <f t="shared" si="237"/>
        <v>0</v>
      </c>
      <c r="U274" s="183">
        <f t="shared" si="237"/>
        <v>0</v>
      </c>
      <c r="V274" s="183">
        <f t="shared" si="237"/>
        <v>0</v>
      </c>
      <c r="W274" s="183">
        <f t="shared" ref="W274:W289" si="239">V274</f>
        <v>0</v>
      </c>
      <c r="X274" s="183">
        <f t="shared" si="236"/>
        <v>0</v>
      </c>
      <c r="Y274" s="183">
        <f t="shared" si="236"/>
        <v>0</v>
      </c>
      <c r="Z274" s="183">
        <f t="shared" si="236"/>
        <v>0</v>
      </c>
      <c r="AA274" s="183">
        <f t="shared" si="237"/>
        <v>0</v>
      </c>
      <c r="AB274" s="183">
        <f t="shared" si="237"/>
        <v>0</v>
      </c>
      <c r="AC274" s="183">
        <f t="shared" si="237"/>
        <v>0</v>
      </c>
      <c r="AD274" s="183">
        <f t="shared" si="237"/>
        <v>0</v>
      </c>
      <c r="AE274" s="183">
        <f t="shared" si="237"/>
        <v>0</v>
      </c>
      <c r="AF274" s="196">
        <f t="shared" si="237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238"/>
        <v>0</v>
      </c>
      <c r="D275" s="183">
        <f t="shared" si="238"/>
        <v>0</v>
      </c>
      <c r="E275" s="183">
        <f t="shared" si="238"/>
        <v>0</v>
      </c>
      <c r="F275" s="183">
        <f t="shared" si="238"/>
        <v>0</v>
      </c>
      <c r="G275" s="183">
        <f t="shared" si="238"/>
        <v>0</v>
      </c>
      <c r="H275" s="183">
        <f t="shared" si="238"/>
        <v>0</v>
      </c>
      <c r="I275" s="183">
        <f t="shared" si="238"/>
        <v>0</v>
      </c>
      <c r="J275" s="183">
        <f t="shared" si="238"/>
        <v>0</v>
      </c>
      <c r="K275" s="183">
        <f t="shared" si="238"/>
        <v>0</v>
      </c>
      <c r="L275" s="183">
        <f t="shared" si="238"/>
        <v>0</v>
      </c>
      <c r="M275" s="183">
        <f t="shared" si="238"/>
        <v>0</v>
      </c>
      <c r="N275" s="183">
        <f t="shared" si="238"/>
        <v>0</v>
      </c>
      <c r="O275" s="183">
        <f t="shared" si="238"/>
        <v>0</v>
      </c>
      <c r="P275" s="183">
        <f t="shared" si="238"/>
        <v>0</v>
      </c>
      <c r="Q275" s="183">
        <f t="shared" si="238"/>
        <v>0</v>
      </c>
      <c r="R275" s="183">
        <f t="shared" si="238"/>
        <v>0</v>
      </c>
      <c r="S275" s="183">
        <f t="shared" si="237"/>
        <v>0</v>
      </c>
      <c r="T275" s="183">
        <f t="shared" si="237"/>
        <v>0</v>
      </c>
      <c r="U275" s="183">
        <f t="shared" si="237"/>
        <v>0</v>
      </c>
      <c r="V275" s="183">
        <f t="shared" si="237"/>
        <v>0</v>
      </c>
      <c r="W275" s="183">
        <f t="shared" si="239"/>
        <v>0</v>
      </c>
      <c r="X275" s="183">
        <f t="shared" si="236"/>
        <v>0</v>
      </c>
      <c r="Y275" s="183">
        <f t="shared" si="236"/>
        <v>0</v>
      </c>
      <c r="Z275" s="183">
        <f t="shared" si="236"/>
        <v>0</v>
      </c>
      <c r="AA275" s="183">
        <f t="shared" si="237"/>
        <v>0</v>
      </c>
      <c r="AB275" s="183">
        <f t="shared" si="237"/>
        <v>0</v>
      </c>
      <c r="AC275" s="183">
        <f t="shared" si="237"/>
        <v>0</v>
      </c>
      <c r="AD275" s="183">
        <f t="shared" si="237"/>
        <v>0</v>
      </c>
      <c r="AE275" s="183">
        <f t="shared" si="237"/>
        <v>0</v>
      </c>
      <c r="AF275" s="196">
        <f t="shared" si="237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238"/>
        <v>0</v>
      </c>
      <c r="D276" s="183">
        <f t="shared" si="238"/>
        <v>0</v>
      </c>
      <c r="E276" s="183">
        <f t="shared" si="238"/>
        <v>0</v>
      </c>
      <c r="F276" s="183">
        <f t="shared" si="238"/>
        <v>0</v>
      </c>
      <c r="G276" s="183">
        <f t="shared" si="238"/>
        <v>0</v>
      </c>
      <c r="H276" s="183">
        <f t="shared" si="238"/>
        <v>0</v>
      </c>
      <c r="I276" s="183">
        <f t="shared" si="238"/>
        <v>0</v>
      </c>
      <c r="J276" s="183">
        <f t="shared" si="238"/>
        <v>0</v>
      </c>
      <c r="K276" s="183">
        <f t="shared" si="238"/>
        <v>0</v>
      </c>
      <c r="L276" s="183">
        <f t="shared" si="238"/>
        <v>0</v>
      </c>
      <c r="M276" s="183">
        <f t="shared" si="238"/>
        <v>0</v>
      </c>
      <c r="N276" s="183">
        <f t="shared" si="238"/>
        <v>0</v>
      </c>
      <c r="O276" s="183">
        <f t="shared" si="238"/>
        <v>0</v>
      </c>
      <c r="P276" s="183">
        <f t="shared" si="238"/>
        <v>0</v>
      </c>
      <c r="Q276" s="183">
        <f t="shared" si="238"/>
        <v>0</v>
      </c>
      <c r="R276" s="183">
        <f t="shared" si="238"/>
        <v>0</v>
      </c>
      <c r="S276" s="183">
        <f t="shared" si="237"/>
        <v>0</v>
      </c>
      <c r="T276" s="183">
        <f t="shared" si="237"/>
        <v>0</v>
      </c>
      <c r="U276" s="183">
        <f t="shared" si="237"/>
        <v>0</v>
      </c>
      <c r="V276" s="183">
        <f t="shared" si="237"/>
        <v>0</v>
      </c>
      <c r="W276" s="183">
        <f t="shared" si="239"/>
        <v>0</v>
      </c>
      <c r="X276" s="183">
        <f t="shared" si="236"/>
        <v>0</v>
      </c>
      <c r="Y276" s="183">
        <f t="shared" si="236"/>
        <v>0</v>
      </c>
      <c r="Z276" s="183">
        <f t="shared" si="236"/>
        <v>0</v>
      </c>
      <c r="AA276" s="183">
        <f t="shared" si="237"/>
        <v>0</v>
      </c>
      <c r="AB276" s="183">
        <f t="shared" si="237"/>
        <v>0</v>
      </c>
      <c r="AC276" s="183">
        <f t="shared" si="237"/>
        <v>0</v>
      </c>
      <c r="AD276" s="183">
        <f t="shared" si="237"/>
        <v>0</v>
      </c>
      <c r="AE276" s="183">
        <f t="shared" si="237"/>
        <v>0</v>
      </c>
      <c r="AF276" s="196">
        <f t="shared" si="237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238"/>
        <v>0</v>
      </c>
      <c r="D277" s="183">
        <f t="shared" si="238"/>
        <v>0</v>
      </c>
      <c r="E277" s="183">
        <f t="shared" si="238"/>
        <v>0</v>
      </c>
      <c r="F277" s="183">
        <f t="shared" si="238"/>
        <v>0</v>
      </c>
      <c r="G277" s="183">
        <f t="shared" si="238"/>
        <v>0</v>
      </c>
      <c r="H277" s="183">
        <f t="shared" si="238"/>
        <v>0</v>
      </c>
      <c r="I277" s="183">
        <f t="shared" si="238"/>
        <v>0</v>
      </c>
      <c r="J277" s="183">
        <f t="shared" si="238"/>
        <v>0</v>
      </c>
      <c r="K277" s="183">
        <f t="shared" si="238"/>
        <v>0</v>
      </c>
      <c r="L277" s="183">
        <f t="shared" si="238"/>
        <v>0</v>
      </c>
      <c r="M277" s="183">
        <f t="shared" si="238"/>
        <v>0</v>
      </c>
      <c r="N277" s="183">
        <f t="shared" si="238"/>
        <v>0</v>
      </c>
      <c r="O277" s="183">
        <f t="shared" si="238"/>
        <v>0</v>
      </c>
      <c r="P277" s="183">
        <f t="shared" si="238"/>
        <v>0</v>
      </c>
      <c r="Q277" s="183">
        <f t="shared" si="238"/>
        <v>0</v>
      </c>
      <c r="R277" s="183">
        <f t="shared" si="238"/>
        <v>0</v>
      </c>
      <c r="S277" s="183">
        <f t="shared" si="237"/>
        <v>0</v>
      </c>
      <c r="T277" s="183">
        <f t="shared" si="237"/>
        <v>0</v>
      </c>
      <c r="U277" s="183">
        <f t="shared" si="237"/>
        <v>0</v>
      </c>
      <c r="V277" s="183">
        <f t="shared" si="237"/>
        <v>0</v>
      </c>
      <c r="W277" s="183">
        <f t="shared" si="239"/>
        <v>0</v>
      </c>
      <c r="X277" s="183">
        <f t="shared" si="236"/>
        <v>0</v>
      </c>
      <c r="Y277" s="183">
        <f t="shared" si="236"/>
        <v>0</v>
      </c>
      <c r="Z277" s="183">
        <f t="shared" si="236"/>
        <v>0</v>
      </c>
      <c r="AA277" s="183">
        <f t="shared" si="237"/>
        <v>0</v>
      </c>
      <c r="AB277" s="183">
        <f t="shared" si="237"/>
        <v>0</v>
      </c>
      <c r="AC277" s="183">
        <f t="shared" si="237"/>
        <v>0</v>
      </c>
      <c r="AD277" s="183">
        <f t="shared" si="237"/>
        <v>0</v>
      </c>
      <c r="AE277" s="183">
        <f t="shared" si="237"/>
        <v>0</v>
      </c>
      <c r="AF277" s="196">
        <f t="shared" si="237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238"/>
        <v>0</v>
      </c>
      <c r="D278" s="183">
        <f t="shared" si="238"/>
        <v>0</v>
      </c>
      <c r="E278" s="183">
        <f t="shared" si="238"/>
        <v>0</v>
      </c>
      <c r="F278" s="183">
        <f t="shared" si="238"/>
        <v>0</v>
      </c>
      <c r="G278" s="183">
        <f t="shared" si="238"/>
        <v>0</v>
      </c>
      <c r="H278" s="183">
        <f t="shared" si="238"/>
        <v>0</v>
      </c>
      <c r="I278" s="183">
        <f t="shared" si="238"/>
        <v>0</v>
      </c>
      <c r="J278" s="183">
        <f t="shared" si="238"/>
        <v>0</v>
      </c>
      <c r="K278" s="183">
        <f t="shared" si="238"/>
        <v>0</v>
      </c>
      <c r="L278" s="183">
        <f t="shared" si="238"/>
        <v>0</v>
      </c>
      <c r="M278" s="183">
        <f t="shared" si="238"/>
        <v>0</v>
      </c>
      <c r="N278" s="183">
        <f t="shared" si="238"/>
        <v>0</v>
      </c>
      <c r="O278" s="183">
        <f t="shared" si="238"/>
        <v>0</v>
      </c>
      <c r="P278" s="183">
        <f t="shared" si="238"/>
        <v>0</v>
      </c>
      <c r="Q278" s="183">
        <f t="shared" si="238"/>
        <v>0</v>
      </c>
      <c r="R278" s="183">
        <f t="shared" si="238"/>
        <v>0</v>
      </c>
      <c r="S278" s="183">
        <f t="shared" si="237"/>
        <v>0</v>
      </c>
      <c r="T278" s="183">
        <f t="shared" si="237"/>
        <v>0</v>
      </c>
      <c r="U278" s="183">
        <f t="shared" si="237"/>
        <v>0</v>
      </c>
      <c r="V278" s="183">
        <f t="shared" si="237"/>
        <v>0</v>
      </c>
      <c r="W278" s="183">
        <f t="shared" si="239"/>
        <v>0</v>
      </c>
      <c r="X278" s="183">
        <f t="shared" si="236"/>
        <v>0</v>
      </c>
      <c r="Y278" s="183">
        <f t="shared" si="236"/>
        <v>0</v>
      </c>
      <c r="Z278" s="183">
        <f t="shared" si="236"/>
        <v>0</v>
      </c>
      <c r="AA278" s="183">
        <f t="shared" si="237"/>
        <v>0</v>
      </c>
      <c r="AB278" s="183">
        <f t="shared" si="237"/>
        <v>0</v>
      </c>
      <c r="AC278" s="183">
        <f t="shared" si="237"/>
        <v>0</v>
      </c>
      <c r="AD278" s="183">
        <f t="shared" si="237"/>
        <v>0</v>
      </c>
      <c r="AE278" s="183">
        <f t="shared" si="237"/>
        <v>0</v>
      </c>
      <c r="AF278" s="196">
        <f t="shared" si="237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238"/>
        <v>0</v>
      </c>
      <c r="D279" s="183">
        <f t="shared" si="238"/>
        <v>0</v>
      </c>
      <c r="E279" s="183">
        <f t="shared" si="238"/>
        <v>0</v>
      </c>
      <c r="F279" s="183">
        <f t="shared" si="238"/>
        <v>0</v>
      </c>
      <c r="G279" s="183">
        <f t="shared" si="238"/>
        <v>0</v>
      </c>
      <c r="H279" s="183">
        <f t="shared" si="238"/>
        <v>0</v>
      </c>
      <c r="I279" s="183">
        <f t="shared" si="238"/>
        <v>0</v>
      </c>
      <c r="J279" s="183">
        <f t="shared" si="238"/>
        <v>0</v>
      </c>
      <c r="K279" s="183">
        <f t="shared" si="238"/>
        <v>0</v>
      </c>
      <c r="L279" s="183">
        <f t="shared" si="238"/>
        <v>0</v>
      </c>
      <c r="M279" s="183">
        <f t="shared" si="238"/>
        <v>0</v>
      </c>
      <c r="N279" s="183">
        <f t="shared" si="238"/>
        <v>0</v>
      </c>
      <c r="O279" s="183">
        <f t="shared" si="238"/>
        <v>0</v>
      </c>
      <c r="P279" s="183">
        <f t="shared" si="238"/>
        <v>0</v>
      </c>
      <c r="Q279" s="183">
        <f t="shared" si="238"/>
        <v>0</v>
      </c>
      <c r="R279" s="183">
        <f t="shared" si="238"/>
        <v>0</v>
      </c>
      <c r="S279" s="183">
        <f t="shared" si="237"/>
        <v>0</v>
      </c>
      <c r="T279" s="183">
        <f t="shared" si="237"/>
        <v>0</v>
      </c>
      <c r="U279" s="183">
        <f t="shared" si="237"/>
        <v>0</v>
      </c>
      <c r="V279" s="183">
        <f t="shared" si="237"/>
        <v>0</v>
      </c>
      <c r="W279" s="183">
        <f t="shared" si="239"/>
        <v>0</v>
      </c>
      <c r="X279" s="183">
        <f t="shared" si="236"/>
        <v>0</v>
      </c>
      <c r="Y279" s="183">
        <f t="shared" si="236"/>
        <v>0</v>
      </c>
      <c r="Z279" s="183">
        <f t="shared" si="236"/>
        <v>0</v>
      </c>
      <c r="AA279" s="183">
        <f t="shared" si="237"/>
        <v>0</v>
      </c>
      <c r="AB279" s="183">
        <f t="shared" si="237"/>
        <v>0</v>
      </c>
      <c r="AC279" s="183">
        <f t="shared" si="237"/>
        <v>0</v>
      </c>
      <c r="AD279" s="183">
        <f t="shared" si="237"/>
        <v>0</v>
      </c>
      <c r="AE279" s="183">
        <f t="shared" si="237"/>
        <v>0</v>
      </c>
      <c r="AF279" s="196">
        <f t="shared" si="237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238"/>
        <v>0</v>
      </c>
      <c r="D280" s="183">
        <f t="shared" si="238"/>
        <v>0</v>
      </c>
      <c r="E280" s="183">
        <f t="shared" si="238"/>
        <v>0</v>
      </c>
      <c r="F280" s="183">
        <f t="shared" si="238"/>
        <v>0</v>
      </c>
      <c r="G280" s="183">
        <f t="shared" si="238"/>
        <v>0</v>
      </c>
      <c r="H280" s="183">
        <f t="shared" si="238"/>
        <v>0</v>
      </c>
      <c r="I280" s="183">
        <f t="shared" si="238"/>
        <v>0</v>
      </c>
      <c r="J280" s="183">
        <f t="shared" si="238"/>
        <v>0</v>
      </c>
      <c r="K280" s="183">
        <f t="shared" si="238"/>
        <v>0</v>
      </c>
      <c r="L280" s="183">
        <f t="shared" si="238"/>
        <v>0</v>
      </c>
      <c r="M280" s="183">
        <f t="shared" si="238"/>
        <v>0</v>
      </c>
      <c r="N280" s="183">
        <f t="shared" si="238"/>
        <v>0</v>
      </c>
      <c r="O280" s="183">
        <f t="shared" si="238"/>
        <v>0</v>
      </c>
      <c r="P280" s="183">
        <f t="shared" si="238"/>
        <v>0</v>
      </c>
      <c r="Q280" s="183">
        <f t="shared" si="238"/>
        <v>0</v>
      </c>
      <c r="R280" s="183">
        <f t="shared" si="238"/>
        <v>0</v>
      </c>
      <c r="S280" s="183">
        <f t="shared" si="237"/>
        <v>0</v>
      </c>
      <c r="T280" s="183">
        <f t="shared" si="237"/>
        <v>0</v>
      </c>
      <c r="U280" s="183">
        <f t="shared" si="237"/>
        <v>0</v>
      </c>
      <c r="V280" s="183">
        <f t="shared" si="237"/>
        <v>0</v>
      </c>
      <c r="W280" s="183">
        <f t="shared" si="239"/>
        <v>0</v>
      </c>
      <c r="X280" s="183">
        <f t="shared" si="236"/>
        <v>0</v>
      </c>
      <c r="Y280" s="183">
        <f t="shared" si="236"/>
        <v>0</v>
      </c>
      <c r="Z280" s="183">
        <f t="shared" si="236"/>
        <v>0</v>
      </c>
      <c r="AA280" s="183">
        <f t="shared" si="237"/>
        <v>0</v>
      </c>
      <c r="AB280" s="183">
        <f t="shared" si="237"/>
        <v>0</v>
      </c>
      <c r="AC280" s="183">
        <f t="shared" si="237"/>
        <v>0</v>
      </c>
      <c r="AD280" s="183">
        <f t="shared" si="237"/>
        <v>0</v>
      </c>
      <c r="AE280" s="183">
        <f t="shared" si="237"/>
        <v>0</v>
      </c>
      <c r="AF280" s="196">
        <f t="shared" si="237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238"/>
        <v>0</v>
      </c>
      <c r="D281" s="183">
        <f t="shared" si="238"/>
        <v>0</v>
      </c>
      <c r="E281" s="183">
        <f t="shared" si="238"/>
        <v>0</v>
      </c>
      <c r="F281" s="183">
        <f t="shared" si="238"/>
        <v>0</v>
      </c>
      <c r="G281" s="183">
        <f t="shared" si="238"/>
        <v>0</v>
      </c>
      <c r="H281" s="183">
        <f t="shared" si="238"/>
        <v>0</v>
      </c>
      <c r="I281" s="183">
        <f t="shared" si="238"/>
        <v>0</v>
      </c>
      <c r="J281" s="183">
        <f t="shared" si="238"/>
        <v>0</v>
      </c>
      <c r="K281" s="183">
        <f t="shared" si="238"/>
        <v>0</v>
      </c>
      <c r="L281" s="183">
        <f t="shared" si="238"/>
        <v>0</v>
      </c>
      <c r="M281" s="183">
        <f t="shared" si="238"/>
        <v>0</v>
      </c>
      <c r="N281" s="183">
        <f t="shared" si="238"/>
        <v>0</v>
      </c>
      <c r="O281" s="183">
        <f t="shared" si="238"/>
        <v>0</v>
      </c>
      <c r="P281" s="183">
        <f t="shared" si="238"/>
        <v>0</v>
      </c>
      <c r="Q281" s="183">
        <f t="shared" si="238"/>
        <v>0</v>
      </c>
      <c r="R281" s="183">
        <f t="shared" si="238"/>
        <v>0</v>
      </c>
      <c r="S281" s="183">
        <f t="shared" si="237"/>
        <v>0</v>
      </c>
      <c r="T281" s="183">
        <f t="shared" si="237"/>
        <v>0</v>
      </c>
      <c r="U281" s="183">
        <f t="shared" si="237"/>
        <v>0</v>
      </c>
      <c r="V281" s="183">
        <f t="shared" si="237"/>
        <v>0</v>
      </c>
      <c r="W281" s="183">
        <f t="shared" si="239"/>
        <v>0</v>
      </c>
      <c r="X281" s="183">
        <f t="shared" si="236"/>
        <v>0</v>
      </c>
      <c r="Y281" s="183">
        <f t="shared" si="236"/>
        <v>0</v>
      </c>
      <c r="Z281" s="183">
        <f t="shared" si="236"/>
        <v>0</v>
      </c>
      <c r="AA281" s="183">
        <f t="shared" si="237"/>
        <v>0</v>
      </c>
      <c r="AB281" s="183">
        <f t="shared" si="237"/>
        <v>0</v>
      </c>
      <c r="AC281" s="183">
        <f t="shared" si="237"/>
        <v>0</v>
      </c>
      <c r="AD281" s="183">
        <f t="shared" si="237"/>
        <v>0</v>
      </c>
      <c r="AE281" s="183">
        <f t="shared" si="237"/>
        <v>0</v>
      </c>
      <c r="AF281" s="196">
        <f t="shared" si="237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238"/>
        <v>0</v>
      </c>
      <c r="D282" s="183">
        <f t="shared" si="238"/>
        <v>0</v>
      </c>
      <c r="E282" s="183">
        <f t="shared" si="238"/>
        <v>0</v>
      </c>
      <c r="F282" s="183">
        <f t="shared" si="238"/>
        <v>0</v>
      </c>
      <c r="G282" s="183">
        <f t="shared" si="238"/>
        <v>0</v>
      </c>
      <c r="H282" s="183">
        <f t="shared" si="238"/>
        <v>0</v>
      </c>
      <c r="I282" s="183">
        <f t="shared" si="238"/>
        <v>0</v>
      </c>
      <c r="J282" s="183">
        <f t="shared" si="238"/>
        <v>0</v>
      </c>
      <c r="K282" s="183">
        <f t="shared" si="238"/>
        <v>0</v>
      </c>
      <c r="L282" s="183">
        <f t="shared" si="238"/>
        <v>0</v>
      </c>
      <c r="M282" s="183">
        <f t="shared" si="238"/>
        <v>0</v>
      </c>
      <c r="N282" s="183">
        <f t="shared" si="238"/>
        <v>0</v>
      </c>
      <c r="O282" s="183">
        <f t="shared" si="238"/>
        <v>0</v>
      </c>
      <c r="P282" s="183">
        <f t="shared" si="238"/>
        <v>0</v>
      </c>
      <c r="Q282" s="183">
        <f t="shared" si="238"/>
        <v>0</v>
      </c>
      <c r="R282" s="183">
        <f t="shared" si="238"/>
        <v>0</v>
      </c>
      <c r="S282" s="183">
        <f t="shared" si="237"/>
        <v>0</v>
      </c>
      <c r="T282" s="183">
        <f t="shared" si="237"/>
        <v>0</v>
      </c>
      <c r="U282" s="183">
        <f t="shared" si="237"/>
        <v>0</v>
      </c>
      <c r="V282" s="183">
        <f t="shared" si="237"/>
        <v>0</v>
      </c>
      <c r="W282" s="183">
        <f t="shared" si="239"/>
        <v>0</v>
      </c>
      <c r="X282" s="183">
        <f t="shared" si="236"/>
        <v>0</v>
      </c>
      <c r="Y282" s="183">
        <f t="shared" si="236"/>
        <v>0</v>
      </c>
      <c r="Z282" s="183">
        <f t="shared" si="236"/>
        <v>0</v>
      </c>
      <c r="AA282" s="183">
        <f t="shared" si="237"/>
        <v>0</v>
      </c>
      <c r="AB282" s="183">
        <f t="shared" si="237"/>
        <v>0</v>
      </c>
      <c r="AC282" s="183">
        <f t="shared" si="237"/>
        <v>0</v>
      </c>
      <c r="AD282" s="183">
        <f t="shared" si="237"/>
        <v>0</v>
      </c>
      <c r="AE282" s="183">
        <f t="shared" si="237"/>
        <v>0</v>
      </c>
      <c r="AF282" s="196">
        <f t="shared" si="237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238"/>
        <v>0</v>
      </c>
      <c r="D283" s="183">
        <f t="shared" si="238"/>
        <v>0</v>
      </c>
      <c r="E283" s="183">
        <f t="shared" si="238"/>
        <v>0</v>
      </c>
      <c r="F283" s="183">
        <f t="shared" si="238"/>
        <v>0</v>
      </c>
      <c r="G283" s="183">
        <f t="shared" si="238"/>
        <v>0</v>
      </c>
      <c r="H283" s="183">
        <f t="shared" si="238"/>
        <v>0</v>
      </c>
      <c r="I283" s="183">
        <f t="shared" si="238"/>
        <v>0</v>
      </c>
      <c r="J283" s="183">
        <f t="shared" si="238"/>
        <v>0</v>
      </c>
      <c r="K283" s="183">
        <f t="shared" si="238"/>
        <v>0</v>
      </c>
      <c r="L283" s="183">
        <f t="shared" si="238"/>
        <v>0</v>
      </c>
      <c r="M283" s="183">
        <f t="shared" si="238"/>
        <v>0</v>
      </c>
      <c r="N283" s="183">
        <f t="shared" si="238"/>
        <v>0</v>
      </c>
      <c r="O283" s="183">
        <f t="shared" si="238"/>
        <v>0</v>
      </c>
      <c r="P283" s="183">
        <f t="shared" si="238"/>
        <v>0</v>
      </c>
      <c r="Q283" s="183">
        <f t="shared" si="238"/>
        <v>0</v>
      </c>
      <c r="R283" s="183">
        <f t="shared" si="238"/>
        <v>0</v>
      </c>
      <c r="S283" s="183">
        <f t="shared" si="237"/>
        <v>0</v>
      </c>
      <c r="T283" s="183">
        <f t="shared" si="237"/>
        <v>0</v>
      </c>
      <c r="U283" s="183">
        <f t="shared" si="237"/>
        <v>0</v>
      </c>
      <c r="V283" s="183">
        <f t="shared" si="237"/>
        <v>0</v>
      </c>
      <c r="W283" s="183">
        <f t="shared" si="239"/>
        <v>0</v>
      </c>
      <c r="X283" s="183">
        <f t="shared" si="236"/>
        <v>0</v>
      </c>
      <c r="Y283" s="183">
        <f t="shared" si="236"/>
        <v>0</v>
      </c>
      <c r="Z283" s="183">
        <f t="shared" si="236"/>
        <v>0</v>
      </c>
      <c r="AA283" s="183">
        <f t="shared" si="237"/>
        <v>0</v>
      </c>
      <c r="AB283" s="183">
        <f t="shared" si="237"/>
        <v>0</v>
      </c>
      <c r="AC283" s="183">
        <f t="shared" si="237"/>
        <v>0</v>
      </c>
      <c r="AD283" s="183">
        <f t="shared" si="237"/>
        <v>0</v>
      </c>
      <c r="AE283" s="183">
        <f t="shared" si="237"/>
        <v>0</v>
      </c>
      <c r="AF283" s="196">
        <f t="shared" si="237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238"/>
        <v>0</v>
      </c>
      <c r="D284" s="183">
        <f t="shared" si="238"/>
        <v>0</v>
      </c>
      <c r="E284" s="183">
        <f t="shared" si="238"/>
        <v>0</v>
      </c>
      <c r="F284" s="183">
        <f t="shared" si="238"/>
        <v>0</v>
      </c>
      <c r="G284" s="183">
        <f t="shared" si="238"/>
        <v>0</v>
      </c>
      <c r="H284" s="183">
        <f t="shared" si="238"/>
        <v>0</v>
      </c>
      <c r="I284" s="183">
        <f t="shared" si="238"/>
        <v>0</v>
      </c>
      <c r="J284" s="183">
        <f t="shared" si="238"/>
        <v>0</v>
      </c>
      <c r="K284" s="183">
        <f t="shared" si="238"/>
        <v>0</v>
      </c>
      <c r="L284" s="183">
        <f t="shared" si="238"/>
        <v>0</v>
      </c>
      <c r="M284" s="183">
        <f t="shared" si="238"/>
        <v>0</v>
      </c>
      <c r="N284" s="183">
        <f t="shared" si="238"/>
        <v>0</v>
      </c>
      <c r="O284" s="183">
        <f t="shared" si="238"/>
        <v>0</v>
      </c>
      <c r="P284" s="183">
        <f t="shared" si="238"/>
        <v>0</v>
      </c>
      <c r="Q284" s="183">
        <f t="shared" si="238"/>
        <v>0</v>
      </c>
      <c r="R284" s="183">
        <f t="shared" si="238"/>
        <v>0</v>
      </c>
      <c r="S284" s="183">
        <f t="shared" si="237"/>
        <v>0</v>
      </c>
      <c r="T284" s="183">
        <f t="shared" si="237"/>
        <v>0</v>
      </c>
      <c r="U284" s="183">
        <f t="shared" si="237"/>
        <v>0</v>
      </c>
      <c r="V284" s="183">
        <f t="shared" si="237"/>
        <v>0</v>
      </c>
      <c r="W284" s="183">
        <f t="shared" si="239"/>
        <v>0</v>
      </c>
      <c r="X284" s="183">
        <f t="shared" si="236"/>
        <v>0</v>
      </c>
      <c r="Y284" s="183">
        <f t="shared" si="236"/>
        <v>0</v>
      </c>
      <c r="Z284" s="183">
        <f t="shared" si="236"/>
        <v>0</v>
      </c>
      <c r="AA284" s="183">
        <f t="shared" si="237"/>
        <v>0</v>
      </c>
      <c r="AB284" s="183">
        <f t="shared" si="237"/>
        <v>0</v>
      </c>
      <c r="AC284" s="183">
        <f t="shared" si="237"/>
        <v>0</v>
      </c>
      <c r="AD284" s="183">
        <f t="shared" si="237"/>
        <v>0</v>
      </c>
      <c r="AE284" s="183">
        <f t="shared" si="237"/>
        <v>0</v>
      </c>
      <c r="AF284" s="196">
        <f t="shared" si="237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238"/>
        <v>0</v>
      </c>
      <c r="D285" s="183">
        <f t="shared" si="238"/>
        <v>0</v>
      </c>
      <c r="E285" s="183">
        <f t="shared" si="238"/>
        <v>0</v>
      </c>
      <c r="F285" s="183">
        <f t="shared" si="238"/>
        <v>0</v>
      </c>
      <c r="G285" s="183">
        <f t="shared" si="238"/>
        <v>0</v>
      </c>
      <c r="H285" s="183">
        <f t="shared" si="238"/>
        <v>0</v>
      </c>
      <c r="I285" s="183">
        <f t="shared" si="238"/>
        <v>0</v>
      </c>
      <c r="J285" s="183">
        <f t="shared" si="238"/>
        <v>0</v>
      </c>
      <c r="K285" s="183">
        <f t="shared" si="238"/>
        <v>0</v>
      </c>
      <c r="L285" s="183">
        <f t="shared" si="238"/>
        <v>0</v>
      </c>
      <c r="M285" s="183">
        <f t="shared" si="238"/>
        <v>0</v>
      </c>
      <c r="N285" s="183">
        <f t="shared" si="238"/>
        <v>0</v>
      </c>
      <c r="O285" s="183">
        <f t="shared" si="238"/>
        <v>0</v>
      </c>
      <c r="P285" s="183">
        <f t="shared" si="238"/>
        <v>0</v>
      </c>
      <c r="Q285" s="183">
        <f t="shared" si="238"/>
        <v>0</v>
      </c>
      <c r="R285" s="183">
        <f t="shared" si="238"/>
        <v>0</v>
      </c>
      <c r="S285" s="183">
        <f t="shared" si="237"/>
        <v>0</v>
      </c>
      <c r="T285" s="183">
        <f t="shared" si="237"/>
        <v>0</v>
      </c>
      <c r="U285" s="183">
        <f t="shared" si="237"/>
        <v>0</v>
      </c>
      <c r="V285" s="183">
        <f t="shared" si="237"/>
        <v>0</v>
      </c>
      <c r="W285" s="183">
        <f t="shared" si="239"/>
        <v>0</v>
      </c>
      <c r="X285" s="183">
        <f t="shared" si="236"/>
        <v>0</v>
      </c>
      <c r="Y285" s="183">
        <f t="shared" si="236"/>
        <v>0</v>
      </c>
      <c r="Z285" s="183">
        <f t="shared" si="236"/>
        <v>0</v>
      </c>
      <c r="AA285" s="183">
        <f t="shared" si="237"/>
        <v>0</v>
      </c>
      <c r="AB285" s="183">
        <f t="shared" si="237"/>
        <v>0</v>
      </c>
      <c r="AC285" s="183">
        <f t="shared" si="237"/>
        <v>0</v>
      </c>
      <c r="AD285" s="183">
        <f t="shared" si="237"/>
        <v>0</v>
      </c>
      <c r="AE285" s="183">
        <f t="shared" si="237"/>
        <v>0</v>
      </c>
      <c r="AF285" s="196">
        <f t="shared" si="237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238"/>
        <v>0</v>
      </c>
      <c r="D286" s="183">
        <f t="shared" si="238"/>
        <v>0</v>
      </c>
      <c r="E286" s="183">
        <f t="shared" si="238"/>
        <v>0</v>
      </c>
      <c r="F286" s="183">
        <f t="shared" si="238"/>
        <v>0</v>
      </c>
      <c r="G286" s="183">
        <f t="shared" si="238"/>
        <v>0</v>
      </c>
      <c r="H286" s="183">
        <f t="shared" si="238"/>
        <v>0</v>
      </c>
      <c r="I286" s="183">
        <f t="shared" si="238"/>
        <v>0</v>
      </c>
      <c r="J286" s="183">
        <f t="shared" si="238"/>
        <v>0</v>
      </c>
      <c r="K286" s="183">
        <f t="shared" si="238"/>
        <v>0</v>
      </c>
      <c r="L286" s="183">
        <f t="shared" si="238"/>
        <v>0</v>
      </c>
      <c r="M286" s="183">
        <f t="shared" si="238"/>
        <v>0</v>
      </c>
      <c r="N286" s="183">
        <f t="shared" si="238"/>
        <v>0</v>
      </c>
      <c r="O286" s="183">
        <f t="shared" si="238"/>
        <v>0</v>
      </c>
      <c r="P286" s="183">
        <f t="shared" si="238"/>
        <v>0</v>
      </c>
      <c r="Q286" s="183">
        <f t="shared" si="238"/>
        <v>0</v>
      </c>
      <c r="R286" s="183">
        <f t="shared" si="237"/>
        <v>0</v>
      </c>
      <c r="S286" s="183">
        <f t="shared" si="237"/>
        <v>0</v>
      </c>
      <c r="T286" s="183">
        <f t="shared" si="237"/>
        <v>0</v>
      </c>
      <c r="U286" s="183">
        <f t="shared" ref="U286:Z301" si="240">T286</f>
        <v>0</v>
      </c>
      <c r="V286" s="183">
        <f t="shared" si="240"/>
        <v>0</v>
      </c>
      <c r="W286" s="183">
        <f t="shared" si="240"/>
        <v>0</v>
      </c>
      <c r="X286" s="183">
        <f t="shared" si="240"/>
        <v>0</v>
      </c>
      <c r="Y286" s="183">
        <f t="shared" si="240"/>
        <v>0</v>
      </c>
      <c r="Z286" s="183">
        <f t="shared" si="240"/>
        <v>0</v>
      </c>
      <c r="AA286" s="183">
        <f t="shared" si="237"/>
        <v>0</v>
      </c>
      <c r="AB286" s="183">
        <f t="shared" si="237"/>
        <v>0</v>
      </c>
      <c r="AC286" s="183">
        <f t="shared" si="237"/>
        <v>0</v>
      </c>
      <c r="AD286" s="183">
        <f t="shared" si="237"/>
        <v>0</v>
      </c>
      <c r="AE286" s="183">
        <f t="shared" si="237"/>
        <v>0</v>
      </c>
      <c r="AF286" s="196">
        <f t="shared" si="237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238"/>
        <v>0</v>
      </c>
      <c r="D287" s="183">
        <f t="shared" si="238"/>
        <v>0</v>
      </c>
      <c r="E287" s="183">
        <f t="shared" si="238"/>
        <v>0</v>
      </c>
      <c r="F287" s="183">
        <f t="shared" si="238"/>
        <v>0</v>
      </c>
      <c r="G287" s="183">
        <f t="shared" si="238"/>
        <v>0</v>
      </c>
      <c r="H287" s="183">
        <f t="shared" si="238"/>
        <v>0</v>
      </c>
      <c r="I287" s="183">
        <f t="shared" si="238"/>
        <v>0</v>
      </c>
      <c r="J287" s="183">
        <f t="shared" si="238"/>
        <v>0</v>
      </c>
      <c r="K287" s="183">
        <f t="shared" si="238"/>
        <v>0</v>
      </c>
      <c r="L287" s="183">
        <f t="shared" si="238"/>
        <v>0</v>
      </c>
      <c r="M287" s="183">
        <f t="shared" si="238"/>
        <v>0</v>
      </c>
      <c r="N287" s="183">
        <f t="shared" si="238"/>
        <v>0</v>
      </c>
      <c r="O287" s="183">
        <f t="shared" si="238"/>
        <v>0</v>
      </c>
      <c r="P287" s="183">
        <f t="shared" si="238"/>
        <v>0</v>
      </c>
      <c r="Q287" s="183">
        <f t="shared" si="238"/>
        <v>0</v>
      </c>
      <c r="R287" s="183">
        <f t="shared" si="238"/>
        <v>0</v>
      </c>
      <c r="S287" s="183">
        <f t="shared" si="237"/>
        <v>0</v>
      </c>
      <c r="T287" s="183">
        <f t="shared" si="237"/>
        <v>0</v>
      </c>
      <c r="U287" s="183">
        <f t="shared" si="240"/>
        <v>0</v>
      </c>
      <c r="V287" s="183">
        <f t="shared" si="240"/>
        <v>0</v>
      </c>
      <c r="W287" s="183">
        <f t="shared" si="240"/>
        <v>0</v>
      </c>
      <c r="X287" s="183">
        <f t="shared" si="240"/>
        <v>0</v>
      </c>
      <c r="Y287" s="183">
        <f t="shared" si="240"/>
        <v>0</v>
      </c>
      <c r="Z287" s="183">
        <f t="shared" si="240"/>
        <v>0</v>
      </c>
      <c r="AA287" s="183">
        <f t="shared" si="237"/>
        <v>0</v>
      </c>
      <c r="AB287" s="183">
        <f t="shared" si="237"/>
        <v>0</v>
      </c>
      <c r="AC287" s="183">
        <f t="shared" si="237"/>
        <v>0</v>
      </c>
      <c r="AD287" s="183">
        <f t="shared" si="237"/>
        <v>0</v>
      </c>
      <c r="AE287" s="183">
        <f t="shared" si="237"/>
        <v>0</v>
      </c>
      <c r="AF287" s="196">
        <f t="shared" si="237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238"/>
        <v>0</v>
      </c>
      <c r="D288" s="183">
        <f t="shared" si="238"/>
        <v>0</v>
      </c>
      <c r="E288" s="183">
        <f t="shared" si="238"/>
        <v>0</v>
      </c>
      <c r="F288" s="183">
        <f t="shared" si="238"/>
        <v>0</v>
      </c>
      <c r="G288" s="183">
        <f t="shared" si="238"/>
        <v>0</v>
      </c>
      <c r="H288" s="183">
        <f t="shared" si="238"/>
        <v>0</v>
      </c>
      <c r="I288" s="183">
        <f t="shared" si="238"/>
        <v>0</v>
      </c>
      <c r="J288" s="183">
        <f t="shared" si="238"/>
        <v>0</v>
      </c>
      <c r="K288" s="183">
        <f t="shared" si="238"/>
        <v>0</v>
      </c>
      <c r="L288" s="183">
        <f t="shared" si="238"/>
        <v>0</v>
      </c>
      <c r="M288" s="183">
        <f t="shared" si="238"/>
        <v>0</v>
      </c>
      <c r="N288" s="183">
        <f t="shared" si="238"/>
        <v>0</v>
      </c>
      <c r="O288" s="183">
        <f t="shared" si="238"/>
        <v>0</v>
      </c>
      <c r="P288" s="183">
        <f t="shared" si="238"/>
        <v>0</v>
      </c>
      <c r="Q288" s="183">
        <f t="shared" si="238"/>
        <v>0</v>
      </c>
      <c r="R288" s="183">
        <f t="shared" si="238"/>
        <v>0</v>
      </c>
      <c r="S288" s="183">
        <f t="shared" ref="S288:AF303" si="241">R288</f>
        <v>0</v>
      </c>
      <c r="T288" s="183">
        <f t="shared" si="241"/>
        <v>0</v>
      </c>
      <c r="U288" s="183">
        <f t="shared" si="241"/>
        <v>0</v>
      </c>
      <c r="V288" s="183">
        <f t="shared" si="241"/>
        <v>0</v>
      </c>
      <c r="W288" s="183">
        <f t="shared" si="241"/>
        <v>0</v>
      </c>
      <c r="X288" s="183">
        <f t="shared" si="240"/>
        <v>0</v>
      </c>
      <c r="Y288" s="183">
        <f t="shared" si="240"/>
        <v>0</v>
      </c>
      <c r="Z288" s="183">
        <f t="shared" si="240"/>
        <v>0</v>
      </c>
      <c r="AA288" s="183">
        <f t="shared" si="241"/>
        <v>0</v>
      </c>
      <c r="AB288" s="183">
        <f t="shared" si="241"/>
        <v>0</v>
      </c>
      <c r="AC288" s="183">
        <f t="shared" si="241"/>
        <v>0</v>
      </c>
      <c r="AD288" s="183">
        <f t="shared" si="241"/>
        <v>0</v>
      </c>
      <c r="AE288" s="183">
        <f t="shared" si="241"/>
        <v>0</v>
      </c>
      <c r="AF288" s="196">
        <f t="shared" si="241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242">B289</f>
        <v>0</v>
      </c>
      <c r="D289" s="183">
        <f t="shared" si="242"/>
        <v>0</v>
      </c>
      <c r="E289" s="183">
        <f t="shared" si="242"/>
        <v>0</v>
      </c>
      <c r="F289" s="183">
        <f t="shared" si="242"/>
        <v>0</v>
      </c>
      <c r="G289" s="183">
        <f t="shared" si="242"/>
        <v>0</v>
      </c>
      <c r="H289" s="183">
        <f t="shared" si="242"/>
        <v>0</v>
      </c>
      <c r="I289" s="183">
        <f t="shared" si="242"/>
        <v>0</v>
      </c>
      <c r="J289" s="183">
        <f t="shared" si="242"/>
        <v>0</v>
      </c>
      <c r="K289" s="183">
        <f t="shared" si="242"/>
        <v>0</v>
      </c>
      <c r="L289" s="183">
        <f t="shared" si="242"/>
        <v>0</v>
      </c>
      <c r="M289" s="183">
        <f t="shared" si="242"/>
        <v>0</v>
      </c>
      <c r="N289" s="183">
        <f t="shared" si="242"/>
        <v>0</v>
      </c>
      <c r="O289" s="183">
        <f t="shared" si="242"/>
        <v>0</v>
      </c>
      <c r="P289" s="183">
        <f t="shared" si="242"/>
        <v>0</v>
      </c>
      <c r="Q289" s="183">
        <f t="shared" si="242"/>
        <v>0</v>
      </c>
      <c r="R289" s="183">
        <f t="shared" si="242"/>
        <v>0</v>
      </c>
      <c r="S289" s="183">
        <f t="shared" si="241"/>
        <v>0</v>
      </c>
      <c r="T289" s="183">
        <f t="shared" si="241"/>
        <v>0</v>
      </c>
      <c r="U289" s="183">
        <f t="shared" si="241"/>
        <v>0</v>
      </c>
      <c r="V289" s="183">
        <f t="shared" si="241"/>
        <v>0</v>
      </c>
      <c r="W289" s="183">
        <f t="shared" ref="W289:Z304" si="243">V289</f>
        <v>0</v>
      </c>
      <c r="X289" s="183">
        <f t="shared" si="240"/>
        <v>0</v>
      </c>
      <c r="Y289" s="183">
        <f t="shared" si="240"/>
        <v>0</v>
      </c>
      <c r="Z289" s="183">
        <f t="shared" si="240"/>
        <v>0</v>
      </c>
      <c r="AA289" s="183">
        <f t="shared" si="241"/>
        <v>0</v>
      </c>
      <c r="AB289" s="183">
        <f t="shared" si="241"/>
        <v>0</v>
      </c>
      <c r="AC289" s="183">
        <f t="shared" si="241"/>
        <v>0</v>
      </c>
      <c r="AD289" s="183">
        <f t="shared" si="241"/>
        <v>0</v>
      </c>
      <c r="AE289" s="183">
        <f t="shared" si="241"/>
        <v>0</v>
      </c>
      <c r="AF289" s="196">
        <f t="shared" si="241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242"/>
        <v>0</v>
      </c>
      <c r="D290" s="183">
        <f t="shared" si="242"/>
        <v>0</v>
      </c>
      <c r="E290" s="183">
        <f t="shared" si="242"/>
        <v>0</v>
      </c>
      <c r="F290" s="183">
        <f t="shared" si="242"/>
        <v>0</v>
      </c>
      <c r="G290" s="183">
        <f t="shared" si="242"/>
        <v>0</v>
      </c>
      <c r="H290" s="183">
        <f t="shared" si="242"/>
        <v>0</v>
      </c>
      <c r="I290" s="183">
        <f t="shared" si="242"/>
        <v>0</v>
      </c>
      <c r="J290" s="183">
        <f t="shared" si="242"/>
        <v>0</v>
      </c>
      <c r="K290" s="183">
        <f t="shared" si="242"/>
        <v>0</v>
      </c>
      <c r="L290" s="183">
        <f t="shared" si="242"/>
        <v>0</v>
      </c>
      <c r="M290" s="183">
        <f t="shared" si="242"/>
        <v>0</v>
      </c>
      <c r="N290" s="183">
        <f t="shared" si="242"/>
        <v>0</v>
      </c>
      <c r="O290" s="183">
        <f t="shared" si="242"/>
        <v>0</v>
      </c>
      <c r="P290" s="183">
        <f t="shared" si="242"/>
        <v>0</v>
      </c>
      <c r="Q290" s="183">
        <f t="shared" si="242"/>
        <v>0</v>
      </c>
      <c r="R290" s="183">
        <f t="shared" si="242"/>
        <v>0</v>
      </c>
      <c r="S290" s="183">
        <f t="shared" si="241"/>
        <v>0</v>
      </c>
      <c r="T290" s="183">
        <f t="shared" si="241"/>
        <v>0</v>
      </c>
      <c r="U290" s="183">
        <f t="shared" si="241"/>
        <v>0</v>
      </c>
      <c r="V290" s="183">
        <f t="shared" si="241"/>
        <v>0</v>
      </c>
      <c r="W290" s="183">
        <f t="shared" si="243"/>
        <v>0</v>
      </c>
      <c r="X290" s="183">
        <f t="shared" si="240"/>
        <v>0</v>
      </c>
      <c r="Y290" s="183">
        <f t="shared" si="240"/>
        <v>0</v>
      </c>
      <c r="Z290" s="183">
        <f t="shared" si="240"/>
        <v>0</v>
      </c>
      <c r="AA290" s="183">
        <f t="shared" si="241"/>
        <v>0</v>
      </c>
      <c r="AB290" s="183">
        <f t="shared" si="241"/>
        <v>0</v>
      </c>
      <c r="AC290" s="183">
        <f t="shared" si="241"/>
        <v>0</v>
      </c>
      <c r="AD290" s="183">
        <f t="shared" si="241"/>
        <v>0</v>
      </c>
      <c r="AE290" s="183">
        <f t="shared" si="241"/>
        <v>0</v>
      </c>
      <c r="AF290" s="196">
        <f t="shared" si="241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242"/>
        <v>0</v>
      </c>
      <c r="D291" s="183">
        <f t="shared" si="242"/>
        <v>0</v>
      </c>
      <c r="E291" s="183">
        <f t="shared" si="242"/>
        <v>0</v>
      </c>
      <c r="F291" s="183">
        <f t="shared" si="242"/>
        <v>0</v>
      </c>
      <c r="G291" s="183">
        <f t="shared" si="242"/>
        <v>0</v>
      </c>
      <c r="H291" s="183">
        <f t="shared" si="242"/>
        <v>0</v>
      </c>
      <c r="I291" s="183">
        <f t="shared" si="242"/>
        <v>0</v>
      </c>
      <c r="J291" s="183">
        <f t="shared" si="242"/>
        <v>0</v>
      </c>
      <c r="K291" s="183">
        <f t="shared" si="242"/>
        <v>0</v>
      </c>
      <c r="L291" s="183">
        <f t="shared" si="242"/>
        <v>0</v>
      </c>
      <c r="M291" s="183">
        <f t="shared" si="242"/>
        <v>0</v>
      </c>
      <c r="N291" s="183">
        <f t="shared" si="242"/>
        <v>0</v>
      </c>
      <c r="O291" s="183">
        <f t="shared" si="242"/>
        <v>0</v>
      </c>
      <c r="P291" s="183">
        <f t="shared" si="242"/>
        <v>0</v>
      </c>
      <c r="Q291" s="183">
        <f t="shared" si="242"/>
        <v>0</v>
      </c>
      <c r="R291" s="183">
        <f t="shared" si="242"/>
        <v>0</v>
      </c>
      <c r="S291" s="183">
        <f t="shared" si="241"/>
        <v>0</v>
      </c>
      <c r="T291" s="183">
        <f t="shared" si="241"/>
        <v>0</v>
      </c>
      <c r="U291" s="183">
        <f t="shared" si="241"/>
        <v>0</v>
      </c>
      <c r="V291" s="183">
        <f t="shared" si="241"/>
        <v>0</v>
      </c>
      <c r="W291" s="183">
        <f t="shared" si="243"/>
        <v>0</v>
      </c>
      <c r="X291" s="183">
        <f t="shared" si="240"/>
        <v>0</v>
      </c>
      <c r="Y291" s="183">
        <f t="shared" si="240"/>
        <v>0</v>
      </c>
      <c r="Z291" s="183">
        <f t="shared" si="240"/>
        <v>0</v>
      </c>
      <c r="AA291" s="183">
        <f t="shared" si="241"/>
        <v>0</v>
      </c>
      <c r="AB291" s="183">
        <f t="shared" si="241"/>
        <v>0</v>
      </c>
      <c r="AC291" s="183">
        <f t="shared" si="241"/>
        <v>0</v>
      </c>
      <c r="AD291" s="183">
        <f t="shared" si="241"/>
        <v>0</v>
      </c>
      <c r="AE291" s="183">
        <f t="shared" si="241"/>
        <v>0</v>
      </c>
      <c r="AF291" s="196">
        <f t="shared" si="241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242"/>
        <v>0</v>
      </c>
      <c r="D292" s="183">
        <f t="shared" si="242"/>
        <v>0</v>
      </c>
      <c r="E292" s="183">
        <f t="shared" si="242"/>
        <v>0</v>
      </c>
      <c r="F292" s="183">
        <f t="shared" si="242"/>
        <v>0</v>
      </c>
      <c r="G292" s="183">
        <f t="shared" si="242"/>
        <v>0</v>
      </c>
      <c r="H292" s="183">
        <f t="shared" si="242"/>
        <v>0</v>
      </c>
      <c r="I292" s="183">
        <f t="shared" si="242"/>
        <v>0</v>
      </c>
      <c r="J292" s="183">
        <f t="shared" si="242"/>
        <v>0</v>
      </c>
      <c r="K292" s="183">
        <f t="shared" si="242"/>
        <v>0</v>
      </c>
      <c r="L292" s="183">
        <f t="shared" si="242"/>
        <v>0</v>
      </c>
      <c r="M292" s="183">
        <f t="shared" si="242"/>
        <v>0</v>
      </c>
      <c r="N292" s="183">
        <f t="shared" si="242"/>
        <v>0</v>
      </c>
      <c r="O292" s="183">
        <f t="shared" si="242"/>
        <v>0</v>
      </c>
      <c r="P292" s="183">
        <f t="shared" si="242"/>
        <v>0</v>
      </c>
      <c r="Q292" s="183">
        <f t="shared" si="242"/>
        <v>0</v>
      </c>
      <c r="R292" s="183">
        <f t="shared" si="242"/>
        <v>0</v>
      </c>
      <c r="S292" s="183">
        <f t="shared" si="241"/>
        <v>0</v>
      </c>
      <c r="T292" s="183">
        <f t="shared" si="241"/>
        <v>0</v>
      </c>
      <c r="U292" s="183">
        <f t="shared" si="241"/>
        <v>0</v>
      </c>
      <c r="V292" s="183">
        <f t="shared" si="241"/>
        <v>0</v>
      </c>
      <c r="W292" s="183">
        <f t="shared" si="243"/>
        <v>0</v>
      </c>
      <c r="X292" s="183">
        <f t="shared" si="240"/>
        <v>0</v>
      </c>
      <c r="Y292" s="183">
        <f t="shared" si="240"/>
        <v>0</v>
      </c>
      <c r="Z292" s="183">
        <f t="shared" si="240"/>
        <v>0</v>
      </c>
      <c r="AA292" s="183">
        <f t="shared" si="241"/>
        <v>0</v>
      </c>
      <c r="AB292" s="183">
        <f t="shared" si="241"/>
        <v>0</v>
      </c>
      <c r="AC292" s="183">
        <f t="shared" si="241"/>
        <v>0</v>
      </c>
      <c r="AD292" s="183">
        <f t="shared" si="241"/>
        <v>0</v>
      </c>
      <c r="AE292" s="183">
        <f t="shared" si="241"/>
        <v>0</v>
      </c>
      <c r="AF292" s="196">
        <f t="shared" si="241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242"/>
        <v>0</v>
      </c>
      <c r="D293" s="183">
        <f t="shared" si="242"/>
        <v>0</v>
      </c>
      <c r="E293" s="183">
        <f t="shared" si="242"/>
        <v>0</v>
      </c>
      <c r="F293" s="183">
        <f t="shared" si="242"/>
        <v>0</v>
      </c>
      <c r="G293" s="183">
        <f t="shared" si="242"/>
        <v>0</v>
      </c>
      <c r="H293" s="183">
        <f t="shared" si="242"/>
        <v>0</v>
      </c>
      <c r="I293" s="183">
        <f t="shared" si="242"/>
        <v>0</v>
      </c>
      <c r="J293" s="183">
        <f t="shared" si="242"/>
        <v>0</v>
      </c>
      <c r="K293" s="183">
        <f t="shared" si="242"/>
        <v>0</v>
      </c>
      <c r="L293" s="183">
        <f t="shared" si="242"/>
        <v>0</v>
      </c>
      <c r="M293" s="183">
        <f t="shared" si="242"/>
        <v>0</v>
      </c>
      <c r="N293" s="183">
        <f t="shared" si="242"/>
        <v>0</v>
      </c>
      <c r="O293" s="183">
        <f t="shared" si="242"/>
        <v>0</v>
      </c>
      <c r="P293" s="183">
        <f t="shared" si="242"/>
        <v>0</v>
      </c>
      <c r="Q293" s="183">
        <f t="shared" si="242"/>
        <v>0</v>
      </c>
      <c r="R293" s="183">
        <f t="shared" si="242"/>
        <v>0</v>
      </c>
      <c r="S293" s="183">
        <f t="shared" si="241"/>
        <v>0</v>
      </c>
      <c r="T293" s="183">
        <f t="shared" si="241"/>
        <v>0</v>
      </c>
      <c r="U293" s="183">
        <f t="shared" si="241"/>
        <v>0</v>
      </c>
      <c r="V293" s="183">
        <f t="shared" si="241"/>
        <v>0</v>
      </c>
      <c r="W293" s="183">
        <f t="shared" si="243"/>
        <v>0</v>
      </c>
      <c r="X293" s="183">
        <f t="shared" si="240"/>
        <v>0</v>
      </c>
      <c r="Y293" s="183">
        <f t="shared" si="240"/>
        <v>0</v>
      </c>
      <c r="Z293" s="183">
        <f t="shared" si="240"/>
        <v>0</v>
      </c>
      <c r="AA293" s="183">
        <f t="shared" si="241"/>
        <v>0</v>
      </c>
      <c r="AB293" s="183">
        <f t="shared" si="241"/>
        <v>0</v>
      </c>
      <c r="AC293" s="183">
        <f t="shared" si="241"/>
        <v>0</v>
      </c>
      <c r="AD293" s="183">
        <f t="shared" si="241"/>
        <v>0</v>
      </c>
      <c r="AE293" s="183">
        <f t="shared" si="241"/>
        <v>0</v>
      </c>
      <c r="AF293" s="196">
        <f t="shared" si="241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242"/>
        <v>0</v>
      </c>
      <c r="D294" s="183">
        <f t="shared" si="242"/>
        <v>0</v>
      </c>
      <c r="E294" s="183">
        <f t="shared" si="242"/>
        <v>0</v>
      </c>
      <c r="F294" s="183">
        <f t="shared" si="242"/>
        <v>0</v>
      </c>
      <c r="G294" s="183">
        <f t="shared" si="242"/>
        <v>0</v>
      </c>
      <c r="H294" s="183">
        <f t="shared" si="242"/>
        <v>0</v>
      </c>
      <c r="I294" s="183">
        <f t="shared" si="242"/>
        <v>0</v>
      </c>
      <c r="J294" s="183">
        <f t="shared" si="242"/>
        <v>0</v>
      </c>
      <c r="K294" s="183">
        <f t="shared" si="242"/>
        <v>0</v>
      </c>
      <c r="L294" s="183">
        <f t="shared" si="242"/>
        <v>0</v>
      </c>
      <c r="M294" s="183">
        <f t="shared" si="242"/>
        <v>0</v>
      </c>
      <c r="N294" s="183">
        <f t="shared" si="242"/>
        <v>0</v>
      </c>
      <c r="O294" s="183">
        <f t="shared" si="242"/>
        <v>0</v>
      </c>
      <c r="P294" s="183">
        <f t="shared" si="242"/>
        <v>0</v>
      </c>
      <c r="Q294" s="183">
        <f t="shared" si="242"/>
        <v>0</v>
      </c>
      <c r="R294" s="183">
        <f t="shared" si="242"/>
        <v>0</v>
      </c>
      <c r="S294" s="183">
        <f t="shared" si="241"/>
        <v>0</v>
      </c>
      <c r="T294" s="183">
        <f t="shared" si="241"/>
        <v>0</v>
      </c>
      <c r="U294" s="183">
        <f t="shared" si="241"/>
        <v>0</v>
      </c>
      <c r="V294" s="183">
        <f t="shared" si="241"/>
        <v>0</v>
      </c>
      <c r="W294" s="183">
        <f t="shared" si="243"/>
        <v>0</v>
      </c>
      <c r="X294" s="183">
        <f t="shared" si="240"/>
        <v>0</v>
      </c>
      <c r="Y294" s="183">
        <f t="shared" si="240"/>
        <v>0</v>
      </c>
      <c r="Z294" s="183">
        <f t="shared" si="240"/>
        <v>0</v>
      </c>
      <c r="AA294" s="183">
        <f t="shared" si="241"/>
        <v>0</v>
      </c>
      <c r="AB294" s="183">
        <f t="shared" si="241"/>
        <v>0</v>
      </c>
      <c r="AC294" s="183">
        <f t="shared" si="241"/>
        <v>0</v>
      </c>
      <c r="AD294" s="183">
        <f t="shared" si="241"/>
        <v>0</v>
      </c>
      <c r="AE294" s="183">
        <f t="shared" si="241"/>
        <v>0</v>
      </c>
      <c r="AF294" s="196">
        <f t="shared" si="241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242"/>
        <v>0</v>
      </c>
      <c r="D295" s="183">
        <f t="shared" si="242"/>
        <v>0</v>
      </c>
      <c r="E295" s="183">
        <f t="shared" si="242"/>
        <v>0</v>
      </c>
      <c r="F295" s="183">
        <f t="shared" si="242"/>
        <v>0</v>
      </c>
      <c r="G295" s="183">
        <f t="shared" si="242"/>
        <v>0</v>
      </c>
      <c r="H295" s="183">
        <f t="shared" si="242"/>
        <v>0</v>
      </c>
      <c r="I295" s="183">
        <f t="shared" si="242"/>
        <v>0</v>
      </c>
      <c r="J295" s="183">
        <f t="shared" si="242"/>
        <v>0</v>
      </c>
      <c r="K295" s="183">
        <f t="shared" si="242"/>
        <v>0</v>
      </c>
      <c r="L295" s="183">
        <f t="shared" si="242"/>
        <v>0</v>
      </c>
      <c r="M295" s="183">
        <f t="shared" si="242"/>
        <v>0</v>
      </c>
      <c r="N295" s="183">
        <f t="shared" si="242"/>
        <v>0</v>
      </c>
      <c r="O295" s="183">
        <f t="shared" si="242"/>
        <v>0</v>
      </c>
      <c r="P295" s="183">
        <f t="shared" si="242"/>
        <v>0</v>
      </c>
      <c r="Q295" s="183">
        <f t="shared" si="242"/>
        <v>0</v>
      </c>
      <c r="R295" s="183">
        <f t="shared" si="242"/>
        <v>0</v>
      </c>
      <c r="S295" s="183">
        <f t="shared" si="241"/>
        <v>0</v>
      </c>
      <c r="T295" s="183">
        <f t="shared" si="241"/>
        <v>0</v>
      </c>
      <c r="U295" s="183">
        <f t="shared" si="241"/>
        <v>0</v>
      </c>
      <c r="V295" s="183">
        <f t="shared" si="241"/>
        <v>0</v>
      </c>
      <c r="W295" s="183">
        <f t="shared" si="243"/>
        <v>0</v>
      </c>
      <c r="X295" s="183">
        <f t="shared" si="240"/>
        <v>0</v>
      </c>
      <c r="Y295" s="183">
        <f t="shared" si="240"/>
        <v>0</v>
      </c>
      <c r="Z295" s="183">
        <f t="shared" si="240"/>
        <v>0</v>
      </c>
      <c r="AA295" s="183">
        <f t="shared" si="241"/>
        <v>0</v>
      </c>
      <c r="AB295" s="183">
        <f t="shared" si="241"/>
        <v>0</v>
      </c>
      <c r="AC295" s="183">
        <f t="shared" si="241"/>
        <v>0</v>
      </c>
      <c r="AD295" s="183">
        <f t="shared" si="241"/>
        <v>0</v>
      </c>
      <c r="AE295" s="183">
        <f t="shared" si="241"/>
        <v>0</v>
      </c>
      <c r="AF295" s="196">
        <f t="shared" si="241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242"/>
        <v>0</v>
      </c>
      <c r="D296" s="183">
        <f t="shared" si="242"/>
        <v>0</v>
      </c>
      <c r="E296" s="183">
        <f t="shared" si="242"/>
        <v>0</v>
      </c>
      <c r="F296" s="183">
        <f t="shared" si="242"/>
        <v>0</v>
      </c>
      <c r="G296" s="183">
        <f t="shared" si="242"/>
        <v>0</v>
      </c>
      <c r="H296" s="183">
        <f t="shared" si="242"/>
        <v>0</v>
      </c>
      <c r="I296" s="183">
        <f t="shared" si="242"/>
        <v>0</v>
      </c>
      <c r="J296" s="183">
        <f t="shared" si="242"/>
        <v>0</v>
      </c>
      <c r="K296" s="183">
        <f t="shared" si="242"/>
        <v>0</v>
      </c>
      <c r="L296" s="183">
        <f t="shared" si="242"/>
        <v>0</v>
      </c>
      <c r="M296" s="183">
        <f t="shared" si="242"/>
        <v>0</v>
      </c>
      <c r="N296" s="183">
        <f t="shared" si="242"/>
        <v>0</v>
      </c>
      <c r="O296" s="183">
        <f t="shared" si="242"/>
        <v>0</v>
      </c>
      <c r="P296" s="183">
        <f t="shared" si="242"/>
        <v>0</v>
      </c>
      <c r="Q296" s="183">
        <f t="shared" si="242"/>
        <v>0</v>
      </c>
      <c r="R296" s="183">
        <f t="shared" si="242"/>
        <v>0</v>
      </c>
      <c r="S296" s="183">
        <f t="shared" si="241"/>
        <v>0</v>
      </c>
      <c r="T296" s="183">
        <f t="shared" si="241"/>
        <v>0</v>
      </c>
      <c r="U296" s="183">
        <f t="shared" si="241"/>
        <v>0</v>
      </c>
      <c r="V296" s="183">
        <f t="shared" si="241"/>
        <v>0</v>
      </c>
      <c r="W296" s="183">
        <f t="shared" si="243"/>
        <v>0</v>
      </c>
      <c r="X296" s="183">
        <f t="shared" si="240"/>
        <v>0</v>
      </c>
      <c r="Y296" s="183">
        <f t="shared" si="240"/>
        <v>0</v>
      </c>
      <c r="Z296" s="183">
        <f t="shared" si="240"/>
        <v>0</v>
      </c>
      <c r="AA296" s="183">
        <f t="shared" si="241"/>
        <v>0</v>
      </c>
      <c r="AB296" s="183">
        <f t="shared" si="241"/>
        <v>0</v>
      </c>
      <c r="AC296" s="183">
        <f t="shared" si="241"/>
        <v>0</v>
      </c>
      <c r="AD296" s="183">
        <f t="shared" si="241"/>
        <v>0</v>
      </c>
      <c r="AE296" s="183">
        <f t="shared" si="241"/>
        <v>0</v>
      </c>
      <c r="AF296" s="196">
        <f t="shared" si="241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242"/>
        <v>0</v>
      </c>
      <c r="D297" s="183">
        <f t="shared" si="242"/>
        <v>0</v>
      </c>
      <c r="E297" s="183">
        <f t="shared" si="242"/>
        <v>0</v>
      </c>
      <c r="F297" s="183">
        <f t="shared" si="242"/>
        <v>0</v>
      </c>
      <c r="G297" s="183">
        <f t="shared" si="242"/>
        <v>0</v>
      </c>
      <c r="H297" s="183">
        <f t="shared" si="242"/>
        <v>0</v>
      </c>
      <c r="I297" s="183">
        <f t="shared" si="242"/>
        <v>0</v>
      </c>
      <c r="J297" s="183">
        <f t="shared" si="242"/>
        <v>0</v>
      </c>
      <c r="K297" s="183">
        <f t="shared" si="242"/>
        <v>0</v>
      </c>
      <c r="L297" s="183">
        <f t="shared" si="242"/>
        <v>0</v>
      </c>
      <c r="M297" s="183">
        <f t="shared" si="242"/>
        <v>0</v>
      </c>
      <c r="N297" s="183">
        <f t="shared" si="242"/>
        <v>0</v>
      </c>
      <c r="O297" s="183">
        <f t="shared" si="242"/>
        <v>0</v>
      </c>
      <c r="P297" s="183">
        <f t="shared" si="242"/>
        <v>0</v>
      </c>
      <c r="Q297" s="183">
        <f t="shared" si="242"/>
        <v>0</v>
      </c>
      <c r="R297" s="183">
        <f t="shared" si="242"/>
        <v>0</v>
      </c>
      <c r="S297" s="183">
        <f t="shared" si="241"/>
        <v>0</v>
      </c>
      <c r="T297" s="183">
        <f t="shared" si="241"/>
        <v>0</v>
      </c>
      <c r="U297" s="183">
        <f t="shared" si="241"/>
        <v>0</v>
      </c>
      <c r="V297" s="183">
        <f t="shared" si="241"/>
        <v>0</v>
      </c>
      <c r="W297" s="183">
        <f t="shared" si="243"/>
        <v>0</v>
      </c>
      <c r="X297" s="183">
        <f t="shared" si="240"/>
        <v>0</v>
      </c>
      <c r="Y297" s="183">
        <f t="shared" si="240"/>
        <v>0</v>
      </c>
      <c r="Z297" s="183">
        <f t="shared" si="240"/>
        <v>0</v>
      </c>
      <c r="AA297" s="183">
        <f t="shared" si="241"/>
        <v>0</v>
      </c>
      <c r="AB297" s="183">
        <f t="shared" si="241"/>
        <v>0</v>
      </c>
      <c r="AC297" s="183">
        <f t="shared" si="241"/>
        <v>0</v>
      </c>
      <c r="AD297" s="183">
        <f t="shared" si="241"/>
        <v>0</v>
      </c>
      <c r="AE297" s="183">
        <f t="shared" si="241"/>
        <v>0</v>
      </c>
      <c r="AF297" s="196">
        <f t="shared" si="241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242"/>
        <v>0</v>
      </c>
      <c r="D298" s="183">
        <f t="shared" si="242"/>
        <v>0</v>
      </c>
      <c r="E298" s="183">
        <f t="shared" si="242"/>
        <v>0</v>
      </c>
      <c r="F298" s="183">
        <f t="shared" si="242"/>
        <v>0</v>
      </c>
      <c r="G298" s="183">
        <f t="shared" si="242"/>
        <v>0</v>
      </c>
      <c r="H298" s="183">
        <f t="shared" si="242"/>
        <v>0</v>
      </c>
      <c r="I298" s="183">
        <f t="shared" si="242"/>
        <v>0</v>
      </c>
      <c r="J298" s="183">
        <f t="shared" si="242"/>
        <v>0</v>
      </c>
      <c r="K298" s="183">
        <f t="shared" si="242"/>
        <v>0</v>
      </c>
      <c r="L298" s="183">
        <f t="shared" si="242"/>
        <v>0</v>
      </c>
      <c r="M298" s="183">
        <f t="shared" si="242"/>
        <v>0</v>
      </c>
      <c r="N298" s="183">
        <f t="shared" si="242"/>
        <v>0</v>
      </c>
      <c r="O298" s="183">
        <f t="shared" si="242"/>
        <v>0</v>
      </c>
      <c r="P298" s="183">
        <f t="shared" si="242"/>
        <v>0</v>
      </c>
      <c r="Q298" s="183">
        <f t="shared" si="242"/>
        <v>0</v>
      </c>
      <c r="R298" s="183">
        <f t="shared" si="242"/>
        <v>0</v>
      </c>
      <c r="S298" s="183">
        <f t="shared" si="241"/>
        <v>0</v>
      </c>
      <c r="T298" s="183">
        <f t="shared" si="241"/>
        <v>0</v>
      </c>
      <c r="U298" s="183">
        <f t="shared" si="241"/>
        <v>0</v>
      </c>
      <c r="V298" s="183">
        <f t="shared" si="241"/>
        <v>0</v>
      </c>
      <c r="W298" s="183">
        <f t="shared" si="243"/>
        <v>0</v>
      </c>
      <c r="X298" s="183">
        <f t="shared" si="240"/>
        <v>0</v>
      </c>
      <c r="Y298" s="183">
        <f t="shared" si="240"/>
        <v>0</v>
      </c>
      <c r="Z298" s="183">
        <f t="shared" si="240"/>
        <v>0</v>
      </c>
      <c r="AA298" s="183">
        <f t="shared" si="241"/>
        <v>0</v>
      </c>
      <c r="AB298" s="183">
        <f t="shared" si="241"/>
        <v>0</v>
      </c>
      <c r="AC298" s="183">
        <f t="shared" si="241"/>
        <v>0</v>
      </c>
      <c r="AD298" s="183">
        <f t="shared" si="241"/>
        <v>0</v>
      </c>
      <c r="AE298" s="183">
        <f t="shared" si="241"/>
        <v>0</v>
      </c>
      <c r="AF298" s="196">
        <f t="shared" si="241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242"/>
        <v>0</v>
      </c>
      <c r="D299" s="183">
        <f t="shared" si="242"/>
        <v>0</v>
      </c>
      <c r="E299" s="183">
        <f t="shared" si="242"/>
        <v>0</v>
      </c>
      <c r="F299" s="183">
        <f t="shared" si="242"/>
        <v>0</v>
      </c>
      <c r="G299" s="183">
        <f t="shared" si="242"/>
        <v>0</v>
      </c>
      <c r="H299" s="183">
        <f t="shared" si="242"/>
        <v>0</v>
      </c>
      <c r="I299" s="183">
        <f t="shared" si="242"/>
        <v>0</v>
      </c>
      <c r="J299" s="183">
        <f t="shared" si="242"/>
        <v>0</v>
      </c>
      <c r="K299" s="183">
        <f t="shared" si="242"/>
        <v>0</v>
      </c>
      <c r="L299" s="183">
        <f t="shared" si="242"/>
        <v>0</v>
      </c>
      <c r="M299" s="183">
        <f t="shared" si="242"/>
        <v>0</v>
      </c>
      <c r="N299" s="183">
        <f t="shared" si="242"/>
        <v>0</v>
      </c>
      <c r="O299" s="183">
        <f t="shared" si="242"/>
        <v>0</v>
      </c>
      <c r="P299" s="183">
        <f t="shared" si="242"/>
        <v>0</v>
      </c>
      <c r="Q299" s="183">
        <f t="shared" si="242"/>
        <v>0</v>
      </c>
      <c r="R299" s="183">
        <f t="shared" si="242"/>
        <v>0</v>
      </c>
      <c r="S299" s="183">
        <f t="shared" si="241"/>
        <v>0</v>
      </c>
      <c r="T299" s="183">
        <f t="shared" si="241"/>
        <v>0</v>
      </c>
      <c r="U299" s="183">
        <f t="shared" si="241"/>
        <v>0</v>
      </c>
      <c r="V299" s="183">
        <f t="shared" si="241"/>
        <v>0</v>
      </c>
      <c r="W299" s="183">
        <f t="shared" si="243"/>
        <v>0</v>
      </c>
      <c r="X299" s="183">
        <f t="shared" si="240"/>
        <v>0</v>
      </c>
      <c r="Y299" s="183">
        <f t="shared" si="240"/>
        <v>0</v>
      </c>
      <c r="Z299" s="183">
        <f t="shared" si="240"/>
        <v>0</v>
      </c>
      <c r="AA299" s="183">
        <f t="shared" si="241"/>
        <v>0</v>
      </c>
      <c r="AB299" s="183">
        <f t="shared" si="241"/>
        <v>0</v>
      </c>
      <c r="AC299" s="183">
        <f t="shared" si="241"/>
        <v>0</v>
      </c>
      <c r="AD299" s="183">
        <f t="shared" si="241"/>
        <v>0</v>
      </c>
      <c r="AE299" s="183">
        <f t="shared" si="241"/>
        <v>0</v>
      </c>
      <c r="AF299" s="196">
        <f t="shared" si="241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242"/>
        <v>0</v>
      </c>
      <c r="D300" s="183">
        <f t="shared" si="242"/>
        <v>0</v>
      </c>
      <c r="E300" s="183">
        <f t="shared" si="242"/>
        <v>0</v>
      </c>
      <c r="F300" s="183">
        <f t="shared" si="242"/>
        <v>0</v>
      </c>
      <c r="G300" s="183">
        <f t="shared" si="242"/>
        <v>0</v>
      </c>
      <c r="H300" s="183">
        <f t="shared" si="242"/>
        <v>0</v>
      </c>
      <c r="I300" s="183">
        <f t="shared" si="242"/>
        <v>0</v>
      </c>
      <c r="J300" s="183">
        <f t="shared" si="242"/>
        <v>0</v>
      </c>
      <c r="K300" s="183">
        <f t="shared" si="242"/>
        <v>0</v>
      </c>
      <c r="L300" s="183">
        <f t="shared" si="242"/>
        <v>0</v>
      </c>
      <c r="M300" s="183">
        <f t="shared" si="242"/>
        <v>0</v>
      </c>
      <c r="N300" s="183">
        <f t="shared" si="242"/>
        <v>0</v>
      </c>
      <c r="O300" s="183">
        <f t="shared" si="242"/>
        <v>0</v>
      </c>
      <c r="P300" s="183">
        <f t="shared" si="242"/>
        <v>0</v>
      </c>
      <c r="Q300" s="183">
        <f t="shared" si="242"/>
        <v>0</v>
      </c>
      <c r="R300" s="183">
        <f t="shared" si="242"/>
        <v>0</v>
      </c>
      <c r="S300" s="183">
        <f t="shared" si="241"/>
        <v>0</v>
      </c>
      <c r="T300" s="183">
        <f t="shared" si="241"/>
        <v>0</v>
      </c>
      <c r="U300" s="183">
        <f t="shared" si="241"/>
        <v>0</v>
      </c>
      <c r="V300" s="183">
        <f t="shared" si="241"/>
        <v>0</v>
      </c>
      <c r="W300" s="183">
        <f t="shared" si="243"/>
        <v>0</v>
      </c>
      <c r="X300" s="183">
        <f t="shared" si="240"/>
        <v>0</v>
      </c>
      <c r="Y300" s="183">
        <f t="shared" si="240"/>
        <v>0</v>
      </c>
      <c r="Z300" s="183">
        <f t="shared" si="240"/>
        <v>0</v>
      </c>
      <c r="AA300" s="183">
        <f t="shared" si="241"/>
        <v>0</v>
      </c>
      <c r="AB300" s="183">
        <f t="shared" si="241"/>
        <v>0</v>
      </c>
      <c r="AC300" s="183">
        <f t="shared" si="241"/>
        <v>0</v>
      </c>
      <c r="AD300" s="183">
        <f t="shared" si="241"/>
        <v>0</v>
      </c>
      <c r="AE300" s="183">
        <f t="shared" si="241"/>
        <v>0</v>
      </c>
      <c r="AF300" s="196">
        <f t="shared" si="241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242"/>
        <v>0</v>
      </c>
      <c r="D301" s="183">
        <f t="shared" si="242"/>
        <v>0</v>
      </c>
      <c r="E301" s="183">
        <f t="shared" si="242"/>
        <v>0</v>
      </c>
      <c r="F301" s="183">
        <f t="shared" si="242"/>
        <v>0</v>
      </c>
      <c r="G301" s="183">
        <f t="shared" si="242"/>
        <v>0</v>
      </c>
      <c r="H301" s="183">
        <f t="shared" si="242"/>
        <v>0</v>
      </c>
      <c r="I301" s="183">
        <f t="shared" si="242"/>
        <v>0</v>
      </c>
      <c r="J301" s="183">
        <f t="shared" si="242"/>
        <v>0</v>
      </c>
      <c r="K301" s="183">
        <f t="shared" si="242"/>
        <v>0</v>
      </c>
      <c r="L301" s="183">
        <f t="shared" si="242"/>
        <v>0</v>
      </c>
      <c r="M301" s="183">
        <f t="shared" si="242"/>
        <v>0</v>
      </c>
      <c r="N301" s="183">
        <f t="shared" si="242"/>
        <v>0</v>
      </c>
      <c r="O301" s="183">
        <f t="shared" si="242"/>
        <v>0</v>
      </c>
      <c r="P301" s="183">
        <f t="shared" si="242"/>
        <v>0</v>
      </c>
      <c r="Q301" s="183">
        <f t="shared" si="242"/>
        <v>0</v>
      </c>
      <c r="R301" s="183">
        <f t="shared" si="242"/>
        <v>0</v>
      </c>
      <c r="S301" s="183">
        <f t="shared" si="241"/>
        <v>0</v>
      </c>
      <c r="T301" s="183">
        <f t="shared" si="241"/>
        <v>0</v>
      </c>
      <c r="U301" s="183">
        <f t="shared" si="241"/>
        <v>0</v>
      </c>
      <c r="V301" s="183">
        <f t="shared" si="241"/>
        <v>0</v>
      </c>
      <c r="W301" s="183">
        <f t="shared" si="243"/>
        <v>0</v>
      </c>
      <c r="X301" s="183">
        <f t="shared" si="240"/>
        <v>0</v>
      </c>
      <c r="Y301" s="183">
        <f t="shared" si="240"/>
        <v>0</v>
      </c>
      <c r="Z301" s="183">
        <f t="shared" si="240"/>
        <v>0</v>
      </c>
      <c r="AA301" s="183">
        <f t="shared" si="241"/>
        <v>0</v>
      </c>
      <c r="AB301" s="183">
        <f t="shared" si="241"/>
        <v>0</v>
      </c>
      <c r="AC301" s="183">
        <f t="shared" si="241"/>
        <v>0</v>
      </c>
      <c r="AD301" s="183">
        <f t="shared" si="241"/>
        <v>0</v>
      </c>
      <c r="AE301" s="183">
        <f t="shared" si="241"/>
        <v>0</v>
      </c>
      <c r="AF301" s="196">
        <f t="shared" si="241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242"/>
        <v>0</v>
      </c>
      <c r="D302" s="183">
        <f t="shared" si="242"/>
        <v>0</v>
      </c>
      <c r="E302" s="183">
        <f t="shared" si="242"/>
        <v>0</v>
      </c>
      <c r="F302" s="183">
        <f t="shared" si="242"/>
        <v>0</v>
      </c>
      <c r="G302" s="183">
        <f t="shared" si="242"/>
        <v>0</v>
      </c>
      <c r="H302" s="183">
        <f t="shared" si="242"/>
        <v>0</v>
      </c>
      <c r="I302" s="183">
        <f t="shared" si="242"/>
        <v>0</v>
      </c>
      <c r="J302" s="183">
        <f t="shared" si="242"/>
        <v>0</v>
      </c>
      <c r="K302" s="183">
        <f t="shared" si="242"/>
        <v>0</v>
      </c>
      <c r="L302" s="183">
        <f t="shared" si="242"/>
        <v>0</v>
      </c>
      <c r="M302" s="183">
        <f t="shared" si="242"/>
        <v>0</v>
      </c>
      <c r="N302" s="183">
        <f t="shared" si="242"/>
        <v>0</v>
      </c>
      <c r="O302" s="183">
        <f t="shared" si="242"/>
        <v>0</v>
      </c>
      <c r="P302" s="183">
        <f t="shared" si="242"/>
        <v>0</v>
      </c>
      <c r="Q302" s="183">
        <f t="shared" si="242"/>
        <v>0</v>
      </c>
      <c r="R302" s="183">
        <f t="shared" si="242"/>
        <v>0</v>
      </c>
      <c r="S302" s="183">
        <f t="shared" si="241"/>
        <v>0</v>
      </c>
      <c r="T302" s="183">
        <f t="shared" si="241"/>
        <v>0</v>
      </c>
      <c r="U302" s="183">
        <f t="shared" si="241"/>
        <v>0</v>
      </c>
      <c r="V302" s="183">
        <f t="shared" si="241"/>
        <v>0</v>
      </c>
      <c r="W302" s="183">
        <f t="shared" si="243"/>
        <v>0</v>
      </c>
      <c r="X302" s="183">
        <f t="shared" si="243"/>
        <v>0</v>
      </c>
      <c r="Y302" s="183">
        <f t="shared" si="243"/>
        <v>0</v>
      </c>
      <c r="Z302" s="183">
        <f t="shared" si="243"/>
        <v>0</v>
      </c>
      <c r="AA302" s="183">
        <f t="shared" si="241"/>
        <v>0</v>
      </c>
      <c r="AB302" s="183">
        <f t="shared" si="241"/>
        <v>0</v>
      </c>
      <c r="AC302" s="183">
        <f t="shared" si="241"/>
        <v>0</v>
      </c>
      <c r="AD302" s="183">
        <f t="shared" si="241"/>
        <v>0</v>
      </c>
      <c r="AE302" s="183">
        <f t="shared" si="241"/>
        <v>0</v>
      </c>
      <c r="AF302" s="196">
        <f t="shared" si="241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242"/>
        <v>0</v>
      </c>
      <c r="D303" s="183">
        <f t="shared" si="242"/>
        <v>0</v>
      </c>
      <c r="E303" s="183">
        <f t="shared" si="242"/>
        <v>0</v>
      </c>
      <c r="F303" s="183">
        <f t="shared" si="242"/>
        <v>0</v>
      </c>
      <c r="G303" s="183">
        <f t="shared" si="242"/>
        <v>0</v>
      </c>
      <c r="H303" s="183">
        <f t="shared" si="242"/>
        <v>0</v>
      </c>
      <c r="I303" s="183">
        <f t="shared" si="242"/>
        <v>0</v>
      </c>
      <c r="J303" s="183">
        <f t="shared" si="242"/>
        <v>0</v>
      </c>
      <c r="K303" s="183">
        <f t="shared" si="242"/>
        <v>0</v>
      </c>
      <c r="L303" s="183">
        <f t="shared" si="242"/>
        <v>0</v>
      </c>
      <c r="M303" s="183">
        <f t="shared" si="242"/>
        <v>0</v>
      </c>
      <c r="N303" s="183">
        <f t="shared" si="242"/>
        <v>0</v>
      </c>
      <c r="O303" s="183">
        <f t="shared" si="242"/>
        <v>0</v>
      </c>
      <c r="P303" s="183">
        <f t="shared" si="242"/>
        <v>0</v>
      </c>
      <c r="Q303" s="183">
        <f t="shared" si="242"/>
        <v>0</v>
      </c>
      <c r="R303" s="183">
        <f t="shared" si="242"/>
        <v>0</v>
      </c>
      <c r="S303" s="183">
        <f t="shared" si="241"/>
        <v>0</v>
      </c>
      <c r="T303" s="183">
        <f t="shared" si="241"/>
        <v>0</v>
      </c>
      <c r="U303" s="183">
        <f t="shared" ref="U303:Z318" si="244">T303</f>
        <v>0</v>
      </c>
      <c r="V303" s="183">
        <f t="shared" si="244"/>
        <v>0</v>
      </c>
      <c r="W303" s="183">
        <f t="shared" si="244"/>
        <v>0</v>
      </c>
      <c r="X303" s="183">
        <f t="shared" si="244"/>
        <v>0</v>
      </c>
      <c r="Y303" s="183">
        <f t="shared" si="244"/>
        <v>0</v>
      </c>
      <c r="Z303" s="183">
        <f t="shared" si="244"/>
        <v>0</v>
      </c>
      <c r="AA303" s="183">
        <f t="shared" si="241"/>
        <v>0</v>
      </c>
      <c r="AB303" s="183">
        <f t="shared" si="241"/>
        <v>0</v>
      </c>
      <c r="AC303" s="183">
        <f t="shared" si="241"/>
        <v>0</v>
      </c>
      <c r="AD303" s="183">
        <f t="shared" si="241"/>
        <v>0</v>
      </c>
      <c r="AE303" s="183">
        <f t="shared" si="241"/>
        <v>0</v>
      </c>
      <c r="AF303" s="196">
        <f t="shared" si="241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242"/>
        <v>0</v>
      </c>
      <c r="D304" s="183">
        <f t="shared" si="242"/>
        <v>0</v>
      </c>
      <c r="E304" s="183">
        <f t="shared" si="242"/>
        <v>0</v>
      </c>
      <c r="F304" s="183">
        <f t="shared" si="242"/>
        <v>0</v>
      </c>
      <c r="G304" s="183">
        <f t="shared" si="242"/>
        <v>0</v>
      </c>
      <c r="H304" s="183">
        <f t="shared" si="242"/>
        <v>0</v>
      </c>
      <c r="I304" s="183">
        <f t="shared" si="242"/>
        <v>0</v>
      </c>
      <c r="J304" s="183">
        <f t="shared" si="242"/>
        <v>0</v>
      </c>
      <c r="K304" s="183">
        <f t="shared" si="242"/>
        <v>0</v>
      </c>
      <c r="L304" s="183">
        <f t="shared" si="242"/>
        <v>0</v>
      </c>
      <c r="M304" s="183">
        <f t="shared" si="242"/>
        <v>0</v>
      </c>
      <c r="N304" s="183">
        <f t="shared" si="242"/>
        <v>0</v>
      </c>
      <c r="O304" s="183">
        <f t="shared" si="242"/>
        <v>0</v>
      </c>
      <c r="P304" s="183">
        <f t="shared" si="242"/>
        <v>0</v>
      </c>
      <c r="Q304" s="183">
        <f t="shared" si="242"/>
        <v>0</v>
      </c>
      <c r="R304" s="183">
        <f t="shared" ref="R304:AF310" si="245">Q304</f>
        <v>0</v>
      </c>
      <c r="S304" s="183">
        <f t="shared" si="245"/>
        <v>0</v>
      </c>
      <c r="T304" s="183">
        <f t="shared" si="245"/>
        <v>0</v>
      </c>
      <c r="U304" s="183">
        <f t="shared" si="245"/>
        <v>0</v>
      </c>
      <c r="V304" s="183">
        <f t="shared" si="245"/>
        <v>0</v>
      </c>
      <c r="W304" s="183">
        <f t="shared" si="245"/>
        <v>0</v>
      </c>
      <c r="X304" s="183">
        <f t="shared" si="245"/>
        <v>0</v>
      </c>
      <c r="Y304" s="183">
        <f t="shared" si="245"/>
        <v>0</v>
      </c>
      <c r="Z304" s="183">
        <f t="shared" si="245"/>
        <v>0</v>
      </c>
      <c r="AA304" s="183">
        <f t="shared" si="245"/>
        <v>0</v>
      </c>
      <c r="AB304" s="183">
        <f t="shared" si="245"/>
        <v>0</v>
      </c>
      <c r="AC304" s="183">
        <f t="shared" si="245"/>
        <v>0</v>
      </c>
      <c r="AD304" s="183">
        <f t="shared" si="245"/>
        <v>0</v>
      </c>
      <c r="AE304" s="183">
        <f t="shared" si="245"/>
        <v>0</v>
      </c>
      <c r="AF304" s="196">
        <f t="shared" si="245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0" si="246">B305</f>
        <v>0</v>
      </c>
      <c r="D305" s="183">
        <f t="shared" si="246"/>
        <v>0</v>
      </c>
      <c r="E305" s="183">
        <f t="shared" si="246"/>
        <v>0</v>
      </c>
      <c r="F305" s="183">
        <f t="shared" si="246"/>
        <v>0</v>
      </c>
      <c r="G305" s="183">
        <f t="shared" si="246"/>
        <v>0</v>
      </c>
      <c r="H305" s="183">
        <f t="shared" si="246"/>
        <v>0</v>
      </c>
      <c r="I305" s="183">
        <f t="shared" si="246"/>
        <v>0</v>
      </c>
      <c r="J305" s="183">
        <f t="shared" si="246"/>
        <v>0</v>
      </c>
      <c r="K305" s="183">
        <f t="shared" si="246"/>
        <v>0</v>
      </c>
      <c r="L305" s="183">
        <f t="shared" si="246"/>
        <v>0</v>
      </c>
      <c r="M305" s="183">
        <f t="shared" si="246"/>
        <v>0</v>
      </c>
      <c r="N305" s="183">
        <f t="shared" si="246"/>
        <v>0</v>
      </c>
      <c r="O305" s="183">
        <f t="shared" si="246"/>
        <v>0</v>
      </c>
      <c r="P305" s="183">
        <f t="shared" si="246"/>
        <v>0</v>
      </c>
      <c r="Q305" s="183">
        <f t="shared" si="246"/>
        <v>0</v>
      </c>
      <c r="R305" s="183">
        <f t="shared" si="246"/>
        <v>0</v>
      </c>
      <c r="S305" s="183">
        <f t="shared" si="245"/>
        <v>0</v>
      </c>
      <c r="T305" s="183">
        <f t="shared" si="245"/>
        <v>0</v>
      </c>
      <c r="U305" s="183">
        <f t="shared" si="245"/>
        <v>0</v>
      </c>
      <c r="V305" s="183">
        <f t="shared" si="245"/>
        <v>0</v>
      </c>
      <c r="W305" s="183">
        <f t="shared" si="245"/>
        <v>0</v>
      </c>
      <c r="X305" s="183">
        <f t="shared" si="245"/>
        <v>0</v>
      </c>
      <c r="Y305" s="183">
        <f t="shared" si="245"/>
        <v>0</v>
      </c>
      <c r="Z305" s="183">
        <f t="shared" si="245"/>
        <v>0</v>
      </c>
      <c r="AA305" s="183">
        <f t="shared" si="245"/>
        <v>0</v>
      </c>
      <c r="AB305" s="183">
        <f t="shared" si="245"/>
        <v>0</v>
      </c>
      <c r="AC305" s="183">
        <f t="shared" si="245"/>
        <v>0</v>
      </c>
      <c r="AD305" s="183">
        <f t="shared" si="245"/>
        <v>0</v>
      </c>
      <c r="AE305" s="183">
        <f t="shared" si="245"/>
        <v>0</v>
      </c>
      <c r="AF305" s="196">
        <f t="shared" si="245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246"/>
        <v>0</v>
      </c>
      <c r="D306" s="183">
        <f t="shared" si="246"/>
        <v>0</v>
      </c>
      <c r="E306" s="183">
        <f t="shared" si="246"/>
        <v>0</v>
      </c>
      <c r="F306" s="183">
        <f t="shared" si="246"/>
        <v>0</v>
      </c>
      <c r="G306" s="183">
        <f t="shared" si="246"/>
        <v>0</v>
      </c>
      <c r="H306" s="183">
        <f t="shared" si="246"/>
        <v>0</v>
      </c>
      <c r="I306" s="183">
        <f t="shared" si="246"/>
        <v>0</v>
      </c>
      <c r="J306" s="183">
        <f t="shared" si="246"/>
        <v>0</v>
      </c>
      <c r="K306" s="183">
        <f t="shared" si="246"/>
        <v>0</v>
      </c>
      <c r="L306" s="183">
        <f t="shared" si="246"/>
        <v>0</v>
      </c>
      <c r="M306" s="183">
        <f t="shared" si="246"/>
        <v>0</v>
      </c>
      <c r="N306" s="183">
        <f t="shared" si="246"/>
        <v>0</v>
      </c>
      <c r="O306" s="183">
        <f t="shared" si="246"/>
        <v>0</v>
      </c>
      <c r="P306" s="183">
        <f t="shared" si="246"/>
        <v>0</v>
      </c>
      <c r="Q306" s="183">
        <f t="shared" si="246"/>
        <v>0</v>
      </c>
      <c r="R306" s="183">
        <f t="shared" si="246"/>
        <v>0</v>
      </c>
      <c r="S306" s="183">
        <f t="shared" si="245"/>
        <v>0</v>
      </c>
      <c r="T306" s="183">
        <f t="shared" si="245"/>
        <v>0</v>
      </c>
      <c r="U306" s="183">
        <f t="shared" si="245"/>
        <v>0</v>
      </c>
      <c r="V306" s="183">
        <f t="shared" si="245"/>
        <v>0</v>
      </c>
      <c r="W306" s="183">
        <f t="shared" si="245"/>
        <v>0</v>
      </c>
      <c r="X306" s="183">
        <f t="shared" si="245"/>
        <v>0</v>
      </c>
      <c r="Y306" s="183">
        <f t="shared" si="245"/>
        <v>0</v>
      </c>
      <c r="Z306" s="183">
        <f t="shared" si="245"/>
        <v>0</v>
      </c>
      <c r="AA306" s="183">
        <f t="shared" si="245"/>
        <v>0</v>
      </c>
      <c r="AB306" s="183">
        <f t="shared" si="245"/>
        <v>0</v>
      </c>
      <c r="AC306" s="183">
        <f t="shared" si="245"/>
        <v>0</v>
      </c>
      <c r="AD306" s="183">
        <f t="shared" si="245"/>
        <v>0</v>
      </c>
      <c r="AE306" s="183">
        <f t="shared" si="245"/>
        <v>0</v>
      </c>
      <c r="AF306" s="196">
        <f t="shared" si="245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246"/>
        <v>0</v>
      </c>
      <c r="D307" s="183">
        <f t="shared" si="246"/>
        <v>0</v>
      </c>
      <c r="E307" s="183">
        <f t="shared" si="246"/>
        <v>0</v>
      </c>
      <c r="F307" s="183">
        <f t="shared" si="246"/>
        <v>0</v>
      </c>
      <c r="G307" s="183">
        <f t="shared" si="246"/>
        <v>0</v>
      </c>
      <c r="H307" s="183">
        <f t="shared" si="246"/>
        <v>0</v>
      </c>
      <c r="I307" s="183">
        <f t="shared" si="246"/>
        <v>0</v>
      </c>
      <c r="J307" s="183">
        <f t="shared" si="246"/>
        <v>0</v>
      </c>
      <c r="K307" s="183">
        <f t="shared" si="246"/>
        <v>0</v>
      </c>
      <c r="L307" s="183">
        <f t="shared" si="246"/>
        <v>0</v>
      </c>
      <c r="M307" s="183">
        <f t="shared" si="246"/>
        <v>0</v>
      </c>
      <c r="N307" s="183">
        <f t="shared" si="246"/>
        <v>0</v>
      </c>
      <c r="O307" s="183">
        <f t="shared" si="246"/>
        <v>0</v>
      </c>
      <c r="P307" s="183">
        <f t="shared" si="246"/>
        <v>0</v>
      </c>
      <c r="Q307" s="183">
        <f t="shared" si="246"/>
        <v>0</v>
      </c>
      <c r="R307" s="183">
        <f t="shared" si="246"/>
        <v>0</v>
      </c>
      <c r="S307" s="183">
        <f t="shared" si="245"/>
        <v>0</v>
      </c>
      <c r="T307" s="183">
        <f t="shared" si="245"/>
        <v>0</v>
      </c>
      <c r="U307" s="183">
        <f t="shared" si="245"/>
        <v>0</v>
      </c>
      <c r="V307" s="183">
        <f t="shared" si="245"/>
        <v>0</v>
      </c>
      <c r="W307" s="183">
        <f t="shared" si="245"/>
        <v>0</v>
      </c>
      <c r="X307" s="183">
        <f t="shared" si="245"/>
        <v>0</v>
      </c>
      <c r="Y307" s="183">
        <f t="shared" si="245"/>
        <v>0</v>
      </c>
      <c r="Z307" s="183">
        <f t="shared" si="245"/>
        <v>0</v>
      </c>
      <c r="AA307" s="183">
        <f t="shared" si="245"/>
        <v>0</v>
      </c>
      <c r="AB307" s="183">
        <f t="shared" si="245"/>
        <v>0</v>
      </c>
      <c r="AC307" s="183">
        <f t="shared" si="245"/>
        <v>0</v>
      </c>
      <c r="AD307" s="183">
        <f t="shared" si="245"/>
        <v>0</v>
      </c>
      <c r="AE307" s="183">
        <f t="shared" si="245"/>
        <v>0</v>
      </c>
      <c r="AF307" s="196">
        <f t="shared" si="245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246"/>
        <v>0</v>
      </c>
      <c r="D308" s="183">
        <f t="shared" si="246"/>
        <v>0</v>
      </c>
      <c r="E308" s="183">
        <f t="shared" si="246"/>
        <v>0</v>
      </c>
      <c r="F308" s="183">
        <f t="shared" si="246"/>
        <v>0</v>
      </c>
      <c r="G308" s="183">
        <f t="shared" si="246"/>
        <v>0</v>
      </c>
      <c r="H308" s="183">
        <f t="shared" si="246"/>
        <v>0</v>
      </c>
      <c r="I308" s="183">
        <f t="shared" si="246"/>
        <v>0</v>
      </c>
      <c r="J308" s="183">
        <f t="shared" si="246"/>
        <v>0</v>
      </c>
      <c r="K308" s="183">
        <f t="shared" si="246"/>
        <v>0</v>
      </c>
      <c r="L308" s="183">
        <f t="shared" si="246"/>
        <v>0</v>
      </c>
      <c r="M308" s="183">
        <f t="shared" si="246"/>
        <v>0</v>
      </c>
      <c r="N308" s="183">
        <f t="shared" si="246"/>
        <v>0</v>
      </c>
      <c r="O308" s="183">
        <f t="shared" si="246"/>
        <v>0</v>
      </c>
      <c r="P308" s="183">
        <f t="shared" si="246"/>
        <v>0</v>
      </c>
      <c r="Q308" s="183">
        <f t="shared" si="246"/>
        <v>0</v>
      </c>
      <c r="R308" s="183">
        <f t="shared" si="246"/>
        <v>0</v>
      </c>
      <c r="S308" s="183">
        <f t="shared" si="245"/>
        <v>0</v>
      </c>
      <c r="T308" s="183">
        <f t="shared" si="245"/>
        <v>0</v>
      </c>
      <c r="U308" s="183">
        <f t="shared" si="245"/>
        <v>0</v>
      </c>
      <c r="V308" s="183">
        <f t="shared" si="245"/>
        <v>0</v>
      </c>
      <c r="W308" s="183">
        <f t="shared" si="245"/>
        <v>0</v>
      </c>
      <c r="X308" s="183">
        <f t="shared" si="245"/>
        <v>0</v>
      </c>
      <c r="Y308" s="183">
        <f t="shared" si="245"/>
        <v>0</v>
      </c>
      <c r="Z308" s="183">
        <f t="shared" si="245"/>
        <v>0</v>
      </c>
      <c r="AA308" s="183">
        <f t="shared" si="245"/>
        <v>0</v>
      </c>
      <c r="AB308" s="183">
        <f t="shared" si="245"/>
        <v>0</v>
      </c>
      <c r="AC308" s="183">
        <f t="shared" si="245"/>
        <v>0</v>
      </c>
      <c r="AD308" s="183">
        <f t="shared" si="245"/>
        <v>0</v>
      </c>
      <c r="AE308" s="183">
        <f t="shared" si="245"/>
        <v>0</v>
      </c>
      <c r="AF308" s="196">
        <f t="shared" si="245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246"/>
        <v>0</v>
      </c>
      <c r="D309" s="183">
        <f t="shared" si="246"/>
        <v>0</v>
      </c>
      <c r="E309" s="183">
        <f t="shared" si="246"/>
        <v>0</v>
      </c>
      <c r="F309" s="183">
        <f t="shared" si="246"/>
        <v>0</v>
      </c>
      <c r="G309" s="183">
        <f t="shared" si="246"/>
        <v>0</v>
      </c>
      <c r="H309" s="183">
        <f t="shared" si="246"/>
        <v>0</v>
      </c>
      <c r="I309" s="183">
        <f t="shared" si="246"/>
        <v>0</v>
      </c>
      <c r="J309" s="183">
        <f t="shared" si="246"/>
        <v>0</v>
      </c>
      <c r="K309" s="183">
        <f t="shared" si="246"/>
        <v>0</v>
      </c>
      <c r="L309" s="183">
        <f t="shared" si="246"/>
        <v>0</v>
      </c>
      <c r="M309" s="183">
        <f t="shared" si="246"/>
        <v>0</v>
      </c>
      <c r="N309" s="183">
        <f t="shared" si="246"/>
        <v>0</v>
      </c>
      <c r="O309" s="183">
        <f t="shared" si="246"/>
        <v>0</v>
      </c>
      <c r="P309" s="183">
        <f t="shared" si="246"/>
        <v>0</v>
      </c>
      <c r="Q309" s="183">
        <f t="shared" si="246"/>
        <v>0</v>
      </c>
      <c r="R309" s="183">
        <f t="shared" si="246"/>
        <v>0</v>
      </c>
      <c r="S309" s="183">
        <f t="shared" si="245"/>
        <v>0</v>
      </c>
      <c r="T309" s="183">
        <f t="shared" si="245"/>
        <v>0</v>
      </c>
      <c r="U309" s="183">
        <f t="shared" si="245"/>
        <v>0</v>
      </c>
      <c r="V309" s="183">
        <f t="shared" si="245"/>
        <v>0</v>
      </c>
      <c r="W309" s="183">
        <f t="shared" si="245"/>
        <v>0</v>
      </c>
      <c r="X309" s="183">
        <f t="shared" si="245"/>
        <v>0</v>
      </c>
      <c r="Y309" s="183">
        <f t="shared" si="245"/>
        <v>0</v>
      </c>
      <c r="Z309" s="183">
        <f t="shared" si="245"/>
        <v>0</v>
      </c>
      <c r="AA309" s="183">
        <f t="shared" si="245"/>
        <v>0</v>
      </c>
      <c r="AB309" s="183">
        <f t="shared" si="245"/>
        <v>0</v>
      </c>
      <c r="AC309" s="183">
        <f t="shared" si="245"/>
        <v>0</v>
      </c>
      <c r="AD309" s="183">
        <f t="shared" si="245"/>
        <v>0</v>
      </c>
      <c r="AE309" s="183">
        <f t="shared" si="245"/>
        <v>0</v>
      </c>
      <c r="AF309" s="196">
        <f t="shared" si="245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246"/>
        <v>0</v>
      </c>
      <c r="D310" s="209">
        <f t="shared" si="246"/>
        <v>0</v>
      </c>
      <c r="E310" s="209">
        <f t="shared" si="246"/>
        <v>0</v>
      </c>
      <c r="F310" s="209">
        <f t="shared" si="246"/>
        <v>0</v>
      </c>
      <c r="G310" s="209">
        <f t="shared" si="246"/>
        <v>0</v>
      </c>
      <c r="H310" s="209">
        <f t="shared" si="246"/>
        <v>0</v>
      </c>
      <c r="I310" s="209">
        <f t="shared" si="246"/>
        <v>0</v>
      </c>
      <c r="J310" s="209">
        <f t="shared" si="246"/>
        <v>0</v>
      </c>
      <c r="K310" s="209">
        <f t="shared" si="246"/>
        <v>0</v>
      </c>
      <c r="L310" s="209">
        <f t="shared" si="246"/>
        <v>0</v>
      </c>
      <c r="M310" s="209">
        <f t="shared" si="246"/>
        <v>0</v>
      </c>
      <c r="N310" s="209">
        <f t="shared" si="246"/>
        <v>0</v>
      </c>
      <c r="O310" s="209">
        <f t="shared" si="246"/>
        <v>0</v>
      </c>
      <c r="P310" s="209">
        <f t="shared" si="246"/>
        <v>0</v>
      </c>
      <c r="Q310" s="209">
        <f t="shared" si="246"/>
        <v>0</v>
      </c>
      <c r="R310" s="209">
        <f t="shared" si="246"/>
        <v>0</v>
      </c>
      <c r="S310" s="209">
        <f t="shared" si="245"/>
        <v>0</v>
      </c>
      <c r="T310" s="209">
        <f t="shared" si="245"/>
        <v>0</v>
      </c>
      <c r="U310" s="209">
        <f t="shared" si="245"/>
        <v>0</v>
      </c>
      <c r="V310" s="209">
        <f t="shared" si="245"/>
        <v>0</v>
      </c>
      <c r="W310" s="209">
        <f t="shared" si="245"/>
        <v>0</v>
      </c>
      <c r="X310" s="209">
        <f t="shared" si="245"/>
        <v>0</v>
      </c>
      <c r="Y310" s="209">
        <f t="shared" si="245"/>
        <v>0</v>
      </c>
      <c r="Z310" s="209">
        <f t="shared" si="245"/>
        <v>0</v>
      </c>
      <c r="AA310" s="209">
        <f t="shared" si="245"/>
        <v>0</v>
      </c>
      <c r="AB310" s="209">
        <f t="shared" si="245"/>
        <v>0</v>
      </c>
      <c r="AC310" s="209">
        <f t="shared" si="245"/>
        <v>0</v>
      </c>
      <c r="AD310" s="209">
        <f t="shared" si="245"/>
        <v>0</v>
      </c>
      <c r="AE310" s="209">
        <f t="shared" si="245"/>
        <v>0</v>
      </c>
      <c r="AF310" s="210">
        <f t="shared" si="245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v>0</v>
      </c>
      <c r="C311" s="212">
        <f t="shared" ref="C311:AG311" si="247">SUM(C180:C310)</f>
        <v>0</v>
      </c>
      <c r="D311" s="212">
        <f t="shared" si="247"/>
        <v>0</v>
      </c>
      <c r="E311" s="212">
        <f t="shared" si="247"/>
        <v>0</v>
      </c>
      <c r="F311" s="212">
        <f t="shared" si="247"/>
        <v>0</v>
      </c>
      <c r="G311" s="212">
        <f t="shared" si="247"/>
        <v>0</v>
      </c>
      <c r="H311" s="212">
        <f t="shared" si="247"/>
        <v>0</v>
      </c>
      <c r="I311" s="212">
        <f t="shared" si="247"/>
        <v>0</v>
      </c>
      <c r="J311" s="212">
        <f t="shared" si="247"/>
        <v>0</v>
      </c>
      <c r="K311" s="212">
        <f t="shared" si="247"/>
        <v>0</v>
      </c>
      <c r="L311" s="212">
        <f t="shared" si="247"/>
        <v>0</v>
      </c>
      <c r="M311" s="212">
        <f t="shared" si="247"/>
        <v>0</v>
      </c>
      <c r="N311" s="212">
        <f t="shared" si="247"/>
        <v>0</v>
      </c>
      <c r="O311" s="212">
        <f t="shared" si="247"/>
        <v>0</v>
      </c>
      <c r="P311" s="212">
        <f t="shared" si="247"/>
        <v>0</v>
      </c>
      <c r="Q311" s="212">
        <f t="shared" si="247"/>
        <v>0</v>
      </c>
      <c r="R311" s="212">
        <f t="shared" si="247"/>
        <v>0</v>
      </c>
      <c r="S311" s="212">
        <f t="shared" si="247"/>
        <v>0</v>
      </c>
      <c r="T311" s="212">
        <f t="shared" ref="T311:U311" si="248">SUM(T180:T310)</f>
        <v>0</v>
      </c>
      <c r="U311" s="212">
        <f t="shared" si="248"/>
        <v>0</v>
      </c>
      <c r="V311" s="212">
        <f t="shared" ref="V311:W311" si="249">SUM(V180:V310)</f>
        <v>0</v>
      </c>
      <c r="W311" s="212">
        <f t="shared" si="249"/>
        <v>0</v>
      </c>
      <c r="X311" s="212">
        <f t="shared" ref="X311:Y311" si="250">SUM(X180:X310)</f>
        <v>0</v>
      </c>
      <c r="Y311" s="212">
        <f t="shared" si="250"/>
        <v>0</v>
      </c>
      <c r="Z311" s="212">
        <f t="shared" ref="Z311" si="251">SUM(Z180:Z310)</f>
        <v>0</v>
      </c>
      <c r="AA311" s="212">
        <f t="shared" si="247"/>
        <v>0</v>
      </c>
      <c r="AB311" s="212">
        <f t="shared" si="247"/>
        <v>0</v>
      </c>
      <c r="AC311" s="212">
        <f t="shared" si="247"/>
        <v>0</v>
      </c>
      <c r="AD311" s="212">
        <f t="shared" si="247"/>
        <v>0</v>
      </c>
      <c r="AE311" s="212">
        <f t="shared" si="247"/>
        <v>0</v>
      </c>
      <c r="AF311" s="213">
        <f t="shared" si="247"/>
        <v>0</v>
      </c>
      <c r="AG311" s="214">
        <f t="shared" si="247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252">B313</f>
        <v>0</v>
      </c>
      <c r="D313" s="181">
        <f t="shared" si="252"/>
        <v>0</v>
      </c>
      <c r="E313" s="181">
        <f t="shared" si="252"/>
        <v>0</v>
      </c>
      <c r="F313" s="181">
        <f t="shared" si="252"/>
        <v>0</v>
      </c>
      <c r="G313" s="181">
        <f t="shared" si="252"/>
        <v>0</v>
      </c>
      <c r="H313" s="181">
        <f t="shared" si="252"/>
        <v>0</v>
      </c>
      <c r="I313" s="181">
        <f t="shared" si="252"/>
        <v>0</v>
      </c>
      <c r="J313" s="181">
        <f t="shared" si="252"/>
        <v>0</v>
      </c>
      <c r="K313" s="181">
        <f t="shared" si="252"/>
        <v>0</v>
      </c>
      <c r="L313" s="181">
        <f t="shared" si="252"/>
        <v>0</v>
      </c>
      <c r="M313" s="181">
        <f t="shared" si="252"/>
        <v>0</v>
      </c>
      <c r="N313" s="181">
        <f t="shared" si="252"/>
        <v>0</v>
      </c>
      <c r="O313" s="181">
        <f t="shared" si="252"/>
        <v>0</v>
      </c>
      <c r="P313" s="181">
        <f t="shared" si="252"/>
        <v>0</v>
      </c>
      <c r="Q313" s="181">
        <f t="shared" si="252"/>
        <v>0</v>
      </c>
      <c r="R313" s="181">
        <f t="shared" si="252"/>
        <v>0</v>
      </c>
      <c r="S313" s="181">
        <f t="shared" ref="S313:AF331" si="253">R313</f>
        <v>0</v>
      </c>
      <c r="T313" s="181">
        <f t="shared" ref="T313:Z331" si="254">S313</f>
        <v>0</v>
      </c>
      <c r="U313" s="181">
        <f t="shared" si="254"/>
        <v>0</v>
      </c>
      <c r="V313" s="181">
        <f t="shared" si="254"/>
        <v>0</v>
      </c>
      <c r="W313" s="181">
        <f t="shared" si="254"/>
        <v>0</v>
      </c>
      <c r="X313" s="181">
        <f t="shared" si="254"/>
        <v>0</v>
      </c>
      <c r="Y313" s="181">
        <f t="shared" si="254"/>
        <v>0</v>
      </c>
      <c r="Z313" s="181">
        <f t="shared" si="254"/>
        <v>0</v>
      </c>
      <c r="AA313" s="181">
        <f t="shared" si="253"/>
        <v>0</v>
      </c>
      <c r="AB313" s="181">
        <f t="shared" si="253"/>
        <v>0</v>
      </c>
      <c r="AC313" s="181">
        <f t="shared" si="253"/>
        <v>0</v>
      </c>
      <c r="AD313" s="181">
        <f t="shared" si="253"/>
        <v>0</v>
      </c>
      <c r="AE313" s="181">
        <f t="shared" si="253"/>
        <v>0</v>
      </c>
      <c r="AF313" s="194">
        <f t="shared" si="253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252"/>
        <v>0</v>
      </c>
      <c r="D314" s="183">
        <f t="shared" si="252"/>
        <v>0</v>
      </c>
      <c r="E314" s="183">
        <f t="shared" si="252"/>
        <v>0</v>
      </c>
      <c r="F314" s="183">
        <f t="shared" si="252"/>
        <v>0</v>
      </c>
      <c r="G314" s="183">
        <f t="shared" si="252"/>
        <v>0</v>
      </c>
      <c r="H314" s="183">
        <f t="shared" si="252"/>
        <v>0</v>
      </c>
      <c r="I314" s="183">
        <f t="shared" si="252"/>
        <v>0</v>
      </c>
      <c r="J314" s="183">
        <f t="shared" si="252"/>
        <v>0</v>
      </c>
      <c r="K314" s="183">
        <f t="shared" si="252"/>
        <v>0</v>
      </c>
      <c r="L314" s="183">
        <f t="shared" si="252"/>
        <v>0</v>
      </c>
      <c r="M314" s="183">
        <f t="shared" si="252"/>
        <v>0</v>
      </c>
      <c r="N314" s="183">
        <f t="shared" si="252"/>
        <v>0</v>
      </c>
      <c r="O314" s="183">
        <f t="shared" si="252"/>
        <v>0</v>
      </c>
      <c r="P314" s="183">
        <f t="shared" si="252"/>
        <v>0</v>
      </c>
      <c r="Q314" s="183">
        <f t="shared" si="252"/>
        <v>0</v>
      </c>
      <c r="R314" s="183">
        <f t="shared" si="252"/>
        <v>0</v>
      </c>
      <c r="S314" s="183">
        <f t="shared" si="253"/>
        <v>0</v>
      </c>
      <c r="T314" s="183">
        <f t="shared" si="254"/>
        <v>0</v>
      </c>
      <c r="U314" s="183">
        <f t="shared" si="254"/>
        <v>0</v>
      </c>
      <c r="V314" s="183">
        <f t="shared" si="254"/>
        <v>0</v>
      </c>
      <c r="W314" s="183">
        <f t="shared" si="254"/>
        <v>0</v>
      </c>
      <c r="X314" s="183">
        <f t="shared" si="254"/>
        <v>0</v>
      </c>
      <c r="Y314" s="183">
        <f t="shared" si="254"/>
        <v>0</v>
      </c>
      <c r="Z314" s="183">
        <f t="shared" si="254"/>
        <v>0</v>
      </c>
      <c r="AA314" s="183">
        <f t="shared" si="253"/>
        <v>0</v>
      </c>
      <c r="AB314" s="183">
        <f t="shared" si="253"/>
        <v>0</v>
      </c>
      <c r="AC314" s="183">
        <f t="shared" si="253"/>
        <v>0</v>
      </c>
      <c r="AD314" s="183">
        <f t="shared" si="253"/>
        <v>0</v>
      </c>
      <c r="AE314" s="183">
        <f t="shared" si="253"/>
        <v>0</v>
      </c>
      <c r="AF314" s="196">
        <f t="shared" si="253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252"/>
        <v>0</v>
      </c>
      <c r="D315" s="183">
        <f t="shared" si="252"/>
        <v>0</v>
      </c>
      <c r="E315" s="183">
        <f t="shared" si="252"/>
        <v>0</v>
      </c>
      <c r="F315" s="183">
        <f t="shared" si="252"/>
        <v>0</v>
      </c>
      <c r="G315" s="183">
        <f t="shared" si="252"/>
        <v>0</v>
      </c>
      <c r="H315" s="183">
        <f t="shared" si="252"/>
        <v>0</v>
      </c>
      <c r="I315" s="183">
        <f t="shared" si="252"/>
        <v>0</v>
      </c>
      <c r="J315" s="183">
        <f t="shared" si="252"/>
        <v>0</v>
      </c>
      <c r="K315" s="183">
        <f t="shared" si="252"/>
        <v>0</v>
      </c>
      <c r="L315" s="183">
        <f t="shared" si="252"/>
        <v>0</v>
      </c>
      <c r="M315" s="183">
        <f t="shared" si="252"/>
        <v>0</v>
      </c>
      <c r="N315" s="183">
        <f t="shared" si="252"/>
        <v>0</v>
      </c>
      <c r="O315" s="183">
        <f t="shared" si="252"/>
        <v>0</v>
      </c>
      <c r="P315" s="183">
        <f t="shared" si="252"/>
        <v>0</v>
      </c>
      <c r="Q315" s="183">
        <f t="shared" si="252"/>
        <v>0</v>
      </c>
      <c r="R315" s="183">
        <f t="shared" si="252"/>
        <v>0</v>
      </c>
      <c r="S315" s="183">
        <f t="shared" si="253"/>
        <v>0</v>
      </c>
      <c r="T315" s="183">
        <f t="shared" si="254"/>
        <v>0</v>
      </c>
      <c r="U315" s="183">
        <f t="shared" si="254"/>
        <v>0</v>
      </c>
      <c r="V315" s="183">
        <f t="shared" si="254"/>
        <v>0</v>
      </c>
      <c r="W315" s="183">
        <f t="shared" si="254"/>
        <v>0</v>
      </c>
      <c r="X315" s="183">
        <f t="shared" si="254"/>
        <v>0</v>
      </c>
      <c r="Y315" s="183">
        <f t="shared" si="254"/>
        <v>0</v>
      </c>
      <c r="Z315" s="183">
        <f t="shared" si="254"/>
        <v>0</v>
      </c>
      <c r="AA315" s="183">
        <f t="shared" si="253"/>
        <v>0</v>
      </c>
      <c r="AB315" s="183">
        <f t="shared" si="253"/>
        <v>0</v>
      </c>
      <c r="AC315" s="183">
        <f t="shared" si="253"/>
        <v>0</v>
      </c>
      <c r="AD315" s="183">
        <f t="shared" si="253"/>
        <v>0</v>
      </c>
      <c r="AE315" s="183">
        <f t="shared" si="253"/>
        <v>0</v>
      </c>
      <c r="AF315" s="196">
        <f t="shared" si="253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252"/>
        <v>0</v>
      </c>
      <c r="D316" s="183">
        <f t="shared" si="252"/>
        <v>0</v>
      </c>
      <c r="E316" s="183">
        <f t="shared" si="252"/>
        <v>0</v>
      </c>
      <c r="F316" s="183">
        <f t="shared" si="252"/>
        <v>0</v>
      </c>
      <c r="G316" s="183">
        <f t="shared" si="252"/>
        <v>0</v>
      </c>
      <c r="H316" s="183">
        <f t="shared" si="252"/>
        <v>0</v>
      </c>
      <c r="I316" s="183">
        <f t="shared" si="252"/>
        <v>0</v>
      </c>
      <c r="J316" s="183">
        <f t="shared" si="252"/>
        <v>0</v>
      </c>
      <c r="K316" s="183">
        <f t="shared" si="252"/>
        <v>0</v>
      </c>
      <c r="L316" s="183">
        <f t="shared" si="252"/>
        <v>0</v>
      </c>
      <c r="M316" s="183">
        <f t="shared" si="252"/>
        <v>0</v>
      </c>
      <c r="N316" s="183">
        <f t="shared" si="252"/>
        <v>0</v>
      </c>
      <c r="O316" s="183">
        <f t="shared" si="252"/>
        <v>0</v>
      </c>
      <c r="P316" s="183">
        <f t="shared" si="252"/>
        <v>0</v>
      </c>
      <c r="Q316" s="183">
        <f t="shared" si="252"/>
        <v>0</v>
      </c>
      <c r="R316" s="183">
        <f t="shared" si="252"/>
        <v>0</v>
      </c>
      <c r="S316" s="183">
        <f t="shared" si="253"/>
        <v>0</v>
      </c>
      <c r="T316" s="183">
        <f t="shared" si="254"/>
        <v>0</v>
      </c>
      <c r="U316" s="183">
        <f t="shared" si="254"/>
        <v>0</v>
      </c>
      <c r="V316" s="183">
        <f t="shared" si="254"/>
        <v>0</v>
      </c>
      <c r="W316" s="183">
        <f t="shared" si="254"/>
        <v>0</v>
      </c>
      <c r="X316" s="183">
        <f t="shared" si="254"/>
        <v>0</v>
      </c>
      <c r="Y316" s="183">
        <f t="shared" si="254"/>
        <v>0</v>
      </c>
      <c r="Z316" s="183">
        <f t="shared" si="254"/>
        <v>0</v>
      </c>
      <c r="AA316" s="183">
        <f t="shared" si="253"/>
        <v>0</v>
      </c>
      <c r="AB316" s="183">
        <f t="shared" si="253"/>
        <v>0</v>
      </c>
      <c r="AC316" s="183">
        <f t="shared" si="253"/>
        <v>0</v>
      </c>
      <c r="AD316" s="183">
        <f t="shared" si="253"/>
        <v>0</v>
      </c>
      <c r="AE316" s="183">
        <f t="shared" si="253"/>
        <v>0</v>
      </c>
      <c r="AF316" s="196">
        <f t="shared" si="253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252"/>
        <v>0</v>
      </c>
      <c r="D317" s="183">
        <f t="shared" si="252"/>
        <v>0</v>
      </c>
      <c r="E317" s="183">
        <f t="shared" si="252"/>
        <v>0</v>
      </c>
      <c r="F317" s="183">
        <f t="shared" si="252"/>
        <v>0</v>
      </c>
      <c r="G317" s="183">
        <f t="shared" si="252"/>
        <v>0</v>
      </c>
      <c r="H317" s="183">
        <f t="shared" si="252"/>
        <v>0</v>
      </c>
      <c r="I317" s="183">
        <f t="shared" si="252"/>
        <v>0</v>
      </c>
      <c r="J317" s="183">
        <f t="shared" si="252"/>
        <v>0</v>
      </c>
      <c r="K317" s="183">
        <f t="shared" si="252"/>
        <v>0</v>
      </c>
      <c r="L317" s="183">
        <f t="shared" si="252"/>
        <v>0</v>
      </c>
      <c r="M317" s="183">
        <f t="shared" si="252"/>
        <v>0</v>
      </c>
      <c r="N317" s="183">
        <f t="shared" si="252"/>
        <v>0</v>
      </c>
      <c r="O317" s="183">
        <f t="shared" si="252"/>
        <v>0</v>
      </c>
      <c r="P317" s="183">
        <f t="shared" si="252"/>
        <v>0</v>
      </c>
      <c r="Q317" s="183">
        <f t="shared" si="252"/>
        <v>0</v>
      </c>
      <c r="R317" s="183">
        <f t="shared" si="252"/>
        <v>0</v>
      </c>
      <c r="S317" s="183">
        <f t="shared" si="253"/>
        <v>0</v>
      </c>
      <c r="T317" s="183">
        <f t="shared" si="254"/>
        <v>0</v>
      </c>
      <c r="U317" s="183">
        <f t="shared" si="254"/>
        <v>0</v>
      </c>
      <c r="V317" s="183">
        <f t="shared" si="254"/>
        <v>0</v>
      </c>
      <c r="W317" s="183">
        <f t="shared" si="254"/>
        <v>0</v>
      </c>
      <c r="X317" s="183">
        <f t="shared" si="254"/>
        <v>0</v>
      </c>
      <c r="Y317" s="183">
        <f t="shared" si="254"/>
        <v>0</v>
      </c>
      <c r="Z317" s="183">
        <f t="shared" si="254"/>
        <v>0</v>
      </c>
      <c r="AA317" s="183">
        <f t="shared" si="253"/>
        <v>0</v>
      </c>
      <c r="AB317" s="183">
        <f t="shared" si="253"/>
        <v>0</v>
      </c>
      <c r="AC317" s="183">
        <f t="shared" si="253"/>
        <v>0</v>
      </c>
      <c r="AD317" s="183">
        <f t="shared" si="253"/>
        <v>0</v>
      </c>
      <c r="AE317" s="183">
        <f t="shared" si="253"/>
        <v>0</v>
      </c>
      <c r="AF317" s="196">
        <f t="shared" si="253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252"/>
        <v>0</v>
      </c>
      <c r="D318" s="183">
        <f t="shared" si="252"/>
        <v>0</v>
      </c>
      <c r="E318" s="183">
        <f t="shared" si="252"/>
        <v>0</v>
      </c>
      <c r="F318" s="183">
        <f t="shared" si="252"/>
        <v>0</v>
      </c>
      <c r="G318" s="183">
        <f t="shared" si="252"/>
        <v>0</v>
      </c>
      <c r="H318" s="183">
        <f t="shared" si="252"/>
        <v>0</v>
      </c>
      <c r="I318" s="183">
        <f t="shared" si="252"/>
        <v>0</v>
      </c>
      <c r="J318" s="183">
        <f t="shared" si="252"/>
        <v>0</v>
      </c>
      <c r="K318" s="183">
        <f t="shared" si="252"/>
        <v>0</v>
      </c>
      <c r="L318" s="183">
        <f t="shared" si="252"/>
        <v>0</v>
      </c>
      <c r="M318" s="183">
        <f t="shared" si="252"/>
        <v>0</v>
      </c>
      <c r="N318" s="183">
        <f t="shared" si="252"/>
        <v>0</v>
      </c>
      <c r="O318" s="183">
        <f t="shared" si="252"/>
        <v>0</v>
      </c>
      <c r="P318" s="183">
        <f t="shared" si="252"/>
        <v>0</v>
      </c>
      <c r="Q318" s="183">
        <f t="shared" si="252"/>
        <v>0</v>
      </c>
      <c r="R318" s="183">
        <f t="shared" si="252"/>
        <v>0</v>
      </c>
      <c r="S318" s="183">
        <f t="shared" si="253"/>
        <v>0</v>
      </c>
      <c r="T318" s="183">
        <f t="shared" si="254"/>
        <v>0</v>
      </c>
      <c r="U318" s="183">
        <f t="shared" si="254"/>
        <v>0</v>
      </c>
      <c r="V318" s="183">
        <f t="shared" si="254"/>
        <v>0</v>
      </c>
      <c r="W318" s="183">
        <f t="shared" si="254"/>
        <v>0</v>
      </c>
      <c r="X318" s="183">
        <f t="shared" si="254"/>
        <v>0</v>
      </c>
      <c r="Y318" s="183">
        <f t="shared" si="254"/>
        <v>0</v>
      </c>
      <c r="Z318" s="183">
        <f t="shared" si="254"/>
        <v>0</v>
      </c>
      <c r="AA318" s="183">
        <f t="shared" si="253"/>
        <v>0</v>
      </c>
      <c r="AB318" s="183">
        <f t="shared" si="253"/>
        <v>0</v>
      </c>
      <c r="AC318" s="183">
        <f t="shared" si="253"/>
        <v>0</v>
      </c>
      <c r="AD318" s="183">
        <f t="shared" si="253"/>
        <v>0</v>
      </c>
      <c r="AE318" s="183">
        <f t="shared" si="253"/>
        <v>0</v>
      </c>
      <c r="AF318" s="196">
        <f t="shared" si="253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252"/>
        <v>0</v>
      </c>
      <c r="D319" s="183">
        <f t="shared" si="252"/>
        <v>0</v>
      </c>
      <c r="E319" s="183">
        <f t="shared" si="252"/>
        <v>0</v>
      </c>
      <c r="F319" s="183">
        <f t="shared" si="252"/>
        <v>0</v>
      </c>
      <c r="G319" s="183">
        <f t="shared" si="252"/>
        <v>0</v>
      </c>
      <c r="H319" s="183">
        <f t="shared" si="252"/>
        <v>0</v>
      </c>
      <c r="I319" s="183">
        <f t="shared" si="252"/>
        <v>0</v>
      </c>
      <c r="J319" s="183">
        <f t="shared" si="252"/>
        <v>0</v>
      </c>
      <c r="K319" s="183">
        <f t="shared" si="252"/>
        <v>0</v>
      </c>
      <c r="L319" s="183">
        <f t="shared" si="252"/>
        <v>0</v>
      </c>
      <c r="M319" s="183">
        <f t="shared" si="252"/>
        <v>0</v>
      </c>
      <c r="N319" s="183">
        <f t="shared" si="252"/>
        <v>0</v>
      </c>
      <c r="O319" s="183">
        <f t="shared" si="252"/>
        <v>0</v>
      </c>
      <c r="P319" s="183">
        <f t="shared" si="252"/>
        <v>0</v>
      </c>
      <c r="Q319" s="183">
        <f t="shared" si="252"/>
        <v>0</v>
      </c>
      <c r="R319" s="183">
        <f t="shared" si="252"/>
        <v>0</v>
      </c>
      <c r="S319" s="183">
        <f t="shared" si="253"/>
        <v>0</v>
      </c>
      <c r="T319" s="183">
        <f t="shared" si="254"/>
        <v>0</v>
      </c>
      <c r="U319" s="183">
        <f t="shared" si="254"/>
        <v>0</v>
      </c>
      <c r="V319" s="183">
        <f t="shared" si="254"/>
        <v>0</v>
      </c>
      <c r="W319" s="183">
        <f t="shared" si="254"/>
        <v>0</v>
      </c>
      <c r="X319" s="183">
        <f t="shared" si="254"/>
        <v>0</v>
      </c>
      <c r="Y319" s="183">
        <f t="shared" si="254"/>
        <v>0</v>
      </c>
      <c r="Z319" s="183">
        <f t="shared" si="254"/>
        <v>0</v>
      </c>
      <c r="AA319" s="183">
        <f t="shared" si="253"/>
        <v>0</v>
      </c>
      <c r="AB319" s="183">
        <f t="shared" si="253"/>
        <v>0</v>
      </c>
      <c r="AC319" s="183">
        <f t="shared" si="253"/>
        <v>0</v>
      </c>
      <c r="AD319" s="183">
        <f t="shared" si="253"/>
        <v>0</v>
      </c>
      <c r="AE319" s="183">
        <f t="shared" si="253"/>
        <v>0</v>
      </c>
      <c r="AF319" s="196">
        <f t="shared" si="253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252"/>
        <v>0</v>
      </c>
      <c r="D320" s="183">
        <f t="shared" si="252"/>
        <v>0</v>
      </c>
      <c r="E320" s="183">
        <f t="shared" si="252"/>
        <v>0</v>
      </c>
      <c r="F320" s="183">
        <f t="shared" si="252"/>
        <v>0</v>
      </c>
      <c r="G320" s="183">
        <f t="shared" si="252"/>
        <v>0</v>
      </c>
      <c r="H320" s="183">
        <f t="shared" si="252"/>
        <v>0</v>
      </c>
      <c r="I320" s="183">
        <f t="shared" si="252"/>
        <v>0</v>
      </c>
      <c r="J320" s="183">
        <f t="shared" si="252"/>
        <v>0</v>
      </c>
      <c r="K320" s="183">
        <f t="shared" si="252"/>
        <v>0</v>
      </c>
      <c r="L320" s="183">
        <f t="shared" si="252"/>
        <v>0</v>
      </c>
      <c r="M320" s="183">
        <f t="shared" si="252"/>
        <v>0</v>
      </c>
      <c r="N320" s="183">
        <f t="shared" si="252"/>
        <v>0</v>
      </c>
      <c r="O320" s="183">
        <f t="shared" si="252"/>
        <v>0</v>
      </c>
      <c r="P320" s="183">
        <f t="shared" si="252"/>
        <v>0</v>
      </c>
      <c r="Q320" s="183">
        <f t="shared" si="252"/>
        <v>0</v>
      </c>
      <c r="R320" s="183">
        <f t="shared" si="252"/>
        <v>0</v>
      </c>
      <c r="S320" s="183">
        <f t="shared" si="253"/>
        <v>0</v>
      </c>
      <c r="T320" s="183">
        <f t="shared" si="254"/>
        <v>0</v>
      </c>
      <c r="U320" s="183">
        <f t="shared" si="254"/>
        <v>0</v>
      </c>
      <c r="V320" s="183">
        <f t="shared" si="254"/>
        <v>0</v>
      </c>
      <c r="W320" s="183">
        <f t="shared" si="254"/>
        <v>0</v>
      </c>
      <c r="X320" s="183">
        <f t="shared" si="254"/>
        <v>0</v>
      </c>
      <c r="Y320" s="183">
        <f t="shared" si="254"/>
        <v>0</v>
      </c>
      <c r="Z320" s="183">
        <f t="shared" si="254"/>
        <v>0</v>
      </c>
      <c r="AA320" s="183">
        <f t="shared" si="253"/>
        <v>0</v>
      </c>
      <c r="AB320" s="183">
        <f t="shared" si="253"/>
        <v>0</v>
      </c>
      <c r="AC320" s="183">
        <f t="shared" si="253"/>
        <v>0</v>
      </c>
      <c r="AD320" s="183">
        <f t="shared" si="253"/>
        <v>0</v>
      </c>
      <c r="AE320" s="183">
        <f t="shared" si="253"/>
        <v>0</v>
      </c>
      <c r="AF320" s="196">
        <f t="shared" si="253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252"/>
        <v>0</v>
      </c>
      <c r="D321" s="183">
        <f t="shared" si="252"/>
        <v>0</v>
      </c>
      <c r="E321" s="183">
        <f t="shared" si="252"/>
        <v>0</v>
      </c>
      <c r="F321" s="183">
        <f t="shared" si="252"/>
        <v>0</v>
      </c>
      <c r="G321" s="183">
        <f t="shared" si="252"/>
        <v>0</v>
      </c>
      <c r="H321" s="183">
        <f t="shared" si="252"/>
        <v>0</v>
      </c>
      <c r="I321" s="183">
        <f t="shared" si="252"/>
        <v>0</v>
      </c>
      <c r="J321" s="183">
        <f t="shared" si="252"/>
        <v>0</v>
      </c>
      <c r="K321" s="183">
        <f t="shared" si="252"/>
        <v>0</v>
      </c>
      <c r="L321" s="183">
        <f t="shared" si="252"/>
        <v>0</v>
      </c>
      <c r="M321" s="183">
        <f t="shared" si="252"/>
        <v>0</v>
      </c>
      <c r="N321" s="183">
        <f t="shared" si="252"/>
        <v>0</v>
      </c>
      <c r="O321" s="183">
        <f t="shared" si="252"/>
        <v>0</v>
      </c>
      <c r="P321" s="183">
        <f t="shared" si="252"/>
        <v>0</v>
      </c>
      <c r="Q321" s="183">
        <f t="shared" si="252"/>
        <v>0</v>
      </c>
      <c r="R321" s="183">
        <f t="shared" si="252"/>
        <v>0</v>
      </c>
      <c r="S321" s="183">
        <f t="shared" si="253"/>
        <v>0</v>
      </c>
      <c r="T321" s="183">
        <f t="shared" si="254"/>
        <v>0</v>
      </c>
      <c r="U321" s="183">
        <f t="shared" si="254"/>
        <v>0</v>
      </c>
      <c r="V321" s="183">
        <f t="shared" si="254"/>
        <v>0</v>
      </c>
      <c r="W321" s="183">
        <f t="shared" si="254"/>
        <v>0</v>
      </c>
      <c r="X321" s="183">
        <f t="shared" si="254"/>
        <v>0</v>
      </c>
      <c r="Y321" s="183">
        <f t="shared" si="254"/>
        <v>0</v>
      </c>
      <c r="Z321" s="183">
        <f t="shared" si="254"/>
        <v>0</v>
      </c>
      <c r="AA321" s="183">
        <f t="shared" si="253"/>
        <v>0</v>
      </c>
      <c r="AB321" s="183">
        <f t="shared" si="253"/>
        <v>0</v>
      </c>
      <c r="AC321" s="183">
        <f t="shared" si="253"/>
        <v>0</v>
      </c>
      <c r="AD321" s="183">
        <f t="shared" si="253"/>
        <v>0</v>
      </c>
      <c r="AE321" s="183">
        <f t="shared" si="253"/>
        <v>0</v>
      </c>
      <c r="AF321" s="196">
        <f t="shared" si="253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252"/>
        <v>0</v>
      </c>
      <c r="D322" s="183">
        <f t="shared" si="252"/>
        <v>0</v>
      </c>
      <c r="E322" s="183">
        <f t="shared" si="252"/>
        <v>0</v>
      </c>
      <c r="F322" s="183">
        <f t="shared" si="252"/>
        <v>0</v>
      </c>
      <c r="G322" s="183">
        <f t="shared" si="252"/>
        <v>0</v>
      </c>
      <c r="H322" s="183">
        <f t="shared" si="252"/>
        <v>0</v>
      </c>
      <c r="I322" s="183">
        <f t="shared" si="252"/>
        <v>0</v>
      </c>
      <c r="J322" s="183">
        <f t="shared" si="252"/>
        <v>0</v>
      </c>
      <c r="K322" s="183">
        <f t="shared" si="252"/>
        <v>0</v>
      </c>
      <c r="L322" s="183">
        <f t="shared" si="252"/>
        <v>0</v>
      </c>
      <c r="M322" s="183">
        <f t="shared" si="252"/>
        <v>0</v>
      </c>
      <c r="N322" s="183">
        <f t="shared" si="252"/>
        <v>0</v>
      </c>
      <c r="O322" s="183">
        <f t="shared" si="252"/>
        <v>0</v>
      </c>
      <c r="P322" s="183">
        <f t="shared" si="252"/>
        <v>0</v>
      </c>
      <c r="Q322" s="183">
        <f t="shared" si="252"/>
        <v>0</v>
      </c>
      <c r="R322" s="183">
        <f t="shared" si="252"/>
        <v>0</v>
      </c>
      <c r="S322" s="183">
        <f t="shared" si="253"/>
        <v>0</v>
      </c>
      <c r="T322" s="183">
        <f t="shared" si="254"/>
        <v>0</v>
      </c>
      <c r="U322" s="183">
        <f t="shared" si="254"/>
        <v>0</v>
      </c>
      <c r="V322" s="183">
        <f t="shared" si="254"/>
        <v>0</v>
      </c>
      <c r="W322" s="183">
        <f t="shared" si="254"/>
        <v>0</v>
      </c>
      <c r="X322" s="183">
        <f t="shared" si="254"/>
        <v>0</v>
      </c>
      <c r="Y322" s="183">
        <f t="shared" si="254"/>
        <v>0</v>
      </c>
      <c r="Z322" s="183">
        <f t="shared" si="254"/>
        <v>0</v>
      </c>
      <c r="AA322" s="183">
        <f t="shared" si="253"/>
        <v>0</v>
      </c>
      <c r="AB322" s="183">
        <f t="shared" si="253"/>
        <v>0</v>
      </c>
      <c r="AC322" s="183">
        <f t="shared" si="253"/>
        <v>0</v>
      </c>
      <c r="AD322" s="183">
        <f t="shared" si="253"/>
        <v>0</v>
      </c>
      <c r="AE322" s="183">
        <f t="shared" si="253"/>
        <v>0</v>
      </c>
      <c r="AF322" s="196">
        <f t="shared" si="253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252"/>
        <v>0</v>
      </c>
      <c r="D323" s="183">
        <f t="shared" si="252"/>
        <v>0</v>
      </c>
      <c r="E323" s="183">
        <f t="shared" si="252"/>
        <v>0</v>
      </c>
      <c r="F323" s="183">
        <f t="shared" si="252"/>
        <v>0</v>
      </c>
      <c r="G323" s="183">
        <f t="shared" si="252"/>
        <v>0</v>
      </c>
      <c r="H323" s="183">
        <f t="shared" si="252"/>
        <v>0</v>
      </c>
      <c r="I323" s="183">
        <f t="shared" si="252"/>
        <v>0</v>
      </c>
      <c r="J323" s="183">
        <f t="shared" si="252"/>
        <v>0</v>
      </c>
      <c r="K323" s="183">
        <f t="shared" si="252"/>
        <v>0</v>
      </c>
      <c r="L323" s="183">
        <f t="shared" si="252"/>
        <v>0</v>
      </c>
      <c r="M323" s="183">
        <f t="shared" si="252"/>
        <v>0</v>
      </c>
      <c r="N323" s="183">
        <f t="shared" si="252"/>
        <v>0</v>
      </c>
      <c r="O323" s="183">
        <f t="shared" si="252"/>
        <v>0</v>
      </c>
      <c r="P323" s="183">
        <f t="shared" si="252"/>
        <v>0</v>
      </c>
      <c r="Q323" s="183">
        <f t="shared" si="252"/>
        <v>0</v>
      </c>
      <c r="R323" s="183">
        <f t="shared" si="252"/>
        <v>0</v>
      </c>
      <c r="S323" s="183">
        <f t="shared" si="253"/>
        <v>0</v>
      </c>
      <c r="T323" s="183">
        <f t="shared" si="254"/>
        <v>0</v>
      </c>
      <c r="U323" s="183">
        <f t="shared" si="254"/>
        <v>0</v>
      </c>
      <c r="V323" s="183">
        <f t="shared" si="254"/>
        <v>0</v>
      </c>
      <c r="W323" s="183">
        <f t="shared" si="254"/>
        <v>0</v>
      </c>
      <c r="X323" s="183">
        <f t="shared" si="254"/>
        <v>0</v>
      </c>
      <c r="Y323" s="183">
        <f t="shared" si="254"/>
        <v>0</v>
      </c>
      <c r="Z323" s="183">
        <f t="shared" si="254"/>
        <v>0</v>
      </c>
      <c r="AA323" s="183">
        <f t="shared" si="253"/>
        <v>0</v>
      </c>
      <c r="AB323" s="183">
        <f t="shared" si="253"/>
        <v>0</v>
      </c>
      <c r="AC323" s="183">
        <f t="shared" si="253"/>
        <v>0</v>
      </c>
      <c r="AD323" s="183">
        <f t="shared" si="253"/>
        <v>0</v>
      </c>
      <c r="AE323" s="183">
        <f t="shared" si="253"/>
        <v>0</v>
      </c>
      <c r="AF323" s="196">
        <f t="shared" si="253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252"/>
        <v>0</v>
      </c>
      <c r="D324" s="183">
        <f t="shared" si="252"/>
        <v>0</v>
      </c>
      <c r="E324" s="183">
        <f t="shared" si="252"/>
        <v>0</v>
      </c>
      <c r="F324" s="183">
        <f t="shared" si="252"/>
        <v>0</v>
      </c>
      <c r="G324" s="183">
        <f t="shared" si="252"/>
        <v>0</v>
      </c>
      <c r="H324" s="183">
        <f t="shared" si="252"/>
        <v>0</v>
      </c>
      <c r="I324" s="183">
        <f t="shared" si="252"/>
        <v>0</v>
      </c>
      <c r="J324" s="183">
        <f t="shared" si="252"/>
        <v>0</v>
      </c>
      <c r="K324" s="183">
        <f t="shared" si="252"/>
        <v>0</v>
      </c>
      <c r="L324" s="183">
        <f t="shared" si="252"/>
        <v>0</v>
      </c>
      <c r="M324" s="183">
        <f t="shared" si="252"/>
        <v>0</v>
      </c>
      <c r="N324" s="183">
        <f t="shared" si="252"/>
        <v>0</v>
      </c>
      <c r="O324" s="183">
        <f t="shared" si="252"/>
        <v>0</v>
      </c>
      <c r="P324" s="183">
        <f t="shared" si="252"/>
        <v>0</v>
      </c>
      <c r="Q324" s="183">
        <f t="shared" si="252"/>
        <v>0</v>
      </c>
      <c r="R324" s="183">
        <f t="shared" si="252"/>
        <v>0</v>
      </c>
      <c r="S324" s="183">
        <f t="shared" si="253"/>
        <v>0</v>
      </c>
      <c r="T324" s="183">
        <f t="shared" si="254"/>
        <v>0</v>
      </c>
      <c r="U324" s="183">
        <f t="shared" si="254"/>
        <v>0</v>
      </c>
      <c r="V324" s="183">
        <f t="shared" si="254"/>
        <v>0</v>
      </c>
      <c r="W324" s="183">
        <f t="shared" si="254"/>
        <v>0</v>
      </c>
      <c r="X324" s="183">
        <f t="shared" si="254"/>
        <v>0</v>
      </c>
      <c r="Y324" s="183">
        <f t="shared" si="254"/>
        <v>0</v>
      </c>
      <c r="Z324" s="183">
        <f t="shared" si="254"/>
        <v>0</v>
      </c>
      <c r="AA324" s="183">
        <f t="shared" si="253"/>
        <v>0</v>
      </c>
      <c r="AB324" s="183">
        <f t="shared" si="253"/>
        <v>0</v>
      </c>
      <c r="AC324" s="183">
        <f t="shared" si="253"/>
        <v>0</v>
      </c>
      <c r="AD324" s="183">
        <f t="shared" si="253"/>
        <v>0</v>
      </c>
      <c r="AE324" s="183">
        <f t="shared" si="253"/>
        <v>0</v>
      </c>
      <c r="AF324" s="196">
        <f t="shared" si="253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252"/>
        <v>0</v>
      </c>
      <c r="D325" s="183">
        <f t="shared" si="252"/>
        <v>0</v>
      </c>
      <c r="E325" s="183">
        <f t="shared" si="252"/>
        <v>0</v>
      </c>
      <c r="F325" s="183">
        <f t="shared" si="252"/>
        <v>0</v>
      </c>
      <c r="G325" s="183">
        <f t="shared" si="252"/>
        <v>0</v>
      </c>
      <c r="H325" s="183">
        <f t="shared" si="252"/>
        <v>0</v>
      </c>
      <c r="I325" s="183">
        <f t="shared" si="252"/>
        <v>0</v>
      </c>
      <c r="J325" s="183">
        <f t="shared" si="252"/>
        <v>0</v>
      </c>
      <c r="K325" s="183">
        <f t="shared" si="252"/>
        <v>0</v>
      </c>
      <c r="L325" s="183">
        <f t="shared" si="252"/>
        <v>0</v>
      </c>
      <c r="M325" s="183">
        <f t="shared" si="252"/>
        <v>0</v>
      </c>
      <c r="N325" s="183">
        <f t="shared" si="252"/>
        <v>0</v>
      </c>
      <c r="O325" s="183">
        <f t="shared" si="252"/>
        <v>0</v>
      </c>
      <c r="P325" s="183">
        <f t="shared" si="252"/>
        <v>0</v>
      </c>
      <c r="Q325" s="183">
        <f t="shared" si="252"/>
        <v>0</v>
      </c>
      <c r="R325" s="183">
        <f t="shared" si="252"/>
        <v>0</v>
      </c>
      <c r="S325" s="183">
        <f t="shared" si="253"/>
        <v>0</v>
      </c>
      <c r="T325" s="183">
        <f t="shared" si="254"/>
        <v>0</v>
      </c>
      <c r="U325" s="183">
        <f t="shared" si="254"/>
        <v>0</v>
      </c>
      <c r="V325" s="183">
        <f t="shared" si="254"/>
        <v>0</v>
      </c>
      <c r="W325" s="183">
        <f t="shared" si="254"/>
        <v>0</v>
      </c>
      <c r="X325" s="183">
        <f t="shared" si="254"/>
        <v>0</v>
      </c>
      <c r="Y325" s="183">
        <f t="shared" si="254"/>
        <v>0</v>
      </c>
      <c r="Z325" s="183">
        <f t="shared" si="254"/>
        <v>0</v>
      </c>
      <c r="AA325" s="183">
        <f t="shared" si="253"/>
        <v>0</v>
      </c>
      <c r="AB325" s="183">
        <f t="shared" si="253"/>
        <v>0</v>
      </c>
      <c r="AC325" s="183">
        <f t="shared" si="253"/>
        <v>0</v>
      </c>
      <c r="AD325" s="183">
        <f t="shared" si="253"/>
        <v>0</v>
      </c>
      <c r="AE325" s="183">
        <f t="shared" si="253"/>
        <v>0</v>
      </c>
      <c r="AF325" s="196">
        <f t="shared" si="253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252"/>
        <v>0</v>
      </c>
      <c r="D326" s="183">
        <f t="shared" si="252"/>
        <v>0</v>
      </c>
      <c r="E326" s="183">
        <f t="shared" si="252"/>
        <v>0</v>
      </c>
      <c r="F326" s="183">
        <f t="shared" si="252"/>
        <v>0</v>
      </c>
      <c r="G326" s="183">
        <f t="shared" si="252"/>
        <v>0</v>
      </c>
      <c r="H326" s="183">
        <f t="shared" si="252"/>
        <v>0</v>
      </c>
      <c r="I326" s="183">
        <f t="shared" si="252"/>
        <v>0</v>
      </c>
      <c r="J326" s="183">
        <f t="shared" si="252"/>
        <v>0</v>
      </c>
      <c r="K326" s="183">
        <f t="shared" si="252"/>
        <v>0</v>
      </c>
      <c r="L326" s="183">
        <f t="shared" si="252"/>
        <v>0</v>
      </c>
      <c r="M326" s="183">
        <f t="shared" si="252"/>
        <v>0</v>
      </c>
      <c r="N326" s="183">
        <f t="shared" si="252"/>
        <v>0</v>
      </c>
      <c r="O326" s="183">
        <f t="shared" si="252"/>
        <v>0</v>
      </c>
      <c r="P326" s="183">
        <f t="shared" si="252"/>
        <v>0</v>
      </c>
      <c r="Q326" s="183">
        <f t="shared" si="252"/>
        <v>0</v>
      </c>
      <c r="R326" s="183">
        <f t="shared" si="252"/>
        <v>0</v>
      </c>
      <c r="S326" s="183">
        <f t="shared" si="253"/>
        <v>0</v>
      </c>
      <c r="T326" s="183">
        <f t="shared" si="254"/>
        <v>0</v>
      </c>
      <c r="U326" s="183">
        <f t="shared" si="254"/>
        <v>0</v>
      </c>
      <c r="V326" s="183">
        <f t="shared" si="254"/>
        <v>0</v>
      </c>
      <c r="W326" s="183">
        <f t="shared" si="254"/>
        <v>0</v>
      </c>
      <c r="X326" s="183">
        <f t="shared" si="254"/>
        <v>0</v>
      </c>
      <c r="Y326" s="183">
        <f t="shared" si="254"/>
        <v>0</v>
      </c>
      <c r="Z326" s="183">
        <f t="shared" si="254"/>
        <v>0</v>
      </c>
      <c r="AA326" s="183">
        <f t="shared" si="253"/>
        <v>0</v>
      </c>
      <c r="AB326" s="183">
        <f t="shared" si="253"/>
        <v>0</v>
      </c>
      <c r="AC326" s="183">
        <f t="shared" si="253"/>
        <v>0</v>
      </c>
      <c r="AD326" s="183">
        <f t="shared" si="253"/>
        <v>0</v>
      </c>
      <c r="AE326" s="183">
        <f t="shared" si="253"/>
        <v>0</v>
      </c>
      <c r="AF326" s="196">
        <f t="shared" si="253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252"/>
        <v>0</v>
      </c>
      <c r="D327" s="183">
        <f t="shared" si="252"/>
        <v>0</v>
      </c>
      <c r="E327" s="183">
        <f t="shared" si="252"/>
        <v>0</v>
      </c>
      <c r="F327" s="183">
        <f t="shared" si="252"/>
        <v>0</v>
      </c>
      <c r="G327" s="183">
        <f t="shared" si="252"/>
        <v>0</v>
      </c>
      <c r="H327" s="183">
        <f t="shared" si="252"/>
        <v>0</v>
      </c>
      <c r="I327" s="183">
        <f t="shared" si="252"/>
        <v>0</v>
      </c>
      <c r="J327" s="183">
        <f t="shared" si="252"/>
        <v>0</v>
      </c>
      <c r="K327" s="183">
        <f t="shared" si="252"/>
        <v>0</v>
      </c>
      <c r="L327" s="183">
        <f t="shared" si="252"/>
        <v>0</v>
      </c>
      <c r="M327" s="183">
        <f t="shared" si="252"/>
        <v>0</v>
      </c>
      <c r="N327" s="183">
        <f t="shared" si="252"/>
        <v>0</v>
      </c>
      <c r="O327" s="183">
        <f t="shared" si="252"/>
        <v>0</v>
      </c>
      <c r="P327" s="183">
        <f t="shared" si="252"/>
        <v>0</v>
      </c>
      <c r="Q327" s="183">
        <f t="shared" si="252"/>
        <v>0</v>
      </c>
      <c r="R327" s="183">
        <f t="shared" si="252"/>
        <v>0</v>
      </c>
      <c r="S327" s="183">
        <f t="shared" si="253"/>
        <v>0</v>
      </c>
      <c r="T327" s="183">
        <f t="shared" si="254"/>
        <v>0</v>
      </c>
      <c r="U327" s="183">
        <f t="shared" si="254"/>
        <v>0</v>
      </c>
      <c r="V327" s="183">
        <f t="shared" si="254"/>
        <v>0</v>
      </c>
      <c r="W327" s="183">
        <f t="shared" si="254"/>
        <v>0</v>
      </c>
      <c r="X327" s="183">
        <f t="shared" si="254"/>
        <v>0</v>
      </c>
      <c r="Y327" s="183">
        <f t="shared" si="254"/>
        <v>0</v>
      </c>
      <c r="Z327" s="183">
        <f t="shared" si="254"/>
        <v>0</v>
      </c>
      <c r="AA327" s="183">
        <f t="shared" si="253"/>
        <v>0</v>
      </c>
      <c r="AB327" s="183">
        <f t="shared" si="253"/>
        <v>0</v>
      </c>
      <c r="AC327" s="183">
        <f t="shared" si="253"/>
        <v>0</v>
      </c>
      <c r="AD327" s="183">
        <f t="shared" si="253"/>
        <v>0</v>
      </c>
      <c r="AE327" s="183">
        <f t="shared" si="253"/>
        <v>0</v>
      </c>
      <c r="AF327" s="196">
        <f t="shared" si="253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252"/>
        <v>0</v>
      </c>
      <c r="D328" s="183">
        <f t="shared" si="252"/>
        <v>0</v>
      </c>
      <c r="E328" s="183">
        <f t="shared" si="252"/>
        <v>0</v>
      </c>
      <c r="F328" s="183">
        <f t="shared" si="252"/>
        <v>0</v>
      </c>
      <c r="G328" s="183">
        <f t="shared" si="252"/>
        <v>0</v>
      </c>
      <c r="H328" s="183">
        <f t="shared" si="252"/>
        <v>0</v>
      </c>
      <c r="I328" s="183">
        <f t="shared" si="252"/>
        <v>0</v>
      </c>
      <c r="J328" s="183">
        <f t="shared" si="252"/>
        <v>0</v>
      </c>
      <c r="K328" s="183">
        <f t="shared" si="252"/>
        <v>0</v>
      </c>
      <c r="L328" s="183">
        <f t="shared" si="252"/>
        <v>0</v>
      </c>
      <c r="M328" s="183">
        <f t="shared" si="252"/>
        <v>0</v>
      </c>
      <c r="N328" s="183">
        <f t="shared" si="252"/>
        <v>0</v>
      </c>
      <c r="O328" s="183">
        <f t="shared" si="252"/>
        <v>0</v>
      </c>
      <c r="P328" s="183">
        <f t="shared" si="252"/>
        <v>0</v>
      </c>
      <c r="Q328" s="183">
        <f t="shared" si="252"/>
        <v>0</v>
      </c>
      <c r="R328" s="183">
        <f t="shared" ref="R328" si="255">Q328</f>
        <v>0</v>
      </c>
      <c r="S328" s="183">
        <f t="shared" si="253"/>
        <v>0</v>
      </c>
      <c r="T328" s="183">
        <f t="shared" si="254"/>
        <v>0</v>
      </c>
      <c r="U328" s="183">
        <f t="shared" si="254"/>
        <v>0</v>
      </c>
      <c r="V328" s="183">
        <f t="shared" si="254"/>
        <v>0</v>
      </c>
      <c r="W328" s="183">
        <f t="shared" si="254"/>
        <v>0</v>
      </c>
      <c r="X328" s="183">
        <f t="shared" si="254"/>
        <v>0</v>
      </c>
      <c r="Y328" s="183">
        <f t="shared" si="254"/>
        <v>0</v>
      </c>
      <c r="Z328" s="183">
        <f t="shared" si="254"/>
        <v>0</v>
      </c>
      <c r="AA328" s="183">
        <f t="shared" si="253"/>
        <v>0</v>
      </c>
      <c r="AB328" s="183">
        <f t="shared" si="253"/>
        <v>0</v>
      </c>
      <c r="AC328" s="183">
        <f t="shared" si="253"/>
        <v>0</v>
      </c>
      <c r="AD328" s="183">
        <f t="shared" si="253"/>
        <v>0</v>
      </c>
      <c r="AE328" s="183">
        <f t="shared" si="253"/>
        <v>0</v>
      </c>
      <c r="AF328" s="196">
        <f t="shared" si="253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256">B329</f>
        <v>0</v>
      </c>
      <c r="D329" s="183">
        <f t="shared" si="256"/>
        <v>0</v>
      </c>
      <c r="E329" s="183">
        <f t="shared" si="256"/>
        <v>0</v>
      </c>
      <c r="F329" s="183">
        <f t="shared" si="256"/>
        <v>0</v>
      </c>
      <c r="G329" s="183">
        <f t="shared" si="256"/>
        <v>0</v>
      </c>
      <c r="H329" s="183">
        <f t="shared" si="256"/>
        <v>0</v>
      </c>
      <c r="I329" s="183">
        <f t="shared" si="256"/>
        <v>0</v>
      </c>
      <c r="J329" s="183">
        <f t="shared" si="256"/>
        <v>0</v>
      </c>
      <c r="K329" s="183">
        <f t="shared" si="256"/>
        <v>0</v>
      </c>
      <c r="L329" s="183">
        <f t="shared" si="256"/>
        <v>0</v>
      </c>
      <c r="M329" s="183">
        <f t="shared" si="256"/>
        <v>0</v>
      </c>
      <c r="N329" s="183">
        <f t="shared" si="256"/>
        <v>0</v>
      </c>
      <c r="O329" s="183">
        <f t="shared" si="256"/>
        <v>0</v>
      </c>
      <c r="P329" s="183">
        <f t="shared" si="256"/>
        <v>0</v>
      </c>
      <c r="Q329" s="183">
        <f t="shared" si="256"/>
        <v>0</v>
      </c>
      <c r="R329" s="183">
        <f t="shared" si="256"/>
        <v>0</v>
      </c>
      <c r="S329" s="183">
        <f t="shared" si="253"/>
        <v>0</v>
      </c>
      <c r="T329" s="183">
        <f t="shared" si="254"/>
        <v>0</v>
      </c>
      <c r="U329" s="183">
        <f t="shared" si="254"/>
        <v>0</v>
      </c>
      <c r="V329" s="183">
        <f t="shared" si="254"/>
        <v>0</v>
      </c>
      <c r="W329" s="183">
        <f t="shared" si="254"/>
        <v>0</v>
      </c>
      <c r="X329" s="183">
        <f t="shared" si="254"/>
        <v>0</v>
      </c>
      <c r="Y329" s="183">
        <f t="shared" si="254"/>
        <v>0</v>
      </c>
      <c r="Z329" s="183">
        <f t="shared" si="254"/>
        <v>0</v>
      </c>
      <c r="AA329" s="183">
        <f t="shared" si="253"/>
        <v>0</v>
      </c>
      <c r="AB329" s="183">
        <f t="shared" si="253"/>
        <v>0</v>
      </c>
      <c r="AC329" s="183">
        <f t="shared" si="253"/>
        <v>0</v>
      </c>
      <c r="AD329" s="183">
        <f t="shared" si="253"/>
        <v>0</v>
      </c>
      <c r="AE329" s="183">
        <f t="shared" si="253"/>
        <v>0</v>
      </c>
      <c r="AF329" s="196">
        <f t="shared" si="253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256"/>
        <v>0</v>
      </c>
      <c r="D330" s="183">
        <f t="shared" si="256"/>
        <v>0</v>
      </c>
      <c r="E330" s="183">
        <f t="shared" si="256"/>
        <v>0</v>
      </c>
      <c r="F330" s="183">
        <f t="shared" si="256"/>
        <v>0</v>
      </c>
      <c r="G330" s="183">
        <f t="shared" si="256"/>
        <v>0</v>
      </c>
      <c r="H330" s="183">
        <f t="shared" si="256"/>
        <v>0</v>
      </c>
      <c r="I330" s="183">
        <f t="shared" si="256"/>
        <v>0</v>
      </c>
      <c r="J330" s="183">
        <f t="shared" si="256"/>
        <v>0</v>
      </c>
      <c r="K330" s="183">
        <f t="shared" si="256"/>
        <v>0</v>
      </c>
      <c r="L330" s="183">
        <f t="shared" si="256"/>
        <v>0</v>
      </c>
      <c r="M330" s="183">
        <f t="shared" si="256"/>
        <v>0</v>
      </c>
      <c r="N330" s="183">
        <f t="shared" si="256"/>
        <v>0</v>
      </c>
      <c r="O330" s="183">
        <f t="shared" si="256"/>
        <v>0</v>
      </c>
      <c r="P330" s="183">
        <f t="shared" si="256"/>
        <v>0</v>
      </c>
      <c r="Q330" s="183">
        <f t="shared" si="256"/>
        <v>0</v>
      </c>
      <c r="R330" s="183">
        <f t="shared" si="256"/>
        <v>0</v>
      </c>
      <c r="S330" s="183">
        <f t="shared" si="253"/>
        <v>0</v>
      </c>
      <c r="T330" s="183">
        <f t="shared" si="254"/>
        <v>0</v>
      </c>
      <c r="U330" s="183">
        <f t="shared" si="254"/>
        <v>0</v>
      </c>
      <c r="V330" s="183">
        <f t="shared" si="254"/>
        <v>0</v>
      </c>
      <c r="W330" s="183">
        <f t="shared" si="254"/>
        <v>0</v>
      </c>
      <c r="X330" s="183">
        <f t="shared" si="254"/>
        <v>0</v>
      </c>
      <c r="Y330" s="183">
        <f t="shared" si="254"/>
        <v>0</v>
      </c>
      <c r="Z330" s="183">
        <f t="shared" si="254"/>
        <v>0</v>
      </c>
      <c r="AA330" s="183">
        <f t="shared" si="253"/>
        <v>0</v>
      </c>
      <c r="AB330" s="183">
        <f t="shared" si="253"/>
        <v>0</v>
      </c>
      <c r="AC330" s="183">
        <f t="shared" si="253"/>
        <v>0</v>
      </c>
      <c r="AD330" s="183">
        <f t="shared" si="253"/>
        <v>0</v>
      </c>
      <c r="AE330" s="183">
        <f t="shared" si="253"/>
        <v>0</v>
      </c>
      <c r="AF330" s="196">
        <f t="shared" si="253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256"/>
        <v>0</v>
      </c>
      <c r="D331" s="183">
        <f t="shared" si="256"/>
        <v>0</v>
      </c>
      <c r="E331" s="183">
        <f t="shared" si="256"/>
        <v>0</v>
      </c>
      <c r="F331" s="183">
        <f t="shared" si="256"/>
        <v>0</v>
      </c>
      <c r="G331" s="183">
        <f t="shared" si="256"/>
        <v>0</v>
      </c>
      <c r="H331" s="183">
        <f t="shared" si="256"/>
        <v>0</v>
      </c>
      <c r="I331" s="183">
        <f t="shared" si="256"/>
        <v>0</v>
      </c>
      <c r="J331" s="183">
        <f t="shared" si="256"/>
        <v>0</v>
      </c>
      <c r="K331" s="183">
        <f t="shared" si="256"/>
        <v>0</v>
      </c>
      <c r="L331" s="183">
        <f t="shared" si="256"/>
        <v>0</v>
      </c>
      <c r="M331" s="183">
        <f t="shared" si="256"/>
        <v>0</v>
      </c>
      <c r="N331" s="183">
        <f t="shared" si="256"/>
        <v>0</v>
      </c>
      <c r="O331" s="183">
        <f t="shared" si="256"/>
        <v>0</v>
      </c>
      <c r="P331" s="183">
        <f t="shared" si="256"/>
        <v>0</v>
      </c>
      <c r="Q331" s="183">
        <f t="shared" si="256"/>
        <v>0</v>
      </c>
      <c r="R331" s="183">
        <f t="shared" si="256"/>
        <v>0</v>
      </c>
      <c r="S331" s="183">
        <f t="shared" si="253"/>
        <v>0</v>
      </c>
      <c r="T331" s="183">
        <f t="shared" si="254"/>
        <v>0</v>
      </c>
      <c r="U331" s="183">
        <f t="shared" si="254"/>
        <v>0</v>
      </c>
      <c r="V331" s="183">
        <f t="shared" si="254"/>
        <v>0</v>
      </c>
      <c r="W331" s="183">
        <f t="shared" si="254"/>
        <v>0</v>
      </c>
      <c r="X331" s="183">
        <f t="shared" si="254"/>
        <v>0</v>
      </c>
      <c r="Y331" s="183">
        <f t="shared" si="254"/>
        <v>0</v>
      </c>
      <c r="Z331" s="183">
        <f t="shared" si="254"/>
        <v>0</v>
      </c>
      <c r="AA331" s="183">
        <f t="shared" ref="V331:AF334" si="257">Z331</f>
        <v>0</v>
      </c>
      <c r="AB331" s="183">
        <f t="shared" si="257"/>
        <v>0</v>
      </c>
      <c r="AC331" s="183">
        <f t="shared" si="257"/>
        <v>0</v>
      </c>
      <c r="AD331" s="183">
        <f t="shared" si="257"/>
        <v>0</v>
      </c>
      <c r="AE331" s="183">
        <f t="shared" si="257"/>
        <v>0</v>
      </c>
      <c r="AF331" s="196">
        <f t="shared" si="257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256"/>
        <v>0</v>
      </c>
      <c r="D332" s="183">
        <f t="shared" si="256"/>
        <v>0</v>
      </c>
      <c r="E332" s="183">
        <f t="shared" si="256"/>
        <v>0</v>
      </c>
      <c r="F332" s="183">
        <f t="shared" si="256"/>
        <v>0</v>
      </c>
      <c r="G332" s="183">
        <f t="shared" si="256"/>
        <v>0</v>
      </c>
      <c r="H332" s="183">
        <f t="shared" si="256"/>
        <v>0</v>
      </c>
      <c r="I332" s="183">
        <f t="shared" si="256"/>
        <v>0</v>
      </c>
      <c r="J332" s="183">
        <f t="shared" si="256"/>
        <v>0</v>
      </c>
      <c r="K332" s="183">
        <f t="shared" si="256"/>
        <v>0</v>
      </c>
      <c r="L332" s="183">
        <f t="shared" si="256"/>
        <v>0</v>
      </c>
      <c r="M332" s="183">
        <f t="shared" si="256"/>
        <v>0</v>
      </c>
      <c r="N332" s="183">
        <f t="shared" si="256"/>
        <v>0</v>
      </c>
      <c r="O332" s="183">
        <f t="shared" si="256"/>
        <v>0</v>
      </c>
      <c r="P332" s="183">
        <f t="shared" si="256"/>
        <v>0</v>
      </c>
      <c r="Q332" s="183">
        <f t="shared" si="256"/>
        <v>0</v>
      </c>
      <c r="R332" s="183">
        <f t="shared" si="256"/>
        <v>0</v>
      </c>
      <c r="S332" s="183">
        <f t="shared" ref="S332:Z334" si="258">R332</f>
        <v>0</v>
      </c>
      <c r="T332" s="183">
        <f t="shared" si="258"/>
        <v>0</v>
      </c>
      <c r="U332" s="183">
        <f t="shared" si="258"/>
        <v>0</v>
      </c>
      <c r="V332" s="183">
        <f t="shared" si="258"/>
        <v>0</v>
      </c>
      <c r="W332" s="183">
        <f t="shared" si="258"/>
        <v>0</v>
      </c>
      <c r="X332" s="183">
        <f t="shared" si="258"/>
        <v>0</v>
      </c>
      <c r="Y332" s="183">
        <f t="shared" si="258"/>
        <v>0</v>
      </c>
      <c r="Z332" s="183">
        <f t="shared" si="258"/>
        <v>0</v>
      </c>
      <c r="AA332" s="183">
        <f t="shared" si="257"/>
        <v>0</v>
      </c>
      <c r="AB332" s="183">
        <f t="shared" si="257"/>
        <v>0</v>
      </c>
      <c r="AC332" s="183">
        <f t="shared" si="257"/>
        <v>0</v>
      </c>
      <c r="AD332" s="183">
        <f t="shared" si="257"/>
        <v>0</v>
      </c>
      <c r="AE332" s="183">
        <f t="shared" si="257"/>
        <v>0</v>
      </c>
      <c r="AF332" s="196">
        <f t="shared" si="257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256"/>
        <v>0</v>
      </c>
      <c r="D333" s="183">
        <f t="shared" si="256"/>
        <v>0</v>
      </c>
      <c r="E333" s="183">
        <f t="shared" si="256"/>
        <v>0</v>
      </c>
      <c r="F333" s="183">
        <f t="shared" si="256"/>
        <v>0</v>
      </c>
      <c r="G333" s="183">
        <f t="shared" si="256"/>
        <v>0</v>
      </c>
      <c r="H333" s="183">
        <f t="shared" si="256"/>
        <v>0</v>
      </c>
      <c r="I333" s="183">
        <f t="shared" si="256"/>
        <v>0</v>
      </c>
      <c r="J333" s="183">
        <f t="shared" si="256"/>
        <v>0</v>
      </c>
      <c r="K333" s="183">
        <f t="shared" si="256"/>
        <v>0</v>
      </c>
      <c r="L333" s="183">
        <f t="shared" si="256"/>
        <v>0</v>
      </c>
      <c r="M333" s="183">
        <f t="shared" si="256"/>
        <v>0</v>
      </c>
      <c r="N333" s="183">
        <f t="shared" si="256"/>
        <v>0</v>
      </c>
      <c r="O333" s="183">
        <f t="shared" si="256"/>
        <v>0</v>
      </c>
      <c r="P333" s="183">
        <f t="shared" si="256"/>
        <v>0</v>
      </c>
      <c r="Q333" s="183">
        <f t="shared" si="256"/>
        <v>0</v>
      </c>
      <c r="R333" s="183">
        <f t="shared" si="256"/>
        <v>0</v>
      </c>
      <c r="S333" s="183">
        <f t="shared" si="258"/>
        <v>0</v>
      </c>
      <c r="T333" s="183">
        <f t="shared" si="258"/>
        <v>0</v>
      </c>
      <c r="U333" s="183">
        <f t="shared" si="258"/>
        <v>0</v>
      </c>
      <c r="V333" s="183">
        <f t="shared" si="258"/>
        <v>0</v>
      </c>
      <c r="W333" s="183">
        <f t="shared" si="258"/>
        <v>0</v>
      </c>
      <c r="X333" s="183">
        <f t="shared" si="258"/>
        <v>0</v>
      </c>
      <c r="Y333" s="183">
        <f t="shared" si="258"/>
        <v>0</v>
      </c>
      <c r="Z333" s="183">
        <f t="shared" si="258"/>
        <v>0</v>
      </c>
      <c r="AA333" s="183">
        <f t="shared" si="257"/>
        <v>0</v>
      </c>
      <c r="AB333" s="183">
        <f t="shared" si="257"/>
        <v>0</v>
      </c>
      <c r="AC333" s="183">
        <f t="shared" si="257"/>
        <v>0</v>
      </c>
      <c r="AD333" s="183">
        <f t="shared" si="257"/>
        <v>0</v>
      </c>
      <c r="AE333" s="183">
        <f t="shared" si="257"/>
        <v>0</v>
      </c>
      <c r="AF333" s="196">
        <f t="shared" si="257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256"/>
        <v>0</v>
      </c>
      <c r="D334" s="186">
        <f t="shared" si="256"/>
        <v>0</v>
      </c>
      <c r="E334" s="186">
        <f t="shared" si="256"/>
        <v>0</v>
      </c>
      <c r="F334" s="186">
        <f t="shared" si="256"/>
        <v>0</v>
      </c>
      <c r="G334" s="186">
        <f t="shared" si="256"/>
        <v>0</v>
      </c>
      <c r="H334" s="186">
        <f t="shared" si="256"/>
        <v>0</v>
      </c>
      <c r="I334" s="186">
        <f t="shared" si="256"/>
        <v>0</v>
      </c>
      <c r="J334" s="186">
        <f t="shared" si="256"/>
        <v>0</v>
      </c>
      <c r="K334" s="186">
        <f t="shared" si="256"/>
        <v>0</v>
      </c>
      <c r="L334" s="186">
        <f t="shared" si="256"/>
        <v>0</v>
      </c>
      <c r="M334" s="186">
        <f t="shared" si="256"/>
        <v>0</v>
      </c>
      <c r="N334" s="186">
        <f t="shared" si="256"/>
        <v>0</v>
      </c>
      <c r="O334" s="186">
        <f t="shared" si="256"/>
        <v>0</v>
      </c>
      <c r="P334" s="186">
        <f t="shared" si="256"/>
        <v>0</v>
      </c>
      <c r="Q334" s="186">
        <f t="shared" si="256"/>
        <v>0</v>
      </c>
      <c r="R334" s="186">
        <f t="shared" si="256"/>
        <v>0</v>
      </c>
      <c r="S334" s="186">
        <f t="shared" si="258"/>
        <v>0</v>
      </c>
      <c r="T334" s="186">
        <f t="shared" si="258"/>
        <v>0</v>
      </c>
      <c r="U334" s="186">
        <f t="shared" si="258"/>
        <v>0</v>
      </c>
      <c r="V334" s="186">
        <f t="shared" si="258"/>
        <v>0</v>
      </c>
      <c r="W334" s="186">
        <f t="shared" si="258"/>
        <v>0</v>
      </c>
      <c r="X334" s="186">
        <f t="shared" si="258"/>
        <v>0</v>
      </c>
      <c r="Y334" s="186">
        <f t="shared" si="258"/>
        <v>0</v>
      </c>
      <c r="Z334" s="186">
        <f t="shared" si="258"/>
        <v>0</v>
      </c>
      <c r="AA334" s="186">
        <f t="shared" si="257"/>
        <v>0</v>
      </c>
      <c r="AB334" s="186">
        <f t="shared" si="257"/>
        <v>0</v>
      </c>
      <c r="AC334" s="186">
        <f t="shared" si="257"/>
        <v>0</v>
      </c>
      <c r="AD334" s="186">
        <f t="shared" si="257"/>
        <v>0</v>
      </c>
      <c r="AE334" s="186">
        <f t="shared" si="257"/>
        <v>0</v>
      </c>
      <c r="AF334" s="219">
        <f t="shared" si="257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v>0</v>
      </c>
      <c r="C335" s="189">
        <f t="shared" ref="C335:AF335" si="259">SUM(C204:C334)</f>
        <v>0</v>
      </c>
      <c r="D335" s="189">
        <f t="shared" si="259"/>
        <v>0</v>
      </c>
      <c r="E335" s="189">
        <f t="shared" si="259"/>
        <v>0</v>
      </c>
      <c r="F335" s="189">
        <f t="shared" si="259"/>
        <v>0</v>
      </c>
      <c r="G335" s="189">
        <f t="shared" si="259"/>
        <v>0</v>
      </c>
      <c r="H335" s="189">
        <f t="shared" si="259"/>
        <v>0</v>
      </c>
      <c r="I335" s="189">
        <f t="shared" si="259"/>
        <v>0</v>
      </c>
      <c r="J335" s="189">
        <f t="shared" si="259"/>
        <v>0</v>
      </c>
      <c r="K335" s="189">
        <f t="shared" si="259"/>
        <v>0</v>
      </c>
      <c r="L335" s="189">
        <f t="shared" si="259"/>
        <v>0</v>
      </c>
      <c r="M335" s="189">
        <f t="shared" si="259"/>
        <v>0</v>
      </c>
      <c r="N335" s="189">
        <f t="shared" si="259"/>
        <v>0</v>
      </c>
      <c r="O335" s="189">
        <f t="shared" si="259"/>
        <v>0</v>
      </c>
      <c r="P335" s="189">
        <f t="shared" si="259"/>
        <v>0</v>
      </c>
      <c r="Q335" s="189">
        <f t="shared" si="259"/>
        <v>0</v>
      </c>
      <c r="R335" s="189">
        <f t="shared" si="259"/>
        <v>0</v>
      </c>
      <c r="S335" s="189">
        <f t="shared" si="259"/>
        <v>0</v>
      </c>
      <c r="T335" s="189">
        <f t="shared" ref="T335:U335" si="260">SUM(T204:T334)</f>
        <v>0</v>
      </c>
      <c r="U335" s="189">
        <f t="shared" si="260"/>
        <v>0</v>
      </c>
      <c r="V335" s="189">
        <f t="shared" ref="V335:W335" si="261">SUM(V204:V334)</f>
        <v>0</v>
      </c>
      <c r="W335" s="189">
        <f t="shared" si="261"/>
        <v>0</v>
      </c>
      <c r="X335" s="189">
        <f t="shared" ref="X335:Y335" si="262">SUM(X204:X334)</f>
        <v>0</v>
      </c>
      <c r="Y335" s="189">
        <f t="shared" si="262"/>
        <v>0</v>
      </c>
      <c r="Z335" s="189">
        <f t="shared" ref="Z335" si="263">SUM(Z204:Z334)</f>
        <v>0</v>
      </c>
      <c r="AA335" s="189">
        <f t="shared" si="259"/>
        <v>0</v>
      </c>
      <c r="AB335" s="189">
        <f t="shared" si="259"/>
        <v>0</v>
      </c>
      <c r="AC335" s="189">
        <f t="shared" si="259"/>
        <v>0</v>
      </c>
      <c r="AD335" s="189">
        <f t="shared" si="259"/>
        <v>0</v>
      </c>
      <c r="AE335" s="189">
        <f t="shared" si="259"/>
        <v>0</v>
      </c>
      <c r="AF335" s="221">
        <f t="shared" si="259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264">B337</f>
        <v>0</v>
      </c>
      <c r="D337" s="181">
        <f t="shared" si="264"/>
        <v>0</v>
      </c>
      <c r="E337" s="181">
        <f t="shared" si="264"/>
        <v>0</v>
      </c>
      <c r="F337" s="181">
        <f t="shared" si="264"/>
        <v>0</v>
      </c>
      <c r="G337" s="181">
        <f t="shared" si="264"/>
        <v>0</v>
      </c>
      <c r="H337" s="181">
        <f t="shared" si="264"/>
        <v>0</v>
      </c>
      <c r="I337" s="181">
        <f t="shared" si="264"/>
        <v>0</v>
      </c>
      <c r="J337" s="181">
        <f t="shared" si="264"/>
        <v>0</v>
      </c>
      <c r="K337" s="181">
        <f t="shared" si="264"/>
        <v>0</v>
      </c>
      <c r="L337" s="181">
        <f t="shared" si="264"/>
        <v>0</v>
      </c>
      <c r="M337" s="181">
        <f t="shared" si="264"/>
        <v>0</v>
      </c>
      <c r="N337" s="181">
        <f t="shared" si="264"/>
        <v>0</v>
      </c>
      <c r="O337" s="181">
        <f t="shared" si="264"/>
        <v>0</v>
      </c>
      <c r="P337" s="181">
        <f t="shared" si="264"/>
        <v>0</v>
      </c>
      <c r="Q337" s="181">
        <f t="shared" si="264"/>
        <v>0</v>
      </c>
      <c r="R337" s="181">
        <f t="shared" si="264"/>
        <v>0</v>
      </c>
      <c r="S337" s="181">
        <f t="shared" ref="S337:AF338" si="265">R337</f>
        <v>0</v>
      </c>
      <c r="T337" s="181">
        <f t="shared" si="265"/>
        <v>0</v>
      </c>
      <c r="U337" s="181">
        <f t="shared" si="265"/>
        <v>0</v>
      </c>
      <c r="V337" s="181">
        <f t="shared" si="265"/>
        <v>0</v>
      </c>
      <c r="W337" s="181">
        <f t="shared" si="265"/>
        <v>0</v>
      </c>
      <c r="X337" s="181">
        <f t="shared" si="265"/>
        <v>0</v>
      </c>
      <c r="Y337" s="181">
        <f t="shared" si="265"/>
        <v>0</v>
      </c>
      <c r="Z337" s="181">
        <f t="shared" si="265"/>
        <v>0</v>
      </c>
      <c r="AA337" s="181">
        <f t="shared" si="265"/>
        <v>0</v>
      </c>
      <c r="AB337" s="181">
        <f t="shared" si="265"/>
        <v>0</v>
      </c>
      <c r="AC337" s="181">
        <f t="shared" si="265"/>
        <v>0</v>
      </c>
      <c r="AD337" s="181">
        <f t="shared" si="265"/>
        <v>0</v>
      </c>
      <c r="AE337" s="181">
        <f t="shared" si="265"/>
        <v>0</v>
      </c>
      <c r="AF337" s="194">
        <f t="shared" si="265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264"/>
        <v>0</v>
      </c>
      <c r="D338" s="186">
        <f t="shared" si="264"/>
        <v>0</v>
      </c>
      <c r="E338" s="186">
        <f t="shared" si="264"/>
        <v>0</v>
      </c>
      <c r="F338" s="186">
        <f t="shared" si="264"/>
        <v>0</v>
      </c>
      <c r="G338" s="186">
        <f t="shared" si="264"/>
        <v>0</v>
      </c>
      <c r="H338" s="186">
        <f t="shared" si="264"/>
        <v>0</v>
      </c>
      <c r="I338" s="186">
        <f t="shared" si="264"/>
        <v>0</v>
      </c>
      <c r="J338" s="186">
        <f t="shared" si="264"/>
        <v>0</v>
      </c>
      <c r="K338" s="186">
        <f t="shared" si="264"/>
        <v>0</v>
      </c>
      <c r="L338" s="186">
        <f t="shared" si="264"/>
        <v>0</v>
      </c>
      <c r="M338" s="186">
        <f t="shared" si="264"/>
        <v>0</v>
      </c>
      <c r="N338" s="186">
        <f t="shared" si="264"/>
        <v>0</v>
      </c>
      <c r="O338" s="186">
        <f t="shared" si="264"/>
        <v>0</v>
      </c>
      <c r="P338" s="186">
        <f t="shared" si="264"/>
        <v>0</v>
      </c>
      <c r="Q338" s="186">
        <f t="shared" si="264"/>
        <v>0</v>
      </c>
      <c r="R338" s="186">
        <f t="shared" si="264"/>
        <v>0</v>
      </c>
      <c r="S338" s="186">
        <f t="shared" si="265"/>
        <v>0</v>
      </c>
      <c r="T338" s="186">
        <f t="shared" si="265"/>
        <v>0</v>
      </c>
      <c r="U338" s="186">
        <f t="shared" si="265"/>
        <v>0</v>
      </c>
      <c r="V338" s="186">
        <f t="shared" si="265"/>
        <v>0</v>
      </c>
      <c r="W338" s="186">
        <f t="shared" si="265"/>
        <v>0</v>
      </c>
      <c r="X338" s="186">
        <f t="shared" si="265"/>
        <v>0</v>
      </c>
      <c r="Y338" s="186">
        <f t="shared" si="265"/>
        <v>0</v>
      </c>
      <c r="Z338" s="186">
        <f t="shared" si="265"/>
        <v>0</v>
      </c>
      <c r="AA338" s="186">
        <f t="shared" si="265"/>
        <v>0</v>
      </c>
      <c r="AB338" s="186">
        <f t="shared" si="265"/>
        <v>0</v>
      </c>
      <c r="AC338" s="186">
        <f t="shared" si="265"/>
        <v>0</v>
      </c>
      <c r="AD338" s="186">
        <f t="shared" si="265"/>
        <v>0</v>
      </c>
      <c r="AE338" s="186">
        <f t="shared" si="265"/>
        <v>0</v>
      </c>
      <c r="AF338" s="219">
        <f t="shared" si="265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v>0</v>
      </c>
      <c r="C339" s="189">
        <f t="shared" ref="C339:AF339" si="266">SUM(C208:C338)</f>
        <v>0</v>
      </c>
      <c r="D339" s="189">
        <f t="shared" si="266"/>
        <v>0</v>
      </c>
      <c r="E339" s="189">
        <f t="shared" si="266"/>
        <v>0</v>
      </c>
      <c r="F339" s="189">
        <f t="shared" si="266"/>
        <v>0</v>
      </c>
      <c r="G339" s="189">
        <f t="shared" si="266"/>
        <v>0</v>
      </c>
      <c r="H339" s="189">
        <f t="shared" si="266"/>
        <v>0</v>
      </c>
      <c r="I339" s="189">
        <f t="shared" si="266"/>
        <v>0</v>
      </c>
      <c r="J339" s="189">
        <f t="shared" si="266"/>
        <v>0</v>
      </c>
      <c r="K339" s="189">
        <f t="shared" si="266"/>
        <v>0</v>
      </c>
      <c r="L339" s="189">
        <f t="shared" si="266"/>
        <v>0</v>
      </c>
      <c r="M339" s="189">
        <f t="shared" si="266"/>
        <v>0</v>
      </c>
      <c r="N339" s="189">
        <f t="shared" si="266"/>
        <v>0</v>
      </c>
      <c r="O339" s="189">
        <f t="shared" si="266"/>
        <v>0</v>
      </c>
      <c r="P339" s="189">
        <f t="shared" si="266"/>
        <v>0</v>
      </c>
      <c r="Q339" s="189">
        <f t="shared" si="266"/>
        <v>0</v>
      </c>
      <c r="R339" s="189">
        <f t="shared" si="266"/>
        <v>0</v>
      </c>
      <c r="S339" s="189">
        <f t="shared" si="266"/>
        <v>0</v>
      </c>
      <c r="T339" s="189">
        <f t="shared" ref="T339:U339" si="267">SUM(T208:T338)</f>
        <v>0</v>
      </c>
      <c r="U339" s="189">
        <f t="shared" si="267"/>
        <v>0</v>
      </c>
      <c r="V339" s="189">
        <f t="shared" ref="V339:W339" si="268">SUM(V208:V338)</f>
        <v>0</v>
      </c>
      <c r="W339" s="189">
        <f t="shared" si="268"/>
        <v>0</v>
      </c>
      <c r="X339" s="189">
        <f t="shared" ref="X339:Y339" si="269">SUM(X208:X338)</f>
        <v>0</v>
      </c>
      <c r="Y339" s="189">
        <f t="shared" si="269"/>
        <v>0</v>
      </c>
      <c r="Z339" s="189">
        <f t="shared" ref="Z339" si="270">SUM(Z208:Z338)</f>
        <v>0</v>
      </c>
      <c r="AA339" s="189">
        <f t="shared" si="266"/>
        <v>0</v>
      </c>
      <c r="AB339" s="189">
        <f t="shared" si="266"/>
        <v>0</v>
      </c>
      <c r="AC339" s="189">
        <f t="shared" si="266"/>
        <v>0</v>
      </c>
      <c r="AD339" s="189">
        <f t="shared" si="266"/>
        <v>0</v>
      </c>
      <c r="AE339" s="189">
        <f t="shared" si="266"/>
        <v>0</v>
      </c>
      <c r="AF339" s="221">
        <f t="shared" si="266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v>0</v>
      </c>
      <c r="C340" s="216">
        <f t="shared" ref="C340:AF340" si="271">C311+C335+C339</f>
        <v>0</v>
      </c>
      <c r="D340" s="216">
        <f t="shared" si="271"/>
        <v>0</v>
      </c>
      <c r="E340" s="216">
        <f t="shared" si="271"/>
        <v>0</v>
      </c>
      <c r="F340" s="216">
        <f t="shared" si="271"/>
        <v>0</v>
      </c>
      <c r="G340" s="216">
        <f t="shared" si="271"/>
        <v>0</v>
      </c>
      <c r="H340" s="216">
        <f t="shared" si="271"/>
        <v>0</v>
      </c>
      <c r="I340" s="216">
        <f t="shared" si="271"/>
        <v>0</v>
      </c>
      <c r="J340" s="216">
        <f t="shared" si="271"/>
        <v>0</v>
      </c>
      <c r="K340" s="216">
        <f t="shared" si="271"/>
        <v>0</v>
      </c>
      <c r="L340" s="216">
        <f t="shared" si="271"/>
        <v>0</v>
      </c>
      <c r="M340" s="216">
        <f t="shared" si="271"/>
        <v>0</v>
      </c>
      <c r="N340" s="216">
        <f t="shared" si="271"/>
        <v>0</v>
      </c>
      <c r="O340" s="216">
        <f t="shared" si="271"/>
        <v>0</v>
      </c>
      <c r="P340" s="216">
        <f t="shared" si="271"/>
        <v>0</v>
      </c>
      <c r="Q340" s="216">
        <f t="shared" si="271"/>
        <v>0</v>
      </c>
      <c r="R340" s="216">
        <f t="shared" si="271"/>
        <v>0</v>
      </c>
      <c r="S340" s="216">
        <f t="shared" si="271"/>
        <v>0</v>
      </c>
      <c r="T340" s="216">
        <f t="shared" ref="T340:U340" si="272">T311+T335+T339</f>
        <v>0</v>
      </c>
      <c r="U340" s="216">
        <f t="shared" si="272"/>
        <v>0</v>
      </c>
      <c r="V340" s="216">
        <f t="shared" ref="V340:W340" si="273">V311+V335+V339</f>
        <v>0</v>
      </c>
      <c r="W340" s="216">
        <f t="shared" si="273"/>
        <v>0</v>
      </c>
      <c r="X340" s="216">
        <f t="shared" ref="X340:Y340" si="274">X311+X335+X339</f>
        <v>0</v>
      </c>
      <c r="Y340" s="216">
        <f t="shared" si="274"/>
        <v>0</v>
      </c>
      <c r="Z340" s="216">
        <f t="shared" ref="Z340" si="275">Z311+Z335+Z339</f>
        <v>0</v>
      </c>
      <c r="AA340" s="216">
        <f t="shared" si="271"/>
        <v>0</v>
      </c>
      <c r="AB340" s="216">
        <f t="shared" si="271"/>
        <v>0</v>
      </c>
      <c r="AC340" s="216">
        <f t="shared" si="271"/>
        <v>0</v>
      </c>
      <c r="AD340" s="216">
        <f t="shared" si="271"/>
        <v>0</v>
      </c>
      <c r="AE340" s="216">
        <f t="shared" si="271"/>
        <v>0</v>
      </c>
      <c r="AF340" s="216">
        <f t="shared" si="271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</mergeCells>
  <conditionalFormatting sqref="A11:A112">
    <cfRule type="expression" dxfId="1030" priority="53">
      <formula>$AH11=0</formula>
    </cfRule>
  </conditionalFormatting>
  <conditionalFormatting sqref="A111:A112">
    <cfRule type="expression" dxfId="1029" priority="196">
      <formula>$AH116=0</formula>
    </cfRule>
  </conditionalFormatting>
  <conditionalFormatting sqref="A113:A117">
    <cfRule type="expression" dxfId="1028" priority="144">
      <formula>$AH112=0</formula>
    </cfRule>
  </conditionalFormatting>
  <conditionalFormatting sqref="A118:A169">
    <cfRule type="expression" dxfId="1027" priority="54">
      <formula>$AH118=0</formula>
    </cfRule>
  </conditionalFormatting>
  <conditionalFormatting sqref="A163">
    <cfRule type="expression" dxfId="1026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025" priority="197">
      <formula>$AH304=0</formula>
    </cfRule>
  </conditionalFormatting>
  <conditionalFormatting sqref="A179:A340">
    <cfRule type="expression" dxfId="1024" priority="71">
      <formula>$AH179=0</formula>
    </cfRule>
  </conditionalFormatting>
  <conditionalFormatting sqref="B8">
    <cfRule type="expression" dxfId="1023" priority="192">
      <formula>AND(C$9&gt;=14/24,C$9&lt;20/24)</formula>
    </cfRule>
    <cfRule type="expression" dxfId="1022" priority="193">
      <formula>AND(C$9&gt;=8/24,C$9&lt;14/24)</formula>
    </cfRule>
    <cfRule type="expression" dxfId="1021" priority="194">
      <formula>C$9&lt;8/24</formula>
    </cfRule>
    <cfRule type="expression" dxfId="1020" priority="195">
      <formula>C$9&gt;=20/24</formula>
    </cfRule>
  </conditionalFormatting>
  <conditionalFormatting sqref="B81:AF88 B11:AF62">
    <cfRule type="expression" dxfId="1019" priority="48">
      <formula>B11&gt;$AG11*1</formula>
    </cfRule>
  </conditionalFormatting>
  <conditionalFormatting sqref="E87:F88 B82:F86 G88:P88 F82:P87 B107:AF125 B127:AF144 B147:AF170 Q82:AF88 B11:AF13">
    <cfRule type="expression" dxfId="1018" priority="49">
      <formula>B$9&gt;=20/24</formula>
    </cfRule>
    <cfRule type="expression" dxfId="1017" priority="50">
      <formula>AND(B$9&gt;=14/24,B$9&lt;20/24)</formula>
    </cfRule>
    <cfRule type="expression" dxfId="1016" priority="51">
      <formula>AND(B$9&gt;=8/24,B$9&lt;14/24)</formula>
    </cfRule>
    <cfRule type="expression" dxfId="1015" priority="52">
      <formula>B$9&lt;8/24</formula>
    </cfRule>
  </conditionalFormatting>
  <conditionalFormatting sqref="AG88 B80:AC80 B78:Z78 AA78:AC79 AE80:AG80 AE106:AG106 AD78:AD80 B89:AD106 AE89:AF105 AE78:AF79">
    <cfRule type="expression" dxfId="1014" priority="108">
      <formula>B78&gt;$AG78*1</formula>
    </cfRule>
  </conditionalFormatting>
  <conditionalFormatting sqref="B84:AF84 B14:AF77">
    <cfRule type="expression" dxfId="1013" priority="43">
      <formula>B$9&lt;8/24</formula>
    </cfRule>
  </conditionalFormatting>
  <conditionalFormatting sqref="B84:AF84 B14:AF79">
    <cfRule type="expression" dxfId="1012" priority="40">
      <formula>B$9&gt;=20/24</formula>
    </cfRule>
    <cfRule type="expression" dxfId="1011" priority="41">
      <formula>AND(B$9&gt;=14/24,B$9&lt;20/24)</formula>
    </cfRule>
    <cfRule type="expression" dxfId="1010" priority="42">
      <formula>AND(B$9&gt;=8/24,B$9&lt;14/24)</formula>
    </cfRule>
  </conditionalFormatting>
  <conditionalFormatting sqref="B72:AF74">
    <cfRule type="expression" dxfId="1009" priority="55">
      <formula>B72&gt;$AG72</formula>
    </cfRule>
  </conditionalFormatting>
  <conditionalFormatting sqref="B78:AF79">
    <cfRule type="expression" dxfId="1008" priority="117">
      <formula>B$9&lt;8/24</formula>
    </cfRule>
  </conditionalFormatting>
  <conditionalFormatting sqref="B81:AF81">
    <cfRule type="expression" dxfId="1007" priority="128">
      <formula>B$9&gt;=20/24</formula>
    </cfRule>
    <cfRule type="expression" dxfId="1006" priority="129">
      <formula>AND(B$9&gt;=14/24,B$9&lt;20/24)</formula>
    </cfRule>
    <cfRule type="expression" dxfId="1005" priority="130">
      <formula>AND(B$9&gt;=8/24,B$9&lt;14/24)</formula>
    </cfRule>
    <cfRule type="expression" dxfId="1004" priority="131">
      <formula>B$9&lt;8/24</formula>
    </cfRule>
  </conditionalFormatting>
  <conditionalFormatting sqref="B172:AF178">
    <cfRule type="expression" dxfId="1003" priority="44">
      <formula>B$9&gt;=20/24</formula>
    </cfRule>
    <cfRule type="expression" dxfId="1002" priority="45">
      <formula>AND(B$9&gt;=14/24,B$9&lt;20/24)</formula>
    </cfRule>
    <cfRule type="expression" dxfId="1001" priority="46">
      <formula>AND(B$9&gt;=8/24,B$9&lt;14/24)</formula>
    </cfRule>
    <cfRule type="expression" dxfId="1000" priority="47">
      <formula>B$9&lt;8/24</formula>
    </cfRule>
  </conditionalFormatting>
  <conditionalFormatting sqref="B180:AF311">
    <cfRule type="expression" dxfId="999" priority="36">
      <formula>B$9&gt;=20/24</formula>
    </cfRule>
    <cfRule type="expression" dxfId="998" priority="37">
      <formula>AND(B$9&gt;=14/24,B$9&lt;20/24)</formula>
    </cfRule>
    <cfRule type="expression" dxfId="997" priority="38">
      <formula>AND(B$9&gt;=8/24,B$9&lt;14/24)</formula>
    </cfRule>
    <cfRule type="expression" dxfId="996" priority="39">
      <formula>B$9&lt;8/24</formula>
    </cfRule>
  </conditionalFormatting>
  <conditionalFormatting sqref="B313:AF335">
    <cfRule type="expression" dxfId="995" priority="30">
      <formula>B$9&gt;=20/24</formula>
    </cfRule>
    <cfRule type="expression" dxfId="994" priority="31">
      <formula>AND(B$9&gt;=14/24,B$9&lt;20/24)</formula>
    </cfRule>
    <cfRule type="expression" dxfId="993" priority="32">
      <formula>AND(B$9&gt;=8/24,B$9&lt;14/24)</formula>
    </cfRule>
    <cfRule type="expression" dxfId="992" priority="33">
      <formula>B$9&lt;8/24</formula>
    </cfRule>
  </conditionalFormatting>
  <conditionalFormatting sqref="B337:AF340">
    <cfRule type="expression" dxfId="991" priority="26">
      <formula>B$9&gt;=20/24</formula>
    </cfRule>
    <cfRule type="expression" dxfId="990" priority="27">
      <formula>AND(B$9&gt;=14/24,B$9&lt;20/24)</formula>
    </cfRule>
    <cfRule type="expression" dxfId="989" priority="28">
      <formula>AND(B$9&gt;=8/24,B$9&lt;14/24)</formula>
    </cfRule>
    <cfRule type="expression" dxfId="988" priority="29">
      <formula>B$9&lt;8/24</formula>
    </cfRule>
  </conditionalFormatting>
  <conditionalFormatting sqref="B9:AG10">
    <cfRule type="expression" dxfId="987" priority="22">
      <formula>B$9&gt;=20/24</formula>
    </cfRule>
    <cfRule type="expression" dxfId="986" priority="23">
      <formula>AND(B$9&gt;=14/24,B$9&lt;20/24)</formula>
    </cfRule>
    <cfRule type="expression" dxfId="985" priority="24">
      <formula>AND(B$9&gt;=8/24,B$9&lt;14/24)</formula>
    </cfRule>
    <cfRule type="expression" dxfId="984" priority="25">
      <formula>B$9&lt;8/24</formula>
    </cfRule>
  </conditionalFormatting>
  <conditionalFormatting sqref="E89:Z93">
    <cfRule type="expression" dxfId="983" priority="118">
      <formula>E$9&gt;=20/24</formula>
    </cfRule>
    <cfRule type="expression" dxfId="982" priority="119">
      <formula>AND(E$9&gt;=14/24,E$9&lt;20/24)</formula>
    </cfRule>
    <cfRule type="expression" dxfId="981" priority="120">
      <formula>AND(E$9&gt;=8/24,E$9&lt;14/24)</formula>
    </cfRule>
    <cfRule type="expression" dxfId="980" priority="121">
      <formula>E$9&lt;8/24</formula>
    </cfRule>
  </conditionalFormatting>
  <conditionalFormatting sqref="E94:Z94">
    <cfRule type="expression" dxfId="979" priority="113">
      <formula>E$9&gt;=20/24</formula>
    </cfRule>
    <cfRule type="expression" dxfId="978" priority="114">
      <formula>AND(E$9&gt;=14/24,E$9&lt;20/24)</formula>
    </cfRule>
    <cfRule type="expression" dxfId="977" priority="115">
      <formula>AND(E$9&gt;=8/24,E$9&lt;14/24)</formula>
    </cfRule>
    <cfRule type="expression" dxfId="976" priority="116">
      <formula>E$9&lt;8/24</formula>
    </cfRule>
  </conditionalFormatting>
  <conditionalFormatting sqref="F89:Z91">
    <cfRule type="expression" dxfId="975" priority="136">
      <formula>F$9&gt;=20/24</formula>
    </cfRule>
    <cfRule type="expression" dxfId="974" priority="137">
      <formula>AND(F$9&gt;=14/24,F$9&lt;20/24)</formula>
    </cfRule>
    <cfRule type="expression" dxfId="973" priority="138">
      <formula>AND(F$9&gt;=8/24,F$9&lt;14/24)</formula>
    </cfRule>
    <cfRule type="expression" dxfId="972" priority="139">
      <formula>F$9&lt;8/24</formula>
    </cfRule>
  </conditionalFormatting>
  <conditionalFormatting sqref="S94:AF94">
    <cfRule type="expression" dxfId="971" priority="132">
      <formula>S$9&gt;=20/24</formula>
    </cfRule>
    <cfRule type="expression" dxfId="970" priority="133">
      <formula>AND(S$9&gt;=14/24,S$9&lt;20/24)</formula>
    </cfRule>
    <cfRule type="expression" dxfId="969" priority="134">
      <formula>AND(S$9&gt;=8/24,S$9&lt;14/24)</formula>
    </cfRule>
    <cfRule type="expression" dxfId="968" priority="135">
      <formula>S$9&lt;8/24</formula>
    </cfRule>
  </conditionalFormatting>
  <conditionalFormatting sqref="M8 S8 AB8">
    <cfRule type="expression" dxfId="967" priority="185">
      <formula>AND(N$9&gt;=14/24,N$9&lt;20/24)</formula>
    </cfRule>
    <cfRule type="expression" dxfId="966" priority="186">
      <formula>AND(N$9&gt;=8/24,N$9&lt;14/24)</formula>
    </cfRule>
    <cfRule type="expression" dxfId="965" priority="187">
      <formula>N$9&lt;8/24</formula>
    </cfRule>
  </conditionalFormatting>
  <conditionalFormatting sqref="S89:Z93 AA90:AF93">
    <cfRule type="expression" dxfId="964" priority="140">
      <formula>S$9&gt;=20/24</formula>
    </cfRule>
    <cfRule type="expression" dxfId="963" priority="141">
      <formula>AND(S$9&gt;=14/24,S$9&lt;20/24)</formula>
    </cfRule>
    <cfRule type="expression" dxfId="962" priority="142">
      <formula>AND(S$9&gt;=8/24,S$9&lt;14/24)</formula>
    </cfRule>
    <cfRule type="expression" dxfId="961" priority="143">
      <formula>S$9&lt;8/24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960" priority="184">
      <formula>N$9&gt;=20/24</formula>
    </cfRule>
  </conditionalFormatting>
  <conditionalFormatting sqref="S8">
    <cfRule type="expression" dxfId="959" priority="175">
      <formula>U$9&gt;=20/24</formula>
    </cfRule>
    <cfRule type="expression" dxfId="958" priority="176">
      <formula>AND(U$9&gt;=14/24,U$9&lt;20/24)</formula>
    </cfRule>
    <cfRule type="expression" dxfId="957" priority="177">
      <formula>AND(U$9&gt;=8/24,U$9&lt;14/24)</formula>
    </cfRule>
    <cfRule type="expression" dxfId="956" priority="178">
      <formula>U$9&lt;8/24</formula>
    </cfRule>
  </conditionalFormatting>
  <conditionalFormatting sqref="AA89:AF94">
    <cfRule type="expression" dxfId="955" priority="66">
      <formula>AA$9&gt;=20/24</formula>
    </cfRule>
    <cfRule type="expression" dxfId="954" priority="67">
      <formula>AND(AA$9&gt;=14/24,AA$9&lt;20/24)</formula>
    </cfRule>
    <cfRule type="expression" dxfId="953" priority="68">
      <formula>AND(AA$9&gt;=8/24,AA$9&lt;14/24)</formula>
    </cfRule>
    <cfRule type="expression" dxfId="952" priority="69">
      <formula>AA$9&lt;8/24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A74:AF74">
    <cfRule type="expression" dxfId="951" priority="56">
      <formula>AA$9&gt;=20/24</formula>
    </cfRule>
    <cfRule type="expression" dxfId="950" priority="57">
      <formula>AND(AA$9&gt;=14/24,AA$9&lt;20/24)</formula>
    </cfRule>
    <cfRule type="expression" dxfId="949" priority="58">
      <formula>AND(AA$9&gt;=8/24,AA$9&lt;14/24)</formula>
    </cfRule>
    <cfRule type="expression" dxfId="948" priority="59">
      <formula>AA$9&lt;8/24</formula>
    </cfRule>
  </conditionalFormatting>
  <conditionalFormatting sqref="B75:Z79 B63:AF71 AA75:AF78">
    <cfRule type="expression" dxfId="946" priority="122">
      <formula>B63&gt;$AG63</formula>
    </cfRule>
  </conditionalFormatting>
  <conditionalFormatting sqref="AB8">
    <cfRule type="expression" dxfId="945" priority="171">
      <formula>AD$9&gt;=20/24</formula>
    </cfRule>
    <cfRule type="expression" dxfId="944" priority="172">
      <formula>AND(AD$9&gt;=14/24,AD$9&lt;20/24)</formula>
    </cfRule>
    <cfRule type="expression" dxfId="943" priority="173">
      <formula>AND(AD$9&gt;=8/24,AD$9&lt;14/24)</formula>
    </cfRule>
    <cfRule type="expression" dxfId="942" priority="174">
      <formula>AD$9&lt;8/24</formula>
    </cfRule>
  </conditionalFormatting>
  <conditionalFormatting sqref="B87:D100 B81:Z81 E87:Z87 E89:Z100 B103:AF106 AA95:AF100">
    <cfRule type="expression" dxfId="937" priority="109">
      <formula>B$9&gt;=20/24</formula>
    </cfRule>
  </conditionalFormatting>
  <conditionalFormatting sqref="B87:D100 B81:Z81 E87:Z87 E89:Z100 B103:AF106 AA95:AF100">
    <cfRule type="expression" dxfId="936" priority="110">
      <formula>AND(B$9&gt;=14/24,B$9&lt;20/24)</formula>
    </cfRule>
    <cfRule type="expression" dxfId="935" priority="111">
      <formula>AND(B$9&gt;=8/24,B$9&lt;14/24)</formula>
    </cfRule>
    <cfRule type="expression" dxfId="934" priority="112">
      <formula>B$9&lt;8/24</formula>
    </cfRule>
  </conditionalFormatting>
  <conditionalFormatting sqref="AG88">
    <cfRule type="expression" dxfId="932" priority="150">
      <formula>AG$9&gt;=20/24</formula>
    </cfRule>
    <cfRule type="expression" dxfId="931" priority="151">
      <formula>AND(AG$9&gt;=14/24,AG$9&lt;20/24)</formula>
    </cfRule>
    <cfRule type="expression" dxfId="930" priority="152">
      <formula>AND(AG$9&gt;=8/24,AG$9&lt;14/24)</formula>
    </cfRule>
    <cfRule type="expression" dxfId="929" priority="153">
      <formula>AG$9&lt;8/24</formula>
    </cfRule>
  </conditionalFormatting>
  <conditionalFormatting sqref="AG101:AG102">
    <cfRule type="expression" dxfId="928" priority="145">
      <formula>AG101&gt;$AG101</formula>
    </cfRule>
  </conditionalFormatting>
  <conditionalFormatting sqref="AG106">
    <cfRule type="expression" dxfId="927" priority="146">
      <formula>AG$9&gt;=20/24</formula>
    </cfRule>
    <cfRule type="expression" dxfId="926" priority="147">
      <formula>AND(AG$9&gt;=14/24,AG$9&lt;20/24)</formula>
    </cfRule>
    <cfRule type="expression" dxfId="925" priority="148">
      <formula>AND(AG$9&gt;=8/24,AG$9&lt;14/24)</formula>
    </cfRule>
    <cfRule type="expression" dxfId="924" priority="149">
      <formula>AG$9&lt;8/24</formula>
    </cfRule>
  </conditionalFormatting>
  <conditionalFormatting sqref="AG123">
    <cfRule type="expression" dxfId="923" priority="167">
      <formula>AG$9&gt;=20/24</formula>
    </cfRule>
    <cfRule type="expression" dxfId="922" priority="168">
      <formula>AND(AG$9&gt;=14/24,AG$9&lt;20/24)</formula>
    </cfRule>
    <cfRule type="expression" dxfId="921" priority="169">
      <formula>AND(AG$9&gt;=8/24,AG$9&lt;14/24)</formula>
    </cfRule>
    <cfRule type="expression" dxfId="920" priority="170">
      <formula>AG$9&lt;8/24</formula>
    </cfRule>
  </conditionalFormatting>
  <conditionalFormatting sqref="AH8:AI10">
    <cfRule type="expression" dxfId="919" priority="62">
      <formula>AH$9&gt;=20/24</formula>
    </cfRule>
    <cfRule type="expression" dxfId="918" priority="63">
      <formula>AND(AH$9&gt;=14/24,AH$9&lt;20/24)</formula>
    </cfRule>
    <cfRule type="expression" dxfId="917" priority="64">
      <formula>AND(AH$9&gt;=8/24,AH$9&lt;14/24)</formula>
    </cfRule>
    <cfRule type="expression" dxfId="916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915" priority="188">
      <formula>AJ$9&gt;=20/24</formula>
    </cfRule>
    <cfRule type="expression" dxfId="914" priority="189">
      <formula>AND(AJ$9&gt;=14/24,AJ$9&lt;20/24)</formula>
    </cfRule>
    <cfRule type="expression" dxfId="913" priority="190">
      <formula>AND(AJ$9&gt;=8/24,AJ$9&lt;14/24)</formula>
    </cfRule>
    <cfRule type="expression" dxfId="912" priority="191">
      <formula>AJ$9&lt;8/24</formula>
    </cfRule>
  </conditionalFormatting>
  <conditionalFormatting sqref="AL109:AN109 AL115:AN115">
    <cfRule type="expression" dxfId="911" priority="160">
      <formula>AL$9&gt;=20/24</formula>
    </cfRule>
    <cfRule type="expression" dxfId="910" priority="161">
      <formula>AND(AL$9&gt;=14/24,AL$9&lt;20/24)</formula>
    </cfRule>
    <cfRule type="expression" dxfId="909" priority="162">
      <formula>AND(AL$9&gt;=8/24,AL$9&lt;14/24)</formula>
    </cfRule>
    <cfRule type="expression" dxfId="908" priority="163">
      <formula>AL$9&lt;8/24</formula>
    </cfRule>
  </conditionalFormatting>
  <conditionalFormatting sqref="AM15:AM21 AN16:AR21">
    <cfRule type="expression" dxfId="907" priority="84">
      <formula>AX$9&gt;=20/24</formula>
    </cfRule>
    <cfRule type="expression" dxfId="906" priority="85">
      <formula>AND(AX$9&gt;=14/24,AX$9&lt;20/24)</formula>
    </cfRule>
    <cfRule type="expression" dxfId="905" priority="86">
      <formula>AND(AX$9&gt;=8/24,AX$9&lt;14/24)</formula>
    </cfRule>
    <cfRule type="expression" dxfId="904" priority="87">
      <formula>AX$9&lt;8/24</formula>
    </cfRule>
  </conditionalFormatting>
  <conditionalFormatting sqref="AN110:AN113">
    <cfRule type="expression" dxfId="903" priority="156">
      <formula>AN$9&gt;=20/24</formula>
    </cfRule>
    <cfRule type="expression" dxfId="902" priority="157">
      <formula>AND(AN$9&gt;=14/24,AN$9&lt;20/24)</formula>
    </cfRule>
    <cfRule type="expression" dxfId="901" priority="158">
      <formula>AND(AN$9&gt;=8/24,AN$9&lt;14/24)</formula>
    </cfRule>
    <cfRule type="expression" dxfId="900" priority="159">
      <formula>AN$9&lt;8/24</formula>
    </cfRule>
  </conditionalFormatting>
  <conditionalFormatting sqref="AN15:AR15">
    <cfRule type="expression" dxfId="899" priority="72">
      <formula>U$9&gt;=20/24</formula>
    </cfRule>
    <cfRule type="expression" dxfId="898" priority="73">
      <formula>AND(U$9&gt;=14/24,U$9&lt;20/24)</formula>
    </cfRule>
    <cfRule type="expression" dxfId="897" priority="74">
      <formula>AND(U$9&gt;=8/24,U$9&lt;14/24)</formula>
    </cfRule>
    <cfRule type="expression" dxfId="896" priority="75">
      <formula>U$9&lt;8/24</formula>
    </cfRule>
  </conditionalFormatting>
  <conditionalFormatting sqref="AS15">
    <cfRule type="expression" dxfId="895" priority="80">
      <formula>AA$9&gt;=20/24</formula>
    </cfRule>
    <cfRule type="expression" dxfId="894" priority="81">
      <formula>AND(AA$9&gt;=14/24,AA$9&lt;20/24)</formula>
    </cfRule>
    <cfRule type="expression" dxfId="893" priority="82">
      <formula>AND(AA$9&gt;=8/24,AA$9&lt;14/24)</formula>
    </cfRule>
    <cfRule type="expression" dxfId="892" priority="83">
      <formula>AA$9&lt;8/24</formula>
    </cfRule>
  </conditionalFormatting>
  <conditionalFormatting sqref="AS16:AS21">
    <cfRule type="expression" dxfId="891" priority="88">
      <formula>BE$9&gt;=20/24</formula>
    </cfRule>
    <cfRule type="expression" dxfId="890" priority="89">
      <formula>AND(BE$9&gt;=14/24,BE$9&lt;20/24)</formula>
    </cfRule>
    <cfRule type="expression" dxfId="889" priority="90">
      <formula>AND(BE$9&gt;=8/24,BE$9&lt;14/24)</formula>
    </cfRule>
    <cfRule type="expression" dxfId="888" priority="91">
      <formula>BE$9&lt;8/24</formula>
    </cfRule>
  </conditionalFormatting>
  <conditionalFormatting sqref="AT15 AX15:BJ15">
    <cfRule type="expression" dxfId="887" priority="92">
      <formula>AC$9&gt;=20/24</formula>
    </cfRule>
    <cfRule type="expression" dxfId="886" priority="93">
      <formula>AND(AC$9&gt;=14/24,AC$9&lt;20/24)</formula>
    </cfRule>
    <cfRule type="expression" dxfId="885" priority="94">
      <formula>AND(AC$9&gt;=8/24,AC$9&lt;14/24)</formula>
    </cfRule>
    <cfRule type="expression" dxfId="884" priority="95">
      <formula>AC$9&lt;8/24</formula>
    </cfRule>
  </conditionalFormatting>
  <conditionalFormatting sqref="AT16:AT21">
    <cfRule type="expression" dxfId="883" priority="96">
      <formula>BG$9&gt;=20/24</formula>
    </cfRule>
    <cfRule type="expression" dxfId="882" priority="97">
      <formula>AND(BG$9&gt;=14/24,BG$9&lt;20/24)</formula>
    </cfRule>
    <cfRule type="expression" dxfId="881" priority="98">
      <formula>AND(BG$9&gt;=8/24,BG$9&lt;14/24)</formula>
    </cfRule>
    <cfRule type="expression" dxfId="880" priority="99">
      <formula>BG$9&lt;8/24</formula>
    </cfRule>
  </conditionalFormatting>
  <conditionalFormatting sqref="AU15:AV15">
    <cfRule type="expression" dxfId="879" priority="100">
      <formula>AE$9&gt;=20/24</formula>
    </cfRule>
    <cfRule type="expression" dxfId="878" priority="101">
      <formula>AND(AE$9&gt;=14/24,AE$9&lt;20/24)</formula>
    </cfRule>
    <cfRule type="expression" dxfId="877" priority="102">
      <formula>AND(AE$9&gt;=8/24,AE$9&lt;14/24)</formula>
    </cfRule>
    <cfRule type="expression" dxfId="876" priority="103">
      <formula>AE$9&lt;8/24</formula>
    </cfRule>
  </conditionalFormatting>
  <conditionalFormatting sqref="AU16:BJ21">
    <cfRule type="expression" dxfId="875" priority="104">
      <formula>BI$9&gt;=20/24</formula>
    </cfRule>
    <cfRule type="expression" dxfId="874" priority="105">
      <formula>AND(BI$9&gt;=14/24,BI$9&lt;20/24)</formula>
    </cfRule>
    <cfRule type="expression" dxfId="873" priority="106">
      <formula>AND(BI$9&gt;=8/24,BI$9&lt;14/24)</formula>
    </cfRule>
    <cfRule type="expression" dxfId="872" priority="107">
      <formula>BI$9&lt;8/24</formula>
    </cfRule>
  </conditionalFormatting>
  <conditionalFormatting sqref="AW15">
    <cfRule type="expression" dxfId="871" priority="76">
      <formula>B$9&gt;=20/24</formula>
    </cfRule>
    <cfRule type="expression" dxfId="870" priority="77">
      <formula>AND(B$9&gt;=14/24,B$9&lt;20/24)</formula>
    </cfRule>
    <cfRule type="expression" dxfId="869" priority="78">
      <formula>AND(B$9&gt;=8/24,B$9&lt;14/24)</formula>
    </cfRule>
    <cfRule type="expression" dxfId="868" priority="79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46"/>
  <sheetViews>
    <sheetView zoomScale="115" zoomScaleNormal="115" workbookViewId="0">
      <pane xSplit="1" ySplit="10" topLeftCell="B314" activePane="bottomRight" state="frozen"/>
      <selection activeCell="T160" sqref="T160"/>
      <selection pane="topRight" activeCell="T160" sqref="T160"/>
      <selection pane="bottomLeft" activeCell="T160" sqref="T160"/>
      <selection pane="bottomRight" activeCell="B172" sqref="B172:B340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2080/10/14</v>
      </c>
      <c r="C4" s="343"/>
      <c r="D4" s="343"/>
      <c r="E4" s="344" t="str">
        <f ca="1">"2080/"&amp;"10/"&amp;INT(MID(CELL("filename",G6),FIND("]",CELL("filename",G6))+1,200))</f>
        <v>2080/10/14</v>
      </c>
      <c r="F4" s="344"/>
      <c r="G4" s="344"/>
      <c r="H4" s="344" t="str">
        <f ca="1">TEXT(E4,"dddd")</f>
        <v>Monday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8</v>
      </c>
      <c r="C5" s="30">
        <f t="shared" si="0"/>
        <v>7.3</v>
      </c>
      <c r="D5" s="30">
        <f t="shared" si="0"/>
        <v>14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28.2</v>
      </c>
      <c r="O5" s="30">
        <f t="shared" si="0"/>
        <v>200.4</v>
      </c>
      <c r="P5" s="30">
        <f t="shared" si="0"/>
        <v>22.1</v>
      </c>
      <c r="Q5" s="30">
        <f t="shared" si="0"/>
        <v>20.399999999999999</v>
      </c>
      <c r="R5" s="30">
        <f t="shared" si="0"/>
        <v>34.5</v>
      </c>
      <c r="S5" s="30">
        <f t="shared" si="0"/>
        <v>56</v>
      </c>
      <c r="T5" s="30">
        <f t="shared" si="0"/>
        <v>45.7</v>
      </c>
      <c r="U5" s="30">
        <f t="shared" si="0"/>
        <v>3.6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40.200000000000003</v>
      </c>
      <c r="Z5" s="30">
        <f t="shared" si="0"/>
        <v>60</v>
      </c>
      <c r="AA5" s="30">
        <f t="shared" si="0"/>
        <v>35.299999999999997</v>
      </c>
      <c r="AB5" s="30">
        <f t="shared" si="0"/>
        <v>31.2</v>
      </c>
      <c r="AC5" s="30">
        <f t="shared" si="0"/>
        <v>28.3</v>
      </c>
      <c r="AD5" s="30">
        <f t="shared" si="0"/>
        <v>41.6</v>
      </c>
      <c r="AE5" s="30">
        <f t="shared" si="0"/>
        <v>31.3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Load=1683</v>
      </c>
      <c r="B7" s="35">
        <f t="shared" ref="B7:AF7" si="1">B126</f>
        <v>1848.1999999999996</v>
      </c>
      <c r="C7" s="35">
        <f t="shared" si="1"/>
        <v>1853.4999999999995</v>
      </c>
      <c r="D7" s="35">
        <f t="shared" si="1"/>
        <v>1824.4</v>
      </c>
      <c r="E7" s="35">
        <f t="shared" si="1"/>
        <v>1806.1</v>
      </c>
      <c r="F7" s="35">
        <f t="shared" si="1"/>
        <v>1699.9</v>
      </c>
      <c r="G7" s="35">
        <f t="shared" si="1"/>
        <v>1695.7999999999997</v>
      </c>
      <c r="H7" s="35">
        <f t="shared" si="1"/>
        <v>1722</v>
      </c>
      <c r="I7" s="35">
        <f t="shared" si="1"/>
        <v>1682.5000000000002</v>
      </c>
      <c r="J7" s="35">
        <f t="shared" si="1"/>
        <v>1728.7999999999997</v>
      </c>
      <c r="K7" s="35">
        <f t="shared" si="1"/>
        <v>1816.3399999999997</v>
      </c>
      <c r="L7" s="35">
        <f t="shared" si="1"/>
        <v>1840</v>
      </c>
      <c r="M7" s="35">
        <f t="shared" si="1"/>
        <v>2123.3999999999996</v>
      </c>
      <c r="N7" s="35">
        <f t="shared" si="1"/>
        <v>1990.3000000000002</v>
      </c>
      <c r="O7" s="35">
        <f t="shared" si="1"/>
        <v>1994.2999999999995</v>
      </c>
      <c r="P7" s="35">
        <f t="shared" si="1"/>
        <v>2380.7999999999997</v>
      </c>
      <c r="Q7" s="35">
        <f t="shared" si="1"/>
        <v>2025.3999999999996</v>
      </c>
      <c r="R7" s="35">
        <f t="shared" si="1"/>
        <v>1938.1999999999998</v>
      </c>
      <c r="S7" s="35">
        <f t="shared" si="1"/>
        <v>1932.8</v>
      </c>
      <c r="T7" s="35">
        <f t="shared" si="1"/>
        <v>1965.8999999999999</v>
      </c>
      <c r="U7" s="35">
        <f t="shared" si="1"/>
        <v>1974.5999999999995</v>
      </c>
      <c r="V7" s="35">
        <f t="shared" si="1"/>
        <v>1863.8999999999994</v>
      </c>
      <c r="W7" s="35">
        <f t="shared" si="1"/>
        <v>1867.3999999999996</v>
      </c>
      <c r="X7" s="35">
        <f t="shared" si="1"/>
        <v>1915.9999999999995</v>
      </c>
      <c r="Y7" s="35">
        <f t="shared" si="1"/>
        <v>2049.7999999999997</v>
      </c>
      <c r="Z7" s="35">
        <f t="shared" si="1"/>
        <v>2157.5</v>
      </c>
      <c r="AA7" s="35">
        <f t="shared" si="1"/>
        <v>2260.6</v>
      </c>
      <c r="AB7" s="35">
        <f t="shared" si="1"/>
        <v>2236.5</v>
      </c>
      <c r="AC7" s="35">
        <f t="shared" si="1"/>
        <v>2172.3999999999996</v>
      </c>
      <c r="AD7" s="35">
        <f t="shared" si="1"/>
        <v>2114.4</v>
      </c>
      <c r="AE7" s="35">
        <f t="shared" si="1"/>
        <v>1959.2999999999997</v>
      </c>
      <c r="AF7" s="35">
        <f t="shared" si="1"/>
        <v>1908.1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2771.1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2380.8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3" t="s">
        <v>19</v>
      </c>
      <c r="AI10" s="293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90.5</v>
      </c>
      <c r="C11" s="43">
        <v>90.5</v>
      </c>
      <c r="D11" s="43">
        <v>90.5</v>
      </c>
      <c r="E11" s="43">
        <v>90.5</v>
      </c>
      <c r="F11" s="43">
        <v>90.5</v>
      </c>
      <c r="G11" s="43">
        <v>90.4</v>
      </c>
      <c r="H11" s="43">
        <v>90.4</v>
      </c>
      <c r="I11" s="43">
        <v>90.4</v>
      </c>
      <c r="J11" s="43">
        <v>90.4</v>
      </c>
      <c r="K11" s="43">
        <v>90.4</v>
      </c>
      <c r="L11" s="43">
        <v>90.4</v>
      </c>
      <c r="M11" s="43">
        <v>90.4</v>
      </c>
      <c r="N11" s="43">
        <v>90.4</v>
      </c>
      <c r="O11" s="43">
        <v>90.4</v>
      </c>
      <c r="P11" s="43">
        <v>90.4</v>
      </c>
      <c r="Q11" s="43">
        <v>90.4</v>
      </c>
      <c r="R11" s="43">
        <v>90.4</v>
      </c>
      <c r="S11" s="43">
        <v>90.4</v>
      </c>
      <c r="T11" s="43">
        <v>90.2</v>
      </c>
      <c r="U11" s="43">
        <v>90.3</v>
      </c>
      <c r="V11" s="43">
        <v>90.1</v>
      </c>
      <c r="W11" s="43">
        <v>90.1</v>
      </c>
      <c r="X11" s="43">
        <v>90.1</v>
      </c>
      <c r="Y11" s="43">
        <v>90.1</v>
      </c>
      <c r="Z11" s="43">
        <v>90.1</v>
      </c>
      <c r="AA11" s="44">
        <v>90.3</v>
      </c>
      <c r="AB11" s="44">
        <v>90.3</v>
      </c>
      <c r="AC11" s="44">
        <v>90.3</v>
      </c>
      <c r="AD11" s="44">
        <v>90.3</v>
      </c>
      <c r="AE11" s="44">
        <v>90.3</v>
      </c>
      <c r="AF11" s="44">
        <v>90.3</v>
      </c>
      <c r="AG11" s="59">
        <v>86</v>
      </c>
      <c r="AH11" s="45">
        <f t="shared" ref="AH11:AH81" si="2">MAX(B11:AF11)</f>
        <v>90.5</v>
      </c>
      <c r="AI11" s="46">
        <f t="shared" ref="AI11:AI81" si="3">MIN(B11:AF11)</f>
        <v>90.1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90.1</v>
      </c>
      <c r="C12" s="43">
        <v>90.1</v>
      </c>
      <c r="D12" s="43">
        <v>90.1</v>
      </c>
      <c r="E12" s="43">
        <v>90.1</v>
      </c>
      <c r="F12" s="43">
        <v>90.1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90</v>
      </c>
      <c r="M12" s="43">
        <v>90</v>
      </c>
      <c r="N12" s="43">
        <v>90</v>
      </c>
      <c r="O12" s="43">
        <v>90</v>
      </c>
      <c r="P12" s="43">
        <v>90</v>
      </c>
      <c r="Q12" s="43">
        <v>90</v>
      </c>
      <c r="R12" s="43">
        <v>90</v>
      </c>
      <c r="S12" s="43">
        <v>90</v>
      </c>
      <c r="T12" s="43">
        <v>90</v>
      </c>
      <c r="U12" s="43">
        <v>90.1</v>
      </c>
      <c r="V12" s="43">
        <v>90</v>
      </c>
      <c r="W12" s="43">
        <v>90</v>
      </c>
      <c r="X12" s="43">
        <v>90</v>
      </c>
      <c r="Y12" s="43">
        <v>90</v>
      </c>
      <c r="Z12" s="43">
        <v>90</v>
      </c>
      <c r="AA12" s="44">
        <v>90.2</v>
      </c>
      <c r="AB12" s="44">
        <v>90.2</v>
      </c>
      <c r="AC12" s="44">
        <v>90.2</v>
      </c>
      <c r="AD12" s="44">
        <v>90.2</v>
      </c>
      <c r="AE12" s="44">
        <v>90.2</v>
      </c>
      <c r="AF12" s="44">
        <v>90.2</v>
      </c>
      <c r="AG12" s="59">
        <v>82</v>
      </c>
      <c r="AH12" s="45">
        <f t="shared" si="2"/>
        <v>90.2</v>
      </c>
      <c r="AI12" s="46">
        <f t="shared" si="3"/>
        <v>90</v>
      </c>
      <c r="AK12" s="47"/>
      <c r="AL12" s="48" t="str">
        <f ca="1">MID(CELL("filename",C7),FIND("]",CELL("filename",C7))+1,600)</f>
        <v>14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59">
        <v>78</v>
      </c>
      <c r="AH13" s="45">
        <f t="shared" si="2"/>
        <v>0</v>
      </c>
      <c r="AI13" s="46">
        <f t="shared" si="3"/>
        <v>0</v>
      </c>
      <c r="AK13" s="47"/>
      <c r="AL13" s="48" t="str">
        <f ca="1">"Daily Load Curve(Excluding of Export) of Nepal ("&amp;A4&amp;" "&amp;B4&amp;")"</f>
        <v>Daily Load Curve(Excluding of Export) of Nepal (Nepali Date: 2080/10/14)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43.8</v>
      </c>
      <c r="C14" s="43">
        <v>43.8</v>
      </c>
      <c r="D14" s="43">
        <v>43.8</v>
      </c>
      <c r="E14" s="43">
        <v>43.8</v>
      </c>
      <c r="F14" s="43">
        <v>44</v>
      </c>
      <c r="G14" s="43">
        <v>44</v>
      </c>
      <c r="H14" s="43">
        <v>44</v>
      </c>
      <c r="I14" s="43">
        <v>44</v>
      </c>
      <c r="J14" s="43">
        <v>44</v>
      </c>
      <c r="K14" s="43">
        <v>44</v>
      </c>
      <c r="L14" s="43">
        <v>44</v>
      </c>
      <c r="M14" s="43">
        <v>44</v>
      </c>
      <c r="N14" s="43">
        <v>44.1</v>
      </c>
      <c r="O14" s="43">
        <v>44.1</v>
      </c>
      <c r="P14" s="43">
        <v>44.1</v>
      </c>
      <c r="Q14" s="43">
        <v>36.1</v>
      </c>
      <c r="R14" s="43">
        <v>36.1</v>
      </c>
      <c r="S14" s="43">
        <v>36.1</v>
      </c>
      <c r="T14" s="43">
        <v>30.6</v>
      </c>
      <c r="U14" s="43">
        <v>30.6</v>
      </c>
      <c r="V14" s="43">
        <v>56.1</v>
      </c>
      <c r="W14" s="43">
        <v>66.599999999999994</v>
      </c>
      <c r="X14" s="43">
        <v>71.3</v>
      </c>
      <c r="Y14" s="43">
        <v>61.3</v>
      </c>
      <c r="Z14" s="43">
        <v>79.099999999999994</v>
      </c>
      <c r="AA14" s="44">
        <v>79.099999999999994</v>
      </c>
      <c r="AB14" s="44">
        <v>72.3</v>
      </c>
      <c r="AC14" s="44">
        <v>72.3</v>
      </c>
      <c r="AD14" s="44">
        <v>50</v>
      </c>
      <c r="AE14" s="44">
        <v>0</v>
      </c>
      <c r="AF14" s="44">
        <v>0</v>
      </c>
      <c r="AG14" s="59">
        <v>77</v>
      </c>
      <c r="AH14" s="45">
        <f t="shared" si="2"/>
        <v>79.099999999999994</v>
      </c>
      <c r="AI14" s="46">
        <f t="shared" si="3"/>
        <v>0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73.7</v>
      </c>
      <c r="C15" s="43">
        <v>73.7</v>
      </c>
      <c r="D15" s="43">
        <v>73.7</v>
      </c>
      <c r="E15" s="43">
        <v>73.7</v>
      </c>
      <c r="F15" s="43">
        <v>73.7</v>
      </c>
      <c r="G15" s="43">
        <v>73.7</v>
      </c>
      <c r="H15" s="43">
        <v>73.7</v>
      </c>
      <c r="I15" s="43">
        <v>73.7</v>
      </c>
      <c r="J15" s="43">
        <v>73.7</v>
      </c>
      <c r="K15" s="43">
        <v>73.7</v>
      </c>
      <c r="L15" s="43">
        <v>73.7</v>
      </c>
      <c r="M15" s="43">
        <v>73.7</v>
      </c>
      <c r="N15" s="43">
        <v>73.7</v>
      </c>
      <c r="O15" s="43">
        <v>73.7</v>
      </c>
      <c r="P15" s="43">
        <v>73.7</v>
      </c>
      <c r="Q15" s="43">
        <v>73.7</v>
      </c>
      <c r="R15" s="43">
        <v>73.7</v>
      </c>
      <c r="S15" s="43">
        <v>73.7</v>
      </c>
      <c r="T15" s="43">
        <v>65.8</v>
      </c>
      <c r="U15" s="43">
        <v>65.599999999999994</v>
      </c>
      <c r="V15" s="43">
        <v>73.599999999999994</v>
      </c>
      <c r="W15" s="43">
        <v>63.4</v>
      </c>
      <c r="X15" s="43">
        <v>63.4</v>
      </c>
      <c r="Y15" s="43">
        <v>63.4</v>
      </c>
      <c r="Z15" s="43">
        <v>73.900000000000006</v>
      </c>
      <c r="AA15" s="44">
        <v>73.3</v>
      </c>
      <c r="AB15" s="44">
        <v>73.3</v>
      </c>
      <c r="AC15" s="44">
        <v>73.3</v>
      </c>
      <c r="AD15" s="44">
        <v>73.3</v>
      </c>
      <c r="AE15" s="44">
        <v>73.3</v>
      </c>
      <c r="AF15" s="44">
        <v>73.3</v>
      </c>
      <c r="AG15" s="59">
        <v>73</v>
      </c>
      <c r="AH15" s="45">
        <f t="shared" si="2"/>
        <v>73.900000000000006</v>
      </c>
      <c r="AI15" s="46">
        <f t="shared" si="3"/>
        <v>63.4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72.5</v>
      </c>
      <c r="C16" s="43">
        <v>72.5</v>
      </c>
      <c r="D16" s="43">
        <v>72.5</v>
      </c>
      <c r="E16" s="43">
        <v>72.5</v>
      </c>
      <c r="F16" s="43">
        <v>72.2</v>
      </c>
      <c r="G16" s="43">
        <v>72.2</v>
      </c>
      <c r="H16" s="43">
        <v>68</v>
      </c>
      <c r="I16" s="43">
        <v>72.5</v>
      </c>
      <c r="J16" s="43">
        <v>72.5</v>
      </c>
      <c r="K16" s="43">
        <v>72.5</v>
      </c>
      <c r="L16" s="43">
        <v>72.5</v>
      </c>
      <c r="M16" s="43">
        <v>72.5</v>
      </c>
      <c r="N16" s="43">
        <v>81.099999999999994</v>
      </c>
      <c r="O16" s="43">
        <v>81.099999999999994</v>
      </c>
      <c r="P16" s="43">
        <v>81.099999999999994</v>
      </c>
      <c r="Q16" s="43">
        <v>81.099999999999994</v>
      </c>
      <c r="R16" s="43">
        <v>81.099999999999994</v>
      </c>
      <c r="S16" s="43">
        <v>81.099999999999994</v>
      </c>
      <c r="T16" s="43">
        <v>81.400000000000006</v>
      </c>
      <c r="U16" s="43">
        <v>81.3</v>
      </c>
      <c r="V16" s="43">
        <v>81.5</v>
      </c>
      <c r="W16" s="43">
        <v>81.400000000000006</v>
      </c>
      <c r="X16" s="43">
        <v>81.400000000000006</v>
      </c>
      <c r="Y16" s="43">
        <v>81.400000000000006</v>
      </c>
      <c r="Z16" s="43">
        <v>81.400000000000006</v>
      </c>
      <c r="AA16" s="44">
        <v>81.400000000000006</v>
      </c>
      <c r="AB16" s="44">
        <v>81.3</v>
      </c>
      <c r="AC16" s="44">
        <v>81.3</v>
      </c>
      <c r="AD16" s="44">
        <v>81.3</v>
      </c>
      <c r="AE16" s="44">
        <v>71</v>
      </c>
      <c r="AF16" s="44">
        <v>71</v>
      </c>
      <c r="AG16" s="59">
        <v>71</v>
      </c>
      <c r="AH16" s="45">
        <f t="shared" si="2"/>
        <v>81.5</v>
      </c>
      <c r="AI16" s="46">
        <f t="shared" si="3"/>
        <v>68</v>
      </c>
      <c r="AK16" s="47"/>
      <c r="AL16" s="50" t="s">
        <v>7</v>
      </c>
      <c r="AM16" s="55">
        <f t="shared" ref="AM16:AR16" si="4">B80</f>
        <v>1729.4999999999998</v>
      </c>
      <c r="AN16" s="55">
        <f t="shared" si="4"/>
        <v>1729.4999999999998</v>
      </c>
      <c r="AO16" s="55">
        <f t="shared" si="4"/>
        <v>1695.1</v>
      </c>
      <c r="AP16" s="55">
        <f t="shared" si="4"/>
        <v>1683.1</v>
      </c>
      <c r="AQ16" s="55">
        <f t="shared" si="4"/>
        <v>1621.7</v>
      </c>
      <c r="AR16" s="55">
        <f t="shared" si="4"/>
        <v>1637.3</v>
      </c>
      <c r="AS16" s="55">
        <f>I80</f>
        <v>1669.1000000000001</v>
      </c>
      <c r="AT16" s="55">
        <f>K80</f>
        <v>1684.9399999999998</v>
      </c>
      <c r="AU16" s="55">
        <f t="shared" ref="AU16:BD16" si="5">M80</f>
        <v>1687.1</v>
      </c>
      <c r="AV16" s="55">
        <f t="shared" si="5"/>
        <v>1574.3</v>
      </c>
      <c r="AW16" s="55">
        <f t="shared" si="5"/>
        <v>1618.2999999999997</v>
      </c>
      <c r="AX16" s="55">
        <f t="shared" si="5"/>
        <v>1634.3999999999996</v>
      </c>
      <c r="AY16" s="55">
        <f t="shared" si="5"/>
        <v>1614.5999999999997</v>
      </c>
      <c r="AZ16" s="55">
        <f t="shared" si="5"/>
        <v>1539.6999999999998</v>
      </c>
      <c r="BA16" s="55">
        <f t="shared" si="5"/>
        <v>1539.6999999999998</v>
      </c>
      <c r="BB16" s="55">
        <f t="shared" si="5"/>
        <v>1527.1999999999998</v>
      </c>
      <c r="BC16" s="55">
        <f t="shared" si="5"/>
        <v>1631.7999999999997</v>
      </c>
      <c r="BD16" s="55">
        <f t="shared" si="5"/>
        <v>1724.7999999999997</v>
      </c>
      <c r="BE16" s="56">
        <f>X80</f>
        <v>1769.3</v>
      </c>
      <c r="BF16" s="56">
        <f>Z80</f>
        <v>1806.7</v>
      </c>
      <c r="BG16" s="56">
        <f>AB80</f>
        <v>1801.3999999999999</v>
      </c>
      <c r="BH16" s="56">
        <f>AD80</f>
        <v>1802.8</v>
      </c>
      <c r="BI16" s="56">
        <f>AE80</f>
        <v>1644.3999999999999</v>
      </c>
      <c r="BJ16" s="56">
        <f>AF80</f>
        <v>1644.3999999999999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55.2</v>
      </c>
      <c r="C17" s="44">
        <v>55.2</v>
      </c>
      <c r="D17" s="44">
        <v>55.2</v>
      </c>
      <c r="E17" s="44">
        <v>55.2</v>
      </c>
      <c r="F17" s="44">
        <v>55.2</v>
      </c>
      <c r="G17" s="44">
        <v>55.2</v>
      </c>
      <c r="H17" s="44">
        <v>55.2</v>
      </c>
      <c r="I17" s="44">
        <v>55.2</v>
      </c>
      <c r="J17" s="44">
        <v>55.2</v>
      </c>
      <c r="K17" s="44">
        <v>55.2</v>
      </c>
      <c r="L17" s="44">
        <v>55.2</v>
      </c>
      <c r="M17" s="44">
        <v>55.2</v>
      </c>
      <c r="N17" s="44">
        <v>55.3</v>
      </c>
      <c r="O17" s="44">
        <v>55.3</v>
      </c>
      <c r="P17" s="44">
        <v>55.3</v>
      </c>
      <c r="Q17" s="44">
        <v>55.3</v>
      </c>
      <c r="R17" s="44">
        <v>55.3</v>
      </c>
      <c r="S17" s="44">
        <v>55.3</v>
      </c>
      <c r="T17" s="44">
        <v>55.4</v>
      </c>
      <c r="U17" s="44">
        <v>55.3</v>
      </c>
      <c r="V17" s="44">
        <v>55.4</v>
      </c>
      <c r="W17" s="44">
        <v>55.4</v>
      </c>
      <c r="X17" s="44">
        <v>55.4</v>
      </c>
      <c r="Y17" s="44">
        <v>55.4</v>
      </c>
      <c r="Z17" s="44">
        <v>55.4</v>
      </c>
      <c r="AA17" s="44">
        <v>55.4</v>
      </c>
      <c r="AB17" s="44">
        <v>55.5</v>
      </c>
      <c r="AC17" s="44">
        <v>55.5</v>
      </c>
      <c r="AD17" s="44">
        <v>55.5</v>
      </c>
      <c r="AE17" s="44">
        <v>55.5</v>
      </c>
      <c r="AF17" s="44">
        <v>55.5</v>
      </c>
      <c r="AG17" s="59">
        <v>54</v>
      </c>
      <c r="AH17" s="45">
        <f t="shared" si="2"/>
        <v>55.5</v>
      </c>
      <c r="AI17" s="46">
        <f t="shared" si="3"/>
        <v>55.2</v>
      </c>
      <c r="AK17" s="47"/>
      <c r="AL17" s="50" t="s">
        <v>22</v>
      </c>
      <c r="AM17" s="55">
        <f t="shared" ref="AM17:AR17" si="6">B88</f>
        <v>231.5</v>
      </c>
      <c r="AN17" s="55">
        <f t="shared" si="6"/>
        <v>231.5</v>
      </c>
      <c r="AO17" s="55">
        <f t="shared" si="6"/>
        <v>231.5</v>
      </c>
      <c r="AP17" s="55">
        <f t="shared" si="6"/>
        <v>231.5</v>
      </c>
      <c r="AQ17" s="55">
        <f t="shared" si="6"/>
        <v>231.3</v>
      </c>
      <c r="AR17" s="55">
        <f t="shared" si="6"/>
        <v>231.3</v>
      </c>
      <c r="AS17" s="55">
        <f>I88</f>
        <v>250</v>
      </c>
      <c r="AT17" s="55">
        <f>K88</f>
        <v>280</v>
      </c>
      <c r="AU17" s="55">
        <f t="shared" ref="AU17:BD17" si="7">M88</f>
        <v>336.79999999999995</v>
      </c>
      <c r="AV17" s="55">
        <f t="shared" si="7"/>
        <v>316.60000000000002</v>
      </c>
      <c r="AW17" s="55">
        <f t="shared" si="7"/>
        <v>316.60000000000002</v>
      </c>
      <c r="AX17" s="55">
        <f t="shared" si="7"/>
        <v>317.60000000000002</v>
      </c>
      <c r="AY17" s="55">
        <f t="shared" si="7"/>
        <v>316.2</v>
      </c>
      <c r="AZ17" s="55">
        <f t="shared" si="7"/>
        <v>316.2</v>
      </c>
      <c r="BA17" s="55">
        <f t="shared" si="7"/>
        <v>317.7</v>
      </c>
      <c r="BB17" s="55">
        <f t="shared" si="7"/>
        <v>317.7</v>
      </c>
      <c r="BC17" s="55">
        <f t="shared" si="7"/>
        <v>458.99999999999994</v>
      </c>
      <c r="BD17" s="55">
        <f t="shared" si="7"/>
        <v>476</v>
      </c>
      <c r="BE17" s="56">
        <f>X88</f>
        <v>543.4</v>
      </c>
      <c r="BF17" s="56">
        <f>Z88</f>
        <v>544.90000000000009</v>
      </c>
      <c r="BG17" s="56">
        <f>AB88</f>
        <v>542.9</v>
      </c>
      <c r="BH17" s="56">
        <f>AD88</f>
        <v>542.9</v>
      </c>
      <c r="BI17" s="56">
        <f>AE88</f>
        <v>542.9</v>
      </c>
      <c r="BJ17" s="56">
        <f>AF88</f>
        <v>617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21.6</v>
      </c>
      <c r="C18" s="44">
        <v>21.6</v>
      </c>
      <c r="D18" s="44">
        <v>21.6</v>
      </c>
      <c r="E18" s="44">
        <v>21.6</v>
      </c>
      <c r="F18" s="44">
        <v>21.6</v>
      </c>
      <c r="G18" s="44">
        <v>21.6</v>
      </c>
      <c r="H18" s="44">
        <v>21.6</v>
      </c>
      <c r="I18" s="44">
        <v>21.6</v>
      </c>
      <c r="J18" s="44">
        <v>21.6</v>
      </c>
      <c r="K18" s="44">
        <v>21.6</v>
      </c>
      <c r="L18" s="44">
        <v>21.6</v>
      </c>
      <c r="M18" s="44">
        <v>21.6</v>
      </c>
      <c r="N18" s="44">
        <v>21.6</v>
      </c>
      <c r="O18" s="44">
        <v>21.6</v>
      </c>
      <c r="P18" s="44">
        <v>21.6</v>
      </c>
      <c r="Q18" s="44">
        <v>21.6</v>
      </c>
      <c r="R18" s="44">
        <v>21.6</v>
      </c>
      <c r="S18" s="44">
        <v>21.6</v>
      </c>
      <c r="T18" s="44">
        <v>21.5</v>
      </c>
      <c r="U18" s="44">
        <v>21.5</v>
      </c>
      <c r="V18" s="44">
        <v>33.1</v>
      </c>
      <c r="W18" s="44">
        <v>46.3</v>
      </c>
      <c r="X18" s="44">
        <v>56.1</v>
      </c>
      <c r="Y18" s="44">
        <v>46.4</v>
      </c>
      <c r="Z18" s="44">
        <v>56.3</v>
      </c>
      <c r="AA18" s="44">
        <v>56.3</v>
      </c>
      <c r="AB18" s="44">
        <v>51.3</v>
      </c>
      <c r="AC18" s="44">
        <v>51.3</v>
      </c>
      <c r="AD18" s="44">
        <v>45</v>
      </c>
      <c r="AE18" s="44">
        <v>0</v>
      </c>
      <c r="AF18" s="44">
        <v>0</v>
      </c>
      <c r="AG18" s="59">
        <v>52.465000000000003</v>
      </c>
      <c r="AH18" s="45">
        <f t="shared" si="2"/>
        <v>56.3</v>
      </c>
      <c r="AI18" s="46">
        <f t="shared" si="3"/>
        <v>0</v>
      </c>
      <c r="AK18" s="47"/>
      <c r="AL18" s="50" t="s">
        <v>23</v>
      </c>
      <c r="AM18" s="55">
        <f t="shared" ref="AM18:AR18" si="8">B102</f>
        <v>310.99999999999994</v>
      </c>
      <c r="AN18" s="55">
        <f t="shared" si="8"/>
        <v>310.99999999999994</v>
      </c>
      <c r="AO18" s="55">
        <f t="shared" si="8"/>
        <v>310.99999999999994</v>
      </c>
      <c r="AP18" s="55">
        <f t="shared" si="8"/>
        <v>310.99999999999994</v>
      </c>
      <c r="AQ18" s="55">
        <f t="shared" si="8"/>
        <v>305.59999999999997</v>
      </c>
      <c r="AR18" s="55">
        <f t="shared" si="8"/>
        <v>299.19999999999993</v>
      </c>
      <c r="AS18" s="55">
        <f>I102</f>
        <v>280.09999999999997</v>
      </c>
      <c r="AT18" s="55">
        <f>K102</f>
        <v>313.7999999999999</v>
      </c>
      <c r="AU18" s="55">
        <f t="shared" ref="AU18:BD18" si="9">M102</f>
        <v>311.19999999999993</v>
      </c>
      <c r="AV18" s="55">
        <f t="shared" si="9"/>
        <v>311.10000000000002</v>
      </c>
      <c r="AW18" s="55">
        <f t="shared" si="9"/>
        <v>311.10000000000002</v>
      </c>
      <c r="AX18" s="55">
        <f t="shared" si="9"/>
        <v>311.10000000000002</v>
      </c>
      <c r="AY18" s="55">
        <f t="shared" si="9"/>
        <v>311.10000000000002</v>
      </c>
      <c r="AZ18" s="55">
        <f t="shared" si="9"/>
        <v>311.10000000000002</v>
      </c>
      <c r="BA18" s="55">
        <f t="shared" si="9"/>
        <v>265.5</v>
      </c>
      <c r="BB18" s="55">
        <f t="shared" si="9"/>
        <v>265.5</v>
      </c>
      <c r="BC18" s="55">
        <f t="shared" si="9"/>
        <v>299.89999999999998</v>
      </c>
      <c r="BD18" s="55">
        <f t="shared" si="9"/>
        <v>309.59999999999997</v>
      </c>
      <c r="BE18" s="56">
        <f>X102</f>
        <v>309.49999999999994</v>
      </c>
      <c r="BF18" s="56">
        <f>Z102</f>
        <v>309.99999999999994</v>
      </c>
      <c r="BG18" s="56">
        <f>AB102</f>
        <v>310.49999999999994</v>
      </c>
      <c r="BH18" s="56">
        <f>AD102</f>
        <v>310.49999999999994</v>
      </c>
      <c r="BI18" s="56">
        <f>AE102</f>
        <v>310.49999999999994</v>
      </c>
      <c r="BJ18" s="56">
        <f>AF102</f>
        <v>310.49999999999994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30</v>
      </c>
      <c r="C19" s="44">
        <v>30</v>
      </c>
      <c r="D19" s="44">
        <v>30</v>
      </c>
      <c r="E19" s="44">
        <v>30</v>
      </c>
      <c r="F19" s="44">
        <v>34</v>
      </c>
      <c r="G19" s="44">
        <v>34</v>
      </c>
      <c r="H19" s="44">
        <v>34</v>
      </c>
      <c r="I19" s="44">
        <v>34</v>
      </c>
      <c r="J19" s="44">
        <v>34</v>
      </c>
      <c r="K19" s="44">
        <v>34</v>
      </c>
      <c r="L19" s="44">
        <v>34</v>
      </c>
      <c r="M19" s="44">
        <v>34</v>
      </c>
      <c r="N19" s="44">
        <v>36</v>
      </c>
      <c r="O19" s="44">
        <v>36</v>
      </c>
      <c r="P19" s="44">
        <v>30</v>
      </c>
      <c r="Q19" s="44">
        <v>31.3</v>
      </c>
      <c r="R19" s="44">
        <v>31.3</v>
      </c>
      <c r="S19" s="44">
        <v>31.3</v>
      </c>
      <c r="T19" s="44">
        <v>31.2</v>
      </c>
      <c r="U19" s="44">
        <v>48</v>
      </c>
      <c r="V19" s="44">
        <v>54</v>
      </c>
      <c r="W19" s="44">
        <v>54.2</v>
      </c>
      <c r="X19" s="44">
        <v>54.2</v>
      </c>
      <c r="Y19" s="44">
        <v>54.2</v>
      </c>
      <c r="Z19" s="44">
        <v>54.2</v>
      </c>
      <c r="AA19" s="44">
        <v>54.1</v>
      </c>
      <c r="AB19" s="44">
        <v>54.1</v>
      </c>
      <c r="AC19" s="44">
        <v>54.1</v>
      </c>
      <c r="AD19" s="44">
        <v>54.1</v>
      </c>
      <c r="AE19" s="44">
        <v>54.3</v>
      </c>
      <c r="AF19" s="44">
        <v>54.3</v>
      </c>
      <c r="AG19" s="59">
        <v>52.4</v>
      </c>
      <c r="AH19" s="45">
        <f t="shared" si="2"/>
        <v>54.3</v>
      </c>
      <c r="AI19" s="46">
        <f t="shared" si="3"/>
        <v>30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8</v>
      </c>
      <c r="AO19" s="55">
        <f t="shared" si="10"/>
        <v>7.3</v>
      </c>
      <c r="AP19" s="55">
        <f t="shared" si="10"/>
        <v>14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28.2</v>
      </c>
      <c r="AX19" s="55">
        <f t="shared" si="11"/>
        <v>200.4</v>
      </c>
      <c r="AY19" s="55">
        <f t="shared" si="11"/>
        <v>22.1</v>
      </c>
      <c r="AZ19" s="55">
        <f t="shared" si="11"/>
        <v>20.399999999999999</v>
      </c>
      <c r="BA19" s="55">
        <f t="shared" si="11"/>
        <v>34.5</v>
      </c>
      <c r="BB19" s="55">
        <f t="shared" si="11"/>
        <v>56</v>
      </c>
      <c r="BC19" s="55">
        <f t="shared" si="11"/>
        <v>45.7</v>
      </c>
      <c r="BD19" s="55">
        <f t="shared" si="11"/>
        <v>3.6</v>
      </c>
      <c r="BE19" s="56">
        <f>X118</f>
        <v>0</v>
      </c>
      <c r="BF19" s="56">
        <f>Z118</f>
        <v>40.200000000000003</v>
      </c>
      <c r="BG19" s="56">
        <f>AB118</f>
        <v>35.299999999999997</v>
      </c>
      <c r="BH19" s="56">
        <f>AD118</f>
        <v>28.3</v>
      </c>
      <c r="BI19" s="56">
        <f>AE118</f>
        <v>41.6</v>
      </c>
      <c r="BJ19" s="56">
        <f>AF118</f>
        <v>31.3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33.4</v>
      </c>
      <c r="C20" s="44">
        <v>33.4</v>
      </c>
      <c r="D20" s="44">
        <v>33.4</v>
      </c>
      <c r="E20" s="44">
        <v>33.4</v>
      </c>
      <c r="F20" s="44">
        <v>33.4</v>
      </c>
      <c r="G20" s="44">
        <v>33.4</v>
      </c>
      <c r="H20" s="44">
        <v>33.4</v>
      </c>
      <c r="I20" s="44">
        <v>33.4</v>
      </c>
      <c r="J20" s="44">
        <v>33.4</v>
      </c>
      <c r="K20" s="44">
        <v>33.4</v>
      </c>
      <c r="L20" s="44">
        <v>33.4</v>
      </c>
      <c r="M20" s="44">
        <v>33.4</v>
      </c>
      <c r="N20" s="44">
        <v>32.9</v>
      </c>
      <c r="O20" s="44">
        <v>32.9</v>
      </c>
      <c r="P20" s="44">
        <v>32.9</v>
      </c>
      <c r="Q20" s="44">
        <v>32.9</v>
      </c>
      <c r="R20" s="44">
        <v>32.9</v>
      </c>
      <c r="S20" s="44">
        <v>32.9</v>
      </c>
      <c r="T20" s="44">
        <v>33.5</v>
      </c>
      <c r="U20" s="44">
        <v>33.5</v>
      </c>
      <c r="V20" s="44">
        <v>33.5</v>
      </c>
      <c r="W20" s="44">
        <v>33.6</v>
      </c>
      <c r="X20" s="44">
        <v>33.6</v>
      </c>
      <c r="Y20" s="44">
        <v>33.6</v>
      </c>
      <c r="Z20" s="44">
        <v>33.6</v>
      </c>
      <c r="AA20" s="44">
        <v>33.6</v>
      </c>
      <c r="AB20" s="44">
        <v>33.6</v>
      </c>
      <c r="AC20" s="44">
        <v>33.6</v>
      </c>
      <c r="AD20" s="44">
        <v>33.6</v>
      </c>
      <c r="AE20" s="44">
        <v>33.6</v>
      </c>
      <c r="AF20" s="44">
        <v>33.6</v>
      </c>
      <c r="AG20" s="59">
        <v>50</v>
      </c>
      <c r="AH20" s="45">
        <f t="shared" si="2"/>
        <v>33.6</v>
      </c>
      <c r="AI20" s="46">
        <f t="shared" si="3"/>
        <v>32.9</v>
      </c>
      <c r="AK20" s="47"/>
      <c r="AL20" s="50" t="s">
        <v>25</v>
      </c>
      <c r="AM20" s="55">
        <f t="shared" ref="AM20:AR20" si="12">B106</f>
        <v>27.5</v>
      </c>
      <c r="AN20" s="55">
        <f t="shared" si="12"/>
        <v>27.5</v>
      </c>
      <c r="AO20" s="55">
        <f t="shared" si="12"/>
        <v>27.5</v>
      </c>
      <c r="AP20" s="55">
        <f t="shared" si="12"/>
        <v>27.5</v>
      </c>
      <c r="AQ20" s="55">
        <f t="shared" si="12"/>
        <v>27.5</v>
      </c>
      <c r="AR20" s="55">
        <f t="shared" si="12"/>
        <v>27.5</v>
      </c>
      <c r="AS20" s="55">
        <f>I106</f>
        <v>27.5</v>
      </c>
      <c r="AT20" s="55">
        <f>K106</f>
        <v>27.5</v>
      </c>
      <c r="AU20" s="55">
        <f t="shared" ref="AU20:BD20" si="13">M106</f>
        <v>48.8</v>
      </c>
      <c r="AV20" s="55">
        <f t="shared" si="13"/>
        <v>48.8</v>
      </c>
      <c r="AW20" s="55">
        <f t="shared" si="13"/>
        <v>48.8</v>
      </c>
      <c r="AX20" s="55">
        <f t="shared" si="13"/>
        <v>48.8</v>
      </c>
      <c r="AY20" s="55">
        <f t="shared" si="13"/>
        <v>48.8</v>
      </c>
      <c r="AZ20" s="55">
        <f t="shared" si="13"/>
        <v>48.8</v>
      </c>
      <c r="BA20" s="55">
        <f t="shared" si="13"/>
        <v>48.7</v>
      </c>
      <c r="BB20" s="55">
        <f t="shared" si="13"/>
        <v>48.7</v>
      </c>
      <c r="BC20" s="55">
        <f t="shared" si="13"/>
        <v>48.7</v>
      </c>
      <c r="BD20" s="55">
        <f t="shared" si="13"/>
        <v>48.7</v>
      </c>
      <c r="BE20" s="56">
        <f>X106</f>
        <v>48.7</v>
      </c>
      <c r="BF20" s="56">
        <f>Z106</f>
        <v>48.7</v>
      </c>
      <c r="BG20" s="56">
        <f>AB106</f>
        <v>51</v>
      </c>
      <c r="BH20" s="56">
        <f>AD106</f>
        <v>33.5</v>
      </c>
      <c r="BI20" s="56">
        <f>AE106</f>
        <v>33.5</v>
      </c>
      <c r="BJ20" s="56">
        <f>AF106</f>
        <v>33.5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0</v>
      </c>
      <c r="AF21" s="44">
        <v>0</v>
      </c>
      <c r="AG21" s="59">
        <v>50</v>
      </c>
      <c r="AH21" s="45">
        <f t="shared" si="2"/>
        <v>50</v>
      </c>
      <c r="AI21" s="46">
        <f t="shared" si="3"/>
        <v>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30</v>
      </c>
      <c r="BH21" s="56">
        <f>AD124</f>
        <v>10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50.9</v>
      </c>
      <c r="C22" s="44">
        <v>50.9</v>
      </c>
      <c r="D22" s="44">
        <v>50.9</v>
      </c>
      <c r="E22" s="44">
        <v>50.9</v>
      </c>
      <c r="F22" s="44">
        <v>50.9</v>
      </c>
      <c r="G22" s="44">
        <v>50.9</v>
      </c>
      <c r="H22" s="44">
        <v>50.9</v>
      </c>
      <c r="I22" s="44">
        <v>40</v>
      </c>
      <c r="J22" s="44">
        <v>40</v>
      </c>
      <c r="K22" s="44">
        <v>40</v>
      </c>
      <c r="L22" s="44">
        <v>48.9</v>
      </c>
      <c r="M22" s="44">
        <v>48.9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25</v>
      </c>
      <c r="AE22" s="44">
        <v>39.4</v>
      </c>
      <c r="AF22" s="44">
        <v>39.4</v>
      </c>
      <c r="AG22" s="59">
        <v>48.5</v>
      </c>
      <c r="AH22" s="45">
        <f t="shared" si="2"/>
        <v>50.9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2299.4999999999995</v>
      </c>
      <c r="AN22" s="58">
        <f t="shared" si="16"/>
        <v>2307.4999999999995</v>
      </c>
      <c r="AO22" s="58">
        <f t="shared" si="16"/>
        <v>2272.4</v>
      </c>
      <c r="AP22" s="58">
        <f t="shared" si="16"/>
        <v>2267.1</v>
      </c>
      <c r="AQ22" s="58">
        <f t="shared" si="16"/>
        <v>2186.1</v>
      </c>
      <c r="AR22" s="58">
        <f t="shared" si="16"/>
        <v>2195.2999999999997</v>
      </c>
      <c r="AS22" s="58">
        <f t="shared" si="16"/>
        <v>2226.7000000000003</v>
      </c>
      <c r="AT22" s="58">
        <f t="shared" si="16"/>
        <v>2306.2399999999998</v>
      </c>
      <c r="AU22" s="58">
        <f t="shared" si="16"/>
        <v>2383.9</v>
      </c>
      <c r="AV22" s="58">
        <f t="shared" si="16"/>
        <v>2250.8000000000002</v>
      </c>
      <c r="AW22" s="58">
        <f t="shared" si="16"/>
        <v>2322.9999999999995</v>
      </c>
      <c r="AX22" s="58">
        <f t="shared" si="16"/>
        <v>2512.2999999999997</v>
      </c>
      <c r="AY22" s="58">
        <f t="shared" si="16"/>
        <v>2312.7999999999997</v>
      </c>
      <c r="AZ22" s="58">
        <f t="shared" si="16"/>
        <v>2236.2000000000003</v>
      </c>
      <c r="BA22" s="58">
        <f t="shared" si="16"/>
        <v>2206.0999999999995</v>
      </c>
      <c r="BB22" s="58">
        <f t="shared" si="16"/>
        <v>2215.0999999999995</v>
      </c>
      <c r="BC22" s="58">
        <f t="shared" si="16"/>
        <v>2485.0999999999995</v>
      </c>
      <c r="BD22" s="58">
        <f t="shared" si="16"/>
        <v>2562.6999999999994</v>
      </c>
      <c r="BE22" s="58">
        <f t="shared" si="16"/>
        <v>2670.8999999999996</v>
      </c>
      <c r="BF22" s="58">
        <f t="shared" si="16"/>
        <v>2750.5</v>
      </c>
      <c r="BG22" s="58">
        <f t="shared" si="16"/>
        <v>2771.1</v>
      </c>
      <c r="BH22" s="58">
        <f t="shared" si="16"/>
        <v>2728</v>
      </c>
      <c r="BI22" s="58">
        <f t="shared" si="16"/>
        <v>2572.8999999999996</v>
      </c>
      <c r="BJ22" s="58">
        <f t="shared" si="16"/>
        <v>2636.7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37</v>
      </c>
      <c r="C23" s="44">
        <v>37</v>
      </c>
      <c r="D23" s="44">
        <v>37</v>
      </c>
      <c r="E23" s="44">
        <v>37</v>
      </c>
      <c r="F23" s="44">
        <v>37</v>
      </c>
      <c r="G23" s="44">
        <v>37</v>
      </c>
      <c r="H23" s="44">
        <v>37</v>
      </c>
      <c r="I23" s="44">
        <v>37</v>
      </c>
      <c r="J23" s="44">
        <v>37</v>
      </c>
      <c r="K23" s="44">
        <v>37</v>
      </c>
      <c r="L23" s="44">
        <v>37</v>
      </c>
      <c r="M23" s="44">
        <v>37</v>
      </c>
      <c r="N23" s="44">
        <v>37</v>
      </c>
      <c r="O23" s="44">
        <v>37</v>
      </c>
      <c r="P23" s="44">
        <v>37</v>
      </c>
      <c r="Q23" s="44">
        <v>37</v>
      </c>
      <c r="R23" s="44">
        <v>37</v>
      </c>
      <c r="S23" s="44">
        <v>37</v>
      </c>
      <c r="T23" s="44">
        <v>32.9</v>
      </c>
      <c r="U23" s="44">
        <v>41.3</v>
      </c>
      <c r="V23" s="44">
        <v>45.9</v>
      </c>
      <c r="W23" s="44">
        <v>46.1</v>
      </c>
      <c r="X23" s="44">
        <v>46.1</v>
      </c>
      <c r="Y23" s="44">
        <v>46.1</v>
      </c>
      <c r="Z23" s="44">
        <v>46.1</v>
      </c>
      <c r="AA23" s="44">
        <v>46.1</v>
      </c>
      <c r="AB23" s="44">
        <v>46.1</v>
      </c>
      <c r="AC23" s="44">
        <v>46.1</v>
      </c>
      <c r="AD23" s="44">
        <v>46.1</v>
      </c>
      <c r="AE23" s="44">
        <v>46.1</v>
      </c>
      <c r="AF23" s="44">
        <v>46.1</v>
      </c>
      <c r="AG23" s="59">
        <v>45</v>
      </c>
      <c r="AH23" s="45">
        <f t="shared" si="2"/>
        <v>46.1</v>
      </c>
      <c r="AI23" s="46">
        <f t="shared" si="3"/>
        <v>32.9</v>
      </c>
      <c r="AK23" s="47"/>
      <c r="AL23" s="57" t="s">
        <v>28</v>
      </c>
      <c r="AM23" s="58">
        <f t="shared" ref="AM23:AR23" si="17">B133*-1</f>
        <v>-451.3</v>
      </c>
      <c r="AN23" s="58">
        <f t="shared" si="17"/>
        <v>-454</v>
      </c>
      <c r="AO23" s="58">
        <f t="shared" si="17"/>
        <v>-448</v>
      </c>
      <c r="AP23" s="58">
        <f t="shared" si="17"/>
        <v>-461</v>
      </c>
      <c r="AQ23" s="58">
        <f t="shared" si="17"/>
        <v>-486.19999999999993</v>
      </c>
      <c r="AR23" s="58">
        <f t="shared" si="17"/>
        <v>-499.5</v>
      </c>
      <c r="AS23" s="58">
        <f>I133*-1</f>
        <v>-544.20000000000005</v>
      </c>
      <c r="AT23" s="58">
        <f>K133*-1</f>
        <v>-489.9</v>
      </c>
      <c r="AU23" s="58">
        <f t="shared" ref="AU23:BD23" si="18">M133*-1</f>
        <v>-260.5</v>
      </c>
      <c r="AV23" s="58">
        <f t="shared" si="18"/>
        <v>-260.5</v>
      </c>
      <c r="AW23" s="58">
        <f t="shared" si="18"/>
        <v>-328.7</v>
      </c>
      <c r="AX23" s="58">
        <f t="shared" si="18"/>
        <v>-131.5</v>
      </c>
      <c r="AY23" s="58">
        <f t="shared" si="18"/>
        <v>-287.39999999999998</v>
      </c>
      <c r="AZ23" s="58">
        <f t="shared" si="18"/>
        <v>-298</v>
      </c>
      <c r="BA23" s="58">
        <f t="shared" si="18"/>
        <v>-273.3</v>
      </c>
      <c r="BB23" s="58">
        <f t="shared" si="18"/>
        <v>-249.2</v>
      </c>
      <c r="BC23" s="58">
        <f t="shared" si="18"/>
        <v>-510.5</v>
      </c>
      <c r="BD23" s="58">
        <f t="shared" si="18"/>
        <v>-698.8</v>
      </c>
      <c r="BE23" s="58">
        <f>X133*-1</f>
        <v>-754.9</v>
      </c>
      <c r="BF23" s="58">
        <f>Z133*-1</f>
        <v>-593</v>
      </c>
      <c r="BG23" s="58">
        <f>AB133*-1</f>
        <v>-534.6</v>
      </c>
      <c r="BH23" s="58">
        <f>AD133*-1</f>
        <v>-613.6</v>
      </c>
      <c r="BI23" s="58">
        <f>AE133*-1</f>
        <v>-613.6</v>
      </c>
      <c r="BJ23" s="58">
        <f>AF133*-1</f>
        <v>-728.59999999999991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44</v>
      </c>
      <c r="P24" s="44">
        <v>44</v>
      </c>
      <c r="Q24" s="44">
        <v>44</v>
      </c>
      <c r="R24" s="44">
        <v>0</v>
      </c>
      <c r="S24" s="44">
        <v>0</v>
      </c>
      <c r="T24" s="44">
        <v>10.6</v>
      </c>
      <c r="U24" s="44">
        <v>24.2</v>
      </c>
      <c r="V24" s="44">
        <v>30.6</v>
      </c>
      <c r="W24" s="44">
        <v>30.6</v>
      </c>
      <c r="X24" s="44">
        <v>30.6</v>
      </c>
      <c r="Y24" s="44">
        <v>30.6</v>
      </c>
      <c r="Z24" s="44">
        <v>30.6</v>
      </c>
      <c r="AA24" s="44">
        <v>30.6</v>
      </c>
      <c r="AB24" s="44">
        <v>44</v>
      </c>
      <c r="AC24" s="44">
        <v>44</v>
      </c>
      <c r="AD24" s="44">
        <v>27.6</v>
      </c>
      <c r="AE24" s="44">
        <v>0</v>
      </c>
      <c r="AF24" s="44">
        <v>0</v>
      </c>
      <c r="AG24" s="59">
        <v>44</v>
      </c>
      <c r="AH24" s="45">
        <f t="shared" si="2"/>
        <v>44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42</v>
      </c>
      <c r="C25" s="44">
        <v>42</v>
      </c>
      <c r="D25" s="44">
        <v>42</v>
      </c>
      <c r="E25" s="44">
        <v>42</v>
      </c>
      <c r="F25" s="44">
        <v>42</v>
      </c>
      <c r="G25" s="44">
        <v>42</v>
      </c>
      <c r="H25" s="44">
        <v>42</v>
      </c>
      <c r="I25" s="44">
        <v>42</v>
      </c>
      <c r="J25" s="44">
        <v>42</v>
      </c>
      <c r="K25" s="44">
        <v>42</v>
      </c>
      <c r="L25" s="44">
        <v>42</v>
      </c>
      <c r="M25" s="44">
        <v>42</v>
      </c>
      <c r="N25" s="44">
        <v>42</v>
      </c>
      <c r="O25" s="44">
        <v>42</v>
      </c>
      <c r="P25" s="44">
        <v>42</v>
      </c>
      <c r="Q25" s="44">
        <v>42</v>
      </c>
      <c r="R25" s="44">
        <v>42</v>
      </c>
      <c r="S25" s="44">
        <v>42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42</v>
      </c>
      <c r="AG25" s="59">
        <v>42</v>
      </c>
      <c r="AH25" s="45">
        <f t="shared" si="2"/>
        <v>42</v>
      </c>
      <c r="AI25" s="46">
        <f t="shared" si="3"/>
        <v>42</v>
      </c>
      <c r="AK25" s="47"/>
      <c r="AL25" s="57" t="s">
        <v>29</v>
      </c>
      <c r="AM25" s="58">
        <f t="shared" ref="AM25:BJ25" si="19">AM22+AM23</f>
        <v>1848.1999999999996</v>
      </c>
      <c r="AN25" s="58">
        <f t="shared" si="19"/>
        <v>1853.4999999999995</v>
      </c>
      <c r="AO25" s="58">
        <f t="shared" si="19"/>
        <v>1824.4</v>
      </c>
      <c r="AP25" s="58">
        <f t="shared" si="19"/>
        <v>1806.1</v>
      </c>
      <c r="AQ25" s="58">
        <f t="shared" si="19"/>
        <v>1699.9</v>
      </c>
      <c r="AR25" s="58">
        <f t="shared" si="19"/>
        <v>1695.7999999999997</v>
      </c>
      <c r="AS25" s="58">
        <f t="shared" si="19"/>
        <v>1682.5000000000002</v>
      </c>
      <c r="AT25" s="58">
        <f t="shared" si="19"/>
        <v>1816.3399999999997</v>
      </c>
      <c r="AU25" s="58">
        <f t="shared" si="19"/>
        <v>2123.4</v>
      </c>
      <c r="AV25" s="58">
        <f t="shared" si="19"/>
        <v>1990.3000000000002</v>
      </c>
      <c r="AW25" s="58">
        <f t="shared" si="19"/>
        <v>1994.2999999999995</v>
      </c>
      <c r="AX25" s="58">
        <f t="shared" si="19"/>
        <v>2380.7999999999997</v>
      </c>
      <c r="AY25" s="58">
        <f t="shared" si="19"/>
        <v>2025.3999999999996</v>
      </c>
      <c r="AZ25" s="58">
        <f t="shared" si="19"/>
        <v>1938.2000000000003</v>
      </c>
      <c r="BA25" s="58">
        <f t="shared" si="19"/>
        <v>1932.7999999999995</v>
      </c>
      <c r="BB25" s="58">
        <f t="shared" si="19"/>
        <v>1965.8999999999994</v>
      </c>
      <c r="BC25" s="58">
        <f t="shared" si="19"/>
        <v>1974.5999999999995</v>
      </c>
      <c r="BD25" s="58">
        <f t="shared" si="19"/>
        <v>1863.8999999999994</v>
      </c>
      <c r="BE25" s="58">
        <f t="shared" si="19"/>
        <v>1915.9999999999995</v>
      </c>
      <c r="BF25" s="58">
        <f t="shared" si="19"/>
        <v>2157.5</v>
      </c>
      <c r="BG25" s="58">
        <f t="shared" si="19"/>
        <v>2236.5</v>
      </c>
      <c r="BH25" s="58">
        <f t="shared" si="19"/>
        <v>2114.4</v>
      </c>
      <c r="BI25" s="58">
        <f t="shared" si="19"/>
        <v>1959.2999999999997</v>
      </c>
      <c r="BJ25" s="58">
        <f t="shared" si="19"/>
        <v>1908.1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28.2</v>
      </c>
      <c r="C26" s="44">
        <v>28.2</v>
      </c>
      <c r="D26" s="44">
        <v>28.2</v>
      </c>
      <c r="E26" s="44">
        <v>28.2</v>
      </c>
      <c r="F26" s="44">
        <v>28.2</v>
      </c>
      <c r="G26" s="44">
        <v>28.2</v>
      </c>
      <c r="H26" s="44">
        <v>28.2</v>
      </c>
      <c r="I26" s="44">
        <v>28.2</v>
      </c>
      <c r="J26" s="44">
        <v>28.2</v>
      </c>
      <c r="K26" s="44">
        <v>28.2</v>
      </c>
      <c r="L26" s="44">
        <v>28.2</v>
      </c>
      <c r="M26" s="44">
        <v>28.2</v>
      </c>
      <c r="N26" s="44">
        <v>28.2</v>
      </c>
      <c r="O26" s="44">
        <v>28.2</v>
      </c>
      <c r="P26" s="44">
        <v>28.2</v>
      </c>
      <c r="Q26" s="44">
        <v>28.2</v>
      </c>
      <c r="R26" s="44">
        <v>28.2</v>
      </c>
      <c r="S26" s="44">
        <v>28.2</v>
      </c>
      <c r="T26" s="44">
        <v>27.9</v>
      </c>
      <c r="U26" s="44">
        <v>28</v>
      </c>
      <c r="V26" s="44">
        <v>27.9</v>
      </c>
      <c r="W26" s="44">
        <v>27.9</v>
      </c>
      <c r="X26" s="44">
        <v>27.9</v>
      </c>
      <c r="Y26" s="44">
        <v>27.9</v>
      </c>
      <c r="Z26" s="44">
        <v>27.9</v>
      </c>
      <c r="AA26" s="44">
        <v>27.9</v>
      </c>
      <c r="AB26" s="44">
        <v>27.9</v>
      </c>
      <c r="AC26" s="44">
        <v>27.9</v>
      </c>
      <c r="AD26" s="44">
        <v>27.9</v>
      </c>
      <c r="AE26" s="44">
        <v>27.9</v>
      </c>
      <c r="AF26" s="44">
        <v>27.9</v>
      </c>
      <c r="AG26" s="59">
        <v>40</v>
      </c>
      <c r="AH26" s="45">
        <f t="shared" si="2"/>
        <v>28.2</v>
      </c>
      <c r="AI26" s="46">
        <f t="shared" si="3"/>
        <v>27.9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34</v>
      </c>
      <c r="C27" s="44">
        <v>34</v>
      </c>
      <c r="D27" s="44">
        <v>34</v>
      </c>
      <c r="E27" s="44">
        <v>34</v>
      </c>
      <c r="F27" s="44">
        <v>24.8</v>
      </c>
      <c r="G27" s="44">
        <v>24.8</v>
      </c>
      <c r="H27" s="44">
        <v>24.8</v>
      </c>
      <c r="I27" s="44">
        <v>24.8</v>
      </c>
      <c r="J27" s="44">
        <v>24.8</v>
      </c>
      <c r="K27" s="44">
        <v>24.8</v>
      </c>
      <c r="L27" s="44">
        <v>24.8</v>
      </c>
      <c r="M27" s="44">
        <v>24.8</v>
      </c>
      <c r="N27" s="44">
        <v>26.8</v>
      </c>
      <c r="O27" s="44">
        <v>26.8</v>
      </c>
      <c r="P27" s="44">
        <v>26.8</v>
      </c>
      <c r="Q27" s="44">
        <v>26.8</v>
      </c>
      <c r="R27" s="44">
        <v>26.8</v>
      </c>
      <c r="S27" s="44">
        <v>26.8</v>
      </c>
      <c r="T27" s="44">
        <v>33.1</v>
      </c>
      <c r="U27" s="44">
        <v>33</v>
      </c>
      <c r="V27" s="44">
        <v>33</v>
      </c>
      <c r="W27" s="44">
        <v>33</v>
      </c>
      <c r="X27" s="44">
        <v>33</v>
      </c>
      <c r="Y27" s="44">
        <v>33</v>
      </c>
      <c r="Z27" s="44">
        <v>33</v>
      </c>
      <c r="AA27" s="44">
        <v>33</v>
      </c>
      <c r="AB27" s="44">
        <v>33</v>
      </c>
      <c r="AC27" s="44">
        <v>33</v>
      </c>
      <c r="AD27" s="44">
        <v>33</v>
      </c>
      <c r="AE27" s="44">
        <v>33</v>
      </c>
      <c r="AF27" s="44">
        <v>33</v>
      </c>
      <c r="AG27" s="59">
        <v>38.46</v>
      </c>
      <c r="AH27" s="45">
        <f t="shared" si="2"/>
        <v>34</v>
      </c>
      <c r="AI27" s="46">
        <f t="shared" si="3"/>
        <v>24.8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38.9</v>
      </c>
      <c r="C28" s="44">
        <v>38.9</v>
      </c>
      <c r="D28" s="44">
        <v>38.9</v>
      </c>
      <c r="E28" s="44">
        <v>38.9</v>
      </c>
      <c r="F28" s="44">
        <v>38.9</v>
      </c>
      <c r="G28" s="44">
        <v>38.9</v>
      </c>
      <c r="H28" s="44">
        <v>40.4</v>
      </c>
      <c r="I28" s="44">
        <v>39</v>
      </c>
      <c r="J28" s="44">
        <v>39</v>
      </c>
      <c r="K28" s="44">
        <v>39</v>
      </c>
      <c r="L28" s="44">
        <v>39</v>
      </c>
      <c r="M28" s="44">
        <v>39</v>
      </c>
      <c r="N28" s="44">
        <v>43.9</v>
      </c>
      <c r="O28" s="44">
        <v>43.9</v>
      </c>
      <c r="P28" s="44">
        <v>43.9</v>
      </c>
      <c r="Q28" s="44">
        <v>43.9</v>
      </c>
      <c r="R28" s="44">
        <v>43.9</v>
      </c>
      <c r="S28" s="44">
        <v>43.9</v>
      </c>
      <c r="T28" s="44">
        <v>44.1</v>
      </c>
      <c r="U28" s="44">
        <v>44</v>
      </c>
      <c r="V28" s="44">
        <v>44</v>
      </c>
      <c r="W28" s="44">
        <v>44</v>
      </c>
      <c r="X28" s="44">
        <v>44</v>
      </c>
      <c r="Y28" s="44">
        <v>44</v>
      </c>
      <c r="Z28" s="44">
        <v>44</v>
      </c>
      <c r="AA28" s="44">
        <v>44</v>
      </c>
      <c r="AB28" s="44">
        <v>44</v>
      </c>
      <c r="AC28" s="44">
        <v>44</v>
      </c>
      <c r="AD28" s="44">
        <v>39</v>
      </c>
      <c r="AE28" s="44">
        <v>39</v>
      </c>
      <c r="AF28" s="44">
        <v>39</v>
      </c>
      <c r="AG28" s="59">
        <v>38</v>
      </c>
      <c r="AH28" s="45">
        <f t="shared" si="2"/>
        <v>44.1</v>
      </c>
      <c r="AI28" s="46">
        <f t="shared" si="3"/>
        <v>38.9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30.9</v>
      </c>
      <c r="C29" s="44">
        <v>30.9</v>
      </c>
      <c r="D29" s="44">
        <v>30.9</v>
      </c>
      <c r="E29" s="44">
        <v>30.9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24.9</v>
      </c>
      <c r="V29" s="44">
        <v>36.5</v>
      </c>
      <c r="W29" s="44">
        <v>36.4</v>
      </c>
      <c r="X29" s="44">
        <v>36.4</v>
      </c>
      <c r="Y29" s="44">
        <v>36.4</v>
      </c>
      <c r="Z29" s="44">
        <v>36.4</v>
      </c>
      <c r="AA29" s="44">
        <v>36.4</v>
      </c>
      <c r="AB29" s="44">
        <v>36.4</v>
      </c>
      <c r="AC29" s="44">
        <v>36.4</v>
      </c>
      <c r="AD29" s="44">
        <v>36.4</v>
      </c>
      <c r="AE29" s="44">
        <v>36.4</v>
      </c>
      <c r="AF29" s="44">
        <v>36.4</v>
      </c>
      <c r="AG29" s="59">
        <v>36</v>
      </c>
      <c r="AH29" s="45">
        <f t="shared" si="2"/>
        <v>36.5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36</v>
      </c>
      <c r="C30" s="44">
        <v>36</v>
      </c>
      <c r="D30" s="44">
        <v>36</v>
      </c>
      <c r="E30" s="44">
        <v>36</v>
      </c>
      <c r="F30" s="44">
        <v>36</v>
      </c>
      <c r="G30" s="44">
        <v>36</v>
      </c>
      <c r="H30" s="44">
        <v>36</v>
      </c>
      <c r="I30" s="44">
        <v>30</v>
      </c>
      <c r="J30" s="44">
        <v>30</v>
      </c>
      <c r="K30" s="44">
        <v>30</v>
      </c>
      <c r="L30" s="44">
        <v>36</v>
      </c>
      <c r="M30" s="44">
        <v>36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17.3</v>
      </c>
      <c r="AE30" s="44">
        <v>28.9</v>
      </c>
      <c r="AF30" s="44">
        <v>28.9</v>
      </c>
      <c r="AG30" s="59">
        <v>35.5</v>
      </c>
      <c r="AH30" s="45">
        <f t="shared" si="2"/>
        <v>36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10.5</v>
      </c>
      <c r="C31" s="44">
        <v>10.5</v>
      </c>
      <c r="D31" s="44">
        <v>10.5</v>
      </c>
      <c r="E31" s="44">
        <v>10.5</v>
      </c>
      <c r="F31" s="44">
        <v>0</v>
      </c>
      <c r="G31" s="44">
        <v>0</v>
      </c>
      <c r="H31" s="44">
        <v>0</v>
      </c>
      <c r="I31" s="44">
        <v>0</v>
      </c>
      <c r="J31" s="44">
        <v>2.4</v>
      </c>
      <c r="K31" s="44">
        <v>11</v>
      </c>
      <c r="L31" s="44">
        <v>10.8</v>
      </c>
      <c r="M31" s="44">
        <v>10.8</v>
      </c>
      <c r="N31" s="44">
        <v>10.8</v>
      </c>
      <c r="O31" s="44">
        <v>10.8</v>
      </c>
      <c r="P31" s="44">
        <v>10.8</v>
      </c>
      <c r="Q31" s="44">
        <v>10.8</v>
      </c>
      <c r="R31" s="44">
        <v>10.8</v>
      </c>
      <c r="S31" s="44">
        <v>10.8</v>
      </c>
      <c r="T31" s="44">
        <v>10.6</v>
      </c>
      <c r="U31" s="44">
        <v>10.5</v>
      </c>
      <c r="V31" s="44">
        <v>10.5</v>
      </c>
      <c r="W31" s="44">
        <v>10.5</v>
      </c>
      <c r="X31" s="44">
        <v>10.5</v>
      </c>
      <c r="Y31" s="44">
        <v>10.5</v>
      </c>
      <c r="Z31" s="44">
        <v>10.3</v>
      </c>
      <c r="AA31" s="44">
        <v>10.3</v>
      </c>
      <c r="AB31" s="44">
        <v>10.3</v>
      </c>
      <c r="AC31" s="44">
        <v>10.3</v>
      </c>
      <c r="AD31" s="44">
        <v>10.3</v>
      </c>
      <c r="AE31" s="44">
        <v>10.5</v>
      </c>
      <c r="AF31" s="44">
        <v>10.5</v>
      </c>
      <c r="AG31" s="59">
        <v>32</v>
      </c>
      <c r="AH31" s="45">
        <f t="shared" si="2"/>
        <v>11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17</v>
      </c>
      <c r="C33" s="44">
        <v>17</v>
      </c>
      <c r="D33" s="44">
        <v>17</v>
      </c>
      <c r="E33" s="44">
        <v>17</v>
      </c>
      <c r="F33" s="44">
        <v>17</v>
      </c>
      <c r="G33" s="44">
        <v>17</v>
      </c>
      <c r="H33" s="44">
        <v>17</v>
      </c>
      <c r="I33" s="44">
        <v>17</v>
      </c>
      <c r="J33" s="44">
        <v>17</v>
      </c>
      <c r="K33" s="44">
        <v>17</v>
      </c>
      <c r="L33" s="44">
        <v>17</v>
      </c>
      <c r="M33" s="44">
        <v>17</v>
      </c>
      <c r="N33" s="44">
        <v>17</v>
      </c>
      <c r="O33" s="44">
        <v>17</v>
      </c>
      <c r="P33" s="44">
        <v>17</v>
      </c>
      <c r="Q33" s="44">
        <v>17</v>
      </c>
      <c r="R33" s="44">
        <v>17</v>
      </c>
      <c r="S33" s="44">
        <v>17</v>
      </c>
      <c r="T33" s="44">
        <v>17</v>
      </c>
      <c r="U33" s="44">
        <v>17</v>
      </c>
      <c r="V33" s="44">
        <v>28</v>
      </c>
      <c r="W33" s="44">
        <v>28</v>
      </c>
      <c r="X33" s="44">
        <v>28</v>
      </c>
      <c r="Y33" s="44">
        <v>28</v>
      </c>
      <c r="Z33" s="44">
        <v>28</v>
      </c>
      <c r="AA33" s="44">
        <v>28</v>
      </c>
      <c r="AB33" s="44">
        <v>28</v>
      </c>
      <c r="AC33" s="44">
        <v>28</v>
      </c>
      <c r="AD33" s="44">
        <v>28</v>
      </c>
      <c r="AE33" s="44">
        <v>0</v>
      </c>
      <c r="AF33" s="44">
        <v>0</v>
      </c>
      <c r="AG33" s="59">
        <v>29.04</v>
      </c>
      <c r="AH33" s="45">
        <f t="shared" si="2"/>
        <v>28</v>
      </c>
      <c r="AI33" s="46">
        <f t="shared" si="3"/>
        <v>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16.100000000000001</v>
      </c>
      <c r="C34" s="44">
        <v>16.100000000000001</v>
      </c>
      <c r="D34" s="44">
        <v>16.100000000000001</v>
      </c>
      <c r="E34" s="44">
        <v>16.100000000000001</v>
      </c>
      <c r="F34" s="44">
        <v>16.100000000000001</v>
      </c>
      <c r="G34" s="44">
        <v>16.100000000000001</v>
      </c>
      <c r="H34" s="44">
        <v>16.100000000000001</v>
      </c>
      <c r="I34" s="44">
        <v>16.100000000000001</v>
      </c>
      <c r="J34" s="44">
        <v>16.100000000000001</v>
      </c>
      <c r="K34" s="44">
        <v>16.100000000000001</v>
      </c>
      <c r="L34" s="44">
        <v>16.100000000000001</v>
      </c>
      <c r="M34" s="44">
        <v>16.100000000000001</v>
      </c>
      <c r="N34" s="44">
        <v>16.100000000000001</v>
      </c>
      <c r="O34" s="44">
        <v>16.100000000000001</v>
      </c>
      <c r="P34" s="44">
        <v>16.100000000000001</v>
      </c>
      <c r="Q34" s="44">
        <v>16.100000000000001</v>
      </c>
      <c r="R34" s="44">
        <v>16.100000000000001</v>
      </c>
      <c r="S34" s="44">
        <v>16.100000000000001</v>
      </c>
      <c r="T34" s="44">
        <v>15.9</v>
      </c>
      <c r="U34" s="44">
        <v>26.4</v>
      </c>
      <c r="V34" s="44">
        <v>28.3</v>
      </c>
      <c r="W34" s="44">
        <v>28.3</v>
      </c>
      <c r="X34" s="44">
        <v>28.3</v>
      </c>
      <c r="Y34" s="44">
        <v>28.3</v>
      </c>
      <c r="Z34" s="44">
        <v>28.2</v>
      </c>
      <c r="AA34" s="44">
        <v>28.2</v>
      </c>
      <c r="AB34" s="44">
        <v>28.2</v>
      </c>
      <c r="AC34" s="44">
        <v>28.2</v>
      </c>
      <c r="AD34" s="44">
        <v>28.2</v>
      </c>
      <c r="AE34" s="44">
        <v>28.2</v>
      </c>
      <c r="AF34" s="44">
        <v>28.2</v>
      </c>
      <c r="AG34" s="59">
        <v>28.1</v>
      </c>
      <c r="AH34" s="45">
        <f t="shared" si="2"/>
        <v>28.3</v>
      </c>
      <c r="AI34" s="46">
        <f t="shared" si="3"/>
        <v>15.9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26.1</v>
      </c>
      <c r="C35" s="44">
        <v>26.1</v>
      </c>
      <c r="D35" s="44">
        <v>26.1</v>
      </c>
      <c r="E35" s="44">
        <v>26.1</v>
      </c>
      <c r="F35" s="44">
        <v>26.1</v>
      </c>
      <c r="G35" s="44">
        <v>26.1</v>
      </c>
      <c r="H35" s="44">
        <v>26.1</v>
      </c>
      <c r="I35" s="44">
        <v>26.1</v>
      </c>
      <c r="J35" s="44">
        <v>26.1</v>
      </c>
      <c r="K35" s="44">
        <v>26.1</v>
      </c>
      <c r="L35" s="44">
        <v>26.1</v>
      </c>
      <c r="M35" s="44">
        <v>26.1</v>
      </c>
      <c r="N35" s="44">
        <v>26.1</v>
      </c>
      <c r="O35" s="44">
        <v>26.1</v>
      </c>
      <c r="P35" s="44">
        <v>26.1</v>
      </c>
      <c r="Q35" s="44">
        <v>26.1</v>
      </c>
      <c r="R35" s="44">
        <v>26.1</v>
      </c>
      <c r="S35" s="44">
        <v>26.1</v>
      </c>
      <c r="T35" s="44">
        <v>26.3</v>
      </c>
      <c r="U35" s="44">
        <v>26.3</v>
      </c>
      <c r="V35" s="44">
        <v>26.3</v>
      </c>
      <c r="W35" s="44">
        <v>26.3</v>
      </c>
      <c r="X35" s="44">
        <v>26.3</v>
      </c>
      <c r="Y35" s="44">
        <v>26.3</v>
      </c>
      <c r="Z35" s="44">
        <v>26.3</v>
      </c>
      <c r="AA35" s="44">
        <v>26.3</v>
      </c>
      <c r="AB35" s="44">
        <v>26.3</v>
      </c>
      <c r="AC35" s="44">
        <v>26.3</v>
      </c>
      <c r="AD35" s="44">
        <v>26.3</v>
      </c>
      <c r="AE35" s="44">
        <v>26.3</v>
      </c>
      <c r="AF35" s="44">
        <v>26.3</v>
      </c>
      <c r="AG35" s="59">
        <v>27</v>
      </c>
      <c r="AH35" s="45">
        <f t="shared" si="2"/>
        <v>26.3</v>
      </c>
      <c r="AI35" s="46">
        <f t="shared" si="3"/>
        <v>26.1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13.2</v>
      </c>
      <c r="I36" s="44">
        <v>13.2</v>
      </c>
      <c r="J36" s="44">
        <v>13.2</v>
      </c>
      <c r="K36" s="44">
        <v>13.2</v>
      </c>
      <c r="L36" s="44">
        <v>13.2</v>
      </c>
      <c r="M36" s="44">
        <v>13.2</v>
      </c>
      <c r="N36" s="44">
        <v>13.2</v>
      </c>
      <c r="O36" s="44">
        <v>13.2</v>
      </c>
      <c r="P36" s="44">
        <v>13.2</v>
      </c>
      <c r="Q36" s="44">
        <v>13.2</v>
      </c>
      <c r="R36" s="44">
        <v>13.2</v>
      </c>
      <c r="S36" s="44">
        <v>13.2</v>
      </c>
      <c r="T36" s="44">
        <v>13.2</v>
      </c>
      <c r="U36" s="44">
        <v>13.2</v>
      </c>
      <c r="V36" s="44">
        <v>13.2</v>
      </c>
      <c r="W36" s="44">
        <v>13.2</v>
      </c>
      <c r="X36" s="44">
        <v>13.2</v>
      </c>
      <c r="Y36" s="44">
        <v>13.2</v>
      </c>
      <c r="Z36" s="44">
        <v>13.2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59">
        <v>25</v>
      </c>
      <c r="AH36" s="45">
        <f t="shared" si="2"/>
        <v>13.2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24.1</v>
      </c>
      <c r="C37" s="44">
        <v>24.1</v>
      </c>
      <c r="D37" s="44">
        <v>0</v>
      </c>
      <c r="E37" s="44">
        <v>0</v>
      </c>
      <c r="F37" s="44">
        <v>0</v>
      </c>
      <c r="G37" s="44">
        <v>0</v>
      </c>
      <c r="H37" s="44">
        <v>21</v>
      </c>
      <c r="I37" s="44">
        <v>21.9</v>
      </c>
      <c r="J37" s="44">
        <v>21.9</v>
      </c>
      <c r="K37" s="44">
        <v>21.9</v>
      </c>
      <c r="L37" s="44">
        <v>21.9</v>
      </c>
      <c r="M37" s="44">
        <v>21.9</v>
      </c>
      <c r="N37" s="44">
        <v>21.9</v>
      </c>
      <c r="O37" s="44">
        <v>21.9</v>
      </c>
      <c r="P37" s="44">
        <v>21.9</v>
      </c>
      <c r="Q37" s="44">
        <v>21.9</v>
      </c>
      <c r="R37" s="44">
        <v>12.2</v>
      </c>
      <c r="S37" s="44">
        <v>12.2</v>
      </c>
      <c r="T37" s="44">
        <v>12.2</v>
      </c>
      <c r="U37" s="44">
        <v>13.5</v>
      </c>
      <c r="V37" s="44">
        <v>15.2</v>
      </c>
      <c r="W37" s="44">
        <v>24.4</v>
      </c>
      <c r="X37" s="44">
        <v>24.4</v>
      </c>
      <c r="Y37" s="44">
        <v>24.4</v>
      </c>
      <c r="Z37" s="44">
        <v>24.7</v>
      </c>
      <c r="AA37" s="44">
        <v>24.7</v>
      </c>
      <c r="AB37" s="44">
        <v>24.7</v>
      </c>
      <c r="AC37" s="44">
        <v>24.7</v>
      </c>
      <c r="AD37" s="44">
        <v>24.6</v>
      </c>
      <c r="AE37" s="44">
        <v>24.6</v>
      </c>
      <c r="AF37" s="44">
        <v>24.6</v>
      </c>
      <c r="AG37" s="59">
        <v>25</v>
      </c>
      <c r="AH37" s="45">
        <f t="shared" si="2"/>
        <v>24.7</v>
      </c>
      <c r="AI37" s="46">
        <f t="shared" si="3"/>
        <v>0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21</v>
      </c>
      <c r="C38" s="44">
        <v>21</v>
      </c>
      <c r="D38" s="44">
        <v>21</v>
      </c>
      <c r="E38" s="44">
        <v>21</v>
      </c>
      <c r="F38" s="44">
        <v>21</v>
      </c>
      <c r="G38" s="44">
        <v>21</v>
      </c>
      <c r="H38" s="44">
        <v>21</v>
      </c>
      <c r="I38" s="44">
        <v>21</v>
      </c>
      <c r="J38" s="44">
        <v>21</v>
      </c>
      <c r="K38" s="44">
        <v>21</v>
      </c>
      <c r="L38" s="44">
        <v>21</v>
      </c>
      <c r="M38" s="44">
        <v>21</v>
      </c>
      <c r="N38" s="44">
        <v>21</v>
      </c>
      <c r="O38" s="44">
        <v>21</v>
      </c>
      <c r="P38" s="44">
        <v>21</v>
      </c>
      <c r="Q38" s="44">
        <v>15.4</v>
      </c>
      <c r="R38" s="44">
        <v>15.4</v>
      </c>
      <c r="S38" s="44">
        <v>15.4</v>
      </c>
      <c r="T38" s="44">
        <v>15.4</v>
      </c>
      <c r="U38" s="44">
        <v>23</v>
      </c>
      <c r="V38" s="44">
        <v>25.3</v>
      </c>
      <c r="W38" s="44">
        <v>25.3</v>
      </c>
      <c r="X38" s="44">
        <v>25.3</v>
      </c>
      <c r="Y38" s="44">
        <v>25.3</v>
      </c>
      <c r="Z38" s="44">
        <v>25.2</v>
      </c>
      <c r="AA38" s="44">
        <v>25.2</v>
      </c>
      <c r="AB38" s="44">
        <v>25.2</v>
      </c>
      <c r="AC38" s="44">
        <v>25.2</v>
      </c>
      <c r="AD38" s="44">
        <v>25.2</v>
      </c>
      <c r="AE38" s="44">
        <v>25.2</v>
      </c>
      <c r="AF38" s="44">
        <v>25.2</v>
      </c>
      <c r="AG38" s="59">
        <v>25</v>
      </c>
      <c r="AH38" s="45">
        <f t="shared" si="2"/>
        <v>25.3</v>
      </c>
      <c r="AI38" s="46">
        <f t="shared" si="3"/>
        <v>15.4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25.6</v>
      </c>
      <c r="C39" s="44">
        <v>25.6</v>
      </c>
      <c r="D39" s="44">
        <v>25.6</v>
      </c>
      <c r="E39" s="44">
        <v>25.6</v>
      </c>
      <c r="F39" s="44">
        <v>25.6</v>
      </c>
      <c r="G39" s="44">
        <v>23.7</v>
      </c>
      <c r="H39" s="44">
        <v>23.7</v>
      </c>
      <c r="I39" s="44">
        <v>23.7</v>
      </c>
      <c r="J39" s="44">
        <v>23.7</v>
      </c>
      <c r="K39" s="44">
        <v>23.7</v>
      </c>
      <c r="L39" s="44">
        <v>23.7</v>
      </c>
      <c r="M39" s="44">
        <v>23.7</v>
      </c>
      <c r="N39" s="44">
        <v>23.7</v>
      </c>
      <c r="O39" s="44">
        <v>23.7</v>
      </c>
      <c r="P39" s="44">
        <v>23.7</v>
      </c>
      <c r="Q39" s="44">
        <v>23.7</v>
      </c>
      <c r="R39" s="44">
        <v>23.7</v>
      </c>
      <c r="S39" s="44">
        <v>23.7</v>
      </c>
      <c r="T39" s="44">
        <v>25.5</v>
      </c>
      <c r="U39" s="44">
        <v>25.6</v>
      </c>
      <c r="V39" s="44">
        <v>25.6</v>
      </c>
      <c r="W39" s="44">
        <v>25.6</v>
      </c>
      <c r="X39" s="44">
        <v>25.6</v>
      </c>
      <c r="Y39" s="44">
        <v>25.6</v>
      </c>
      <c r="Z39" s="44">
        <v>25.6</v>
      </c>
      <c r="AA39" s="44">
        <v>25.6</v>
      </c>
      <c r="AB39" s="44">
        <v>25.6</v>
      </c>
      <c r="AC39" s="44">
        <v>25.6</v>
      </c>
      <c r="AD39" s="44">
        <v>25.6</v>
      </c>
      <c r="AE39" s="44">
        <v>25.6</v>
      </c>
      <c r="AF39" s="44">
        <v>25.6</v>
      </c>
      <c r="AG39" s="59">
        <v>25</v>
      </c>
      <c r="AH39" s="45">
        <f t="shared" si="2"/>
        <v>25.6</v>
      </c>
      <c r="AI39" s="46">
        <f t="shared" si="3"/>
        <v>23.7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25</v>
      </c>
      <c r="E40" s="44">
        <v>25</v>
      </c>
      <c r="F40" s="44">
        <v>25</v>
      </c>
      <c r="G40" s="44">
        <v>25</v>
      </c>
      <c r="H40" s="44">
        <v>25</v>
      </c>
      <c r="I40" s="44">
        <v>25</v>
      </c>
      <c r="J40" s="44">
        <v>25</v>
      </c>
      <c r="K40" s="44">
        <v>25</v>
      </c>
      <c r="L40" s="44">
        <v>25</v>
      </c>
      <c r="M40" s="44">
        <v>25</v>
      </c>
      <c r="N40" s="44">
        <v>25</v>
      </c>
      <c r="O40" s="44">
        <v>25</v>
      </c>
      <c r="P40" s="44">
        <v>25</v>
      </c>
      <c r="Q40" s="44">
        <v>25</v>
      </c>
      <c r="R40" s="44">
        <v>15</v>
      </c>
      <c r="S40" s="44">
        <v>15</v>
      </c>
      <c r="T40" s="44">
        <v>15</v>
      </c>
      <c r="U40" s="44">
        <v>15</v>
      </c>
      <c r="V40" s="44">
        <v>15</v>
      </c>
      <c r="W40" s="44">
        <v>25</v>
      </c>
      <c r="X40" s="44">
        <v>25</v>
      </c>
      <c r="Y40" s="44">
        <v>25</v>
      </c>
      <c r="Z40" s="44">
        <v>25</v>
      </c>
      <c r="AA40" s="44">
        <v>25</v>
      </c>
      <c r="AB40" s="44">
        <v>25</v>
      </c>
      <c r="AC40" s="44">
        <v>25</v>
      </c>
      <c r="AD40" s="44">
        <v>25</v>
      </c>
      <c r="AE40" s="44">
        <v>25</v>
      </c>
      <c r="AF40" s="44">
        <v>25</v>
      </c>
      <c r="AG40" s="59">
        <v>25</v>
      </c>
      <c r="AH40" s="45">
        <f t="shared" si="2"/>
        <v>25</v>
      </c>
      <c r="AI40" s="46">
        <f t="shared" si="3"/>
        <v>15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13.2</v>
      </c>
      <c r="J41" s="44">
        <v>21.1</v>
      </c>
      <c r="K41" s="44">
        <v>24.2</v>
      </c>
      <c r="L41" s="44">
        <v>24.2</v>
      </c>
      <c r="M41" s="44">
        <v>24.2</v>
      </c>
      <c r="N41" s="44">
        <v>23.7</v>
      </c>
      <c r="O41" s="44">
        <v>23.7</v>
      </c>
      <c r="P41" s="44">
        <v>23.7</v>
      </c>
      <c r="Q41" s="44">
        <v>23.7</v>
      </c>
      <c r="R41" s="44">
        <v>12.5</v>
      </c>
      <c r="S41" s="44">
        <v>12.5</v>
      </c>
      <c r="T41" s="44">
        <v>12.5</v>
      </c>
      <c r="U41" s="44">
        <v>12.5</v>
      </c>
      <c r="V41" s="44">
        <v>12.5</v>
      </c>
      <c r="W41" s="44">
        <v>18.3</v>
      </c>
      <c r="X41" s="44">
        <v>18.3</v>
      </c>
      <c r="Y41" s="44">
        <v>18.3</v>
      </c>
      <c r="Z41" s="44">
        <v>24.5</v>
      </c>
      <c r="AA41" s="44">
        <v>24.5</v>
      </c>
      <c r="AB41" s="44">
        <v>24.5</v>
      </c>
      <c r="AC41" s="44">
        <v>24.5</v>
      </c>
      <c r="AD41" s="44">
        <v>24.5</v>
      </c>
      <c r="AE41" s="44">
        <v>24.5</v>
      </c>
      <c r="AF41" s="44">
        <v>24.5</v>
      </c>
      <c r="AG41" s="59">
        <v>24</v>
      </c>
      <c r="AH41" s="45">
        <f t="shared" si="2"/>
        <v>24.5</v>
      </c>
      <c r="AI41" s="46">
        <f t="shared" si="3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</v>
      </c>
      <c r="C42" s="44">
        <v>25</v>
      </c>
      <c r="D42" s="44">
        <v>25</v>
      </c>
      <c r="E42" s="44">
        <v>25</v>
      </c>
      <c r="F42" s="44">
        <v>25</v>
      </c>
      <c r="G42" s="44">
        <v>25</v>
      </c>
      <c r="H42" s="44">
        <v>25</v>
      </c>
      <c r="I42" s="44">
        <v>25</v>
      </c>
      <c r="J42" s="44">
        <v>25</v>
      </c>
      <c r="K42" s="44">
        <v>25</v>
      </c>
      <c r="L42" s="44">
        <v>25</v>
      </c>
      <c r="M42" s="44">
        <v>25</v>
      </c>
      <c r="N42" s="44">
        <v>24.5</v>
      </c>
      <c r="O42" s="44">
        <v>24.5</v>
      </c>
      <c r="P42" s="44">
        <v>24.5</v>
      </c>
      <c r="Q42" s="44">
        <v>24.5</v>
      </c>
      <c r="R42" s="44">
        <v>24.5</v>
      </c>
      <c r="S42" s="44">
        <v>24.5</v>
      </c>
      <c r="T42" s="44">
        <v>24.5</v>
      </c>
      <c r="U42" s="44">
        <v>24.4</v>
      </c>
      <c r="V42" s="44">
        <v>24.4</v>
      </c>
      <c r="W42" s="44">
        <v>24.4</v>
      </c>
      <c r="X42" s="44">
        <v>24.4</v>
      </c>
      <c r="Y42" s="44">
        <v>24.4</v>
      </c>
      <c r="Z42" s="44">
        <v>24.4</v>
      </c>
      <c r="AA42" s="44">
        <v>24.4</v>
      </c>
      <c r="AB42" s="44">
        <v>24.4</v>
      </c>
      <c r="AC42" s="44">
        <v>24.4</v>
      </c>
      <c r="AD42" s="44">
        <v>24.4</v>
      </c>
      <c r="AE42" s="44">
        <v>24.4</v>
      </c>
      <c r="AF42" s="44">
        <v>24.4</v>
      </c>
      <c r="AG42" s="59">
        <v>23.5</v>
      </c>
      <c r="AH42" s="45">
        <f t="shared" si="2"/>
        <v>25</v>
      </c>
      <c r="AI42" s="46">
        <f t="shared" si="3"/>
        <v>24.4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23.2</v>
      </c>
      <c r="C43" s="44">
        <v>23.2</v>
      </c>
      <c r="D43" s="44">
        <v>23.2</v>
      </c>
      <c r="E43" s="44">
        <v>23.2</v>
      </c>
      <c r="F43" s="44">
        <v>23.2</v>
      </c>
      <c r="G43" s="44">
        <v>23.2</v>
      </c>
      <c r="H43" s="44">
        <v>23.2</v>
      </c>
      <c r="I43" s="44">
        <v>23.2</v>
      </c>
      <c r="J43" s="44">
        <v>23.2</v>
      </c>
      <c r="K43" s="44">
        <f>22*0.8</f>
        <v>17.600000000000001</v>
      </c>
      <c r="L43" s="44">
        <v>22.8</v>
      </c>
      <c r="M43" s="44">
        <v>22.8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9.1999999999999993</v>
      </c>
      <c r="AE43" s="44">
        <v>18.3</v>
      </c>
      <c r="AF43" s="44">
        <v>18.3</v>
      </c>
      <c r="AG43" s="59">
        <v>22.5</v>
      </c>
      <c r="AH43" s="45">
        <f t="shared" si="2"/>
        <v>23.2</v>
      </c>
      <c r="AI43" s="46">
        <f t="shared" si="3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>
        <v>22.1</v>
      </c>
      <c r="D45" s="44">
        <v>22.1</v>
      </c>
      <c r="E45" s="44">
        <v>22.1</v>
      </c>
      <c r="F45" s="44">
        <v>22.1</v>
      </c>
      <c r="G45" s="44">
        <v>22.1</v>
      </c>
      <c r="H45" s="44">
        <v>22.1</v>
      </c>
      <c r="I45" s="44">
        <v>22.1</v>
      </c>
      <c r="J45" s="44">
        <v>22.1</v>
      </c>
      <c r="K45" s="44">
        <v>22.1</v>
      </c>
      <c r="L45" s="44">
        <v>22.1</v>
      </c>
      <c r="M45" s="44">
        <v>22.1</v>
      </c>
      <c r="N45" s="44">
        <v>22.1</v>
      </c>
      <c r="O45" s="44">
        <v>22.1</v>
      </c>
      <c r="P45" s="44">
        <v>22.1</v>
      </c>
      <c r="Q45" s="44">
        <v>22.1</v>
      </c>
      <c r="R45" s="44">
        <v>22.1</v>
      </c>
      <c r="S45" s="44">
        <v>22.1</v>
      </c>
      <c r="T45" s="44">
        <v>22.1</v>
      </c>
      <c r="U45" s="44">
        <v>22.1</v>
      </c>
      <c r="V45" s="44">
        <v>22.1</v>
      </c>
      <c r="W45" s="44">
        <v>22.1</v>
      </c>
      <c r="X45" s="44">
        <v>22.1</v>
      </c>
      <c r="Y45" s="44">
        <v>22.1</v>
      </c>
      <c r="Z45" s="44">
        <v>22.1</v>
      </c>
      <c r="AA45" s="44">
        <v>22.1</v>
      </c>
      <c r="AB45" s="44">
        <v>22.1</v>
      </c>
      <c r="AC45" s="44">
        <v>22.1</v>
      </c>
      <c r="AD45" s="44">
        <v>22.1</v>
      </c>
      <c r="AE45" s="44">
        <v>22.1</v>
      </c>
      <c r="AF45" s="44">
        <v>22.1</v>
      </c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22</v>
      </c>
      <c r="C46" s="44">
        <v>22</v>
      </c>
      <c r="D46" s="44">
        <v>22</v>
      </c>
      <c r="E46" s="44">
        <v>22</v>
      </c>
      <c r="F46" s="44">
        <v>0</v>
      </c>
      <c r="G46" s="44">
        <v>22</v>
      </c>
      <c r="H46" s="44">
        <v>22</v>
      </c>
      <c r="I46" s="44">
        <v>22</v>
      </c>
      <c r="J46" s="44">
        <v>22</v>
      </c>
      <c r="K46" s="44">
        <v>22</v>
      </c>
      <c r="L46" s="44">
        <v>22</v>
      </c>
      <c r="M46" s="44">
        <v>22</v>
      </c>
      <c r="N46" s="44">
        <v>22</v>
      </c>
      <c r="O46" s="44">
        <v>22</v>
      </c>
      <c r="P46" s="44">
        <v>22</v>
      </c>
      <c r="Q46" s="44">
        <v>22</v>
      </c>
      <c r="R46" s="44">
        <v>22</v>
      </c>
      <c r="S46" s="44">
        <v>22</v>
      </c>
      <c r="T46" s="44">
        <v>22</v>
      </c>
      <c r="U46" s="44">
        <v>22</v>
      </c>
      <c r="V46" s="44">
        <v>22</v>
      </c>
      <c r="W46" s="44">
        <v>22</v>
      </c>
      <c r="X46" s="44">
        <v>22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22</v>
      </c>
      <c r="AG46" s="59">
        <v>22</v>
      </c>
      <c r="AH46" s="45">
        <f t="shared" si="2"/>
        <v>22</v>
      </c>
      <c r="AI46" s="46">
        <f t="shared" si="3"/>
        <v>0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>
        <v>22</v>
      </c>
      <c r="D47" s="44">
        <v>22</v>
      </c>
      <c r="E47" s="44">
        <v>22</v>
      </c>
      <c r="F47" s="44">
        <v>22</v>
      </c>
      <c r="G47" s="44">
        <v>22</v>
      </c>
      <c r="H47" s="44">
        <v>22</v>
      </c>
      <c r="I47" s="44">
        <v>22</v>
      </c>
      <c r="J47" s="44">
        <v>22</v>
      </c>
      <c r="K47" s="44">
        <v>22</v>
      </c>
      <c r="L47" s="44">
        <v>22</v>
      </c>
      <c r="M47" s="44">
        <v>22</v>
      </c>
      <c r="N47" s="44">
        <v>22</v>
      </c>
      <c r="O47" s="44">
        <v>22</v>
      </c>
      <c r="P47" s="44">
        <v>22</v>
      </c>
      <c r="Q47" s="44">
        <v>22</v>
      </c>
      <c r="R47" s="44">
        <v>22</v>
      </c>
      <c r="S47" s="44">
        <v>22</v>
      </c>
      <c r="T47" s="44">
        <v>22</v>
      </c>
      <c r="U47" s="44">
        <v>22</v>
      </c>
      <c r="V47" s="44">
        <v>22</v>
      </c>
      <c r="W47" s="44">
        <v>22</v>
      </c>
      <c r="X47" s="44">
        <v>22</v>
      </c>
      <c r="Y47" s="44">
        <v>22</v>
      </c>
      <c r="Z47" s="44">
        <v>22</v>
      </c>
      <c r="AA47" s="44">
        <v>22</v>
      </c>
      <c r="AB47" s="44">
        <v>22</v>
      </c>
      <c r="AC47" s="44">
        <v>22</v>
      </c>
      <c r="AD47" s="44">
        <v>22</v>
      </c>
      <c r="AE47" s="44">
        <v>22</v>
      </c>
      <c r="AF47" s="44">
        <v>22</v>
      </c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22.3</v>
      </c>
      <c r="C48" s="44">
        <v>22.3</v>
      </c>
      <c r="D48" s="44">
        <v>12</v>
      </c>
      <c r="E48" s="44">
        <v>12</v>
      </c>
      <c r="F48" s="44">
        <v>22</v>
      </c>
      <c r="G48" s="44">
        <v>22</v>
      </c>
      <c r="H48" s="44">
        <v>22</v>
      </c>
      <c r="I48" s="44">
        <v>22</v>
      </c>
      <c r="J48" s="44">
        <v>22</v>
      </c>
      <c r="K48" s="44">
        <v>22</v>
      </c>
      <c r="L48" s="44">
        <v>0</v>
      </c>
      <c r="M48" s="44">
        <v>0</v>
      </c>
      <c r="N48" s="44">
        <v>0</v>
      </c>
      <c r="O48" s="44">
        <v>0</v>
      </c>
      <c r="P48" s="44">
        <v>22.1</v>
      </c>
      <c r="Q48" s="44">
        <v>22.1</v>
      </c>
      <c r="R48" s="44">
        <v>22.1</v>
      </c>
      <c r="S48" s="44">
        <v>22.1</v>
      </c>
      <c r="T48" s="44">
        <v>22.1</v>
      </c>
      <c r="U48" s="44">
        <v>22.1</v>
      </c>
      <c r="V48" s="44">
        <v>22.1</v>
      </c>
      <c r="W48" s="44">
        <v>22.1</v>
      </c>
      <c r="X48" s="44">
        <v>22.1</v>
      </c>
      <c r="Y48" s="44">
        <v>22.1</v>
      </c>
      <c r="Z48" s="44">
        <v>22.1</v>
      </c>
      <c r="AA48" s="44">
        <v>22.1</v>
      </c>
      <c r="AB48" s="44">
        <v>22.1</v>
      </c>
      <c r="AC48" s="44">
        <v>22.1</v>
      </c>
      <c r="AD48" s="44">
        <v>22.1</v>
      </c>
      <c r="AE48" s="44">
        <v>22.1</v>
      </c>
      <c r="AF48" s="44">
        <v>22.1</v>
      </c>
      <c r="AG48" s="59">
        <v>22</v>
      </c>
      <c r="AH48" s="45">
        <f t="shared" si="2"/>
        <v>22.3</v>
      </c>
      <c r="AI48" s="46">
        <f t="shared" si="3"/>
        <v>0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22.4</v>
      </c>
      <c r="C49" s="44">
        <v>22.4</v>
      </c>
      <c r="D49" s="44">
        <v>22.4</v>
      </c>
      <c r="E49" s="44">
        <v>22.4</v>
      </c>
      <c r="F49" s="44">
        <v>22.4</v>
      </c>
      <c r="G49" s="44">
        <v>22.4</v>
      </c>
      <c r="H49" s="44">
        <v>22.4</v>
      </c>
      <c r="I49" s="44">
        <v>22.4</v>
      </c>
      <c r="J49" s="44">
        <v>22.4</v>
      </c>
      <c r="K49" s="44">
        <v>22.4</v>
      </c>
      <c r="L49" s="44">
        <v>22.4</v>
      </c>
      <c r="M49" s="44">
        <v>22.4</v>
      </c>
      <c r="N49" s="44">
        <v>22.4</v>
      </c>
      <c r="O49" s="44">
        <v>22.4</v>
      </c>
      <c r="P49" s="44">
        <v>22.4</v>
      </c>
      <c r="Q49" s="44">
        <v>22.4</v>
      </c>
      <c r="R49" s="44">
        <v>22.4</v>
      </c>
      <c r="S49" s="44">
        <v>22.4</v>
      </c>
      <c r="T49" s="44">
        <v>22.4</v>
      </c>
      <c r="U49" s="44">
        <v>18.5</v>
      </c>
      <c r="V49" s="44">
        <v>18.5</v>
      </c>
      <c r="W49" s="44">
        <v>18.5</v>
      </c>
      <c r="X49" s="44">
        <v>18.5</v>
      </c>
      <c r="Y49" s="44">
        <v>18.5</v>
      </c>
      <c r="Z49" s="44">
        <v>18.5</v>
      </c>
      <c r="AA49" s="44">
        <v>18.5</v>
      </c>
      <c r="AB49" s="44">
        <v>18.5</v>
      </c>
      <c r="AC49" s="44">
        <v>18.5</v>
      </c>
      <c r="AD49" s="44">
        <v>18.5</v>
      </c>
      <c r="AE49" s="44">
        <v>18.5</v>
      </c>
      <c r="AF49" s="44">
        <v>18.5</v>
      </c>
      <c r="AG49" s="59">
        <v>21.93</v>
      </c>
      <c r="AH49" s="45">
        <f t="shared" si="2"/>
        <v>22.4</v>
      </c>
      <c r="AI49" s="46">
        <f t="shared" si="3"/>
        <v>18.5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23.2</v>
      </c>
      <c r="C50" s="44">
        <v>23.2</v>
      </c>
      <c r="D50" s="44">
        <v>23.2</v>
      </c>
      <c r="E50" s="44">
        <v>23.2</v>
      </c>
      <c r="F50" s="44">
        <v>23.2</v>
      </c>
      <c r="G50" s="44">
        <v>23.2</v>
      </c>
      <c r="H50" s="44">
        <v>23.2</v>
      </c>
      <c r="I50" s="44">
        <v>23.2</v>
      </c>
      <c r="J50" s="44">
        <v>23.2</v>
      </c>
      <c r="K50" s="44">
        <f>21.3*0.8</f>
        <v>17.040000000000003</v>
      </c>
      <c r="L50" s="44">
        <v>21.3</v>
      </c>
      <c r="M50" s="44">
        <v>21.3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17.2</v>
      </c>
      <c r="AF50" s="44">
        <v>17.2</v>
      </c>
      <c r="AG50" s="59">
        <v>21.3</v>
      </c>
      <c r="AH50" s="45">
        <f t="shared" si="2"/>
        <v>23.2</v>
      </c>
      <c r="AI50" s="46">
        <f t="shared" si="3"/>
        <v>0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19.3</v>
      </c>
      <c r="C51" s="44">
        <v>19.3</v>
      </c>
      <c r="D51" s="44">
        <v>19.3</v>
      </c>
      <c r="E51" s="44">
        <v>19.3</v>
      </c>
      <c r="F51" s="44">
        <v>19.3</v>
      </c>
      <c r="G51" s="44">
        <v>15</v>
      </c>
      <c r="H51" s="44">
        <v>15</v>
      </c>
      <c r="I51" s="44">
        <v>15</v>
      </c>
      <c r="J51" s="44">
        <v>15</v>
      </c>
      <c r="K51" s="44">
        <v>20.6</v>
      </c>
      <c r="L51" s="44">
        <v>20.6</v>
      </c>
      <c r="M51" s="44">
        <v>20.6</v>
      </c>
      <c r="N51" s="44">
        <v>20.6</v>
      </c>
      <c r="O51" s="44">
        <v>20.6</v>
      </c>
      <c r="P51" s="44">
        <v>20.6</v>
      </c>
      <c r="Q51" s="44">
        <v>20.6</v>
      </c>
      <c r="R51" s="44">
        <v>20.6</v>
      </c>
      <c r="S51" s="44">
        <v>20.6</v>
      </c>
      <c r="T51" s="44">
        <v>14.3</v>
      </c>
      <c r="U51" s="44">
        <v>14.3</v>
      </c>
      <c r="V51" s="44">
        <v>14.4</v>
      </c>
      <c r="W51" s="44">
        <v>14.4</v>
      </c>
      <c r="X51" s="44">
        <v>14.4</v>
      </c>
      <c r="Y51" s="44">
        <v>20.2</v>
      </c>
      <c r="Z51" s="44">
        <v>20.5</v>
      </c>
      <c r="AA51" s="44">
        <v>20.5</v>
      </c>
      <c r="AB51" s="44">
        <v>20.5</v>
      </c>
      <c r="AC51" s="44">
        <v>20.5</v>
      </c>
      <c r="AD51" s="44">
        <v>20.5</v>
      </c>
      <c r="AE51" s="44">
        <v>20.3</v>
      </c>
      <c r="AF51" s="44">
        <v>20.3</v>
      </c>
      <c r="AG51" s="59">
        <v>20</v>
      </c>
      <c r="AH51" s="45">
        <f t="shared" si="2"/>
        <v>20.6</v>
      </c>
      <c r="AI51" s="46">
        <f t="shared" si="3"/>
        <v>14.3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19.5</v>
      </c>
      <c r="C52" s="44">
        <v>19.5</v>
      </c>
      <c r="D52" s="44">
        <v>19.5</v>
      </c>
      <c r="E52" s="44">
        <v>19.5</v>
      </c>
      <c r="F52" s="44">
        <v>19.5</v>
      </c>
      <c r="G52" s="44">
        <v>19.5</v>
      </c>
      <c r="H52" s="44">
        <v>19.5</v>
      </c>
      <c r="I52" s="44">
        <v>19.5</v>
      </c>
      <c r="J52" s="44">
        <v>19.5</v>
      </c>
      <c r="K52" s="44">
        <v>19.5</v>
      </c>
      <c r="L52" s="44">
        <v>19.5</v>
      </c>
      <c r="M52" s="44">
        <v>19.5</v>
      </c>
      <c r="N52" s="44">
        <v>19.5</v>
      </c>
      <c r="O52" s="44">
        <v>19.5</v>
      </c>
      <c r="P52" s="44">
        <v>19.5</v>
      </c>
      <c r="Q52" s="44">
        <v>12</v>
      </c>
      <c r="R52" s="44">
        <v>12</v>
      </c>
      <c r="S52" s="44">
        <v>12</v>
      </c>
      <c r="T52" s="44">
        <v>12</v>
      </c>
      <c r="U52" s="44">
        <v>18.5</v>
      </c>
      <c r="V52" s="44">
        <v>20.3</v>
      </c>
      <c r="W52" s="44">
        <v>12</v>
      </c>
      <c r="X52" s="44">
        <v>12</v>
      </c>
      <c r="Y52" s="44">
        <v>12</v>
      </c>
      <c r="Z52" s="44">
        <v>12</v>
      </c>
      <c r="AA52" s="44">
        <v>19</v>
      </c>
      <c r="AB52" s="44">
        <v>19</v>
      </c>
      <c r="AC52" s="44">
        <v>19</v>
      </c>
      <c r="AD52" s="44">
        <v>19</v>
      </c>
      <c r="AE52" s="44">
        <v>19</v>
      </c>
      <c r="AF52" s="44">
        <v>19</v>
      </c>
      <c r="AG52" s="59">
        <v>20</v>
      </c>
      <c r="AH52" s="45">
        <f t="shared" si="2"/>
        <v>20.3</v>
      </c>
      <c r="AI52" s="46">
        <f t="shared" si="3"/>
        <v>12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20.100000000000001</v>
      </c>
      <c r="C53" s="44">
        <v>20.100000000000001</v>
      </c>
      <c r="D53" s="44">
        <v>20.100000000000001</v>
      </c>
      <c r="E53" s="44">
        <v>20.100000000000001</v>
      </c>
      <c r="F53" s="44">
        <v>20.100000000000001</v>
      </c>
      <c r="G53" s="44">
        <v>20.100000000000001</v>
      </c>
      <c r="H53" s="44">
        <v>20.100000000000001</v>
      </c>
      <c r="I53" s="44">
        <v>20.100000000000001</v>
      </c>
      <c r="J53" s="44">
        <v>20.100000000000001</v>
      </c>
      <c r="K53" s="44">
        <v>20.100000000000001</v>
      </c>
      <c r="L53" s="44">
        <v>20.100000000000001</v>
      </c>
      <c r="M53" s="44">
        <v>20.100000000000001</v>
      </c>
      <c r="N53" s="44">
        <v>20.100000000000001</v>
      </c>
      <c r="O53" s="44">
        <v>20.100000000000001</v>
      </c>
      <c r="P53" s="44">
        <v>20.100000000000001</v>
      </c>
      <c r="Q53" s="44">
        <v>20.100000000000001</v>
      </c>
      <c r="R53" s="44">
        <v>20.100000000000001</v>
      </c>
      <c r="S53" s="44">
        <v>20.100000000000001</v>
      </c>
      <c r="T53" s="44">
        <v>20</v>
      </c>
      <c r="U53" s="44">
        <v>20.100000000000001</v>
      </c>
      <c r="V53" s="44">
        <v>20.100000000000001</v>
      </c>
      <c r="W53" s="44">
        <v>20.100000000000001</v>
      </c>
      <c r="X53" s="44">
        <v>20.100000000000001</v>
      </c>
      <c r="Y53" s="44">
        <v>20.100000000000001</v>
      </c>
      <c r="Z53" s="44">
        <v>20.100000000000001</v>
      </c>
      <c r="AA53" s="44">
        <v>20.100000000000001</v>
      </c>
      <c r="AB53" s="44">
        <v>20.100000000000001</v>
      </c>
      <c r="AC53" s="44">
        <v>20.100000000000001</v>
      </c>
      <c r="AD53" s="44">
        <v>20.100000000000001</v>
      </c>
      <c r="AE53" s="44">
        <v>20.100000000000001</v>
      </c>
      <c r="AF53" s="44">
        <v>20.100000000000001</v>
      </c>
      <c r="AG53" s="59">
        <v>19.8</v>
      </c>
      <c r="AH53" s="45">
        <f t="shared" si="2"/>
        <v>20.100000000000001</v>
      </c>
      <c r="AI53" s="46">
        <f t="shared" si="3"/>
        <v>20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16.2</v>
      </c>
      <c r="C54" s="44">
        <v>16.2</v>
      </c>
      <c r="D54" s="44">
        <v>16.2</v>
      </c>
      <c r="E54" s="44">
        <v>16.2</v>
      </c>
      <c r="F54" s="44">
        <v>16.2</v>
      </c>
      <c r="G54" s="44">
        <v>16.2</v>
      </c>
      <c r="H54" s="44">
        <v>16.2</v>
      </c>
      <c r="I54" s="44">
        <v>16.2</v>
      </c>
      <c r="J54" s="44">
        <v>16.2</v>
      </c>
      <c r="K54" s="44">
        <v>16.2</v>
      </c>
      <c r="L54" s="44">
        <v>16.2</v>
      </c>
      <c r="M54" s="44">
        <v>16.2</v>
      </c>
      <c r="N54" s="44">
        <v>16.2</v>
      </c>
      <c r="O54" s="44">
        <v>16.2</v>
      </c>
      <c r="P54" s="44">
        <v>16.2</v>
      </c>
      <c r="Q54" s="44">
        <v>16.2</v>
      </c>
      <c r="R54" s="44">
        <v>16.2</v>
      </c>
      <c r="S54" s="44">
        <v>16.2</v>
      </c>
      <c r="T54" s="44">
        <v>8.6</v>
      </c>
      <c r="U54" s="44">
        <v>8.6999999999999993</v>
      </c>
      <c r="V54" s="44">
        <v>8.5</v>
      </c>
      <c r="W54" s="44">
        <v>8.4</v>
      </c>
      <c r="X54" s="44">
        <v>8.4</v>
      </c>
      <c r="Y54" s="44">
        <v>8.4</v>
      </c>
      <c r="Z54" s="44">
        <v>16.5</v>
      </c>
      <c r="AA54" s="44">
        <v>16.5</v>
      </c>
      <c r="AB54" s="44">
        <v>16.5</v>
      </c>
      <c r="AC54" s="44">
        <v>16.5</v>
      </c>
      <c r="AD54" s="44">
        <v>16.5</v>
      </c>
      <c r="AE54" s="44">
        <v>16.5</v>
      </c>
      <c r="AF54" s="44">
        <v>16.5</v>
      </c>
      <c r="AG54" s="59">
        <v>18</v>
      </c>
      <c r="AH54" s="45">
        <f t="shared" si="2"/>
        <v>16.5</v>
      </c>
      <c r="AI54" s="46">
        <f t="shared" si="3"/>
        <v>8.4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10.199999999999999</v>
      </c>
      <c r="C55" s="44">
        <v>10.199999999999999</v>
      </c>
      <c r="D55" s="44">
        <v>10.199999999999999</v>
      </c>
      <c r="E55" s="44">
        <v>10.199999999999999</v>
      </c>
      <c r="F55" s="44">
        <v>10.199999999999999</v>
      </c>
      <c r="G55" s="44">
        <v>10.199999999999999</v>
      </c>
      <c r="H55" s="44">
        <v>10.199999999999999</v>
      </c>
      <c r="I55" s="44">
        <v>10.199999999999999</v>
      </c>
      <c r="J55" s="44">
        <v>10.199999999999999</v>
      </c>
      <c r="K55" s="44">
        <v>10.199999999999999</v>
      </c>
      <c r="L55" s="44">
        <v>10.199999999999999</v>
      </c>
      <c r="M55" s="44">
        <v>10.199999999999999</v>
      </c>
      <c r="N55" s="44">
        <v>10.199999999999999</v>
      </c>
      <c r="O55" s="44">
        <v>10.199999999999999</v>
      </c>
      <c r="P55" s="44">
        <v>10.199999999999999</v>
      </c>
      <c r="Q55" s="44">
        <v>10.199999999999999</v>
      </c>
      <c r="R55" s="44">
        <v>10.199999999999999</v>
      </c>
      <c r="S55" s="44">
        <v>10.199999999999999</v>
      </c>
      <c r="T55" s="44">
        <v>10.199999999999999</v>
      </c>
      <c r="U55" s="44">
        <v>10.5</v>
      </c>
      <c r="V55" s="44">
        <v>10.5</v>
      </c>
      <c r="W55" s="44">
        <v>10.5</v>
      </c>
      <c r="X55" s="44">
        <v>10.5</v>
      </c>
      <c r="Y55" s="44">
        <v>10.5</v>
      </c>
      <c r="Z55" s="44">
        <v>10.5</v>
      </c>
      <c r="AA55" s="44">
        <v>10.5</v>
      </c>
      <c r="AB55" s="44">
        <v>10.5</v>
      </c>
      <c r="AC55" s="44">
        <v>10.5</v>
      </c>
      <c r="AD55" s="44">
        <v>10.5</v>
      </c>
      <c r="AE55" s="44">
        <v>10.5</v>
      </c>
      <c r="AF55" s="44">
        <v>10.5</v>
      </c>
      <c r="AG55" s="59">
        <v>15.33</v>
      </c>
      <c r="AH55" s="45">
        <f t="shared" si="2"/>
        <v>10.5</v>
      </c>
      <c r="AI55" s="46">
        <f t="shared" si="3"/>
        <v>10.199999999999999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>
        <v>15.5</v>
      </c>
      <c r="D57" s="44">
        <v>15.5</v>
      </c>
      <c r="E57" s="44">
        <v>15.5</v>
      </c>
      <c r="F57" s="44">
        <v>15.5</v>
      </c>
      <c r="G57" s="44">
        <v>15.5</v>
      </c>
      <c r="H57" s="44">
        <v>15.5</v>
      </c>
      <c r="I57" s="44">
        <v>15.5</v>
      </c>
      <c r="J57" s="44">
        <v>15.5</v>
      </c>
      <c r="K57" s="44">
        <v>15.5</v>
      </c>
      <c r="L57" s="44">
        <v>15.5</v>
      </c>
      <c r="M57" s="44">
        <v>15.5</v>
      </c>
      <c r="N57" s="44">
        <v>15.5</v>
      </c>
      <c r="O57" s="44">
        <v>15.5</v>
      </c>
      <c r="P57" s="44">
        <v>15.5</v>
      </c>
      <c r="Q57" s="44">
        <v>15.5</v>
      </c>
      <c r="R57" s="44">
        <v>15.5</v>
      </c>
      <c r="S57" s="44">
        <v>15.5</v>
      </c>
      <c r="T57" s="44">
        <v>15.5</v>
      </c>
      <c r="U57" s="44">
        <v>15.5</v>
      </c>
      <c r="V57" s="44">
        <v>15.5</v>
      </c>
      <c r="W57" s="44">
        <v>15.5</v>
      </c>
      <c r="X57" s="44">
        <v>15.5</v>
      </c>
      <c r="Y57" s="44">
        <v>15.5</v>
      </c>
      <c r="Z57" s="44">
        <v>15.5</v>
      </c>
      <c r="AA57" s="44">
        <v>15.5</v>
      </c>
      <c r="AB57" s="44">
        <v>15.5</v>
      </c>
      <c r="AC57" s="44">
        <v>15.5</v>
      </c>
      <c r="AD57" s="44">
        <v>15.5</v>
      </c>
      <c r="AE57" s="44">
        <v>15.5</v>
      </c>
      <c r="AF57" s="44">
        <v>15.5</v>
      </c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59">
        <v>14.3</v>
      </c>
      <c r="AH58" s="45">
        <f t="shared" si="2"/>
        <v>0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13.8</v>
      </c>
      <c r="C61" s="44">
        <v>13.8</v>
      </c>
      <c r="D61" s="44">
        <v>13.8</v>
      </c>
      <c r="E61" s="44">
        <v>13.8</v>
      </c>
      <c r="F61" s="44">
        <v>13.8</v>
      </c>
      <c r="G61" s="44">
        <v>13.8</v>
      </c>
      <c r="H61" s="44">
        <v>13.8</v>
      </c>
      <c r="I61" s="44">
        <v>13.8</v>
      </c>
      <c r="J61" s="44">
        <v>13.8</v>
      </c>
      <c r="K61" s="44">
        <v>13.8</v>
      </c>
      <c r="L61" s="44">
        <v>13.8</v>
      </c>
      <c r="M61" s="44">
        <v>13.8</v>
      </c>
      <c r="N61" s="44">
        <v>13.8</v>
      </c>
      <c r="O61" s="44">
        <v>13.8</v>
      </c>
      <c r="P61" s="44">
        <v>13.8</v>
      </c>
      <c r="Q61" s="44">
        <v>13.8</v>
      </c>
      <c r="R61" s="44">
        <v>13.8</v>
      </c>
      <c r="S61" s="44">
        <v>13.8</v>
      </c>
      <c r="T61" s="44">
        <v>13.8</v>
      </c>
      <c r="U61" s="44">
        <v>11.2</v>
      </c>
      <c r="V61" s="44">
        <v>11.2</v>
      </c>
      <c r="W61" s="44">
        <v>11.2</v>
      </c>
      <c r="X61" s="44">
        <v>11.2</v>
      </c>
      <c r="Y61" s="44">
        <v>11.2</v>
      </c>
      <c r="Z61" s="44">
        <v>11.2</v>
      </c>
      <c r="AA61" s="44">
        <v>11.2</v>
      </c>
      <c r="AB61" s="44">
        <v>11.2</v>
      </c>
      <c r="AC61" s="44">
        <v>11.2</v>
      </c>
      <c r="AD61" s="44">
        <v>11.2</v>
      </c>
      <c r="AE61" s="44">
        <v>11.2</v>
      </c>
      <c r="AF61" s="44">
        <v>11.2</v>
      </c>
      <c r="AG61" s="59">
        <v>13.5</v>
      </c>
      <c r="AH61" s="45">
        <f t="shared" si="2"/>
        <v>13.8</v>
      </c>
      <c r="AI61" s="46">
        <f t="shared" si="3"/>
        <v>11.2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10.1</v>
      </c>
      <c r="C63" s="44">
        <v>10.1</v>
      </c>
      <c r="D63" s="44">
        <v>10.1</v>
      </c>
      <c r="E63" s="44">
        <v>10.1</v>
      </c>
      <c r="F63" s="44">
        <v>10.1</v>
      </c>
      <c r="G63" s="44">
        <v>10.1</v>
      </c>
      <c r="H63" s="44">
        <v>10.1</v>
      </c>
      <c r="I63" s="44">
        <v>10.1</v>
      </c>
      <c r="J63" s="44">
        <v>10.1</v>
      </c>
      <c r="K63" s="44">
        <v>10.1</v>
      </c>
      <c r="L63" s="44">
        <v>10.1</v>
      </c>
      <c r="M63" s="44">
        <v>10.1</v>
      </c>
      <c r="N63" s="44">
        <v>10.1</v>
      </c>
      <c r="O63" s="44">
        <v>10.1</v>
      </c>
      <c r="P63" s="44">
        <v>10.1</v>
      </c>
      <c r="Q63" s="44">
        <v>10.1</v>
      </c>
      <c r="R63" s="44">
        <v>10.1</v>
      </c>
      <c r="S63" s="44">
        <v>10.1</v>
      </c>
      <c r="T63" s="44">
        <v>10.1</v>
      </c>
      <c r="U63" s="44">
        <v>10.1</v>
      </c>
      <c r="V63" s="44">
        <v>10.1</v>
      </c>
      <c r="W63" s="44">
        <v>10.1</v>
      </c>
      <c r="X63" s="44">
        <v>10.1</v>
      </c>
      <c r="Y63" s="44">
        <v>10.1</v>
      </c>
      <c r="Z63" s="44">
        <v>10.1</v>
      </c>
      <c r="AA63" s="44">
        <v>10.1</v>
      </c>
      <c r="AB63" s="44">
        <v>10.1</v>
      </c>
      <c r="AC63" s="44">
        <v>10.1</v>
      </c>
      <c r="AD63" s="44">
        <v>10.1</v>
      </c>
      <c r="AE63" s="44">
        <v>10.1</v>
      </c>
      <c r="AF63" s="44">
        <v>10.1</v>
      </c>
      <c r="AG63" s="59">
        <v>13</v>
      </c>
      <c r="AH63" s="45">
        <f t="shared" si="2"/>
        <v>10.1</v>
      </c>
      <c r="AI63" s="46">
        <f t="shared" si="3"/>
        <v>10.1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0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4">
        <v>0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59">
        <v>12</v>
      </c>
      <c r="AH64" s="45">
        <f t="shared" si="2"/>
        <v>6</v>
      </c>
      <c r="AI64" s="46">
        <f t="shared" si="3"/>
        <v>0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13.2</v>
      </c>
      <c r="AF65" s="44">
        <v>13.2</v>
      </c>
      <c r="AG65" s="59">
        <v>12</v>
      </c>
      <c r="AH65" s="45">
        <f t="shared" si="2"/>
        <v>13.2</v>
      </c>
      <c r="AI65" s="46">
        <f t="shared" si="3"/>
        <v>13.2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12</v>
      </c>
      <c r="C66" s="44">
        <v>12</v>
      </c>
      <c r="D66" s="44">
        <v>12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8.4</v>
      </c>
      <c r="V66" s="44">
        <v>8.4</v>
      </c>
      <c r="W66" s="44">
        <v>8.4</v>
      </c>
      <c r="X66" s="44">
        <v>8.4</v>
      </c>
      <c r="Y66" s="44">
        <v>8.4</v>
      </c>
      <c r="Z66" s="44">
        <v>8.4</v>
      </c>
      <c r="AA66" s="44">
        <v>8.4</v>
      </c>
      <c r="AB66" s="44">
        <v>8.4</v>
      </c>
      <c r="AC66" s="44">
        <v>8.4</v>
      </c>
      <c r="AD66" s="44">
        <v>8.4</v>
      </c>
      <c r="AE66" s="44">
        <v>8.4</v>
      </c>
      <c r="AF66" s="44">
        <v>8.4</v>
      </c>
      <c r="AG66" s="59">
        <v>12</v>
      </c>
      <c r="AH66" s="45">
        <f t="shared" si="2"/>
        <v>12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12.1</v>
      </c>
      <c r="C67" s="44">
        <v>12.1</v>
      </c>
      <c r="D67" s="44">
        <v>12.1</v>
      </c>
      <c r="E67" s="44">
        <v>12.1</v>
      </c>
      <c r="F67" s="44">
        <v>12.1</v>
      </c>
      <c r="G67" s="44">
        <v>12.1</v>
      </c>
      <c r="H67" s="44">
        <v>12.1</v>
      </c>
      <c r="I67" s="44">
        <v>12.1</v>
      </c>
      <c r="J67" s="44">
        <v>12.1</v>
      </c>
      <c r="K67" s="44">
        <v>12.1</v>
      </c>
      <c r="L67" s="44">
        <v>12.1</v>
      </c>
      <c r="M67" s="44">
        <v>12.1</v>
      </c>
      <c r="N67" s="44">
        <v>12.1</v>
      </c>
      <c r="O67" s="44">
        <v>12.1</v>
      </c>
      <c r="P67" s="44">
        <v>12.1</v>
      </c>
      <c r="Q67" s="44">
        <v>12.1</v>
      </c>
      <c r="R67" s="44">
        <v>12.1</v>
      </c>
      <c r="S67" s="44">
        <v>12.1</v>
      </c>
      <c r="T67" s="44">
        <v>12.1</v>
      </c>
      <c r="U67" s="44">
        <v>9.9</v>
      </c>
      <c r="V67" s="44">
        <v>9.9</v>
      </c>
      <c r="W67" s="44">
        <v>9.9</v>
      </c>
      <c r="X67" s="44">
        <v>9.9</v>
      </c>
      <c r="Y67" s="44">
        <v>9.9</v>
      </c>
      <c r="Z67" s="44">
        <v>9.9</v>
      </c>
      <c r="AA67" s="44">
        <v>9.9</v>
      </c>
      <c r="AB67" s="44">
        <v>9.9</v>
      </c>
      <c r="AC67" s="44">
        <v>9.9</v>
      </c>
      <c r="AD67" s="44">
        <v>9.9</v>
      </c>
      <c r="AE67" s="44">
        <v>9.9</v>
      </c>
      <c r="AF67" s="44">
        <v>9.9</v>
      </c>
      <c r="AG67" s="59">
        <v>12</v>
      </c>
      <c r="AH67" s="45">
        <f t="shared" si="2"/>
        <v>12.1</v>
      </c>
      <c r="AI67" s="46">
        <f t="shared" si="3"/>
        <v>9.9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10</v>
      </c>
      <c r="C68" s="44">
        <v>10</v>
      </c>
      <c r="D68" s="44">
        <v>10</v>
      </c>
      <c r="E68" s="44">
        <v>10</v>
      </c>
      <c r="F68" s="44">
        <v>10</v>
      </c>
      <c r="G68" s="44">
        <v>10</v>
      </c>
      <c r="H68" s="44">
        <v>10</v>
      </c>
      <c r="I68" s="44">
        <v>10</v>
      </c>
      <c r="J68" s="44">
        <v>10</v>
      </c>
      <c r="K68" s="44">
        <v>10</v>
      </c>
      <c r="L68" s="44">
        <v>10</v>
      </c>
      <c r="M68" s="44">
        <v>10</v>
      </c>
      <c r="N68" s="44">
        <v>10</v>
      </c>
      <c r="O68" s="44">
        <v>10</v>
      </c>
      <c r="P68" s="44">
        <v>10</v>
      </c>
      <c r="Q68" s="44">
        <v>10</v>
      </c>
      <c r="R68" s="44">
        <v>10</v>
      </c>
      <c r="S68" s="44">
        <v>10</v>
      </c>
      <c r="T68" s="44">
        <v>10</v>
      </c>
      <c r="U68" s="44">
        <v>12.5</v>
      </c>
      <c r="V68" s="44">
        <v>12.5</v>
      </c>
      <c r="W68" s="44">
        <v>12.5</v>
      </c>
      <c r="X68" s="44">
        <v>12.5</v>
      </c>
      <c r="Y68" s="44">
        <v>12.5</v>
      </c>
      <c r="Z68" s="44">
        <v>12.5</v>
      </c>
      <c r="AA68" s="44">
        <v>12.5</v>
      </c>
      <c r="AB68" s="44">
        <v>12.5</v>
      </c>
      <c r="AC68" s="44">
        <v>12.5</v>
      </c>
      <c r="AD68" s="44">
        <v>12.5</v>
      </c>
      <c r="AE68" s="44">
        <v>12.5</v>
      </c>
      <c r="AF68" s="44">
        <v>12.5</v>
      </c>
      <c r="AG68" s="59">
        <v>12</v>
      </c>
      <c r="AH68" s="45">
        <f t="shared" si="2"/>
        <v>12.5</v>
      </c>
      <c r="AI68" s="46">
        <f t="shared" si="3"/>
        <v>10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9</v>
      </c>
      <c r="C69" s="44">
        <v>9</v>
      </c>
      <c r="D69" s="44">
        <v>9</v>
      </c>
      <c r="E69" s="44">
        <v>9</v>
      </c>
      <c r="F69" s="44">
        <v>9</v>
      </c>
      <c r="G69" s="44">
        <v>9</v>
      </c>
      <c r="H69" s="44">
        <v>9</v>
      </c>
      <c r="I69" s="44">
        <v>9</v>
      </c>
      <c r="J69" s="44">
        <v>9</v>
      </c>
      <c r="K69" s="44">
        <v>9</v>
      </c>
      <c r="L69" s="44">
        <v>9</v>
      </c>
      <c r="M69" s="44">
        <v>9</v>
      </c>
      <c r="N69" s="44">
        <v>9</v>
      </c>
      <c r="O69" s="44">
        <v>9</v>
      </c>
      <c r="P69" s="44">
        <v>9</v>
      </c>
      <c r="Q69" s="44">
        <v>9</v>
      </c>
      <c r="R69" s="44">
        <v>9</v>
      </c>
      <c r="S69" s="44">
        <v>9</v>
      </c>
      <c r="T69" s="44">
        <v>9</v>
      </c>
      <c r="U69" s="44">
        <v>9</v>
      </c>
      <c r="V69" s="44">
        <v>9</v>
      </c>
      <c r="W69" s="44">
        <v>9</v>
      </c>
      <c r="X69" s="44">
        <v>9</v>
      </c>
      <c r="Y69" s="44">
        <v>9</v>
      </c>
      <c r="Z69" s="44">
        <v>9</v>
      </c>
      <c r="AA69" s="44">
        <v>9</v>
      </c>
      <c r="AB69" s="44">
        <v>9</v>
      </c>
      <c r="AC69" s="44">
        <v>9</v>
      </c>
      <c r="AD69" s="44">
        <v>9</v>
      </c>
      <c r="AE69" s="44">
        <v>9</v>
      </c>
      <c r="AF69" s="44">
        <v>9</v>
      </c>
      <c r="AG69" s="59">
        <v>11.88</v>
      </c>
      <c r="AH69" s="45">
        <f t="shared" si="2"/>
        <v>9</v>
      </c>
      <c r="AI69" s="46">
        <f t="shared" si="3"/>
        <v>9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8.9</v>
      </c>
      <c r="C70" s="44">
        <v>8.9</v>
      </c>
      <c r="D70" s="44">
        <v>8.9</v>
      </c>
      <c r="E70" s="44">
        <v>8.9</v>
      </c>
      <c r="F70" s="44">
        <v>8.9</v>
      </c>
      <c r="G70" s="44">
        <v>8.9</v>
      </c>
      <c r="H70" s="44">
        <v>8.9</v>
      </c>
      <c r="I70" s="44">
        <v>8.9</v>
      </c>
      <c r="J70" s="44">
        <v>8.9</v>
      </c>
      <c r="K70" s="44">
        <v>8.9</v>
      </c>
      <c r="L70" s="44">
        <v>8.9</v>
      </c>
      <c r="M70" s="44">
        <v>8.9</v>
      </c>
      <c r="N70" s="44">
        <v>8.9</v>
      </c>
      <c r="O70" s="44">
        <v>8.9</v>
      </c>
      <c r="P70" s="44">
        <v>8.9</v>
      </c>
      <c r="Q70" s="44">
        <v>8.9</v>
      </c>
      <c r="R70" s="44">
        <v>8.9</v>
      </c>
      <c r="S70" s="44">
        <v>8.9</v>
      </c>
      <c r="T70" s="44">
        <v>8.9</v>
      </c>
      <c r="U70" s="44">
        <v>10.5</v>
      </c>
      <c r="V70" s="44">
        <v>11.3</v>
      </c>
      <c r="W70" s="44">
        <v>11.2</v>
      </c>
      <c r="X70" s="44">
        <v>11.2</v>
      </c>
      <c r="Y70" s="44">
        <v>11.2</v>
      </c>
      <c r="Z70" s="44">
        <v>11.2</v>
      </c>
      <c r="AA70" s="44">
        <v>11.2</v>
      </c>
      <c r="AB70" s="44">
        <v>11.2</v>
      </c>
      <c r="AC70" s="44">
        <v>11.2</v>
      </c>
      <c r="AD70" s="44">
        <v>11.2</v>
      </c>
      <c r="AE70" s="44">
        <v>11.2</v>
      </c>
      <c r="AF70" s="44">
        <v>11.2</v>
      </c>
      <c r="AG70" s="59">
        <v>11</v>
      </c>
      <c r="AH70" s="45">
        <f t="shared" si="2"/>
        <v>11.3</v>
      </c>
      <c r="AI70" s="46">
        <f t="shared" si="3"/>
        <v>8.9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59">
        <v>11</v>
      </c>
      <c r="AH71" s="45">
        <f t="shared" si="2"/>
        <v>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11.7</v>
      </c>
      <c r="C72" s="44">
        <v>11.7</v>
      </c>
      <c r="D72" s="44">
        <v>11.7</v>
      </c>
      <c r="E72" s="44">
        <v>11.7</v>
      </c>
      <c r="F72" s="44">
        <v>9</v>
      </c>
      <c r="G72" s="44">
        <v>9</v>
      </c>
      <c r="H72" s="44">
        <v>9</v>
      </c>
      <c r="I72" s="44">
        <v>9</v>
      </c>
      <c r="J72" s="44">
        <v>9</v>
      </c>
      <c r="K72" s="44">
        <v>9</v>
      </c>
      <c r="L72" s="44">
        <v>9</v>
      </c>
      <c r="M72" s="44">
        <v>9</v>
      </c>
      <c r="N72" s="44">
        <v>9</v>
      </c>
      <c r="O72" s="44">
        <v>9</v>
      </c>
      <c r="P72" s="44">
        <v>9</v>
      </c>
      <c r="Q72" s="44">
        <v>9</v>
      </c>
      <c r="R72" s="44">
        <v>9</v>
      </c>
      <c r="S72" s="44">
        <v>9</v>
      </c>
      <c r="T72" s="44">
        <v>9</v>
      </c>
      <c r="U72" s="44">
        <v>9.1</v>
      </c>
      <c r="V72" s="44">
        <v>9.1</v>
      </c>
      <c r="W72" s="44">
        <v>9.1</v>
      </c>
      <c r="X72" s="44">
        <v>9.1</v>
      </c>
      <c r="Y72" s="44">
        <v>9.1</v>
      </c>
      <c r="Z72" s="44">
        <v>9.1</v>
      </c>
      <c r="AA72" s="44">
        <v>9.1</v>
      </c>
      <c r="AB72" s="44">
        <v>9.1</v>
      </c>
      <c r="AC72" s="44">
        <v>9.1</v>
      </c>
      <c r="AD72" s="44">
        <v>9.1</v>
      </c>
      <c r="AE72" s="44">
        <v>9.1</v>
      </c>
      <c r="AF72" s="44">
        <v>9.1</v>
      </c>
      <c r="AG72" s="59">
        <v>10.7</v>
      </c>
      <c r="AH72" s="45">
        <f t="shared" si="2"/>
        <v>11.7</v>
      </c>
      <c r="AI72" s="46">
        <f t="shared" si="3"/>
        <v>9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5.6</v>
      </c>
      <c r="C73" s="44">
        <v>5.6</v>
      </c>
      <c r="D73" s="44">
        <v>5.6</v>
      </c>
      <c r="E73" s="44">
        <v>5.6</v>
      </c>
      <c r="F73" s="44">
        <v>5.6</v>
      </c>
      <c r="G73" s="44">
        <v>5.6</v>
      </c>
      <c r="H73" s="44">
        <v>5.6</v>
      </c>
      <c r="I73" s="44">
        <v>5.6</v>
      </c>
      <c r="J73" s="44">
        <v>5.6</v>
      </c>
      <c r="K73" s="44">
        <v>5.6</v>
      </c>
      <c r="L73" s="44">
        <v>5.6</v>
      </c>
      <c r="M73" s="44">
        <v>5.6</v>
      </c>
      <c r="N73" s="44">
        <v>5.6</v>
      </c>
      <c r="O73" s="44">
        <v>5.6</v>
      </c>
      <c r="P73" s="44">
        <v>5.6</v>
      </c>
      <c r="Q73" s="44">
        <v>5.6</v>
      </c>
      <c r="R73" s="44">
        <v>5.6</v>
      </c>
      <c r="S73" s="44">
        <v>5.6</v>
      </c>
      <c r="T73" s="44">
        <v>5.6</v>
      </c>
      <c r="U73" s="44">
        <v>9.8000000000000007</v>
      </c>
      <c r="V73" s="44">
        <v>9.8000000000000007</v>
      </c>
      <c r="W73" s="44">
        <v>9.5</v>
      </c>
      <c r="X73" s="44">
        <v>9.5</v>
      </c>
      <c r="Y73" s="44">
        <v>9.5</v>
      </c>
      <c r="Z73" s="44">
        <v>8.6999999999999993</v>
      </c>
      <c r="AA73" s="44">
        <v>8.8000000000000007</v>
      </c>
      <c r="AB73" s="44">
        <v>8.8000000000000007</v>
      </c>
      <c r="AC73" s="44">
        <v>8.8000000000000007</v>
      </c>
      <c r="AD73" s="44">
        <v>8.8000000000000007</v>
      </c>
      <c r="AE73" s="44">
        <v>8.8000000000000007</v>
      </c>
      <c r="AF73" s="44">
        <v>8.8000000000000007</v>
      </c>
      <c r="AG73" s="59">
        <v>10.3</v>
      </c>
      <c r="AH73" s="45">
        <f>MAX(B73:AF73)</f>
        <v>9.8000000000000007</v>
      </c>
      <c r="AI73" s="46">
        <f>MIN(B73:AF73)</f>
        <v>5.6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10</v>
      </c>
      <c r="E74" s="44">
        <v>10</v>
      </c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v>10</v>
      </c>
      <c r="S74" s="44">
        <v>10</v>
      </c>
      <c r="T74" s="44">
        <v>10</v>
      </c>
      <c r="U74" s="44">
        <v>10</v>
      </c>
      <c r="V74" s="44">
        <v>10</v>
      </c>
      <c r="W74" s="44">
        <v>10</v>
      </c>
      <c r="X74" s="44">
        <v>10</v>
      </c>
      <c r="Y74" s="44">
        <v>10</v>
      </c>
      <c r="Z74" s="44">
        <v>10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10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8</v>
      </c>
      <c r="C76" s="44">
        <v>8</v>
      </c>
      <c r="D76" s="44">
        <v>8</v>
      </c>
      <c r="E76" s="44">
        <v>8</v>
      </c>
      <c r="F76" s="44">
        <v>8</v>
      </c>
      <c r="G76" s="44">
        <v>8</v>
      </c>
      <c r="H76" s="44">
        <v>8</v>
      </c>
      <c r="I76" s="44">
        <v>8</v>
      </c>
      <c r="J76" s="44">
        <v>8</v>
      </c>
      <c r="K76" s="44">
        <v>8</v>
      </c>
      <c r="L76" s="44">
        <v>8</v>
      </c>
      <c r="M76" s="44">
        <v>8</v>
      </c>
      <c r="N76" s="44">
        <v>8</v>
      </c>
      <c r="O76" s="44">
        <v>8</v>
      </c>
      <c r="P76" s="44">
        <v>8</v>
      </c>
      <c r="Q76" s="44">
        <v>8</v>
      </c>
      <c r="R76" s="44">
        <v>8</v>
      </c>
      <c r="S76" s="44">
        <v>8</v>
      </c>
      <c r="T76" s="44">
        <v>8</v>
      </c>
      <c r="U76" s="44">
        <v>8.8000000000000007</v>
      </c>
      <c r="V76" s="44">
        <v>8.8000000000000007</v>
      </c>
      <c r="W76" s="44">
        <v>8.8000000000000007</v>
      </c>
      <c r="X76" s="44">
        <v>8.8000000000000007</v>
      </c>
      <c r="Y76" s="44">
        <v>8.8000000000000007</v>
      </c>
      <c r="Z76" s="44">
        <v>8.1999999999999993</v>
      </c>
      <c r="AA76" s="44">
        <v>7.7</v>
      </c>
      <c r="AB76" s="44">
        <v>7.7</v>
      </c>
      <c r="AC76" s="44">
        <v>7.7</v>
      </c>
      <c r="AD76" s="44">
        <v>7.7</v>
      </c>
      <c r="AE76" s="44">
        <v>7.7</v>
      </c>
      <c r="AF76" s="44">
        <v>7.7</v>
      </c>
      <c r="AG76" s="59">
        <v>10</v>
      </c>
      <c r="AH76" s="45">
        <f t="shared" si="2"/>
        <v>8.8000000000000007</v>
      </c>
      <c r="AI76" s="46">
        <f t="shared" si="3"/>
        <v>7.7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89.4+101.8</f>
        <v>191.2</v>
      </c>
      <c r="C79" s="63">
        <f>89.4+101.8</f>
        <v>191.2</v>
      </c>
      <c r="D79" s="63">
        <f>89.4+101.8</f>
        <v>191.2</v>
      </c>
      <c r="E79" s="63">
        <f>89.4+101.8</f>
        <v>191.2</v>
      </c>
      <c r="F79" s="63">
        <f>83+102.8</f>
        <v>185.8</v>
      </c>
      <c r="G79" s="63">
        <f>82.2+97</f>
        <v>179.2</v>
      </c>
      <c r="H79" s="63">
        <f>88+102.4</f>
        <v>190.4</v>
      </c>
      <c r="I79" s="63">
        <f>91.1+99.5</f>
        <v>190.6</v>
      </c>
      <c r="J79" s="63">
        <f>90.5+99.9</f>
        <v>190.4</v>
      </c>
      <c r="K79" s="63">
        <f>90+99.7</f>
        <v>189.7</v>
      </c>
      <c r="L79" s="63">
        <f>90.1+99.9</f>
        <v>190</v>
      </c>
      <c r="M79" s="63">
        <f t="shared" ref="M79:P79" si="20">90.1+99.9</f>
        <v>190</v>
      </c>
      <c r="N79" s="63">
        <f t="shared" si="20"/>
        <v>190</v>
      </c>
      <c r="O79" s="63">
        <f t="shared" si="20"/>
        <v>190</v>
      </c>
      <c r="P79" s="63">
        <v>195.8</v>
      </c>
      <c r="Q79" s="63">
        <v>195.8</v>
      </c>
      <c r="R79" s="63">
        <v>198</v>
      </c>
      <c r="S79" s="63">
        <v>198</v>
      </c>
      <c r="T79" s="63">
        <v>198</v>
      </c>
      <c r="U79" s="63">
        <f>78.1+88.6</f>
        <v>166.7</v>
      </c>
      <c r="V79" s="63">
        <f>79.6+91.9</f>
        <v>171.5</v>
      </c>
      <c r="W79" s="63">
        <f>80+89.5</f>
        <v>169.5</v>
      </c>
      <c r="X79" s="63">
        <f>80+89.5</f>
        <v>169.5</v>
      </c>
      <c r="Y79" s="63">
        <f>80+89.5</f>
        <v>169.5</v>
      </c>
      <c r="Z79" s="63">
        <f>90.7+92.7</f>
        <v>183.4</v>
      </c>
      <c r="AA79" s="63">
        <f>90.9+92.6</f>
        <v>183.5</v>
      </c>
      <c r="AB79" s="63">
        <f>90.9+92.6</f>
        <v>183.5</v>
      </c>
      <c r="AC79" s="63">
        <f>90.9+92.6</f>
        <v>183.5</v>
      </c>
      <c r="AD79" s="63">
        <f>79.6+65.9</f>
        <v>145.5</v>
      </c>
      <c r="AE79" s="63">
        <f>79.6+65.9</f>
        <v>145.5</v>
      </c>
      <c r="AF79" s="63">
        <f>67+66.3</f>
        <v>133.30000000000001</v>
      </c>
      <c r="AG79" s="59">
        <v>240</v>
      </c>
      <c r="AH79" s="45">
        <f t="shared" si="2"/>
        <v>198</v>
      </c>
      <c r="AI79" s="46">
        <f t="shared" si="3"/>
        <v>133.30000000000001</v>
      </c>
      <c r="AK79" s="47"/>
    </row>
    <row r="80" spans="1:88" ht="15.75" thickBot="1" x14ac:dyDescent="0.3">
      <c r="A80" s="65" t="s">
        <v>32</v>
      </c>
      <c r="B80" s="66">
        <f t="shared" ref="B80" si="21">SUM(B11:B78)</f>
        <v>1729.4999999999998</v>
      </c>
      <c r="C80" s="66">
        <f t="shared" ref="B80:AG80" si="22">SUM(C11:C78)</f>
        <v>1729.4999999999998</v>
      </c>
      <c r="D80" s="66">
        <f t="shared" ref="D80" si="23">SUM(D11:D78)</f>
        <v>1695.1</v>
      </c>
      <c r="E80" s="66">
        <f t="shared" si="22"/>
        <v>1683.1</v>
      </c>
      <c r="F80" s="66">
        <f t="shared" si="22"/>
        <v>1621.7</v>
      </c>
      <c r="G80" s="66">
        <f t="shared" si="22"/>
        <v>1637.3</v>
      </c>
      <c r="H80" s="66">
        <f t="shared" si="22"/>
        <v>1668.8</v>
      </c>
      <c r="I80" s="66">
        <f t="shared" si="22"/>
        <v>1669.1000000000001</v>
      </c>
      <c r="J80" s="66">
        <f t="shared" si="22"/>
        <v>1679.4</v>
      </c>
      <c r="K80" s="66">
        <f t="shared" si="22"/>
        <v>1684.9399999999998</v>
      </c>
      <c r="L80" s="66">
        <f t="shared" si="22"/>
        <v>1687.1</v>
      </c>
      <c r="M80" s="66">
        <f t="shared" si="22"/>
        <v>1687.1</v>
      </c>
      <c r="N80" s="66">
        <f t="shared" si="22"/>
        <v>1574.3</v>
      </c>
      <c r="O80" s="66">
        <f t="shared" si="22"/>
        <v>1618.2999999999997</v>
      </c>
      <c r="P80" s="66">
        <f t="shared" ref="P80:W80" si="24">SUM(P11:P78)</f>
        <v>1634.3999999999996</v>
      </c>
      <c r="Q80" s="66">
        <f t="shared" si="24"/>
        <v>1614.5999999999997</v>
      </c>
      <c r="R80" s="66">
        <f t="shared" si="24"/>
        <v>1539.6999999999998</v>
      </c>
      <c r="S80" s="66">
        <f t="shared" ref="S80:T80" si="25">SUM(S11:S78)</f>
        <v>1539.6999999999998</v>
      </c>
      <c r="T80" s="66">
        <f t="shared" si="25"/>
        <v>1527.1999999999998</v>
      </c>
      <c r="U80" s="66">
        <f t="shared" ref="U80:V80" si="26">SUM(U11:U78)</f>
        <v>1631.7999999999997</v>
      </c>
      <c r="V80" s="66">
        <f t="shared" si="26"/>
        <v>1724.7999999999997</v>
      </c>
      <c r="W80" s="66">
        <f t="shared" ref="W80:X80" si="27">SUM(W11:W78)</f>
        <v>1754.8</v>
      </c>
      <c r="X80" s="66">
        <f t="shared" si="27"/>
        <v>1769.3</v>
      </c>
      <c r="Y80" s="66">
        <f t="shared" ref="Y80:Z80" si="28">SUM(Y11:Y78)</f>
        <v>1755.3999999999999</v>
      </c>
      <c r="Z80" s="66">
        <f t="shared" si="28"/>
        <v>1806.7</v>
      </c>
      <c r="AA80" s="66">
        <f>SUM(AA11:AA78)</f>
        <v>1799.8</v>
      </c>
      <c r="AB80" s="66">
        <f>SUM(AB11:AB78)</f>
        <v>1801.3999999999999</v>
      </c>
      <c r="AC80" s="66">
        <f>SUM(AC11:AC78)</f>
        <v>1801.3999999999999</v>
      </c>
      <c r="AD80" s="66">
        <f t="shared" si="22"/>
        <v>1802.8</v>
      </c>
      <c r="AE80" s="66">
        <f t="shared" ref="AE80" si="29">SUM(AE11:AE78)</f>
        <v>1644.3999999999999</v>
      </c>
      <c r="AF80" s="66">
        <f t="shared" si="22"/>
        <v>1644.3999999999999</v>
      </c>
      <c r="AG80" s="66">
        <f t="shared" si="22"/>
        <v>2672.3274000000001</v>
      </c>
      <c r="AH80" s="45">
        <f t="shared" si="2"/>
        <v>1806.7</v>
      </c>
      <c r="AI80" s="46">
        <f t="shared" si="3"/>
        <v>1527.1999999999998</v>
      </c>
      <c r="AK80" s="47"/>
    </row>
    <row r="81" spans="1:75" x14ac:dyDescent="0.25">
      <c r="A81" s="67" t="s">
        <v>366</v>
      </c>
      <c r="B81" s="44">
        <v>201.5</v>
      </c>
      <c r="C81" s="44">
        <v>201.5</v>
      </c>
      <c r="D81" s="44">
        <v>201.5</v>
      </c>
      <c r="E81" s="44">
        <v>201.5</v>
      </c>
      <c r="F81" s="44">
        <v>201.3</v>
      </c>
      <c r="G81" s="44">
        <v>201.3</v>
      </c>
      <c r="H81" s="44">
        <v>191.3</v>
      </c>
      <c r="I81" s="44">
        <v>220</v>
      </c>
      <c r="J81" s="44">
        <v>220</v>
      </c>
      <c r="K81" s="44">
        <v>250</v>
      </c>
      <c r="L81" s="44">
        <v>281.89999999999998</v>
      </c>
      <c r="M81" s="44">
        <v>281.89999999999998</v>
      </c>
      <c r="N81" s="44">
        <v>261.60000000000002</v>
      </c>
      <c r="O81" s="44">
        <v>261.60000000000002</v>
      </c>
      <c r="P81" s="44">
        <v>261.60000000000002</v>
      </c>
      <c r="Q81" s="44">
        <v>261.60000000000002</v>
      </c>
      <c r="R81" s="44">
        <v>261.60000000000002</v>
      </c>
      <c r="S81" s="44">
        <v>261.8</v>
      </c>
      <c r="T81" s="44">
        <v>261.8</v>
      </c>
      <c r="U81" s="44">
        <v>381.7</v>
      </c>
      <c r="V81" s="44">
        <v>382</v>
      </c>
      <c r="W81" s="44">
        <v>381.8</v>
      </c>
      <c r="X81" s="44">
        <v>381.8</v>
      </c>
      <c r="Y81" s="44">
        <v>381.8</v>
      </c>
      <c r="Z81" s="44">
        <v>381.8</v>
      </c>
      <c r="AA81" s="44">
        <v>381.9</v>
      </c>
      <c r="AB81" s="44">
        <v>381.9</v>
      </c>
      <c r="AC81" s="44">
        <v>381.9</v>
      </c>
      <c r="AD81" s="44">
        <v>381.9</v>
      </c>
      <c r="AE81" s="44">
        <v>381.9</v>
      </c>
      <c r="AF81" s="44">
        <v>456</v>
      </c>
      <c r="AG81" s="59">
        <v>456</v>
      </c>
      <c r="AH81" s="45">
        <f t="shared" si="2"/>
        <v>456</v>
      </c>
      <c r="AI81" s="46">
        <f t="shared" si="3"/>
        <v>191.3</v>
      </c>
      <c r="AK81" s="47"/>
    </row>
    <row r="82" spans="1:75" x14ac:dyDescent="0.25">
      <c r="A82" s="68" t="s">
        <v>367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61">
        <v>111</v>
      </c>
      <c r="AH82" s="45">
        <f t="shared" ref="AH82:AH145" si="30">MAX(B82:AF82)</f>
        <v>0</v>
      </c>
      <c r="AI82" s="46">
        <f t="shared" ref="AI82:AI145" si="31">MIN(B82:AF82)</f>
        <v>0</v>
      </c>
      <c r="AK82" s="47"/>
    </row>
    <row r="83" spans="1:75" x14ac:dyDescent="0.25">
      <c r="A83" s="68" t="s">
        <v>368</v>
      </c>
      <c r="B83" s="43">
        <v>0</v>
      </c>
      <c r="C83" s="43">
        <v>0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24.9</v>
      </c>
      <c r="N83" s="43">
        <v>24.9</v>
      </c>
      <c r="O83" s="43">
        <v>24.9</v>
      </c>
      <c r="P83" s="43">
        <v>24.9</v>
      </c>
      <c r="Q83" s="43">
        <v>24.9</v>
      </c>
      <c r="R83" s="43">
        <v>24.9</v>
      </c>
      <c r="S83" s="43">
        <v>24.9</v>
      </c>
      <c r="T83" s="43">
        <v>24.9</v>
      </c>
      <c r="U83" s="43">
        <v>24.9</v>
      </c>
      <c r="V83" s="43">
        <v>33.9</v>
      </c>
      <c r="W83" s="43">
        <v>101.8</v>
      </c>
      <c r="X83" s="43">
        <v>101.8</v>
      </c>
      <c r="Y83" s="43">
        <v>101.8</v>
      </c>
      <c r="Z83" s="43">
        <v>101.9</v>
      </c>
      <c r="AA83" s="43">
        <v>101.9</v>
      </c>
      <c r="AB83" s="43">
        <v>101.9</v>
      </c>
      <c r="AC83" s="43">
        <v>101.9</v>
      </c>
      <c r="AD83" s="43">
        <v>101.9</v>
      </c>
      <c r="AE83" s="43">
        <v>101.9</v>
      </c>
      <c r="AF83" s="43">
        <v>101.9</v>
      </c>
      <c r="AG83" s="61">
        <v>102</v>
      </c>
      <c r="AH83" s="45">
        <f t="shared" si="30"/>
        <v>101.9</v>
      </c>
      <c r="AI83" s="46">
        <f t="shared" si="31"/>
        <v>0</v>
      </c>
      <c r="AK83" s="47"/>
    </row>
    <row r="84" spans="1:75" x14ac:dyDescent="0.25">
      <c r="A84" s="42" t="s">
        <v>181</v>
      </c>
      <c r="B84" s="44">
        <v>30</v>
      </c>
      <c r="C84" s="44">
        <v>30</v>
      </c>
      <c r="D84" s="44">
        <v>30</v>
      </c>
      <c r="E84" s="44">
        <v>30</v>
      </c>
      <c r="F84" s="44">
        <v>30</v>
      </c>
      <c r="G84" s="44">
        <v>30</v>
      </c>
      <c r="H84" s="44">
        <v>30</v>
      </c>
      <c r="I84" s="44">
        <v>30</v>
      </c>
      <c r="J84" s="44">
        <v>30</v>
      </c>
      <c r="K84" s="44">
        <v>30</v>
      </c>
      <c r="L84" s="44">
        <v>30</v>
      </c>
      <c r="M84" s="44">
        <v>30</v>
      </c>
      <c r="N84" s="44">
        <v>30.1</v>
      </c>
      <c r="O84" s="44">
        <v>30.1</v>
      </c>
      <c r="P84" s="44">
        <v>31.1</v>
      </c>
      <c r="Q84" s="44">
        <v>29.7</v>
      </c>
      <c r="R84" s="44">
        <v>29.7</v>
      </c>
      <c r="S84" s="44">
        <v>31</v>
      </c>
      <c r="T84" s="44">
        <v>31</v>
      </c>
      <c r="U84" s="44">
        <v>52.4</v>
      </c>
      <c r="V84" s="44">
        <v>60.1</v>
      </c>
      <c r="W84" s="44">
        <v>59.8</v>
      </c>
      <c r="X84" s="44">
        <v>59.8</v>
      </c>
      <c r="Y84" s="44">
        <v>59.8</v>
      </c>
      <c r="Z84" s="44">
        <v>61.2</v>
      </c>
      <c r="AA84" s="44">
        <v>59.1</v>
      </c>
      <c r="AB84" s="44">
        <v>59.1</v>
      </c>
      <c r="AC84" s="44">
        <v>59.1</v>
      </c>
      <c r="AD84" s="44">
        <v>59.1</v>
      </c>
      <c r="AE84" s="44">
        <v>59.1</v>
      </c>
      <c r="AF84" s="44">
        <v>59.1</v>
      </c>
      <c r="AG84" s="59">
        <v>60</v>
      </c>
      <c r="AH84" s="45">
        <f>MAX(B84:AF84)</f>
        <v>61.2</v>
      </c>
      <c r="AI84" s="46">
        <f>MIN(B84:AF84)</f>
        <v>29.7</v>
      </c>
      <c r="AK84" s="47"/>
    </row>
    <row r="85" spans="1:75" x14ac:dyDescent="0.25">
      <c r="A85" s="69" t="s">
        <v>369</v>
      </c>
      <c r="B85" s="43">
        <v>0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70">
        <v>42.5</v>
      </c>
      <c r="AH85" s="45">
        <f t="shared" si="30"/>
        <v>0</v>
      </c>
      <c r="AI85" s="46">
        <f t="shared" si="31"/>
        <v>0</v>
      </c>
      <c r="AK85" s="47"/>
    </row>
    <row r="86" spans="1:75" x14ac:dyDescent="0.25">
      <c r="A86" s="69" t="s">
        <v>370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70">
        <v>22.1</v>
      </c>
      <c r="AH86" s="45">
        <f t="shared" si="30"/>
        <v>0</v>
      </c>
      <c r="AI86" s="46">
        <f t="shared" si="31"/>
        <v>0</v>
      </c>
      <c r="AK86" s="47"/>
    </row>
    <row r="87" spans="1:75" ht="15.75" thickBot="1" x14ac:dyDescent="0.3">
      <c r="A87" s="71" t="s">
        <v>33</v>
      </c>
      <c r="B87" s="294">
        <v>0</v>
      </c>
      <c r="C87" s="294">
        <v>0</v>
      </c>
      <c r="D87" s="294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4">
        <v>0</v>
      </c>
      <c r="K87" s="294">
        <v>0</v>
      </c>
      <c r="L87" s="294">
        <v>0</v>
      </c>
      <c r="M87" s="294">
        <v>0</v>
      </c>
      <c r="N87" s="294">
        <v>0</v>
      </c>
      <c r="O87" s="294">
        <v>0</v>
      </c>
      <c r="P87" s="294">
        <v>0</v>
      </c>
      <c r="Q87" s="294">
        <v>0</v>
      </c>
      <c r="R87" s="294">
        <v>0</v>
      </c>
      <c r="S87" s="294">
        <v>0</v>
      </c>
      <c r="T87" s="294">
        <v>0</v>
      </c>
      <c r="U87" s="294">
        <v>0</v>
      </c>
      <c r="V87" s="294">
        <v>0</v>
      </c>
      <c r="W87" s="294">
        <v>0</v>
      </c>
      <c r="X87" s="294">
        <v>0</v>
      </c>
      <c r="Y87" s="294">
        <v>0</v>
      </c>
      <c r="Z87" s="294">
        <v>0</v>
      </c>
      <c r="AA87" s="294">
        <v>0</v>
      </c>
      <c r="AB87" s="294">
        <v>0</v>
      </c>
      <c r="AC87" s="294">
        <v>0</v>
      </c>
      <c r="AD87" s="294">
        <v>0</v>
      </c>
      <c r="AE87" s="294">
        <v>0</v>
      </c>
      <c r="AF87" s="294">
        <v>0</v>
      </c>
      <c r="AG87" s="73">
        <v>14.8</v>
      </c>
      <c r="AH87" s="45">
        <f t="shared" si="30"/>
        <v>0</v>
      </c>
      <c r="AI87" s="46">
        <f t="shared" si="31"/>
        <v>0</v>
      </c>
      <c r="AK87" s="47"/>
    </row>
    <row r="88" spans="1:75" ht="15.75" thickBot="1" x14ac:dyDescent="0.3">
      <c r="A88" s="74" t="s">
        <v>34</v>
      </c>
      <c r="B88" s="66">
        <f t="shared" ref="B88" si="32">SUM(B81:B87)</f>
        <v>231.5</v>
      </c>
      <c r="C88" s="66">
        <f t="shared" ref="B88:AG88" si="33">SUM(C81:C87)</f>
        <v>231.5</v>
      </c>
      <c r="D88" s="66">
        <f t="shared" ref="D88:E88" si="34">SUM(D81:D87)</f>
        <v>231.5</v>
      </c>
      <c r="E88" s="66">
        <f t="shared" si="34"/>
        <v>231.5</v>
      </c>
      <c r="F88" s="66">
        <f t="shared" si="33"/>
        <v>231.3</v>
      </c>
      <c r="G88" s="66">
        <f t="shared" si="33"/>
        <v>231.3</v>
      </c>
      <c r="H88" s="66">
        <f t="shared" si="33"/>
        <v>221.3</v>
      </c>
      <c r="I88" s="66">
        <f t="shared" si="33"/>
        <v>250</v>
      </c>
      <c r="J88" s="66">
        <f t="shared" si="33"/>
        <v>250</v>
      </c>
      <c r="K88" s="66">
        <f t="shared" si="33"/>
        <v>280</v>
      </c>
      <c r="L88" s="66">
        <f t="shared" si="33"/>
        <v>311.89999999999998</v>
      </c>
      <c r="M88" s="66">
        <f t="shared" si="33"/>
        <v>336.79999999999995</v>
      </c>
      <c r="N88" s="66">
        <f t="shared" si="33"/>
        <v>316.60000000000002</v>
      </c>
      <c r="O88" s="66">
        <f t="shared" si="33"/>
        <v>316.60000000000002</v>
      </c>
      <c r="P88" s="66">
        <f t="shared" si="33"/>
        <v>317.60000000000002</v>
      </c>
      <c r="Q88" s="66">
        <f t="shared" si="33"/>
        <v>316.2</v>
      </c>
      <c r="R88" s="66">
        <f t="shared" si="33"/>
        <v>316.2</v>
      </c>
      <c r="S88" s="66">
        <f t="shared" ref="S88:T88" si="35">SUM(S81:S87)</f>
        <v>317.7</v>
      </c>
      <c r="T88" s="66">
        <f t="shared" si="35"/>
        <v>317.7</v>
      </c>
      <c r="U88" s="66">
        <f t="shared" ref="U88:V88" si="36">SUM(U81:U87)</f>
        <v>458.99999999999994</v>
      </c>
      <c r="V88" s="66">
        <f t="shared" si="36"/>
        <v>476</v>
      </c>
      <c r="W88" s="66">
        <f t="shared" ref="W88:X88" si="37">SUM(W81:W87)</f>
        <v>543.4</v>
      </c>
      <c r="X88" s="66">
        <f t="shared" si="37"/>
        <v>543.4</v>
      </c>
      <c r="Y88" s="66">
        <f t="shared" ref="Y88:Z88" si="38">SUM(Y81:Y87)</f>
        <v>543.4</v>
      </c>
      <c r="Z88" s="66">
        <f t="shared" si="38"/>
        <v>544.90000000000009</v>
      </c>
      <c r="AA88" s="66">
        <f>SUM(AA81:AA87)</f>
        <v>542.9</v>
      </c>
      <c r="AB88" s="66">
        <f>SUM(AB81:AB87)</f>
        <v>542.9</v>
      </c>
      <c r="AC88" s="66">
        <f>SUM(AC81:AC87)</f>
        <v>542.9</v>
      </c>
      <c r="AD88" s="66">
        <f>SUM(AD81:AD87)</f>
        <v>542.9</v>
      </c>
      <c r="AE88" s="66">
        <f>SUM(AE81:AE87)</f>
        <v>542.9</v>
      </c>
      <c r="AF88" s="66">
        <f t="shared" si="33"/>
        <v>617</v>
      </c>
      <c r="AG88" s="75">
        <f t="shared" si="33"/>
        <v>808.4</v>
      </c>
      <c r="AH88" s="45">
        <f t="shared" si="30"/>
        <v>617</v>
      </c>
      <c r="AI88" s="46">
        <f t="shared" si="31"/>
        <v>221.3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134.6</v>
      </c>
      <c r="C89" s="44">
        <v>134.6</v>
      </c>
      <c r="D89" s="44">
        <v>134.6</v>
      </c>
      <c r="E89" s="44">
        <v>134.6</v>
      </c>
      <c r="F89" s="44">
        <v>136.5</v>
      </c>
      <c r="G89" s="44">
        <v>135.69999999999999</v>
      </c>
      <c r="H89" s="44">
        <v>135.69999999999999</v>
      </c>
      <c r="I89" s="44">
        <v>135.69999999999999</v>
      </c>
      <c r="J89" s="44">
        <v>135.69999999999999</v>
      </c>
      <c r="K89" s="44">
        <v>135.69999999999999</v>
      </c>
      <c r="L89" s="44">
        <v>135.69999999999999</v>
      </c>
      <c r="M89" s="44">
        <v>135.69999999999999</v>
      </c>
      <c r="N89" s="44">
        <v>133</v>
      </c>
      <c r="O89" s="44">
        <v>133</v>
      </c>
      <c r="P89" s="44">
        <v>133</v>
      </c>
      <c r="Q89" s="44">
        <v>133</v>
      </c>
      <c r="R89" s="44">
        <v>133</v>
      </c>
      <c r="S89" s="44">
        <v>86.3</v>
      </c>
      <c r="T89" s="44">
        <v>86.3</v>
      </c>
      <c r="U89" s="44">
        <v>125.2</v>
      </c>
      <c r="V89" s="44">
        <v>134.69999999999999</v>
      </c>
      <c r="W89" s="44">
        <v>134.69999999999999</v>
      </c>
      <c r="X89" s="44">
        <v>134.69999999999999</v>
      </c>
      <c r="Y89" s="44">
        <v>134.69999999999999</v>
      </c>
      <c r="Z89" s="44">
        <v>134.9</v>
      </c>
      <c r="AA89" s="44">
        <v>135.19999999999999</v>
      </c>
      <c r="AB89" s="44">
        <v>135.19999999999999</v>
      </c>
      <c r="AC89" s="44">
        <v>135.19999999999999</v>
      </c>
      <c r="AD89" s="44">
        <v>135.19999999999999</v>
      </c>
      <c r="AE89" s="44">
        <v>135.19999999999999</v>
      </c>
      <c r="AF89" s="44">
        <v>135.19999999999999</v>
      </c>
      <c r="AG89" s="59">
        <v>144</v>
      </c>
      <c r="AH89" s="45">
        <f t="shared" si="30"/>
        <v>136.5</v>
      </c>
      <c r="AI89" s="46">
        <f t="shared" si="31"/>
        <v>86.3</v>
      </c>
      <c r="AK89" s="47"/>
      <c r="AY89" s="1" t="s">
        <v>36</v>
      </c>
      <c r="AZ89" s="77">
        <f>ROUND(C107,0)</f>
        <v>-289</v>
      </c>
      <c r="BA89" s="76">
        <f t="shared" ref="BA89:BD93" si="39">D107</f>
        <v>-280</v>
      </c>
      <c r="BB89" s="76">
        <f t="shared" si="39"/>
        <v>-290</v>
      </c>
      <c r="BC89" s="76">
        <f t="shared" si="39"/>
        <v>-296.2</v>
      </c>
      <c r="BD89" s="76">
        <f t="shared" si="39"/>
        <v>-308</v>
      </c>
      <c r="BE89" s="77">
        <f>I107</f>
        <v>-344.6</v>
      </c>
      <c r="BF89" s="77">
        <f>K107</f>
        <v>-320</v>
      </c>
      <c r="BG89" s="77">
        <f t="shared" ref="BG89:BP93" si="40">M107</f>
        <v>-109.2</v>
      </c>
      <c r="BH89" s="77">
        <f t="shared" si="40"/>
        <v>-123.9</v>
      </c>
      <c r="BI89" s="77">
        <f t="shared" si="40"/>
        <v>-158.19999999999999</v>
      </c>
      <c r="BJ89" s="77">
        <f t="shared" si="40"/>
        <v>-131.5</v>
      </c>
      <c r="BK89" s="77">
        <f t="shared" si="40"/>
        <v>-120.1</v>
      </c>
      <c r="BL89" s="77">
        <f t="shared" si="40"/>
        <v>-132.69999999999999</v>
      </c>
      <c r="BM89" s="77">
        <f t="shared" si="40"/>
        <v>-130.80000000000001</v>
      </c>
      <c r="BN89" s="77">
        <f t="shared" si="40"/>
        <v>-95.5</v>
      </c>
      <c r="BO89" s="77">
        <f t="shared" si="40"/>
        <v>-315</v>
      </c>
      <c r="BP89" s="77">
        <f t="shared" si="40"/>
        <v>-494.1</v>
      </c>
      <c r="BQ89" s="77">
        <f>X107</f>
        <v>-578.79999999999995</v>
      </c>
      <c r="BR89" s="77">
        <f>Z107</f>
        <v>-422.1</v>
      </c>
      <c r="BS89" s="76">
        <f>AB107</f>
        <v>-363.3</v>
      </c>
      <c r="BT89" s="76">
        <f t="shared" ref="BT89:BV93" si="41">AD107</f>
        <v>-436.3</v>
      </c>
      <c r="BU89" s="76">
        <f t="shared" si="41"/>
        <v>-432.3</v>
      </c>
      <c r="BV89" s="76">
        <f t="shared" si="41"/>
        <v>-528.29999999999995</v>
      </c>
      <c r="BW89" s="76">
        <f>B107</f>
        <v>-290.3</v>
      </c>
    </row>
    <row r="90" spans="1:75" x14ac:dyDescent="0.25">
      <c r="A90" s="60" t="s">
        <v>37</v>
      </c>
      <c r="B90" s="43">
        <v>66.8</v>
      </c>
      <c r="C90" s="43">
        <v>66.8</v>
      </c>
      <c r="D90" s="43">
        <v>66.8</v>
      </c>
      <c r="E90" s="43">
        <v>66.8</v>
      </c>
      <c r="F90" s="43">
        <v>59.7</v>
      </c>
      <c r="G90" s="43">
        <v>54.1</v>
      </c>
      <c r="H90" s="43">
        <v>0</v>
      </c>
      <c r="I90" s="43">
        <v>35</v>
      </c>
      <c r="J90" s="43">
        <v>35.700000000000003</v>
      </c>
      <c r="K90" s="43">
        <v>68.7</v>
      </c>
      <c r="L90" s="43">
        <v>68.7</v>
      </c>
      <c r="M90" s="43">
        <v>68.7</v>
      </c>
      <c r="N90" s="43">
        <v>68.7</v>
      </c>
      <c r="O90" s="43">
        <v>68.7</v>
      </c>
      <c r="P90" s="43">
        <v>68.7</v>
      </c>
      <c r="Q90" s="43">
        <v>68.7</v>
      </c>
      <c r="R90" s="43">
        <v>68.7</v>
      </c>
      <c r="S90" s="43">
        <v>69.3</v>
      </c>
      <c r="T90" s="43">
        <v>69.3</v>
      </c>
      <c r="U90" s="43">
        <v>69.3</v>
      </c>
      <c r="V90" s="43">
        <v>69.3</v>
      </c>
      <c r="W90" s="43">
        <v>69.3</v>
      </c>
      <c r="X90" s="43">
        <v>69.3</v>
      </c>
      <c r="Y90" s="43">
        <v>69.3</v>
      </c>
      <c r="Z90" s="43">
        <v>69.3</v>
      </c>
      <c r="AA90" s="43">
        <v>70</v>
      </c>
      <c r="AB90" s="43">
        <v>70</v>
      </c>
      <c r="AC90" s="43">
        <v>70</v>
      </c>
      <c r="AD90" s="43">
        <v>70</v>
      </c>
      <c r="AE90" s="43">
        <v>70</v>
      </c>
      <c r="AF90" s="43">
        <v>70</v>
      </c>
      <c r="AG90" s="61">
        <v>70</v>
      </c>
      <c r="AH90" s="45">
        <f t="shared" si="30"/>
        <v>70</v>
      </c>
      <c r="AI90" s="46">
        <f t="shared" si="31"/>
        <v>0</v>
      </c>
      <c r="AK90" s="47"/>
      <c r="AY90" s="1" t="s">
        <v>38</v>
      </c>
      <c r="AZ90" s="77">
        <f>ROUND(C108,0)</f>
        <v>-165</v>
      </c>
      <c r="BA90" s="76">
        <f t="shared" si="39"/>
        <v>-168</v>
      </c>
      <c r="BB90" s="76">
        <f t="shared" si="39"/>
        <v>-171</v>
      </c>
      <c r="BC90" s="76">
        <f t="shared" si="39"/>
        <v>-172.1</v>
      </c>
      <c r="BD90" s="76">
        <f t="shared" si="39"/>
        <v>-170</v>
      </c>
      <c r="BE90" s="77">
        <f>I108</f>
        <v>-160</v>
      </c>
      <c r="BF90" s="77">
        <f>K108</f>
        <v>-148.19999999999999</v>
      </c>
      <c r="BG90" s="77">
        <f t="shared" si="40"/>
        <v>-131.1</v>
      </c>
      <c r="BH90" s="77">
        <f t="shared" si="40"/>
        <v>-135.1</v>
      </c>
      <c r="BI90" s="77">
        <f t="shared" si="40"/>
        <v>-170.5</v>
      </c>
      <c r="BJ90" s="77">
        <f t="shared" si="40"/>
        <v>165.3</v>
      </c>
      <c r="BK90" s="77">
        <f t="shared" si="40"/>
        <v>-167.3</v>
      </c>
      <c r="BL90" s="77">
        <f t="shared" si="40"/>
        <v>-165.3</v>
      </c>
      <c r="BM90" s="77">
        <f t="shared" si="40"/>
        <v>-142.5</v>
      </c>
      <c r="BN90" s="77">
        <f t="shared" si="40"/>
        <v>-153.69999999999999</v>
      </c>
      <c r="BO90" s="77">
        <f t="shared" si="40"/>
        <v>-195.5</v>
      </c>
      <c r="BP90" s="77">
        <f t="shared" si="40"/>
        <v>-204.7</v>
      </c>
      <c r="BQ90" s="77">
        <f>X108</f>
        <v>-175.5</v>
      </c>
      <c r="BR90" s="77">
        <f>Z108</f>
        <v>-170.9</v>
      </c>
      <c r="BS90" s="76">
        <f>AB108</f>
        <v>-171.3</v>
      </c>
      <c r="BT90" s="76">
        <f t="shared" si="41"/>
        <v>-177.3</v>
      </c>
      <c r="BU90" s="76">
        <f t="shared" si="41"/>
        <v>-181.3</v>
      </c>
      <c r="BV90" s="76">
        <f t="shared" si="41"/>
        <v>-200.3</v>
      </c>
      <c r="BW90" s="76">
        <f>B108</f>
        <v>-161</v>
      </c>
    </row>
    <row r="91" spans="1:75" x14ac:dyDescent="0.25">
      <c r="A91" s="60" t="s">
        <v>39</v>
      </c>
      <c r="B91" s="43">
        <v>65.400000000000006</v>
      </c>
      <c r="C91" s="43">
        <v>65.400000000000006</v>
      </c>
      <c r="D91" s="43">
        <v>65.400000000000006</v>
      </c>
      <c r="E91" s="43">
        <v>65.400000000000006</v>
      </c>
      <c r="F91" s="43">
        <v>65.400000000000006</v>
      </c>
      <c r="G91" s="43">
        <v>65.400000000000006</v>
      </c>
      <c r="H91" s="43">
        <v>65.400000000000006</v>
      </c>
      <c r="I91" s="43">
        <v>65.400000000000006</v>
      </c>
      <c r="J91" s="43">
        <v>65.400000000000006</v>
      </c>
      <c r="K91" s="43">
        <v>65.400000000000006</v>
      </c>
      <c r="L91" s="43">
        <v>62.8</v>
      </c>
      <c r="M91" s="43">
        <v>62.8</v>
      </c>
      <c r="N91" s="43">
        <v>63.5</v>
      </c>
      <c r="O91" s="43">
        <v>63.5</v>
      </c>
      <c r="P91" s="43">
        <v>63.5</v>
      </c>
      <c r="Q91" s="43">
        <v>63.5</v>
      </c>
      <c r="R91" s="43">
        <v>63.5</v>
      </c>
      <c r="S91" s="43">
        <v>63.9</v>
      </c>
      <c r="T91" s="43">
        <v>63.9</v>
      </c>
      <c r="U91" s="43">
        <v>64.5</v>
      </c>
      <c r="V91" s="43">
        <v>64.5</v>
      </c>
      <c r="W91" s="43">
        <v>64.5</v>
      </c>
      <c r="X91" s="43">
        <v>64.5</v>
      </c>
      <c r="Y91" s="43">
        <v>64.5</v>
      </c>
      <c r="Z91" s="43">
        <v>64.5</v>
      </c>
      <c r="AA91" s="43">
        <v>64.2</v>
      </c>
      <c r="AB91" s="43">
        <v>64.2</v>
      </c>
      <c r="AC91" s="43">
        <v>64.2</v>
      </c>
      <c r="AD91" s="43">
        <v>64.2</v>
      </c>
      <c r="AE91" s="43">
        <v>64.2</v>
      </c>
      <c r="AF91" s="43">
        <v>64.2</v>
      </c>
      <c r="AG91" s="61">
        <v>69</v>
      </c>
      <c r="AH91" s="45">
        <f t="shared" si="30"/>
        <v>65.400000000000006</v>
      </c>
      <c r="AI91" s="46">
        <f t="shared" si="31"/>
        <v>62.8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39"/>
        <v>0</v>
      </c>
      <c r="BB91" s="76">
        <f t="shared" si="39"/>
        <v>0</v>
      </c>
      <c r="BC91" s="76">
        <f t="shared" si="39"/>
        <v>0</v>
      </c>
      <c r="BD91" s="76">
        <f t="shared" si="39"/>
        <v>0</v>
      </c>
      <c r="BE91" s="77">
        <f>I109</f>
        <v>0</v>
      </c>
      <c r="BF91" s="77">
        <f>K109</f>
        <v>0</v>
      </c>
      <c r="BG91" s="77">
        <f t="shared" si="40"/>
        <v>0</v>
      </c>
      <c r="BH91" s="77">
        <f t="shared" si="40"/>
        <v>0</v>
      </c>
      <c r="BI91" s="77">
        <f t="shared" si="40"/>
        <v>0</v>
      </c>
      <c r="BJ91" s="77">
        <f t="shared" si="40"/>
        <v>0</v>
      </c>
      <c r="BK91" s="77">
        <f t="shared" si="40"/>
        <v>0</v>
      </c>
      <c r="BL91" s="77">
        <f t="shared" si="40"/>
        <v>0</v>
      </c>
      <c r="BM91" s="77">
        <f t="shared" si="40"/>
        <v>0</v>
      </c>
      <c r="BN91" s="77">
        <f t="shared" si="40"/>
        <v>0</v>
      </c>
      <c r="BO91" s="77">
        <f t="shared" si="40"/>
        <v>0</v>
      </c>
      <c r="BP91" s="77">
        <f t="shared" si="40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1"/>
        <v>0</v>
      </c>
      <c r="BU91" s="76">
        <f t="shared" si="41"/>
        <v>0</v>
      </c>
      <c r="BV91" s="76">
        <f t="shared" si="41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0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61">
        <v>60</v>
      </c>
      <c r="AH92" s="45">
        <f t="shared" si="30"/>
        <v>0</v>
      </c>
      <c r="AI92" s="46">
        <f t="shared" si="31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39"/>
        <v>0</v>
      </c>
      <c r="BB92" s="76">
        <f t="shared" si="39"/>
        <v>0</v>
      </c>
      <c r="BC92" s="76">
        <f t="shared" si="39"/>
        <v>0</v>
      </c>
      <c r="BD92" s="76">
        <f t="shared" si="39"/>
        <v>0</v>
      </c>
      <c r="BE92" s="77">
        <f>I110</f>
        <v>0</v>
      </c>
      <c r="BF92" s="77">
        <f>K110</f>
        <v>0</v>
      </c>
      <c r="BG92" s="77">
        <f t="shared" si="40"/>
        <v>0</v>
      </c>
      <c r="BH92" s="77">
        <f t="shared" si="40"/>
        <v>0</v>
      </c>
      <c r="BI92" s="77">
        <f t="shared" si="40"/>
        <v>0</v>
      </c>
      <c r="BJ92" s="77">
        <f t="shared" si="40"/>
        <v>0</v>
      </c>
      <c r="BK92" s="77">
        <f t="shared" si="40"/>
        <v>0</v>
      </c>
      <c r="BL92" s="77">
        <f t="shared" si="40"/>
        <v>0</v>
      </c>
      <c r="BM92" s="77">
        <f t="shared" si="40"/>
        <v>0</v>
      </c>
      <c r="BN92" s="77">
        <f t="shared" si="40"/>
        <v>0</v>
      </c>
      <c r="BO92" s="77">
        <f t="shared" si="40"/>
        <v>0</v>
      </c>
      <c r="BP92" s="77">
        <f t="shared" si="40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1"/>
        <v>0</v>
      </c>
      <c r="BU92" s="76">
        <f t="shared" si="41"/>
        <v>0</v>
      </c>
      <c r="BV92" s="76">
        <f t="shared" si="41"/>
        <v>0</v>
      </c>
      <c r="BW92" s="76">
        <f>B110</f>
        <v>0</v>
      </c>
    </row>
    <row r="93" spans="1:75" x14ac:dyDescent="0.25">
      <c r="A93" s="60" t="s">
        <v>43</v>
      </c>
      <c r="B93" s="44">
        <v>14.9</v>
      </c>
      <c r="C93" s="44">
        <v>14.9</v>
      </c>
      <c r="D93" s="44">
        <v>14.9</v>
      </c>
      <c r="E93" s="44">
        <v>14.9</v>
      </c>
      <c r="F93" s="44">
        <v>14.9</v>
      </c>
      <c r="G93" s="44">
        <v>14.9</v>
      </c>
      <c r="H93" s="44">
        <v>14.9</v>
      </c>
      <c r="I93" s="44">
        <v>14.9</v>
      </c>
      <c r="J93" s="44">
        <v>14.9</v>
      </c>
      <c r="K93" s="44">
        <v>14.9</v>
      </c>
      <c r="L93" s="44">
        <v>14.9</v>
      </c>
      <c r="M93" s="44">
        <v>14.9</v>
      </c>
      <c r="N93" s="44">
        <v>14.6</v>
      </c>
      <c r="O93" s="44">
        <v>14.6</v>
      </c>
      <c r="P93" s="44">
        <v>14.6</v>
      </c>
      <c r="Q93" s="44">
        <v>14.6</v>
      </c>
      <c r="R93" s="44">
        <v>14.6</v>
      </c>
      <c r="S93" s="44">
        <v>14.9</v>
      </c>
      <c r="T93" s="44">
        <v>14.9</v>
      </c>
      <c r="U93" s="44">
        <v>9.6999999999999993</v>
      </c>
      <c r="V93" s="44">
        <v>10</v>
      </c>
      <c r="W93" s="44">
        <v>9.9</v>
      </c>
      <c r="X93" s="44">
        <v>9.9</v>
      </c>
      <c r="Y93" s="44">
        <v>9.9</v>
      </c>
      <c r="Z93" s="44">
        <v>10.199999999999999</v>
      </c>
      <c r="AA93" s="43">
        <v>9.9</v>
      </c>
      <c r="AB93" s="43">
        <v>9.9</v>
      </c>
      <c r="AC93" s="43">
        <v>9.9</v>
      </c>
      <c r="AD93" s="43">
        <v>9.9</v>
      </c>
      <c r="AE93" s="43">
        <v>9.9</v>
      </c>
      <c r="AF93" s="43">
        <v>9.9</v>
      </c>
      <c r="AG93" s="61">
        <v>30</v>
      </c>
      <c r="AH93" s="45">
        <f t="shared" si="30"/>
        <v>14.9</v>
      </c>
      <c r="AI93" s="46">
        <f t="shared" si="31"/>
        <v>9.6999999999999993</v>
      </c>
      <c r="AK93" s="47"/>
      <c r="AY93" s="1" t="s">
        <v>44</v>
      </c>
      <c r="AZ93" s="77">
        <f>ROUND(C111,0)</f>
        <v>0</v>
      </c>
      <c r="BA93" s="76">
        <f t="shared" si="39"/>
        <v>0</v>
      </c>
      <c r="BB93" s="76">
        <f t="shared" si="39"/>
        <v>0</v>
      </c>
      <c r="BC93" s="76">
        <f t="shared" si="39"/>
        <v>0</v>
      </c>
      <c r="BD93" s="76">
        <f t="shared" si="39"/>
        <v>0</v>
      </c>
      <c r="BE93" s="77">
        <f>I111</f>
        <v>0</v>
      </c>
      <c r="BF93" s="77">
        <f>K111</f>
        <v>0</v>
      </c>
      <c r="BG93" s="77">
        <f t="shared" si="40"/>
        <v>0</v>
      </c>
      <c r="BH93" s="77">
        <f t="shared" si="40"/>
        <v>0</v>
      </c>
      <c r="BI93" s="77">
        <f t="shared" si="40"/>
        <v>0</v>
      </c>
      <c r="BJ93" s="77">
        <f t="shared" si="40"/>
        <v>0</v>
      </c>
      <c r="BK93" s="77">
        <f t="shared" si="40"/>
        <v>0</v>
      </c>
      <c r="BL93" s="77">
        <f t="shared" si="40"/>
        <v>0</v>
      </c>
      <c r="BM93" s="77">
        <f t="shared" si="40"/>
        <v>0</v>
      </c>
      <c r="BN93" s="77">
        <f t="shared" si="40"/>
        <v>0</v>
      </c>
      <c r="BO93" s="77">
        <f t="shared" si="40"/>
        <v>0</v>
      </c>
      <c r="BP93" s="77">
        <f t="shared" si="40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1"/>
        <v>0</v>
      </c>
      <c r="BU93" s="76">
        <f t="shared" si="41"/>
        <v>0</v>
      </c>
      <c r="BV93" s="76">
        <f t="shared" si="41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61">
        <v>25</v>
      </c>
      <c r="AH94" s="45">
        <f t="shared" si="30"/>
        <v>0</v>
      </c>
      <c r="AI94" s="46">
        <f t="shared" si="31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2">M117</f>
        <v>0</v>
      </c>
      <c r="BH94" s="77">
        <f t="shared" si="42"/>
        <v>0</v>
      </c>
      <c r="BI94" s="77">
        <f t="shared" si="42"/>
        <v>0</v>
      </c>
      <c r="BJ94" s="77">
        <f t="shared" si="42"/>
        <v>0</v>
      </c>
      <c r="BK94" s="77">
        <f t="shared" si="42"/>
        <v>0</v>
      </c>
      <c r="BL94" s="77">
        <f t="shared" si="42"/>
        <v>0</v>
      </c>
      <c r="BM94" s="77">
        <f t="shared" si="42"/>
        <v>0</v>
      </c>
      <c r="BN94" s="77">
        <f t="shared" si="42"/>
        <v>0</v>
      </c>
      <c r="BO94" s="77">
        <f t="shared" si="42"/>
        <v>0</v>
      </c>
      <c r="BP94" s="77">
        <f t="shared" si="42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0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0</v>
      </c>
      <c r="AF95" s="43">
        <v>0</v>
      </c>
      <c r="AG95" s="61">
        <v>24</v>
      </c>
      <c r="AH95" s="45">
        <f t="shared" si="30"/>
        <v>0</v>
      </c>
      <c r="AI95" s="46">
        <f t="shared" si="31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0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61">
        <v>15</v>
      </c>
      <c r="AH96" s="45">
        <f t="shared" si="30"/>
        <v>0</v>
      </c>
      <c r="AI96" s="46">
        <f t="shared" si="31"/>
        <v>0</v>
      </c>
      <c r="AK96" s="47"/>
      <c r="AZ96" s="77">
        <f t="shared" ref="AZ96:BW101" si="43">VALUE(AZ89)</f>
        <v>-289</v>
      </c>
      <c r="BA96" s="77">
        <f t="shared" si="43"/>
        <v>-280</v>
      </c>
      <c r="BB96" s="77">
        <f t="shared" si="43"/>
        <v>-290</v>
      </c>
      <c r="BC96" s="77">
        <f t="shared" si="43"/>
        <v>-296.2</v>
      </c>
      <c r="BD96" s="77">
        <f t="shared" si="43"/>
        <v>-308</v>
      </c>
      <c r="BE96" s="77">
        <f t="shared" si="43"/>
        <v>-344.6</v>
      </c>
      <c r="BF96" s="77">
        <f t="shared" si="43"/>
        <v>-320</v>
      </c>
      <c r="BG96" s="77">
        <f t="shared" si="43"/>
        <v>-109.2</v>
      </c>
      <c r="BH96" s="77">
        <f t="shared" si="43"/>
        <v>-123.9</v>
      </c>
      <c r="BI96" s="77">
        <f t="shared" si="43"/>
        <v>-158.19999999999999</v>
      </c>
      <c r="BJ96" s="77">
        <f t="shared" si="43"/>
        <v>-131.5</v>
      </c>
      <c r="BK96" s="77">
        <f t="shared" si="43"/>
        <v>-120.1</v>
      </c>
      <c r="BL96" s="77">
        <f t="shared" si="43"/>
        <v>-132.69999999999999</v>
      </c>
      <c r="BM96" s="77">
        <f t="shared" si="43"/>
        <v>-130.80000000000001</v>
      </c>
      <c r="BN96" s="77">
        <f t="shared" si="43"/>
        <v>-95.5</v>
      </c>
      <c r="BO96" s="77">
        <f t="shared" si="43"/>
        <v>-315</v>
      </c>
      <c r="BP96" s="77">
        <f t="shared" si="43"/>
        <v>-494.1</v>
      </c>
      <c r="BQ96" s="77">
        <f t="shared" si="43"/>
        <v>-578.79999999999995</v>
      </c>
      <c r="BR96" s="77">
        <f t="shared" si="43"/>
        <v>-422.1</v>
      </c>
      <c r="BS96" s="77">
        <f t="shared" si="43"/>
        <v>-363.3</v>
      </c>
      <c r="BT96" s="77">
        <f t="shared" si="43"/>
        <v>-436.3</v>
      </c>
      <c r="BU96" s="77">
        <f t="shared" si="43"/>
        <v>-432.3</v>
      </c>
      <c r="BV96" s="77">
        <f t="shared" si="43"/>
        <v>-528.29999999999995</v>
      </c>
      <c r="BW96" s="77">
        <f t="shared" si="43"/>
        <v>-290.3</v>
      </c>
    </row>
    <row r="97" spans="1:75" x14ac:dyDescent="0.25">
      <c r="A97" s="60" t="s">
        <v>49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43">
        <v>0</v>
      </c>
      <c r="AF97" s="43">
        <v>0</v>
      </c>
      <c r="AG97" s="61">
        <v>14.1</v>
      </c>
      <c r="AH97" s="45">
        <f t="shared" si="30"/>
        <v>0</v>
      </c>
      <c r="AI97" s="46">
        <f t="shared" si="31"/>
        <v>0</v>
      </c>
      <c r="AK97" s="47"/>
      <c r="AZ97" s="77">
        <f t="shared" si="43"/>
        <v>-165</v>
      </c>
      <c r="BA97" s="77">
        <f t="shared" si="43"/>
        <v>-168</v>
      </c>
      <c r="BB97" s="77">
        <f t="shared" si="43"/>
        <v>-171</v>
      </c>
      <c r="BC97" s="77">
        <f t="shared" si="43"/>
        <v>-172.1</v>
      </c>
      <c r="BD97" s="77">
        <f t="shared" si="43"/>
        <v>-170</v>
      </c>
      <c r="BE97" s="77">
        <f t="shared" si="43"/>
        <v>-160</v>
      </c>
      <c r="BF97" s="77">
        <f t="shared" si="43"/>
        <v>-148.19999999999999</v>
      </c>
      <c r="BG97" s="77">
        <f t="shared" si="43"/>
        <v>-131.1</v>
      </c>
      <c r="BH97" s="77">
        <f t="shared" si="43"/>
        <v>-135.1</v>
      </c>
      <c r="BI97" s="77">
        <f t="shared" si="43"/>
        <v>-170.5</v>
      </c>
      <c r="BJ97" s="77">
        <f t="shared" si="43"/>
        <v>165.3</v>
      </c>
      <c r="BK97" s="77">
        <f t="shared" si="43"/>
        <v>-167.3</v>
      </c>
      <c r="BL97" s="77">
        <f t="shared" si="43"/>
        <v>-165.3</v>
      </c>
      <c r="BM97" s="77">
        <f t="shared" si="43"/>
        <v>-142.5</v>
      </c>
      <c r="BN97" s="77">
        <f t="shared" si="43"/>
        <v>-153.69999999999999</v>
      </c>
      <c r="BO97" s="77">
        <f t="shared" si="43"/>
        <v>-195.5</v>
      </c>
      <c r="BP97" s="77">
        <f t="shared" si="43"/>
        <v>-204.7</v>
      </c>
      <c r="BQ97" s="77">
        <f t="shared" si="43"/>
        <v>-175.5</v>
      </c>
      <c r="BR97" s="77">
        <f t="shared" si="43"/>
        <v>-170.9</v>
      </c>
      <c r="BS97" s="77">
        <f t="shared" si="43"/>
        <v>-171.3</v>
      </c>
      <c r="BT97" s="77">
        <f t="shared" si="43"/>
        <v>-177.3</v>
      </c>
      <c r="BU97" s="77">
        <f t="shared" si="43"/>
        <v>-181.3</v>
      </c>
      <c r="BV97" s="77">
        <f t="shared" si="43"/>
        <v>-200.3</v>
      </c>
      <c r="BW97" s="77">
        <f t="shared" si="43"/>
        <v>-161</v>
      </c>
    </row>
    <row r="98" spans="1:75" x14ac:dyDescent="0.25">
      <c r="A98" s="79" t="s">
        <v>50</v>
      </c>
      <c r="B98" s="43">
        <v>12.1</v>
      </c>
      <c r="C98" s="43">
        <v>12.1</v>
      </c>
      <c r="D98" s="43">
        <v>12.1</v>
      </c>
      <c r="E98" s="43">
        <v>12.1</v>
      </c>
      <c r="F98" s="43">
        <v>11.9</v>
      </c>
      <c r="G98" s="43">
        <v>11.9</v>
      </c>
      <c r="H98" s="43">
        <v>11.9</v>
      </c>
      <c r="I98" s="43">
        <v>11.9</v>
      </c>
      <c r="J98" s="43">
        <v>11.9</v>
      </c>
      <c r="K98" s="43">
        <v>11.9</v>
      </c>
      <c r="L98" s="43">
        <v>11.9</v>
      </c>
      <c r="M98" s="43">
        <v>11.9</v>
      </c>
      <c r="N98" s="43">
        <v>14.1</v>
      </c>
      <c r="O98" s="43">
        <v>14.1</v>
      </c>
      <c r="P98" s="43">
        <v>14.1</v>
      </c>
      <c r="Q98" s="43">
        <v>14.1</v>
      </c>
      <c r="R98" s="43">
        <v>14.1</v>
      </c>
      <c r="S98" s="43">
        <v>13.9</v>
      </c>
      <c r="T98" s="43">
        <v>13.9</v>
      </c>
      <c r="U98" s="43">
        <v>14</v>
      </c>
      <c r="V98" s="43">
        <v>13.9</v>
      </c>
      <c r="W98" s="43">
        <v>13.9</v>
      </c>
      <c r="X98" s="43">
        <v>13.9</v>
      </c>
      <c r="Y98" s="43">
        <v>13.9</v>
      </c>
      <c r="Z98" s="43">
        <v>13.9</v>
      </c>
      <c r="AA98" s="43">
        <v>14.1</v>
      </c>
      <c r="AB98" s="43">
        <v>14.1</v>
      </c>
      <c r="AC98" s="43">
        <v>14.1</v>
      </c>
      <c r="AD98" s="43">
        <v>14.1</v>
      </c>
      <c r="AE98" s="43">
        <v>14.1</v>
      </c>
      <c r="AF98" s="43">
        <v>14.1</v>
      </c>
      <c r="AG98" s="61">
        <v>14</v>
      </c>
      <c r="AH98" s="45">
        <f t="shared" si="30"/>
        <v>14.1</v>
      </c>
      <c r="AI98" s="46">
        <f t="shared" si="31"/>
        <v>11.9</v>
      </c>
      <c r="AK98" s="47"/>
      <c r="AZ98" s="77">
        <f t="shared" si="43"/>
        <v>0</v>
      </c>
      <c r="BA98" s="77">
        <f t="shared" si="43"/>
        <v>0</v>
      </c>
      <c r="BB98" s="77">
        <f t="shared" si="43"/>
        <v>0</v>
      </c>
      <c r="BC98" s="77">
        <f t="shared" si="43"/>
        <v>0</v>
      </c>
      <c r="BD98" s="77">
        <f t="shared" si="43"/>
        <v>0</v>
      </c>
      <c r="BE98" s="77">
        <f t="shared" si="43"/>
        <v>0</v>
      </c>
      <c r="BF98" s="77">
        <f t="shared" si="43"/>
        <v>0</v>
      </c>
      <c r="BG98" s="77">
        <f t="shared" si="43"/>
        <v>0</v>
      </c>
      <c r="BH98" s="77">
        <f t="shared" si="43"/>
        <v>0</v>
      </c>
      <c r="BI98" s="77">
        <f t="shared" si="43"/>
        <v>0</v>
      </c>
      <c r="BJ98" s="77">
        <f t="shared" si="43"/>
        <v>0</v>
      </c>
      <c r="BK98" s="77">
        <f t="shared" si="43"/>
        <v>0</v>
      </c>
      <c r="BL98" s="77">
        <f t="shared" si="43"/>
        <v>0</v>
      </c>
      <c r="BM98" s="77">
        <f t="shared" si="43"/>
        <v>0</v>
      </c>
      <c r="BN98" s="77">
        <f t="shared" si="43"/>
        <v>0</v>
      </c>
      <c r="BO98" s="77">
        <f t="shared" si="43"/>
        <v>0</v>
      </c>
      <c r="BP98" s="77">
        <f t="shared" si="43"/>
        <v>0</v>
      </c>
      <c r="BQ98" s="77">
        <f t="shared" si="43"/>
        <v>0</v>
      </c>
      <c r="BR98" s="77">
        <f t="shared" si="43"/>
        <v>0</v>
      </c>
      <c r="BS98" s="77">
        <f t="shared" si="43"/>
        <v>0</v>
      </c>
      <c r="BT98" s="77">
        <f t="shared" si="43"/>
        <v>0</v>
      </c>
      <c r="BU98" s="77">
        <f t="shared" si="43"/>
        <v>0</v>
      </c>
      <c r="BV98" s="77">
        <f t="shared" si="43"/>
        <v>0</v>
      </c>
      <c r="BW98" s="77">
        <f t="shared" si="43"/>
        <v>0</v>
      </c>
    </row>
    <row r="99" spans="1:75" x14ac:dyDescent="0.25">
      <c r="A99" s="60" t="s">
        <v>51</v>
      </c>
      <c r="B99" s="43">
        <v>9</v>
      </c>
      <c r="C99" s="43">
        <v>9</v>
      </c>
      <c r="D99" s="43">
        <v>9</v>
      </c>
      <c r="E99" s="43">
        <v>9</v>
      </c>
      <c r="F99" s="43">
        <v>9</v>
      </c>
      <c r="G99" s="43">
        <v>9</v>
      </c>
      <c r="H99" s="43">
        <v>9</v>
      </c>
      <c r="I99" s="43">
        <v>9</v>
      </c>
      <c r="J99" s="43">
        <v>9</v>
      </c>
      <c r="K99" s="43">
        <v>9</v>
      </c>
      <c r="L99" s="43">
        <v>9</v>
      </c>
      <c r="M99" s="43">
        <v>9</v>
      </c>
      <c r="N99" s="43">
        <v>9</v>
      </c>
      <c r="O99" s="43">
        <v>9</v>
      </c>
      <c r="P99" s="43">
        <v>9</v>
      </c>
      <c r="Q99" s="43">
        <v>9</v>
      </c>
      <c r="R99" s="43">
        <v>9</v>
      </c>
      <c r="S99" s="43">
        <v>9</v>
      </c>
      <c r="T99" s="43">
        <v>9</v>
      </c>
      <c r="U99" s="43">
        <v>9</v>
      </c>
      <c r="V99" s="43">
        <v>9</v>
      </c>
      <c r="W99" s="43">
        <v>9</v>
      </c>
      <c r="X99" s="43">
        <v>9</v>
      </c>
      <c r="Y99" s="43">
        <v>9</v>
      </c>
      <c r="Z99" s="43">
        <v>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0"/>
        <v>9</v>
      </c>
      <c r="AI99" s="46">
        <f t="shared" si="31"/>
        <v>8.9</v>
      </c>
      <c r="AK99" s="47"/>
      <c r="AZ99" s="77">
        <f t="shared" si="43"/>
        <v>0</v>
      </c>
      <c r="BA99" s="77">
        <f t="shared" si="43"/>
        <v>0</v>
      </c>
      <c r="BB99" s="77">
        <f t="shared" si="43"/>
        <v>0</v>
      </c>
      <c r="BC99" s="77">
        <f t="shared" si="43"/>
        <v>0</v>
      </c>
      <c r="BD99" s="77">
        <f t="shared" si="43"/>
        <v>0</v>
      </c>
      <c r="BE99" s="77">
        <f t="shared" si="43"/>
        <v>0</v>
      </c>
      <c r="BF99" s="77">
        <f t="shared" si="43"/>
        <v>0</v>
      </c>
      <c r="BG99" s="77">
        <f t="shared" si="43"/>
        <v>0</v>
      </c>
      <c r="BH99" s="77">
        <f t="shared" si="43"/>
        <v>0</v>
      </c>
      <c r="BI99" s="77">
        <f t="shared" si="43"/>
        <v>0</v>
      </c>
      <c r="BJ99" s="77">
        <f t="shared" si="43"/>
        <v>0</v>
      </c>
      <c r="BK99" s="77">
        <f t="shared" si="43"/>
        <v>0</v>
      </c>
      <c r="BL99" s="77">
        <f t="shared" si="43"/>
        <v>0</v>
      </c>
      <c r="BM99" s="77">
        <f t="shared" si="43"/>
        <v>0</v>
      </c>
      <c r="BN99" s="77">
        <f t="shared" si="43"/>
        <v>0</v>
      </c>
      <c r="BO99" s="77">
        <f t="shared" si="43"/>
        <v>0</v>
      </c>
      <c r="BP99" s="77">
        <f t="shared" si="43"/>
        <v>0</v>
      </c>
      <c r="BQ99" s="77">
        <f t="shared" si="43"/>
        <v>0</v>
      </c>
      <c r="BR99" s="77">
        <f t="shared" si="43"/>
        <v>0</v>
      </c>
      <c r="BS99" s="77">
        <f t="shared" si="43"/>
        <v>0</v>
      </c>
      <c r="BT99" s="77">
        <f t="shared" si="43"/>
        <v>0</v>
      </c>
      <c r="BU99" s="77">
        <f t="shared" si="43"/>
        <v>0</v>
      </c>
      <c r="BV99" s="77">
        <f t="shared" si="43"/>
        <v>0</v>
      </c>
      <c r="BW99" s="77">
        <f t="shared" si="43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0"/>
        <v>6.2</v>
      </c>
      <c r="AI100" s="46">
        <f t="shared" si="31"/>
        <v>6.2</v>
      </c>
      <c r="AK100" s="47"/>
      <c r="AZ100" s="77">
        <f t="shared" si="43"/>
        <v>0</v>
      </c>
      <c r="BA100" s="77">
        <f t="shared" si="43"/>
        <v>0</v>
      </c>
      <c r="BB100" s="77">
        <f t="shared" si="43"/>
        <v>0</v>
      </c>
      <c r="BC100" s="77">
        <f t="shared" si="43"/>
        <v>0</v>
      </c>
      <c r="BD100" s="77">
        <f t="shared" si="43"/>
        <v>0</v>
      </c>
      <c r="BE100" s="77">
        <f t="shared" si="43"/>
        <v>0</v>
      </c>
      <c r="BF100" s="77">
        <f t="shared" si="43"/>
        <v>0</v>
      </c>
      <c r="BG100" s="77">
        <f t="shared" si="43"/>
        <v>0</v>
      </c>
      <c r="BH100" s="77">
        <f t="shared" si="43"/>
        <v>0</v>
      </c>
      <c r="BI100" s="77">
        <f t="shared" si="43"/>
        <v>0</v>
      </c>
      <c r="BJ100" s="77">
        <f t="shared" si="43"/>
        <v>0</v>
      </c>
      <c r="BK100" s="77">
        <f t="shared" si="43"/>
        <v>0</v>
      </c>
      <c r="BL100" s="77">
        <f t="shared" si="43"/>
        <v>0</v>
      </c>
      <c r="BM100" s="77">
        <f t="shared" si="43"/>
        <v>0</v>
      </c>
      <c r="BN100" s="77">
        <f t="shared" si="43"/>
        <v>0</v>
      </c>
      <c r="BO100" s="77">
        <f t="shared" si="43"/>
        <v>0</v>
      </c>
      <c r="BP100" s="77">
        <f t="shared" si="43"/>
        <v>0</v>
      </c>
      <c r="BQ100" s="77">
        <f t="shared" si="43"/>
        <v>0</v>
      </c>
      <c r="BR100" s="77">
        <f t="shared" si="43"/>
        <v>0</v>
      </c>
      <c r="BS100" s="77">
        <f t="shared" si="43"/>
        <v>0</v>
      </c>
      <c r="BT100" s="77">
        <f t="shared" si="43"/>
        <v>0</v>
      </c>
      <c r="BU100" s="77">
        <f t="shared" si="43"/>
        <v>0</v>
      </c>
      <c r="BV100" s="77">
        <f t="shared" si="43"/>
        <v>0</v>
      </c>
      <c r="BW100" s="77">
        <f t="shared" si="43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0"/>
        <v>2</v>
      </c>
      <c r="AI101" s="46">
        <f t="shared" si="31"/>
        <v>2</v>
      </c>
      <c r="AK101" s="47"/>
      <c r="AZ101" s="77">
        <f t="shared" si="43"/>
        <v>0</v>
      </c>
      <c r="BA101" s="77">
        <f t="shared" si="43"/>
        <v>0</v>
      </c>
      <c r="BB101" s="77">
        <f t="shared" si="43"/>
        <v>0</v>
      </c>
      <c r="BC101" s="77">
        <f t="shared" si="43"/>
        <v>0</v>
      </c>
      <c r="BD101" s="77">
        <f t="shared" si="43"/>
        <v>0</v>
      </c>
      <c r="BE101" s="77">
        <f t="shared" si="43"/>
        <v>0</v>
      </c>
      <c r="BF101" s="77">
        <f t="shared" si="43"/>
        <v>0</v>
      </c>
      <c r="BG101" s="77">
        <f t="shared" si="43"/>
        <v>0</v>
      </c>
      <c r="BH101" s="77">
        <f t="shared" si="43"/>
        <v>0</v>
      </c>
      <c r="BI101" s="77">
        <f t="shared" si="43"/>
        <v>0</v>
      </c>
      <c r="BJ101" s="77">
        <f t="shared" si="43"/>
        <v>0</v>
      </c>
      <c r="BK101" s="77">
        <f t="shared" si="43"/>
        <v>0</v>
      </c>
      <c r="BL101" s="77">
        <f t="shared" si="43"/>
        <v>0</v>
      </c>
      <c r="BM101" s="77">
        <f t="shared" si="43"/>
        <v>0</v>
      </c>
      <c r="BN101" s="77">
        <f t="shared" si="43"/>
        <v>0</v>
      </c>
      <c r="BO101" s="77">
        <f t="shared" si="43"/>
        <v>0</v>
      </c>
      <c r="BP101" s="77">
        <f t="shared" si="43"/>
        <v>0</v>
      </c>
      <c r="BQ101" s="77">
        <f t="shared" si="43"/>
        <v>0</v>
      </c>
      <c r="BR101" s="77">
        <f t="shared" si="43"/>
        <v>0</v>
      </c>
      <c r="BS101" s="77">
        <f t="shared" si="43"/>
        <v>0</v>
      </c>
      <c r="BT101" s="77">
        <f t="shared" si="43"/>
        <v>0</v>
      </c>
      <c r="BU101" s="77">
        <f t="shared" si="43"/>
        <v>0</v>
      </c>
      <c r="BV101" s="77">
        <f t="shared" si="43"/>
        <v>0</v>
      </c>
      <c r="BW101" s="77">
        <f t="shared" si="43"/>
        <v>0</v>
      </c>
    </row>
    <row r="102" spans="1:75" ht="15.75" thickBot="1" x14ac:dyDescent="0.3">
      <c r="A102" s="82" t="s">
        <v>54</v>
      </c>
      <c r="B102" s="66">
        <f t="shared" ref="B102" si="44">SUM(B89:B101)</f>
        <v>310.99999999999994</v>
      </c>
      <c r="C102" s="66">
        <f t="shared" ref="B102:AG102" si="45">SUM(C89:C101)</f>
        <v>310.99999999999994</v>
      </c>
      <c r="D102" s="66">
        <f t="shared" si="45"/>
        <v>310.99999999999994</v>
      </c>
      <c r="E102" s="66">
        <f t="shared" ref="E102" si="46">SUM(E89:E101)</f>
        <v>310.99999999999994</v>
      </c>
      <c r="F102" s="66">
        <f t="shared" si="45"/>
        <v>305.59999999999997</v>
      </c>
      <c r="G102" s="66">
        <f t="shared" si="45"/>
        <v>299.19999999999993</v>
      </c>
      <c r="H102" s="66">
        <f t="shared" si="45"/>
        <v>245.1</v>
      </c>
      <c r="I102" s="66">
        <f t="shared" si="45"/>
        <v>280.09999999999997</v>
      </c>
      <c r="J102" s="66">
        <f t="shared" si="45"/>
        <v>280.79999999999995</v>
      </c>
      <c r="K102" s="66">
        <f t="shared" si="45"/>
        <v>313.7999999999999</v>
      </c>
      <c r="L102" s="66">
        <f t="shared" si="45"/>
        <v>311.19999999999993</v>
      </c>
      <c r="M102" s="66">
        <f t="shared" si="45"/>
        <v>311.19999999999993</v>
      </c>
      <c r="N102" s="66">
        <f t="shared" si="45"/>
        <v>311.10000000000002</v>
      </c>
      <c r="O102" s="66">
        <f t="shared" si="45"/>
        <v>311.10000000000002</v>
      </c>
      <c r="P102" s="66">
        <f t="shared" si="45"/>
        <v>311.10000000000002</v>
      </c>
      <c r="Q102" s="66">
        <f t="shared" si="45"/>
        <v>311.10000000000002</v>
      </c>
      <c r="R102" s="66">
        <f t="shared" si="45"/>
        <v>311.10000000000002</v>
      </c>
      <c r="S102" s="66">
        <f t="shared" ref="S102:T102" si="47">SUM(S89:S101)</f>
        <v>265.5</v>
      </c>
      <c r="T102" s="66">
        <f t="shared" si="47"/>
        <v>265.5</v>
      </c>
      <c r="U102" s="66">
        <f t="shared" ref="U102:V102" si="48">SUM(U89:U101)</f>
        <v>299.89999999999998</v>
      </c>
      <c r="V102" s="66">
        <f t="shared" si="48"/>
        <v>309.59999999999997</v>
      </c>
      <c r="W102" s="66">
        <f t="shared" ref="W102:X102" si="49">SUM(W89:W101)</f>
        <v>309.49999999999994</v>
      </c>
      <c r="X102" s="66">
        <f t="shared" si="49"/>
        <v>309.49999999999994</v>
      </c>
      <c r="Y102" s="66">
        <f t="shared" ref="Y102:Z102" si="50">SUM(Y89:Y101)</f>
        <v>309.49999999999994</v>
      </c>
      <c r="Z102" s="66">
        <f t="shared" si="50"/>
        <v>309.99999999999994</v>
      </c>
      <c r="AA102" s="66">
        <f t="shared" ref="AA102:AB102" si="51">SUM(AA89:AA101)</f>
        <v>310.49999999999994</v>
      </c>
      <c r="AB102" s="66">
        <f t="shared" si="51"/>
        <v>310.49999999999994</v>
      </c>
      <c r="AC102" s="66">
        <f t="shared" ref="AC102" si="52">SUM(AC89:AC101)</f>
        <v>310.49999999999994</v>
      </c>
      <c r="AD102" s="66">
        <f t="shared" si="45"/>
        <v>310.49999999999994</v>
      </c>
      <c r="AE102" s="66">
        <f t="shared" ref="AE102" si="53">SUM(AE89:AE101)</f>
        <v>310.49999999999994</v>
      </c>
      <c r="AF102" s="66">
        <f t="shared" si="45"/>
        <v>310.49999999999994</v>
      </c>
      <c r="AG102" s="75">
        <f t="shared" si="45"/>
        <v>489.91</v>
      </c>
      <c r="AH102" s="45">
        <f t="shared" si="30"/>
        <v>313.7999999999999</v>
      </c>
      <c r="AI102" s="46">
        <f t="shared" si="31"/>
        <v>245.1</v>
      </c>
      <c r="AK102" s="47"/>
      <c r="AY102" s="77"/>
    </row>
    <row r="103" spans="1:75" x14ac:dyDescent="0.25">
      <c r="A103" s="42" t="s">
        <v>55</v>
      </c>
      <c r="B103" s="44">
        <v>14.5</v>
      </c>
      <c r="C103" s="44">
        <v>14.5</v>
      </c>
      <c r="D103" s="44">
        <v>14.5</v>
      </c>
      <c r="E103" s="44">
        <v>14.5</v>
      </c>
      <c r="F103" s="44">
        <v>14.5</v>
      </c>
      <c r="G103" s="44">
        <v>14.5</v>
      </c>
      <c r="H103" s="44">
        <v>29.8</v>
      </c>
      <c r="I103" s="44">
        <v>14.5</v>
      </c>
      <c r="J103" s="44">
        <v>14.5</v>
      </c>
      <c r="K103" s="44">
        <v>14.5</v>
      </c>
      <c r="L103" s="44">
        <v>29.8</v>
      </c>
      <c r="M103" s="44">
        <v>29.8</v>
      </c>
      <c r="N103" s="44">
        <v>29.8</v>
      </c>
      <c r="O103" s="44">
        <v>29.8</v>
      </c>
      <c r="P103" s="44">
        <v>29.8</v>
      </c>
      <c r="Q103" s="44">
        <v>29.8</v>
      </c>
      <c r="R103" s="44">
        <v>29.8</v>
      </c>
      <c r="S103" s="44">
        <v>29.7</v>
      </c>
      <c r="T103" s="44">
        <v>29.7</v>
      </c>
      <c r="U103" s="44">
        <v>29.7</v>
      </c>
      <c r="V103" s="44">
        <v>29.7</v>
      </c>
      <c r="W103" s="44">
        <v>29.7</v>
      </c>
      <c r="X103" s="44">
        <v>29.7</v>
      </c>
      <c r="Y103" s="44">
        <v>29.7</v>
      </c>
      <c r="Z103" s="44">
        <v>29.7</v>
      </c>
      <c r="AA103" s="44">
        <v>29</v>
      </c>
      <c r="AB103" s="44">
        <v>29</v>
      </c>
      <c r="AC103" s="44">
        <v>29</v>
      </c>
      <c r="AD103" s="44">
        <v>20</v>
      </c>
      <c r="AE103" s="44">
        <v>20</v>
      </c>
      <c r="AF103" s="44">
        <v>20</v>
      </c>
      <c r="AG103" s="59">
        <v>60</v>
      </c>
      <c r="AH103" s="45">
        <f t="shared" si="30"/>
        <v>29.8</v>
      </c>
      <c r="AI103" s="46">
        <f t="shared" si="31"/>
        <v>14.5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8</v>
      </c>
      <c r="C104" s="43">
        <v>8</v>
      </c>
      <c r="D104" s="43">
        <v>8</v>
      </c>
      <c r="E104" s="43">
        <v>8</v>
      </c>
      <c r="F104" s="43">
        <v>8</v>
      </c>
      <c r="G104" s="43">
        <v>8</v>
      </c>
      <c r="H104" s="43">
        <v>12</v>
      </c>
      <c r="I104" s="43">
        <v>8</v>
      </c>
      <c r="J104" s="43">
        <v>8</v>
      </c>
      <c r="K104" s="43">
        <v>8</v>
      </c>
      <c r="L104" s="43">
        <v>12</v>
      </c>
      <c r="M104" s="43">
        <v>12</v>
      </c>
      <c r="N104" s="43">
        <v>12</v>
      </c>
      <c r="O104" s="43">
        <v>12</v>
      </c>
      <c r="P104" s="43">
        <v>12</v>
      </c>
      <c r="Q104" s="43">
        <v>12</v>
      </c>
      <c r="R104" s="43">
        <v>12</v>
      </c>
      <c r="S104" s="43">
        <v>12</v>
      </c>
      <c r="T104" s="43">
        <v>12</v>
      </c>
      <c r="U104" s="43">
        <v>12</v>
      </c>
      <c r="V104" s="43">
        <v>12</v>
      </c>
      <c r="W104" s="43">
        <v>12</v>
      </c>
      <c r="X104" s="43">
        <v>12</v>
      </c>
      <c r="Y104" s="43">
        <v>12</v>
      </c>
      <c r="Z104" s="43">
        <v>12</v>
      </c>
      <c r="AA104" s="43">
        <v>14</v>
      </c>
      <c r="AB104" s="43">
        <v>14</v>
      </c>
      <c r="AC104" s="43">
        <v>14</v>
      </c>
      <c r="AD104" s="43">
        <v>9.3000000000000007</v>
      </c>
      <c r="AE104" s="43">
        <v>9.3000000000000007</v>
      </c>
      <c r="AF104" s="43">
        <v>9.3000000000000007</v>
      </c>
      <c r="AG104" s="61">
        <v>32</v>
      </c>
      <c r="AH104" s="45">
        <f t="shared" si="30"/>
        <v>14</v>
      </c>
      <c r="AI104" s="46">
        <f t="shared" si="31"/>
        <v>8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4">
        <v>5</v>
      </c>
      <c r="C105" s="294">
        <v>5</v>
      </c>
      <c r="D105" s="294">
        <v>5</v>
      </c>
      <c r="E105" s="294">
        <v>5</v>
      </c>
      <c r="F105" s="294">
        <v>5</v>
      </c>
      <c r="G105" s="294">
        <v>5</v>
      </c>
      <c r="H105" s="294">
        <v>7</v>
      </c>
      <c r="I105" s="294">
        <v>5</v>
      </c>
      <c r="J105" s="294">
        <v>5</v>
      </c>
      <c r="K105" s="294">
        <v>5</v>
      </c>
      <c r="L105" s="294">
        <v>7</v>
      </c>
      <c r="M105" s="294">
        <v>7</v>
      </c>
      <c r="N105" s="294">
        <v>7</v>
      </c>
      <c r="O105" s="294">
        <v>7</v>
      </c>
      <c r="P105" s="294">
        <v>7</v>
      </c>
      <c r="Q105" s="294">
        <v>7</v>
      </c>
      <c r="R105" s="294">
        <v>7</v>
      </c>
      <c r="S105" s="294">
        <v>7</v>
      </c>
      <c r="T105" s="294">
        <v>7</v>
      </c>
      <c r="U105" s="294">
        <v>7</v>
      </c>
      <c r="V105" s="294">
        <v>7</v>
      </c>
      <c r="W105" s="294">
        <v>7</v>
      </c>
      <c r="X105" s="294">
        <v>7</v>
      </c>
      <c r="Y105" s="294">
        <v>7</v>
      </c>
      <c r="Z105" s="294">
        <v>7</v>
      </c>
      <c r="AA105" s="294">
        <v>8</v>
      </c>
      <c r="AB105" s="294">
        <v>8</v>
      </c>
      <c r="AC105" s="294">
        <v>8</v>
      </c>
      <c r="AD105" s="294">
        <v>4.2</v>
      </c>
      <c r="AE105" s="294">
        <v>4.2</v>
      </c>
      <c r="AF105" s="294">
        <v>4.2</v>
      </c>
      <c r="AG105" s="73">
        <v>14</v>
      </c>
      <c r="AH105" s="45">
        <f t="shared" si="30"/>
        <v>8</v>
      </c>
      <c r="AI105" s="46">
        <f t="shared" si="31"/>
        <v>4.2</v>
      </c>
      <c r="AK105" s="47"/>
      <c r="AY105" s="77"/>
      <c r="BF105" s="76"/>
      <c r="BG105" s="77">
        <f t="array" ref="BG105:BL128">TRANSPOSE(AZ89:BW94)</f>
        <v>-289</v>
      </c>
      <c r="BH105" s="77">
        <v>-165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" si="54">B103+B104+B105</f>
        <v>27.5</v>
      </c>
      <c r="C106" s="66">
        <f t="shared" ref="B106:AF106" si="55">C103+C104+C105</f>
        <v>27.5</v>
      </c>
      <c r="D106" s="66">
        <f t="shared" ref="D106" si="56">D103+D104+D105</f>
        <v>27.5</v>
      </c>
      <c r="E106" s="66">
        <f t="shared" si="55"/>
        <v>27.5</v>
      </c>
      <c r="F106" s="66">
        <f t="shared" si="55"/>
        <v>27.5</v>
      </c>
      <c r="G106" s="66">
        <f t="shared" si="55"/>
        <v>27.5</v>
      </c>
      <c r="H106" s="66">
        <f t="shared" si="55"/>
        <v>48.8</v>
      </c>
      <c r="I106" s="66">
        <f t="shared" si="55"/>
        <v>27.5</v>
      </c>
      <c r="J106" s="66">
        <f t="shared" si="55"/>
        <v>27.5</v>
      </c>
      <c r="K106" s="66">
        <f t="shared" si="55"/>
        <v>27.5</v>
      </c>
      <c r="L106" s="66">
        <f t="shared" si="55"/>
        <v>48.8</v>
      </c>
      <c r="M106" s="66">
        <f t="shared" si="55"/>
        <v>48.8</v>
      </c>
      <c r="N106" s="66">
        <f t="shared" si="55"/>
        <v>48.8</v>
      </c>
      <c r="O106" s="66">
        <f t="shared" si="55"/>
        <v>48.8</v>
      </c>
      <c r="P106" s="66">
        <f t="shared" si="55"/>
        <v>48.8</v>
      </c>
      <c r="Q106" s="66">
        <f t="shared" si="55"/>
        <v>48.8</v>
      </c>
      <c r="R106" s="66">
        <f t="shared" si="55"/>
        <v>48.8</v>
      </c>
      <c r="S106" s="66">
        <f t="shared" ref="S106:T106" si="57">S103+S104+S105</f>
        <v>48.7</v>
      </c>
      <c r="T106" s="66">
        <f t="shared" si="57"/>
        <v>48.7</v>
      </c>
      <c r="U106" s="66">
        <f t="shared" ref="U106:V106" si="58">U103+U104+U105</f>
        <v>48.7</v>
      </c>
      <c r="V106" s="66">
        <f t="shared" si="58"/>
        <v>48.7</v>
      </c>
      <c r="W106" s="66">
        <f t="shared" ref="W106:X106" si="59">W103+W104+W105</f>
        <v>48.7</v>
      </c>
      <c r="X106" s="66">
        <f t="shared" si="59"/>
        <v>48.7</v>
      </c>
      <c r="Y106" s="66">
        <f t="shared" ref="Y106:AA106" si="60">Y103+Y104+Y105</f>
        <v>48.7</v>
      </c>
      <c r="Z106" s="66">
        <f t="shared" si="60"/>
        <v>48.7</v>
      </c>
      <c r="AA106" s="66">
        <f t="shared" si="60"/>
        <v>51</v>
      </c>
      <c r="AB106" s="66">
        <f t="shared" ref="AB106:AC106" si="61">AB103+AB104+AB105</f>
        <v>51</v>
      </c>
      <c r="AC106" s="66">
        <f t="shared" si="61"/>
        <v>51</v>
      </c>
      <c r="AD106" s="66">
        <f t="shared" si="55"/>
        <v>33.5</v>
      </c>
      <c r="AE106" s="66">
        <f t="shared" ref="AE106" si="62">AE103+AE104+AE105</f>
        <v>33.5</v>
      </c>
      <c r="AF106" s="66">
        <f t="shared" si="55"/>
        <v>33.5</v>
      </c>
      <c r="AG106" s="75">
        <f>SUM(AG103:AG105)</f>
        <v>106</v>
      </c>
      <c r="AH106" s="45">
        <f t="shared" si="30"/>
        <v>51</v>
      </c>
      <c r="AI106" s="46">
        <f t="shared" si="31"/>
        <v>27.5</v>
      </c>
      <c r="AK106" s="47"/>
      <c r="AY106" s="77"/>
      <c r="BF106" s="76"/>
      <c r="BG106" s="77">
        <v>-280</v>
      </c>
      <c r="BH106" s="77">
        <v>-168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-290.3</v>
      </c>
      <c r="C107" s="44">
        <v>-289</v>
      </c>
      <c r="D107" s="44">
        <v>-280</v>
      </c>
      <c r="E107" s="44">
        <v>-290</v>
      </c>
      <c r="F107" s="44">
        <v>-296.2</v>
      </c>
      <c r="G107" s="44">
        <v>-308</v>
      </c>
      <c r="H107" s="44">
        <v>-280</v>
      </c>
      <c r="I107" s="44">
        <v>-344.6</v>
      </c>
      <c r="J107" s="44">
        <v>-339.8</v>
      </c>
      <c r="K107" s="44">
        <v>-320</v>
      </c>
      <c r="L107" s="44">
        <v>-339.9</v>
      </c>
      <c r="M107" s="44">
        <v>-109.2</v>
      </c>
      <c r="N107" s="44">
        <v>-123.9</v>
      </c>
      <c r="O107" s="44">
        <v>-158.19999999999999</v>
      </c>
      <c r="P107" s="44">
        <v>-131.5</v>
      </c>
      <c r="Q107" s="44">
        <v>-120.1</v>
      </c>
      <c r="R107" s="44">
        <v>-132.69999999999999</v>
      </c>
      <c r="S107" s="44">
        <v>-130.80000000000001</v>
      </c>
      <c r="T107" s="44">
        <v>-95.5</v>
      </c>
      <c r="U107" s="44">
        <v>-315</v>
      </c>
      <c r="V107" s="44">
        <v>-494.1</v>
      </c>
      <c r="W107" s="44">
        <v>-600.1</v>
      </c>
      <c r="X107" s="44">
        <v>-578.79999999999995</v>
      </c>
      <c r="Y107" s="44">
        <v>-456.3</v>
      </c>
      <c r="Z107" s="44">
        <v>-422.1</v>
      </c>
      <c r="AA107" s="44">
        <v>-394.4</v>
      </c>
      <c r="AB107" s="44">
        <v>-363.3</v>
      </c>
      <c r="AC107" s="44">
        <v>-411.3</v>
      </c>
      <c r="AD107" s="44">
        <v>-436.3</v>
      </c>
      <c r="AE107" s="44">
        <v>-432.3</v>
      </c>
      <c r="AF107" s="44">
        <v>-528.29999999999995</v>
      </c>
      <c r="AG107" s="59"/>
      <c r="AH107" s="45">
        <f t="shared" si="30"/>
        <v>-95.5</v>
      </c>
      <c r="AI107" s="46">
        <f t="shared" si="31"/>
        <v>-600.1</v>
      </c>
      <c r="AK107" s="47"/>
      <c r="AY107" s="77"/>
      <c r="BF107" s="76"/>
      <c r="BG107" s="77">
        <v>-290</v>
      </c>
      <c r="BH107" s="77">
        <v>-171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-161</v>
      </c>
      <c r="C108" s="43">
        <v>-165</v>
      </c>
      <c r="D108" s="43">
        <v>-168</v>
      </c>
      <c r="E108" s="43">
        <v>-171</v>
      </c>
      <c r="F108" s="43">
        <v>-172.1</v>
      </c>
      <c r="G108" s="43">
        <v>-170</v>
      </c>
      <c r="H108" s="43">
        <v>-155.5</v>
      </c>
      <c r="I108" s="43">
        <v>-160</v>
      </c>
      <c r="J108" s="43">
        <v>-156.6</v>
      </c>
      <c r="K108" s="43">
        <v>-148.19999999999999</v>
      </c>
      <c r="L108" s="43">
        <v>-158.9</v>
      </c>
      <c r="M108" s="43">
        <v>-131.1</v>
      </c>
      <c r="N108" s="43">
        <v>-135.1</v>
      </c>
      <c r="O108" s="43">
        <v>-170.5</v>
      </c>
      <c r="P108" s="43">
        <v>165.3</v>
      </c>
      <c r="Q108" s="43">
        <v>-167.3</v>
      </c>
      <c r="R108" s="43">
        <v>-165.3</v>
      </c>
      <c r="S108" s="43">
        <v>-142.5</v>
      </c>
      <c r="T108" s="43">
        <v>-153.69999999999999</v>
      </c>
      <c r="U108" s="43">
        <v>-195.5</v>
      </c>
      <c r="V108" s="43">
        <v>-204.7</v>
      </c>
      <c r="W108" s="43">
        <v>-185.7</v>
      </c>
      <c r="X108" s="43">
        <v>-175.5</v>
      </c>
      <c r="Y108" s="43">
        <v>-147.5</v>
      </c>
      <c r="Z108" s="43">
        <v>-170.9</v>
      </c>
      <c r="AA108" s="43">
        <v>-164.2</v>
      </c>
      <c r="AB108" s="43">
        <v>-171.3</v>
      </c>
      <c r="AC108" s="43">
        <v>-183.3</v>
      </c>
      <c r="AD108" s="43">
        <v>-177.3</v>
      </c>
      <c r="AE108" s="43">
        <v>-181.3</v>
      </c>
      <c r="AF108" s="43">
        <v>-200.3</v>
      </c>
      <c r="AG108" s="61"/>
      <c r="AH108" s="45">
        <f t="shared" si="30"/>
        <v>165.3</v>
      </c>
      <c r="AI108" s="46">
        <f t="shared" si="31"/>
        <v>-204.7</v>
      </c>
      <c r="AK108" s="47"/>
      <c r="AL108" s="83" t="s">
        <v>61</v>
      </c>
      <c r="AM108" s="83"/>
      <c r="AY108" s="77"/>
      <c r="BF108" s="77"/>
      <c r="BG108" s="77">
        <v>-296.2</v>
      </c>
      <c r="BH108" s="77">
        <v>-172.1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0"/>
        <v>0</v>
      </c>
      <c r="AI109" s="46">
        <f t="shared" si="31"/>
        <v>0</v>
      </c>
      <c r="AK109" s="85"/>
      <c r="AL109" s="86"/>
      <c r="AM109" s="86"/>
      <c r="AN109" s="87"/>
      <c r="AY109" s="77"/>
      <c r="BF109" s="77"/>
      <c r="BG109" s="77">
        <v>-308</v>
      </c>
      <c r="BH109" s="77">
        <v>-170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0"/>
        <v>0</v>
      </c>
      <c r="AI110" s="46">
        <f t="shared" si="31"/>
        <v>0</v>
      </c>
      <c r="AK110" s="89" t="s">
        <v>64</v>
      </c>
      <c r="AL110" s="43"/>
      <c r="AM110" s="88"/>
      <c r="AN110" s="90"/>
      <c r="AY110" s="77"/>
      <c r="BF110" s="77"/>
      <c r="BG110" s="77">
        <v>-344.6</v>
      </c>
      <c r="BH110" s="77">
        <v>-160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0"/>
        <v>0</v>
      </c>
      <c r="AI111" s="46">
        <f t="shared" si="31"/>
        <v>0</v>
      </c>
      <c r="AK111" s="89" t="s">
        <v>66</v>
      </c>
      <c r="AL111" s="88"/>
      <c r="AM111" s="88"/>
      <c r="AN111" s="90"/>
      <c r="AY111" s="77"/>
      <c r="BF111" s="77"/>
      <c r="BG111" s="77">
        <v>-320</v>
      </c>
      <c r="BH111" s="77">
        <v>-148.19999999999999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0</v>
      </c>
      <c r="C112" s="92">
        <v>8</v>
      </c>
      <c r="D112" s="92">
        <v>7.3</v>
      </c>
      <c r="E112" s="92">
        <v>14</v>
      </c>
      <c r="F112" s="92">
        <v>-17.899999999999999</v>
      </c>
      <c r="G112" s="92">
        <v>-21.5</v>
      </c>
      <c r="H112" s="92">
        <v>-26.5</v>
      </c>
      <c r="I112" s="92">
        <v>-39.6</v>
      </c>
      <c r="J112" s="92">
        <v>-12.5</v>
      </c>
      <c r="K112" s="92">
        <v>-21.7</v>
      </c>
      <c r="L112" s="92">
        <v>-20.2</v>
      </c>
      <c r="M112" s="92">
        <v>-20.2</v>
      </c>
      <c r="N112" s="92">
        <v>-1.5</v>
      </c>
      <c r="O112" s="92">
        <v>28.2</v>
      </c>
      <c r="P112" s="92">
        <v>35.1</v>
      </c>
      <c r="Q112" s="92">
        <v>22.1</v>
      </c>
      <c r="R112" s="92">
        <v>20.399999999999999</v>
      </c>
      <c r="S112" s="92">
        <v>34.5</v>
      </c>
      <c r="T112" s="92">
        <v>56</v>
      </c>
      <c r="U112" s="92">
        <v>45.7</v>
      </c>
      <c r="V112" s="92">
        <v>3.6</v>
      </c>
      <c r="W112" s="92">
        <v>-3.2</v>
      </c>
      <c r="X112" s="92">
        <v>-0.6</v>
      </c>
      <c r="Y112" s="92">
        <v>-3.4</v>
      </c>
      <c r="Z112" s="92">
        <v>40.200000000000003</v>
      </c>
      <c r="AA112" s="92">
        <v>60</v>
      </c>
      <c r="AB112" s="92">
        <v>35.299999999999997</v>
      </c>
      <c r="AC112" s="92">
        <v>31.2</v>
      </c>
      <c r="AD112" s="92">
        <v>28.3</v>
      </c>
      <c r="AE112" s="92">
        <v>41.6</v>
      </c>
      <c r="AF112" s="92">
        <v>31.3</v>
      </c>
      <c r="AG112" s="84"/>
      <c r="AH112" s="45">
        <f t="shared" si="30"/>
        <v>60</v>
      </c>
      <c r="AI112" s="46">
        <f t="shared" si="31"/>
        <v>-39.6</v>
      </c>
      <c r="AK112" s="89"/>
      <c r="AL112" s="44"/>
      <c r="AM112" s="44"/>
      <c r="AN112" s="93"/>
      <c r="AY112" s="77"/>
      <c r="BF112" s="77"/>
      <c r="BG112" s="77">
        <v>-109.2</v>
      </c>
      <c r="BH112" s="77">
        <v>-131.1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0"/>
        <v>0</v>
      </c>
      <c r="AI113" s="46">
        <f t="shared" si="31"/>
        <v>0</v>
      </c>
      <c r="AK113" s="89"/>
      <c r="AL113" s="92"/>
      <c r="AM113" s="94"/>
      <c r="AN113" s="360"/>
      <c r="AY113" s="77"/>
      <c r="BF113" s="77"/>
      <c r="BG113" s="77">
        <v>-123.9</v>
      </c>
      <c r="BH113" s="77">
        <v>-135.1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0"/>
        <v>0</v>
      </c>
      <c r="AI114" s="46">
        <f t="shared" si="31"/>
        <v>0</v>
      </c>
      <c r="AK114" s="89"/>
      <c r="AL114" s="92"/>
      <c r="AM114" s="92"/>
      <c r="AN114" s="361"/>
      <c r="BF114" s="77"/>
      <c r="BG114" s="77">
        <v>-158.19999999999999</v>
      </c>
      <c r="BH114" s="77">
        <v>-170.5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0"/>
        <v>0</v>
      </c>
      <c r="AI115" s="46">
        <f t="shared" si="31"/>
        <v>0</v>
      </c>
      <c r="AK115" s="95"/>
      <c r="AL115" s="96"/>
      <c r="AM115" s="96"/>
      <c r="AN115" s="97"/>
      <c r="BF115" s="77"/>
      <c r="BG115" s="77">
        <v>-131.5</v>
      </c>
      <c r="BH115" s="77">
        <v>165.3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0"/>
        <v>0</v>
      </c>
      <c r="AI116" s="46">
        <f t="shared" si="31"/>
        <v>0</v>
      </c>
      <c r="BF116" s="77"/>
      <c r="BG116" s="77">
        <v>-120.1</v>
      </c>
      <c r="BH116" s="77">
        <v>-167.3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0"/>
        <v>0</v>
      </c>
      <c r="AI117" s="46">
        <f t="shared" si="31"/>
        <v>0</v>
      </c>
      <c r="BF117" s="77"/>
      <c r="BG117" s="77">
        <v>-132.69999999999999</v>
      </c>
      <c r="BH117" s="77">
        <v>-165.3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63">SUMIF(B107:B117,"&gt;0")</f>
        <v>0</v>
      </c>
      <c r="C118" s="66">
        <f t="shared" ref="B118:AF118" si="64">SUMIF(C107:C117,"&gt;0")</f>
        <v>8</v>
      </c>
      <c r="D118" s="66">
        <f t="shared" si="64"/>
        <v>7.3</v>
      </c>
      <c r="E118" s="66">
        <f t="shared" si="64"/>
        <v>14</v>
      </c>
      <c r="F118" s="66">
        <f t="shared" si="64"/>
        <v>0</v>
      </c>
      <c r="G118" s="66">
        <f t="shared" si="64"/>
        <v>0</v>
      </c>
      <c r="H118" s="66">
        <f t="shared" si="64"/>
        <v>0</v>
      </c>
      <c r="I118" s="66">
        <f t="shared" si="64"/>
        <v>0</v>
      </c>
      <c r="J118" s="66">
        <f t="shared" si="64"/>
        <v>0</v>
      </c>
      <c r="K118" s="66">
        <f t="shared" si="64"/>
        <v>0</v>
      </c>
      <c r="L118" s="66">
        <f t="shared" si="64"/>
        <v>0</v>
      </c>
      <c r="M118" s="66">
        <f t="shared" si="64"/>
        <v>0</v>
      </c>
      <c r="N118" s="66">
        <f t="shared" si="64"/>
        <v>0</v>
      </c>
      <c r="O118" s="66">
        <f t="shared" si="64"/>
        <v>28.2</v>
      </c>
      <c r="P118" s="66">
        <f t="shared" si="64"/>
        <v>200.4</v>
      </c>
      <c r="Q118" s="66">
        <f t="shared" si="64"/>
        <v>22.1</v>
      </c>
      <c r="R118" s="66">
        <f t="shared" si="64"/>
        <v>20.399999999999999</v>
      </c>
      <c r="S118" s="66">
        <f t="shared" ref="S118:T118" si="65">SUMIF(S107:S117,"&gt;0")</f>
        <v>34.5</v>
      </c>
      <c r="T118" s="66">
        <f t="shared" si="65"/>
        <v>56</v>
      </c>
      <c r="U118" s="66">
        <f t="shared" ref="U118:V118" si="66">SUMIF(U107:U117,"&gt;0")</f>
        <v>45.7</v>
      </c>
      <c r="V118" s="66">
        <f t="shared" si="66"/>
        <v>3.6</v>
      </c>
      <c r="W118" s="66">
        <f t="shared" ref="W118:X118" si="67">SUMIF(W107:W117,"&gt;0")</f>
        <v>0</v>
      </c>
      <c r="X118" s="66">
        <f t="shared" si="67"/>
        <v>0</v>
      </c>
      <c r="Y118" s="66">
        <f t="shared" ref="Y118:AA118" si="68">SUMIF(Y107:Y117,"&gt;0")</f>
        <v>0</v>
      </c>
      <c r="Z118" s="66">
        <f t="shared" si="68"/>
        <v>40.200000000000003</v>
      </c>
      <c r="AA118" s="66">
        <f t="shared" si="68"/>
        <v>60</v>
      </c>
      <c r="AB118" s="66">
        <f t="shared" ref="AB118:AC118" si="69">SUMIF(AB107:AB117,"&gt;0")</f>
        <v>35.299999999999997</v>
      </c>
      <c r="AC118" s="66">
        <f t="shared" si="69"/>
        <v>31.2</v>
      </c>
      <c r="AD118" s="66">
        <f t="shared" si="64"/>
        <v>28.3</v>
      </c>
      <c r="AE118" s="66">
        <f t="shared" ref="AE118" si="70">SUMIF(AE107:AE117,"&gt;0")</f>
        <v>41.6</v>
      </c>
      <c r="AF118" s="66">
        <f t="shared" si="64"/>
        <v>31.3</v>
      </c>
      <c r="AG118" s="99">
        <f>SUM(AG107:AG117)</f>
        <v>0</v>
      </c>
      <c r="AH118" s="45">
        <f t="shared" si="30"/>
        <v>200.4</v>
      </c>
      <c r="AI118" s="46">
        <f t="shared" si="31"/>
        <v>0</v>
      </c>
      <c r="AJ118" s="100">
        <f t="array" ref="AJ118">MIN(IF(B118:AF118&lt;&gt;0,B118:AF118))</f>
        <v>3.6</v>
      </c>
      <c r="BF118" s="77"/>
      <c r="BG118" s="77">
        <v>-130.80000000000001</v>
      </c>
      <c r="BH118" s="77">
        <v>-142.5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0"/>
        <v>0</v>
      </c>
      <c r="AI119" s="46">
        <f t="shared" si="31"/>
        <v>0</v>
      </c>
      <c r="BF119" s="77"/>
      <c r="BG119" s="77">
        <v>-95.5</v>
      </c>
      <c r="BH119" s="77">
        <v>-153.69999999999999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0"/>
        <v>0</v>
      </c>
      <c r="AI120" s="46">
        <f t="shared" si="31"/>
        <v>0</v>
      </c>
      <c r="BF120" s="77"/>
      <c r="BG120" s="77">
        <v>-315</v>
      </c>
      <c r="BH120" s="77">
        <v>-195.5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0"/>
        <v>0</v>
      </c>
      <c r="AI121" s="46">
        <f t="shared" si="31"/>
        <v>0</v>
      </c>
      <c r="BF121" s="77"/>
      <c r="BG121" s="77">
        <v>-494.1</v>
      </c>
      <c r="BH121" s="77">
        <v>-204.7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0"/>
        <v>0</v>
      </c>
      <c r="AI122" s="46">
        <f t="shared" si="31"/>
        <v>0</v>
      </c>
      <c r="BF122" s="76"/>
      <c r="BG122" s="77">
        <v>-578.79999999999995</v>
      </c>
      <c r="BH122" s="77">
        <v>-175.5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71">B80+B88+B106+B102+B118+B122</f>
        <v>2299.4999999999995</v>
      </c>
      <c r="C123" s="102">
        <f t="shared" ref="B123:AG123" si="72">C80+C88+C106+C102+C118+C122</f>
        <v>2307.4999999999995</v>
      </c>
      <c r="D123" s="102">
        <f t="shared" si="72"/>
        <v>2272.4</v>
      </c>
      <c r="E123" s="102">
        <f t="shared" si="72"/>
        <v>2267.1</v>
      </c>
      <c r="F123" s="102">
        <f t="shared" si="72"/>
        <v>2186.1</v>
      </c>
      <c r="G123" s="102">
        <f t="shared" si="72"/>
        <v>2195.2999999999997</v>
      </c>
      <c r="H123" s="102">
        <f t="shared" si="72"/>
        <v>2184</v>
      </c>
      <c r="I123" s="102">
        <f t="shared" si="72"/>
        <v>2226.7000000000003</v>
      </c>
      <c r="J123" s="102">
        <f t="shared" si="72"/>
        <v>2237.6999999999998</v>
      </c>
      <c r="K123" s="102">
        <f t="shared" si="72"/>
        <v>2306.2399999999998</v>
      </c>
      <c r="L123" s="102">
        <f t="shared" si="72"/>
        <v>2359</v>
      </c>
      <c r="M123" s="102">
        <f t="shared" si="72"/>
        <v>2383.8999999999996</v>
      </c>
      <c r="N123" s="102">
        <f t="shared" si="72"/>
        <v>2250.8000000000002</v>
      </c>
      <c r="O123" s="102">
        <f t="shared" si="72"/>
        <v>2322.9999999999995</v>
      </c>
      <c r="P123" s="102">
        <f t="shared" si="72"/>
        <v>2512.2999999999997</v>
      </c>
      <c r="Q123" s="102">
        <f t="shared" si="72"/>
        <v>2312.7999999999997</v>
      </c>
      <c r="R123" s="102">
        <f t="shared" si="72"/>
        <v>2236.1999999999998</v>
      </c>
      <c r="S123" s="102">
        <f t="shared" ref="S123:T123" si="73">S80+S88+S106+S102+S118+S122</f>
        <v>2206.1</v>
      </c>
      <c r="T123" s="102">
        <f t="shared" si="73"/>
        <v>2215.1</v>
      </c>
      <c r="U123" s="102">
        <f t="shared" ref="U123:V123" si="74">U80+U88+U106+U102+U118+U122</f>
        <v>2485.0999999999995</v>
      </c>
      <c r="V123" s="102">
        <f t="shared" si="74"/>
        <v>2562.6999999999994</v>
      </c>
      <c r="W123" s="102">
        <f t="shared" ref="W123:X123" si="75">W80+W88+W106+W102+W118+W122</f>
        <v>2656.3999999999996</v>
      </c>
      <c r="X123" s="102">
        <f t="shared" si="75"/>
        <v>2670.8999999999996</v>
      </c>
      <c r="Y123" s="102">
        <f t="shared" ref="Y123:AA123" si="76">Y80+Y88+Y106+Y102+Y118+Y122</f>
        <v>2656.9999999999995</v>
      </c>
      <c r="Z123" s="102">
        <f t="shared" si="76"/>
        <v>2750.5</v>
      </c>
      <c r="AA123" s="102">
        <f t="shared" si="76"/>
        <v>2764.2</v>
      </c>
      <c r="AB123" s="102">
        <f t="shared" ref="AB123:AC123" si="77">AB80+AB88+AB106+AB102+AB118+AB122</f>
        <v>2741.1</v>
      </c>
      <c r="AC123" s="102">
        <f t="shared" si="77"/>
        <v>2736.9999999999995</v>
      </c>
      <c r="AD123" s="102">
        <f t="shared" si="72"/>
        <v>2718</v>
      </c>
      <c r="AE123" s="102">
        <f t="shared" ref="AE123" si="78">AE80+AE88+AE106+AE102+AE118+AE122</f>
        <v>2572.8999999999996</v>
      </c>
      <c r="AF123" s="102">
        <f t="shared" si="72"/>
        <v>2636.7</v>
      </c>
      <c r="AG123" s="75">
        <f t="shared" si="72"/>
        <v>4132.0374000000002</v>
      </c>
      <c r="AH123" s="45">
        <f t="shared" si="30"/>
        <v>2764.2</v>
      </c>
      <c r="AI123" s="46">
        <f t="shared" si="31"/>
        <v>2184</v>
      </c>
      <c r="BF123" s="76"/>
      <c r="BG123" s="77">
        <v>-422.1</v>
      </c>
      <c r="BH123" s="77">
        <v>-170.9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>
        <v>55</v>
      </c>
      <c r="AB124" s="104">
        <v>30</v>
      </c>
      <c r="AC124" s="104">
        <v>30</v>
      </c>
      <c r="AD124" s="104">
        <v>10</v>
      </c>
      <c r="AE124" s="104"/>
      <c r="AF124" s="104"/>
      <c r="AG124" s="99"/>
      <c r="AH124" s="45">
        <f t="shared" si="30"/>
        <v>55</v>
      </c>
      <c r="AI124" s="46">
        <f t="shared" si="31"/>
        <v>10</v>
      </c>
      <c r="BF124" s="76"/>
      <c r="BG124" s="77">
        <v>-363.3</v>
      </c>
      <c r="BH124" s="77">
        <v>-171.3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79">B123+B124</f>
        <v>2299.4999999999995</v>
      </c>
      <c r="C125" s="102">
        <f t="shared" ref="C125:AF125" si="80">C123+C124</f>
        <v>2307.4999999999995</v>
      </c>
      <c r="D125" s="102">
        <f t="shared" si="80"/>
        <v>2272.4</v>
      </c>
      <c r="E125" s="102">
        <f t="shared" si="80"/>
        <v>2267.1</v>
      </c>
      <c r="F125" s="102">
        <f t="shared" si="80"/>
        <v>2186.1</v>
      </c>
      <c r="G125" s="102">
        <f t="shared" si="80"/>
        <v>2195.2999999999997</v>
      </c>
      <c r="H125" s="102">
        <f t="shared" si="80"/>
        <v>2184</v>
      </c>
      <c r="I125" s="102">
        <f t="shared" si="80"/>
        <v>2226.7000000000003</v>
      </c>
      <c r="J125" s="102">
        <f t="shared" si="80"/>
        <v>2237.6999999999998</v>
      </c>
      <c r="K125" s="102">
        <f t="shared" si="80"/>
        <v>2306.2399999999998</v>
      </c>
      <c r="L125" s="102">
        <f t="shared" si="80"/>
        <v>2359</v>
      </c>
      <c r="M125" s="102">
        <f t="shared" si="80"/>
        <v>2383.8999999999996</v>
      </c>
      <c r="N125" s="102">
        <f t="shared" si="80"/>
        <v>2250.8000000000002</v>
      </c>
      <c r="O125" s="102">
        <f t="shared" si="80"/>
        <v>2322.9999999999995</v>
      </c>
      <c r="P125" s="102">
        <f t="shared" si="80"/>
        <v>2512.2999999999997</v>
      </c>
      <c r="Q125" s="102">
        <f t="shared" si="80"/>
        <v>2312.7999999999997</v>
      </c>
      <c r="R125" s="102">
        <f t="shared" si="80"/>
        <v>2236.1999999999998</v>
      </c>
      <c r="S125" s="102">
        <f t="shared" ref="S125:T125" si="81">S123+S124</f>
        <v>2206.1</v>
      </c>
      <c r="T125" s="102">
        <f t="shared" si="81"/>
        <v>2215.1</v>
      </c>
      <c r="U125" s="102">
        <f t="shared" ref="U125:V125" si="82">U123+U124</f>
        <v>2485.0999999999995</v>
      </c>
      <c r="V125" s="102">
        <f t="shared" si="82"/>
        <v>2562.6999999999994</v>
      </c>
      <c r="W125" s="102">
        <f t="shared" ref="W125:X125" si="83">W123+W124</f>
        <v>2656.3999999999996</v>
      </c>
      <c r="X125" s="102">
        <f t="shared" si="83"/>
        <v>2670.8999999999996</v>
      </c>
      <c r="Y125" s="102">
        <f t="shared" ref="Y125:AA125" si="84">Y123+Y124</f>
        <v>2656.9999999999995</v>
      </c>
      <c r="Z125" s="102">
        <f t="shared" si="84"/>
        <v>2750.5</v>
      </c>
      <c r="AA125" s="102">
        <f t="shared" si="84"/>
        <v>2819.2</v>
      </c>
      <c r="AB125" s="102">
        <f t="shared" ref="AB125:AC125" si="85">AB123+AB124</f>
        <v>2771.1</v>
      </c>
      <c r="AC125" s="102">
        <f t="shared" si="85"/>
        <v>2766.9999999999995</v>
      </c>
      <c r="AD125" s="102">
        <f t="shared" si="80"/>
        <v>2728</v>
      </c>
      <c r="AE125" s="102">
        <f t="shared" ref="AE125" si="86">AE123+AE124</f>
        <v>2572.8999999999996</v>
      </c>
      <c r="AF125" s="102">
        <f t="shared" si="80"/>
        <v>2636.7</v>
      </c>
      <c r="AG125" s="99">
        <f>AG122+AG118+AG106+AG102+AG80+AG124</f>
        <v>3323.6374000000001</v>
      </c>
      <c r="AH125" s="45">
        <f t="shared" si="30"/>
        <v>2819.2</v>
      </c>
      <c r="AI125" s="46">
        <f t="shared" si="31"/>
        <v>2184</v>
      </c>
      <c r="BF125" s="76"/>
      <c r="BG125" s="77">
        <v>-436.3</v>
      </c>
      <c r="BH125" s="77">
        <v>-177.3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87">B125-(B133)</f>
        <v>1848.1999999999996</v>
      </c>
      <c r="C126" s="102">
        <f t="shared" ref="C126:AF126" si="88">C125-(C133)</f>
        <v>1853.4999999999995</v>
      </c>
      <c r="D126" s="102">
        <f t="shared" si="88"/>
        <v>1824.4</v>
      </c>
      <c r="E126" s="102">
        <f t="shared" si="88"/>
        <v>1806.1</v>
      </c>
      <c r="F126" s="102">
        <f t="shared" si="88"/>
        <v>1699.9</v>
      </c>
      <c r="G126" s="102">
        <f t="shared" si="88"/>
        <v>1695.7999999999997</v>
      </c>
      <c r="H126" s="102">
        <f t="shared" si="88"/>
        <v>1722</v>
      </c>
      <c r="I126" s="102">
        <f t="shared" si="88"/>
        <v>1682.5000000000002</v>
      </c>
      <c r="J126" s="102">
        <f t="shared" si="88"/>
        <v>1728.7999999999997</v>
      </c>
      <c r="K126" s="102">
        <f t="shared" si="88"/>
        <v>1816.3399999999997</v>
      </c>
      <c r="L126" s="102">
        <f t="shared" si="88"/>
        <v>1840</v>
      </c>
      <c r="M126" s="102">
        <f t="shared" si="88"/>
        <v>2123.3999999999996</v>
      </c>
      <c r="N126" s="102">
        <f t="shared" si="88"/>
        <v>1990.3000000000002</v>
      </c>
      <c r="O126" s="102">
        <f t="shared" si="88"/>
        <v>1994.2999999999995</v>
      </c>
      <c r="P126" s="102">
        <f t="shared" si="88"/>
        <v>2380.7999999999997</v>
      </c>
      <c r="Q126" s="102">
        <f t="shared" si="88"/>
        <v>2025.3999999999996</v>
      </c>
      <c r="R126" s="102">
        <f t="shared" si="88"/>
        <v>1938.1999999999998</v>
      </c>
      <c r="S126" s="102">
        <f t="shared" ref="S126:T126" si="89">S125-(S133)</f>
        <v>1932.8</v>
      </c>
      <c r="T126" s="102">
        <f t="shared" si="89"/>
        <v>1965.8999999999999</v>
      </c>
      <c r="U126" s="102">
        <f t="shared" ref="U126:V126" si="90">U125-(U133)</f>
        <v>1974.5999999999995</v>
      </c>
      <c r="V126" s="102">
        <f t="shared" si="90"/>
        <v>1863.8999999999994</v>
      </c>
      <c r="W126" s="102">
        <f t="shared" ref="W126:X126" si="91">W125-(W133)</f>
        <v>1867.3999999999996</v>
      </c>
      <c r="X126" s="102">
        <f t="shared" si="91"/>
        <v>1915.9999999999995</v>
      </c>
      <c r="Y126" s="102">
        <f t="shared" ref="Y126:AA126" si="92">Y125-(Y133)</f>
        <v>2049.7999999999997</v>
      </c>
      <c r="Z126" s="102">
        <f t="shared" si="92"/>
        <v>2157.5</v>
      </c>
      <c r="AA126" s="102">
        <f t="shared" si="92"/>
        <v>2260.6</v>
      </c>
      <c r="AB126" s="102">
        <f t="shared" ref="AB126:AC126" si="93">AB125-(AB133)</f>
        <v>2236.5</v>
      </c>
      <c r="AC126" s="102">
        <f t="shared" si="93"/>
        <v>2172.3999999999996</v>
      </c>
      <c r="AD126" s="102">
        <f t="shared" si="88"/>
        <v>2114.4</v>
      </c>
      <c r="AE126" s="102">
        <f t="shared" ref="AE126" si="94">AE125-(AE133)</f>
        <v>1959.2999999999997</v>
      </c>
      <c r="AF126" s="102">
        <f t="shared" si="88"/>
        <v>1908.1</v>
      </c>
      <c r="AG126" s="99"/>
      <c r="AH126" s="45">
        <f t="shared" si="30"/>
        <v>2380.7999999999997</v>
      </c>
      <c r="AI126" s="46">
        <f t="shared" si="31"/>
        <v>1682.5000000000002</v>
      </c>
      <c r="BF126" s="76"/>
      <c r="BG126" s="77">
        <v>-432.3</v>
      </c>
      <c r="BH126" s="77">
        <v>-181.3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95">IF(B107&lt;0,B107*-1,0)</f>
        <v>290.3</v>
      </c>
      <c r="C127" s="88">
        <f t="shared" ref="B127:AF136" si="96">IF(C107&lt;0,C107*-1,0)</f>
        <v>289</v>
      </c>
      <c r="D127" s="88">
        <f t="shared" si="96"/>
        <v>280</v>
      </c>
      <c r="E127" s="88">
        <f t="shared" si="96"/>
        <v>290</v>
      </c>
      <c r="F127" s="88">
        <f t="shared" si="96"/>
        <v>296.2</v>
      </c>
      <c r="G127" s="88">
        <f t="shared" si="96"/>
        <v>308</v>
      </c>
      <c r="H127" s="88">
        <f t="shared" si="96"/>
        <v>280</v>
      </c>
      <c r="I127" s="88">
        <f t="shared" si="96"/>
        <v>344.6</v>
      </c>
      <c r="J127" s="88">
        <f t="shared" si="96"/>
        <v>339.8</v>
      </c>
      <c r="K127" s="88">
        <f t="shared" si="96"/>
        <v>320</v>
      </c>
      <c r="L127" s="88">
        <f t="shared" si="96"/>
        <v>339.9</v>
      </c>
      <c r="M127" s="88">
        <f t="shared" si="96"/>
        <v>109.2</v>
      </c>
      <c r="N127" s="88">
        <f t="shared" si="96"/>
        <v>123.9</v>
      </c>
      <c r="O127" s="88">
        <f t="shared" si="96"/>
        <v>158.19999999999999</v>
      </c>
      <c r="P127" s="88">
        <f t="shared" si="96"/>
        <v>131.5</v>
      </c>
      <c r="Q127" s="88">
        <f t="shared" si="96"/>
        <v>120.1</v>
      </c>
      <c r="R127" s="88">
        <f t="shared" si="96"/>
        <v>132.69999999999999</v>
      </c>
      <c r="S127" s="88">
        <f t="shared" ref="S127:T127" si="97">IF(S107&lt;0,S107*-1,0)</f>
        <v>130.80000000000001</v>
      </c>
      <c r="T127" s="88">
        <f t="shared" si="97"/>
        <v>95.5</v>
      </c>
      <c r="U127" s="88">
        <f t="shared" ref="U127:V127" si="98">IF(U107&lt;0,U107*-1,0)</f>
        <v>315</v>
      </c>
      <c r="V127" s="88">
        <f t="shared" si="98"/>
        <v>494.1</v>
      </c>
      <c r="W127" s="88">
        <f t="shared" ref="W127:X127" si="99">IF(W107&lt;0,W107*-1,0)</f>
        <v>600.1</v>
      </c>
      <c r="X127" s="88">
        <f t="shared" si="99"/>
        <v>578.79999999999995</v>
      </c>
      <c r="Y127" s="88">
        <f t="shared" ref="Y127:AA132" si="100">IF(Y107&lt;0,Y107*-1,0)</f>
        <v>456.3</v>
      </c>
      <c r="Z127" s="88">
        <f t="shared" si="100"/>
        <v>422.1</v>
      </c>
      <c r="AA127" s="88">
        <f t="shared" si="100"/>
        <v>394.4</v>
      </c>
      <c r="AB127" s="88">
        <f t="shared" ref="AB127:AC127" si="101">IF(AB107&lt;0,AB107*-1,0)</f>
        <v>363.3</v>
      </c>
      <c r="AC127" s="88">
        <f t="shared" si="101"/>
        <v>411.3</v>
      </c>
      <c r="AD127" s="88">
        <f t="shared" si="96"/>
        <v>436.3</v>
      </c>
      <c r="AE127" s="88">
        <f t="shared" ref="AE127" si="102">IF(AE107&lt;0,AE107*-1,0)</f>
        <v>432.3</v>
      </c>
      <c r="AF127" s="88">
        <f t="shared" si="96"/>
        <v>528.29999999999995</v>
      </c>
      <c r="AG127" s="59"/>
      <c r="AH127" s="45">
        <f t="shared" si="30"/>
        <v>600.1</v>
      </c>
      <c r="AI127" s="46">
        <f t="shared" si="31"/>
        <v>95.5</v>
      </c>
      <c r="BG127" s="77">
        <v>-528.29999999999995</v>
      </c>
      <c r="BH127" s="77">
        <v>-200.3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95"/>
        <v>161</v>
      </c>
      <c r="C128" s="88">
        <f t="shared" si="96"/>
        <v>165</v>
      </c>
      <c r="D128" s="88">
        <f t="shared" si="96"/>
        <v>168</v>
      </c>
      <c r="E128" s="88">
        <f t="shared" si="96"/>
        <v>171</v>
      </c>
      <c r="F128" s="88">
        <f t="shared" si="96"/>
        <v>172.1</v>
      </c>
      <c r="G128" s="88">
        <f t="shared" si="96"/>
        <v>170</v>
      </c>
      <c r="H128" s="88">
        <f t="shared" si="96"/>
        <v>155.5</v>
      </c>
      <c r="I128" s="88">
        <f t="shared" si="96"/>
        <v>160</v>
      </c>
      <c r="J128" s="88">
        <f t="shared" si="96"/>
        <v>156.6</v>
      </c>
      <c r="K128" s="88">
        <f t="shared" si="96"/>
        <v>148.19999999999999</v>
      </c>
      <c r="L128" s="88">
        <f t="shared" si="96"/>
        <v>158.9</v>
      </c>
      <c r="M128" s="88">
        <f t="shared" si="96"/>
        <v>131.1</v>
      </c>
      <c r="N128" s="88">
        <f t="shared" si="96"/>
        <v>135.1</v>
      </c>
      <c r="O128" s="88">
        <f t="shared" si="96"/>
        <v>170.5</v>
      </c>
      <c r="P128" s="88">
        <f t="shared" si="96"/>
        <v>0</v>
      </c>
      <c r="Q128" s="88">
        <f t="shared" si="96"/>
        <v>167.3</v>
      </c>
      <c r="R128" s="88">
        <f t="shared" si="96"/>
        <v>165.3</v>
      </c>
      <c r="S128" s="88">
        <f t="shared" ref="S128:T128" si="103">IF(S108&lt;0,S108*-1,0)</f>
        <v>142.5</v>
      </c>
      <c r="T128" s="88">
        <f t="shared" si="103"/>
        <v>153.69999999999999</v>
      </c>
      <c r="U128" s="88">
        <f t="shared" ref="U128:V128" si="104">IF(U108&lt;0,U108*-1,0)</f>
        <v>195.5</v>
      </c>
      <c r="V128" s="88">
        <f t="shared" si="104"/>
        <v>204.7</v>
      </c>
      <c r="W128" s="88">
        <f t="shared" ref="W128:X128" si="105">IF(W108&lt;0,W108*-1,0)</f>
        <v>185.7</v>
      </c>
      <c r="X128" s="88">
        <f t="shared" si="105"/>
        <v>175.5</v>
      </c>
      <c r="Y128" s="88">
        <f t="shared" ref="Y128:Z128" si="106">IF(Y108&lt;0,Y108*-1,0)</f>
        <v>147.5</v>
      </c>
      <c r="Z128" s="88">
        <f t="shared" si="106"/>
        <v>170.9</v>
      </c>
      <c r="AA128" s="88">
        <f t="shared" si="100"/>
        <v>164.2</v>
      </c>
      <c r="AB128" s="88">
        <f t="shared" ref="AB128:AC128" si="107">IF(AB108&lt;0,AB108*-1,0)</f>
        <v>171.3</v>
      </c>
      <c r="AC128" s="88">
        <f t="shared" si="107"/>
        <v>183.3</v>
      </c>
      <c r="AD128" s="88">
        <f t="shared" si="96"/>
        <v>177.3</v>
      </c>
      <c r="AE128" s="88">
        <f t="shared" ref="AE128" si="108">IF(AE108&lt;0,AE108*-1,0)</f>
        <v>181.3</v>
      </c>
      <c r="AF128" s="88">
        <f t="shared" si="96"/>
        <v>200.3</v>
      </c>
      <c r="AG128" s="61"/>
      <c r="AH128" s="45">
        <f t="shared" si="30"/>
        <v>204.7</v>
      </c>
      <c r="AI128" s="46">
        <f t="shared" si="31"/>
        <v>0</v>
      </c>
      <c r="AK128" s="47"/>
      <c r="BG128" s="77">
        <v>-290.3</v>
      </c>
      <c r="BH128" s="77">
        <v>-161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95"/>
        <v>0</v>
      </c>
      <c r="C129" s="88">
        <f t="shared" si="96"/>
        <v>0</v>
      </c>
      <c r="D129" s="88">
        <f t="shared" si="96"/>
        <v>0</v>
      </c>
      <c r="E129" s="88">
        <f t="shared" si="96"/>
        <v>0</v>
      </c>
      <c r="F129" s="88">
        <f t="shared" si="96"/>
        <v>0</v>
      </c>
      <c r="G129" s="88">
        <f t="shared" si="96"/>
        <v>0</v>
      </c>
      <c r="H129" s="88">
        <f t="shared" si="96"/>
        <v>0</v>
      </c>
      <c r="I129" s="88">
        <f t="shared" si="96"/>
        <v>0</v>
      </c>
      <c r="J129" s="88">
        <f t="shared" si="96"/>
        <v>0</v>
      </c>
      <c r="K129" s="88">
        <f t="shared" si="96"/>
        <v>0</v>
      </c>
      <c r="L129" s="88">
        <f t="shared" si="96"/>
        <v>0</v>
      </c>
      <c r="M129" s="88">
        <f t="shared" si="96"/>
        <v>0</v>
      </c>
      <c r="N129" s="88">
        <f t="shared" si="96"/>
        <v>0</v>
      </c>
      <c r="O129" s="88">
        <f t="shared" si="96"/>
        <v>0</v>
      </c>
      <c r="P129" s="88">
        <f t="shared" si="96"/>
        <v>0</v>
      </c>
      <c r="Q129" s="88">
        <f t="shared" si="96"/>
        <v>0</v>
      </c>
      <c r="R129" s="88">
        <f t="shared" si="96"/>
        <v>0</v>
      </c>
      <c r="S129" s="88">
        <f t="shared" ref="S129:T129" si="109">IF(S109&lt;0,S109*-1,0)</f>
        <v>0</v>
      </c>
      <c r="T129" s="88">
        <f t="shared" si="109"/>
        <v>0</v>
      </c>
      <c r="U129" s="88">
        <f t="shared" ref="U129:V129" si="110">IF(U109&lt;0,U109*-1,0)</f>
        <v>0</v>
      </c>
      <c r="V129" s="88">
        <f t="shared" si="110"/>
        <v>0</v>
      </c>
      <c r="W129" s="88">
        <f t="shared" ref="W129:X129" si="111">IF(W109&lt;0,W109*-1,0)</f>
        <v>0</v>
      </c>
      <c r="X129" s="88">
        <f t="shared" si="111"/>
        <v>0</v>
      </c>
      <c r="Y129" s="88">
        <f t="shared" ref="Y129:Z129" si="112">IF(Y109&lt;0,Y109*-1,0)</f>
        <v>0</v>
      </c>
      <c r="Z129" s="88">
        <f t="shared" si="112"/>
        <v>0</v>
      </c>
      <c r="AA129" s="88">
        <f t="shared" si="100"/>
        <v>0</v>
      </c>
      <c r="AB129" s="88">
        <f t="shared" ref="AB129:AC129" si="113">IF(AB109&lt;0,AB109*-1,0)</f>
        <v>0</v>
      </c>
      <c r="AC129" s="88">
        <f t="shared" si="113"/>
        <v>0</v>
      </c>
      <c r="AD129" s="88">
        <f t="shared" si="96"/>
        <v>0</v>
      </c>
      <c r="AE129" s="88">
        <f t="shared" ref="AE129" si="114">IF(AE109&lt;0,AE109*-1,0)</f>
        <v>0</v>
      </c>
      <c r="AF129" s="88">
        <f t="shared" si="96"/>
        <v>0</v>
      </c>
      <c r="AG129" s="105"/>
      <c r="AH129" s="45">
        <f t="shared" si="30"/>
        <v>0</v>
      </c>
      <c r="AI129" s="46">
        <f t="shared" si="31"/>
        <v>0</v>
      </c>
    </row>
    <row r="130" spans="1:41" x14ac:dyDescent="0.25">
      <c r="A130" s="91" t="s">
        <v>63</v>
      </c>
      <c r="B130" s="88">
        <f t="shared" si="95"/>
        <v>0</v>
      </c>
      <c r="C130" s="88">
        <f t="shared" si="96"/>
        <v>0</v>
      </c>
      <c r="D130" s="88">
        <f t="shared" si="96"/>
        <v>0</v>
      </c>
      <c r="E130" s="88">
        <f t="shared" si="96"/>
        <v>0</v>
      </c>
      <c r="F130" s="88">
        <f t="shared" si="96"/>
        <v>0</v>
      </c>
      <c r="G130" s="88">
        <f t="shared" si="96"/>
        <v>0</v>
      </c>
      <c r="H130" s="88">
        <f t="shared" si="96"/>
        <v>0</v>
      </c>
      <c r="I130" s="88">
        <f t="shared" si="96"/>
        <v>0</v>
      </c>
      <c r="J130" s="88">
        <f t="shared" si="96"/>
        <v>0</v>
      </c>
      <c r="K130" s="88">
        <f t="shared" si="96"/>
        <v>0</v>
      </c>
      <c r="L130" s="88">
        <f t="shared" si="96"/>
        <v>0</v>
      </c>
      <c r="M130" s="88">
        <f t="shared" si="96"/>
        <v>0</v>
      </c>
      <c r="N130" s="88">
        <f t="shared" si="96"/>
        <v>0</v>
      </c>
      <c r="O130" s="88">
        <f t="shared" si="96"/>
        <v>0</v>
      </c>
      <c r="P130" s="88">
        <f t="shared" si="96"/>
        <v>0</v>
      </c>
      <c r="Q130" s="88">
        <f t="shared" si="96"/>
        <v>0</v>
      </c>
      <c r="R130" s="88">
        <f t="shared" si="96"/>
        <v>0</v>
      </c>
      <c r="S130" s="88">
        <f t="shared" ref="S130:T130" si="115">IF(S110&lt;0,S110*-1,0)</f>
        <v>0</v>
      </c>
      <c r="T130" s="88">
        <f t="shared" si="115"/>
        <v>0</v>
      </c>
      <c r="U130" s="88">
        <f t="shared" ref="U130:V130" si="116">IF(U110&lt;0,U110*-1,0)</f>
        <v>0</v>
      </c>
      <c r="V130" s="88">
        <f t="shared" si="116"/>
        <v>0</v>
      </c>
      <c r="W130" s="88">
        <f t="shared" ref="W130:X130" si="117">IF(W110&lt;0,W110*-1,0)</f>
        <v>0</v>
      </c>
      <c r="X130" s="88">
        <f t="shared" si="117"/>
        <v>0</v>
      </c>
      <c r="Y130" s="88">
        <f t="shared" ref="Y130:Z130" si="118">IF(Y110&lt;0,Y110*-1,0)</f>
        <v>0</v>
      </c>
      <c r="Z130" s="88">
        <f t="shared" si="118"/>
        <v>0</v>
      </c>
      <c r="AA130" s="88">
        <f t="shared" si="100"/>
        <v>0</v>
      </c>
      <c r="AB130" s="88">
        <f t="shared" ref="AB130:AC130" si="119">IF(AB110&lt;0,AB110*-1,0)</f>
        <v>0</v>
      </c>
      <c r="AC130" s="88">
        <f t="shared" si="119"/>
        <v>0</v>
      </c>
      <c r="AD130" s="88">
        <f t="shared" si="96"/>
        <v>0</v>
      </c>
      <c r="AE130" s="88">
        <f t="shared" ref="AE130" si="120">IF(AE110&lt;0,AE110*-1,0)</f>
        <v>0</v>
      </c>
      <c r="AF130" s="88">
        <f t="shared" si="96"/>
        <v>0</v>
      </c>
      <c r="AG130" s="105"/>
      <c r="AH130" s="45">
        <f t="shared" si="30"/>
        <v>0</v>
      </c>
      <c r="AI130" s="46">
        <f t="shared" si="31"/>
        <v>0</v>
      </c>
    </row>
    <row r="131" spans="1:41" x14ac:dyDescent="0.25">
      <c r="A131" s="91" t="s">
        <v>65</v>
      </c>
      <c r="B131" s="88">
        <f t="shared" si="95"/>
        <v>0</v>
      </c>
      <c r="C131" s="88">
        <f t="shared" si="96"/>
        <v>0</v>
      </c>
      <c r="D131" s="88">
        <f t="shared" si="96"/>
        <v>0</v>
      </c>
      <c r="E131" s="88">
        <f t="shared" si="96"/>
        <v>0</v>
      </c>
      <c r="F131" s="88">
        <f t="shared" si="96"/>
        <v>0</v>
      </c>
      <c r="G131" s="88">
        <f t="shared" si="96"/>
        <v>0</v>
      </c>
      <c r="H131" s="88">
        <f t="shared" si="96"/>
        <v>0</v>
      </c>
      <c r="I131" s="88">
        <f t="shared" si="96"/>
        <v>0</v>
      </c>
      <c r="J131" s="88">
        <f t="shared" si="96"/>
        <v>0</v>
      </c>
      <c r="K131" s="88">
        <f t="shared" si="96"/>
        <v>0</v>
      </c>
      <c r="L131" s="88">
        <f t="shared" si="96"/>
        <v>0</v>
      </c>
      <c r="M131" s="88">
        <f t="shared" si="96"/>
        <v>0</v>
      </c>
      <c r="N131" s="88">
        <f t="shared" si="96"/>
        <v>0</v>
      </c>
      <c r="O131" s="88">
        <f t="shared" si="96"/>
        <v>0</v>
      </c>
      <c r="P131" s="88">
        <f t="shared" si="96"/>
        <v>0</v>
      </c>
      <c r="Q131" s="88">
        <f t="shared" si="96"/>
        <v>0</v>
      </c>
      <c r="R131" s="88">
        <f t="shared" si="96"/>
        <v>0</v>
      </c>
      <c r="S131" s="88">
        <f t="shared" ref="S131:T131" si="121">IF(S111&lt;0,S111*-1,0)</f>
        <v>0</v>
      </c>
      <c r="T131" s="88">
        <f t="shared" si="121"/>
        <v>0</v>
      </c>
      <c r="U131" s="88">
        <f t="shared" ref="U131:V131" si="122">IF(U111&lt;0,U111*-1,0)</f>
        <v>0</v>
      </c>
      <c r="V131" s="88">
        <f t="shared" si="122"/>
        <v>0</v>
      </c>
      <c r="W131" s="88">
        <f t="shared" ref="W131:X131" si="123">IF(W111&lt;0,W111*-1,0)</f>
        <v>0</v>
      </c>
      <c r="X131" s="88">
        <f t="shared" si="123"/>
        <v>0</v>
      </c>
      <c r="Y131" s="88">
        <f t="shared" ref="Y131:Z131" si="124">IF(Y111&lt;0,Y111*-1,0)</f>
        <v>0</v>
      </c>
      <c r="Z131" s="88">
        <f t="shared" si="124"/>
        <v>0</v>
      </c>
      <c r="AA131" s="88">
        <f t="shared" si="100"/>
        <v>0</v>
      </c>
      <c r="AB131" s="88">
        <f t="shared" ref="AB131:AC131" si="125">IF(AB111&lt;0,AB111*-1,0)</f>
        <v>0</v>
      </c>
      <c r="AC131" s="88">
        <f t="shared" si="125"/>
        <v>0</v>
      </c>
      <c r="AD131" s="88">
        <f t="shared" si="96"/>
        <v>0</v>
      </c>
      <c r="AE131" s="88">
        <f t="shared" ref="AE131" si="126">IF(AE111&lt;0,AE111*-1,0)</f>
        <v>0</v>
      </c>
      <c r="AF131" s="88">
        <f t="shared" si="96"/>
        <v>0</v>
      </c>
      <c r="AG131" s="105"/>
      <c r="AH131" s="45">
        <f t="shared" si="30"/>
        <v>0</v>
      </c>
      <c r="AI131" s="46">
        <f t="shared" si="31"/>
        <v>0</v>
      </c>
    </row>
    <row r="132" spans="1:41" ht="15.75" thickBot="1" x14ac:dyDescent="0.3">
      <c r="A132" s="91" t="s">
        <v>67</v>
      </c>
      <c r="B132" s="88">
        <f t="shared" si="95"/>
        <v>0</v>
      </c>
      <c r="C132" s="88">
        <f t="shared" si="96"/>
        <v>0</v>
      </c>
      <c r="D132" s="88">
        <f t="shared" si="96"/>
        <v>0</v>
      </c>
      <c r="E132" s="88">
        <f t="shared" si="96"/>
        <v>0</v>
      </c>
      <c r="F132" s="88">
        <f t="shared" si="96"/>
        <v>17.899999999999999</v>
      </c>
      <c r="G132" s="88">
        <f t="shared" si="96"/>
        <v>21.5</v>
      </c>
      <c r="H132" s="88">
        <f t="shared" si="96"/>
        <v>26.5</v>
      </c>
      <c r="I132" s="88">
        <f t="shared" si="96"/>
        <v>39.6</v>
      </c>
      <c r="J132" s="88">
        <f t="shared" si="96"/>
        <v>12.5</v>
      </c>
      <c r="K132" s="88">
        <f t="shared" si="96"/>
        <v>21.7</v>
      </c>
      <c r="L132" s="88">
        <f t="shared" si="96"/>
        <v>20.2</v>
      </c>
      <c r="M132" s="88">
        <f t="shared" si="96"/>
        <v>20.2</v>
      </c>
      <c r="N132" s="88">
        <f t="shared" si="96"/>
        <v>1.5</v>
      </c>
      <c r="O132" s="88">
        <f t="shared" si="96"/>
        <v>0</v>
      </c>
      <c r="P132" s="88">
        <f t="shared" si="96"/>
        <v>0</v>
      </c>
      <c r="Q132" s="88">
        <f t="shared" si="96"/>
        <v>0</v>
      </c>
      <c r="R132" s="88">
        <f t="shared" si="96"/>
        <v>0</v>
      </c>
      <c r="S132" s="88">
        <f t="shared" ref="S132:T132" si="127">IF(S112&lt;0,S112*-1,0)</f>
        <v>0</v>
      </c>
      <c r="T132" s="88">
        <f t="shared" si="127"/>
        <v>0</v>
      </c>
      <c r="U132" s="88">
        <f t="shared" ref="U132:V132" si="128">IF(U112&lt;0,U112*-1,0)</f>
        <v>0</v>
      </c>
      <c r="V132" s="88">
        <f t="shared" si="128"/>
        <v>0</v>
      </c>
      <c r="W132" s="88">
        <f t="shared" ref="W132:X132" si="129">IF(W112&lt;0,W112*-1,0)</f>
        <v>3.2</v>
      </c>
      <c r="X132" s="88">
        <f t="shared" si="129"/>
        <v>0.6</v>
      </c>
      <c r="Y132" s="88">
        <f t="shared" ref="Y132:Z132" si="130">IF(Y112&lt;0,Y112*-1,0)</f>
        <v>3.4</v>
      </c>
      <c r="Z132" s="88">
        <f t="shared" si="130"/>
        <v>0</v>
      </c>
      <c r="AA132" s="88">
        <f t="shared" si="100"/>
        <v>0</v>
      </c>
      <c r="AB132" s="88">
        <f t="shared" ref="AB132:AC132" si="131">IF(AB112&lt;0,AB112*-1,0)</f>
        <v>0</v>
      </c>
      <c r="AC132" s="88">
        <f t="shared" si="131"/>
        <v>0</v>
      </c>
      <c r="AD132" s="88">
        <f t="shared" si="96"/>
        <v>0</v>
      </c>
      <c r="AE132" s="88">
        <f t="shared" ref="AE132" si="132">IF(AE112&lt;0,AE112*-1,0)</f>
        <v>0</v>
      </c>
      <c r="AF132" s="88">
        <f t="shared" si="96"/>
        <v>0</v>
      </c>
      <c r="AG132" s="98"/>
      <c r="AH132" s="45">
        <f t="shared" si="30"/>
        <v>39.6</v>
      </c>
      <c r="AI132" s="46">
        <f t="shared" si="31"/>
        <v>0</v>
      </c>
    </row>
    <row r="133" spans="1:41" ht="15.75" thickBot="1" x14ac:dyDescent="0.3">
      <c r="A133" s="106" t="s">
        <v>82</v>
      </c>
      <c r="B133" s="66">
        <f t="shared" ref="B133" si="133">SUM(B127:B132)</f>
        <v>451.3</v>
      </c>
      <c r="C133" s="66">
        <f t="shared" ref="B133:AF133" si="134">SUM(C127:C132)</f>
        <v>454</v>
      </c>
      <c r="D133" s="66">
        <f t="shared" si="134"/>
        <v>448</v>
      </c>
      <c r="E133" s="66">
        <f t="shared" si="134"/>
        <v>461</v>
      </c>
      <c r="F133" s="66">
        <f t="shared" si="134"/>
        <v>486.19999999999993</v>
      </c>
      <c r="G133" s="66">
        <f t="shared" si="134"/>
        <v>499.5</v>
      </c>
      <c r="H133" s="66">
        <f t="shared" si="134"/>
        <v>462</v>
      </c>
      <c r="I133" s="66">
        <f t="shared" si="134"/>
        <v>544.20000000000005</v>
      </c>
      <c r="J133" s="66">
        <f t="shared" si="134"/>
        <v>508.9</v>
      </c>
      <c r="K133" s="66">
        <f t="shared" si="134"/>
        <v>489.9</v>
      </c>
      <c r="L133" s="66">
        <f t="shared" si="134"/>
        <v>519</v>
      </c>
      <c r="M133" s="66">
        <f t="shared" si="134"/>
        <v>260.5</v>
      </c>
      <c r="N133" s="66">
        <f t="shared" si="134"/>
        <v>260.5</v>
      </c>
      <c r="O133" s="66">
        <f t="shared" si="134"/>
        <v>328.7</v>
      </c>
      <c r="P133" s="66">
        <f t="shared" si="134"/>
        <v>131.5</v>
      </c>
      <c r="Q133" s="66">
        <f t="shared" ref="Q133:W133" si="135">SUM(Q127:Q132)</f>
        <v>287.39999999999998</v>
      </c>
      <c r="R133" s="66">
        <f t="shared" si="135"/>
        <v>298</v>
      </c>
      <c r="S133" s="66">
        <f t="shared" ref="S133:T133" si="136">SUM(S127:S132)</f>
        <v>273.3</v>
      </c>
      <c r="T133" s="66">
        <f t="shared" si="136"/>
        <v>249.2</v>
      </c>
      <c r="U133" s="66">
        <f t="shared" ref="U133:V133" si="137">SUM(U127:U132)</f>
        <v>510.5</v>
      </c>
      <c r="V133" s="66">
        <f t="shared" si="137"/>
        <v>698.8</v>
      </c>
      <c r="W133" s="66">
        <f t="shared" ref="W133:X133" si="138">SUM(W127:W132)</f>
        <v>789</v>
      </c>
      <c r="X133" s="66">
        <f t="shared" si="138"/>
        <v>754.9</v>
      </c>
      <c r="Y133" s="66">
        <f t="shared" ref="Y133:Z133" si="139">SUM(Y127:Y132)</f>
        <v>607.19999999999993</v>
      </c>
      <c r="Z133" s="66">
        <f t="shared" si="139"/>
        <v>593</v>
      </c>
      <c r="AA133" s="66">
        <f t="shared" ref="AA133:AB133" si="140">SUM(AA127:AA132)</f>
        <v>558.59999999999991</v>
      </c>
      <c r="AB133" s="66">
        <f t="shared" si="140"/>
        <v>534.6</v>
      </c>
      <c r="AC133" s="66">
        <f t="shared" ref="AC133" si="141">SUM(AC127:AC132)</f>
        <v>594.6</v>
      </c>
      <c r="AD133" s="66">
        <f t="shared" si="134"/>
        <v>613.6</v>
      </c>
      <c r="AE133" s="66">
        <f t="shared" ref="AE133" si="142">SUM(AE127:AE132)</f>
        <v>613.6</v>
      </c>
      <c r="AF133" s="66">
        <f t="shared" si="134"/>
        <v>728.59999999999991</v>
      </c>
      <c r="AG133" s="99"/>
      <c r="AH133" s="45">
        <f t="shared" si="30"/>
        <v>789</v>
      </c>
      <c r="AI133" s="46">
        <f t="shared" si="31"/>
        <v>131.5</v>
      </c>
      <c r="AJ133" s="100">
        <f t="array" ref="AJ133">MIN(IF(B133:AF133&lt;&gt;0,B133:AF133))</f>
        <v>131.5</v>
      </c>
    </row>
    <row r="134" spans="1:41" ht="15.75" thickBot="1" x14ac:dyDescent="0.3">
      <c r="A134" s="82" t="s">
        <v>83</v>
      </c>
      <c r="B134" s="66">
        <f t="shared" ref="B134" si="143">B118-B133</f>
        <v>-451.3</v>
      </c>
      <c r="C134" s="66">
        <f t="shared" ref="B134:AF134" si="144">C118-C133</f>
        <v>-446</v>
      </c>
      <c r="D134" s="66">
        <f t="shared" si="144"/>
        <v>-440.7</v>
      </c>
      <c r="E134" s="66">
        <f t="shared" si="144"/>
        <v>-447</v>
      </c>
      <c r="F134" s="66">
        <f t="shared" si="144"/>
        <v>-486.19999999999993</v>
      </c>
      <c r="G134" s="66">
        <f t="shared" si="144"/>
        <v>-499.5</v>
      </c>
      <c r="H134" s="66">
        <f t="shared" si="144"/>
        <v>-462</v>
      </c>
      <c r="I134" s="66">
        <f t="shared" si="144"/>
        <v>-544.20000000000005</v>
      </c>
      <c r="J134" s="66">
        <f t="shared" si="144"/>
        <v>-508.9</v>
      </c>
      <c r="K134" s="66">
        <f t="shared" si="144"/>
        <v>-489.9</v>
      </c>
      <c r="L134" s="66">
        <f t="shared" si="144"/>
        <v>-519</v>
      </c>
      <c r="M134" s="66">
        <f t="shared" si="144"/>
        <v>-260.5</v>
      </c>
      <c r="N134" s="66">
        <f t="shared" si="144"/>
        <v>-260.5</v>
      </c>
      <c r="O134" s="66">
        <f t="shared" si="144"/>
        <v>-300.5</v>
      </c>
      <c r="P134" s="66">
        <f t="shared" si="144"/>
        <v>68.900000000000006</v>
      </c>
      <c r="Q134" s="66">
        <f t="shared" si="144"/>
        <v>-265.29999999999995</v>
      </c>
      <c r="R134" s="66">
        <f t="shared" si="144"/>
        <v>-277.60000000000002</v>
      </c>
      <c r="S134" s="66">
        <f t="shared" ref="S134:T134" si="145">S118-S133</f>
        <v>-238.8</v>
      </c>
      <c r="T134" s="66">
        <f t="shared" si="145"/>
        <v>-193.2</v>
      </c>
      <c r="U134" s="66">
        <f t="shared" ref="U134:V134" si="146">U118-U133</f>
        <v>-464.8</v>
      </c>
      <c r="V134" s="66">
        <f t="shared" si="146"/>
        <v>-695.19999999999993</v>
      </c>
      <c r="W134" s="66">
        <f t="shared" ref="W134:X134" si="147">W118-W133</f>
        <v>-789</v>
      </c>
      <c r="X134" s="66">
        <f t="shared" si="147"/>
        <v>-754.9</v>
      </c>
      <c r="Y134" s="66">
        <f t="shared" ref="Y134:AA134" si="148">Y118-Y133</f>
        <v>-607.19999999999993</v>
      </c>
      <c r="Z134" s="66">
        <f t="shared" si="148"/>
        <v>-552.79999999999995</v>
      </c>
      <c r="AA134" s="66">
        <f t="shared" si="148"/>
        <v>-498.59999999999991</v>
      </c>
      <c r="AB134" s="66">
        <f t="shared" ref="AB134:AC134" si="149">AB118-AB133</f>
        <v>-499.3</v>
      </c>
      <c r="AC134" s="66">
        <f t="shared" si="149"/>
        <v>-563.4</v>
      </c>
      <c r="AD134" s="66">
        <f t="shared" si="144"/>
        <v>-585.30000000000007</v>
      </c>
      <c r="AE134" s="66">
        <f t="shared" ref="AE134" si="150">AE118-AE133</f>
        <v>-572</v>
      </c>
      <c r="AF134" s="66">
        <f t="shared" si="144"/>
        <v>-697.3</v>
      </c>
      <c r="AG134" s="99"/>
      <c r="AH134" s="45">
        <f t="shared" si="30"/>
        <v>68.900000000000006</v>
      </c>
      <c r="AI134" s="46">
        <f t="shared" si="31"/>
        <v>-789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0"/>
        <v>0</v>
      </c>
      <c r="AI135" s="46">
        <f t="shared" si="31"/>
        <v>0</v>
      </c>
    </row>
    <row r="136" spans="1:41" x14ac:dyDescent="0.25">
      <c r="A136" s="110" t="s">
        <v>85</v>
      </c>
      <c r="B136" s="111">
        <v>50.01</v>
      </c>
      <c r="C136" s="111">
        <v>50.01</v>
      </c>
      <c r="D136" s="111">
        <v>49.938000000000002</v>
      </c>
      <c r="E136" s="111">
        <v>49.938000000000002</v>
      </c>
      <c r="F136" s="111">
        <v>49.951000000000001</v>
      </c>
      <c r="G136" s="111">
        <v>49.951000000000001</v>
      </c>
      <c r="H136" s="111">
        <v>49.811</v>
      </c>
      <c r="I136" s="111">
        <v>50.005000000000003</v>
      </c>
      <c r="J136" s="111">
        <v>50.031999999999996</v>
      </c>
      <c r="K136" s="111">
        <v>50.027000000000001</v>
      </c>
      <c r="L136" s="111">
        <v>49.87</v>
      </c>
      <c r="M136" s="111">
        <v>49.87</v>
      </c>
      <c r="N136" s="111">
        <v>50.048000000000002</v>
      </c>
      <c r="O136" s="111">
        <v>49.963999999999999</v>
      </c>
      <c r="P136" s="111">
        <v>49.942</v>
      </c>
      <c r="Q136" s="111">
        <v>50.055999999999997</v>
      </c>
      <c r="R136" s="111">
        <v>49.957999999999998</v>
      </c>
      <c r="S136" s="111">
        <v>49.966000000000001</v>
      </c>
      <c r="T136" s="111">
        <v>49.966000000000001</v>
      </c>
      <c r="U136" s="111">
        <v>50.048999999999999</v>
      </c>
      <c r="V136" s="111">
        <v>49.966999999999999</v>
      </c>
      <c r="W136" s="111">
        <v>50.075000000000003</v>
      </c>
      <c r="X136" s="111">
        <v>50.029000000000003</v>
      </c>
      <c r="Y136" s="111">
        <v>50.04</v>
      </c>
      <c r="Z136" s="111">
        <v>50.012999999999998</v>
      </c>
      <c r="AA136" s="111">
        <v>50.012</v>
      </c>
      <c r="AB136" s="111">
        <v>50.037999999999997</v>
      </c>
      <c r="AC136" s="111">
        <v>50.037999999999997</v>
      </c>
      <c r="AD136" s="111">
        <v>49.93</v>
      </c>
      <c r="AE136" s="111">
        <v>49.997999999999998</v>
      </c>
      <c r="AF136" s="111">
        <v>50.027000000000001</v>
      </c>
      <c r="AG136" s="112"/>
      <c r="AH136" s="45">
        <f t="shared" si="30"/>
        <v>50.075000000000003</v>
      </c>
      <c r="AI136" s="46">
        <f t="shared" si="31"/>
        <v>49.811</v>
      </c>
    </row>
    <row r="137" spans="1:41" x14ac:dyDescent="0.25">
      <c r="A137" s="113" t="s">
        <v>86</v>
      </c>
      <c r="B137" s="43">
        <v>133.9</v>
      </c>
      <c r="C137" s="43">
        <v>133.9</v>
      </c>
      <c r="D137" s="43">
        <v>132.80000000000001</v>
      </c>
      <c r="E137" s="43">
        <v>132.80000000000001</v>
      </c>
      <c r="F137" s="43">
        <v>133.30000000000001</v>
      </c>
      <c r="G137" s="43">
        <v>133.30000000000001</v>
      </c>
      <c r="H137" s="43">
        <v>133.30000000000001</v>
      </c>
      <c r="I137" s="43">
        <v>132.5</v>
      </c>
      <c r="J137" s="43">
        <v>130.1</v>
      </c>
      <c r="K137" s="43">
        <v>130.30000000000001</v>
      </c>
      <c r="L137" s="43">
        <v>127.8</v>
      </c>
      <c r="M137" s="43">
        <v>127.8</v>
      </c>
      <c r="N137" s="43">
        <v>131.9</v>
      </c>
      <c r="O137" s="43">
        <v>132.5</v>
      </c>
      <c r="P137" s="43">
        <v>133.1</v>
      </c>
      <c r="Q137" s="43">
        <v>132.80000000000001</v>
      </c>
      <c r="R137" s="43">
        <v>134</v>
      </c>
      <c r="S137" s="43">
        <v>132.4</v>
      </c>
      <c r="T137" s="43">
        <v>132.4</v>
      </c>
      <c r="U137" s="43">
        <v>132.4</v>
      </c>
      <c r="V137" s="43">
        <v>132.4</v>
      </c>
      <c r="W137" s="43">
        <v>132.4</v>
      </c>
      <c r="X137" s="43">
        <v>132.4</v>
      </c>
      <c r="Y137" s="43">
        <v>132.4</v>
      </c>
      <c r="Z137" s="43">
        <v>132.4</v>
      </c>
      <c r="AA137" s="43">
        <v>138.69999999999999</v>
      </c>
      <c r="AB137" s="43">
        <v>133.9</v>
      </c>
      <c r="AC137" s="43">
        <v>133.9</v>
      </c>
      <c r="AD137" s="43">
        <v>131.30000000000001</v>
      </c>
      <c r="AE137" s="43">
        <v>131.30000000000001</v>
      </c>
      <c r="AF137" s="43">
        <v>131.30000000000001</v>
      </c>
      <c r="AG137" s="114"/>
      <c r="AH137" s="45">
        <f t="shared" si="30"/>
        <v>138.69999999999999</v>
      </c>
      <c r="AI137" s="46">
        <f t="shared" si="31"/>
        <v>127.8</v>
      </c>
    </row>
    <row r="138" spans="1:41" x14ac:dyDescent="0.25">
      <c r="A138" s="113" t="s">
        <v>87</v>
      </c>
      <c r="B138" s="43">
        <v>129.4</v>
      </c>
      <c r="C138" s="43">
        <v>129.4</v>
      </c>
      <c r="D138" s="43">
        <v>129.5</v>
      </c>
      <c r="E138" s="43">
        <v>129.5</v>
      </c>
      <c r="F138" s="43">
        <v>129.9</v>
      </c>
      <c r="G138" s="43">
        <v>129.9</v>
      </c>
      <c r="H138" s="43">
        <v>129</v>
      </c>
      <c r="I138" s="43">
        <v>129</v>
      </c>
      <c r="J138" s="43">
        <v>127.1</v>
      </c>
      <c r="K138" s="43">
        <v>128.19999999999999</v>
      </c>
      <c r="L138" s="43">
        <v>127.8</v>
      </c>
      <c r="M138" s="43">
        <v>127.8</v>
      </c>
      <c r="N138" s="43">
        <v>127</v>
      </c>
      <c r="O138" s="43">
        <v>127.5</v>
      </c>
      <c r="P138" s="43">
        <v>127.8</v>
      </c>
      <c r="Q138" s="43">
        <v>128.5</v>
      </c>
      <c r="R138" s="43">
        <v>127.8</v>
      </c>
      <c r="S138" s="43">
        <v>129.1</v>
      </c>
      <c r="T138" s="43">
        <v>129.1</v>
      </c>
      <c r="U138" s="43">
        <v>129.1</v>
      </c>
      <c r="V138" s="43">
        <v>129.1</v>
      </c>
      <c r="W138" s="43">
        <v>129.1</v>
      </c>
      <c r="X138" s="43">
        <v>129.1</v>
      </c>
      <c r="Y138" s="43">
        <v>129.1</v>
      </c>
      <c r="Z138" s="43">
        <v>129.1</v>
      </c>
      <c r="AA138" s="43">
        <v>127.1</v>
      </c>
      <c r="AB138" s="43">
        <v>128.9</v>
      </c>
      <c r="AC138" s="43">
        <v>128.9</v>
      </c>
      <c r="AD138" s="43">
        <v>128.9</v>
      </c>
      <c r="AE138" s="43">
        <v>128.9</v>
      </c>
      <c r="AF138" s="43">
        <v>128.9</v>
      </c>
      <c r="AG138" s="114"/>
      <c r="AH138" s="45">
        <f t="shared" si="30"/>
        <v>129.9</v>
      </c>
      <c r="AI138" s="46">
        <f t="shared" si="31"/>
        <v>127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0"/>
        <v>0</v>
      </c>
      <c r="AI139" s="46">
        <f t="shared" si="31"/>
        <v>0</v>
      </c>
    </row>
    <row r="140" spans="1:41" x14ac:dyDescent="0.25">
      <c r="A140" s="113" t="s">
        <v>89</v>
      </c>
      <c r="B140" s="43">
        <v>133.1</v>
      </c>
      <c r="C140" s="43">
        <v>133.1</v>
      </c>
      <c r="D140" s="43">
        <v>135.30000000000001</v>
      </c>
      <c r="E140" s="43">
        <v>135.30000000000001</v>
      </c>
      <c r="F140" s="43">
        <v>133.4</v>
      </c>
      <c r="G140" s="43">
        <v>133.4</v>
      </c>
      <c r="H140" s="43">
        <v>134.69999999999999</v>
      </c>
      <c r="I140" s="43">
        <v>133.9</v>
      </c>
      <c r="J140" s="43">
        <v>130.69999999999999</v>
      </c>
      <c r="K140" s="43">
        <v>130.5</v>
      </c>
      <c r="L140" s="43">
        <v>129.80000000000001</v>
      </c>
      <c r="M140" s="43">
        <v>129.80000000000001</v>
      </c>
      <c r="N140" s="43">
        <v>132.30000000000001</v>
      </c>
      <c r="O140" s="43">
        <v>129.19999999999999</v>
      </c>
      <c r="P140" s="43">
        <v>130.22</v>
      </c>
      <c r="Q140" s="43">
        <v>131.19999999999999</v>
      </c>
      <c r="R140" s="43">
        <v>132.6</v>
      </c>
      <c r="S140" s="43">
        <v>130.1</v>
      </c>
      <c r="T140" s="43">
        <v>130.1</v>
      </c>
      <c r="U140" s="43">
        <v>130.1</v>
      </c>
      <c r="V140" s="43">
        <v>130.1</v>
      </c>
      <c r="W140" s="43">
        <v>130.1</v>
      </c>
      <c r="X140" s="43">
        <v>130.1</v>
      </c>
      <c r="Y140" s="43">
        <v>130.1</v>
      </c>
      <c r="Z140" s="43">
        <v>130.1</v>
      </c>
      <c r="AA140" s="43">
        <v>128.9</v>
      </c>
      <c r="AB140" s="43">
        <v>131.30000000000001</v>
      </c>
      <c r="AC140" s="43">
        <v>131.30000000000001</v>
      </c>
      <c r="AD140" s="43">
        <v>131.30000000000001</v>
      </c>
      <c r="AE140" s="43">
        <v>131.30000000000001</v>
      </c>
      <c r="AF140" s="43">
        <v>131.30000000000001</v>
      </c>
      <c r="AG140" s="114"/>
      <c r="AH140" s="45">
        <f t="shared" si="30"/>
        <v>135.30000000000001</v>
      </c>
      <c r="AI140" s="46">
        <f t="shared" si="31"/>
        <v>128.9</v>
      </c>
    </row>
    <row r="141" spans="1:41" x14ac:dyDescent="0.25">
      <c r="A141" s="115" t="s">
        <v>90</v>
      </c>
      <c r="B141" s="116">
        <v>135</v>
      </c>
      <c r="C141" s="116">
        <v>135</v>
      </c>
      <c r="D141" s="116">
        <v>132.19999999999999</v>
      </c>
      <c r="E141" s="116">
        <v>132.19999999999999</v>
      </c>
      <c r="F141" s="116">
        <v>131.9</v>
      </c>
      <c r="G141" s="116">
        <v>131.9</v>
      </c>
      <c r="H141" s="116">
        <v>133.69999999999999</v>
      </c>
      <c r="I141" s="116">
        <v>135</v>
      </c>
      <c r="J141" s="116">
        <v>133.80000000000001</v>
      </c>
      <c r="K141" s="116">
        <v>132.4</v>
      </c>
      <c r="L141" s="116">
        <v>133.9</v>
      </c>
      <c r="M141" s="116">
        <v>133.9</v>
      </c>
      <c r="N141" s="116">
        <v>132.6</v>
      </c>
      <c r="O141" s="116">
        <v>130.6</v>
      </c>
      <c r="P141" s="116">
        <v>131.9</v>
      </c>
      <c r="Q141" s="116">
        <v>133.9</v>
      </c>
      <c r="R141" s="116">
        <v>135.19999999999999</v>
      </c>
      <c r="S141" s="116">
        <v>134.1</v>
      </c>
      <c r="T141" s="116">
        <v>134.1</v>
      </c>
      <c r="U141" s="116">
        <v>134.1</v>
      </c>
      <c r="V141" s="116">
        <v>134.1</v>
      </c>
      <c r="W141" s="116">
        <v>134.1</v>
      </c>
      <c r="X141" s="116">
        <v>134.1</v>
      </c>
      <c r="Y141" s="116">
        <v>134.1</v>
      </c>
      <c r="Z141" s="116">
        <v>134.1</v>
      </c>
      <c r="AA141" s="116">
        <v>133.80000000000001</v>
      </c>
      <c r="AB141" s="116">
        <v>132.6</v>
      </c>
      <c r="AC141" s="116">
        <v>132.6</v>
      </c>
      <c r="AD141" s="116">
        <v>132.6</v>
      </c>
      <c r="AE141" s="116">
        <v>132.6</v>
      </c>
      <c r="AF141" s="116">
        <v>132.6</v>
      </c>
      <c r="AG141" s="117"/>
      <c r="AH141" s="45">
        <f t="shared" si="30"/>
        <v>135.19999999999999</v>
      </c>
      <c r="AI141" s="46">
        <f t="shared" si="31"/>
        <v>130.6</v>
      </c>
    </row>
    <row r="142" spans="1:41" x14ac:dyDescent="0.25">
      <c r="A142" s="113" t="s">
        <v>91</v>
      </c>
      <c r="B142" s="43">
        <v>125</v>
      </c>
      <c r="C142" s="43">
        <v>125</v>
      </c>
      <c r="D142" s="43">
        <v>119.9</v>
      </c>
      <c r="E142" s="43">
        <v>119.9</v>
      </c>
      <c r="F142" s="43">
        <v>125</v>
      </c>
      <c r="G142" s="43">
        <v>125</v>
      </c>
      <c r="H142" s="43">
        <v>126.9</v>
      </c>
      <c r="I142" s="43">
        <v>126.6</v>
      </c>
      <c r="J142" s="43">
        <v>124.8</v>
      </c>
      <c r="K142" s="43">
        <v>127.2</v>
      </c>
      <c r="L142" s="43">
        <v>135.5</v>
      </c>
      <c r="M142" s="43">
        <v>135.5</v>
      </c>
      <c r="N142" s="43">
        <v>130</v>
      </c>
      <c r="O142" s="43">
        <v>127.7</v>
      </c>
      <c r="P142" s="43">
        <v>129.9</v>
      </c>
      <c r="Q142" s="43">
        <v>131.30000000000001</v>
      </c>
      <c r="R142" s="43">
        <v>131.5</v>
      </c>
      <c r="S142" s="43">
        <v>125.5</v>
      </c>
      <c r="T142" s="43">
        <v>125.5</v>
      </c>
      <c r="U142" s="43">
        <v>125.5</v>
      </c>
      <c r="V142" s="43">
        <v>125.5</v>
      </c>
      <c r="W142" s="43">
        <v>125.5</v>
      </c>
      <c r="X142" s="43">
        <v>125.5</v>
      </c>
      <c r="Y142" s="43">
        <v>125.5</v>
      </c>
      <c r="Z142" s="43">
        <v>125.5</v>
      </c>
      <c r="AA142" s="43">
        <v>130</v>
      </c>
      <c r="AB142" s="43">
        <v>127.3</v>
      </c>
      <c r="AC142" s="43">
        <v>127.3</v>
      </c>
      <c r="AD142" s="43">
        <v>127.3</v>
      </c>
      <c r="AE142" s="43">
        <v>127.3</v>
      </c>
      <c r="AF142" s="43">
        <v>127.3</v>
      </c>
      <c r="AG142" s="114"/>
      <c r="AH142" s="45">
        <f t="shared" si="30"/>
        <v>135.5</v>
      </c>
      <c r="AI142" s="46">
        <f t="shared" si="31"/>
        <v>119.9</v>
      </c>
    </row>
    <row r="143" spans="1:41" ht="15.75" thickBot="1" x14ac:dyDescent="0.3">
      <c r="A143" s="113" t="s">
        <v>92</v>
      </c>
      <c r="B143" s="96">
        <v>67.7</v>
      </c>
      <c r="C143" s="96">
        <v>67.7</v>
      </c>
      <c r="D143" s="96">
        <v>67.2</v>
      </c>
      <c r="E143" s="96">
        <v>67.2</v>
      </c>
      <c r="F143" s="96">
        <v>67.2</v>
      </c>
      <c r="G143" s="96">
        <v>67.2</v>
      </c>
      <c r="H143" s="96">
        <v>67.2</v>
      </c>
      <c r="I143" s="96">
        <v>67.2</v>
      </c>
      <c r="J143" s="96">
        <v>65.599999999999994</v>
      </c>
      <c r="K143" s="96">
        <v>65.599999999999994</v>
      </c>
      <c r="L143" s="96">
        <v>65.599999999999994</v>
      </c>
      <c r="M143" s="96">
        <v>65.599999999999994</v>
      </c>
      <c r="N143" s="96">
        <v>65.2</v>
      </c>
      <c r="O143" s="96">
        <v>64.099999999999994</v>
      </c>
      <c r="P143" s="96">
        <v>64.8</v>
      </c>
      <c r="Q143" s="96">
        <v>65.2</v>
      </c>
      <c r="R143" s="96">
        <v>65.8</v>
      </c>
      <c r="S143" s="96">
        <v>65.599999999999994</v>
      </c>
      <c r="T143" s="96">
        <v>65.599999999999994</v>
      </c>
      <c r="U143" s="96">
        <v>65.599999999999994</v>
      </c>
      <c r="V143" s="96">
        <v>65.599999999999994</v>
      </c>
      <c r="W143" s="96">
        <v>65.599999999999994</v>
      </c>
      <c r="X143" s="96">
        <v>65.599999999999994</v>
      </c>
      <c r="Y143" s="96">
        <v>65.599999999999994</v>
      </c>
      <c r="Z143" s="96">
        <v>65.599999999999994</v>
      </c>
      <c r="AA143" s="96">
        <v>63.8</v>
      </c>
      <c r="AB143" s="96">
        <v>65.3</v>
      </c>
      <c r="AC143" s="96">
        <v>65.3</v>
      </c>
      <c r="AD143" s="96">
        <v>65.3</v>
      </c>
      <c r="AE143" s="96">
        <v>65.3</v>
      </c>
      <c r="AF143" s="96">
        <v>65.3</v>
      </c>
      <c r="AG143" s="118"/>
      <c r="AH143" s="45">
        <f t="shared" si="30"/>
        <v>67.7</v>
      </c>
      <c r="AI143" s="46">
        <f t="shared" si="31"/>
        <v>63.8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 t="str">
        <f>IF(AA126=MAX($B$127:$L$127),"NPEAK","")</f>
        <v/>
      </c>
      <c r="AB144" s="96" t="str">
        <f>IF(AB126=MAX($B$127:$L$127),"NPEAK","")</f>
        <v/>
      </c>
      <c r="AC144" s="96" t="str">
        <f>IF(AC126=MAX($B$127:$L$127),"NPEAK","")</f>
        <v/>
      </c>
      <c r="AD144" s="96"/>
      <c r="AE144" s="96"/>
      <c r="AF144" s="96"/>
      <c r="AG144" s="118"/>
      <c r="AH144" s="45">
        <f t="shared" si="30"/>
        <v>0</v>
      </c>
      <c r="AI144" s="46">
        <f t="shared" si="31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D145" si="151">SUM(B25,B31,B54:B55,B92,B94:B95,B97,B99,B147:B152,B188,B194,B226,B235,B237,B249,B256,B259:B260,B267,B269,B271,B275:B277,B279:B281,B286,B292:B293,B295:B297,B172,B177)</f>
        <v>158.74</v>
      </c>
      <c r="C145" s="108">
        <f t="shared" si="151"/>
        <v>158.74</v>
      </c>
      <c r="D145" s="108">
        <f t="shared" si="151"/>
        <v>209.64000000000001</v>
      </c>
      <c r="E145" s="108">
        <f t="shared" ref="E145" si="152">SUM(E25,E31,E54:E55,E92,E94:E95,E97,E99,E147:E152,E188,E194,E226,E235,E237,E249,E256,E259:E260,E267,E269,E271,E275:E277,E279:E281,E286,E292:E293,E295:E297,E172,E177)</f>
        <v>209.64000000000001</v>
      </c>
      <c r="F145" s="108">
        <f t="shared" ref="B145:X145" si="153">SUM(F25,F31,F54:F55,F92,F94:F95,F97,F99,F147:F152,F188,F194,F226,F235,F237,F249,F256,F259:F260,F267,F269,F271,F275:F277,F279:F281,F286,F292:F293,F295:F297,F172,F177)</f>
        <v>179.14000000000001</v>
      </c>
      <c r="G145" s="108">
        <f t="shared" si="153"/>
        <v>179.14000000000001</v>
      </c>
      <c r="H145" s="108">
        <f t="shared" si="153"/>
        <v>184.64</v>
      </c>
      <c r="I145" s="108">
        <f t="shared" si="153"/>
        <v>220.74000000000004</v>
      </c>
      <c r="J145" s="108">
        <f t="shared" si="153"/>
        <v>244.14000000000004</v>
      </c>
      <c r="K145" s="108">
        <f t="shared" si="153"/>
        <v>308.03999999999996</v>
      </c>
      <c r="L145" s="108">
        <f t="shared" si="153"/>
        <v>335.14000000000004</v>
      </c>
      <c r="M145" s="108">
        <f t="shared" si="153"/>
        <v>335.14000000000004</v>
      </c>
      <c r="N145" s="108">
        <f t="shared" si="153"/>
        <v>345.94</v>
      </c>
      <c r="O145" s="108">
        <f t="shared" si="153"/>
        <v>351.04000000000008</v>
      </c>
      <c r="P145" s="108">
        <f t="shared" si="153"/>
        <v>328.24</v>
      </c>
      <c r="Q145" s="108">
        <f t="shared" si="153"/>
        <v>308.54000000000002</v>
      </c>
      <c r="R145" s="108">
        <f t="shared" si="153"/>
        <v>307.64000000000004</v>
      </c>
      <c r="S145" s="108">
        <f t="shared" ref="S145:T145" si="154">SUM(S25,S31,S54:S55,S92,S94:S95,S97,S99,S147:S152,S188,S194,S226,S235,S237,S249,S256,S259:S260,S267,S269,S271,S275:S277,S279:S281,S286,S292:S293,S295:S297,S172,S177)</f>
        <v>291.03999999999996</v>
      </c>
      <c r="T145" s="108">
        <f t="shared" si="154"/>
        <v>283.24</v>
      </c>
      <c r="U145" s="108">
        <f t="shared" ref="U145:V145" si="155">SUM(U25,U31,U54:U55,U92,U94:U95,U97,U99,U147:U152,U188,U194,U226,U235,U237,U249,U256,U259:U260,U267,U269,U271,U275:U277,U279:U281,U286,U292:U293,U295:U297,U172,U177)</f>
        <v>258.53999999999996</v>
      </c>
      <c r="V145" s="108">
        <f t="shared" si="155"/>
        <v>234.54</v>
      </c>
      <c r="W145" s="108">
        <f t="shared" ref="W145:X145" si="156">SUM(W25,W31,W54:W55,W92,W94:W95,W97,W99,W147:W152,W188,W194,W226,W235,W237,W249,W256,W259:W260,W267,W269,W271,W275:W277,W279:W281,W286,W292:W293,W295:W297,W172,W177)</f>
        <v>252.44000000000003</v>
      </c>
      <c r="X145" s="108">
        <f t="shared" si="156"/>
        <v>262.94</v>
      </c>
      <c r="Y145" s="108">
        <f t="shared" ref="Y145:Z145" si="157">SUM(Y25,Y31,Y54:Y55,Y92,Y94:Y95,Y97,Y99,Y147:Y152,Y188,Y194,Y226,Y235,Y237,Y249,Y256,Y259:Y260,Y267,Y269,Y271,Y275:Y277,Y279:Y281,Y286,Y292:Y293,Y295:Y297,Y172,Y177)</f>
        <v>238.94</v>
      </c>
      <c r="Z145" s="108">
        <f t="shared" si="157"/>
        <v>321.33999999999997</v>
      </c>
      <c r="AA145" s="108">
        <v>498.4</v>
      </c>
      <c r="AB145" s="108">
        <v>498.4</v>
      </c>
      <c r="AC145" s="108">
        <v>498.4</v>
      </c>
      <c r="AD145" s="108">
        <f t="shared" ref="AA145:AF145" si="158">SUM(AD25,AD31,AD54:AD55,AD92,AD94:AD95,AD97,AD99,AD147:AD152,AD188,AD194,AD226,AD235,AD237,AD249,AD256,AD259:AD260,AD267,AD269,AD271,AD275:AD277,AD279:AD281,AD286,AD292:AD293,AD295:AD297,AD172,AD177)</f>
        <v>302.54000000000008</v>
      </c>
      <c r="AE145" s="108">
        <f t="shared" ref="AE145" si="159">SUM(AE25,AE31,AE54:AE55,AE92,AE94:AE95,AE97,AE99,AE147:AE152,AE188,AE194,AE226,AE235,AE237,AE249,AE256,AE259:AE260,AE267,AE269,AE271,AE275:AE277,AE279:AE281,AE286,AE292:AE293,AE295:AE297,AE172,AE177)</f>
        <v>317.24</v>
      </c>
      <c r="AF145" s="108">
        <f t="shared" si="158"/>
        <v>317.24</v>
      </c>
      <c r="AG145" s="125"/>
      <c r="AH145" s="45">
        <f t="shared" si="30"/>
        <v>498.4</v>
      </c>
      <c r="AI145" s="46">
        <f t="shared" si="31"/>
        <v>158.74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1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206" si="160">MAX(B146:AF146)</f>
        <v>0</v>
      </c>
      <c r="AI146" s="46">
        <f t="shared" ref="AI146:AI206" si="161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56.9</v>
      </c>
      <c r="C147" s="138">
        <v>56.9</v>
      </c>
      <c r="D147" s="138">
        <v>59</v>
      </c>
      <c r="E147" s="138">
        <v>59</v>
      </c>
      <c r="F147" s="139">
        <v>65.900000000000006</v>
      </c>
      <c r="G147" s="139">
        <v>65.900000000000006</v>
      </c>
      <c r="H147" s="139">
        <v>55.9</v>
      </c>
      <c r="I147" s="139">
        <v>62.6</v>
      </c>
      <c r="J147" s="139">
        <v>69.5</v>
      </c>
      <c r="K147" s="139">
        <v>75.599999999999994</v>
      </c>
      <c r="L147" s="139">
        <v>77.900000000000006</v>
      </c>
      <c r="M147" s="139">
        <v>77.900000000000006</v>
      </c>
      <c r="N147" s="139">
        <v>65.099999999999994</v>
      </c>
      <c r="O147" s="139">
        <v>75.400000000000006</v>
      </c>
      <c r="P147" s="139">
        <v>76.900000000000006</v>
      </c>
      <c r="Q147" s="139">
        <v>64.7</v>
      </c>
      <c r="R147" s="139">
        <v>60.5</v>
      </c>
      <c r="S147" s="139">
        <v>57.5</v>
      </c>
      <c r="T147" s="139">
        <v>57.5</v>
      </c>
      <c r="U147" s="139">
        <v>66.8</v>
      </c>
      <c r="V147" s="139">
        <v>65.900000000000006</v>
      </c>
      <c r="W147" s="139">
        <v>67.7</v>
      </c>
      <c r="X147" s="139">
        <v>65.2</v>
      </c>
      <c r="Y147" s="139">
        <v>68.5</v>
      </c>
      <c r="Z147" s="139">
        <v>70.2</v>
      </c>
      <c r="AA147" s="139">
        <v>69.5</v>
      </c>
      <c r="AB147" s="139">
        <v>68</v>
      </c>
      <c r="AC147" s="139">
        <v>66.900000000000006</v>
      </c>
      <c r="AD147" s="139">
        <v>66.900000000000006</v>
      </c>
      <c r="AE147" s="139">
        <v>69.3</v>
      </c>
      <c r="AF147" s="139">
        <v>69.3</v>
      </c>
      <c r="AG147" s="140">
        <v>75</v>
      </c>
      <c r="AH147" s="45">
        <f t="shared" si="160"/>
        <v>77.900000000000006</v>
      </c>
      <c r="AI147" s="46">
        <f t="shared" si="161"/>
        <v>55.9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56.4</v>
      </c>
      <c r="C148" s="138">
        <v>56.4</v>
      </c>
      <c r="D148" s="138">
        <v>54</v>
      </c>
      <c r="E148" s="138">
        <v>54</v>
      </c>
      <c r="F148" s="142">
        <v>63.1</v>
      </c>
      <c r="G148" s="142">
        <v>63.1</v>
      </c>
      <c r="H148" s="142">
        <v>56.7</v>
      </c>
      <c r="I148" s="142">
        <v>61.4</v>
      </c>
      <c r="J148" s="142">
        <v>68.3</v>
      </c>
      <c r="K148" s="142">
        <v>73.599999999999994</v>
      </c>
      <c r="L148" s="142">
        <v>78.2</v>
      </c>
      <c r="M148" s="142">
        <v>78.2</v>
      </c>
      <c r="N148" s="142">
        <v>63</v>
      </c>
      <c r="O148" s="142">
        <v>71.3</v>
      </c>
      <c r="P148" s="142">
        <v>70.2</v>
      </c>
      <c r="Q148" s="142">
        <v>60.8</v>
      </c>
      <c r="R148" s="142">
        <v>56.4</v>
      </c>
      <c r="S148" s="142">
        <v>50.2</v>
      </c>
      <c r="T148" s="142">
        <v>50.2</v>
      </c>
      <c r="U148" s="142">
        <v>56.3</v>
      </c>
      <c r="V148" s="142">
        <v>60</v>
      </c>
      <c r="W148" s="142">
        <v>61.5</v>
      </c>
      <c r="X148" s="142">
        <v>59.4</v>
      </c>
      <c r="Y148" s="142">
        <v>59.6</v>
      </c>
      <c r="Z148" s="142">
        <v>64.7</v>
      </c>
      <c r="AA148" s="142">
        <v>57.5</v>
      </c>
      <c r="AB148" s="142">
        <v>61.3</v>
      </c>
      <c r="AC148" s="142">
        <v>61.3</v>
      </c>
      <c r="AD148" s="142">
        <v>61.3</v>
      </c>
      <c r="AE148" s="142">
        <v>65.3</v>
      </c>
      <c r="AF148" s="142">
        <v>65.3</v>
      </c>
      <c r="AG148" s="140">
        <v>240</v>
      </c>
      <c r="AH148" s="45">
        <f t="shared" si="160"/>
        <v>78.2</v>
      </c>
      <c r="AI148" s="46">
        <f t="shared" si="161"/>
        <v>50.2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-33.299999999999997</v>
      </c>
      <c r="C149" s="138">
        <v>-33.299999999999997</v>
      </c>
      <c r="D149" s="138">
        <v>-38</v>
      </c>
      <c r="E149" s="138">
        <v>-38</v>
      </c>
      <c r="F149" s="142">
        <v>-43.8</v>
      </c>
      <c r="G149" s="142">
        <v>-43.8</v>
      </c>
      <c r="H149" s="142">
        <v>-33.5</v>
      </c>
      <c r="I149" s="142">
        <v>-32.299999999999997</v>
      </c>
      <c r="J149" s="142">
        <v>-35.4</v>
      </c>
      <c r="K149" s="142">
        <v>-32.4</v>
      </c>
      <c r="L149" s="142">
        <v>-33.4</v>
      </c>
      <c r="M149" s="142">
        <v>-33.4</v>
      </c>
      <c r="N149" s="142">
        <v>-5.0999999999999996</v>
      </c>
      <c r="O149" s="142">
        <v>-12.9</v>
      </c>
      <c r="P149" s="142">
        <v>-21.6</v>
      </c>
      <c r="Q149" s="142">
        <v>-4.2</v>
      </c>
      <c r="R149" s="142">
        <v>-1.6</v>
      </c>
      <c r="S149" s="142">
        <v>3.8</v>
      </c>
      <c r="T149" s="142">
        <v>3.8</v>
      </c>
      <c r="U149" s="142">
        <v>-7.3</v>
      </c>
      <c r="V149" s="142">
        <v>-6.2</v>
      </c>
      <c r="W149" s="142">
        <v>-6.8</v>
      </c>
      <c r="X149" s="142">
        <v>2.6</v>
      </c>
      <c r="Y149" s="142">
        <v>-12.8</v>
      </c>
      <c r="Z149" s="142">
        <v>20.399999999999999</v>
      </c>
      <c r="AA149" s="142">
        <v>15.4</v>
      </c>
      <c r="AB149" s="142">
        <v>10.3</v>
      </c>
      <c r="AC149" s="142">
        <v>10.3</v>
      </c>
      <c r="AD149" s="142">
        <v>10.3</v>
      </c>
      <c r="AE149" s="142">
        <v>-17.600000000000001</v>
      </c>
      <c r="AF149" s="142">
        <v>-17.600000000000001</v>
      </c>
      <c r="AG149" s="140">
        <v>240</v>
      </c>
      <c r="AH149" s="45">
        <f>MAX(B149:AF149)</f>
        <v>20.399999999999999</v>
      </c>
      <c r="AI149" s="46">
        <f>MIN(B149:AF149)</f>
        <v>-43.8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28.7</v>
      </c>
      <c r="C150" s="138">
        <v>28.7</v>
      </c>
      <c r="D150" s="138">
        <v>26</v>
      </c>
      <c r="E150" s="138">
        <v>26</v>
      </c>
      <c r="F150" s="146">
        <v>29</v>
      </c>
      <c r="G150" s="146">
        <v>29</v>
      </c>
      <c r="H150" s="146">
        <v>23.4</v>
      </c>
      <c r="I150" s="146">
        <v>25.8</v>
      </c>
      <c r="J150" s="146">
        <v>24.3</v>
      </c>
      <c r="K150" s="146">
        <v>22.1</v>
      </c>
      <c r="L150" s="146">
        <v>29.1</v>
      </c>
      <c r="M150" s="146">
        <v>29.1</v>
      </c>
      <c r="N150" s="146">
        <v>10.6</v>
      </c>
      <c r="O150" s="146">
        <v>16.3</v>
      </c>
      <c r="P150" s="146">
        <v>18.7</v>
      </c>
      <c r="Q150" s="146">
        <v>11.4</v>
      </c>
      <c r="R150" s="146">
        <v>10</v>
      </c>
      <c r="S150" s="146">
        <v>7.2</v>
      </c>
      <c r="T150" s="146">
        <v>7.2</v>
      </c>
      <c r="U150" s="146">
        <v>12.7</v>
      </c>
      <c r="V150" s="146">
        <v>12.6</v>
      </c>
      <c r="W150" s="146">
        <v>12.3</v>
      </c>
      <c r="X150" s="146">
        <v>9.8000000000000007</v>
      </c>
      <c r="Y150" s="146">
        <v>1.8</v>
      </c>
      <c r="Z150" s="146">
        <v>2.4</v>
      </c>
      <c r="AA150" s="146">
        <v>0</v>
      </c>
      <c r="AB150" s="146">
        <v>12.3</v>
      </c>
      <c r="AC150" s="146">
        <v>12.3</v>
      </c>
      <c r="AD150" s="146">
        <v>12.3</v>
      </c>
      <c r="AE150" s="146">
        <v>14.3</v>
      </c>
      <c r="AF150" s="146">
        <v>14.3</v>
      </c>
      <c r="AG150" s="140"/>
      <c r="AH150" s="45">
        <f>MAX(B150:AF150)</f>
        <v>29.1</v>
      </c>
      <c r="AI150" s="46">
        <f>MIN(B150:AF150)</f>
        <v>0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22.1</v>
      </c>
      <c r="C151" s="138">
        <v>22.1</v>
      </c>
      <c r="D151" s="138">
        <v>7.8</v>
      </c>
      <c r="E151" s="138">
        <v>7.8</v>
      </c>
      <c r="F151" s="142">
        <v>-5.0999999999999996</v>
      </c>
      <c r="G151" s="142">
        <v>-5.0999999999999996</v>
      </c>
      <c r="H151" s="142">
        <v>16.7</v>
      </c>
      <c r="I151" s="142">
        <v>16.5</v>
      </c>
      <c r="J151" s="142">
        <v>15.4</v>
      </c>
      <c r="K151" s="142">
        <v>27</v>
      </c>
      <c r="L151" s="142">
        <v>28.6</v>
      </c>
      <c r="M151" s="142">
        <v>28.6</v>
      </c>
      <c r="N151" s="142">
        <v>41.8</v>
      </c>
      <c r="O151" s="142">
        <v>39</v>
      </c>
      <c r="P151" s="142">
        <v>36.700000000000003</v>
      </c>
      <c r="Q151" s="142">
        <v>41.7</v>
      </c>
      <c r="R151" s="142">
        <v>42.6</v>
      </c>
      <c r="S151" s="142">
        <v>44.6</v>
      </c>
      <c r="T151" s="142">
        <v>44.6</v>
      </c>
      <c r="U151" s="142">
        <v>41</v>
      </c>
      <c r="V151" s="142">
        <v>39.6</v>
      </c>
      <c r="W151" s="142">
        <v>41.5</v>
      </c>
      <c r="X151" s="142">
        <v>43.4</v>
      </c>
      <c r="Y151" s="142">
        <v>49.8</v>
      </c>
      <c r="Z151" s="142">
        <v>56.9</v>
      </c>
      <c r="AA151" s="142">
        <v>53.3</v>
      </c>
      <c r="AB151" s="142">
        <v>47.3</v>
      </c>
      <c r="AC151" s="142">
        <v>47.3</v>
      </c>
      <c r="AD151" s="142">
        <v>47.3</v>
      </c>
      <c r="AE151" s="142">
        <v>26.3</v>
      </c>
      <c r="AF151" s="142">
        <v>26.3</v>
      </c>
      <c r="AG151" s="140">
        <v>60</v>
      </c>
      <c r="AH151" s="45">
        <f>MAX(B151:AF151)</f>
        <v>56.9</v>
      </c>
      <c r="AI151" s="46">
        <f>MIN(B151:AF151)</f>
        <v>-5.0999999999999996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-60.9</v>
      </c>
      <c r="C152" s="138">
        <v>-60.9</v>
      </c>
      <c r="D152" s="138">
        <v>12</v>
      </c>
      <c r="E152" s="138">
        <v>12</v>
      </c>
      <c r="F152" s="146">
        <v>-8.3000000000000007</v>
      </c>
      <c r="G152" s="146">
        <v>-8.3000000000000007</v>
      </c>
      <c r="H152" s="146">
        <v>-12.9</v>
      </c>
      <c r="I152" s="146">
        <v>8.4</v>
      </c>
      <c r="J152" s="146">
        <v>21.3</v>
      </c>
      <c r="K152" s="146">
        <v>52.8</v>
      </c>
      <c r="L152" s="146">
        <v>65.599999999999994</v>
      </c>
      <c r="M152" s="146">
        <v>65.599999999999994</v>
      </c>
      <c r="N152" s="146">
        <v>81.400000000000006</v>
      </c>
      <c r="O152" s="146">
        <v>72.8</v>
      </c>
      <c r="P152" s="146">
        <v>58.2</v>
      </c>
      <c r="Q152" s="146">
        <v>45</v>
      </c>
      <c r="R152" s="146">
        <v>50.6</v>
      </c>
      <c r="S152" s="146">
        <v>38.6</v>
      </c>
      <c r="T152" s="146">
        <v>38.6</v>
      </c>
      <c r="U152" s="146">
        <v>7.4</v>
      </c>
      <c r="V152" s="146">
        <v>-18.8</v>
      </c>
      <c r="W152" s="146">
        <v>-5.0999999999999996</v>
      </c>
      <c r="X152" s="146">
        <v>1.2</v>
      </c>
      <c r="Y152" s="146">
        <v>-9.3000000000000007</v>
      </c>
      <c r="Z152" s="146">
        <v>17.5</v>
      </c>
      <c r="AA152" s="146">
        <v>9.4</v>
      </c>
      <c r="AB152" s="146">
        <v>15.3</v>
      </c>
      <c r="AC152" s="146">
        <v>15.3</v>
      </c>
      <c r="AD152" s="146">
        <v>15.3</v>
      </c>
      <c r="AE152" s="146">
        <v>70.3</v>
      </c>
      <c r="AF152" s="146">
        <v>70.3</v>
      </c>
      <c r="AG152" s="151">
        <v>120</v>
      </c>
      <c r="AH152" s="45">
        <f>MAX(B152:AF152)</f>
        <v>81.400000000000006</v>
      </c>
      <c r="AI152" s="46">
        <f>MIN(B152:AF152)</f>
        <v>-60.9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49.1</v>
      </c>
      <c r="C153" s="138">
        <v>49.1</v>
      </c>
      <c r="D153" s="138">
        <v>47</v>
      </c>
      <c r="E153" s="138">
        <v>47</v>
      </c>
      <c r="F153" s="146">
        <v>46.8</v>
      </c>
      <c r="G153" s="146">
        <v>46.8</v>
      </c>
      <c r="H153" s="146">
        <v>51.6</v>
      </c>
      <c r="I153" s="146">
        <v>62.4</v>
      </c>
      <c r="J153" s="146">
        <v>70.099999999999994</v>
      </c>
      <c r="K153" s="146">
        <v>56.9</v>
      </c>
      <c r="L153" s="146">
        <v>92.9</v>
      </c>
      <c r="M153" s="146">
        <v>92.9</v>
      </c>
      <c r="N153" s="146">
        <v>100.8</v>
      </c>
      <c r="O153" s="146">
        <v>98.7</v>
      </c>
      <c r="P153" s="146">
        <v>89.8</v>
      </c>
      <c r="Q153" s="146">
        <v>81.5</v>
      </c>
      <c r="R153" s="146">
        <v>82.6</v>
      </c>
      <c r="S153" s="146">
        <v>79.900000000000006</v>
      </c>
      <c r="T153" s="146">
        <v>79.900000000000006</v>
      </c>
      <c r="U153" s="146">
        <v>82.9</v>
      </c>
      <c r="V153" s="146">
        <v>83.1</v>
      </c>
      <c r="W153" s="146">
        <v>87.1</v>
      </c>
      <c r="X153" s="146">
        <v>92.5</v>
      </c>
      <c r="Y153" s="146">
        <v>90.8</v>
      </c>
      <c r="Z153" s="146">
        <v>103.6</v>
      </c>
      <c r="AA153" s="146">
        <v>98.4</v>
      </c>
      <c r="AB153" s="146">
        <v>88.3</v>
      </c>
      <c r="AC153" s="146">
        <v>88.3</v>
      </c>
      <c r="AD153" s="146">
        <v>88.3</v>
      </c>
      <c r="AE153" s="146">
        <v>60.9</v>
      </c>
      <c r="AF153" s="146">
        <v>60.9</v>
      </c>
      <c r="AG153" s="151"/>
      <c r="AH153" s="45">
        <f>MAX(B153:AF153)</f>
        <v>103.6</v>
      </c>
      <c r="AI153" s="46">
        <f>MIN(B153:AF153)</f>
        <v>46.8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-20.100000000000001</v>
      </c>
      <c r="C154" s="138">
        <v>-20.100000000000001</v>
      </c>
      <c r="D154" s="138">
        <v>-11</v>
      </c>
      <c r="E154" s="138">
        <v>-11</v>
      </c>
      <c r="F154" s="146">
        <v>-19.5</v>
      </c>
      <c r="G154" s="146">
        <v>-19.5</v>
      </c>
      <c r="H154" s="146">
        <v>-19.600000000000001</v>
      </c>
      <c r="I154" s="146">
        <v>-23.5</v>
      </c>
      <c r="J154" s="146">
        <v>-26.8</v>
      </c>
      <c r="K154" s="146">
        <v>-31.8</v>
      </c>
      <c r="L154" s="146">
        <v>-34.4</v>
      </c>
      <c r="M154" s="146">
        <v>-34.4</v>
      </c>
      <c r="N154" s="146">
        <v>-34.700000000000003</v>
      </c>
      <c r="O154" s="146">
        <v>-25.7</v>
      </c>
      <c r="P154" s="146">
        <v>-33.9</v>
      </c>
      <c r="Q154" s="146">
        <v>-32.200000000000003</v>
      </c>
      <c r="R154" s="146">
        <v>-30.7</v>
      </c>
      <c r="S154" s="146">
        <v>-30.4</v>
      </c>
      <c r="T154" s="146">
        <v>-30.4</v>
      </c>
      <c r="U154" s="146">
        <v>-30.6</v>
      </c>
      <c r="V154" s="146">
        <v>-30.3</v>
      </c>
      <c r="W154" s="146">
        <v>-31.9</v>
      </c>
      <c r="X154" s="146">
        <v>-32.9</v>
      </c>
      <c r="Y154" s="146">
        <v>-59.2</v>
      </c>
      <c r="Z154" s="146">
        <v>-68</v>
      </c>
      <c r="AA154" s="146">
        <v>-65.8</v>
      </c>
      <c r="AB154" s="146">
        <v>-60.3</v>
      </c>
      <c r="AC154" s="146">
        <v>-60.3</v>
      </c>
      <c r="AD154" s="146">
        <v>-49.6</v>
      </c>
      <c r="AE154" s="146">
        <v>-46.3</v>
      </c>
      <c r="AF154" s="146">
        <v>-46.3</v>
      </c>
      <c r="AG154" s="151"/>
      <c r="AH154" s="45">
        <f>MAX(B154:AF154)</f>
        <v>-11</v>
      </c>
      <c r="AI154" s="46">
        <f>MIN(B154:AF154)</f>
        <v>-68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23.9</v>
      </c>
      <c r="C155" s="138">
        <v>23.9</v>
      </c>
      <c r="D155" s="138">
        <v>35</v>
      </c>
      <c r="E155" s="138">
        <v>35</v>
      </c>
      <c r="F155" s="146">
        <v>39</v>
      </c>
      <c r="G155" s="146">
        <v>39</v>
      </c>
      <c r="H155" s="146">
        <v>23.3</v>
      </c>
      <c r="I155" s="146">
        <v>31.4</v>
      </c>
      <c r="J155" s="146">
        <v>34.1</v>
      </c>
      <c r="K155" s="146">
        <v>31</v>
      </c>
      <c r="L155" s="146">
        <v>49.8</v>
      </c>
      <c r="M155" s="146">
        <v>49.8</v>
      </c>
      <c r="N155" s="146">
        <v>-57.4</v>
      </c>
      <c r="O155" s="146">
        <v>-35.4</v>
      </c>
      <c r="P155" s="146">
        <v>-32.9</v>
      </c>
      <c r="Q155" s="146">
        <v>-49.9</v>
      </c>
      <c r="R155" s="146">
        <v>-43.1</v>
      </c>
      <c r="S155" s="146">
        <v>-85.9</v>
      </c>
      <c r="T155" s="146">
        <v>-85.9</v>
      </c>
      <c r="U155" s="146">
        <v>-48</v>
      </c>
      <c r="V155" s="146">
        <v>-34.1</v>
      </c>
      <c r="W155" s="146">
        <v>-29.4</v>
      </c>
      <c r="X155" s="146">
        <v>-52.1</v>
      </c>
      <c r="Y155" s="146">
        <v>-75.599999999999994</v>
      </c>
      <c r="Z155" s="146">
        <v>-85</v>
      </c>
      <c r="AA155" s="146">
        <v>-93</v>
      </c>
      <c r="AB155" s="146">
        <v>-93</v>
      </c>
      <c r="AC155" s="146">
        <v>-93</v>
      </c>
      <c r="AD155" s="146">
        <v>-33</v>
      </c>
      <c r="AE155" s="146">
        <v>-15.6</v>
      </c>
      <c r="AF155" s="146">
        <v>-15.6</v>
      </c>
      <c r="AG155" s="151"/>
      <c r="AH155" s="45">
        <f>MAX(B155:AF155)</f>
        <v>49.8</v>
      </c>
      <c r="AI155" s="46">
        <f>MIN(B155:AF155)</f>
        <v>-93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-432</v>
      </c>
      <c r="C156" s="138">
        <v>-432</v>
      </c>
      <c r="D156" s="138">
        <v>-385</v>
      </c>
      <c r="E156" s="138">
        <v>-385</v>
      </c>
      <c r="F156" s="146">
        <v>-381.6</v>
      </c>
      <c r="G156" s="146">
        <v>-381.6</v>
      </c>
      <c r="H156" s="146">
        <v>-380</v>
      </c>
      <c r="I156" s="146">
        <v>-384.7</v>
      </c>
      <c r="J156" s="146">
        <v>-372.9</v>
      </c>
      <c r="K156" s="146">
        <v>-385.2</v>
      </c>
      <c r="L156" s="146">
        <v>-386.7</v>
      </c>
      <c r="M156" s="146">
        <v>-386.7</v>
      </c>
      <c r="N156" s="146">
        <v>-377.2</v>
      </c>
      <c r="O156" s="146">
        <v>-387.5</v>
      </c>
      <c r="P156" s="146">
        <v>-395.6</v>
      </c>
      <c r="Q156" s="146">
        <v>-399.7</v>
      </c>
      <c r="R156" s="146">
        <v>-386.7</v>
      </c>
      <c r="S156" s="146">
        <v>-398.5</v>
      </c>
      <c r="T156" s="146">
        <v>-398.5</v>
      </c>
      <c r="U156" s="146">
        <v>-299.10000000000002</v>
      </c>
      <c r="V156" s="146">
        <v>-367.8</v>
      </c>
      <c r="W156" s="146">
        <v>-380.8</v>
      </c>
      <c r="X156" s="146">
        <v>-386.9</v>
      </c>
      <c r="Y156" s="146">
        <v>-381.9</v>
      </c>
      <c r="Z156" s="146">
        <v>-379.5</v>
      </c>
      <c r="AA156" s="146">
        <v>-382.5</v>
      </c>
      <c r="AB156" s="146">
        <v>-382.5</v>
      </c>
      <c r="AC156" s="146">
        <v>-382.5</v>
      </c>
      <c r="AD156" s="146">
        <v>-380.3</v>
      </c>
      <c r="AE156" s="146">
        <v>-362.3</v>
      </c>
      <c r="AF156" s="146">
        <v>-362.3</v>
      </c>
      <c r="AG156" s="151"/>
      <c r="AH156" s="45">
        <f t="shared" ref="AH156:AH168" si="162">MAX(B156:AF156)</f>
        <v>-299.10000000000002</v>
      </c>
      <c r="AI156" s="46">
        <f t="shared" ref="AI156:AI168" si="163">MIN(B156:AF156)</f>
        <v>-432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80.900000000000006</v>
      </c>
      <c r="C157" s="138">
        <v>80.900000000000006</v>
      </c>
      <c r="D157" s="138">
        <v>88</v>
      </c>
      <c r="E157" s="138">
        <v>88</v>
      </c>
      <c r="F157" s="146">
        <v>93.5</v>
      </c>
      <c r="G157" s="146">
        <v>93.5</v>
      </c>
      <c r="H157" s="146">
        <v>104.6</v>
      </c>
      <c r="I157" s="146">
        <v>103.8</v>
      </c>
      <c r="J157" s="146">
        <v>100.4</v>
      </c>
      <c r="K157" s="146">
        <v>94.3</v>
      </c>
      <c r="L157" s="146">
        <v>84.9</v>
      </c>
      <c r="M157" s="146">
        <v>84.9</v>
      </c>
      <c r="N157" s="146">
        <v>78.900000000000006</v>
      </c>
      <c r="O157" s="146">
        <v>86.8</v>
      </c>
      <c r="P157" s="146">
        <v>88.2</v>
      </c>
      <c r="Q157" s="146">
        <v>86.6</v>
      </c>
      <c r="R157" s="146">
        <v>90.4</v>
      </c>
      <c r="S157" s="146">
        <v>90.7</v>
      </c>
      <c r="T157" s="146">
        <v>90.7</v>
      </c>
      <c r="U157" s="146">
        <v>81.3</v>
      </c>
      <c r="V157" s="146">
        <v>78.400000000000006</v>
      </c>
      <c r="W157" s="146">
        <v>69.3</v>
      </c>
      <c r="X157" s="146">
        <v>66.7</v>
      </c>
      <c r="Y157" s="146">
        <v>61.3</v>
      </c>
      <c r="Z157" s="146">
        <v>69.099999999999994</v>
      </c>
      <c r="AA157" s="146">
        <v>55.8</v>
      </c>
      <c r="AB157" s="146">
        <v>55.8</v>
      </c>
      <c r="AC157" s="146">
        <v>55.8</v>
      </c>
      <c r="AD157" s="146">
        <v>55.8</v>
      </c>
      <c r="AE157" s="146">
        <v>52.3</v>
      </c>
      <c r="AF157" s="146">
        <v>52.3</v>
      </c>
      <c r="AG157" s="151"/>
      <c r="AH157" s="45">
        <f t="shared" si="162"/>
        <v>104.6</v>
      </c>
      <c r="AI157" s="46">
        <f t="shared" si="163"/>
        <v>52.3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-25.9</v>
      </c>
      <c r="C158" s="138">
        <v>-25.9</v>
      </c>
      <c r="D158" s="138">
        <v>-34</v>
      </c>
      <c r="E158" s="138">
        <v>-34</v>
      </c>
      <c r="F158" s="146">
        <v>-35.6</v>
      </c>
      <c r="G158" s="146">
        <v>-35.6</v>
      </c>
      <c r="H158" s="146">
        <v>-50.5</v>
      </c>
      <c r="I158" s="146">
        <v>-51.9</v>
      </c>
      <c r="J158" s="146">
        <v>-54.3</v>
      </c>
      <c r="K158" s="146">
        <v>-54.3</v>
      </c>
      <c r="L158" s="146">
        <v>-48.7</v>
      </c>
      <c r="M158" s="146">
        <v>-48.7</v>
      </c>
      <c r="N158" s="146">
        <v>-51</v>
      </c>
      <c r="O158" s="146">
        <v>-50.7</v>
      </c>
      <c r="P158" s="146">
        <v>-48.7</v>
      </c>
      <c r="Q158" s="146">
        <v>-54</v>
      </c>
      <c r="R158" s="146">
        <v>-54.6</v>
      </c>
      <c r="S158" s="146">
        <v>-58.1</v>
      </c>
      <c r="T158" s="146">
        <v>-58.1</v>
      </c>
      <c r="U158" s="146">
        <v>-46.7</v>
      </c>
      <c r="V158" s="146">
        <v>-28.1</v>
      </c>
      <c r="W158" s="146">
        <v>-28.9</v>
      </c>
      <c r="X158" s="146">
        <v>-28.9</v>
      </c>
      <c r="Y158" s="146">
        <v>-25.2</v>
      </c>
      <c r="Z158" s="146">
        <v>-26.4</v>
      </c>
      <c r="AA158" s="146">
        <v>-24.4</v>
      </c>
      <c r="AB158" s="146">
        <v>-24.4</v>
      </c>
      <c r="AC158" s="146">
        <v>-24.4</v>
      </c>
      <c r="AD158" s="146">
        <v>-24.4</v>
      </c>
      <c r="AE158" s="146">
        <v>-18.3</v>
      </c>
      <c r="AF158" s="146">
        <v>-18.3</v>
      </c>
      <c r="AG158" s="140"/>
      <c r="AH158" s="45">
        <f t="shared" si="162"/>
        <v>-18.3</v>
      </c>
      <c r="AI158" s="46">
        <f t="shared" si="163"/>
        <v>-58.1</v>
      </c>
      <c r="AM158" s="152"/>
      <c r="AN158" s="49"/>
      <c r="AO158" s="152"/>
    </row>
    <row r="159" spans="1:41" ht="15.75" thickBot="1" x14ac:dyDescent="0.3">
      <c r="A159" s="141" t="s">
        <v>120</v>
      </c>
      <c r="B159" s="138"/>
      <c r="C159" s="138"/>
      <c r="D159" s="116" t="s">
        <v>151</v>
      </c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162"/>
        <v>0</v>
      </c>
      <c r="AI159" s="46">
        <f t="shared" si="163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/>
      <c r="C160" s="138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162"/>
        <v>0</v>
      </c>
      <c r="AI160" s="46">
        <f t="shared" si="163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162"/>
        <v>0</v>
      </c>
      <c r="AI161" s="46">
        <f t="shared" si="163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162"/>
        <v>0</v>
      </c>
      <c r="AI162" s="46">
        <f t="shared" si="163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162"/>
        <v>0</v>
      </c>
      <c r="AI163" s="46">
        <f t="shared" si="163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162"/>
        <v>0</v>
      </c>
      <c r="AI164" s="46">
        <f t="shared" si="163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162"/>
        <v>0</v>
      </c>
      <c r="AI165" s="46">
        <f t="shared" si="163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162"/>
        <v>0</v>
      </c>
      <c r="AI166" s="46">
        <f t="shared" si="163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162"/>
        <v>0</v>
      </c>
      <c r="AI167" s="46">
        <f t="shared" si="163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162"/>
        <v>0</v>
      </c>
      <c r="AI168" s="46">
        <f t="shared" si="163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F169" si="164">(SUMPRODUCT((B11:B77&lt;&gt;0)*(B11:B77&lt;$AG$11:$AG$77)*($AG$11:$AG$77-B11:B77)))*0.8</f>
        <v>176.49199999999996</v>
      </c>
      <c r="C169" s="171">
        <f t="shared" si="164"/>
        <v>176.49199999999996</v>
      </c>
      <c r="D169" s="171">
        <f t="shared" si="164"/>
        <v>183.77199999999996</v>
      </c>
      <c r="E169" s="171">
        <f t="shared" si="164"/>
        <v>183.77199999999996</v>
      </c>
      <c r="F169" s="171">
        <f t="shared" si="164"/>
        <v>159.85199999999998</v>
      </c>
      <c r="G169" s="171">
        <f t="shared" si="164"/>
        <v>164.33199999999999</v>
      </c>
      <c r="H169" s="171">
        <f t="shared" si="164"/>
        <v>179.37200000000001</v>
      </c>
      <c r="I169" s="171">
        <f t="shared" si="164"/>
        <v>196.09200000000001</v>
      </c>
      <c r="J169" s="171">
        <f t="shared" si="164"/>
        <v>213.45200000000006</v>
      </c>
      <c r="K169" s="171">
        <f t="shared" si="164"/>
        <v>207.58000000000004</v>
      </c>
      <c r="L169" s="171">
        <f t="shared" si="164"/>
        <v>189.21199999999999</v>
      </c>
      <c r="M169" s="171">
        <f t="shared" si="164"/>
        <v>189.21199999999999</v>
      </c>
      <c r="N169" s="171">
        <f t="shared" si="164"/>
        <v>186.572</v>
      </c>
      <c r="O169" s="171">
        <f t="shared" si="164"/>
        <v>186.572</v>
      </c>
      <c r="P169" s="171">
        <f t="shared" si="164"/>
        <v>191.37199999999999</v>
      </c>
      <c r="Q169" s="171">
        <f t="shared" si="164"/>
        <v>207.21199999999999</v>
      </c>
      <c r="R169" s="171">
        <f t="shared" si="164"/>
        <v>231.93199999999999</v>
      </c>
      <c r="S169" s="171">
        <f t="shared" ref="S169:T169" si="165">(SUMPRODUCT((S11:S77&lt;&gt;0)*(S11:S77&lt;$AG$11:$AG$77)*($AG$11:$AG$77-S11:S77)))*0.8</f>
        <v>231.93199999999999</v>
      </c>
      <c r="T169" s="171">
        <f t="shared" si="165"/>
        <v>276.73199999999997</v>
      </c>
      <c r="U169" s="171">
        <f t="shared" ref="U169:V169" si="166">(SUMPRODUCT((U11:U77&lt;&gt;0)*(U11:U77&lt;$AG$11:$AG$77)*($AG$11:$AG$77-U11:U77)))*0.8</f>
        <v>240.75600000000006</v>
      </c>
      <c r="V169" s="171">
        <f t="shared" si="166"/>
        <v>170.11599999999999</v>
      </c>
      <c r="W169" s="171">
        <f t="shared" ref="W169:X169" si="167">(SUMPRODUCT((W11:W77&lt;&gt;0)*(W11:W77&lt;$AG$11:$AG$77)*($AG$11:$AG$77-W11:W77)))*0.8</f>
        <v>145.476</v>
      </c>
      <c r="X169" s="171">
        <f t="shared" si="167"/>
        <v>136.78399999999999</v>
      </c>
      <c r="Y169" s="171">
        <f t="shared" ref="Y169:Z169" si="168">(SUMPRODUCT((Y11:Y77&lt;&gt;0)*(Y11:Y77&lt;$AG$11:$AG$77)*($AG$11:$AG$77-Y11:Y77)))*0.8</f>
        <v>145.15600000000003</v>
      </c>
      <c r="Z169" s="171">
        <f t="shared" si="168"/>
        <v>110.06399999999999</v>
      </c>
      <c r="AA169" s="171">
        <f t="shared" si="164"/>
        <v>95.34399999999998</v>
      </c>
      <c r="AB169" s="171">
        <f t="shared" ref="AB169:AC169" si="169">(SUMPRODUCT((AB11:AB77&lt;&gt;0)*(AB11:AB77&lt;$AG$11:$AG$77)*($AG$11:$AG$77-AB11:AB77)))*0.8</f>
        <v>89.315999999999974</v>
      </c>
      <c r="AC169" s="171">
        <f t="shared" si="169"/>
        <v>89.315999999999974</v>
      </c>
      <c r="AD169" s="171">
        <f t="shared" si="164"/>
        <v>169.39600000000004</v>
      </c>
      <c r="AE169" s="171">
        <f t="shared" ref="AE169" si="170">(SUMPRODUCT((AE11:AE77&lt;&gt;0)*(AE11:AE77&lt;$AG$11:$AG$77)*($AG$11:$AG$77-AE11:AE77)))*0.8</f>
        <v>102.91199999999999</v>
      </c>
      <c r="AF169" s="171">
        <f t="shared" si="164"/>
        <v>102.91199999999999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71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1314.2649999999999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1314.2649999999999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1348.3649999999998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1360.3650000000002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1426.0650000000001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1416.0650000000001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1427.6650000000002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1382.1650000000002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1371.1650000000002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1300.825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1249.2650000000003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1224.3650000000005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1369.2649999999999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1325.2650000000001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1308.2650000000001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1329.4650000000001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1404.365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1448.4649999999999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1460.4649999999999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1179.7950000000001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1064.8950000000002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966.69500000000005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955.83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966.29500000000007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921.63000000000011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926.33000000000015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918.79500000000007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918.79500000000007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929.89500000000021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1077.9949999999999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1003.895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71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71"/>
        <v>0</v>
      </c>
    </row>
    <row r="172" spans="1:41" x14ac:dyDescent="0.25">
      <c r="A172" s="110" t="s">
        <v>139</v>
      </c>
      <c r="B172" s="181">
        <v>0.3</v>
      </c>
      <c r="C172" s="181">
        <f t="shared" ref="C172:Z177" si="172">B172</f>
        <v>0.3</v>
      </c>
      <c r="D172" s="181">
        <f t="shared" si="172"/>
        <v>0.3</v>
      </c>
      <c r="E172" s="181">
        <f t="shared" si="172"/>
        <v>0.3</v>
      </c>
      <c r="F172" s="181">
        <f t="shared" si="172"/>
        <v>0.3</v>
      </c>
      <c r="G172" s="181">
        <f t="shared" si="172"/>
        <v>0.3</v>
      </c>
      <c r="H172" s="181">
        <f t="shared" si="172"/>
        <v>0.3</v>
      </c>
      <c r="I172" s="181">
        <f t="shared" si="172"/>
        <v>0.3</v>
      </c>
      <c r="J172" s="181">
        <f t="shared" si="172"/>
        <v>0.3</v>
      </c>
      <c r="K172" s="181">
        <f t="shared" si="172"/>
        <v>0.3</v>
      </c>
      <c r="L172" s="181">
        <f t="shared" si="172"/>
        <v>0.3</v>
      </c>
      <c r="M172" s="181">
        <f t="shared" si="172"/>
        <v>0.3</v>
      </c>
      <c r="N172" s="181">
        <f t="shared" si="172"/>
        <v>0.3</v>
      </c>
      <c r="O172" s="181">
        <f t="shared" si="172"/>
        <v>0.3</v>
      </c>
      <c r="P172" s="181">
        <f t="shared" si="172"/>
        <v>0.3</v>
      </c>
      <c r="Q172" s="181">
        <f t="shared" si="172"/>
        <v>0.3</v>
      </c>
      <c r="R172" s="181">
        <f t="shared" si="172"/>
        <v>0.3</v>
      </c>
      <c r="S172" s="181">
        <f t="shared" si="172"/>
        <v>0.3</v>
      </c>
      <c r="T172" s="181">
        <f t="shared" si="172"/>
        <v>0.3</v>
      </c>
      <c r="U172" s="181">
        <f t="shared" si="172"/>
        <v>0.3</v>
      </c>
      <c r="V172" s="181">
        <f t="shared" si="172"/>
        <v>0.3</v>
      </c>
      <c r="W172" s="181">
        <f t="shared" si="172"/>
        <v>0.3</v>
      </c>
      <c r="X172" s="181">
        <f t="shared" si="172"/>
        <v>0.3</v>
      </c>
      <c r="Y172" s="181">
        <f t="shared" si="172"/>
        <v>0.3</v>
      </c>
      <c r="Z172" s="181">
        <f t="shared" si="172"/>
        <v>0.3</v>
      </c>
      <c r="AA172" s="181">
        <f t="shared" ref="S172:AF177" si="173">Z172</f>
        <v>0.3</v>
      </c>
      <c r="AB172" s="181">
        <f t="shared" si="173"/>
        <v>0.3</v>
      </c>
      <c r="AC172" s="181">
        <f t="shared" si="173"/>
        <v>0.3</v>
      </c>
      <c r="AD172" s="181">
        <f t="shared" si="173"/>
        <v>0.3</v>
      </c>
      <c r="AE172" s="181">
        <f t="shared" si="173"/>
        <v>0.3</v>
      </c>
      <c r="AF172" s="181">
        <f t="shared" si="173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74">AN$168*AM172</f>
        <v>28</v>
      </c>
      <c r="AO172" s="134">
        <f t="shared" si="171"/>
        <v>0</v>
      </c>
    </row>
    <row r="173" spans="1:41" x14ac:dyDescent="0.25">
      <c r="A173" s="113" t="s">
        <v>141</v>
      </c>
      <c r="B173" s="183">
        <v>0.4</v>
      </c>
      <c r="C173" s="183">
        <f t="shared" si="172"/>
        <v>0.4</v>
      </c>
      <c r="D173" s="183">
        <f t="shared" si="172"/>
        <v>0.4</v>
      </c>
      <c r="E173" s="183">
        <f t="shared" si="172"/>
        <v>0.4</v>
      </c>
      <c r="F173" s="183">
        <f t="shared" si="172"/>
        <v>0.4</v>
      </c>
      <c r="G173" s="183">
        <f t="shared" si="172"/>
        <v>0.4</v>
      </c>
      <c r="H173" s="183">
        <f t="shared" si="172"/>
        <v>0.4</v>
      </c>
      <c r="I173" s="183">
        <f t="shared" si="172"/>
        <v>0.4</v>
      </c>
      <c r="J173" s="183">
        <f t="shared" si="172"/>
        <v>0.4</v>
      </c>
      <c r="K173" s="183">
        <f t="shared" si="172"/>
        <v>0.4</v>
      </c>
      <c r="L173" s="183">
        <f t="shared" si="172"/>
        <v>0.4</v>
      </c>
      <c r="M173" s="183">
        <f t="shared" si="172"/>
        <v>0.4</v>
      </c>
      <c r="N173" s="183">
        <f t="shared" si="172"/>
        <v>0.4</v>
      </c>
      <c r="O173" s="183">
        <f t="shared" si="172"/>
        <v>0.4</v>
      </c>
      <c r="P173" s="183">
        <f t="shared" si="172"/>
        <v>0.4</v>
      </c>
      <c r="Q173" s="183">
        <f t="shared" si="172"/>
        <v>0.4</v>
      </c>
      <c r="R173" s="183">
        <f t="shared" si="172"/>
        <v>0.4</v>
      </c>
      <c r="S173" s="183">
        <f t="shared" si="172"/>
        <v>0.4</v>
      </c>
      <c r="T173" s="183">
        <f t="shared" si="172"/>
        <v>0.4</v>
      </c>
      <c r="U173" s="183">
        <f t="shared" si="172"/>
        <v>0.4</v>
      </c>
      <c r="V173" s="183">
        <f t="shared" si="172"/>
        <v>0.4</v>
      </c>
      <c r="W173" s="183">
        <f t="shared" si="172"/>
        <v>0.4</v>
      </c>
      <c r="X173" s="183">
        <f t="shared" si="172"/>
        <v>0.4</v>
      </c>
      <c r="Y173" s="183">
        <f t="shared" si="172"/>
        <v>0.4</v>
      </c>
      <c r="Z173" s="183">
        <f t="shared" si="172"/>
        <v>0.4</v>
      </c>
      <c r="AA173" s="183">
        <f t="shared" si="173"/>
        <v>0.4</v>
      </c>
      <c r="AB173" s="183">
        <f t="shared" si="173"/>
        <v>0.4</v>
      </c>
      <c r="AC173" s="183">
        <f t="shared" si="173"/>
        <v>0.4</v>
      </c>
      <c r="AD173" s="183">
        <f t="shared" si="173"/>
        <v>0.4</v>
      </c>
      <c r="AE173" s="183">
        <f t="shared" si="173"/>
        <v>0.4</v>
      </c>
      <c r="AF173" s="183">
        <f t="shared" si="173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74"/>
        <v>60</v>
      </c>
      <c r="AO173" s="136">
        <f t="shared" si="171"/>
        <v>0</v>
      </c>
    </row>
    <row r="174" spans="1:41" x14ac:dyDescent="0.25">
      <c r="A174" s="113" t="s">
        <v>143</v>
      </c>
      <c r="B174" s="183">
        <v>1.5</v>
      </c>
      <c r="C174" s="183">
        <f t="shared" si="172"/>
        <v>1.5</v>
      </c>
      <c r="D174" s="183">
        <f t="shared" si="172"/>
        <v>1.5</v>
      </c>
      <c r="E174" s="183">
        <f t="shared" si="172"/>
        <v>1.5</v>
      </c>
      <c r="F174" s="183">
        <f t="shared" si="172"/>
        <v>1.5</v>
      </c>
      <c r="G174" s="183">
        <f t="shared" si="172"/>
        <v>1.5</v>
      </c>
      <c r="H174" s="183">
        <f t="shared" si="172"/>
        <v>1.5</v>
      </c>
      <c r="I174" s="183">
        <f t="shared" si="172"/>
        <v>1.5</v>
      </c>
      <c r="J174" s="183">
        <f t="shared" si="172"/>
        <v>1.5</v>
      </c>
      <c r="K174" s="183">
        <f t="shared" si="172"/>
        <v>1.5</v>
      </c>
      <c r="L174" s="183">
        <f t="shared" si="172"/>
        <v>1.5</v>
      </c>
      <c r="M174" s="183">
        <f t="shared" si="172"/>
        <v>1.5</v>
      </c>
      <c r="N174" s="183">
        <f t="shared" si="172"/>
        <v>1.5</v>
      </c>
      <c r="O174" s="183">
        <f t="shared" si="172"/>
        <v>1.5</v>
      </c>
      <c r="P174" s="183">
        <f t="shared" si="172"/>
        <v>1.5</v>
      </c>
      <c r="Q174" s="183">
        <f t="shared" si="172"/>
        <v>1.5</v>
      </c>
      <c r="R174" s="183">
        <f t="shared" si="172"/>
        <v>1.5</v>
      </c>
      <c r="S174" s="183">
        <f t="shared" si="172"/>
        <v>1.5</v>
      </c>
      <c r="T174" s="183">
        <f t="shared" si="172"/>
        <v>1.5</v>
      </c>
      <c r="U174" s="183">
        <f t="shared" si="172"/>
        <v>1.5</v>
      </c>
      <c r="V174" s="183">
        <f t="shared" si="172"/>
        <v>1.5</v>
      </c>
      <c r="W174" s="183">
        <f t="shared" si="172"/>
        <v>1.5</v>
      </c>
      <c r="X174" s="183">
        <f t="shared" si="172"/>
        <v>1.5</v>
      </c>
      <c r="Y174" s="183">
        <f t="shared" si="172"/>
        <v>1.5</v>
      </c>
      <c r="Z174" s="183">
        <f t="shared" si="172"/>
        <v>1.5</v>
      </c>
      <c r="AA174" s="183">
        <f t="shared" si="173"/>
        <v>1.5</v>
      </c>
      <c r="AB174" s="183">
        <f t="shared" si="173"/>
        <v>1.5</v>
      </c>
      <c r="AC174" s="183">
        <f t="shared" si="173"/>
        <v>1.5</v>
      </c>
      <c r="AD174" s="183">
        <f t="shared" si="173"/>
        <v>1.5</v>
      </c>
      <c r="AE174" s="183">
        <f t="shared" si="173"/>
        <v>1.5</v>
      </c>
      <c r="AF174" s="183">
        <f t="shared" si="173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74"/>
        <v>12</v>
      </c>
      <c r="AO174" s="136">
        <f t="shared" si="171"/>
        <v>0</v>
      </c>
    </row>
    <row r="175" spans="1:41" x14ac:dyDescent="0.25">
      <c r="A175" s="113" t="s">
        <v>145</v>
      </c>
      <c r="B175" s="183">
        <v>0.3</v>
      </c>
      <c r="C175" s="183">
        <f t="shared" si="172"/>
        <v>0.3</v>
      </c>
      <c r="D175" s="183">
        <f t="shared" si="172"/>
        <v>0.3</v>
      </c>
      <c r="E175" s="183">
        <f t="shared" si="172"/>
        <v>0.3</v>
      </c>
      <c r="F175" s="183">
        <f t="shared" si="172"/>
        <v>0.3</v>
      </c>
      <c r="G175" s="183">
        <f t="shared" si="172"/>
        <v>0.3</v>
      </c>
      <c r="H175" s="183">
        <f t="shared" si="172"/>
        <v>0.3</v>
      </c>
      <c r="I175" s="183">
        <f t="shared" si="172"/>
        <v>0.3</v>
      </c>
      <c r="J175" s="183">
        <f t="shared" si="172"/>
        <v>0.3</v>
      </c>
      <c r="K175" s="183">
        <f t="shared" si="172"/>
        <v>0.3</v>
      </c>
      <c r="L175" s="183">
        <f t="shared" si="172"/>
        <v>0.3</v>
      </c>
      <c r="M175" s="183">
        <f t="shared" si="172"/>
        <v>0.3</v>
      </c>
      <c r="N175" s="183">
        <f t="shared" si="172"/>
        <v>0.3</v>
      </c>
      <c r="O175" s="183">
        <f t="shared" si="172"/>
        <v>0.3</v>
      </c>
      <c r="P175" s="183">
        <f t="shared" si="172"/>
        <v>0.3</v>
      </c>
      <c r="Q175" s="183">
        <f t="shared" si="172"/>
        <v>0.3</v>
      </c>
      <c r="R175" s="183">
        <f t="shared" si="172"/>
        <v>0.3</v>
      </c>
      <c r="S175" s="183">
        <f t="shared" si="172"/>
        <v>0.3</v>
      </c>
      <c r="T175" s="183">
        <f t="shared" si="172"/>
        <v>0.3</v>
      </c>
      <c r="U175" s="183">
        <f t="shared" si="172"/>
        <v>0.3</v>
      </c>
      <c r="V175" s="183">
        <f t="shared" si="172"/>
        <v>0.3</v>
      </c>
      <c r="W175" s="183">
        <f t="shared" si="172"/>
        <v>0.3</v>
      </c>
      <c r="X175" s="183">
        <f t="shared" si="172"/>
        <v>0.3</v>
      </c>
      <c r="Y175" s="183">
        <f t="shared" si="172"/>
        <v>0.3</v>
      </c>
      <c r="Z175" s="183">
        <f t="shared" si="172"/>
        <v>0.3</v>
      </c>
      <c r="AA175" s="183">
        <f t="shared" si="173"/>
        <v>0.3</v>
      </c>
      <c r="AB175" s="183">
        <f t="shared" si="173"/>
        <v>0.3</v>
      </c>
      <c r="AC175" s="183">
        <f t="shared" si="173"/>
        <v>0.3</v>
      </c>
      <c r="AD175" s="183">
        <f t="shared" si="173"/>
        <v>0.3</v>
      </c>
      <c r="AE175" s="183">
        <f t="shared" si="173"/>
        <v>0.3</v>
      </c>
      <c r="AF175" s="183">
        <f t="shared" si="173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74"/>
        <v>11</v>
      </c>
      <c r="AO175" s="136">
        <f t="shared" si="171"/>
        <v>0</v>
      </c>
    </row>
    <row r="176" spans="1:41" x14ac:dyDescent="0.25">
      <c r="A176" s="113" t="s">
        <v>147</v>
      </c>
      <c r="B176" s="183">
        <v>0.4</v>
      </c>
      <c r="C176" s="183">
        <f t="shared" si="172"/>
        <v>0.4</v>
      </c>
      <c r="D176" s="183">
        <f t="shared" si="172"/>
        <v>0.4</v>
      </c>
      <c r="E176" s="183">
        <f t="shared" si="172"/>
        <v>0.4</v>
      </c>
      <c r="F176" s="183">
        <f t="shared" si="172"/>
        <v>0.4</v>
      </c>
      <c r="G176" s="183">
        <f t="shared" si="172"/>
        <v>0.4</v>
      </c>
      <c r="H176" s="183">
        <f t="shared" si="172"/>
        <v>0.4</v>
      </c>
      <c r="I176" s="183">
        <f t="shared" si="172"/>
        <v>0.4</v>
      </c>
      <c r="J176" s="183">
        <f t="shared" si="172"/>
        <v>0.4</v>
      </c>
      <c r="K176" s="183">
        <f t="shared" si="172"/>
        <v>0.4</v>
      </c>
      <c r="L176" s="183">
        <f t="shared" si="172"/>
        <v>0.4</v>
      </c>
      <c r="M176" s="183">
        <f t="shared" si="172"/>
        <v>0.4</v>
      </c>
      <c r="N176" s="183">
        <f t="shared" si="172"/>
        <v>0.4</v>
      </c>
      <c r="O176" s="183">
        <f t="shared" si="172"/>
        <v>0.4</v>
      </c>
      <c r="P176" s="183">
        <f t="shared" si="172"/>
        <v>0.4</v>
      </c>
      <c r="Q176" s="183">
        <f t="shared" si="172"/>
        <v>0.4</v>
      </c>
      <c r="R176" s="183">
        <f t="shared" si="172"/>
        <v>0.4</v>
      </c>
      <c r="S176" s="183">
        <f t="shared" si="172"/>
        <v>0.4</v>
      </c>
      <c r="T176" s="183">
        <f t="shared" si="172"/>
        <v>0.4</v>
      </c>
      <c r="U176" s="183">
        <f t="shared" si="172"/>
        <v>0.4</v>
      </c>
      <c r="V176" s="183">
        <f t="shared" si="172"/>
        <v>0.4</v>
      </c>
      <c r="W176" s="183">
        <f t="shared" si="172"/>
        <v>0.4</v>
      </c>
      <c r="X176" s="183">
        <f t="shared" si="172"/>
        <v>0.4</v>
      </c>
      <c r="Y176" s="183">
        <f t="shared" si="172"/>
        <v>0.4</v>
      </c>
      <c r="Z176" s="183">
        <f t="shared" si="172"/>
        <v>0.4</v>
      </c>
      <c r="AA176" s="183">
        <f t="shared" si="173"/>
        <v>0.4</v>
      </c>
      <c r="AB176" s="183">
        <f t="shared" si="173"/>
        <v>0.4</v>
      </c>
      <c r="AC176" s="183">
        <f t="shared" si="173"/>
        <v>0.4</v>
      </c>
      <c r="AD176" s="183">
        <f t="shared" si="173"/>
        <v>0.4</v>
      </c>
      <c r="AE176" s="183">
        <f t="shared" si="173"/>
        <v>0.4</v>
      </c>
      <c r="AF176" s="183">
        <f t="shared" si="173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74"/>
        <v>36</v>
      </c>
      <c r="AO176" s="136">
        <f t="shared" si="171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172"/>
        <v>0.64</v>
      </c>
      <c r="D177" s="186">
        <f t="shared" si="172"/>
        <v>0.64</v>
      </c>
      <c r="E177" s="186">
        <f t="shared" si="172"/>
        <v>0.64</v>
      </c>
      <c r="F177" s="186">
        <f t="shared" si="172"/>
        <v>0.64</v>
      </c>
      <c r="G177" s="186">
        <f t="shared" si="172"/>
        <v>0.64</v>
      </c>
      <c r="H177" s="186">
        <f t="shared" si="172"/>
        <v>0.64</v>
      </c>
      <c r="I177" s="186">
        <f t="shared" si="172"/>
        <v>0.64</v>
      </c>
      <c r="J177" s="186">
        <f t="shared" si="172"/>
        <v>0.64</v>
      </c>
      <c r="K177" s="186">
        <f t="shared" si="172"/>
        <v>0.64</v>
      </c>
      <c r="L177" s="186">
        <f t="shared" si="172"/>
        <v>0.64</v>
      </c>
      <c r="M177" s="186">
        <f t="shared" si="172"/>
        <v>0.64</v>
      </c>
      <c r="N177" s="186">
        <f t="shared" si="172"/>
        <v>0.64</v>
      </c>
      <c r="O177" s="186">
        <f t="shared" si="172"/>
        <v>0.64</v>
      </c>
      <c r="P177" s="186">
        <f t="shared" si="172"/>
        <v>0.64</v>
      </c>
      <c r="Q177" s="186">
        <f t="shared" si="172"/>
        <v>0.64</v>
      </c>
      <c r="R177" s="186">
        <f t="shared" si="172"/>
        <v>0.64</v>
      </c>
      <c r="S177" s="186">
        <f t="shared" si="172"/>
        <v>0.64</v>
      </c>
      <c r="T177" s="186">
        <f t="shared" si="172"/>
        <v>0.64</v>
      </c>
      <c r="U177" s="186">
        <f t="shared" si="172"/>
        <v>0.64</v>
      </c>
      <c r="V177" s="186">
        <f t="shared" si="172"/>
        <v>0.64</v>
      </c>
      <c r="W177" s="186">
        <f t="shared" si="172"/>
        <v>0.64</v>
      </c>
      <c r="X177" s="186">
        <f t="shared" si="172"/>
        <v>0.64</v>
      </c>
      <c r="Y177" s="186">
        <f t="shared" si="172"/>
        <v>0.64</v>
      </c>
      <c r="Z177" s="186">
        <f t="shared" si="172"/>
        <v>0.64</v>
      </c>
      <c r="AA177" s="186">
        <f t="shared" si="173"/>
        <v>0.64</v>
      </c>
      <c r="AB177" s="186">
        <f t="shared" si="173"/>
        <v>0.64</v>
      </c>
      <c r="AC177" s="186">
        <f t="shared" si="173"/>
        <v>0.64</v>
      </c>
      <c r="AD177" s="186">
        <f t="shared" si="173"/>
        <v>0.64</v>
      </c>
      <c r="AE177" s="186">
        <f t="shared" si="173"/>
        <v>0.64</v>
      </c>
      <c r="AF177" s="186">
        <f t="shared" si="173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74"/>
        <v>45</v>
      </c>
      <c r="AO177" s="136">
        <f t="shared" si="171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175">SUM(C172:C177)</f>
        <v>3.54</v>
      </c>
      <c r="D178" s="189">
        <f t="shared" si="175"/>
        <v>3.54</v>
      </c>
      <c r="E178" s="189">
        <f t="shared" si="175"/>
        <v>3.54</v>
      </c>
      <c r="F178" s="189">
        <f t="shared" si="175"/>
        <v>3.54</v>
      </c>
      <c r="G178" s="189">
        <f t="shared" si="175"/>
        <v>3.54</v>
      </c>
      <c r="H178" s="189">
        <f t="shared" si="175"/>
        <v>3.54</v>
      </c>
      <c r="I178" s="189">
        <f t="shared" si="175"/>
        <v>3.54</v>
      </c>
      <c r="J178" s="189">
        <f t="shared" si="175"/>
        <v>3.54</v>
      </c>
      <c r="K178" s="189">
        <f t="shared" si="175"/>
        <v>3.54</v>
      </c>
      <c r="L178" s="189">
        <f t="shared" si="175"/>
        <v>3.54</v>
      </c>
      <c r="M178" s="189">
        <f t="shared" si="175"/>
        <v>3.54</v>
      </c>
      <c r="N178" s="189">
        <f t="shared" si="175"/>
        <v>3.54</v>
      </c>
      <c r="O178" s="189">
        <f t="shared" si="175"/>
        <v>3.54</v>
      </c>
      <c r="P178" s="189">
        <f t="shared" si="175"/>
        <v>3.54</v>
      </c>
      <c r="Q178" s="189">
        <f t="shared" si="175"/>
        <v>3.54</v>
      </c>
      <c r="R178" s="189">
        <f t="shared" si="175"/>
        <v>3.54</v>
      </c>
      <c r="S178" s="189">
        <f t="shared" ref="S178:T178" si="176">SUM(S172:S177)</f>
        <v>3.54</v>
      </c>
      <c r="T178" s="189">
        <f t="shared" si="176"/>
        <v>3.54</v>
      </c>
      <c r="U178" s="189">
        <f t="shared" ref="U178:V178" si="177">SUM(U172:U177)</f>
        <v>3.54</v>
      </c>
      <c r="V178" s="189">
        <f t="shared" si="177"/>
        <v>3.54</v>
      </c>
      <c r="W178" s="189">
        <f t="shared" ref="W178:X178" si="178">SUM(W172:W177)</f>
        <v>3.54</v>
      </c>
      <c r="X178" s="189">
        <f t="shared" si="178"/>
        <v>3.54</v>
      </c>
      <c r="Y178" s="189">
        <f t="shared" ref="Y178:Z178" si="179">SUM(Y172:Y177)</f>
        <v>3.54</v>
      </c>
      <c r="Z178" s="189">
        <f t="shared" si="179"/>
        <v>3.54</v>
      </c>
      <c r="AA178" s="189">
        <f t="shared" si="175"/>
        <v>3.54</v>
      </c>
      <c r="AB178" s="189">
        <f t="shared" ref="AB178:AC178" si="180">SUM(AB172:AB177)</f>
        <v>3.54</v>
      </c>
      <c r="AC178" s="189">
        <f t="shared" si="180"/>
        <v>3.54</v>
      </c>
      <c r="AD178" s="189">
        <f t="shared" si="175"/>
        <v>3.54</v>
      </c>
      <c r="AE178" s="189">
        <f t="shared" ref="AE178" si="181">SUM(AE172:AE177)</f>
        <v>3.54</v>
      </c>
      <c r="AF178" s="189">
        <f t="shared" si="175"/>
        <v>3.54</v>
      </c>
      <c r="AG178" s="190">
        <f t="shared" si="175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182">B180</f>
        <v>0</v>
      </c>
      <c r="D180" s="181">
        <f t="shared" si="182"/>
        <v>0</v>
      </c>
      <c r="E180" s="181">
        <f t="shared" si="182"/>
        <v>0</v>
      </c>
      <c r="F180" s="181">
        <f t="shared" si="182"/>
        <v>0</v>
      </c>
      <c r="G180" s="181">
        <f t="shared" si="182"/>
        <v>0</v>
      </c>
      <c r="H180" s="181">
        <f t="shared" si="182"/>
        <v>0</v>
      </c>
      <c r="I180" s="181">
        <f t="shared" si="182"/>
        <v>0</v>
      </c>
      <c r="J180" s="181">
        <f t="shared" si="182"/>
        <v>0</v>
      </c>
      <c r="K180" s="181">
        <f t="shared" si="182"/>
        <v>0</v>
      </c>
      <c r="L180" s="181">
        <f t="shared" si="182"/>
        <v>0</v>
      </c>
      <c r="M180" s="181">
        <f t="shared" si="182"/>
        <v>0</v>
      </c>
      <c r="N180" s="181">
        <f t="shared" si="182"/>
        <v>0</v>
      </c>
      <c r="O180" s="181">
        <f t="shared" si="182"/>
        <v>0</v>
      </c>
      <c r="P180" s="181">
        <f t="shared" si="182"/>
        <v>0</v>
      </c>
      <c r="Q180" s="181">
        <f t="shared" si="182"/>
        <v>0</v>
      </c>
      <c r="R180" s="181">
        <f t="shared" si="182"/>
        <v>0</v>
      </c>
      <c r="S180" s="181">
        <f t="shared" ref="S180:Z210" si="183">R180</f>
        <v>0</v>
      </c>
      <c r="T180" s="181">
        <f t="shared" si="183"/>
        <v>0</v>
      </c>
      <c r="U180" s="181">
        <f t="shared" si="183"/>
        <v>0</v>
      </c>
      <c r="V180" s="181">
        <f t="shared" si="183"/>
        <v>0</v>
      </c>
      <c r="W180" s="181">
        <f t="shared" si="183"/>
        <v>0</v>
      </c>
      <c r="X180" s="181">
        <f t="shared" si="183"/>
        <v>0</v>
      </c>
      <c r="Y180" s="181">
        <f t="shared" si="183"/>
        <v>0</v>
      </c>
      <c r="Z180" s="181">
        <f t="shared" si="183"/>
        <v>0</v>
      </c>
      <c r="AA180" s="181">
        <f t="shared" ref="S180:AF195" si="184">Z180</f>
        <v>0</v>
      </c>
      <c r="AB180" s="181">
        <f t="shared" si="184"/>
        <v>0</v>
      </c>
      <c r="AC180" s="181">
        <f t="shared" si="184"/>
        <v>0</v>
      </c>
      <c r="AD180" s="181">
        <f t="shared" si="184"/>
        <v>0</v>
      </c>
      <c r="AE180" s="181">
        <f t="shared" si="184"/>
        <v>0</v>
      </c>
      <c r="AF180" s="194">
        <f t="shared" si="184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182"/>
        <v>0</v>
      </c>
      <c r="D181" s="183">
        <f t="shared" si="182"/>
        <v>0</v>
      </c>
      <c r="E181" s="183">
        <f t="shared" si="182"/>
        <v>0</v>
      </c>
      <c r="F181" s="183">
        <f t="shared" si="182"/>
        <v>0</v>
      </c>
      <c r="G181" s="183">
        <f t="shared" si="182"/>
        <v>0</v>
      </c>
      <c r="H181" s="183">
        <f t="shared" si="182"/>
        <v>0</v>
      </c>
      <c r="I181" s="183">
        <f t="shared" si="182"/>
        <v>0</v>
      </c>
      <c r="J181" s="183">
        <f t="shared" si="182"/>
        <v>0</v>
      </c>
      <c r="K181" s="183">
        <f t="shared" si="182"/>
        <v>0</v>
      </c>
      <c r="L181" s="183">
        <f t="shared" si="182"/>
        <v>0</v>
      </c>
      <c r="M181" s="183">
        <f t="shared" si="182"/>
        <v>0</v>
      </c>
      <c r="N181" s="183">
        <f t="shared" si="182"/>
        <v>0</v>
      </c>
      <c r="O181" s="183">
        <f t="shared" si="182"/>
        <v>0</v>
      </c>
      <c r="P181" s="183">
        <f t="shared" si="182"/>
        <v>0</v>
      </c>
      <c r="Q181" s="183">
        <f t="shared" si="182"/>
        <v>0</v>
      </c>
      <c r="R181" s="183">
        <f t="shared" si="182"/>
        <v>0</v>
      </c>
      <c r="S181" s="183">
        <f t="shared" si="183"/>
        <v>0</v>
      </c>
      <c r="T181" s="183">
        <f t="shared" si="183"/>
        <v>0</v>
      </c>
      <c r="U181" s="183">
        <f t="shared" si="183"/>
        <v>0</v>
      </c>
      <c r="V181" s="183">
        <f t="shared" si="183"/>
        <v>0</v>
      </c>
      <c r="W181" s="183">
        <f t="shared" si="183"/>
        <v>0</v>
      </c>
      <c r="X181" s="183">
        <f t="shared" si="183"/>
        <v>0</v>
      </c>
      <c r="Y181" s="183">
        <f t="shared" si="183"/>
        <v>0</v>
      </c>
      <c r="Z181" s="183">
        <f t="shared" si="183"/>
        <v>0</v>
      </c>
      <c r="AA181" s="183">
        <f t="shared" si="184"/>
        <v>0</v>
      </c>
      <c r="AB181" s="183">
        <f t="shared" si="184"/>
        <v>0</v>
      </c>
      <c r="AC181" s="183">
        <f t="shared" si="184"/>
        <v>0</v>
      </c>
      <c r="AD181" s="183">
        <f t="shared" si="184"/>
        <v>0</v>
      </c>
      <c r="AE181" s="183">
        <f t="shared" si="184"/>
        <v>0</v>
      </c>
      <c r="AF181" s="196">
        <f t="shared" si="184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182"/>
        <v>0</v>
      </c>
      <c r="D182" s="183">
        <f t="shared" si="182"/>
        <v>0</v>
      </c>
      <c r="E182" s="183">
        <f t="shared" si="182"/>
        <v>0</v>
      </c>
      <c r="F182" s="183">
        <f t="shared" si="182"/>
        <v>0</v>
      </c>
      <c r="G182" s="183">
        <f t="shared" si="182"/>
        <v>0</v>
      </c>
      <c r="H182" s="183">
        <f t="shared" si="182"/>
        <v>0</v>
      </c>
      <c r="I182" s="183">
        <f t="shared" si="182"/>
        <v>0</v>
      </c>
      <c r="J182" s="183">
        <f t="shared" si="182"/>
        <v>0</v>
      </c>
      <c r="K182" s="183">
        <f t="shared" si="182"/>
        <v>0</v>
      </c>
      <c r="L182" s="183">
        <f t="shared" si="182"/>
        <v>0</v>
      </c>
      <c r="M182" s="183">
        <f t="shared" si="182"/>
        <v>0</v>
      </c>
      <c r="N182" s="183">
        <f t="shared" si="182"/>
        <v>0</v>
      </c>
      <c r="O182" s="183">
        <f t="shared" si="182"/>
        <v>0</v>
      </c>
      <c r="P182" s="183">
        <f t="shared" si="182"/>
        <v>0</v>
      </c>
      <c r="Q182" s="183">
        <f t="shared" si="182"/>
        <v>0</v>
      </c>
      <c r="R182" s="183">
        <f t="shared" si="182"/>
        <v>0</v>
      </c>
      <c r="S182" s="183">
        <f t="shared" si="183"/>
        <v>0</v>
      </c>
      <c r="T182" s="183">
        <f t="shared" si="183"/>
        <v>0</v>
      </c>
      <c r="U182" s="183">
        <f t="shared" si="183"/>
        <v>0</v>
      </c>
      <c r="V182" s="183">
        <f t="shared" si="183"/>
        <v>0</v>
      </c>
      <c r="W182" s="183">
        <f t="shared" si="183"/>
        <v>0</v>
      </c>
      <c r="X182" s="183">
        <f t="shared" si="183"/>
        <v>0</v>
      </c>
      <c r="Y182" s="183">
        <f t="shared" si="183"/>
        <v>0</v>
      </c>
      <c r="Z182" s="183">
        <f t="shared" si="183"/>
        <v>0</v>
      </c>
      <c r="AA182" s="183">
        <f t="shared" si="184"/>
        <v>0</v>
      </c>
      <c r="AB182" s="183">
        <f t="shared" si="184"/>
        <v>0</v>
      </c>
      <c r="AC182" s="183">
        <f t="shared" si="184"/>
        <v>0</v>
      </c>
      <c r="AD182" s="183">
        <f t="shared" si="184"/>
        <v>0</v>
      </c>
      <c r="AE182" s="183">
        <f t="shared" si="184"/>
        <v>0</v>
      </c>
      <c r="AF182" s="196">
        <f t="shared" si="184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182"/>
        <v>0</v>
      </c>
      <c r="D183" s="183">
        <f t="shared" si="182"/>
        <v>0</v>
      </c>
      <c r="E183" s="183">
        <f t="shared" si="182"/>
        <v>0</v>
      </c>
      <c r="F183" s="183">
        <f t="shared" si="182"/>
        <v>0</v>
      </c>
      <c r="G183" s="183">
        <f t="shared" si="182"/>
        <v>0</v>
      </c>
      <c r="H183" s="183">
        <f t="shared" si="182"/>
        <v>0</v>
      </c>
      <c r="I183" s="183">
        <f t="shared" si="182"/>
        <v>0</v>
      </c>
      <c r="J183" s="183">
        <f t="shared" si="182"/>
        <v>0</v>
      </c>
      <c r="K183" s="183">
        <f t="shared" si="182"/>
        <v>0</v>
      </c>
      <c r="L183" s="183">
        <f t="shared" si="182"/>
        <v>0</v>
      </c>
      <c r="M183" s="183">
        <f t="shared" si="182"/>
        <v>0</v>
      </c>
      <c r="N183" s="183">
        <f t="shared" si="182"/>
        <v>0</v>
      </c>
      <c r="O183" s="183">
        <f t="shared" si="182"/>
        <v>0</v>
      </c>
      <c r="P183" s="183">
        <f t="shared" si="182"/>
        <v>0</v>
      </c>
      <c r="Q183" s="183">
        <f t="shared" si="182"/>
        <v>0</v>
      </c>
      <c r="R183" s="183">
        <f t="shared" si="182"/>
        <v>0</v>
      </c>
      <c r="S183" s="183">
        <f t="shared" si="183"/>
        <v>0</v>
      </c>
      <c r="T183" s="183">
        <f t="shared" si="183"/>
        <v>0</v>
      </c>
      <c r="U183" s="183">
        <f t="shared" si="183"/>
        <v>0</v>
      </c>
      <c r="V183" s="183">
        <f t="shared" si="183"/>
        <v>0</v>
      </c>
      <c r="W183" s="183">
        <f t="shared" si="183"/>
        <v>0</v>
      </c>
      <c r="X183" s="183">
        <f t="shared" si="183"/>
        <v>0</v>
      </c>
      <c r="Y183" s="183">
        <f t="shared" si="183"/>
        <v>0</v>
      </c>
      <c r="Z183" s="183">
        <f t="shared" si="183"/>
        <v>0</v>
      </c>
      <c r="AA183" s="183">
        <f t="shared" si="184"/>
        <v>0</v>
      </c>
      <c r="AB183" s="183">
        <f t="shared" si="184"/>
        <v>0</v>
      </c>
      <c r="AC183" s="183">
        <f t="shared" si="184"/>
        <v>0</v>
      </c>
      <c r="AD183" s="183">
        <f t="shared" si="184"/>
        <v>0</v>
      </c>
      <c r="AE183" s="183">
        <f t="shared" si="184"/>
        <v>0</v>
      </c>
      <c r="AF183" s="196">
        <f t="shared" si="184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182"/>
        <v>0</v>
      </c>
      <c r="D184" s="183">
        <f t="shared" si="182"/>
        <v>0</v>
      </c>
      <c r="E184" s="183">
        <f t="shared" si="182"/>
        <v>0</v>
      </c>
      <c r="F184" s="183">
        <f t="shared" si="182"/>
        <v>0</v>
      </c>
      <c r="G184" s="183">
        <f t="shared" si="182"/>
        <v>0</v>
      </c>
      <c r="H184" s="183">
        <f t="shared" si="182"/>
        <v>0</v>
      </c>
      <c r="I184" s="183">
        <f t="shared" si="182"/>
        <v>0</v>
      </c>
      <c r="J184" s="183">
        <f t="shared" si="182"/>
        <v>0</v>
      </c>
      <c r="K184" s="183">
        <f t="shared" si="182"/>
        <v>0</v>
      </c>
      <c r="L184" s="183">
        <f t="shared" si="182"/>
        <v>0</v>
      </c>
      <c r="M184" s="183">
        <f t="shared" si="182"/>
        <v>0</v>
      </c>
      <c r="N184" s="183">
        <f t="shared" si="182"/>
        <v>0</v>
      </c>
      <c r="O184" s="183">
        <f t="shared" si="182"/>
        <v>0</v>
      </c>
      <c r="P184" s="183">
        <f t="shared" si="182"/>
        <v>0</v>
      </c>
      <c r="Q184" s="183">
        <f t="shared" si="182"/>
        <v>0</v>
      </c>
      <c r="R184" s="183">
        <f t="shared" si="182"/>
        <v>0</v>
      </c>
      <c r="S184" s="183">
        <f t="shared" si="183"/>
        <v>0</v>
      </c>
      <c r="T184" s="183">
        <f t="shared" si="183"/>
        <v>0</v>
      </c>
      <c r="U184" s="183">
        <f t="shared" si="183"/>
        <v>0</v>
      </c>
      <c r="V184" s="183">
        <f t="shared" si="183"/>
        <v>0</v>
      </c>
      <c r="W184" s="183">
        <f t="shared" si="183"/>
        <v>0</v>
      </c>
      <c r="X184" s="183">
        <f t="shared" si="183"/>
        <v>0</v>
      </c>
      <c r="Y184" s="183">
        <f t="shared" si="183"/>
        <v>0</v>
      </c>
      <c r="Z184" s="183">
        <f t="shared" si="183"/>
        <v>0</v>
      </c>
      <c r="AA184" s="183">
        <f t="shared" si="184"/>
        <v>0</v>
      </c>
      <c r="AB184" s="183">
        <f t="shared" si="184"/>
        <v>0</v>
      </c>
      <c r="AC184" s="183">
        <f t="shared" si="184"/>
        <v>0</v>
      </c>
      <c r="AD184" s="183">
        <f t="shared" si="184"/>
        <v>0</v>
      </c>
      <c r="AE184" s="183">
        <f t="shared" si="184"/>
        <v>0</v>
      </c>
      <c r="AF184" s="196">
        <f t="shared" si="184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182"/>
        <v>0</v>
      </c>
      <c r="D185" s="183">
        <f t="shared" si="182"/>
        <v>0</v>
      </c>
      <c r="E185" s="183">
        <f t="shared" si="182"/>
        <v>0</v>
      </c>
      <c r="F185" s="183">
        <f t="shared" si="182"/>
        <v>0</v>
      </c>
      <c r="G185" s="183">
        <f t="shared" si="182"/>
        <v>0</v>
      </c>
      <c r="H185" s="183">
        <f t="shared" si="182"/>
        <v>0</v>
      </c>
      <c r="I185" s="183">
        <f t="shared" si="182"/>
        <v>0</v>
      </c>
      <c r="J185" s="183">
        <f t="shared" si="182"/>
        <v>0</v>
      </c>
      <c r="K185" s="183">
        <f t="shared" si="182"/>
        <v>0</v>
      </c>
      <c r="L185" s="183">
        <f t="shared" si="182"/>
        <v>0</v>
      </c>
      <c r="M185" s="183">
        <f t="shared" si="182"/>
        <v>0</v>
      </c>
      <c r="N185" s="183">
        <f t="shared" si="182"/>
        <v>0</v>
      </c>
      <c r="O185" s="183">
        <f t="shared" si="182"/>
        <v>0</v>
      </c>
      <c r="P185" s="183">
        <f t="shared" si="182"/>
        <v>0</v>
      </c>
      <c r="Q185" s="183">
        <f t="shared" si="182"/>
        <v>0</v>
      </c>
      <c r="R185" s="183">
        <f t="shared" si="182"/>
        <v>0</v>
      </c>
      <c r="S185" s="183">
        <f t="shared" si="183"/>
        <v>0</v>
      </c>
      <c r="T185" s="183">
        <f t="shared" si="183"/>
        <v>0</v>
      </c>
      <c r="U185" s="183">
        <f t="shared" si="183"/>
        <v>0</v>
      </c>
      <c r="V185" s="183">
        <f t="shared" si="183"/>
        <v>0</v>
      </c>
      <c r="W185" s="183">
        <f t="shared" si="183"/>
        <v>0</v>
      </c>
      <c r="X185" s="183">
        <f t="shared" si="183"/>
        <v>0</v>
      </c>
      <c r="Y185" s="183">
        <f t="shared" si="183"/>
        <v>0</v>
      </c>
      <c r="Z185" s="183">
        <f t="shared" si="183"/>
        <v>0</v>
      </c>
      <c r="AA185" s="183">
        <f t="shared" si="184"/>
        <v>0</v>
      </c>
      <c r="AB185" s="183">
        <f t="shared" si="184"/>
        <v>0</v>
      </c>
      <c r="AC185" s="183">
        <f t="shared" si="184"/>
        <v>0</v>
      </c>
      <c r="AD185" s="183">
        <f t="shared" si="184"/>
        <v>0</v>
      </c>
      <c r="AE185" s="183">
        <f t="shared" si="184"/>
        <v>0</v>
      </c>
      <c r="AF185" s="196">
        <f t="shared" si="184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182"/>
        <v>0</v>
      </c>
      <c r="D186" s="183">
        <f t="shared" si="182"/>
        <v>0</v>
      </c>
      <c r="E186" s="183">
        <f t="shared" si="182"/>
        <v>0</v>
      </c>
      <c r="F186" s="183">
        <f t="shared" si="182"/>
        <v>0</v>
      </c>
      <c r="G186" s="183">
        <f t="shared" si="182"/>
        <v>0</v>
      </c>
      <c r="H186" s="183">
        <f t="shared" si="182"/>
        <v>0</v>
      </c>
      <c r="I186" s="183">
        <f t="shared" si="182"/>
        <v>0</v>
      </c>
      <c r="J186" s="183">
        <f t="shared" si="182"/>
        <v>0</v>
      </c>
      <c r="K186" s="183">
        <f t="shared" si="182"/>
        <v>0</v>
      </c>
      <c r="L186" s="183">
        <f t="shared" si="182"/>
        <v>0</v>
      </c>
      <c r="M186" s="183">
        <f t="shared" si="182"/>
        <v>0</v>
      </c>
      <c r="N186" s="183">
        <f t="shared" si="182"/>
        <v>0</v>
      </c>
      <c r="O186" s="183">
        <f t="shared" si="182"/>
        <v>0</v>
      </c>
      <c r="P186" s="183">
        <f t="shared" si="182"/>
        <v>0</v>
      </c>
      <c r="Q186" s="183">
        <f t="shared" si="182"/>
        <v>0</v>
      </c>
      <c r="R186" s="183">
        <f t="shared" si="182"/>
        <v>0</v>
      </c>
      <c r="S186" s="183">
        <f t="shared" si="183"/>
        <v>0</v>
      </c>
      <c r="T186" s="183">
        <f t="shared" si="183"/>
        <v>0</v>
      </c>
      <c r="U186" s="183">
        <f t="shared" si="183"/>
        <v>0</v>
      </c>
      <c r="V186" s="183">
        <f t="shared" si="183"/>
        <v>0</v>
      </c>
      <c r="W186" s="183">
        <f t="shared" si="183"/>
        <v>0</v>
      </c>
      <c r="X186" s="183">
        <f t="shared" si="183"/>
        <v>0</v>
      </c>
      <c r="Y186" s="183">
        <f t="shared" si="183"/>
        <v>0</v>
      </c>
      <c r="Z186" s="183">
        <f t="shared" si="183"/>
        <v>0</v>
      </c>
      <c r="AA186" s="183">
        <f t="shared" si="184"/>
        <v>0</v>
      </c>
      <c r="AB186" s="183">
        <f t="shared" si="184"/>
        <v>0</v>
      </c>
      <c r="AC186" s="183">
        <f t="shared" si="184"/>
        <v>0</v>
      </c>
      <c r="AD186" s="183">
        <f t="shared" si="184"/>
        <v>0</v>
      </c>
      <c r="AE186" s="183">
        <f t="shared" si="184"/>
        <v>0</v>
      </c>
      <c r="AF186" s="196">
        <f t="shared" si="184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182"/>
        <v>0</v>
      </c>
      <c r="D187" s="183">
        <f t="shared" si="182"/>
        <v>0</v>
      </c>
      <c r="E187" s="183">
        <f t="shared" si="182"/>
        <v>0</v>
      </c>
      <c r="F187" s="183">
        <f t="shared" si="182"/>
        <v>0</v>
      </c>
      <c r="G187" s="183">
        <f t="shared" si="182"/>
        <v>0</v>
      </c>
      <c r="H187" s="183">
        <f t="shared" si="182"/>
        <v>0</v>
      </c>
      <c r="I187" s="183">
        <f t="shared" si="182"/>
        <v>0</v>
      </c>
      <c r="J187" s="183">
        <f t="shared" si="182"/>
        <v>0</v>
      </c>
      <c r="K187" s="183">
        <f t="shared" si="182"/>
        <v>0</v>
      </c>
      <c r="L187" s="183">
        <f t="shared" si="182"/>
        <v>0</v>
      </c>
      <c r="M187" s="183">
        <f t="shared" si="182"/>
        <v>0</v>
      </c>
      <c r="N187" s="183">
        <f t="shared" si="182"/>
        <v>0</v>
      </c>
      <c r="O187" s="183">
        <f t="shared" si="182"/>
        <v>0</v>
      </c>
      <c r="P187" s="183">
        <f t="shared" si="182"/>
        <v>0</v>
      </c>
      <c r="Q187" s="183">
        <f t="shared" si="182"/>
        <v>0</v>
      </c>
      <c r="R187" s="183">
        <f t="shared" si="182"/>
        <v>0</v>
      </c>
      <c r="S187" s="183">
        <f t="shared" si="183"/>
        <v>0</v>
      </c>
      <c r="T187" s="183">
        <f t="shared" si="183"/>
        <v>0</v>
      </c>
      <c r="U187" s="183">
        <f t="shared" si="183"/>
        <v>0</v>
      </c>
      <c r="V187" s="183">
        <f t="shared" si="183"/>
        <v>0</v>
      </c>
      <c r="W187" s="183">
        <f t="shared" si="183"/>
        <v>0</v>
      </c>
      <c r="X187" s="183">
        <f t="shared" si="183"/>
        <v>0</v>
      </c>
      <c r="Y187" s="183">
        <f t="shared" si="183"/>
        <v>0</v>
      </c>
      <c r="Z187" s="183">
        <f t="shared" si="183"/>
        <v>0</v>
      </c>
      <c r="AA187" s="183">
        <f t="shared" si="184"/>
        <v>0</v>
      </c>
      <c r="AB187" s="183">
        <f t="shared" si="184"/>
        <v>0</v>
      </c>
      <c r="AC187" s="183">
        <f t="shared" si="184"/>
        <v>0</v>
      </c>
      <c r="AD187" s="183">
        <f t="shared" si="184"/>
        <v>0</v>
      </c>
      <c r="AE187" s="183">
        <f t="shared" si="184"/>
        <v>0</v>
      </c>
      <c r="AF187" s="196">
        <f t="shared" si="184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182"/>
        <v>0</v>
      </c>
      <c r="D188" s="183">
        <f t="shared" si="182"/>
        <v>0</v>
      </c>
      <c r="E188" s="183">
        <f t="shared" si="182"/>
        <v>0</v>
      </c>
      <c r="F188" s="183">
        <f t="shared" si="182"/>
        <v>0</v>
      </c>
      <c r="G188" s="183">
        <f t="shared" si="182"/>
        <v>0</v>
      </c>
      <c r="H188" s="183">
        <f t="shared" si="182"/>
        <v>0</v>
      </c>
      <c r="I188" s="183">
        <f t="shared" si="182"/>
        <v>0</v>
      </c>
      <c r="J188" s="183">
        <f t="shared" si="182"/>
        <v>0</v>
      </c>
      <c r="K188" s="183">
        <f t="shared" si="182"/>
        <v>0</v>
      </c>
      <c r="L188" s="183">
        <f t="shared" si="182"/>
        <v>0</v>
      </c>
      <c r="M188" s="183">
        <f t="shared" si="182"/>
        <v>0</v>
      </c>
      <c r="N188" s="183">
        <f t="shared" si="182"/>
        <v>0</v>
      </c>
      <c r="O188" s="183">
        <f t="shared" si="182"/>
        <v>0</v>
      </c>
      <c r="P188" s="183">
        <f t="shared" si="182"/>
        <v>0</v>
      </c>
      <c r="Q188" s="183">
        <f t="shared" si="182"/>
        <v>0</v>
      </c>
      <c r="R188" s="183">
        <f t="shared" si="182"/>
        <v>0</v>
      </c>
      <c r="S188" s="183">
        <f t="shared" si="183"/>
        <v>0</v>
      </c>
      <c r="T188" s="183">
        <f t="shared" si="183"/>
        <v>0</v>
      </c>
      <c r="U188" s="183">
        <f t="shared" si="183"/>
        <v>0</v>
      </c>
      <c r="V188" s="183">
        <f t="shared" si="183"/>
        <v>0</v>
      </c>
      <c r="W188" s="183">
        <f t="shared" si="183"/>
        <v>0</v>
      </c>
      <c r="X188" s="183">
        <f t="shared" si="183"/>
        <v>0</v>
      </c>
      <c r="Y188" s="183">
        <f t="shared" si="183"/>
        <v>0</v>
      </c>
      <c r="Z188" s="183">
        <f t="shared" si="183"/>
        <v>0</v>
      </c>
      <c r="AA188" s="183">
        <f t="shared" si="184"/>
        <v>0</v>
      </c>
      <c r="AB188" s="183">
        <f t="shared" si="184"/>
        <v>0</v>
      </c>
      <c r="AC188" s="183">
        <f t="shared" si="184"/>
        <v>0</v>
      </c>
      <c r="AD188" s="183">
        <f t="shared" si="184"/>
        <v>0</v>
      </c>
      <c r="AE188" s="183">
        <f t="shared" si="184"/>
        <v>0</v>
      </c>
      <c r="AF188" s="196">
        <f t="shared" si="184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182"/>
        <v>0</v>
      </c>
      <c r="D189" s="183">
        <f t="shared" si="182"/>
        <v>0</v>
      </c>
      <c r="E189" s="183">
        <f t="shared" si="182"/>
        <v>0</v>
      </c>
      <c r="F189" s="183">
        <f t="shared" si="182"/>
        <v>0</v>
      </c>
      <c r="G189" s="183">
        <f t="shared" si="182"/>
        <v>0</v>
      </c>
      <c r="H189" s="183">
        <f t="shared" si="182"/>
        <v>0</v>
      </c>
      <c r="I189" s="183">
        <f t="shared" si="182"/>
        <v>0</v>
      </c>
      <c r="J189" s="183">
        <f t="shared" si="182"/>
        <v>0</v>
      </c>
      <c r="K189" s="183">
        <f t="shared" si="182"/>
        <v>0</v>
      </c>
      <c r="L189" s="183">
        <f t="shared" si="182"/>
        <v>0</v>
      </c>
      <c r="M189" s="183">
        <f t="shared" si="182"/>
        <v>0</v>
      </c>
      <c r="N189" s="183">
        <f t="shared" si="182"/>
        <v>0</v>
      </c>
      <c r="O189" s="183">
        <f t="shared" si="182"/>
        <v>0</v>
      </c>
      <c r="P189" s="183">
        <f t="shared" si="182"/>
        <v>0</v>
      </c>
      <c r="Q189" s="183">
        <f t="shared" si="182"/>
        <v>0</v>
      </c>
      <c r="R189" s="183">
        <f t="shared" si="182"/>
        <v>0</v>
      </c>
      <c r="S189" s="183">
        <f t="shared" si="183"/>
        <v>0</v>
      </c>
      <c r="T189" s="183">
        <f t="shared" si="183"/>
        <v>0</v>
      </c>
      <c r="U189" s="183">
        <f t="shared" si="183"/>
        <v>0</v>
      </c>
      <c r="V189" s="183">
        <f t="shared" si="183"/>
        <v>0</v>
      </c>
      <c r="W189" s="183">
        <f t="shared" si="183"/>
        <v>0</v>
      </c>
      <c r="X189" s="183">
        <f t="shared" si="183"/>
        <v>0</v>
      </c>
      <c r="Y189" s="183">
        <f t="shared" si="183"/>
        <v>0</v>
      </c>
      <c r="Z189" s="183">
        <f t="shared" si="183"/>
        <v>0</v>
      </c>
      <c r="AA189" s="183">
        <f t="shared" si="184"/>
        <v>0</v>
      </c>
      <c r="AB189" s="183">
        <f t="shared" si="184"/>
        <v>0</v>
      </c>
      <c r="AC189" s="183">
        <f t="shared" si="184"/>
        <v>0</v>
      </c>
      <c r="AD189" s="183">
        <f t="shared" si="184"/>
        <v>0</v>
      </c>
      <c r="AE189" s="183">
        <f t="shared" si="184"/>
        <v>0</v>
      </c>
      <c r="AF189" s="196">
        <f t="shared" si="184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182"/>
        <v>0</v>
      </c>
      <c r="D190" s="183">
        <f t="shared" si="182"/>
        <v>0</v>
      </c>
      <c r="E190" s="183">
        <f t="shared" si="182"/>
        <v>0</v>
      </c>
      <c r="F190" s="183">
        <f t="shared" si="182"/>
        <v>0</v>
      </c>
      <c r="G190" s="183">
        <f t="shared" si="182"/>
        <v>0</v>
      </c>
      <c r="H190" s="183">
        <f t="shared" si="182"/>
        <v>0</v>
      </c>
      <c r="I190" s="183">
        <f t="shared" si="182"/>
        <v>0</v>
      </c>
      <c r="J190" s="183">
        <f t="shared" si="182"/>
        <v>0</v>
      </c>
      <c r="K190" s="183">
        <f t="shared" si="182"/>
        <v>0</v>
      </c>
      <c r="L190" s="183">
        <f t="shared" si="182"/>
        <v>0</v>
      </c>
      <c r="M190" s="183">
        <f t="shared" si="182"/>
        <v>0</v>
      </c>
      <c r="N190" s="183">
        <f t="shared" si="182"/>
        <v>0</v>
      </c>
      <c r="O190" s="183">
        <f t="shared" si="182"/>
        <v>0</v>
      </c>
      <c r="P190" s="183">
        <f t="shared" si="182"/>
        <v>0</v>
      </c>
      <c r="Q190" s="183">
        <f t="shared" si="182"/>
        <v>0</v>
      </c>
      <c r="R190" s="183">
        <f t="shared" si="182"/>
        <v>0</v>
      </c>
      <c r="S190" s="183">
        <f t="shared" si="183"/>
        <v>0</v>
      </c>
      <c r="T190" s="183">
        <f t="shared" si="183"/>
        <v>0</v>
      </c>
      <c r="U190" s="183">
        <f t="shared" si="183"/>
        <v>0</v>
      </c>
      <c r="V190" s="183">
        <f t="shared" si="183"/>
        <v>0</v>
      </c>
      <c r="W190" s="183">
        <f t="shared" si="183"/>
        <v>0</v>
      </c>
      <c r="X190" s="183">
        <f t="shared" si="183"/>
        <v>0</v>
      </c>
      <c r="Y190" s="183">
        <f t="shared" si="183"/>
        <v>0</v>
      </c>
      <c r="Z190" s="183">
        <f t="shared" si="183"/>
        <v>0</v>
      </c>
      <c r="AA190" s="183">
        <f t="shared" si="184"/>
        <v>0</v>
      </c>
      <c r="AB190" s="183">
        <f t="shared" si="184"/>
        <v>0</v>
      </c>
      <c r="AC190" s="183">
        <f t="shared" si="184"/>
        <v>0</v>
      </c>
      <c r="AD190" s="183">
        <f t="shared" si="184"/>
        <v>0</v>
      </c>
      <c r="AE190" s="183">
        <f t="shared" si="184"/>
        <v>0</v>
      </c>
      <c r="AF190" s="196">
        <f t="shared" si="184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182"/>
        <v>0</v>
      </c>
      <c r="D191" s="183">
        <f t="shared" si="182"/>
        <v>0</v>
      </c>
      <c r="E191" s="183">
        <f t="shared" si="182"/>
        <v>0</v>
      </c>
      <c r="F191" s="183">
        <f t="shared" si="182"/>
        <v>0</v>
      </c>
      <c r="G191" s="183">
        <f t="shared" si="182"/>
        <v>0</v>
      </c>
      <c r="H191" s="183">
        <f t="shared" si="182"/>
        <v>0</v>
      </c>
      <c r="I191" s="183">
        <f t="shared" si="182"/>
        <v>0</v>
      </c>
      <c r="J191" s="183">
        <f t="shared" si="182"/>
        <v>0</v>
      </c>
      <c r="K191" s="183">
        <f t="shared" si="182"/>
        <v>0</v>
      </c>
      <c r="L191" s="183">
        <f t="shared" si="182"/>
        <v>0</v>
      </c>
      <c r="M191" s="183">
        <f t="shared" si="182"/>
        <v>0</v>
      </c>
      <c r="N191" s="183">
        <f t="shared" si="182"/>
        <v>0</v>
      </c>
      <c r="O191" s="183">
        <f t="shared" si="182"/>
        <v>0</v>
      </c>
      <c r="P191" s="183">
        <f t="shared" si="182"/>
        <v>0</v>
      </c>
      <c r="Q191" s="183">
        <f t="shared" si="182"/>
        <v>0</v>
      </c>
      <c r="R191" s="183">
        <f t="shared" si="182"/>
        <v>0</v>
      </c>
      <c r="S191" s="183">
        <f t="shared" si="183"/>
        <v>0</v>
      </c>
      <c r="T191" s="183">
        <f t="shared" si="183"/>
        <v>0</v>
      </c>
      <c r="U191" s="183">
        <f t="shared" si="183"/>
        <v>0</v>
      </c>
      <c r="V191" s="183">
        <f t="shared" si="183"/>
        <v>0</v>
      </c>
      <c r="W191" s="183">
        <f t="shared" si="183"/>
        <v>0</v>
      </c>
      <c r="X191" s="183">
        <f t="shared" si="183"/>
        <v>0</v>
      </c>
      <c r="Y191" s="183">
        <f t="shared" si="183"/>
        <v>0</v>
      </c>
      <c r="Z191" s="183">
        <f t="shared" si="183"/>
        <v>0</v>
      </c>
      <c r="AA191" s="183">
        <f t="shared" si="184"/>
        <v>0</v>
      </c>
      <c r="AB191" s="183">
        <f t="shared" si="184"/>
        <v>0</v>
      </c>
      <c r="AC191" s="183">
        <f t="shared" si="184"/>
        <v>0</v>
      </c>
      <c r="AD191" s="183">
        <f t="shared" si="184"/>
        <v>0</v>
      </c>
      <c r="AE191" s="183">
        <f t="shared" si="184"/>
        <v>0</v>
      </c>
      <c r="AF191" s="196">
        <f t="shared" si="184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182"/>
        <v>0</v>
      </c>
      <c r="D192" s="183">
        <f t="shared" si="182"/>
        <v>0</v>
      </c>
      <c r="E192" s="183">
        <f t="shared" si="182"/>
        <v>0</v>
      </c>
      <c r="F192" s="183">
        <f t="shared" si="182"/>
        <v>0</v>
      </c>
      <c r="G192" s="183">
        <f t="shared" si="182"/>
        <v>0</v>
      </c>
      <c r="H192" s="183">
        <f t="shared" si="182"/>
        <v>0</v>
      </c>
      <c r="I192" s="183">
        <f t="shared" si="182"/>
        <v>0</v>
      </c>
      <c r="J192" s="183">
        <f t="shared" si="182"/>
        <v>0</v>
      </c>
      <c r="K192" s="183">
        <f t="shared" si="182"/>
        <v>0</v>
      </c>
      <c r="L192" s="183">
        <f t="shared" si="182"/>
        <v>0</v>
      </c>
      <c r="M192" s="183">
        <f t="shared" si="182"/>
        <v>0</v>
      </c>
      <c r="N192" s="183">
        <f t="shared" si="182"/>
        <v>0</v>
      </c>
      <c r="O192" s="183">
        <f t="shared" si="182"/>
        <v>0</v>
      </c>
      <c r="P192" s="183">
        <f t="shared" si="182"/>
        <v>0</v>
      </c>
      <c r="Q192" s="183">
        <f t="shared" si="182"/>
        <v>0</v>
      </c>
      <c r="R192" s="183">
        <f t="shared" si="182"/>
        <v>0</v>
      </c>
      <c r="S192" s="183">
        <f t="shared" si="183"/>
        <v>0</v>
      </c>
      <c r="T192" s="183">
        <f t="shared" si="183"/>
        <v>0</v>
      </c>
      <c r="U192" s="183">
        <f t="shared" si="183"/>
        <v>0</v>
      </c>
      <c r="V192" s="183">
        <f t="shared" si="183"/>
        <v>0</v>
      </c>
      <c r="W192" s="183">
        <f t="shared" si="183"/>
        <v>0</v>
      </c>
      <c r="X192" s="183">
        <f t="shared" si="183"/>
        <v>0</v>
      </c>
      <c r="Y192" s="183">
        <f t="shared" si="183"/>
        <v>0</v>
      </c>
      <c r="Z192" s="183">
        <f t="shared" si="183"/>
        <v>0</v>
      </c>
      <c r="AA192" s="183">
        <f t="shared" si="184"/>
        <v>0</v>
      </c>
      <c r="AB192" s="183">
        <f t="shared" si="184"/>
        <v>0</v>
      </c>
      <c r="AC192" s="183">
        <f t="shared" si="184"/>
        <v>0</v>
      </c>
      <c r="AD192" s="183">
        <f t="shared" si="184"/>
        <v>0</v>
      </c>
      <c r="AE192" s="183">
        <f t="shared" si="184"/>
        <v>0</v>
      </c>
      <c r="AF192" s="196">
        <f t="shared" si="184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182"/>
        <v>0</v>
      </c>
      <c r="D193" s="183">
        <f t="shared" si="182"/>
        <v>0</v>
      </c>
      <c r="E193" s="183">
        <f t="shared" si="182"/>
        <v>0</v>
      </c>
      <c r="F193" s="183">
        <f t="shared" si="182"/>
        <v>0</v>
      </c>
      <c r="G193" s="183">
        <f t="shared" si="182"/>
        <v>0</v>
      </c>
      <c r="H193" s="183">
        <f t="shared" si="182"/>
        <v>0</v>
      </c>
      <c r="I193" s="183">
        <f t="shared" si="182"/>
        <v>0</v>
      </c>
      <c r="J193" s="183">
        <f t="shared" si="182"/>
        <v>0</v>
      </c>
      <c r="K193" s="183">
        <f t="shared" si="182"/>
        <v>0</v>
      </c>
      <c r="L193" s="183">
        <f t="shared" si="182"/>
        <v>0</v>
      </c>
      <c r="M193" s="183">
        <f t="shared" si="182"/>
        <v>0</v>
      </c>
      <c r="N193" s="183">
        <f t="shared" si="182"/>
        <v>0</v>
      </c>
      <c r="O193" s="183">
        <f t="shared" si="182"/>
        <v>0</v>
      </c>
      <c r="P193" s="183">
        <f t="shared" si="182"/>
        <v>0</v>
      </c>
      <c r="Q193" s="183">
        <f t="shared" si="182"/>
        <v>0</v>
      </c>
      <c r="R193" s="183">
        <f t="shared" si="182"/>
        <v>0</v>
      </c>
      <c r="S193" s="183">
        <f t="shared" si="183"/>
        <v>0</v>
      </c>
      <c r="T193" s="183">
        <f t="shared" si="183"/>
        <v>0</v>
      </c>
      <c r="U193" s="183">
        <f t="shared" si="183"/>
        <v>0</v>
      </c>
      <c r="V193" s="183">
        <f t="shared" si="183"/>
        <v>0</v>
      </c>
      <c r="W193" s="183">
        <f t="shared" si="183"/>
        <v>0</v>
      </c>
      <c r="X193" s="183">
        <f t="shared" si="183"/>
        <v>0</v>
      </c>
      <c r="Y193" s="183">
        <f t="shared" si="183"/>
        <v>0</v>
      </c>
      <c r="Z193" s="183">
        <f t="shared" si="183"/>
        <v>0</v>
      </c>
      <c r="AA193" s="183">
        <f t="shared" si="184"/>
        <v>0</v>
      </c>
      <c r="AB193" s="183">
        <f t="shared" si="184"/>
        <v>0</v>
      </c>
      <c r="AC193" s="183">
        <f t="shared" si="184"/>
        <v>0</v>
      </c>
      <c r="AD193" s="183">
        <f t="shared" si="184"/>
        <v>0</v>
      </c>
      <c r="AE193" s="183">
        <f t="shared" si="184"/>
        <v>0</v>
      </c>
      <c r="AF193" s="196">
        <f t="shared" si="184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182"/>
        <v>0</v>
      </c>
      <c r="D194" s="183">
        <f t="shared" si="182"/>
        <v>0</v>
      </c>
      <c r="E194" s="183">
        <f t="shared" si="182"/>
        <v>0</v>
      </c>
      <c r="F194" s="183">
        <f t="shared" si="182"/>
        <v>0</v>
      </c>
      <c r="G194" s="183">
        <f t="shared" si="182"/>
        <v>0</v>
      </c>
      <c r="H194" s="183">
        <f t="shared" si="182"/>
        <v>0</v>
      </c>
      <c r="I194" s="183">
        <f t="shared" si="182"/>
        <v>0</v>
      </c>
      <c r="J194" s="183">
        <f t="shared" si="182"/>
        <v>0</v>
      </c>
      <c r="K194" s="183">
        <f t="shared" si="182"/>
        <v>0</v>
      </c>
      <c r="L194" s="183">
        <f t="shared" si="182"/>
        <v>0</v>
      </c>
      <c r="M194" s="183">
        <f t="shared" si="182"/>
        <v>0</v>
      </c>
      <c r="N194" s="183">
        <f t="shared" si="182"/>
        <v>0</v>
      </c>
      <c r="O194" s="183">
        <f t="shared" si="182"/>
        <v>0</v>
      </c>
      <c r="P194" s="183">
        <f t="shared" si="182"/>
        <v>0</v>
      </c>
      <c r="Q194" s="183">
        <f t="shared" si="182"/>
        <v>0</v>
      </c>
      <c r="R194" s="183">
        <f t="shared" si="182"/>
        <v>0</v>
      </c>
      <c r="S194" s="183">
        <f t="shared" si="183"/>
        <v>0</v>
      </c>
      <c r="T194" s="183">
        <f t="shared" si="183"/>
        <v>0</v>
      </c>
      <c r="U194" s="183">
        <f t="shared" si="183"/>
        <v>0</v>
      </c>
      <c r="V194" s="183">
        <f t="shared" si="183"/>
        <v>0</v>
      </c>
      <c r="W194" s="183">
        <f t="shared" si="183"/>
        <v>0</v>
      </c>
      <c r="X194" s="183">
        <f t="shared" si="183"/>
        <v>0</v>
      </c>
      <c r="Y194" s="183">
        <f t="shared" si="183"/>
        <v>0</v>
      </c>
      <c r="Z194" s="183">
        <f t="shared" si="183"/>
        <v>0</v>
      </c>
      <c r="AA194" s="183">
        <f t="shared" si="184"/>
        <v>0</v>
      </c>
      <c r="AB194" s="183">
        <f t="shared" si="184"/>
        <v>0</v>
      </c>
      <c r="AC194" s="183">
        <f t="shared" si="184"/>
        <v>0</v>
      </c>
      <c r="AD194" s="183">
        <f t="shared" si="184"/>
        <v>0</v>
      </c>
      <c r="AE194" s="183">
        <f t="shared" si="184"/>
        <v>0</v>
      </c>
      <c r="AF194" s="196">
        <f t="shared" si="184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182"/>
        <v>0</v>
      </c>
      <c r="D195" s="183">
        <f t="shared" si="182"/>
        <v>0</v>
      </c>
      <c r="E195" s="183">
        <f t="shared" si="182"/>
        <v>0</v>
      </c>
      <c r="F195" s="183">
        <f t="shared" si="182"/>
        <v>0</v>
      </c>
      <c r="G195" s="183">
        <f t="shared" si="182"/>
        <v>0</v>
      </c>
      <c r="H195" s="183">
        <f t="shared" si="182"/>
        <v>0</v>
      </c>
      <c r="I195" s="183">
        <f t="shared" si="182"/>
        <v>0</v>
      </c>
      <c r="J195" s="183">
        <f t="shared" si="182"/>
        <v>0</v>
      </c>
      <c r="K195" s="183">
        <f t="shared" si="182"/>
        <v>0</v>
      </c>
      <c r="L195" s="183">
        <f t="shared" si="182"/>
        <v>0</v>
      </c>
      <c r="M195" s="183">
        <f t="shared" si="182"/>
        <v>0</v>
      </c>
      <c r="N195" s="183">
        <f t="shared" si="182"/>
        <v>0</v>
      </c>
      <c r="O195" s="183">
        <f t="shared" si="182"/>
        <v>0</v>
      </c>
      <c r="P195" s="183">
        <f t="shared" si="182"/>
        <v>0</v>
      </c>
      <c r="Q195" s="183">
        <f t="shared" si="182"/>
        <v>0</v>
      </c>
      <c r="R195" s="183">
        <f t="shared" ref="R195:AF236" si="185">Q195</f>
        <v>0</v>
      </c>
      <c r="S195" s="183">
        <f t="shared" si="183"/>
        <v>0</v>
      </c>
      <c r="T195" s="183">
        <f t="shared" si="183"/>
        <v>0</v>
      </c>
      <c r="U195" s="183">
        <f t="shared" si="183"/>
        <v>0</v>
      </c>
      <c r="V195" s="183">
        <f t="shared" si="183"/>
        <v>0</v>
      </c>
      <c r="W195" s="183">
        <f t="shared" si="183"/>
        <v>0</v>
      </c>
      <c r="X195" s="183">
        <f t="shared" si="183"/>
        <v>0</v>
      </c>
      <c r="Y195" s="183">
        <f t="shared" si="183"/>
        <v>0</v>
      </c>
      <c r="Z195" s="183">
        <f t="shared" si="183"/>
        <v>0</v>
      </c>
      <c r="AA195" s="183">
        <f t="shared" si="185"/>
        <v>0</v>
      </c>
      <c r="AB195" s="183">
        <f t="shared" si="185"/>
        <v>0</v>
      </c>
      <c r="AC195" s="183">
        <f t="shared" si="185"/>
        <v>0</v>
      </c>
      <c r="AD195" s="183">
        <f t="shared" si="185"/>
        <v>0</v>
      </c>
      <c r="AE195" s="183">
        <f t="shared" si="185"/>
        <v>0</v>
      </c>
      <c r="AF195" s="196">
        <f t="shared" si="185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37" si="186">B196</f>
        <v>0</v>
      </c>
      <c r="D196" s="183">
        <f t="shared" si="186"/>
        <v>0</v>
      </c>
      <c r="E196" s="183">
        <f t="shared" si="186"/>
        <v>0</v>
      </c>
      <c r="F196" s="183">
        <f t="shared" si="186"/>
        <v>0</v>
      </c>
      <c r="G196" s="183">
        <f t="shared" si="186"/>
        <v>0</v>
      </c>
      <c r="H196" s="183">
        <f t="shared" si="186"/>
        <v>0</v>
      </c>
      <c r="I196" s="183">
        <f t="shared" si="186"/>
        <v>0</v>
      </c>
      <c r="J196" s="183">
        <f t="shared" si="186"/>
        <v>0</v>
      </c>
      <c r="K196" s="183">
        <f t="shared" si="186"/>
        <v>0</v>
      </c>
      <c r="L196" s="183">
        <f t="shared" si="186"/>
        <v>0</v>
      </c>
      <c r="M196" s="183">
        <f t="shared" si="186"/>
        <v>0</v>
      </c>
      <c r="N196" s="183">
        <f t="shared" si="186"/>
        <v>0</v>
      </c>
      <c r="O196" s="183">
        <f t="shared" si="186"/>
        <v>0</v>
      </c>
      <c r="P196" s="183">
        <f t="shared" si="186"/>
        <v>0</v>
      </c>
      <c r="Q196" s="183">
        <f t="shared" si="186"/>
        <v>0</v>
      </c>
      <c r="R196" s="183">
        <f t="shared" si="186"/>
        <v>0</v>
      </c>
      <c r="S196" s="183">
        <f t="shared" si="183"/>
        <v>0</v>
      </c>
      <c r="T196" s="183">
        <f t="shared" si="183"/>
        <v>0</v>
      </c>
      <c r="U196" s="183">
        <f t="shared" si="183"/>
        <v>0</v>
      </c>
      <c r="V196" s="183">
        <f t="shared" si="183"/>
        <v>0</v>
      </c>
      <c r="W196" s="183">
        <f t="shared" si="183"/>
        <v>0</v>
      </c>
      <c r="X196" s="183">
        <f t="shared" si="183"/>
        <v>0</v>
      </c>
      <c r="Y196" s="183">
        <f t="shared" si="183"/>
        <v>0</v>
      </c>
      <c r="Z196" s="183">
        <f t="shared" si="183"/>
        <v>0</v>
      </c>
      <c r="AA196" s="183">
        <f t="shared" si="185"/>
        <v>0</v>
      </c>
      <c r="AB196" s="183">
        <f t="shared" si="185"/>
        <v>0</v>
      </c>
      <c r="AC196" s="183">
        <f t="shared" si="185"/>
        <v>0</v>
      </c>
      <c r="AD196" s="183">
        <f t="shared" si="185"/>
        <v>0</v>
      </c>
      <c r="AE196" s="183">
        <f t="shared" si="185"/>
        <v>0</v>
      </c>
      <c r="AF196" s="196">
        <f t="shared" si="185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186"/>
        <v>0</v>
      </c>
      <c r="D197" s="183">
        <f t="shared" si="186"/>
        <v>0</v>
      </c>
      <c r="E197" s="183">
        <f t="shared" si="186"/>
        <v>0</v>
      </c>
      <c r="F197" s="183">
        <f t="shared" si="186"/>
        <v>0</v>
      </c>
      <c r="G197" s="183">
        <f t="shared" si="186"/>
        <v>0</v>
      </c>
      <c r="H197" s="183">
        <f t="shared" si="186"/>
        <v>0</v>
      </c>
      <c r="I197" s="183">
        <f t="shared" si="186"/>
        <v>0</v>
      </c>
      <c r="J197" s="183">
        <f t="shared" si="186"/>
        <v>0</v>
      </c>
      <c r="K197" s="183">
        <f t="shared" si="186"/>
        <v>0</v>
      </c>
      <c r="L197" s="183">
        <f t="shared" si="186"/>
        <v>0</v>
      </c>
      <c r="M197" s="183">
        <f t="shared" si="186"/>
        <v>0</v>
      </c>
      <c r="N197" s="183">
        <f t="shared" si="186"/>
        <v>0</v>
      </c>
      <c r="O197" s="183">
        <f t="shared" si="186"/>
        <v>0</v>
      </c>
      <c r="P197" s="183">
        <f t="shared" si="186"/>
        <v>0</v>
      </c>
      <c r="Q197" s="183">
        <f t="shared" si="186"/>
        <v>0</v>
      </c>
      <c r="R197" s="183">
        <f t="shared" si="186"/>
        <v>0</v>
      </c>
      <c r="S197" s="183">
        <f t="shared" si="183"/>
        <v>0</v>
      </c>
      <c r="T197" s="183">
        <f t="shared" si="183"/>
        <v>0</v>
      </c>
      <c r="U197" s="183">
        <f t="shared" si="183"/>
        <v>0</v>
      </c>
      <c r="V197" s="183">
        <f t="shared" si="183"/>
        <v>0</v>
      </c>
      <c r="W197" s="183">
        <f t="shared" si="183"/>
        <v>0</v>
      </c>
      <c r="X197" s="183">
        <f t="shared" si="183"/>
        <v>0</v>
      </c>
      <c r="Y197" s="183">
        <f t="shared" si="183"/>
        <v>0</v>
      </c>
      <c r="Z197" s="183">
        <f t="shared" si="183"/>
        <v>0</v>
      </c>
      <c r="AA197" s="183">
        <f t="shared" si="185"/>
        <v>0</v>
      </c>
      <c r="AB197" s="183">
        <f t="shared" si="185"/>
        <v>0</v>
      </c>
      <c r="AC197" s="183">
        <f t="shared" si="185"/>
        <v>0</v>
      </c>
      <c r="AD197" s="183">
        <f t="shared" si="185"/>
        <v>0</v>
      </c>
      <c r="AE197" s="183">
        <f t="shared" si="185"/>
        <v>0</v>
      </c>
      <c r="AF197" s="196">
        <f t="shared" si="185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186"/>
        <v>0</v>
      </c>
      <c r="D198" s="183">
        <f t="shared" si="186"/>
        <v>0</v>
      </c>
      <c r="E198" s="183">
        <f t="shared" si="186"/>
        <v>0</v>
      </c>
      <c r="F198" s="183">
        <f t="shared" si="186"/>
        <v>0</v>
      </c>
      <c r="G198" s="183">
        <f t="shared" si="186"/>
        <v>0</v>
      </c>
      <c r="H198" s="183">
        <f t="shared" si="186"/>
        <v>0</v>
      </c>
      <c r="I198" s="183">
        <f t="shared" si="186"/>
        <v>0</v>
      </c>
      <c r="J198" s="183">
        <f t="shared" si="186"/>
        <v>0</v>
      </c>
      <c r="K198" s="183">
        <f t="shared" si="186"/>
        <v>0</v>
      </c>
      <c r="L198" s="183">
        <f t="shared" si="186"/>
        <v>0</v>
      </c>
      <c r="M198" s="183">
        <f t="shared" si="186"/>
        <v>0</v>
      </c>
      <c r="N198" s="183">
        <f t="shared" si="186"/>
        <v>0</v>
      </c>
      <c r="O198" s="183">
        <f t="shared" si="186"/>
        <v>0</v>
      </c>
      <c r="P198" s="183">
        <f t="shared" si="186"/>
        <v>0</v>
      </c>
      <c r="Q198" s="183">
        <f t="shared" si="186"/>
        <v>0</v>
      </c>
      <c r="R198" s="183">
        <f t="shared" si="186"/>
        <v>0</v>
      </c>
      <c r="S198" s="183">
        <f t="shared" si="183"/>
        <v>0</v>
      </c>
      <c r="T198" s="183">
        <f t="shared" si="183"/>
        <v>0</v>
      </c>
      <c r="U198" s="183">
        <f t="shared" si="183"/>
        <v>0</v>
      </c>
      <c r="V198" s="183">
        <f t="shared" si="183"/>
        <v>0</v>
      </c>
      <c r="W198" s="183">
        <f t="shared" si="183"/>
        <v>0</v>
      </c>
      <c r="X198" s="183">
        <f t="shared" si="183"/>
        <v>0</v>
      </c>
      <c r="Y198" s="183">
        <f t="shared" si="183"/>
        <v>0</v>
      </c>
      <c r="Z198" s="183">
        <f t="shared" si="183"/>
        <v>0</v>
      </c>
      <c r="AA198" s="183">
        <f t="shared" si="185"/>
        <v>0</v>
      </c>
      <c r="AB198" s="183">
        <f t="shared" si="185"/>
        <v>0</v>
      </c>
      <c r="AC198" s="183">
        <f t="shared" si="185"/>
        <v>0</v>
      </c>
      <c r="AD198" s="183">
        <f t="shared" si="185"/>
        <v>0</v>
      </c>
      <c r="AE198" s="183">
        <f t="shared" si="185"/>
        <v>0</v>
      </c>
      <c r="AF198" s="196">
        <f t="shared" si="185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186"/>
        <v>0</v>
      </c>
      <c r="D199" s="183">
        <f t="shared" si="186"/>
        <v>0</v>
      </c>
      <c r="E199" s="183">
        <f t="shared" si="186"/>
        <v>0</v>
      </c>
      <c r="F199" s="183">
        <f t="shared" si="186"/>
        <v>0</v>
      </c>
      <c r="G199" s="183">
        <f t="shared" si="186"/>
        <v>0</v>
      </c>
      <c r="H199" s="183">
        <f t="shared" si="186"/>
        <v>0</v>
      </c>
      <c r="I199" s="183">
        <f t="shared" si="186"/>
        <v>0</v>
      </c>
      <c r="J199" s="183">
        <f t="shared" si="186"/>
        <v>0</v>
      </c>
      <c r="K199" s="183">
        <f t="shared" si="186"/>
        <v>0</v>
      </c>
      <c r="L199" s="183">
        <f t="shared" si="186"/>
        <v>0</v>
      </c>
      <c r="M199" s="183">
        <f t="shared" si="186"/>
        <v>0</v>
      </c>
      <c r="N199" s="183">
        <f t="shared" si="186"/>
        <v>0</v>
      </c>
      <c r="O199" s="183">
        <f t="shared" si="186"/>
        <v>0</v>
      </c>
      <c r="P199" s="183">
        <f t="shared" si="186"/>
        <v>0</v>
      </c>
      <c r="Q199" s="183">
        <f t="shared" si="186"/>
        <v>0</v>
      </c>
      <c r="R199" s="183">
        <f t="shared" si="186"/>
        <v>0</v>
      </c>
      <c r="S199" s="183">
        <f t="shared" si="183"/>
        <v>0</v>
      </c>
      <c r="T199" s="183">
        <f t="shared" si="183"/>
        <v>0</v>
      </c>
      <c r="U199" s="183">
        <f t="shared" si="183"/>
        <v>0</v>
      </c>
      <c r="V199" s="183">
        <f t="shared" si="183"/>
        <v>0</v>
      </c>
      <c r="W199" s="183">
        <f t="shared" si="183"/>
        <v>0</v>
      </c>
      <c r="X199" s="183">
        <f t="shared" si="183"/>
        <v>0</v>
      </c>
      <c r="Y199" s="183">
        <f t="shared" si="183"/>
        <v>0</v>
      </c>
      <c r="Z199" s="183">
        <f t="shared" si="183"/>
        <v>0</v>
      </c>
      <c r="AA199" s="183">
        <f t="shared" si="185"/>
        <v>0</v>
      </c>
      <c r="AB199" s="183">
        <f t="shared" si="185"/>
        <v>0</v>
      </c>
      <c r="AC199" s="183">
        <f t="shared" si="185"/>
        <v>0</v>
      </c>
      <c r="AD199" s="183">
        <f t="shared" si="185"/>
        <v>0</v>
      </c>
      <c r="AE199" s="183">
        <f t="shared" si="185"/>
        <v>0</v>
      </c>
      <c r="AF199" s="196">
        <f t="shared" si="185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186"/>
        <v>0</v>
      </c>
      <c r="D200" s="183">
        <f t="shared" si="186"/>
        <v>0</v>
      </c>
      <c r="E200" s="183">
        <f t="shared" si="186"/>
        <v>0</v>
      </c>
      <c r="F200" s="183">
        <f t="shared" si="186"/>
        <v>0</v>
      </c>
      <c r="G200" s="183">
        <f t="shared" si="186"/>
        <v>0</v>
      </c>
      <c r="H200" s="183">
        <f t="shared" si="186"/>
        <v>0</v>
      </c>
      <c r="I200" s="183">
        <f t="shared" si="186"/>
        <v>0</v>
      </c>
      <c r="J200" s="183">
        <f t="shared" si="186"/>
        <v>0</v>
      </c>
      <c r="K200" s="183">
        <f t="shared" si="186"/>
        <v>0</v>
      </c>
      <c r="L200" s="183">
        <f t="shared" si="186"/>
        <v>0</v>
      </c>
      <c r="M200" s="183">
        <f t="shared" si="186"/>
        <v>0</v>
      </c>
      <c r="N200" s="183">
        <f t="shared" si="186"/>
        <v>0</v>
      </c>
      <c r="O200" s="183">
        <f t="shared" si="186"/>
        <v>0</v>
      </c>
      <c r="P200" s="183">
        <f t="shared" si="186"/>
        <v>0</v>
      </c>
      <c r="Q200" s="183">
        <f t="shared" si="186"/>
        <v>0</v>
      </c>
      <c r="R200" s="183">
        <f t="shared" si="186"/>
        <v>0</v>
      </c>
      <c r="S200" s="183">
        <f t="shared" si="183"/>
        <v>0</v>
      </c>
      <c r="T200" s="183">
        <f t="shared" si="183"/>
        <v>0</v>
      </c>
      <c r="U200" s="183">
        <f t="shared" si="183"/>
        <v>0</v>
      </c>
      <c r="V200" s="183">
        <f t="shared" si="183"/>
        <v>0</v>
      </c>
      <c r="W200" s="183">
        <f t="shared" si="183"/>
        <v>0</v>
      </c>
      <c r="X200" s="183">
        <f t="shared" si="183"/>
        <v>0</v>
      </c>
      <c r="Y200" s="183">
        <f t="shared" si="183"/>
        <v>0</v>
      </c>
      <c r="Z200" s="183">
        <f t="shared" si="183"/>
        <v>0</v>
      </c>
      <c r="AA200" s="183">
        <f t="shared" si="185"/>
        <v>0</v>
      </c>
      <c r="AB200" s="183">
        <f t="shared" si="185"/>
        <v>0</v>
      </c>
      <c r="AC200" s="183">
        <f t="shared" si="185"/>
        <v>0</v>
      </c>
      <c r="AD200" s="183">
        <f t="shared" si="185"/>
        <v>0</v>
      </c>
      <c r="AE200" s="183">
        <f t="shared" si="185"/>
        <v>0</v>
      </c>
      <c r="AF200" s="196">
        <f t="shared" si="185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86"/>
        <v>0</v>
      </c>
      <c r="D201" s="183">
        <f t="shared" si="186"/>
        <v>0</v>
      </c>
      <c r="E201" s="183">
        <f t="shared" si="186"/>
        <v>0</v>
      </c>
      <c r="F201" s="183">
        <f t="shared" si="186"/>
        <v>0</v>
      </c>
      <c r="G201" s="183">
        <f t="shared" si="186"/>
        <v>0</v>
      </c>
      <c r="H201" s="183">
        <f t="shared" si="186"/>
        <v>0</v>
      </c>
      <c r="I201" s="183">
        <f t="shared" si="186"/>
        <v>0</v>
      </c>
      <c r="J201" s="183">
        <f t="shared" si="186"/>
        <v>0</v>
      </c>
      <c r="K201" s="183">
        <f t="shared" si="186"/>
        <v>0</v>
      </c>
      <c r="L201" s="183">
        <f t="shared" si="186"/>
        <v>0</v>
      </c>
      <c r="M201" s="183">
        <f t="shared" si="186"/>
        <v>0</v>
      </c>
      <c r="N201" s="183">
        <f t="shared" si="186"/>
        <v>0</v>
      </c>
      <c r="O201" s="183">
        <f t="shared" si="186"/>
        <v>0</v>
      </c>
      <c r="P201" s="183">
        <f t="shared" si="186"/>
        <v>0</v>
      </c>
      <c r="Q201" s="183">
        <f t="shared" si="186"/>
        <v>0</v>
      </c>
      <c r="R201" s="183">
        <f t="shared" si="186"/>
        <v>0</v>
      </c>
      <c r="S201" s="183">
        <f t="shared" si="183"/>
        <v>0</v>
      </c>
      <c r="T201" s="183">
        <f t="shared" si="183"/>
        <v>0</v>
      </c>
      <c r="U201" s="183">
        <f t="shared" si="183"/>
        <v>0</v>
      </c>
      <c r="V201" s="183">
        <f t="shared" si="183"/>
        <v>0</v>
      </c>
      <c r="W201" s="183">
        <f t="shared" si="183"/>
        <v>0</v>
      </c>
      <c r="X201" s="183">
        <f t="shared" si="183"/>
        <v>0</v>
      </c>
      <c r="Y201" s="183">
        <f t="shared" si="183"/>
        <v>0</v>
      </c>
      <c r="Z201" s="183">
        <f t="shared" si="183"/>
        <v>0</v>
      </c>
      <c r="AA201" s="183">
        <f t="shared" si="185"/>
        <v>0</v>
      </c>
      <c r="AB201" s="183">
        <f t="shared" si="185"/>
        <v>0</v>
      </c>
      <c r="AC201" s="183">
        <f t="shared" si="185"/>
        <v>0</v>
      </c>
      <c r="AD201" s="183">
        <f t="shared" si="185"/>
        <v>0</v>
      </c>
      <c r="AE201" s="183">
        <f t="shared" si="185"/>
        <v>0</v>
      </c>
      <c r="AF201" s="196">
        <f t="shared" si="185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86"/>
        <v>0</v>
      </c>
      <c r="D202" s="183">
        <f t="shared" si="186"/>
        <v>0</v>
      </c>
      <c r="E202" s="183">
        <f t="shared" si="186"/>
        <v>0</v>
      </c>
      <c r="F202" s="183">
        <f t="shared" si="186"/>
        <v>0</v>
      </c>
      <c r="G202" s="183">
        <f t="shared" si="186"/>
        <v>0</v>
      </c>
      <c r="H202" s="183">
        <f t="shared" si="186"/>
        <v>0</v>
      </c>
      <c r="I202" s="183">
        <f t="shared" si="186"/>
        <v>0</v>
      </c>
      <c r="J202" s="183">
        <f t="shared" si="186"/>
        <v>0</v>
      </c>
      <c r="K202" s="183">
        <f t="shared" si="186"/>
        <v>0</v>
      </c>
      <c r="L202" s="183">
        <f t="shared" si="186"/>
        <v>0</v>
      </c>
      <c r="M202" s="183">
        <f t="shared" si="186"/>
        <v>0</v>
      </c>
      <c r="N202" s="183">
        <f t="shared" si="186"/>
        <v>0</v>
      </c>
      <c r="O202" s="183">
        <f t="shared" si="186"/>
        <v>0</v>
      </c>
      <c r="P202" s="183">
        <f t="shared" si="186"/>
        <v>0</v>
      </c>
      <c r="Q202" s="183">
        <f t="shared" si="186"/>
        <v>0</v>
      </c>
      <c r="R202" s="183">
        <f t="shared" si="186"/>
        <v>0</v>
      </c>
      <c r="S202" s="183">
        <f t="shared" si="183"/>
        <v>0</v>
      </c>
      <c r="T202" s="183">
        <f t="shared" si="183"/>
        <v>0</v>
      </c>
      <c r="U202" s="183">
        <f t="shared" si="183"/>
        <v>0</v>
      </c>
      <c r="V202" s="183">
        <f t="shared" si="183"/>
        <v>0</v>
      </c>
      <c r="W202" s="183">
        <f t="shared" si="183"/>
        <v>0</v>
      </c>
      <c r="X202" s="183">
        <f t="shared" si="183"/>
        <v>0</v>
      </c>
      <c r="Y202" s="183">
        <f t="shared" si="183"/>
        <v>0</v>
      </c>
      <c r="Z202" s="183">
        <f t="shared" si="183"/>
        <v>0</v>
      </c>
      <c r="AA202" s="183">
        <f t="shared" si="185"/>
        <v>0</v>
      </c>
      <c r="AB202" s="183">
        <f t="shared" si="185"/>
        <v>0</v>
      </c>
      <c r="AC202" s="183">
        <f t="shared" si="185"/>
        <v>0</v>
      </c>
      <c r="AD202" s="183">
        <f t="shared" si="185"/>
        <v>0</v>
      </c>
      <c r="AE202" s="183">
        <f t="shared" si="185"/>
        <v>0</v>
      </c>
      <c r="AF202" s="196">
        <f t="shared" si="185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86"/>
        <v>0</v>
      </c>
      <c r="D203" s="183">
        <f t="shared" si="186"/>
        <v>0</v>
      </c>
      <c r="E203" s="183">
        <f t="shared" si="186"/>
        <v>0</v>
      </c>
      <c r="F203" s="183">
        <f t="shared" si="186"/>
        <v>0</v>
      </c>
      <c r="G203" s="183">
        <f t="shared" si="186"/>
        <v>0</v>
      </c>
      <c r="H203" s="183">
        <f t="shared" si="186"/>
        <v>0</v>
      </c>
      <c r="I203" s="183">
        <f t="shared" si="186"/>
        <v>0</v>
      </c>
      <c r="J203" s="183">
        <f t="shared" si="186"/>
        <v>0</v>
      </c>
      <c r="K203" s="183">
        <f t="shared" si="186"/>
        <v>0</v>
      </c>
      <c r="L203" s="183">
        <f t="shared" si="186"/>
        <v>0</v>
      </c>
      <c r="M203" s="183">
        <f t="shared" si="186"/>
        <v>0</v>
      </c>
      <c r="N203" s="183">
        <f t="shared" si="186"/>
        <v>0</v>
      </c>
      <c r="O203" s="183">
        <f t="shared" si="186"/>
        <v>0</v>
      </c>
      <c r="P203" s="183">
        <f t="shared" si="186"/>
        <v>0</v>
      </c>
      <c r="Q203" s="183">
        <f t="shared" si="186"/>
        <v>0</v>
      </c>
      <c r="R203" s="183">
        <f t="shared" si="186"/>
        <v>0</v>
      </c>
      <c r="S203" s="183">
        <f t="shared" si="183"/>
        <v>0</v>
      </c>
      <c r="T203" s="183">
        <f t="shared" si="183"/>
        <v>0</v>
      </c>
      <c r="U203" s="183">
        <f t="shared" si="183"/>
        <v>0</v>
      </c>
      <c r="V203" s="183">
        <f t="shared" si="183"/>
        <v>0</v>
      </c>
      <c r="W203" s="183">
        <f t="shared" si="183"/>
        <v>0</v>
      </c>
      <c r="X203" s="183">
        <f t="shared" si="183"/>
        <v>0</v>
      </c>
      <c r="Y203" s="183">
        <f t="shared" si="183"/>
        <v>0</v>
      </c>
      <c r="Z203" s="183">
        <f t="shared" si="183"/>
        <v>0</v>
      </c>
      <c r="AA203" s="183">
        <f t="shared" si="185"/>
        <v>0</v>
      </c>
      <c r="AB203" s="183">
        <f t="shared" si="185"/>
        <v>0</v>
      </c>
      <c r="AC203" s="183">
        <f t="shared" si="185"/>
        <v>0</v>
      </c>
      <c r="AD203" s="183">
        <f t="shared" si="185"/>
        <v>0</v>
      </c>
      <c r="AE203" s="183">
        <f t="shared" si="185"/>
        <v>0</v>
      </c>
      <c r="AF203" s="196">
        <f t="shared" si="185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86"/>
        <v>0</v>
      </c>
      <c r="D204" s="183">
        <f t="shared" si="186"/>
        <v>0</v>
      </c>
      <c r="E204" s="183">
        <f t="shared" si="186"/>
        <v>0</v>
      </c>
      <c r="F204" s="183">
        <f t="shared" si="186"/>
        <v>0</v>
      </c>
      <c r="G204" s="183">
        <f t="shared" si="186"/>
        <v>0</v>
      </c>
      <c r="H204" s="183">
        <f t="shared" si="186"/>
        <v>0</v>
      </c>
      <c r="I204" s="183">
        <f t="shared" si="186"/>
        <v>0</v>
      </c>
      <c r="J204" s="183">
        <f t="shared" si="186"/>
        <v>0</v>
      </c>
      <c r="K204" s="183">
        <f t="shared" si="186"/>
        <v>0</v>
      </c>
      <c r="L204" s="183">
        <f t="shared" si="186"/>
        <v>0</v>
      </c>
      <c r="M204" s="183">
        <f t="shared" si="186"/>
        <v>0</v>
      </c>
      <c r="N204" s="183">
        <f t="shared" si="186"/>
        <v>0</v>
      </c>
      <c r="O204" s="183">
        <f t="shared" si="186"/>
        <v>0</v>
      </c>
      <c r="P204" s="183">
        <f t="shared" si="186"/>
        <v>0</v>
      </c>
      <c r="Q204" s="183">
        <f t="shared" si="186"/>
        <v>0</v>
      </c>
      <c r="R204" s="183">
        <f t="shared" si="186"/>
        <v>0</v>
      </c>
      <c r="S204" s="183">
        <f t="shared" si="183"/>
        <v>0</v>
      </c>
      <c r="T204" s="183">
        <f t="shared" si="183"/>
        <v>0</v>
      </c>
      <c r="U204" s="183">
        <f t="shared" si="183"/>
        <v>0</v>
      </c>
      <c r="V204" s="183">
        <f t="shared" si="183"/>
        <v>0</v>
      </c>
      <c r="W204" s="183">
        <f t="shared" si="183"/>
        <v>0</v>
      </c>
      <c r="X204" s="183">
        <f t="shared" si="183"/>
        <v>0</v>
      </c>
      <c r="Y204" s="183">
        <f t="shared" si="183"/>
        <v>0</v>
      </c>
      <c r="Z204" s="183">
        <f t="shared" si="183"/>
        <v>0</v>
      </c>
      <c r="AA204" s="183">
        <f t="shared" si="185"/>
        <v>0</v>
      </c>
      <c r="AB204" s="183">
        <f t="shared" si="185"/>
        <v>0</v>
      </c>
      <c r="AC204" s="183">
        <f t="shared" si="185"/>
        <v>0</v>
      </c>
      <c r="AD204" s="183">
        <f t="shared" si="185"/>
        <v>0</v>
      </c>
      <c r="AE204" s="183">
        <f t="shared" si="185"/>
        <v>0</v>
      </c>
      <c r="AF204" s="196">
        <f t="shared" si="185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86"/>
        <v>0</v>
      </c>
      <c r="D205" s="183">
        <f t="shared" si="186"/>
        <v>0</v>
      </c>
      <c r="E205" s="183">
        <f t="shared" si="186"/>
        <v>0</v>
      </c>
      <c r="F205" s="183">
        <f t="shared" si="186"/>
        <v>0</v>
      </c>
      <c r="G205" s="183">
        <f t="shared" si="186"/>
        <v>0</v>
      </c>
      <c r="H205" s="183">
        <f t="shared" si="186"/>
        <v>0</v>
      </c>
      <c r="I205" s="183">
        <f t="shared" si="186"/>
        <v>0</v>
      </c>
      <c r="J205" s="183">
        <f t="shared" si="186"/>
        <v>0</v>
      </c>
      <c r="K205" s="183">
        <f t="shared" si="186"/>
        <v>0</v>
      </c>
      <c r="L205" s="183">
        <f t="shared" si="186"/>
        <v>0</v>
      </c>
      <c r="M205" s="183">
        <f t="shared" si="186"/>
        <v>0</v>
      </c>
      <c r="N205" s="183">
        <f t="shared" si="186"/>
        <v>0</v>
      </c>
      <c r="O205" s="183">
        <f t="shared" si="186"/>
        <v>0</v>
      </c>
      <c r="P205" s="183">
        <f t="shared" si="186"/>
        <v>0</v>
      </c>
      <c r="Q205" s="183">
        <f t="shared" si="186"/>
        <v>0</v>
      </c>
      <c r="R205" s="183">
        <f t="shared" si="186"/>
        <v>0</v>
      </c>
      <c r="S205" s="183">
        <f t="shared" si="183"/>
        <v>0</v>
      </c>
      <c r="T205" s="183">
        <f t="shared" si="183"/>
        <v>0</v>
      </c>
      <c r="U205" s="183">
        <f t="shared" si="183"/>
        <v>0</v>
      </c>
      <c r="V205" s="183">
        <f t="shared" si="183"/>
        <v>0</v>
      </c>
      <c r="W205" s="183">
        <f t="shared" si="183"/>
        <v>0</v>
      </c>
      <c r="X205" s="183">
        <f t="shared" si="183"/>
        <v>0</v>
      </c>
      <c r="Y205" s="183">
        <f t="shared" si="183"/>
        <v>0</v>
      </c>
      <c r="Z205" s="183">
        <f t="shared" si="183"/>
        <v>0</v>
      </c>
      <c r="AA205" s="183">
        <f t="shared" si="185"/>
        <v>0</v>
      </c>
      <c r="AB205" s="183">
        <f t="shared" si="185"/>
        <v>0</v>
      </c>
      <c r="AC205" s="183">
        <f t="shared" si="185"/>
        <v>0</v>
      </c>
      <c r="AD205" s="183">
        <f t="shared" si="185"/>
        <v>0</v>
      </c>
      <c r="AE205" s="183">
        <f t="shared" si="185"/>
        <v>0</v>
      </c>
      <c r="AF205" s="196">
        <f t="shared" si="185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86"/>
        <v>0</v>
      </c>
      <c r="D206" s="183">
        <f t="shared" si="186"/>
        <v>0</v>
      </c>
      <c r="E206" s="183">
        <f t="shared" si="186"/>
        <v>0</v>
      </c>
      <c r="F206" s="183">
        <f t="shared" si="186"/>
        <v>0</v>
      </c>
      <c r="G206" s="183">
        <f t="shared" si="186"/>
        <v>0</v>
      </c>
      <c r="H206" s="183">
        <f t="shared" si="186"/>
        <v>0</v>
      </c>
      <c r="I206" s="183">
        <f t="shared" si="186"/>
        <v>0</v>
      </c>
      <c r="J206" s="183">
        <f t="shared" si="186"/>
        <v>0</v>
      </c>
      <c r="K206" s="183">
        <f t="shared" si="186"/>
        <v>0</v>
      </c>
      <c r="L206" s="183">
        <f t="shared" si="186"/>
        <v>0</v>
      </c>
      <c r="M206" s="183">
        <f t="shared" si="186"/>
        <v>0</v>
      </c>
      <c r="N206" s="183">
        <f t="shared" si="186"/>
        <v>0</v>
      </c>
      <c r="O206" s="183">
        <f t="shared" si="186"/>
        <v>0</v>
      </c>
      <c r="P206" s="183">
        <f t="shared" si="186"/>
        <v>0</v>
      </c>
      <c r="Q206" s="183">
        <f t="shared" si="186"/>
        <v>0</v>
      </c>
      <c r="R206" s="183">
        <f t="shared" si="186"/>
        <v>0</v>
      </c>
      <c r="S206" s="183">
        <f t="shared" si="183"/>
        <v>0</v>
      </c>
      <c r="T206" s="183">
        <f t="shared" si="183"/>
        <v>0</v>
      </c>
      <c r="U206" s="183">
        <f t="shared" si="183"/>
        <v>0</v>
      </c>
      <c r="V206" s="183">
        <f t="shared" si="183"/>
        <v>0</v>
      </c>
      <c r="W206" s="183">
        <f t="shared" si="183"/>
        <v>0</v>
      </c>
      <c r="X206" s="183">
        <f t="shared" si="183"/>
        <v>0</v>
      </c>
      <c r="Y206" s="183">
        <f t="shared" si="183"/>
        <v>0</v>
      </c>
      <c r="Z206" s="183">
        <f t="shared" si="183"/>
        <v>0</v>
      </c>
      <c r="AA206" s="183">
        <f t="shared" si="185"/>
        <v>0</v>
      </c>
      <c r="AB206" s="183">
        <f t="shared" si="185"/>
        <v>0</v>
      </c>
      <c r="AC206" s="183">
        <f t="shared" si="185"/>
        <v>0</v>
      </c>
      <c r="AD206" s="183">
        <f t="shared" si="185"/>
        <v>0</v>
      </c>
      <c r="AE206" s="183">
        <f t="shared" si="185"/>
        <v>0</v>
      </c>
      <c r="AF206" s="196">
        <f t="shared" si="185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86"/>
        <v>0</v>
      </c>
      <c r="D207" s="183">
        <f t="shared" si="186"/>
        <v>0</v>
      </c>
      <c r="E207" s="183">
        <f t="shared" si="186"/>
        <v>0</v>
      </c>
      <c r="F207" s="183">
        <f t="shared" si="186"/>
        <v>0</v>
      </c>
      <c r="G207" s="183">
        <f t="shared" si="186"/>
        <v>0</v>
      </c>
      <c r="H207" s="183">
        <f t="shared" si="186"/>
        <v>0</v>
      </c>
      <c r="I207" s="183">
        <f t="shared" si="186"/>
        <v>0</v>
      </c>
      <c r="J207" s="183">
        <f t="shared" si="186"/>
        <v>0</v>
      </c>
      <c r="K207" s="183">
        <f t="shared" si="186"/>
        <v>0</v>
      </c>
      <c r="L207" s="183">
        <f t="shared" si="186"/>
        <v>0</v>
      </c>
      <c r="M207" s="183">
        <f t="shared" si="186"/>
        <v>0</v>
      </c>
      <c r="N207" s="183">
        <f t="shared" si="186"/>
        <v>0</v>
      </c>
      <c r="O207" s="183">
        <f t="shared" si="186"/>
        <v>0</v>
      </c>
      <c r="P207" s="183">
        <f t="shared" si="186"/>
        <v>0</v>
      </c>
      <c r="Q207" s="183">
        <f t="shared" si="186"/>
        <v>0</v>
      </c>
      <c r="R207" s="183">
        <f t="shared" si="186"/>
        <v>0</v>
      </c>
      <c r="S207" s="183">
        <f t="shared" si="183"/>
        <v>0</v>
      </c>
      <c r="T207" s="183">
        <f t="shared" si="183"/>
        <v>0</v>
      </c>
      <c r="U207" s="183">
        <f t="shared" si="183"/>
        <v>0</v>
      </c>
      <c r="V207" s="183">
        <f t="shared" si="183"/>
        <v>0</v>
      </c>
      <c r="W207" s="183">
        <f t="shared" si="183"/>
        <v>0</v>
      </c>
      <c r="X207" s="183">
        <f t="shared" si="183"/>
        <v>0</v>
      </c>
      <c r="Y207" s="183">
        <f t="shared" si="183"/>
        <v>0</v>
      </c>
      <c r="Z207" s="183">
        <f t="shared" si="183"/>
        <v>0</v>
      </c>
      <c r="AA207" s="183">
        <f t="shared" si="185"/>
        <v>0</v>
      </c>
      <c r="AB207" s="183">
        <f t="shared" si="185"/>
        <v>0</v>
      </c>
      <c r="AC207" s="183">
        <f t="shared" si="185"/>
        <v>0</v>
      </c>
      <c r="AD207" s="183">
        <f t="shared" si="185"/>
        <v>0</v>
      </c>
      <c r="AE207" s="183">
        <f t="shared" si="185"/>
        <v>0</v>
      </c>
      <c r="AF207" s="196">
        <f t="shared" si="185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86"/>
        <v>0</v>
      </c>
      <c r="D208" s="183">
        <f t="shared" si="186"/>
        <v>0</v>
      </c>
      <c r="E208" s="183">
        <f t="shared" si="186"/>
        <v>0</v>
      </c>
      <c r="F208" s="183">
        <f t="shared" si="186"/>
        <v>0</v>
      </c>
      <c r="G208" s="183">
        <f t="shared" si="186"/>
        <v>0</v>
      </c>
      <c r="H208" s="183">
        <f t="shared" si="186"/>
        <v>0</v>
      </c>
      <c r="I208" s="183">
        <f t="shared" si="186"/>
        <v>0</v>
      </c>
      <c r="J208" s="183">
        <f t="shared" si="186"/>
        <v>0</v>
      </c>
      <c r="K208" s="183">
        <f t="shared" si="186"/>
        <v>0</v>
      </c>
      <c r="L208" s="183">
        <f t="shared" si="186"/>
        <v>0</v>
      </c>
      <c r="M208" s="183">
        <f t="shared" si="186"/>
        <v>0</v>
      </c>
      <c r="N208" s="183">
        <f t="shared" si="186"/>
        <v>0</v>
      </c>
      <c r="O208" s="183">
        <f t="shared" si="186"/>
        <v>0</v>
      </c>
      <c r="P208" s="183">
        <f t="shared" si="186"/>
        <v>0</v>
      </c>
      <c r="Q208" s="183">
        <f t="shared" si="186"/>
        <v>0</v>
      </c>
      <c r="R208" s="183">
        <f t="shared" si="186"/>
        <v>0</v>
      </c>
      <c r="S208" s="183">
        <f t="shared" si="183"/>
        <v>0</v>
      </c>
      <c r="T208" s="183">
        <f t="shared" si="183"/>
        <v>0</v>
      </c>
      <c r="U208" s="183">
        <f t="shared" si="183"/>
        <v>0</v>
      </c>
      <c r="V208" s="183">
        <f t="shared" si="183"/>
        <v>0</v>
      </c>
      <c r="W208" s="183">
        <f t="shared" si="183"/>
        <v>0</v>
      </c>
      <c r="X208" s="183">
        <f t="shared" si="183"/>
        <v>0</v>
      </c>
      <c r="Y208" s="183">
        <f t="shared" si="183"/>
        <v>0</v>
      </c>
      <c r="Z208" s="183">
        <f t="shared" si="183"/>
        <v>0</v>
      </c>
      <c r="AA208" s="183">
        <f t="shared" si="185"/>
        <v>0</v>
      </c>
      <c r="AB208" s="183">
        <f t="shared" si="185"/>
        <v>0</v>
      </c>
      <c r="AC208" s="183">
        <f t="shared" si="185"/>
        <v>0</v>
      </c>
      <c r="AD208" s="183">
        <f t="shared" si="185"/>
        <v>0</v>
      </c>
      <c r="AE208" s="183">
        <f t="shared" si="185"/>
        <v>0</v>
      </c>
      <c r="AF208" s="196">
        <f t="shared" si="185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86"/>
        <v>0</v>
      </c>
      <c r="D209" s="183">
        <f t="shared" si="186"/>
        <v>0</v>
      </c>
      <c r="E209" s="183">
        <f t="shared" si="186"/>
        <v>0</v>
      </c>
      <c r="F209" s="183">
        <f t="shared" si="186"/>
        <v>0</v>
      </c>
      <c r="G209" s="183">
        <f t="shared" si="186"/>
        <v>0</v>
      </c>
      <c r="H209" s="183">
        <f t="shared" si="186"/>
        <v>0</v>
      </c>
      <c r="I209" s="183">
        <f t="shared" si="186"/>
        <v>0</v>
      </c>
      <c r="J209" s="183">
        <f t="shared" si="186"/>
        <v>0</v>
      </c>
      <c r="K209" s="183">
        <f t="shared" si="186"/>
        <v>0</v>
      </c>
      <c r="L209" s="183">
        <f t="shared" si="186"/>
        <v>0</v>
      </c>
      <c r="M209" s="183">
        <f t="shared" si="186"/>
        <v>0</v>
      </c>
      <c r="N209" s="183">
        <f t="shared" si="186"/>
        <v>0</v>
      </c>
      <c r="O209" s="183">
        <f t="shared" si="186"/>
        <v>0</v>
      </c>
      <c r="P209" s="183">
        <f t="shared" si="186"/>
        <v>0</v>
      </c>
      <c r="Q209" s="183">
        <f t="shared" si="186"/>
        <v>0</v>
      </c>
      <c r="R209" s="183">
        <f t="shared" si="186"/>
        <v>0</v>
      </c>
      <c r="S209" s="183">
        <f t="shared" si="183"/>
        <v>0</v>
      </c>
      <c r="T209" s="183">
        <f t="shared" si="183"/>
        <v>0</v>
      </c>
      <c r="U209" s="183">
        <f t="shared" si="183"/>
        <v>0</v>
      </c>
      <c r="V209" s="183">
        <f t="shared" si="183"/>
        <v>0</v>
      </c>
      <c r="W209" s="183">
        <f t="shared" si="183"/>
        <v>0</v>
      </c>
      <c r="X209" s="183">
        <f t="shared" si="183"/>
        <v>0</v>
      </c>
      <c r="Y209" s="183">
        <f t="shared" si="183"/>
        <v>0</v>
      </c>
      <c r="Z209" s="183">
        <f t="shared" si="183"/>
        <v>0</v>
      </c>
      <c r="AA209" s="183">
        <f t="shared" si="185"/>
        <v>0</v>
      </c>
      <c r="AB209" s="183">
        <f t="shared" si="185"/>
        <v>0</v>
      </c>
      <c r="AC209" s="183">
        <f t="shared" si="185"/>
        <v>0</v>
      </c>
      <c r="AD209" s="183">
        <f t="shared" si="185"/>
        <v>0</v>
      </c>
      <c r="AE209" s="183">
        <f t="shared" si="185"/>
        <v>0</v>
      </c>
      <c r="AF209" s="196">
        <f t="shared" si="185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86"/>
        <v>0</v>
      </c>
      <c r="D210" s="183">
        <f t="shared" si="186"/>
        <v>0</v>
      </c>
      <c r="E210" s="183">
        <f t="shared" si="186"/>
        <v>0</v>
      </c>
      <c r="F210" s="183">
        <f t="shared" si="186"/>
        <v>0</v>
      </c>
      <c r="G210" s="183">
        <f t="shared" si="186"/>
        <v>0</v>
      </c>
      <c r="H210" s="183">
        <f t="shared" si="186"/>
        <v>0</v>
      </c>
      <c r="I210" s="183">
        <f t="shared" si="186"/>
        <v>0</v>
      </c>
      <c r="J210" s="183">
        <f t="shared" si="186"/>
        <v>0</v>
      </c>
      <c r="K210" s="183">
        <f t="shared" si="186"/>
        <v>0</v>
      </c>
      <c r="L210" s="183">
        <f t="shared" si="186"/>
        <v>0</v>
      </c>
      <c r="M210" s="183">
        <f t="shared" si="186"/>
        <v>0</v>
      </c>
      <c r="N210" s="183">
        <f t="shared" si="186"/>
        <v>0</v>
      </c>
      <c r="O210" s="183">
        <f t="shared" si="186"/>
        <v>0</v>
      </c>
      <c r="P210" s="183">
        <f t="shared" si="186"/>
        <v>0</v>
      </c>
      <c r="Q210" s="183">
        <f t="shared" si="186"/>
        <v>0</v>
      </c>
      <c r="R210" s="183">
        <f t="shared" si="186"/>
        <v>0</v>
      </c>
      <c r="S210" s="183">
        <f t="shared" si="183"/>
        <v>0</v>
      </c>
      <c r="T210" s="183">
        <f t="shared" si="183"/>
        <v>0</v>
      </c>
      <c r="U210" s="183">
        <f t="shared" si="183"/>
        <v>0</v>
      </c>
      <c r="V210" s="183">
        <f t="shared" si="183"/>
        <v>0</v>
      </c>
      <c r="W210" s="183">
        <f t="shared" si="183"/>
        <v>0</v>
      </c>
      <c r="X210" s="183">
        <f t="shared" si="183"/>
        <v>0</v>
      </c>
      <c r="Y210" s="183">
        <f t="shared" si="183"/>
        <v>0</v>
      </c>
      <c r="Z210" s="183">
        <f t="shared" si="183"/>
        <v>0</v>
      </c>
      <c r="AA210" s="183">
        <f t="shared" si="185"/>
        <v>0</v>
      </c>
      <c r="AB210" s="183">
        <f t="shared" si="185"/>
        <v>0</v>
      </c>
      <c r="AC210" s="183">
        <f t="shared" si="185"/>
        <v>0</v>
      </c>
      <c r="AD210" s="183">
        <f t="shared" si="185"/>
        <v>0</v>
      </c>
      <c r="AE210" s="183">
        <f t="shared" si="185"/>
        <v>0</v>
      </c>
      <c r="AF210" s="196">
        <f t="shared" si="185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86"/>
        <v>0</v>
      </c>
      <c r="D211" s="183">
        <f t="shared" si="186"/>
        <v>0</v>
      </c>
      <c r="E211" s="183">
        <f t="shared" si="186"/>
        <v>0</v>
      </c>
      <c r="F211" s="183">
        <f t="shared" si="186"/>
        <v>0</v>
      </c>
      <c r="G211" s="183">
        <f t="shared" si="186"/>
        <v>0</v>
      </c>
      <c r="H211" s="183">
        <f t="shared" si="186"/>
        <v>0</v>
      </c>
      <c r="I211" s="183">
        <f t="shared" si="186"/>
        <v>0</v>
      </c>
      <c r="J211" s="183">
        <f t="shared" si="186"/>
        <v>0</v>
      </c>
      <c r="K211" s="183">
        <f t="shared" si="186"/>
        <v>0</v>
      </c>
      <c r="L211" s="183">
        <f t="shared" si="186"/>
        <v>0</v>
      </c>
      <c r="M211" s="183">
        <f t="shared" si="186"/>
        <v>0</v>
      </c>
      <c r="N211" s="183">
        <f t="shared" si="186"/>
        <v>0</v>
      </c>
      <c r="O211" s="183">
        <f t="shared" si="186"/>
        <v>0</v>
      </c>
      <c r="P211" s="183">
        <f t="shared" si="186"/>
        <v>0</v>
      </c>
      <c r="Q211" s="183">
        <f t="shared" si="186"/>
        <v>0</v>
      </c>
      <c r="R211" s="183">
        <f t="shared" ref="C211:S226" si="187">Q211</f>
        <v>0</v>
      </c>
      <c r="S211" s="183">
        <f t="shared" si="187"/>
        <v>0</v>
      </c>
      <c r="T211" s="183">
        <f t="shared" ref="T211:Z226" si="188">S211</f>
        <v>0</v>
      </c>
      <c r="U211" s="183">
        <f t="shared" si="188"/>
        <v>0</v>
      </c>
      <c r="V211" s="183">
        <f t="shared" si="188"/>
        <v>0</v>
      </c>
      <c r="W211" s="183">
        <f t="shared" si="188"/>
        <v>0</v>
      </c>
      <c r="X211" s="183">
        <f t="shared" si="188"/>
        <v>0</v>
      </c>
      <c r="Y211" s="183">
        <f t="shared" si="188"/>
        <v>0</v>
      </c>
      <c r="Z211" s="183">
        <f t="shared" si="188"/>
        <v>0</v>
      </c>
      <c r="AA211" s="183">
        <f t="shared" si="185"/>
        <v>0</v>
      </c>
      <c r="AB211" s="183">
        <f t="shared" si="185"/>
        <v>0</v>
      </c>
      <c r="AC211" s="183">
        <f t="shared" si="185"/>
        <v>0</v>
      </c>
      <c r="AD211" s="183">
        <f t="shared" si="185"/>
        <v>0</v>
      </c>
      <c r="AE211" s="183">
        <f t="shared" si="185"/>
        <v>0</v>
      </c>
      <c r="AF211" s="196">
        <f t="shared" si="185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87"/>
        <v>0</v>
      </c>
      <c r="D212" s="183">
        <f t="shared" si="187"/>
        <v>0</v>
      </c>
      <c r="E212" s="183">
        <f t="shared" si="187"/>
        <v>0</v>
      </c>
      <c r="F212" s="183">
        <f t="shared" si="187"/>
        <v>0</v>
      </c>
      <c r="G212" s="183">
        <f t="shared" si="187"/>
        <v>0</v>
      </c>
      <c r="H212" s="183">
        <f t="shared" si="187"/>
        <v>0</v>
      </c>
      <c r="I212" s="183">
        <f t="shared" si="187"/>
        <v>0</v>
      </c>
      <c r="J212" s="183">
        <f t="shared" si="187"/>
        <v>0</v>
      </c>
      <c r="K212" s="183">
        <f t="shared" si="187"/>
        <v>0</v>
      </c>
      <c r="L212" s="183">
        <f t="shared" si="187"/>
        <v>0</v>
      </c>
      <c r="M212" s="183">
        <f t="shared" si="187"/>
        <v>0</v>
      </c>
      <c r="N212" s="183">
        <f t="shared" si="187"/>
        <v>0</v>
      </c>
      <c r="O212" s="183">
        <f t="shared" si="187"/>
        <v>0</v>
      </c>
      <c r="P212" s="183">
        <f t="shared" si="187"/>
        <v>0</v>
      </c>
      <c r="Q212" s="183">
        <f t="shared" si="187"/>
        <v>0</v>
      </c>
      <c r="R212" s="183">
        <f t="shared" si="187"/>
        <v>0</v>
      </c>
      <c r="S212" s="183">
        <f t="shared" si="187"/>
        <v>0</v>
      </c>
      <c r="T212" s="183">
        <f t="shared" si="188"/>
        <v>0</v>
      </c>
      <c r="U212" s="183">
        <f t="shared" si="188"/>
        <v>0</v>
      </c>
      <c r="V212" s="183">
        <f t="shared" si="188"/>
        <v>0</v>
      </c>
      <c r="W212" s="183">
        <f t="shared" si="188"/>
        <v>0</v>
      </c>
      <c r="X212" s="183">
        <f t="shared" si="188"/>
        <v>0</v>
      </c>
      <c r="Y212" s="183">
        <f t="shared" si="188"/>
        <v>0</v>
      </c>
      <c r="Z212" s="183">
        <f t="shared" si="188"/>
        <v>0</v>
      </c>
      <c r="AA212" s="183">
        <f t="shared" si="185"/>
        <v>0</v>
      </c>
      <c r="AB212" s="183">
        <f t="shared" si="185"/>
        <v>0</v>
      </c>
      <c r="AC212" s="183">
        <f t="shared" si="185"/>
        <v>0</v>
      </c>
      <c r="AD212" s="183">
        <f t="shared" si="185"/>
        <v>0</v>
      </c>
      <c r="AE212" s="183">
        <f t="shared" si="185"/>
        <v>0</v>
      </c>
      <c r="AF212" s="196">
        <f t="shared" si="185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87"/>
        <v>0</v>
      </c>
      <c r="D213" s="183">
        <f t="shared" si="187"/>
        <v>0</v>
      </c>
      <c r="E213" s="183">
        <f t="shared" si="187"/>
        <v>0</v>
      </c>
      <c r="F213" s="183">
        <f t="shared" si="187"/>
        <v>0</v>
      </c>
      <c r="G213" s="183">
        <f t="shared" si="187"/>
        <v>0</v>
      </c>
      <c r="H213" s="183">
        <f t="shared" si="187"/>
        <v>0</v>
      </c>
      <c r="I213" s="183">
        <f t="shared" si="187"/>
        <v>0</v>
      </c>
      <c r="J213" s="183">
        <f t="shared" si="187"/>
        <v>0</v>
      </c>
      <c r="K213" s="183">
        <f t="shared" si="187"/>
        <v>0</v>
      </c>
      <c r="L213" s="183">
        <f t="shared" si="187"/>
        <v>0</v>
      </c>
      <c r="M213" s="183">
        <f t="shared" si="187"/>
        <v>0</v>
      </c>
      <c r="N213" s="183">
        <f t="shared" si="187"/>
        <v>0</v>
      </c>
      <c r="O213" s="183">
        <f t="shared" si="187"/>
        <v>0</v>
      </c>
      <c r="P213" s="183">
        <f t="shared" si="187"/>
        <v>0</v>
      </c>
      <c r="Q213" s="183">
        <f t="shared" si="187"/>
        <v>0</v>
      </c>
      <c r="R213" s="183">
        <f t="shared" si="187"/>
        <v>0</v>
      </c>
      <c r="S213" s="183">
        <f t="shared" si="187"/>
        <v>0</v>
      </c>
      <c r="T213" s="183">
        <f t="shared" si="188"/>
        <v>0</v>
      </c>
      <c r="U213" s="183">
        <f t="shared" si="188"/>
        <v>0</v>
      </c>
      <c r="V213" s="183">
        <f t="shared" si="188"/>
        <v>0</v>
      </c>
      <c r="W213" s="183">
        <f t="shared" si="188"/>
        <v>0</v>
      </c>
      <c r="X213" s="183">
        <f t="shared" si="188"/>
        <v>0</v>
      </c>
      <c r="Y213" s="183">
        <f t="shared" si="188"/>
        <v>0</v>
      </c>
      <c r="Z213" s="183">
        <f t="shared" si="188"/>
        <v>0</v>
      </c>
      <c r="AA213" s="183">
        <f t="shared" ref="W213:AF238" si="189">Z213</f>
        <v>0</v>
      </c>
      <c r="AB213" s="183">
        <f t="shared" si="189"/>
        <v>0</v>
      </c>
      <c r="AC213" s="183">
        <f t="shared" si="189"/>
        <v>0</v>
      </c>
      <c r="AD213" s="183">
        <f t="shared" si="189"/>
        <v>0</v>
      </c>
      <c r="AE213" s="183">
        <f t="shared" si="189"/>
        <v>0</v>
      </c>
      <c r="AF213" s="196">
        <f t="shared" si="189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87"/>
        <v>0</v>
      </c>
      <c r="D214" s="183">
        <f t="shared" si="187"/>
        <v>0</v>
      </c>
      <c r="E214" s="183">
        <f t="shared" si="187"/>
        <v>0</v>
      </c>
      <c r="F214" s="183">
        <f t="shared" si="187"/>
        <v>0</v>
      </c>
      <c r="G214" s="183">
        <f t="shared" si="187"/>
        <v>0</v>
      </c>
      <c r="H214" s="183">
        <f t="shared" si="187"/>
        <v>0</v>
      </c>
      <c r="I214" s="183">
        <f t="shared" si="187"/>
        <v>0</v>
      </c>
      <c r="J214" s="183">
        <f t="shared" si="187"/>
        <v>0</v>
      </c>
      <c r="K214" s="183">
        <f t="shared" si="187"/>
        <v>0</v>
      </c>
      <c r="L214" s="183">
        <f t="shared" si="187"/>
        <v>0</v>
      </c>
      <c r="M214" s="183">
        <f t="shared" si="187"/>
        <v>0</v>
      </c>
      <c r="N214" s="183">
        <f t="shared" si="187"/>
        <v>0</v>
      </c>
      <c r="O214" s="183">
        <f t="shared" si="187"/>
        <v>0</v>
      </c>
      <c r="P214" s="183">
        <f t="shared" si="187"/>
        <v>0</v>
      </c>
      <c r="Q214" s="183">
        <f t="shared" si="187"/>
        <v>0</v>
      </c>
      <c r="R214" s="183">
        <f t="shared" si="187"/>
        <v>0</v>
      </c>
      <c r="S214" s="183">
        <f t="shared" si="187"/>
        <v>0</v>
      </c>
      <c r="T214" s="183">
        <f t="shared" si="188"/>
        <v>0</v>
      </c>
      <c r="U214" s="183">
        <f t="shared" si="188"/>
        <v>0</v>
      </c>
      <c r="V214" s="183">
        <f t="shared" si="188"/>
        <v>0</v>
      </c>
      <c r="W214" s="183">
        <f t="shared" si="188"/>
        <v>0</v>
      </c>
      <c r="X214" s="183">
        <f t="shared" si="188"/>
        <v>0</v>
      </c>
      <c r="Y214" s="183">
        <f t="shared" si="188"/>
        <v>0</v>
      </c>
      <c r="Z214" s="183">
        <f t="shared" si="188"/>
        <v>0</v>
      </c>
      <c r="AA214" s="183">
        <f t="shared" si="189"/>
        <v>0</v>
      </c>
      <c r="AB214" s="183">
        <f t="shared" si="189"/>
        <v>0</v>
      </c>
      <c r="AC214" s="183">
        <f t="shared" si="189"/>
        <v>0</v>
      </c>
      <c r="AD214" s="183">
        <f t="shared" si="189"/>
        <v>0</v>
      </c>
      <c r="AE214" s="183">
        <f t="shared" si="189"/>
        <v>0</v>
      </c>
      <c r="AF214" s="196">
        <f t="shared" si="189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87"/>
        <v>0</v>
      </c>
      <c r="D215" s="183">
        <f t="shared" si="187"/>
        <v>0</v>
      </c>
      <c r="E215" s="183">
        <f t="shared" si="187"/>
        <v>0</v>
      </c>
      <c r="F215" s="183">
        <f t="shared" si="187"/>
        <v>0</v>
      </c>
      <c r="G215" s="183">
        <f t="shared" si="187"/>
        <v>0</v>
      </c>
      <c r="H215" s="183">
        <f t="shared" si="187"/>
        <v>0</v>
      </c>
      <c r="I215" s="183">
        <f t="shared" si="187"/>
        <v>0</v>
      </c>
      <c r="J215" s="183">
        <f t="shared" si="187"/>
        <v>0</v>
      </c>
      <c r="K215" s="183">
        <f t="shared" si="187"/>
        <v>0</v>
      </c>
      <c r="L215" s="183">
        <f t="shared" si="187"/>
        <v>0</v>
      </c>
      <c r="M215" s="183">
        <f t="shared" si="187"/>
        <v>0</v>
      </c>
      <c r="N215" s="183">
        <f t="shared" si="187"/>
        <v>0</v>
      </c>
      <c r="O215" s="183">
        <f t="shared" si="187"/>
        <v>0</v>
      </c>
      <c r="P215" s="183">
        <f t="shared" si="187"/>
        <v>0</v>
      </c>
      <c r="Q215" s="183">
        <f t="shared" si="187"/>
        <v>0</v>
      </c>
      <c r="R215" s="183">
        <f t="shared" si="187"/>
        <v>0</v>
      </c>
      <c r="S215" s="183">
        <f t="shared" si="187"/>
        <v>0</v>
      </c>
      <c r="T215" s="183">
        <f t="shared" si="188"/>
        <v>0</v>
      </c>
      <c r="U215" s="183">
        <f t="shared" si="188"/>
        <v>0</v>
      </c>
      <c r="V215" s="183">
        <f t="shared" si="188"/>
        <v>0</v>
      </c>
      <c r="W215" s="183">
        <f t="shared" si="188"/>
        <v>0</v>
      </c>
      <c r="X215" s="183">
        <f t="shared" si="188"/>
        <v>0</v>
      </c>
      <c r="Y215" s="183">
        <f t="shared" si="188"/>
        <v>0</v>
      </c>
      <c r="Z215" s="183">
        <f t="shared" si="188"/>
        <v>0</v>
      </c>
      <c r="AA215" s="183">
        <f t="shared" si="189"/>
        <v>0</v>
      </c>
      <c r="AB215" s="183">
        <f t="shared" si="189"/>
        <v>0</v>
      </c>
      <c r="AC215" s="183">
        <f t="shared" si="189"/>
        <v>0</v>
      </c>
      <c r="AD215" s="183">
        <f t="shared" si="189"/>
        <v>0</v>
      </c>
      <c r="AE215" s="183">
        <f t="shared" si="189"/>
        <v>0</v>
      </c>
      <c r="AF215" s="196">
        <f t="shared" si="189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87"/>
        <v>0</v>
      </c>
      <c r="D216" s="183">
        <f t="shared" si="187"/>
        <v>0</v>
      </c>
      <c r="E216" s="183">
        <f t="shared" si="187"/>
        <v>0</v>
      </c>
      <c r="F216" s="183">
        <f t="shared" si="187"/>
        <v>0</v>
      </c>
      <c r="G216" s="183">
        <f t="shared" si="187"/>
        <v>0</v>
      </c>
      <c r="H216" s="183">
        <f t="shared" si="187"/>
        <v>0</v>
      </c>
      <c r="I216" s="183">
        <f t="shared" si="187"/>
        <v>0</v>
      </c>
      <c r="J216" s="183">
        <f t="shared" si="187"/>
        <v>0</v>
      </c>
      <c r="K216" s="183">
        <f t="shared" si="187"/>
        <v>0</v>
      </c>
      <c r="L216" s="183">
        <f t="shared" si="187"/>
        <v>0</v>
      </c>
      <c r="M216" s="183">
        <f t="shared" si="187"/>
        <v>0</v>
      </c>
      <c r="N216" s="183">
        <f t="shared" si="187"/>
        <v>0</v>
      </c>
      <c r="O216" s="183">
        <f t="shared" si="187"/>
        <v>0</v>
      </c>
      <c r="P216" s="183">
        <f t="shared" si="187"/>
        <v>0</v>
      </c>
      <c r="Q216" s="183">
        <f t="shared" si="187"/>
        <v>0</v>
      </c>
      <c r="R216" s="183">
        <f t="shared" si="187"/>
        <v>0</v>
      </c>
      <c r="S216" s="183">
        <f t="shared" si="187"/>
        <v>0</v>
      </c>
      <c r="T216" s="183">
        <f t="shared" si="188"/>
        <v>0</v>
      </c>
      <c r="U216" s="183">
        <f t="shared" si="188"/>
        <v>0</v>
      </c>
      <c r="V216" s="183">
        <f t="shared" si="188"/>
        <v>0</v>
      </c>
      <c r="W216" s="183">
        <f t="shared" si="188"/>
        <v>0</v>
      </c>
      <c r="X216" s="183">
        <f t="shared" si="188"/>
        <v>0</v>
      </c>
      <c r="Y216" s="183">
        <f t="shared" si="188"/>
        <v>0</v>
      </c>
      <c r="Z216" s="183">
        <f t="shared" si="188"/>
        <v>0</v>
      </c>
      <c r="AA216" s="183">
        <f t="shared" si="189"/>
        <v>0</v>
      </c>
      <c r="AB216" s="183">
        <f t="shared" si="189"/>
        <v>0</v>
      </c>
      <c r="AC216" s="183">
        <f t="shared" si="189"/>
        <v>0</v>
      </c>
      <c r="AD216" s="183">
        <f t="shared" si="189"/>
        <v>0</v>
      </c>
      <c r="AE216" s="183">
        <f t="shared" si="189"/>
        <v>0</v>
      </c>
      <c r="AF216" s="196">
        <f t="shared" si="189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87"/>
        <v>0</v>
      </c>
      <c r="D217" s="183">
        <f t="shared" si="187"/>
        <v>0</v>
      </c>
      <c r="E217" s="183">
        <f t="shared" si="187"/>
        <v>0</v>
      </c>
      <c r="F217" s="183">
        <f t="shared" si="187"/>
        <v>0</v>
      </c>
      <c r="G217" s="183">
        <f t="shared" si="187"/>
        <v>0</v>
      </c>
      <c r="H217" s="183">
        <f t="shared" si="187"/>
        <v>0</v>
      </c>
      <c r="I217" s="183">
        <f t="shared" si="187"/>
        <v>0</v>
      </c>
      <c r="J217" s="183">
        <f t="shared" si="187"/>
        <v>0</v>
      </c>
      <c r="K217" s="183">
        <f t="shared" si="187"/>
        <v>0</v>
      </c>
      <c r="L217" s="183">
        <f t="shared" si="187"/>
        <v>0</v>
      </c>
      <c r="M217" s="183">
        <f t="shared" si="187"/>
        <v>0</v>
      </c>
      <c r="N217" s="183">
        <f t="shared" si="187"/>
        <v>0</v>
      </c>
      <c r="O217" s="183">
        <f t="shared" si="187"/>
        <v>0</v>
      </c>
      <c r="P217" s="183">
        <f t="shared" si="187"/>
        <v>0</v>
      </c>
      <c r="Q217" s="183">
        <f t="shared" si="187"/>
        <v>0</v>
      </c>
      <c r="R217" s="183">
        <f t="shared" si="187"/>
        <v>0</v>
      </c>
      <c r="S217" s="183">
        <f t="shared" si="187"/>
        <v>0</v>
      </c>
      <c r="T217" s="183">
        <f t="shared" si="188"/>
        <v>0</v>
      </c>
      <c r="U217" s="183">
        <f t="shared" si="188"/>
        <v>0</v>
      </c>
      <c r="V217" s="183">
        <f t="shared" si="188"/>
        <v>0</v>
      </c>
      <c r="W217" s="183">
        <f t="shared" si="188"/>
        <v>0</v>
      </c>
      <c r="X217" s="183">
        <f t="shared" si="188"/>
        <v>0</v>
      </c>
      <c r="Y217" s="183">
        <f t="shared" si="188"/>
        <v>0</v>
      </c>
      <c r="Z217" s="183">
        <f t="shared" si="188"/>
        <v>0</v>
      </c>
      <c r="AA217" s="183">
        <f t="shared" si="189"/>
        <v>0</v>
      </c>
      <c r="AB217" s="183">
        <f t="shared" si="189"/>
        <v>0</v>
      </c>
      <c r="AC217" s="183">
        <f t="shared" si="189"/>
        <v>0</v>
      </c>
      <c r="AD217" s="183">
        <f t="shared" si="189"/>
        <v>0</v>
      </c>
      <c r="AE217" s="183">
        <f t="shared" si="189"/>
        <v>0</v>
      </c>
      <c r="AF217" s="196">
        <f t="shared" si="189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87"/>
        <v>0</v>
      </c>
      <c r="D218" s="183">
        <f t="shared" si="187"/>
        <v>0</v>
      </c>
      <c r="E218" s="183">
        <f t="shared" si="187"/>
        <v>0</v>
      </c>
      <c r="F218" s="183">
        <f t="shared" si="187"/>
        <v>0</v>
      </c>
      <c r="G218" s="183">
        <f t="shared" si="187"/>
        <v>0</v>
      </c>
      <c r="H218" s="183">
        <f t="shared" si="187"/>
        <v>0</v>
      </c>
      <c r="I218" s="183">
        <f t="shared" si="187"/>
        <v>0</v>
      </c>
      <c r="J218" s="183">
        <f t="shared" si="187"/>
        <v>0</v>
      </c>
      <c r="K218" s="183">
        <f t="shared" si="187"/>
        <v>0</v>
      </c>
      <c r="L218" s="183">
        <f t="shared" si="187"/>
        <v>0</v>
      </c>
      <c r="M218" s="183">
        <f t="shared" si="187"/>
        <v>0</v>
      </c>
      <c r="N218" s="183">
        <f t="shared" si="187"/>
        <v>0</v>
      </c>
      <c r="O218" s="183">
        <f t="shared" si="187"/>
        <v>0</v>
      </c>
      <c r="P218" s="183">
        <f t="shared" si="187"/>
        <v>0</v>
      </c>
      <c r="Q218" s="183">
        <f t="shared" si="187"/>
        <v>0</v>
      </c>
      <c r="R218" s="183">
        <f t="shared" si="187"/>
        <v>0</v>
      </c>
      <c r="S218" s="183">
        <f t="shared" si="187"/>
        <v>0</v>
      </c>
      <c r="T218" s="183">
        <f t="shared" si="188"/>
        <v>0</v>
      </c>
      <c r="U218" s="183">
        <f t="shared" si="188"/>
        <v>0</v>
      </c>
      <c r="V218" s="183">
        <f t="shared" si="188"/>
        <v>0</v>
      </c>
      <c r="W218" s="183">
        <f t="shared" si="188"/>
        <v>0</v>
      </c>
      <c r="X218" s="183">
        <f t="shared" si="188"/>
        <v>0</v>
      </c>
      <c r="Y218" s="183">
        <f t="shared" si="188"/>
        <v>0</v>
      </c>
      <c r="Z218" s="183">
        <f t="shared" si="188"/>
        <v>0</v>
      </c>
      <c r="AA218" s="183">
        <f t="shared" si="189"/>
        <v>0</v>
      </c>
      <c r="AB218" s="183">
        <f t="shared" si="189"/>
        <v>0</v>
      </c>
      <c r="AC218" s="183">
        <f t="shared" si="189"/>
        <v>0</v>
      </c>
      <c r="AD218" s="183">
        <f t="shared" si="189"/>
        <v>0</v>
      </c>
      <c r="AE218" s="183">
        <f t="shared" si="189"/>
        <v>0</v>
      </c>
      <c r="AF218" s="196">
        <f t="shared" si="189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87"/>
        <v>0</v>
      </c>
      <c r="D219" s="183">
        <f t="shared" si="187"/>
        <v>0</v>
      </c>
      <c r="E219" s="183">
        <f t="shared" si="187"/>
        <v>0</v>
      </c>
      <c r="F219" s="183">
        <f t="shared" si="187"/>
        <v>0</v>
      </c>
      <c r="G219" s="183">
        <f t="shared" si="187"/>
        <v>0</v>
      </c>
      <c r="H219" s="183">
        <f t="shared" si="187"/>
        <v>0</v>
      </c>
      <c r="I219" s="183">
        <f t="shared" si="187"/>
        <v>0</v>
      </c>
      <c r="J219" s="183">
        <f t="shared" si="187"/>
        <v>0</v>
      </c>
      <c r="K219" s="183">
        <f t="shared" si="187"/>
        <v>0</v>
      </c>
      <c r="L219" s="183">
        <f t="shared" si="187"/>
        <v>0</v>
      </c>
      <c r="M219" s="183">
        <f t="shared" si="187"/>
        <v>0</v>
      </c>
      <c r="N219" s="183">
        <f t="shared" si="187"/>
        <v>0</v>
      </c>
      <c r="O219" s="183">
        <f t="shared" si="187"/>
        <v>0</v>
      </c>
      <c r="P219" s="183">
        <f t="shared" si="187"/>
        <v>0</v>
      </c>
      <c r="Q219" s="183">
        <f t="shared" si="187"/>
        <v>0</v>
      </c>
      <c r="R219" s="183">
        <f t="shared" si="187"/>
        <v>0</v>
      </c>
      <c r="S219" s="183">
        <f t="shared" si="187"/>
        <v>0</v>
      </c>
      <c r="T219" s="183">
        <f t="shared" si="188"/>
        <v>0</v>
      </c>
      <c r="U219" s="183">
        <f t="shared" si="188"/>
        <v>0</v>
      </c>
      <c r="V219" s="183">
        <f t="shared" si="188"/>
        <v>0</v>
      </c>
      <c r="W219" s="183">
        <f t="shared" si="188"/>
        <v>0</v>
      </c>
      <c r="X219" s="183">
        <f t="shared" si="188"/>
        <v>0</v>
      </c>
      <c r="Y219" s="183">
        <f t="shared" si="188"/>
        <v>0</v>
      </c>
      <c r="Z219" s="183">
        <f t="shared" si="188"/>
        <v>0</v>
      </c>
      <c r="AA219" s="183">
        <f t="shared" si="189"/>
        <v>0</v>
      </c>
      <c r="AB219" s="183">
        <f t="shared" si="189"/>
        <v>0</v>
      </c>
      <c r="AC219" s="183">
        <f t="shared" si="189"/>
        <v>0</v>
      </c>
      <c r="AD219" s="183">
        <f t="shared" si="189"/>
        <v>0</v>
      </c>
      <c r="AE219" s="183">
        <f t="shared" si="189"/>
        <v>0</v>
      </c>
      <c r="AF219" s="196">
        <f t="shared" si="189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87"/>
        <v>0</v>
      </c>
      <c r="D220" s="183">
        <f t="shared" si="187"/>
        <v>0</v>
      </c>
      <c r="E220" s="183">
        <f t="shared" si="187"/>
        <v>0</v>
      </c>
      <c r="F220" s="183">
        <f t="shared" si="187"/>
        <v>0</v>
      </c>
      <c r="G220" s="183">
        <f t="shared" si="187"/>
        <v>0</v>
      </c>
      <c r="H220" s="183">
        <f t="shared" si="187"/>
        <v>0</v>
      </c>
      <c r="I220" s="183">
        <f t="shared" si="187"/>
        <v>0</v>
      </c>
      <c r="J220" s="183">
        <f t="shared" si="187"/>
        <v>0</v>
      </c>
      <c r="K220" s="183">
        <f t="shared" si="187"/>
        <v>0</v>
      </c>
      <c r="L220" s="183">
        <f t="shared" si="187"/>
        <v>0</v>
      </c>
      <c r="M220" s="183">
        <f t="shared" si="187"/>
        <v>0</v>
      </c>
      <c r="N220" s="183">
        <f t="shared" si="187"/>
        <v>0</v>
      </c>
      <c r="O220" s="183">
        <f t="shared" si="187"/>
        <v>0</v>
      </c>
      <c r="P220" s="183">
        <f t="shared" si="187"/>
        <v>0</v>
      </c>
      <c r="Q220" s="183">
        <f t="shared" si="187"/>
        <v>0</v>
      </c>
      <c r="R220" s="183">
        <f t="shared" si="187"/>
        <v>0</v>
      </c>
      <c r="S220" s="183">
        <f t="shared" si="187"/>
        <v>0</v>
      </c>
      <c r="T220" s="183">
        <f t="shared" si="188"/>
        <v>0</v>
      </c>
      <c r="U220" s="183">
        <f t="shared" si="188"/>
        <v>0</v>
      </c>
      <c r="V220" s="183">
        <f t="shared" si="188"/>
        <v>0</v>
      </c>
      <c r="W220" s="183">
        <f t="shared" si="188"/>
        <v>0</v>
      </c>
      <c r="X220" s="183">
        <f t="shared" si="188"/>
        <v>0</v>
      </c>
      <c r="Y220" s="183">
        <f t="shared" si="188"/>
        <v>0</v>
      </c>
      <c r="Z220" s="183">
        <f t="shared" si="188"/>
        <v>0</v>
      </c>
      <c r="AA220" s="183">
        <f t="shared" si="189"/>
        <v>0</v>
      </c>
      <c r="AB220" s="183">
        <f t="shared" si="189"/>
        <v>0</v>
      </c>
      <c r="AC220" s="183">
        <f t="shared" si="189"/>
        <v>0</v>
      </c>
      <c r="AD220" s="183">
        <f t="shared" si="189"/>
        <v>0</v>
      </c>
      <c r="AE220" s="183">
        <f t="shared" si="189"/>
        <v>0</v>
      </c>
      <c r="AF220" s="196">
        <f t="shared" si="189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87"/>
        <v>0</v>
      </c>
      <c r="D221" s="183">
        <f t="shared" si="187"/>
        <v>0</v>
      </c>
      <c r="E221" s="183">
        <f t="shared" si="187"/>
        <v>0</v>
      </c>
      <c r="F221" s="183">
        <f t="shared" si="187"/>
        <v>0</v>
      </c>
      <c r="G221" s="183">
        <f t="shared" si="187"/>
        <v>0</v>
      </c>
      <c r="H221" s="183">
        <f t="shared" si="187"/>
        <v>0</v>
      </c>
      <c r="I221" s="183">
        <f t="shared" si="187"/>
        <v>0</v>
      </c>
      <c r="J221" s="183">
        <f t="shared" si="187"/>
        <v>0</v>
      </c>
      <c r="K221" s="183">
        <f t="shared" si="187"/>
        <v>0</v>
      </c>
      <c r="L221" s="183">
        <f t="shared" si="187"/>
        <v>0</v>
      </c>
      <c r="M221" s="183">
        <f t="shared" si="187"/>
        <v>0</v>
      </c>
      <c r="N221" s="183">
        <f t="shared" si="187"/>
        <v>0</v>
      </c>
      <c r="O221" s="183">
        <f t="shared" si="187"/>
        <v>0</v>
      </c>
      <c r="P221" s="183">
        <f t="shared" si="187"/>
        <v>0</v>
      </c>
      <c r="Q221" s="183">
        <f t="shared" si="187"/>
        <v>0</v>
      </c>
      <c r="R221" s="183">
        <f t="shared" si="187"/>
        <v>0</v>
      </c>
      <c r="S221" s="183">
        <f t="shared" si="187"/>
        <v>0</v>
      </c>
      <c r="T221" s="183">
        <f t="shared" si="188"/>
        <v>0</v>
      </c>
      <c r="U221" s="183">
        <f t="shared" si="188"/>
        <v>0</v>
      </c>
      <c r="V221" s="183">
        <f t="shared" si="188"/>
        <v>0</v>
      </c>
      <c r="W221" s="183">
        <f t="shared" si="188"/>
        <v>0</v>
      </c>
      <c r="X221" s="183">
        <f t="shared" si="188"/>
        <v>0</v>
      </c>
      <c r="Y221" s="183">
        <f t="shared" si="188"/>
        <v>0</v>
      </c>
      <c r="Z221" s="183">
        <f t="shared" si="188"/>
        <v>0</v>
      </c>
      <c r="AA221" s="183">
        <f t="shared" si="189"/>
        <v>0</v>
      </c>
      <c r="AB221" s="183">
        <f t="shared" si="189"/>
        <v>0</v>
      </c>
      <c r="AC221" s="183">
        <f t="shared" si="189"/>
        <v>0</v>
      </c>
      <c r="AD221" s="183">
        <f t="shared" si="189"/>
        <v>0</v>
      </c>
      <c r="AE221" s="183">
        <f t="shared" si="189"/>
        <v>0</v>
      </c>
      <c r="AF221" s="196">
        <f t="shared" si="189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87"/>
        <v>0</v>
      </c>
      <c r="D222" s="183">
        <f t="shared" si="187"/>
        <v>0</v>
      </c>
      <c r="E222" s="183">
        <f t="shared" si="187"/>
        <v>0</v>
      </c>
      <c r="F222" s="183">
        <f t="shared" si="187"/>
        <v>0</v>
      </c>
      <c r="G222" s="183">
        <f t="shared" si="187"/>
        <v>0</v>
      </c>
      <c r="H222" s="183">
        <f t="shared" si="187"/>
        <v>0</v>
      </c>
      <c r="I222" s="183">
        <f t="shared" si="187"/>
        <v>0</v>
      </c>
      <c r="J222" s="183">
        <f t="shared" si="187"/>
        <v>0</v>
      </c>
      <c r="K222" s="183">
        <f t="shared" si="187"/>
        <v>0</v>
      </c>
      <c r="L222" s="183">
        <f t="shared" si="187"/>
        <v>0</v>
      </c>
      <c r="M222" s="183">
        <f t="shared" si="187"/>
        <v>0</v>
      </c>
      <c r="N222" s="183">
        <f t="shared" si="187"/>
        <v>0</v>
      </c>
      <c r="O222" s="183">
        <f t="shared" si="187"/>
        <v>0</v>
      </c>
      <c r="P222" s="183">
        <f t="shared" si="187"/>
        <v>0</v>
      </c>
      <c r="Q222" s="183">
        <f t="shared" si="187"/>
        <v>0</v>
      </c>
      <c r="R222" s="183">
        <f t="shared" si="187"/>
        <v>0</v>
      </c>
      <c r="S222" s="183">
        <f t="shared" si="187"/>
        <v>0</v>
      </c>
      <c r="T222" s="183">
        <f t="shared" si="188"/>
        <v>0</v>
      </c>
      <c r="U222" s="183">
        <f t="shared" si="188"/>
        <v>0</v>
      </c>
      <c r="V222" s="183">
        <f t="shared" si="188"/>
        <v>0</v>
      </c>
      <c r="W222" s="183">
        <f t="shared" si="188"/>
        <v>0</v>
      </c>
      <c r="X222" s="183">
        <f t="shared" si="188"/>
        <v>0</v>
      </c>
      <c r="Y222" s="183">
        <f t="shared" si="188"/>
        <v>0</v>
      </c>
      <c r="Z222" s="183">
        <f t="shared" si="188"/>
        <v>0</v>
      </c>
      <c r="AA222" s="183">
        <f t="shared" si="189"/>
        <v>0</v>
      </c>
      <c r="AB222" s="183">
        <f t="shared" si="189"/>
        <v>0</v>
      </c>
      <c r="AC222" s="183">
        <f t="shared" si="189"/>
        <v>0</v>
      </c>
      <c r="AD222" s="183">
        <f t="shared" si="189"/>
        <v>0</v>
      </c>
      <c r="AE222" s="183">
        <f t="shared" si="189"/>
        <v>0</v>
      </c>
      <c r="AF222" s="196">
        <f t="shared" si="189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87"/>
        <v>0</v>
      </c>
      <c r="D223" s="183">
        <f t="shared" si="187"/>
        <v>0</v>
      </c>
      <c r="E223" s="183">
        <f t="shared" si="187"/>
        <v>0</v>
      </c>
      <c r="F223" s="183">
        <f t="shared" si="187"/>
        <v>0</v>
      </c>
      <c r="G223" s="183">
        <f t="shared" si="187"/>
        <v>0</v>
      </c>
      <c r="H223" s="183">
        <f t="shared" si="187"/>
        <v>0</v>
      </c>
      <c r="I223" s="183">
        <f t="shared" si="187"/>
        <v>0</v>
      </c>
      <c r="J223" s="183">
        <f t="shared" si="187"/>
        <v>0</v>
      </c>
      <c r="K223" s="183">
        <f t="shared" si="187"/>
        <v>0</v>
      </c>
      <c r="L223" s="183">
        <f t="shared" si="187"/>
        <v>0</v>
      </c>
      <c r="M223" s="183">
        <f t="shared" si="187"/>
        <v>0</v>
      </c>
      <c r="N223" s="183">
        <f t="shared" si="187"/>
        <v>0</v>
      </c>
      <c r="O223" s="183">
        <f t="shared" si="187"/>
        <v>0</v>
      </c>
      <c r="P223" s="183">
        <f t="shared" si="187"/>
        <v>0</v>
      </c>
      <c r="Q223" s="183">
        <f t="shared" si="187"/>
        <v>0</v>
      </c>
      <c r="R223" s="183">
        <f t="shared" si="187"/>
        <v>0</v>
      </c>
      <c r="S223" s="183">
        <f t="shared" si="187"/>
        <v>0</v>
      </c>
      <c r="T223" s="183">
        <f t="shared" si="188"/>
        <v>0</v>
      </c>
      <c r="U223" s="183">
        <f t="shared" si="188"/>
        <v>0</v>
      </c>
      <c r="V223" s="183">
        <f t="shared" si="188"/>
        <v>0</v>
      </c>
      <c r="W223" s="183">
        <f t="shared" si="188"/>
        <v>0</v>
      </c>
      <c r="X223" s="183">
        <f t="shared" si="188"/>
        <v>0</v>
      </c>
      <c r="Y223" s="183">
        <f t="shared" si="188"/>
        <v>0</v>
      </c>
      <c r="Z223" s="183">
        <f t="shared" si="188"/>
        <v>0</v>
      </c>
      <c r="AA223" s="183">
        <f t="shared" si="189"/>
        <v>0</v>
      </c>
      <c r="AB223" s="183">
        <f t="shared" si="189"/>
        <v>0</v>
      </c>
      <c r="AC223" s="183">
        <f t="shared" si="189"/>
        <v>0</v>
      </c>
      <c r="AD223" s="183">
        <f t="shared" si="189"/>
        <v>0</v>
      </c>
      <c r="AE223" s="183">
        <f t="shared" si="189"/>
        <v>0</v>
      </c>
      <c r="AF223" s="196">
        <f t="shared" si="189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87"/>
        <v>0</v>
      </c>
      <c r="D224" s="183">
        <f t="shared" si="187"/>
        <v>0</v>
      </c>
      <c r="E224" s="183">
        <f t="shared" si="187"/>
        <v>0</v>
      </c>
      <c r="F224" s="183">
        <f t="shared" si="187"/>
        <v>0</v>
      </c>
      <c r="G224" s="183">
        <f t="shared" si="187"/>
        <v>0</v>
      </c>
      <c r="H224" s="183">
        <f t="shared" si="187"/>
        <v>0</v>
      </c>
      <c r="I224" s="183">
        <f t="shared" si="187"/>
        <v>0</v>
      </c>
      <c r="J224" s="183">
        <f t="shared" si="187"/>
        <v>0</v>
      </c>
      <c r="K224" s="183">
        <f t="shared" si="187"/>
        <v>0</v>
      </c>
      <c r="L224" s="183">
        <f t="shared" si="187"/>
        <v>0</v>
      </c>
      <c r="M224" s="183">
        <f t="shared" si="187"/>
        <v>0</v>
      </c>
      <c r="N224" s="183">
        <f t="shared" si="187"/>
        <v>0</v>
      </c>
      <c r="O224" s="183">
        <f t="shared" si="187"/>
        <v>0</v>
      </c>
      <c r="P224" s="183">
        <f t="shared" si="187"/>
        <v>0</v>
      </c>
      <c r="Q224" s="183">
        <f t="shared" si="187"/>
        <v>0</v>
      </c>
      <c r="R224" s="183">
        <f t="shared" si="187"/>
        <v>0</v>
      </c>
      <c r="S224" s="183">
        <f t="shared" si="187"/>
        <v>0</v>
      </c>
      <c r="T224" s="183">
        <f t="shared" si="188"/>
        <v>0</v>
      </c>
      <c r="U224" s="183">
        <f t="shared" si="188"/>
        <v>0</v>
      </c>
      <c r="V224" s="183">
        <f t="shared" si="188"/>
        <v>0</v>
      </c>
      <c r="W224" s="183">
        <f t="shared" si="188"/>
        <v>0</v>
      </c>
      <c r="X224" s="183">
        <f t="shared" si="188"/>
        <v>0</v>
      </c>
      <c r="Y224" s="183">
        <f t="shared" si="188"/>
        <v>0</v>
      </c>
      <c r="Z224" s="183">
        <f t="shared" si="188"/>
        <v>0</v>
      </c>
      <c r="AA224" s="183">
        <f t="shared" si="189"/>
        <v>0</v>
      </c>
      <c r="AB224" s="183">
        <f t="shared" si="189"/>
        <v>0</v>
      </c>
      <c r="AC224" s="183">
        <f t="shared" si="189"/>
        <v>0</v>
      </c>
      <c r="AD224" s="183">
        <f t="shared" si="189"/>
        <v>0</v>
      </c>
      <c r="AE224" s="183">
        <f t="shared" si="189"/>
        <v>0</v>
      </c>
      <c r="AF224" s="196">
        <f t="shared" si="189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87"/>
        <v>0</v>
      </c>
      <c r="D225" s="183">
        <f t="shared" si="187"/>
        <v>0</v>
      </c>
      <c r="E225" s="183">
        <f t="shared" si="187"/>
        <v>0</v>
      </c>
      <c r="F225" s="183">
        <f t="shared" si="187"/>
        <v>0</v>
      </c>
      <c r="G225" s="183">
        <f t="shared" si="187"/>
        <v>0</v>
      </c>
      <c r="H225" s="183">
        <f t="shared" si="187"/>
        <v>0</v>
      </c>
      <c r="I225" s="183">
        <f t="shared" si="187"/>
        <v>0</v>
      </c>
      <c r="J225" s="183">
        <f t="shared" si="187"/>
        <v>0</v>
      </c>
      <c r="K225" s="183">
        <f t="shared" si="187"/>
        <v>0</v>
      </c>
      <c r="L225" s="183">
        <f t="shared" si="187"/>
        <v>0</v>
      </c>
      <c r="M225" s="183">
        <f t="shared" si="187"/>
        <v>0</v>
      </c>
      <c r="N225" s="183">
        <f t="shared" si="187"/>
        <v>0</v>
      </c>
      <c r="O225" s="183">
        <f t="shared" si="187"/>
        <v>0</v>
      </c>
      <c r="P225" s="183">
        <f t="shared" si="187"/>
        <v>0</v>
      </c>
      <c r="Q225" s="183">
        <f t="shared" si="187"/>
        <v>0</v>
      </c>
      <c r="R225" s="183">
        <f t="shared" si="187"/>
        <v>0</v>
      </c>
      <c r="S225" s="183">
        <f t="shared" ref="S225:Z241" si="190">R225</f>
        <v>0</v>
      </c>
      <c r="T225" s="183">
        <f t="shared" si="190"/>
        <v>0</v>
      </c>
      <c r="U225" s="183">
        <f t="shared" si="190"/>
        <v>0</v>
      </c>
      <c r="V225" s="183">
        <f t="shared" si="190"/>
        <v>0</v>
      </c>
      <c r="W225" s="183">
        <f t="shared" si="190"/>
        <v>0</v>
      </c>
      <c r="X225" s="183">
        <f t="shared" si="190"/>
        <v>0</v>
      </c>
      <c r="Y225" s="183">
        <f t="shared" si="190"/>
        <v>0</v>
      </c>
      <c r="Z225" s="183">
        <f t="shared" si="190"/>
        <v>0</v>
      </c>
      <c r="AA225" s="183">
        <f t="shared" si="189"/>
        <v>0</v>
      </c>
      <c r="AB225" s="183">
        <f t="shared" si="189"/>
        <v>0</v>
      </c>
      <c r="AC225" s="183">
        <f t="shared" si="189"/>
        <v>0</v>
      </c>
      <c r="AD225" s="183">
        <f t="shared" si="189"/>
        <v>0</v>
      </c>
      <c r="AE225" s="183">
        <f t="shared" si="189"/>
        <v>0</v>
      </c>
      <c r="AF225" s="196">
        <f t="shared" si="189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87"/>
        <v>0</v>
      </c>
      <c r="D226" s="183">
        <f t="shared" si="187"/>
        <v>0</v>
      </c>
      <c r="E226" s="183">
        <f t="shared" si="187"/>
        <v>0</v>
      </c>
      <c r="F226" s="183">
        <f t="shared" si="187"/>
        <v>0</v>
      </c>
      <c r="G226" s="183">
        <f t="shared" si="187"/>
        <v>0</v>
      </c>
      <c r="H226" s="183">
        <f t="shared" si="187"/>
        <v>0</v>
      </c>
      <c r="I226" s="183">
        <f t="shared" si="187"/>
        <v>0</v>
      </c>
      <c r="J226" s="183">
        <f t="shared" si="187"/>
        <v>0</v>
      </c>
      <c r="K226" s="183">
        <f t="shared" si="187"/>
        <v>0</v>
      </c>
      <c r="L226" s="183">
        <f t="shared" si="187"/>
        <v>0</v>
      </c>
      <c r="M226" s="183">
        <f t="shared" si="187"/>
        <v>0</v>
      </c>
      <c r="N226" s="183">
        <f t="shared" si="187"/>
        <v>0</v>
      </c>
      <c r="O226" s="183">
        <f t="shared" si="187"/>
        <v>0</v>
      </c>
      <c r="P226" s="183">
        <f t="shared" si="187"/>
        <v>0</v>
      </c>
      <c r="Q226" s="183">
        <f t="shared" si="187"/>
        <v>0</v>
      </c>
      <c r="R226" s="183">
        <f t="shared" si="187"/>
        <v>0</v>
      </c>
      <c r="S226" s="183">
        <f t="shared" si="190"/>
        <v>0</v>
      </c>
      <c r="T226" s="183">
        <f t="shared" si="190"/>
        <v>0</v>
      </c>
      <c r="U226" s="183">
        <f t="shared" si="190"/>
        <v>0</v>
      </c>
      <c r="V226" s="183">
        <f t="shared" si="190"/>
        <v>0</v>
      </c>
      <c r="W226" s="183">
        <f t="shared" si="190"/>
        <v>0</v>
      </c>
      <c r="X226" s="183">
        <f t="shared" si="190"/>
        <v>0</v>
      </c>
      <c r="Y226" s="183">
        <f t="shared" si="190"/>
        <v>0</v>
      </c>
      <c r="Z226" s="183">
        <f t="shared" si="190"/>
        <v>0</v>
      </c>
      <c r="AA226" s="183">
        <f t="shared" ref="S214:AF239" si="191">Z226</f>
        <v>0</v>
      </c>
      <c r="AB226" s="183">
        <f t="shared" si="191"/>
        <v>0</v>
      </c>
      <c r="AC226" s="183">
        <f t="shared" si="191"/>
        <v>0</v>
      </c>
      <c r="AD226" s="183">
        <f t="shared" si="191"/>
        <v>0</v>
      </c>
      <c r="AE226" s="183">
        <f t="shared" si="191"/>
        <v>0</v>
      </c>
      <c r="AF226" s="196">
        <f t="shared" si="191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68" si="192">B227</f>
        <v>0</v>
      </c>
      <c r="D227" s="183">
        <f t="shared" si="192"/>
        <v>0</v>
      </c>
      <c r="E227" s="183">
        <f t="shared" si="192"/>
        <v>0</v>
      </c>
      <c r="F227" s="183">
        <f t="shared" si="192"/>
        <v>0</v>
      </c>
      <c r="G227" s="183">
        <f t="shared" si="192"/>
        <v>0</v>
      </c>
      <c r="H227" s="183">
        <f t="shared" si="192"/>
        <v>0</v>
      </c>
      <c r="I227" s="183">
        <f t="shared" si="192"/>
        <v>0</v>
      </c>
      <c r="J227" s="183">
        <f t="shared" si="192"/>
        <v>0</v>
      </c>
      <c r="K227" s="183">
        <f t="shared" si="192"/>
        <v>0</v>
      </c>
      <c r="L227" s="183">
        <f t="shared" si="192"/>
        <v>0</v>
      </c>
      <c r="M227" s="183">
        <f t="shared" si="192"/>
        <v>0</v>
      </c>
      <c r="N227" s="183">
        <f t="shared" si="192"/>
        <v>0</v>
      </c>
      <c r="O227" s="183">
        <f t="shared" si="192"/>
        <v>0</v>
      </c>
      <c r="P227" s="183">
        <f t="shared" si="192"/>
        <v>0</v>
      </c>
      <c r="Q227" s="183">
        <f t="shared" si="192"/>
        <v>0</v>
      </c>
      <c r="R227" s="183">
        <f t="shared" si="192"/>
        <v>0</v>
      </c>
      <c r="S227" s="183">
        <f t="shared" si="190"/>
        <v>0</v>
      </c>
      <c r="T227" s="183">
        <f t="shared" si="190"/>
        <v>0</v>
      </c>
      <c r="U227" s="183">
        <f t="shared" si="190"/>
        <v>0</v>
      </c>
      <c r="V227" s="183">
        <f t="shared" si="190"/>
        <v>0</v>
      </c>
      <c r="W227" s="183">
        <f t="shared" si="190"/>
        <v>0</v>
      </c>
      <c r="X227" s="183">
        <f t="shared" si="190"/>
        <v>0</v>
      </c>
      <c r="Y227" s="183">
        <f t="shared" si="190"/>
        <v>0</v>
      </c>
      <c r="Z227" s="183">
        <f t="shared" si="190"/>
        <v>0</v>
      </c>
      <c r="AA227" s="183">
        <f t="shared" si="191"/>
        <v>0</v>
      </c>
      <c r="AB227" s="183">
        <f t="shared" si="191"/>
        <v>0</v>
      </c>
      <c r="AC227" s="183">
        <f t="shared" si="191"/>
        <v>0</v>
      </c>
      <c r="AD227" s="183">
        <f t="shared" si="191"/>
        <v>0</v>
      </c>
      <c r="AE227" s="183">
        <f t="shared" si="191"/>
        <v>0</v>
      </c>
      <c r="AF227" s="196">
        <f t="shared" si="191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92"/>
        <v>0</v>
      </c>
      <c r="D228" s="183">
        <f t="shared" si="192"/>
        <v>0</v>
      </c>
      <c r="E228" s="183">
        <f t="shared" si="192"/>
        <v>0</v>
      </c>
      <c r="F228" s="183">
        <f t="shared" si="192"/>
        <v>0</v>
      </c>
      <c r="G228" s="183">
        <f t="shared" si="192"/>
        <v>0</v>
      </c>
      <c r="H228" s="183">
        <f t="shared" si="192"/>
        <v>0</v>
      </c>
      <c r="I228" s="183">
        <f t="shared" si="192"/>
        <v>0</v>
      </c>
      <c r="J228" s="183">
        <f t="shared" si="192"/>
        <v>0</v>
      </c>
      <c r="K228" s="183">
        <f t="shared" si="192"/>
        <v>0</v>
      </c>
      <c r="L228" s="183">
        <f t="shared" si="192"/>
        <v>0</v>
      </c>
      <c r="M228" s="183">
        <f t="shared" si="192"/>
        <v>0</v>
      </c>
      <c r="N228" s="183">
        <f t="shared" si="192"/>
        <v>0</v>
      </c>
      <c r="O228" s="183">
        <f t="shared" si="192"/>
        <v>0</v>
      </c>
      <c r="P228" s="183">
        <f t="shared" si="192"/>
        <v>0</v>
      </c>
      <c r="Q228" s="183">
        <f t="shared" si="192"/>
        <v>0</v>
      </c>
      <c r="R228" s="183">
        <f t="shared" si="192"/>
        <v>0</v>
      </c>
      <c r="S228" s="183">
        <f t="shared" si="190"/>
        <v>0</v>
      </c>
      <c r="T228" s="183">
        <f t="shared" si="190"/>
        <v>0</v>
      </c>
      <c r="U228" s="183">
        <f t="shared" si="190"/>
        <v>0</v>
      </c>
      <c r="V228" s="183">
        <f t="shared" si="190"/>
        <v>0</v>
      </c>
      <c r="W228" s="183">
        <f t="shared" si="190"/>
        <v>0</v>
      </c>
      <c r="X228" s="183">
        <f t="shared" si="190"/>
        <v>0</v>
      </c>
      <c r="Y228" s="183">
        <f t="shared" si="190"/>
        <v>0</v>
      </c>
      <c r="Z228" s="183">
        <f t="shared" si="190"/>
        <v>0</v>
      </c>
      <c r="AA228" s="183">
        <f t="shared" si="191"/>
        <v>0</v>
      </c>
      <c r="AB228" s="183">
        <f t="shared" si="191"/>
        <v>0</v>
      </c>
      <c r="AC228" s="183">
        <f t="shared" si="191"/>
        <v>0</v>
      </c>
      <c r="AD228" s="183">
        <f t="shared" si="191"/>
        <v>0</v>
      </c>
      <c r="AE228" s="183">
        <f t="shared" si="191"/>
        <v>0</v>
      </c>
      <c r="AF228" s="196">
        <f t="shared" si="191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92"/>
        <v>0</v>
      </c>
      <c r="D229" s="183">
        <f t="shared" si="192"/>
        <v>0</v>
      </c>
      <c r="E229" s="183">
        <f t="shared" si="192"/>
        <v>0</v>
      </c>
      <c r="F229" s="183">
        <f t="shared" si="192"/>
        <v>0</v>
      </c>
      <c r="G229" s="183">
        <f t="shared" si="192"/>
        <v>0</v>
      </c>
      <c r="H229" s="183">
        <f t="shared" si="192"/>
        <v>0</v>
      </c>
      <c r="I229" s="183">
        <f t="shared" si="192"/>
        <v>0</v>
      </c>
      <c r="J229" s="183">
        <f t="shared" si="192"/>
        <v>0</v>
      </c>
      <c r="K229" s="183">
        <f t="shared" si="192"/>
        <v>0</v>
      </c>
      <c r="L229" s="183">
        <f t="shared" si="192"/>
        <v>0</v>
      </c>
      <c r="M229" s="183">
        <f t="shared" si="192"/>
        <v>0</v>
      </c>
      <c r="N229" s="183">
        <f t="shared" si="192"/>
        <v>0</v>
      </c>
      <c r="O229" s="183">
        <f t="shared" si="192"/>
        <v>0</v>
      </c>
      <c r="P229" s="183">
        <f t="shared" si="192"/>
        <v>0</v>
      </c>
      <c r="Q229" s="183">
        <f t="shared" si="192"/>
        <v>0</v>
      </c>
      <c r="R229" s="183">
        <f t="shared" si="192"/>
        <v>0</v>
      </c>
      <c r="S229" s="183">
        <f t="shared" si="190"/>
        <v>0</v>
      </c>
      <c r="T229" s="183">
        <f t="shared" si="190"/>
        <v>0</v>
      </c>
      <c r="U229" s="183">
        <f t="shared" si="190"/>
        <v>0</v>
      </c>
      <c r="V229" s="183">
        <f t="shared" si="190"/>
        <v>0</v>
      </c>
      <c r="W229" s="183">
        <f t="shared" si="190"/>
        <v>0</v>
      </c>
      <c r="X229" s="183">
        <f t="shared" si="190"/>
        <v>0</v>
      </c>
      <c r="Y229" s="183">
        <f t="shared" si="190"/>
        <v>0</v>
      </c>
      <c r="Z229" s="183">
        <f t="shared" si="190"/>
        <v>0</v>
      </c>
      <c r="AA229" s="183">
        <f t="shared" si="191"/>
        <v>0</v>
      </c>
      <c r="AB229" s="183">
        <f t="shared" si="191"/>
        <v>0</v>
      </c>
      <c r="AC229" s="183">
        <f t="shared" si="191"/>
        <v>0</v>
      </c>
      <c r="AD229" s="183">
        <f t="shared" si="191"/>
        <v>0</v>
      </c>
      <c r="AE229" s="183">
        <f t="shared" si="191"/>
        <v>0</v>
      </c>
      <c r="AF229" s="196">
        <f t="shared" si="191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92"/>
        <v>0</v>
      </c>
      <c r="D230" s="183">
        <f t="shared" si="192"/>
        <v>0</v>
      </c>
      <c r="E230" s="183">
        <f t="shared" si="192"/>
        <v>0</v>
      </c>
      <c r="F230" s="183">
        <f t="shared" si="192"/>
        <v>0</v>
      </c>
      <c r="G230" s="183">
        <f t="shared" si="192"/>
        <v>0</v>
      </c>
      <c r="H230" s="183">
        <f t="shared" si="192"/>
        <v>0</v>
      </c>
      <c r="I230" s="183">
        <f t="shared" si="192"/>
        <v>0</v>
      </c>
      <c r="J230" s="183">
        <f t="shared" si="192"/>
        <v>0</v>
      </c>
      <c r="K230" s="183">
        <f t="shared" si="192"/>
        <v>0</v>
      </c>
      <c r="L230" s="183">
        <f t="shared" si="192"/>
        <v>0</v>
      </c>
      <c r="M230" s="183">
        <f t="shared" si="192"/>
        <v>0</v>
      </c>
      <c r="N230" s="183">
        <f t="shared" si="192"/>
        <v>0</v>
      </c>
      <c r="O230" s="183">
        <f t="shared" si="192"/>
        <v>0</v>
      </c>
      <c r="P230" s="183">
        <f t="shared" si="192"/>
        <v>0</v>
      </c>
      <c r="Q230" s="183">
        <f t="shared" si="192"/>
        <v>0</v>
      </c>
      <c r="R230" s="183">
        <f t="shared" si="192"/>
        <v>0</v>
      </c>
      <c r="S230" s="183">
        <f t="shared" si="190"/>
        <v>0</v>
      </c>
      <c r="T230" s="183">
        <f t="shared" si="190"/>
        <v>0</v>
      </c>
      <c r="U230" s="183">
        <f t="shared" si="190"/>
        <v>0</v>
      </c>
      <c r="V230" s="183">
        <f t="shared" si="190"/>
        <v>0</v>
      </c>
      <c r="W230" s="183">
        <f t="shared" si="190"/>
        <v>0</v>
      </c>
      <c r="X230" s="183">
        <f t="shared" si="190"/>
        <v>0</v>
      </c>
      <c r="Y230" s="183">
        <f t="shared" si="190"/>
        <v>0</v>
      </c>
      <c r="Z230" s="183">
        <f t="shared" si="190"/>
        <v>0</v>
      </c>
      <c r="AA230" s="183">
        <f t="shared" si="191"/>
        <v>0</v>
      </c>
      <c r="AB230" s="183">
        <f t="shared" si="191"/>
        <v>0</v>
      </c>
      <c r="AC230" s="183">
        <f t="shared" si="191"/>
        <v>0</v>
      </c>
      <c r="AD230" s="183">
        <f t="shared" si="191"/>
        <v>0</v>
      </c>
      <c r="AE230" s="183">
        <f t="shared" si="191"/>
        <v>0</v>
      </c>
      <c r="AF230" s="196">
        <f t="shared" si="191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92"/>
        <v>0</v>
      </c>
      <c r="D231" s="183">
        <f t="shared" si="192"/>
        <v>0</v>
      </c>
      <c r="E231" s="183">
        <f t="shared" si="192"/>
        <v>0</v>
      </c>
      <c r="F231" s="183">
        <f t="shared" si="192"/>
        <v>0</v>
      </c>
      <c r="G231" s="183">
        <f t="shared" si="192"/>
        <v>0</v>
      </c>
      <c r="H231" s="183">
        <f t="shared" si="192"/>
        <v>0</v>
      </c>
      <c r="I231" s="183">
        <f t="shared" si="192"/>
        <v>0</v>
      </c>
      <c r="J231" s="183">
        <f t="shared" si="192"/>
        <v>0</v>
      </c>
      <c r="K231" s="183">
        <f t="shared" si="192"/>
        <v>0</v>
      </c>
      <c r="L231" s="183">
        <f t="shared" si="192"/>
        <v>0</v>
      </c>
      <c r="M231" s="183">
        <f t="shared" si="192"/>
        <v>0</v>
      </c>
      <c r="N231" s="183">
        <f t="shared" si="192"/>
        <v>0</v>
      </c>
      <c r="O231" s="183">
        <f t="shared" si="192"/>
        <v>0</v>
      </c>
      <c r="P231" s="183">
        <f t="shared" si="192"/>
        <v>0</v>
      </c>
      <c r="Q231" s="183">
        <f t="shared" si="192"/>
        <v>0</v>
      </c>
      <c r="R231" s="183">
        <f t="shared" si="192"/>
        <v>0</v>
      </c>
      <c r="S231" s="183">
        <f t="shared" si="190"/>
        <v>0</v>
      </c>
      <c r="T231" s="183">
        <f t="shared" si="190"/>
        <v>0</v>
      </c>
      <c r="U231" s="183">
        <f t="shared" si="190"/>
        <v>0</v>
      </c>
      <c r="V231" s="183">
        <f t="shared" si="190"/>
        <v>0</v>
      </c>
      <c r="W231" s="183">
        <f t="shared" si="190"/>
        <v>0</v>
      </c>
      <c r="X231" s="183">
        <f t="shared" si="190"/>
        <v>0</v>
      </c>
      <c r="Y231" s="183">
        <f t="shared" si="190"/>
        <v>0</v>
      </c>
      <c r="Z231" s="183">
        <f t="shared" si="190"/>
        <v>0</v>
      </c>
      <c r="AA231" s="183">
        <f t="shared" si="191"/>
        <v>0</v>
      </c>
      <c r="AB231" s="183">
        <f t="shared" si="191"/>
        <v>0</v>
      </c>
      <c r="AC231" s="183">
        <f t="shared" si="191"/>
        <v>0</v>
      </c>
      <c r="AD231" s="183">
        <f t="shared" si="191"/>
        <v>0</v>
      </c>
      <c r="AE231" s="183">
        <f t="shared" si="191"/>
        <v>0</v>
      </c>
      <c r="AF231" s="196">
        <f t="shared" si="191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92"/>
        <v>0</v>
      </c>
      <c r="D232" s="183">
        <f t="shared" si="192"/>
        <v>0</v>
      </c>
      <c r="E232" s="183">
        <f t="shared" si="192"/>
        <v>0</v>
      </c>
      <c r="F232" s="183">
        <f t="shared" si="192"/>
        <v>0</v>
      </c>
      <c r="G232" s="183">
        <f t="shared" si="192"/>
        <v>0</v>
      </c>
      <c r="H232" s="183">
        <f t="shared" si="192"/>
        <v>0</v>
      </c>
      <c r="I232" s="183">
        <f t="shared" si="192"/>
        <v>0</v>
      </c>
      <c r="J232" s="183">
        <f t="shared" si="192"/>
        <v>0</v>
      </c>
      <c r="K232" s="183">
        <f t="shared" si="192"/>
        <v>0</v>
      </c>
      <c r="L232" s="183">
        <f t="shared" si="192"/>
        <v>0</v>
      </c>
      <c r="M232" s="183">
        <f t="shared" si="192"/>
        <v>0</v>
      </c>
      <c r="N232" s="183">
        <f t="shared" si="192"/>
        <v>0</v>
      </c>
      <c r="O232" s="183">
        <f t="shared" si="192"/>
        <v>0</v>
      </c>
      <c r="P232" s="183">
        <f t="shared" si="192"/>
        <v>0</v>
      </c>
      <c r="Q232" s="183">
        <f t="shared" si="192"/>
        <v>0</v>
      </c>
      <c r="R232" s="183">
        <f t="shared" si="192"/>
        <v>0</v>
      </c>
      <c r="S232" s="183">
        <f t="shared" si="190"/>
        <v>0</v>
      </c>
      <c r="T232" s="183">
        <f t="shared" si="190"/>
        <v>0</v>
      </c>
      <c r="U232" s="183">
        <f t="shared" si="190"/>
        <v>0</v>
      </c>
      <c r="V232" s="183">
        <f t="shared" si="190"/>
        <v>0</v>
      </c>
      <c r="W232" s="183">
        <f t="shared" si="190"/>
        <v>0</v>
      </c>
      <c r="X232" s="183">
        <f t="shared" si="190"/>
        <v>0</v>
      </c>
      <c r="Y232" s="183">
        <f t="shared" si="190"/>
        <v>0</v>
      </c>
      <c r="Z232" s="183">
        <f t="shared" si="190"/>
        <v>0</v>
      </c>
      <c r="AA232" s="183">
        <f t="shared" si="191"/>
        <v>0</v>
      </c>
      <c r="AB232" s="183">
        <f t="shared" si="191"/>
        <v>0</v>
      </c>
      <c r="AC232" s="183">
        <f t="shared" si="191"/>
        <v>0</v>
      </c>
      <c r="AD232" s="183">
        <f t="shared" si="191"/>
        <v>0</v>
      </c>
      <c r="AE232" s="183">
        <f t="shared" si="191"/>
        <v>0</v>
      </c>
      <c r="AF232" s="196">
        <f t="shared" si="191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92"/>
        <v>0</v>
      </c>
      <c r="D233" s="183">
        <f t="shared" si="192"/>
        <v>0</v>
      </c>
      <c r="E233" s="183">
        <f t="shared" si="192"/>
        <v>0</v>
      </c>
      <c r="F233" s="183">
        <f t="shared" si="192"/>
        <v>0</v>
      </c>
      <c r="G233" s="183">
        <f t="shared" si="192"/>
        <v>0</v>
      </c>
      <c r="H233" s="183">
        <f t="shared" si="192"/>
        <v>0</v>
      </c>
      <c r="I233" s="183">
        <f t="shared" si="192"/>
        <v>0</v>
      </c>
      <c r="J233" s="183">
        <f t="shared" si="192"/>
        <v>0</v>
      </c>
      <c r="K233" s="183">
        <f t="shared" si="192"/>
        <v>0</v>
      </c>
      <c r="L233" s="183">
        <f t="shared" si="192"/>
        <v>0</v>
      </c>
      <c r="M233" s="183">
        <f t="shared" si="192"/>
        <v>0</v>
      </c>
      <c r="N233" s="183">
        <f t="shared" si="192"/>
        <v>0</v>
      </c>
      <c r="O233" s="183">
        <f t="shared" si="192"/>
        <v>0</v>
      </c>
      <c r="P233" s="183">
        <f t="shared" si="192"/>
        <v>0</v>
      </c>
      <c r="Q233" s="183">
        <f t="shared" si="192"/>
        <v>0</v>
      </c>
      <c r="R233" s="183">
        <f t="shared" si="192"/>
        <v>0</v>
      </c>
      <c r="S233" s="183">
        <f t="shared" si="190"/>
        <v>0</v>
      </c>
      <c r="T233" s="183">
        <f t="shared" si="190"/>
        <v>0</v>
      </c>
      <c r="U233" s="183">
        <f t="shared" si="190"/>
        <v>0</v>
      </c>
      <c r="V233" s="183">
        <f t="shared" si="190"/>
        <v>0</v>
      </c>
      <c r="W233" s="183">
        <f t="shared" si="190"/>
        <v>0</v>
      </c>
      <c r="X233" s="183">
        <f t="shared" si="190"/>
        <v>0</v>
      </c>
      <c r="Y233" s="183">
        <f t="shared" si="190"/>
        <v>0</v>
      </c>
      <c r="Z233" s="183">
        <f t="shared" si="190"/>
        <v>0</v>
      </c>
      <c r="AA233" s="183">
        <f t="shared" si="191"/>
        <v>0</v>
      </c>
      <c r="AB233" s="183">
        <f t="shared" si="191"/>
        <v>0</v>
      </c>
      <c r="AC233" s="183">
        <f t="shared" si="191"/>
        <v>0</v>
      </c>
      <c r="AD233" s="183">
        <f t="shared" si="191"/>
        <v>0</v>
      </c>
      <c r="AE233" s="183">
        <f t="shared" si="191"/>
        <v>0</v>
      </c>
      <c r="AF233" s="196">
        <f t="shared" si="191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92"/>
        <v>0</v>
      </c>
      <c r="D234" s="183">
        <f t="shared" si="192"/>
        <v>0</v>
      </c>
      <c r="E234" s="183">
        <f t="shared" si="192"/>
        <v>0</v>
      </c>
      <c r="F234" s="183">
        <f t="shared" si="192"/>
        <v>0</v>
      </c>
      <c r="G234" s="183">
        <f t="shared" si="192"/>
        <v>0</v>
      </c>
      <c r="H234" s="183">
        <f t="shared" si="192"/>
        <v>0</v>
      </c>
      <c r="I234" s="183">
        <f t="shared" si="192"/>
        <v>0</v>
      </c>
      <c r="J234" s="183">
        <f t="shared" si="192"/>
        <v>0</v>
      </c>
      <c r="K234" s="183">
        <f t="shared" si="192"/>
        <v>0</v>
      </c>
      <c r="L234" s="183">
        <f t="shared" si="192"/>
        <v>0</v>
      </c>
      <c r="M234" s="183">
        <f t="shared" si="192"/>
        <v>0</v>
      </c>
      <c r="N234" s="183">
        <f t="shared" si="192"/>
        <v>0</v>
      </c>
      <c r="O234" s="183">
        <f t="shared" si="192"/>
        <v>0</v>
      </c>
      <c r="P234" s="183">
        <f t="shared" si="192"/>
        <v>0</v>
      </c>
      <c r="Q234" s="183">
        <f t="shared" si="192"/>
        <v>0</v>
      </c>
      <c r="R234" s="183">
        <f t="shared" si="192"/>
        <v>0</v>
      </c>
      <c r="S234" s="183">
        <f t="shared" si="190"/>
        <v>0</v>
      </c>
      <c r="T234" s="183">
        <f t="shared" si="190"/>
        <v>0</v>
      </c>
      <c r="U234" s="183">
        <f t="shared" si="190"/>
        <v>0</v>
      </c>
      <c r="V234" s="183">
        <f t="shared" si="190"/>
        <v>0</v>
      </c>
      <c r="W234" s="183">
        <f t="shared" si="190"/>
        <v>0</v>
      </c>
      <c r="X234" s="183">
        <f t="shared" si="190"/>
        <v>0</v>
      </c>
      <c r="Y234" s="183">
        <f t="shared" si="190"/>
        <v>0</v>
      </c>
      <c r="Z234" s="183">
        <f t="shared" si="190"/>
        <v>0</v>
      </c>
      <c r="AA234" s="183">
        <f t="shared" si="191"/>
        <v>0</v>
      </c>
      <c r="AB234" s="183">
        <f t="shared" si="191"/>
        <v>0</v>
      </c>
      <c r="AC234" s="183">
        <f t="shared" si="191"/>
        <v>0</v>
      </c>
      <c r="AD234" s="183">
        <f t="shared" si="191"/>
        <v>0</v>
      </c>
      <c r="AE234" s="183">
        <f t="shared" si="191"/>
        <v>0</v>
      </c>
      <c r="AF234" s="196">
        <f t="shared" si="191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92"/>
        <v>0</v>
      </c>
      <c r="D235" s="183">
        <f t="shared" si="192"/>
        <v>0</v>
      </c>
      <c r="E235" s="183">
        <f t="shared" si="192"/>
        <v>0</v>
      </c>
      <c r="F235" s="183">
        <f t="shared" si="192"/>
        <v>0</v>
      </c>
      <c r="G235" s="183">
        <f t="shared" si="192"/>
        <v>0</v>
      </c>
      <c r="H235" s="183">
        <f t="shared" si="192"/>
        <v>0</v>
      </c>
      <c r="I235" s="183">
        <f t="shared" si="192"/>
        <v>0</v>
      </c>
      <c r="J235" s="183">
        <f t="shared" si="192"/>
        <v>0</v>
      </c>
      <c r="K235" s="183">
        <f t="shared" si="192"/>
        <v>0</v>
      </c>
      <c r="L235" s="183">
        <f t="shared" si="192"/>
        <v>0</v>
      </c>
      <c r="M235" s="183">
        <f t="shared" si="192"/>
        <v>0</v>
      </c>
      <c r="N235" s="183">
        <f t="shared" si="192"/>
        <v>0</v>
      </c>
      <c r="O235" s="183">
        <f t="shared" si="192"/>
        <v>0</v>
      </c>
      <c r="P235" s="183">
        <f t="shared" si="192"/>
        <v>0</v>
      </c>
      <c r="Q235" s="183">
        <f t="shared" si="192"/>
        <v>0</v>
      </c>
      <c r="R235" s="183">
        <f t="shared" si="192"/>
        <v>0</v>
      </c>
      <c r="S235" s="183">
        <f t="shared" si="190"/>
        <v>0</v>
      </c>
      <c r="T235" s="183">
        <f t="shared" si="190"/>
        <v>0</v>
      </c>
      <c r="U235" s="183">
        <f t="shared" si="190"/>
        <v>0</v>
      </c>
      <c r="V235" s="183">
        <f t="shared" si="190"/>
        <v>0</v>
      </c>
      <c r="W235" s="183">
        <f t="shared" si="190"/>
        <v>0</v>
      </c>
      <c r="X235" s="183">
        <f t="shared" si="190"/>
        <v>0</v>
      </c>
      <c r="Y235" s="183">
        <f t="shared" si="190"/>
        <v>0</v>
      </c>
      <c r="Z235" s="183">
        <f t="shared" si="190"/>
        <v>0</v>
      </c>
      <c r="AA235" s="183">
        <f t="shared" si="191"/>
        <v>0</v>
      </c>
      <c r="AB235" s="183">
        <f t="shared" si="191"/>
        <v>0</v>
      </c>
      <c r="AC235" s="183">
        <f t="shared" si="191"/>
        <v>0</v>
      </c>
      <c r="AD235" s="183">
        <f t="shared" si="191"/>
        <v>0</v>
      </c>
      <c r="AE235" s="183">
        <f t="shared" si="191"/>
        <v>0</v>
      </c>
      <c r="AF235" s="196">
        <f t="shared" si="191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92"/>
        <v>0</v>
      </c>
      <c r="D236" s="183">
        <f t="shared" si="192"/>
        <v>0</v>
      </c>
      <c r="E236" s="183">
        <f t="shared" si="192"/>
        <v>0</v>
      </c>
      <c r="F236" s="183">
        <f t="shared" si="192"/>
        <v>0</v>
      </c>
      <c r="G236" s="183">
        <f t="shared" si="192"/>
        <v>0</v>
      </c>
      <c r="H236" s="183">
        <f t="shared" si="192"/>
        <v>0</v>
      </c>
      <c r="I236" s="183">
        <f t="shared" si="192"/>
        <v>0</v>
      </c>
      <c r="J236" s="183">
        <f t="shared" si="192"/>
        <v>0</v>
      </c>
      <c r="K236" s="183">
        <f t="shared" si="192"/>
        <v>0</v>
      </c>
      <c r="L236" s="183">
        <f t="shared" si="192"/>
        <v>0</v>
      </c>
      <c r="M236" s="183">
        <f t="shared" si="192"/>
        <v>0</v>
      </c>
      <c r="N236" s="183">
        <f t="shared" si="192"/>
        <v>0</v>
      </c>
      <c r="O236" s="183">
        <f t="shared" si="192"/>
        <v>0</v>
      </c>
      <c r="P236" s="183">
        <f t="shared" si="192"/>
        <v>0</v>
      </c>
      <c r="Q236" s="183">
        <f t="shared" si="192"/>
        <v>0</v>
      </c>
      <c r="R236" s="183">
        <f t="shared" si="192"/>
        <v>0</v>
      </c>
      <c r="S236" s="183">
        <f t="shared" si="190"/>
        <v>0</v>
      </c>
      <c r="T236" s="183">
        <f t="shared" si="190"/>
        <v>0</v>
      </c>
      <c r="U236" s="183">
        <f t="shared" si="190"/>
        <v>0</v>
      </c>
      <c r="V236" s="183">
        <f t="shared" si="190"/>
        <v>0</v>
      </c>
      <c r="W236" s="183">
        <f t="shared" si="190"/>
        <v>0</v>
      </c>
      <c r="X236" s="183">
        <f t="shared" si="190"/>
        <v>0</v>
      </c>
      <c r="Y236" s="183">
        <f t="shared" si="190"/>
        <v>0</v>
      </c>
      <c r="Z236" s="183">
        <f t="shared" si="190"/>
        <v>0</v>
      </c>
      <c r="AA236" s="183">
        <f t="shared" si="191"/>
        <v>0</v>
      </c>
      <c r="AB236" s="183">
        <f t="shared" si="191"/>
        <v>0</v>
      </c>
      <c r="AC236" s="183">
        <f t="shared" si="191"/>
        <v>0</v>
      </c>
      <c r="AD236" s="183">
        <f t="shared" si="191"/>
        <v>0</v>
      </c>
      <c r="AE236" s="183">
        <f t="shared" si="191"/>
        <v>0</v>
      </c>
      <c r="AF236" s="196">
        <f t="shared" si="191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92"/>
        <v>0</v>
      </c>
      <c r="D237" s="183">
        <f t="shared" si="192"/>
        <v>0</v>
      </c>
      <c r="E237" s="183">
        <f t="shared" si="192"/>
        <v>0</v>
      </c>
      <c r="F237" s="183">
        <f t="shared" si="192"/>
        <v>0</v>
      </c>
      <c r="G237" s="183">
        <f t="shared" si="192"/>
        <v>0</v>
      </c>
      <c r="H237" s="183">
        <f t="shared" si="192"/>
        <v>0</v>
      </c>
      <c r="I237" s="183">
        <f t="shared" si="192"/>
        <v>0</v>
      </c>
      <c r="J237" s="183">
        <f t="shared" si="192"/>
        <v>0</v>
      </c>
      <c r="K237" s="183">
        <f t="shared" si="192"/>
        <v>0</v>
      </c>
      <c r="L237" s="183">
        <f t="shared" si="192"/>
        <v>0</v>
      </c>
      <c r="M237" s="183">
        <f t="shared" si="192"/>
        <v>0</v>
      </c>
      <c r="N237" s="183">
        <f t="shared" si="192"/>
        <v>0</v>
      </c>
      <c r="O237" s="183">
        <f t="shared" si="192"/>
        <v>0</v>
      </c>
      <c r="P237" s="183">
        <f t="shared" si="192"/>
        <v>0</v>
      </c>
      <c r="Q237" s="183">
        <f t="shared" si="192"/>
        <v>0</v>
      </c>
      <c r="R237" s="183">
        <f t="shared" si="192"/>
        <v>0</v>
      </c>
      <c r="S237" s="183">
        <f t="shared" si="190"/>
        <v>0</v>
      </c>
      <c r="T237" s="183">
        <f t="shared" si="190"/>
        <v>0</v>
      </c>
      <c r="U237" s="183">
        <f t="shared" si="190"/>
        <v>0</v>
      </c>
      <c r="V237" s="183">
        <f t="shared" si="190"/>
        <v>0</v>
      </c>
      <c r="W237" s="183">
        <f t="shared" si="190"/>
        <v>0</v>
      </c>
      <c r="X237" s="183">
        <f t="shared" si="190"/>
        <v>0</v>
      </c>
      <c r="Y237" s="183">
        <f t="shared" si="190"/>
        <v>0</v>
      </c>
      <c r="Z237" s="183">
        <f t="shared" si="190"/>
        <v>0</v>
      </c>
      <c r="AA237" s="183">
        <f t="shared" si="191"/>
        <v>0</v>
      </c>
      <c r="AB237" s="183">
        <f t="shared" si="191"/>
        <v>0</v>
      </c>
      <c r="AC237" s="183">
        <f t="shared" si="191"/>
        <v>0</v>
      </c>
      <c r="AD237" s="183">
        <f t="shared" si="191"/>
        <v>0</v>
      </c>
      <c r="AE237" s="183">
        <f t="shared" si="191"/>
        <v>0</v>
      </c>
      <c r="AF237" s="196">
        <f t="shared" si="191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92"/>
        <v>0</v>
      </c>
      <c r="D238" s="183">
        <f t="shared" si="192"/>
        <v>0</v>
      </c>
      <c r="E238" s="183">
        <f t="shared" si="192"/>
        <v>0</v>
      </c>
      <c r="F238" s="183">
        <f t="shared" si="192"/>
        <v>0</v>
      </c>
      <c r="G238" s="183">
        <f t="shared" si="192"/>
        <v>0</v>
      </c>
      <c r="H238" s="183">
        <f t="shared" si="192"/>
        <v>0</v>
      </c>
      <c r="I238" s="183">
        <f t="shared" si="192"/>
        <v>0</v>
      </c>
      <c r="J238" s="183">
        <f t="shared" si="192"/>
        <v>0</v>
      </c>
      <c r="K238" s="183">
        <f t="shared" si="192"/>
        <v>0</v>
      </c>
      <c r="L238" s="183">
        <f t="shared" si="192"/>
        <v>0</v>
      </c>
      <c r="M238" s="183">
        <f t="shared" si="192"/>
        <v>0</v>
      </c>
      <c r="N238" s="183">
        <f t="shared" si="192"/>
        <v>0</v>
      </c>
      <c r="O238" s="183">
        <f t="shared" si="192"/>
        <v>0</v>
      </c>
      <c r="P238" s="183">
        <f t="shared" si="192"/>
        <v>0</v>
      </c>
      <c r="Q238" s="183">
        <f t="shared" si="192"/>
        <v>0</v>
      </c>
      <c r="R238" s="183">
        <f t="shared" si="192"/>
        <v>0</v>
      </c>
      <c r="S238" s="183">
        <f t="shared" si="190"/>
        <v>0</v>
      </c>
      <c r="T238" s="183">
        <f t="shared" si="190"/>
        <v>0</v>
      </c>
      <c r="U238" s="183">
        <f t="shared" si="190"/>
        <v>0</v>
      </c>
      <c r="V238" s="183">
        <f t="shared" si="190"/>
        <v>0</v>
      </c>
      <c r="W238" s="183">
        <f t="shared" si="190"/>
        <v>0</v>
      </c>
      <c r="X238" s="183">
        <f t="shared" si="190"/>
        <v>0</v>
      </c>
      <c r="Y238" s="183">
        <f t="shared" si="190"/>
        <v>0</v>
      </c>
      <c r="Z238" s="183">
        <f t="shared" si="190"/>
        <v>0</v>
      </c>
      <c r="AA238" s="183">
        <f t="shared" si="191"/>
        <v>0</v>
      </c>
      <c r="AB238" s="183">
        <f t="shared" si="191"/>
        <v>0</v>
      </c>
      <c r="AC238" s="183">
        <f t="shared" si="191"/>
        <v>0</v>
      </c>
      <c r="AD238" s="183">
        <f t="shared" si="191"/>
        <v>0</v>
      </c>
      <c r="AE238" s="183">
        <f t="shared" si="191"/>
        <v>0</v>
      </c>
      <c r="AF238" s="196">
        <f t="shared" si="191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92"/>
        <v>0</v>
      </c>
      <c r="D239" s="183">
        <f t="shared" si="192"/>
        <v>0</v>
      </c>
      <c r="E239" s="183">
        <f t="shared" si="192"/>
        <v>0</v>
      </c>
      <c r="F239" s="183">
        <f t="shared" si="192"/>
        <v>0</v>
      </c>
      <c r="G239" s="183">
        <f t="shared" si="192"/>
        <v>0</v>
      </c>
      <c r="H239" s="183">
        <f t="shared" si="192"/>
        <v>0</v>
      </c>
      <c r="I239" s="183">
        <f t="shared" si="192"/>
        <v>0</v>
      </c>
      <c r="J239" s="183">
        <f t="shared" si="192"/>
        <v>0</v>
      </c>
      <c r="K239" s="183">
        <f t="shared" si="192"/>
        <v>0</v>
      </c>
      <c r="L239" s="183">
        <f t="shared" si="192"/>
        <v>0</v>
      </c>
      <c r="M239" s="183">
        <f t="shared" si="192"/>
        <v>0</v>
      </c>
      <c r="N239" s="183">
        <f t="shared" si="192"/>
        <v>0</v>
      </c>
      <c r="O239" s="183">
        <f t="shared" si="192"/>
        <v>0</v>
      </c>
      <c r="P239" s="183">
        <f t="shared" si="192"/>
        <v>0</v>
      </c>
      <c r="Q239" s="183">
        <f t="shared" si="192"/>
        <v>0</v>
      </c>
      <c r="R239" s="183">
        <f t="shared" si="192"/>
        <v>0</v>
      </c>
      <c r="S239" s="183">
        <f t="shared" si="190"/>
        <v>0</v>
      </c>
      <c r="T239" s="183">
        <f t="shared" si="190"/>
        <v>0</v>
      </c>
      <c r="U239" s="183">
        <f t="shared" si="190"/>
        <v>0</v>
      </c>
      <c r="V239" s="183">
        <f t="shared" si="190"/>
        <v>0</v>
      </c>
      <c r="W239" s="183">
        <f t="shared" si="190"/>
        <v>0</v>
      </c>
      <c r="X239" s="183">
        <f t="shared" si="190"/>
        <v>0</v>
      </c>
      <c r="Y239" s="183">
        <f t="shared" si="190"/>
        <v>0</v>
      </c>
      <c r="Z239" s="183">
        <f t="shared" si="190"/>
        <v>0</v>
      </c>
      <c r="AA239" s="183">
        <f t="shared" si="191"/>
        <v>0</v>
      </c>
      <c r="AB239" s="183">
        <f t="shared" si="191"/>
        <v>0</v>
      </c>
      <c r="AC239" s="183">
        <f t="shared" si="191"/>
        <v>0</v>
      </c>
      <c r="AD239" s="183">
        <f t="shared" si="191"/>
        <v>0</v>
      </c>
      <c r="AE239" s="183">
        <f t="shared" si="191"/>
        <v>0</v>
      </c>
      <c r="AF239" s="196">
        <f t="shared" si="191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92"/>
        <v>0</v>
      </c>
      <c r="D240" s="183">
        <f t="shared" si="192"/>
        <v>0</v>
      </c>
      <c r="E240" s="183">
        <f t="shared" si="192"/>
        <v>0</v>
      </c>
      <c r="F240" s="183">
        <f t="shared" si="192"/>
        <v>0</v>
      </c>
      <c r="G240" s="183">
        <f t="shared" si="192"/>
        <v>0</v>
      </c>
      <c r="H240" s="183">
        <f t="shared" si="192"/>
        <v>0</v>
      </c>
      <c r="I240" s="183">
        <f t="shared" si="192"/>
        <v>0</v>
      </c>
      <c r="J240" s="183">
        <f t="shared" si="192"/>
        <v>0</v>
      </c>
      <c r="K240" s="183">
        <f t="shared" si="192"/>
        <v>0</v>
      </c>
      <c r="L240" s="183">
        <f t="shared" si="192"/>
        <v>0</v>
      </c>
      <c r="M240" s="183">
        <f t="shared" si="192"/>
        <v>0</v>
      </c>
      <c r="N240" s="183">
        <f t="shared" si="192"/>
        <v>0</v>
      </c>
      <c r="O240" s="183">
        <f t="shared" si="192"/>
        <v>0</v>
      </c>
      <c r="P240" s="183">
        <f t="shared" si="192"/>
        <v>0</v>
      </c>
      <c r="Q240" s="183">
        <f t="shared" si="192"/>
        <v>0</v>
      </c>
      <c r="R240" s="183">
        <f t="shared" si="192"/>
        <v>0</v>
      </c>
      <c r="S240" s="183">
        <f t="shared" si="190"/>
        <v>0</v>
      </c>
      <c r="T240" s="183">
        <f t="shared" si="190"/>
        <v>0</v>
      </c>
      <c r="U240" s="183">
        <f t="shared" si="190"/>
        <v>0</v>
      </c>
      <c r="V240" s="183">
        <f t="shared" si="190"/>
        <v>0</v>
      </c>
      <c r="W240" s="183">
        <f t="shared" si="190"/>
        <v>0</v>
      </c>
      <c r="X240" s="183">
        <f t="shared" si="190"/>
        <v>0</v>
      </c>
      <c r="Y240" s="183">
        <f t="shared" si="190"/>
        <v>0</v>
      </c>
      <c r="Z240" s="183">
        <f t="shared" si="190"/>
        <v>0</v>
      </c>
      <c r="AA240" s="183">
        <f t="shared" ref="S240:AF255" si="193">Z240</f>
        <v>0</v>
      </c>
      <c r="AB240" s="183">
        <f t="shared" si="193"/>
        <v>0</v>
      </c>
      <c r="AC240" s="183">
        <f t="shared" si="193"/>
        <v>0</v>
      </c>
      <c r="AD240" s="183">
        <f t="shared" si="193"/>
        <v>0</v>
      </c>
      <c r="AE240" s="183">
        <f t="shared" si="193"/>
        <v>0</v>
      </c>
      <c r="AF240" s="196">
        <f t="shared" si="193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92"/>
        <v>0</v>
      </c>
      <c r="D241" s="183">
        <f t="shared" si="192"/>
        <v>0</v>
      </c>
      <c r="E241" s="183">
        <f t="shared" si="192"/>
        <v>0</v>
      </c>
      <c r="F241" s="183">
        <f t="shared" si="192"/>
        <v>0</v>
      </c>
      <c r="G241" s="183">
        <f t="shared" si="192"/>
        <v>0</v>
      </c>
      <c r="H241" s="183">
        <f t="shared" si="192"/>
        <v>0</v>
      </c>
      <c r="I241" s="183">
        <f t="shared" si="192"/>
        <v>0</v>
      </c>
      <c r="J241" s="183">
        <f t="shared" si="192"/>
        <v>0</v>
      </c>
      <c r="K241" s="183">
        <f t="shared" si="192"/>
        <v>0</v>
      </c>
      <c r="L241" s="183">
        <f t="shared" si="192"/>
        <v>0</v>
      </c>
      <c r="M241" s="183">
        <f t="shared" si="192"/>
        <v>0</v>
      </c>
      <c r="N241" s="183">
        <f t="shared" si="192"/>
        <v>0</v>
      </c>
      <c r="O241" s="183">
        <f t="shared" si="192"/>
        <v>0</v>
      </c>
      <c r="P241" s="183">
        <f t="shared" si="192"/>
        <v>0</v>
      </c>
      <c r="Q241" s="183">
        <f t="shared" si="192"/>
        <v>0</v>
      </c>
      <c r="R241" s="183">
        <f t="shared" si="192"/>
        <v>0</v>
      </c>
      <c r="S241" s="183">
        <f t="shared" si="190"/>
        <v>0</v>
      </c>
      <c r="T241" s="183">
        <f t="shared" si="190"/>
        <v>0</v>
      </c>
      <c r="U241" s="183">
        <f t="shared" si="190"/>
        <v>0</v>
      </c>
      <c r="V241" s="183">
        <f t="shared" si="190"/>
        <v>0</v>
      </c>
      <c r="W241" s="183">
        <f t="shared" si="190"/>
        <v>0</v>
      </c>
      <c r="X241" s="183">
        <f t="shared" si="190"/>
        <v>0</v>
      </c>
      <c r="Y241" s="183">
        <f t="shared" si="190"/>
        <v>0</v>
      </c>
      <c r="Z241" s="183">
        <f t="shared" si="190"/>
        <v>0</v>
      </c>
      <c r="AA241" s="183">
        <f t="shared" si="193"/>
        <v>0</v>
      </c>
      <c r="AB241" s="183">
        <f t="shared" si="193"/>
        <v>0</v>
      </c>
      <c r="AC241" s="183">
        <f t="shared" si="193"/>
        <v>0</v>
      </c>
      <c r="AD241" s="183">
        <f t="shared" si="193"/>
        <v>0</v>
      </c>
      <c r="AE241" s="183">
        <f t="shared" si="193"/>
        <v>0</v>
      </c>
      <c r="AF241" s="196">
        <f t="shared" si="193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92"/>
        <v>0</v>
      </c>
      <c r="D242" s="183">
        <f t="shared" si="192"/>
        <v>0</v>
      </c>
      <c r="E242" s="183">
        <f t="shared" si="192"/>
        <v>0</v>
      </c>
      <c r="F242" s="183">
        <f t="shared" si="192"/>
        <v>0</v>
      </c>
      <c r="G242" s="183">
        <f t="shared" si="192"/>
        <v>0</v>
      </c>
      <c r="H242" s="183">
        <f t="shared" si="192"/>
        <v>0</v>
      </c>
      <c r="I242" s="183">
        <f t="shared" si="192"/>
        <v>0</v>
      </c>
      <c r="J242" s="183">
        <f t="shared" si="192"/>
        <v>0</v>
      </c>
      <c r="K242" s="183">
        <f t="shared" si="192"/>
        <v>0</v>
      </c>
      <c r="L242" s="183">
        <f t="shared" si="192"/>
        <v>0</v>
      </c>
      <c r="M242" s="183">
        <f t="shared" si="192"/>
        <v>0</v>
      </c>
      <c r="N242" s="183">
        <f t="shared" si="192"/>
        <v>0</v>
      </c>
      <c r="O242" s="183">
        <f t="shared" si="192"/>
        <v>0</v>
      </c>
      <c r="P242" s="183">
        <f t="shared" si="192"/>
        <v>0</v>
      </c>
      <c r="Q242" s="183">
        <f t="shared" si="192"/>
        <v>0</v>
      </c>
      <c r="R242" s="183">
        <f t="shared" ref="C242:S257" si="194">Q242</f>
        <v>0</v>
      </c>
      <c r="S242" s="183">
        <f t="shared" si="194"/>
        <v>0</v>
      </c>
      <c r="T242" s="183">
        <f t="shared" ref="T242:Z257" si="195">S242</f>
        <v>0</v>
      </c>
      <c r="U242" s="183">
        <f t="shared" si="195"/>
        <v>0</v>
      </c>
      <c r="V242" s="183">
        <f t="shared" si="195"/>
        <v>0</v>
      </c>
      <c r="W242" s="183">
        <f t="shared" si="195"/>
        <v>0</v>
      </c>
      <c r="X242" s="183">
        <f t="shared" si="195"/>
        <v>0</v>
      </c>
      <c r="Y242" s="183">
        <f t="shared" si="195"/>
        <v>0</v>
      </c>
      <c r="Z242" s="183">
        <f t="shared" si="195"/>
        <v>0</v>
      </c>
      <c r="AA242" s="183">
        <f t="shared" si="193"/>
        <v>0</v>
      </c>
      <c r="AB242" s="183">
        <f t="shared" si="193"/>
        <v>0</v>
      </c>
      <c r="AC242" s="183">
        <f t="shared" si="193"/>
        <v>0</v>
      </c>
      <c r="AD242" s="183">
        <f t="shared" si="193"/>
        <v>0</v>
      </c>
      <c r="AE242" s="183">
        <f t="shared" si="193"/>
        <v>0</v>
      </c>
      <c r="AF242" s="196">
        <f t="shared" si="193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94"/>
        <v>0</v>
      </c>
      <c r="D243" s="183">
        <f t="shared" si="194"/>
        <v>0</v>
      </c>
      <c r="E243" s="183">
        <f t="shared" si="194"/>
        <v>0</v>
      </c>
      <c r="F243" s="183">
        <f t="shared" si="194"/>
        <v>0</v>
      </c>
      <c r="G243" s="183">
        <f t="shared" si="194"/>
        <v>0</v>
      </c>
      <c r="H243" s="183">
        <f t="shared" si="194"/>
        <v>0</v>
      </c>
      <c r="I243" s="183">
        <f t="shared" si="194"/>
        <v>0</v>
      </c>
      <c r="J243" s="183">
        <f t="shared" si="194"/>
        <v>0</v>
      </c>
      <c r="K243" s="183">
        <f t="shared" si="194"/>
        <v>0</v>
      </c>
      <c r="L243" s="183">
        <f t="shared" si="194"/>
        <v>0</v>
      </c>
      <c r="M243" s="183">
        <f t="shared" si="194"/>
        <v>0</v>
      </c>
      <c r="N243" s="183">
        <f t="shared" si="194"/>
        <v>0</v>
      </c>
      <c r="O243" s="183">
        <f t="shared" si="194"/>
        <v>0</v>
      </c>
      <c r="P243" s="183">
        <f t="shared" si="194"/>
        <v>0</v>
      </c>
      <c r="Q243" s="183">
        <f t="shared" si="194"/>
        <v>0</v>
      </c>
      <c r="R243" s="183">
        <f t="shared" si="194"/>
        <v>0</v>
      </c>
      <c r="S243" s="183">
        <f t="shared" si="194"/>
        <v>0</v>
      </c>
      <c r="T243" s="183">
        <f t="shared" si="195"/>
        <v>0</v>
      </c>
      <c r="U243" s="183">
        <f t="shared" si="195"/>
        <v>0</v>
      </c>
      <c r="V243" s="183">
        <f t="shared" si="195"/>
        <v>0</v>
      </c>
      <c r="W243" s="183">
        <f t="shared" si="195"/>
        <v>0</v>
      </c>
      <c r="X243" s="183">
        <f t="shared" si="195"/>
        <v>0</v>
      </c>
      <c r="Y243" s="183">
        <f t="shared" si="195"/>
        <v>0</v>
      </c>
      <c r="Z243" s="183">
        <f t="shared" si="195"/>
        <v>0</v>
      </c>
      <c r="AA243" s="183">
        <f t="shared" si="193"/>
        <v>0</v>
      </c>
      <c r="AB243" s="183">
        <f t="shared" si="193"/>
        <v>0</v>
      </c>
      <c r="AC243" s="183">
        <f t="shared" si="193"/>
        <v>0</v>
      </c>
      <c r="AD243" s="183">
        <f t="shared" si="193"/>
        <v>0</v>
      </c>
      <c r="AE243" s="183">
        <f t="shared" si="193"/>
        <v>0</v>
      </c>
      <c r="AF243" s="196">
        <f t="shared" si="193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94"/>
        <v>0</v>
      </c>
      <c r="D244" s="183">
        <f t="shared" si="194"/>
        <v>0</v>
      </c>
      <c r="E244" s="183">
        <f t="shared" si="194"/>
        <v>0</v>
      </c>
      <c r="F244" s="183">
        <f t="shared" si="194"/>
        <v>0</v>
      </c>
      <c r="G244" s="183">
        <f t="shared" si="194"/>
        <v>0</v>
      </c>
      <c r="H244" s="183">
        <f t="shared" si="194"/>
        <v>0</v>
      </c>
      <c r="I244" s="183">
        <f t="shared" si="194"/>
        <v>0</v>
      </c>
      <c r="J244" s="183">
        <f t="shared" si="194"/>
        <v>0</v>
      </c>
      <c r="K244" s="183">
        <f t="shared" si="194"/>
        <v>0</v>
      </c>
      <c r="L244" s="183">
        <f t="shared" si="194"/>
        <v>0</v>
      </c>
      <c r="M244" s="183">
        <f t="shared" si="194"/>
        <v>0</v>
      </c>
      <c r="N244" s="183">
        <f t="shared" si="194"/>
        <v>0</v>
      </c>
      <c r="O244" s="183">
        <f t="shared" si="194"/>
        <v>0</v>
      </c>
      <c r="P244" s="183">
        <f t="shared" si="194"/>
        <v>0</v>
      </c>
      <c r="Q244" s="183">
        <f t="shared" si="194"/>
        <v>0</v>
      </c>
      <c r="R244" s="183">
        <f t="shared" si="194"/>
        <v>0</v>
      </c>
      <c r="S244" s="183">
        <f t="shared" si="194"/>
        <v>0</v>
      </c>
      <c r="T244" s="183">
        <f t="shared" si="195"/>
        <v>0</v>
      </c>
      <c r="U244" s="183">
        <f t="shared" si="195"/>
        <v>0</v>
      </c>
      <c r="V244" s="183">
        <f t="shared" si="195"/>
        <v>0</v>
      </c>
      <c r="W244" s="183">
        <f t="shared" si="195"/>
        <v>0</v>
      </c>
      <c r="X244" s="183">
        <f t="shared" si="195"/>
        <v>0</v>
      </c>
      <c r="Y244" s="183">
        <f t="shared" si="195"/>
        <v>0</v>
      </c>
      <c r="Z244" s="183">
        <f t="shared" si="195"/>
        <v>0</v>
      </c>
      <c r="AA244" s="183">
        <f t="shared" si="193"/>
        <v>0</v>
      </c>
      <c r="AB244" s="183">
        <f t="shared" si="193"/>
        <v>0</v>
      </c>
      <c r="AC244" s="183">
        <f t="shared" si="193"/>
        <v>0</v>
      </c>
      <c r="AD244" s="183">
        <f t="shared" si="193"/>
        <v>0</v>
      </c>
      <c r="AE244" s="183">
        <f t="shared" si="193"/>
        <v>0</v>
      </c>
      <c r="AF244" s="196">
        <f t="shared" si="193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94"/>
        <v>0</v>
      </c>
      <c r="D245" s="183">
        <f t="shared" si="194"/>
        <v>0</v>
      </c>
      <c r="E245" s="183">
        <f t="shared" si="194"/>
        <v>0</v>
      </c>
      <c r="F245" s="183">
        <f t="shared" si="194"/>
        <v>0</v>
      </c>
      <c r="G245" s="183">
        <f t="shared" si="194"/>
        <v>0</v>
      </c>
      <c r="H245" s="183">
        <f t="shared" si="194"/>
        <v>0</v>
      </c>
      <c r="I245" s="183">
        <f t="shared" si="194"/>
        <v>0</v>
      </c>
      <c r="J245" s="183">
        <f t="shared" si="194"/>
        <v>0</v>
      </c>
      <c r="K245" s="183">
        <f t="shared" si="194"/>
        <v>0</v>
      </c>
      <c r="L245" s="183">
        <f t="shared" si="194"/>
        <v>0</v>
      </c>
      <c r="M245" s="183">
        <f t="shared" si="194"/>
        <v>0</v>
      </c>
      <c r="N245" s="183">
        <f t="shared" si="194"/>
        <v>0</v>
      </c>
      <c r="O245" s="183">
        <f t="shared" si="194"/>
        <v>0</v>
      </c>
      <c r="P245" s="183">
        <f t="shared" si="194"/>
        <v>0</v>
      </c>
      <c r="Q245" s="183">
        <f t="shared" si="194"/>
        <v>0</v>
      </c>
      <c r="R245" s="183">
        <f t="shared" si="194"/>
        <v>0</v>
      </c>
      <c r="S245" s="183">
        <f t="shared" si="194"/>
        <v>0</v>
      </c>
      <c r="T245" s="183">
        <f t="shared" si="195"/>
        <v>0</v>
      </c>
      <c r="U245" s="183">
        <f t="shared" si="195"/>
        <v>0</v>
      </c>
      <c r="V245" s="183">
        <f t="shared" si="195"/>
        <v>0</v>
      </c>
      <c r="W245" s="183">
        <f t="shared" si="195"/>
        <v>0</v>
      </c>
      <c r="X245" s="183">
        <f t="shared" si="195"/>
        <v>0</v>
      </c>
      <c r="Y245" s="183">
        <f t="shared" si="195"/>
        <v>0</v>
      </c>
      <c r="Z245" s="183">
        <f t="shared" si="195"/>
        <v>0</v>
      </c>
      <c r="AA245" s="183">
        <f t="shared" si="193"/>
        <v>0</v>
      </c>
      <c r="AB245" s="183">
        <f t="shared" si="193"/>
        <v>0</v>
      </c>
      <c r="AC245" s="183">
        <f t="shared" si="193"/>
        <v>0</v>
      </c>
      <c r="AD245" s="183">
        <f t="shared" si="193"/>
        <v>0</v>
      </c>
      <c r="AE245" s="183">
        <f t="shared" si="193"/>
        <v>0</v>
      </c>
      <c r="AF245" s="196">
        <f t="shared" si="193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94"/>
        <v>0</v>
      </c>
      <c r="D246" s="183">
        <f t="shared" si="194"/>
        <v>0</v>
      </c>
      <c r="E246" s="183">
        <f t="shared" si="194"/>
        <v>0</v>
      </c>
      <c r="F246" s="183">
        <f t="shared" si="194"/>
        <v>0</v>
      </c>
      <c r="G246" s="183">
        <f t="shared" si="194"/>
        <v>0</v>
      </c>
      <c r="H246" s="183">
        <f t="shared" si="194"/>
        <v>0</v>
      </c>
      <c r="I246" s="183">
        <f t="shared" si="194"/>
        <v>0</v>
      </c>
      <c r="J246" s="183">
        <f t="shared" si="194"/>
        <v>0</v>
      </c>
      <c r="K246" s="183">
        <f t="shared" si="194"/>
        <v>0</v>
      </c>
      <c r="L246" s="183">
        <f t="shared" si="194"/>
        <v>0</v>
      </c>
      <c r="M246" s="183">
        <f t="shared" si="194"/>
        <v>0</v>
      </c>
      <c r="N246" s="183">
        <f t="shared" si="194"/>
        <v>0</v>
      </c>
      <c r="O246" s="183">
        <f t="shared" si="194"/>
        <v>0</v>
      </c>
      <c r="P246" s="183">
        <f t="shared" si="194"/>
        <v>0</v>
      </c>
      <c r="Q246" s="183">
        <f t="shared" si="194"/>
        <v>0</v>
      </c>
      <c r="R246" s="183">
        <f t="shared" si="194"/>
        <v>0</v>
      </c>
      <c r="S246" s="183">
        <f t="shared" si="194"/>
        <v>0</v>
      </c>
      <c r="T246" s="183">
        <f t="shared" si="195"/>
        <v>0</v>
      </c>
      <c r="U246" s="183">
        <f t="shared" si="195"/>
        <v>0</v>
      </c>
      <c r="V246" s="183">
        <f t="shared" si="195"/>
        <v>0</v>
      </c>
      <c r="W246" s="183">
        <f t="shared" si="195"/>
        <v>0</v>
      </c>
      <c r="X246" s="183">
        <f t="shared" si="195"/>
        <v>0</v>
      </c>
      <c r="Y246" s="183">
        <f t="shared" si="195"/>
        <v>0</v>
      </c>
      <c r="Z246" s="183">
        <f t="shared" si="195"/>
        <v>0</v>
      </c>
      <c r="AA246" s="183">
        <f t="shared" si="193"/>
        <v>0</v>
      </c>
      <c r="AB246" s="183">
        <f t="shared" si="193"/>
        <v>0</v>
      </c>
      <c r="AC246" s="183">
        <f t="shared" si="193"/>
        <v>0</v>
      </c>
      <c r="AD246" s="183">
        <f t="shared" si="193"/>
        <v>0</v>
      </c>
      <c r="AE246" s="183">
        <f t="shared" si="193"/>
        <v>0</v>
      </c>
      <c r="AF246" s="196">
        <f t="shared" si="193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94"/>
        <v>0</v>
      </c>
      <c r="D247" s="183">
        <f t="shared" si="194"/>
        <v>0</v>
      </c>
      <c r="E247" s="183">
        <f t="shared" si="194"/>
        <v>0</v>
      </c>
      <c r="F247" s="183">
        <f t="shared" si="194"/>
        <v>0</v>
      </c>
      <c r="G247" s="183">
        <f t="shared" si="194"/>
        <v>0</v>
      </c>
      <c r="H247" s="183">
        <f t="shared" si="194"/>
        <v>0</v>
      </c>
      <c r="I247" s="183">
        <f t="shared" si="194"/>
        <v>0</v>
      </c>
      <c r="J247" s="183">
        <f t="shared" si="194"/>
        <v>0</v>
      </c>
      <c r="K247" s="183">
        <f t="shared" si="194"/>
        <v>0</v>
      </c>
      <c r="L247" s="183">
        <f t="shared" si="194"/>
        <v>0</v>
      </c>
      <c r="M247" s="183">
        <f t="shared" si="194"/>
        <v>0</v>
      </c>
      <c r="N247" s="183">
        <f t="shared" si="194"/>
        <v>0</v>
      </c>
      <c r="O247" s="183">
        <f t="shared" si="194"/>
        <v>0</v>
      </c>
      <c r="P247" s="183">
        <f t="shared" si="194"/>
        <v>0</v>
      </c>
      <c r="Q247" s="183">
        <f t="shared" si="194"/>
        <v>0</v>
      </c>
      <c r="R247" s="183">
        <f t="shared" si="194"/>
        <v>0</v>
      </c>
      <c r="S247" s="183">
        <f t="shared" si="194"/>
        <v>0</v>
      </c>
      <c r="T247" s="183">
        <f t="shared" si="195"/>
        <v>0</v>
      </c>
      <c r="U247" s="183">
        <f t="shared" si="195"/>
        <v>0</v>
      </c>
      <c r="V247" s="183">
        <f t="shared" si="195"/>
        <v>0</v>
      </c>
      <c r="W247" s="183">
        <f t="shared" si="195"/>
        <v>0</v>
      </c>
      <c r="X247" s="183">
        <f t="shared" si="195"/>
        <v>0</v>
      </c>
      <c r="Y247" s="183">
        <f t="shared" si="195"/>
        <v>0</v>
      </c>
      <c r="Z247" s="183">
        <f t="shared" si="195"/>
        <v>0</v>
      </c>
      <c r="AA247" s="183">
        <f t="shared" si="193"/>
        <v>0</v>
      </c>
      <c r="AB247" s="183">
        <f t="shared" si="193"/>
        <v>0</v>
      </c>
      <c r="AC247" s="183">
        <f t="shared" si="193"/>
        <v>0</v>
      </c>
      <c r="AD247" s="183">
        <f t="shared" si="193"/>
        <v>0</v>
      </c>
      <c r="AE247" s="183">
        <f t="shared" si="193"/>
        <v>0</v>
      </c>
      <c r="AF247" s="196">
        <f t="shared" si="193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94"/>
        <v>0</v>
      </c>
      <c r="D248" s="183">
        <f t="shared" si="194"/>
        <v>0</v>
      </c>
      <c r="E248" s="183">
        <f t="shared" si="194"/>
        <v>0</v>
      </c>
      <c r="F248" s="183">
        <f t="shared" si="194"/>
        <v>0</v>
      </c>
      <c r="G248" s="183">
        <f t="shared" si="194"/>
        <v>0</v>
      </c>
      <c r="H248" s="183">
        <f t="shared" si="194"/>
        <v>0</v>
      </c>
      <c r="I248" s="183">
        <f t="shared" si="194"/>
        <v>0</v>
      </c>
      <c r="J248" s="183">
        <f t="shared" si="194"/>
        <v>0</v>
      </c>
      <c r="K248" s="183">
        <f t="shared" si="194"/>
        <v>0</v>
      </c>
      <c r="L248" s="183">
        <f t="shared" si="194"/>
        <v>0</v>
      </c>
      <c r="M248" s="183">
        <f t="shared" si="194"/>
        <v>0</v>
      </c>
      <c r="N248" s="183">
        <f t="shared" si="194"/>
        <v>0</v>
      </c>
      <c r="O248" s="183">
        <f t="shared" si="194"/>
        <v>0</v>
      </c>
      <c r="P248" s="183">
        <f t="shared" si="194"/>
        <v>0</v>
      </c>
      <c r="Q248" s="183">
        <f t="shared" si="194"/>
        <v>0</v>
      </c>
      <c r="R248" s="183">
        <f t="shared" si="194"/>
        <v>0</v>
      </c>
      <c r="S248" s="183">
        <f t="shared" si="194"/>
        <v>0</v>
      </c>
      <c r="T248" s="183">
        <f t="shared" si="195"/>
        <v>0</v>
      </c>
      <c r="U248" s="183">
        <f t="shared" si="195"/>
        <v>0</v>
      </c>
      <c r="V248" s="183">
        <f t="shared" si="195"/>
        <v>0</v>
      </c>
      <c r="W248" s="183">
        <f t="shared" si="195"/>
        <v>0</v>
      </c>
      <c r="X248" s="183">
        <f t="shared" si="195"/>
        <v>0</v>
      </c>
      <c r="Y248" s="183">
        <f t="shared" si="195"/>
        <v>0</v>
      </c>
      <c r="Z248" s="183">
        <f t="shared" si="195"/>
        <v>0</v>
      </c>
      <c r="AA248" s="183">
        <f t="shared" si="193"/>
        <v>0</v>
      </c>
      <c r="AB248" s="183">
        <f t="shared" si="193"/>
        <v>0</v>
      </c>
      <c r="AC248" s="183">
        <f t="shared" si="193"/>
        <v>0</v>
      </c>
      <c r="AD248" s="183">
        <f t="shared" si="193"/>
        <v>0</v>
      </c>
      <c r="AE248" s="183">
        <f t="shared" si="193"/>
        <v>0</v>
      </c>
      <c r="AF248" s="196">
        <f t="shared" si="193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94"/>
        <v>0</v>
      </c>
      <c r="D249" s="183">
        <f t="shared" si="194"/>
        <v>0</v>
      </c>
      <c r="E249" s="183">
        <f t="shared" si="194"/>
        <v>0</v>
      </c>
      <c r="F249" s="183">
        <f t="shared" si="194"/>
        <v>0</v>
      </c>
      <c r="G249" s="183">
        <f t="shared" si="194"/>
        <v>0</v>
      </c>
      <c r="H249" s="183">
        <f t="shared" si="194"/>
        <v>0</v>
      </c>
      <c r="I249" s="183">
        <f t="shared" si="194"/>
        <v>0</v>
      </c>
      <c r="J249" s="183">
        <f t="shared" si="194"/>
        <v>0</v>
      </c>
      <c r="K249" s="183">
        <f t="shared" si="194"/>
        <v>0</v>
      </c>
      <c r="L249" s="183">
        <f t="shared" si="194"/>
        <v>0</v>
      </c>
      <c r="M249" s="183">
        <f t="shared" si="194"/>
        <v>0</v>
      </c>
      <c r="N249" s="183">
        <f t="shared" si="194"/>
        <v>0</v>
      </c>
      <c r="O249" s="183">
        <f t="shared" si="194"/>
        <v>0</v>
      </c>
      <c r="P249" s="183">
        <f t="shared" si="194"/>
        <v>0</v>
      </c>
      <c r="Q249" s="183">
        <f t="shared" si="194"/>
        <v>0</v>
      </c>
      <c r="R249" s="183">
        <f t="shared" si="194"/>
        <v>0</v>
      </c>
      <c r="S249" s="183">
        <f t="shared" si="194"/>
        <v>0</v>
      </c>
      <c r="T249" s="183">
        <f t="shared" si="195"/>
        <v>0</v>
      </c>
      <c r="U249" s="183">
        <f t="shared" si="195"/>
        <v>0</v>
      </c>
      <c r="V249" s="183">
        <f t="shared" si="195"/>
        <v>0</v>
      </c>
      <c r="W249" s="183">
        <f t="shared" si="195"/>
        <v>0</v>
      </c>
      <c r="X249" s="183">
        <f t="shared" si="195"/>
        <v>0</v>
      </c>
      <c r="Y249" s="183">
        <f t="shared" si="195"/>
        <v>0</v>
      </c>
      <c r="Z249" s="183">
        <f t="shared" si="195"/>
        <v>0</v>
      </c>
      <c r="AA249" s="183">
        <f t="shared" si="193"/>
        <v>0</v>
      </c>
      <c r="AB249" s="183">
        <f t="shared" si="193"/>
        <v>0</v>
      </c>
      <c r="AC249" s="183">
        <f t="shared" si="193"/>
        <v>0</v>
      </c>
      <c r="AD249" s="183">
        <f t="shared" si="193"/>
        <v>0</v>
      </c>
      <c r="AE249" s="183">
        <f t="shared" si="193"/>
        <v>0</v>
      </c>
      <c r="AF249" s="196">
        <f t="shared" si="193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94"/>
        <v>0</v>
      </c>
      <c r="D250" s="183">
        <f t="shared" si="194"/>
        <v>0</v>
      </c>
      <c r="E250" s="183">
        <f t="shared" si="194"/>
        <v>0</v>
      </c>
      <c r="F250" s="183">
        <f t="shared" si="194"/>
        <v>0</v>
      </c>
      <c r="G250" s="183">
        <f t="shared" si="194"/>
        <v>0</v>
      </c>
      <c r="H250" s="183">
        <f t="shared" si="194"/>
        <v>0</v>
      </c>
      <c r="I250" s="183">
        <f t="shared" si="194"/>
        <v>0</v>
      </c>
      <c r="J250" s="183">
        <f t="shared" si="194"/>
        <v>0</v>
      </c>
      <c r="K250" s="183">
        <f t="shared" si="194"/>
        <v>0</v>
      </c>
      <c r="L250" s="183">
        <f t="shared" si="194"/>
        <v>0</v>
      </c>
      <c r="M250" s="183">
        <f t="shared" si="194"/>
        <v>0</v>
      </c>
      <c r="N250" s="183">
        <f t="shared" si="194"/>
        <v>0</v>
      </c>
      <c r="O250" s="183">
        <f t="shared" si="194"/>
        <v>0</v>
      </c>
      <c r="P250" s="183">
        <f t="shared" si="194"/>
        <v>0</v>
      </c>
      <c r="Q250" s="183">
        <f t="shared" si="194"/>
        <v>0</v>
      </c>
      <c r="R250" s="183">
        <f t="shared" si="194"/>
        <v>0</v>
      </c>
      <c r="S250" s="183">
        <f t="shared" si="194"/>
        <v>0</v>
      </c>
      <c r="T250" s="183">
        <f t="shared" si="195"/>
        <v>0</v>
      </c>
      <c r="U250" s="183">
        <f t="shared" si="195"/>
        <v>0</v>
      </c>
      <c r="V250" s="183">
        <f t="shared" si="195"/>
        <v>0</v>
      </c>
      <c r="W250" s="183">
        <f t="shared" si="195"/>
        <v>0</v>
      </c>
      <c r="X250" s="183">
        <f t="shared" si="195"/>
        <v>0</v>
      </c>
      <c r="Y250" s="183">
        <f t="shared" si="195"/>
        <v>0</v>
      </c>
      <c r="Z250" s="183">
        <f t="shared" si="195"/>
        <v>0</v>
      </c>
      <c r="AA250" s="183">
        <f t="shared" si="193"/>
        <v>0</v>
      </c>
      <c r="AB250" s="183">
        <f t="shared" si="193"/>
        <v>0</v>
      </c>
      <c r="AC250" s="183">
        <f t="shared" si="193"/>
        <v>0</v>
      </c>
      <c r="AD250" s="183">
        <f t="shared" si="193"/>
        <v>0</v>
      </c>
      <c r="AE250" s="183">
        <f t="shared" si="193"/>
        <v>0</v>
      </c>
      <c r="AF250" s="196">
        <f t="shared" si="193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94"/>
        <v>0</v>
      </c>
      <c r="D251" s="183">
        <f t="shared" si="194"/>
        <v>0</v>
      </c>
      <c r="E251" s="183">
        <f t="shared" si="194"/>
        <v>0</v>
      </c>
      <c r="F251" s="183">
        <f t="shared" si="194"/>
        <v>0</v>
      </c>
      <c r="G251" s="183">
        <f t="shared" si="194"/>
        <v>0</v>
      </c>
      <c r="H251" s="183">
        <f t="shared" si="194"/>
        <v>0</v>
      </c>
      <c r="I251" s="183">
        <f t="shared" si="194"/>
        <v>0</v>
      </c>
      <c r="J251" s="183">
        <f t="shared" si="194"/>
        <v>0</v>
      </c>
      <c r="K251" s="183">
        <f t="shared" si="194"/>
        <v>0</v>
      </c>
      <c r="L251" s="183">
        <f t="shared" si="194"/>
        <v>0</v>
      </c>
      <c r="M251" s="183">
        <f t="shared" si="194"/>
        <v>0</v>
      </c>
      <c r="N251" s="183">
        <f t="shared" si="194"/>
        <v>0</v>
      </c>
      <c r="O251" s="183">
        <f t="shared" si="194"/>
        <v>0</v>
      </c>
      <c r="P251" s="183">
        <f t="shared" si="194"/>
        <v>0</v>
      </c>
      <c r="Q251" s="183">
        <f t="shared" si="194"/>
        <v>0</v>
      </c>
      <c r="R251" s="183">
        <f t="shared" si="194"/>
        <v>0</v>
      </c>
      <c r="S251" s="183">
        <f t="shared" si="194"/>
        <v>0</v>
      </c>
      <c r="T251" s="183">
        <f t="shared" si="195"/>
        <v>0</v>
      </c>
      <c r="U251" s="183">
        <f t="shared" si="195"/>
        <v>0</v>
      </c>
      <c r="V251" s="183">
        <f t="shared" si="195"/>
        <v>0</v>
      </c>
      <c r="W251" s="183">
        <f t="shared" si="195"/>
        <v>0</v>
      </c>
      <c r="X251" s="183">
        <f t="shared" si="195"/>
        <v>0</v>
      </c>
      <c r="Y251" s="183">
        <f t="shared" si="195"/>
        <v>0</v>
      </c>
      <c r="Z251" s="183">
        <f t="shared" si="195"/>
        <v>0</v>
      </c>
      <c r="AA251" s="183">
        <f t="shared" si="193"/>
        <v>0</v>
      </c>
      <c r="AB251" s="183">
        <f t="shared" si="193"/>
        <v>0</v>
      </c>
      <c r="AC251" s="183">
        <f t="shared" si="193"/>
        <v>0</v>
      </c>
      <c r="AD251" s="183">
        <f t="shared" si="193"/>
        <v>0</v>
      </c>
      <c r="AE251" s="183">
        <f t="shared" si="193"/>
        <v>0</v>
      </c>
      <c r="AF251" s="196">
        <f t="shared" si="193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94"/>
        <v>0</v>
      </c>
      <c r="D252" s="183">
        <f t="shared" si="194"/>
        <v>0</v>
      </c>
      <c r="E252" s="183">
        <f t="shared" si="194"/>
        <v>0</v>
      </c>
      <c r="F252" s="183">
        <f t="shared" si="194"/>
        <v>0</v>
      </c>
      <c r="G252" s="183">
        <f t="shared" si="194"/>
        <v>0</v>
      </c>
      <c r="H252" s="183">
        <f t="shared" si="194"/>
        <v>0</v>
      </c>
      <c r="I252" s="183">
        <f t="shared" si="194"/>
        <v>0</v>
      </c>
      <c r="J252" s="183">
        <f t="shared" si="194"/>
        <v>0</v>
      </c>
      <c r="K252" s="183">
        <f t="shared" si="194"/>
        <v>0</v>
      </c>
      <c r="L252" s="183">
        <f t="shared" si="194"/>
        <v>0</v>
      </c>
      <c r="M252" s="183">
        <f t="shared" si="194"/>
        <v>0</v>
      </c>
      <c r="N252" s="183">
        <f t="shared" si="194"/>
        <v>0</v>
      </c>
      <c r="O252" s="183">
        <f t="shared" si="194"/>
        <v>0</v>
      </c>
      <c r="P252" s="183">
        <f t="shared" si="194"/>
        <v>0</v>
      </c>
      <c r="Q252" s="183">
        <f t="shared" si="194"/>
        <v>0</v>
      </c>
      <c r="R252" s="183">
        <f t="shared" si="194"/>
        <v>0</v>
      </c>
      <c r="S252" s="183">
        <f t="shared" si="194"/>
        <v>0</v>
      </c>
      <c r="T252" s="183">
        <f t="shared" si="195"/>
        <v>0</v>
      </c>
      <c r="U252" s="183">
        <f t="shared" si="195"/>
        <v>0</v>
      </c>
      <c r="V252" s="183">
        <f t="shared" si="195"/>
        <v>0</v>
      </c>
      <c r="W252" s="183">
        <f t="shared" si="195"/>
        <v>0</v>
      </c>
      <c r="X252" s="183">
        <f t="shared" si="195"/>
        <v>0</v>
      </c>
      <c r="Y252" s="183">
        <f t="shared" si="195"/>
        <v>0</v>
      </c>
      <c r="Z252" s="183">
        <f t="shared" si="195"/>
        <v>0</v>
      </c>
      <c r="AA252" s="183">
        <f t="shared" si="193"/>
        <v>0</v>
      </c>
      <c r="AB252" s="183">
        <f t="shared" si="193"/>
        <v>0</v>
      </c>
      <c r="AC252" s="183">
        <f t="shared" si="193"/>
        <v>0</v>
      </c>
      <c r="AD252" s="183">
        <f t="shared" si="193"/>
        <v>0</v>
      </c>
      <c r="AE252" s="183">
        <f t="shared" si="193"/>
        <v>0</v>
      </c>
      <c r="AF252" s="196">
        <f t="shared" si="193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94"/>
        <v>0</v>
      </c>
      <c r="D253" s="183">
        <f t="shared" si="194"/>
        <v>0</v>
      </c>
      <c r="E253" s="183">
        <f t="shared" si="194"/>
        <v>0</v>
      </c>
      <c r="F253" s="183">
        <f t="shared" si="194"/>
        <v>0</v>
      </c>
      <c r="G253" s="183">
        <f t="shared" si="194"/>
        <v>0</v>
      </c>
      <c r="H253" s="183">
        <f t="shared" si="194"/>
        <v>0</v>
      </c>
      <c r="I253" s="183">
        <f t="shared" si="194"/>
        <v>0</v>
      </c>
      <c r="J253" s="183">
        <f t="shared" si="194"/>
        <v>0</v>
      </c>
      <c r="K253" s="183">
        <f t="shared" si="194"/>
        <v>0</v>
      </c>
      <c r="L253" s="183">
        <f t="shared" si="194"/>
        <v>0</v>
      </c>
      <c r="M253" s="183">
        <f t="shared" si="194"/>
        <v>0</v>
      </c>
      <c r="N253" s="183">
        <f t="shared" si="194"/>
        <v>0</v>
      </c>
      <c r="O253" s="183">
        <f t="shared" si="194"/>
        <v>0</v>
      </c>
      <c r="P253" s="183">
        <f t="shared" si="194"/>
        <v>0</v>
      </c>
      <c r="Q253" s="183">
        <f t="shared" si="194"/>
        <v>0</v>
      </c>
      <c r="R253" s="183">
        <f t="shared" si="194"/>
        <v>0</v>
      </c>
      <c r="S253" s="183">
        <f t="shared" si="194"/>
        <v>0</v>
      </c>
      <c r="T253" s="183">
        <f t="shared" si="195"/>
        <v>0</v>
      </c>
      <c r="U253" s="183">
        <f t="shared" si="195"/>
        <v>0</v>
      </c>
      <c r="V253" s="183">
        <f t="shared" si="195"/>
        <v>0</v>
      </c>
      <c r="W253" s="183">
        <f t="shared" si="195"/>
        <v>0</v>
      </c>
      <c r="X253" s="183">
        <f t="shared" si="195"/>
        <v>0</v>
      </c>
      <c r="Y253" s="183">
        <f t="shared" si="195"/>
        <v>0</v>
      </c>
      <c r="Z253" s="183">
        <f t="shared" si="195"/>
        <v>0</v>
      </c>
      <c r="AA253" s="183">
        <f t="shared" si="193"/>
        <v>0</v>
      </c>
      <c r="AB253" s="183">
        <f t="shared" si="193"/>
        <v>0</v>
      </c>
      <c r="AC253" s="183">
        <f t="shared" si="193"/>
        <v>0</v>
      </c>
      <c r="AD253" s="183">
        <f t="shared" si="193"/>
        <v>0</v>
      </c>
      <c r="AE253" s="183">
        <f t="shared" si="193"/>
        <v>0</v>
      </c>
      <c r="AF253" s="196">
        <f t="shared" si="193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94"/>
        <v>0</v>
      </c>
      <c r="D254" s="183">
        <f t="shared" si="194"/>
        <v>0</v>
      </c>
      <c r="E254" s="183">
        <f t="shared" si="194"/>
        <v>0</v>
      </c>
      <c r="F254" s="183">
        <f t="shared" si="194"/>
        <v>0</v>
      </c>
      <c r="G254" s="183">
        <f t="shared" si="194"/>
        <v>0</v>
      </c>
      <c r="H254" s="183">
        <f t="shared" si="194"/>
        <v>0</v>
      </c>
      <c r="I254" s="183">
        <f t="shared" si="194"/>
        <v>0</v>
      </c>
      <c r="J254" s="183">
        <f t="shared" si="194"/>
        <v>0</v>
      </c>
      <c r="K254" s="183">
        <f t="shared" si="194"/>
        <v>0</v>
      </c>
      <c r="L254" s="183">
        <f t="shared" si="194"/>
        <v>0</v>
      </c>
      <c r="M254" s="183">
        <f t="shared" si="194"/>
        <v>0</v>
      </c>
      <c r="N254" s="183">
        <f t="shared" si="194"/>
        <v>0</v>
      </c>
      <c r="O254" s="183">
        <f t="shared" si="194"/>
        <v>0</v>
      </c>
      <c r="P254" s="183">
        <f t="shared" si="194"/>
        <v>0</v>
      </c>
      <c r="Q254" s="183">
        <f t="shared" si="194"/>
        <v>0</v>
      </c>
      <c r="R254" s="183">
        <f t="shared" si="194"/>
        <v>0</v>
      </c>
      <c r="S254" s="183">
        <f t="shared" si="194"/>
        <v>0</v>
      </c>
      <c r="T254" s="183">
        <f t="shared" si="195"/>
        <v>0</v>
      </c>
      <c r="U254" s="183">
        <f t="shared" si="195"/>
        <v>0</v>
      </c>
      <c r="V254" s="183">
        <f t="shared" si="195"/>
        <v>0</v>
      </c>
      <c r="W254" s="183">
        <f t="shared" si="195"/>
        <v>0</v>
      </c>
      <c r="X254" s="183">
        <f t="shared" si="195"/>
        <v>0</v>
      </c>
      <c r="Y254" s="183">
        <f t="shared" si="195"/>
        <v>0</v>
      </c>
      <c r="Z254" s="183">
        <f t="shared" si="195"/>
        <v>0</v>
      </c>
      <c r="AA254" s="183">
        <f t="shared" si="193"/>
        <v>0</v>
      </c>
      <c r="AB254" s="183">
        <f t="shared" si="193"/>
        <v>0</v>
      </c>
      <c r="AC254" s="183">
        <f t="shared" si="193"/>
        <v>0</v>
      </c>
      <c r="AD254" s="183">
        <f t="shared" si="193"/>
        <v>0</v>
      </c>
      <c r="AE254" s="183">
        <f t="shared" si="193"/>
        <v>0</v>
      </c>
      <c r="AF254" s="196">
        <f t="shared" si="193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94"/>
        <v>0</v>
      </c>
      <c r="D255" s="183">
        <f t="shared" si="194"/>
        <v>0</v>
      </c>
      <c r="E255" s="183">
        <f t="shared" si="194"/>
        <v>0</v>
      </c>
      <c r="F255" s="183">
        <f t="shared" si="194"/>
        <v>0</v>
      </c>
      <c r="G255" s="183">
        <f t="shared" si="194"/>
        <v>0</v>
      </c>
      <c r="H255" s="183">
        <f t="shared" si="194"/>
        <v>0</v>
      </c>
      <c r="I255" s="183">
        <f t="shared" si="194"/>
        <v>0</v>
      </c>
      <c r="J255" s="183">
        <f t="shared" si="194"/>
        <v>0</v>
      </c>
      <c r="K255" s="183">
        <f t="shared" si="194"/>
        <v>0</v>
      </c>
      <c r="L255" s="183">
        <f t="shared" si="194"/>
        <v>0</v>
      </c>
      <c r="M255" s="183">
        <f t="shared" si="194"/>
        <v>0</v>
      </c>
      <c r="N255" s="183">
        <f t="shared" si="194"/>
        <v>0</v>
      </c>
      <c r="O255" s="183">
        <f t="shared" si="194"/>
        <v>0</v>
      </c>
      <c r="P255" s="183">
        <f t="shared" si="194"/>
        <v>0</v>
      </c>
      <c r="Q255" s="183">
        <f t="shared" si="194"/>
        <v>0</v>
      </c>
      <c r="R255" s="183">
        <f t="shared" si="194"/>
        <v>0</v>
      </c>
      <c r="S255" s="183">
        <f t="shared" si="194"/>
        <v>0</v>
      </c>
      <c r="T255" s="183">
        <f t="shared" si="195"/>
        <v>0</v>
      </c>
      <c r="U255" s="183">
        <f t="shared" si="195"/>
        <v>0</v>
      </c>
      <c r="V255" s="183">
        <f t="shared" si="195"/>
        <v>0</v>
      </c>
      <c r="W255" s="183">
        <f t="shared" si="195"/>
        <v>0</v>
      </c>
      <c r="X255" s="183">
        <f t="shared" si="195"/>
        <v>0</v>
      </c>
      <c r="Y255" s="183">
        <f t="shared" si="195"/>
        <v>0</v>
      </c>
      <c r="Z255" s="183">
        <f t="shared" si="195"/>
        <v>0</v>
      </c>
      <c r="AA255" s="183">
        <f t="shared" si="193"/>
        <v>0</v>
      </c>
      <c r="AB255" s="183">
        <f t="shared" si="193"/>
        <v>0</v>
      </c>
      <c r="AC255" s="183">
        <f t="shared" si="193"/>
        <v>0</v>
      </c>
      <c r="AD255" s="183">
        <f t="shared" si="193"/>
        <v>0</v>
      </c>
      <c r="AE255" s="183">
        <f t="shared" si="193"/>
        <v>0</v>
      </c>
      <c r="AF255" s="196">
        <f t="shared" si="193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94"/>
        <v>0</v>
      </c>
      <c r="D256" s="183">
        <f t="shared" si="194"/>
        <v>0</v>
      </c>
      <c r="E256" s="183">
        <f t="shared" si="194"/>
        <v>0</v>
      </c>
      <c r="F256" s="183">
        <f t="shared" si="194"/>
        <v>0</v>
      </c>
      <c r="G256" s="183">
        <f t="shared" si="194"/>
        <v>0</v>
      </c>
      <c r="H256" s="183">
        <f t="shared" si="194"/>
        <v>0</v>
      </c>
      <c r="I256" s="183">
        <f t="shared" si="194"/>
        <v>0</v>
      </c>
      <c r="J256" s="183">
        <f t="shared" si="194"/>
        <v>0</v>
      </c>
      <c r="K256" s="183">
        <f t="shared" si="194"/>
        <v>0</v>
      </c>
      <c r="L256" s="183">
        <f t="shared" si="194"/>
        <v>0</v>
      </c>
      <c r="M256" s="183">
        <f t="shared" si="194"/>
        <v>0</v>
      </c>
      <c r="N256" s="183">
        <f t="shared" si="194"/>
        <v>0</v>
      </c>
      <c r="O256" s="183">
        <f t="shared" si="194"/>
        <v>0</v>
      </c>
      <c r="P256" s="183">
        <f t="shared" si="194"/>
        <v>0</v>
      </c>
      <c r="Q256" s="183">
        <f t="shared" si="194"/>
        <v>0</v>
      </c>
      <c r="R256" s="183">
        <f t="shared" si="194"/>
        <v>0</v>
      </c>
      <c r="S256" s="183">
        <f t="shared" ref="S256:Z272" si="196">R256</f>
        <v>0</v>
      </c>
      <c r="T256" s="183">
        <f t="shared" si="196"/>
        <v>0</v>
      </c>
      <c r="U256" s="183">
        <f t="shared" si="196"/>
        <v>0</v>
      </c>
      <c r="V256" s="183">
        <f t="shared" si="196"/>
        <v>0</v>
      </c>
      <c r="W256" s="183">
        <f t="shared" si="196"/>
        <v>0</v>
      </c>
      <c r="X256" s="183">
        <f t="shared" si="196"/>
        <v>0</v>
      </c>
      <c r="Y256" s="183">
        <f t="shared" si="196"/>
        <v>0</v>
      </c>
      <c r="Z256" s="183">
        <f t="shared" si="196"/>
        <v>0</v>
      </c>
      <c r="AA256" s="183">
        <f t="shared" ref="S256:AF271" si="197">Z256</f>
        <v>0</v>
      </c>
      <c r="AB256" s="183">
        <f t="shared" si="197"/>
        <v>0</v>
      </c>
      <c r="AC256" s="183">
        <f t="shared" si="197"/>
        <v>0</v>
      </c>
      <c r="AD256" s="183">
        <f t="shared" si="197"/>
        <v>0</v>
      </c>
      <c r="AE256" s="183">
        <f t="shared" si="197"/>
        <v>0</v>
      </c>
      <c r="AF256" s="196">
        <f t="shared" si="197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94"/>
        <v>0</v>
      </c>
      <c r="D257" s="183">
        <f t="shared" si="194"/>
        <v>0</v>
      </c>
      <c r="E257" s="183">
        <f t="shared" si="194"/>
        <v>0</v>
      </c>
      <c r="F257" s="183">
        <f t="shared" si="194"/>
        <v>0</v>
      </c>
      <c r="G257" s="183">
        <f t="shared" si="194"/>
        <v>0</v>
      </c>
      <c r="H257" s="183">
        <f t="shared" si="194"/>
        <v>0</v>
      </c>
      <c r="I257" s="183">
        <f t="shared" si="194"/>
        <v>0</v>
      </c>
      <c r="J257" s="183">
        <f t="shared" si="194"/>
        <v>0</v>
      </c>
      <c r="K257" s="183">
        <f t="shared" si="194"/>
        <v>0</v>
      </c>
      <c r="L257" s="183">
        <f t="shared" si="194"/>
        <v>0</v>
      </c>
      <c r="M257" s="183">
        <f t="shared" si="194"/>
        <v>0</v>
      </c>
      <c r="N257" s="183">
        <f t="shared" si="194"/>
        <v>0</v>
      </c>
      <c r="O257" s="183">
        <f t="shared" si="194"/>
        <v>0</v>
      </c>
      <c r="P257" s="183">
        <f t="shared" si="194"/>
        <v>0</v>
      </c>
      <c r="Q257" s="183">
        <f t="shared" si="194"/>
        <v>0</v>
      </c>
      <c r="R257" s="183">
        <f t="shared" si="194"/>
        <v>0</v>
      </c>
      <c r="S257" s="183">
        <f t="shared" si="196"/>
        <v>0</v>
      </c>
      <c r="T257" s="183">
        <f t="shared" si="196"/>
        <v>0</v>
      </c>
      <c r="U257" s="183">
        <f t="shared" si="196"/>
        <v>0</v>
      </c>
      <c r="V257" s="183">
        <f t="shared" si="196"/>
        <v>0</v>
      </c>
      <c r="W257" s="183">
        <f t="shared" si="196"/>
        <v>0</v>
      </c>
      <c r="X257" s="183">
        <f t="shared" si="196"/>
        <v>0</v>
      </c>
      <c r="Y257" s="183">
        <f t="shared" si="196"/>
        <v>0</v>
      </c>
      <c r="Z257" s="183">
        <f t="shared" si="196"/>
        <v>0</v>
      </c>
      <c r="AA257" s="183">
        <f t="shared" si="197"/>
        <v>0</v>
      </c>
      <c r="AB257" s="183">
        <f t="shared" si="197"/>
        <v>0</v>
      </c>
      <c r="AC257" s="183">
        <f t="shared" si="197"/>
        <v>0</v>
      </c>
      <c r="AD257" s="183">
        <f t="shared" si="197"/>
        <v>0</v>
      </c>
      <c r="AE257" s="183">
        <f t="shared" si="197"/>
        <v>0</v>
      </c>
      <c r="AF257" s="196">
        <f t="shared" si="197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98">B258</f>
        <v>0</v>
      </c>
      <c r="D258" s="183">
        <f t="shared" si="198"/>
        <v>0</v>
      </c>
      <c r="E258" s="183">
        <f t="shared" si="198"/>
        <v>0</v>
      </c>
      <c r="F258" s="183">
        <f t="shared" si="198"/>
        <v>0</v>
      </c>
      <c r="G258" s="183">
        <f t="shared" si="198"/>
        <v>0</v>
      </c>
      <c r="H258" s="183">
        <f t="shared" si="198"/>
        <v>0</v>
      </c>
      <c r="I258" s="183">
        <f t="shared" si="198"/>
        <v>0</v>
      </c>
      <c r="J258" s="183">
        <f t="shared" si="198"/>
        <v>0</v>
      </c>
      <c r="K258" s="183">
        <f t="shared" si="198"/>
        <v>0</v>
      </c>
      <c r="L258" s="183">
        <f t="shared" si="198"/>
        <v>0</v>
      </c>
      <c r="M258" s="183">
        <f t="shared" si="198"/>
        <v>0</v>
      </c>
      <c r="N258" s="183">
        <f t="shared" si="198"/>
        <v>0</v>
      </c>
      <c r="O258" s="183">
        <f t="shared" si="198"/>
        <v>0</v>
      </c>
      <c r="P258" s="183">
        <f t="shared" si="198"/>
        <v>0</v>
      </c>
      <c r="Q258" s="183">
        <f t="shared" si="198"/>
        <v>0</v>
      </c>
      <c r="R258" s="183">
        <f t="shared" si="198"/>
        <v>0</v>
      </c>
      <c r="S258" s="183">
        <f t="shared" si="196"/>
        <v>0</v>
      </c>
      <c r="T258" s="183">
        <f t="shared" si="196"/>
        <v>0</v>
      </c>
      <c r="U258" s="183">
        <f t="shared" si="196"/>
        <v>0</v>
      </c>
      <c r="V258" s="183">
        <f t="shared" si="196"/>
        <v>0</v>
      </c>
      <c r="W258" s="183">
        <f t="shared" si="196"/>
        <v>0</v>
      </c>
      <c r="X258" s="183">
        <f t="shared" si="196"/>
        <v>0</v>
      </c>
      <c r="Y258" s="183">
        <f t="shared" si="196"/>
        <v>0</v>
      </c>
      <c r="Z258" s="183">
        <f t="shared" si="196"/>
        <v>0</v>
      </c>
      <c r="AA258" s="183">
        <f t="shared" si="197"/>
        <v>0</v>
      </c>
      <c r="AB258" s="183">
        <f t="shared" si="197"/>
        <v>0</v>
      </c>
      <c r="AC258" s="183">
        <f t="shared" si="197"/>
        <v>0</v>
      </c>
      <c r="AD258" s="183">
        <f t="shared" si="197"/>
        <v>0</v>
      </c>
      <c r="AE258" s="183">
        <f t="shared" si="197"/>
        <v>0</v>
      </c>
      <c r="AF258" s="196">
        <f t="shared" si="197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98"/>
        <v>0</v>
      </c>
      <c r="D259" s="183">
        <f t="shared" si="198"/>
        <v>0</v>
      </c>
      <c r="E259" s="183">
        <f t="shared" si="198"/>
        <v>0</v>
      </c>
      <c r="F259" s="183">
        <f t="shared" si="198"/>
        <v>0</v>
      </c>
      <c r="G259" s="183">
        <f t="shared" si="198"/>
        <v>0</v>
      </c>
      <c r="H259" s="183">
        <f t="shared" si="198"/>
        <v>0</v>
      </c>
      <c r="I259" s="183">
        <f t="shared" si="198"/>
        <v>0</v>
      </c>
      <c r="J259" s="183">
        <f t="shared" si="198"/>
        <v>0</v>
      </c>
      <c r="K259" s="183">
        <f t="shared" si="198"/>
        <v>0</v>
      </c>
      <c r="L259" s="183">
        <f t="shared" si="198"/>
        <v>0</v>
      </c>
      <c r="M259" s="183">
        <f t="shared" si="198"/>
        <v>0</v>
      </c>
      <c r="N259" s="183">
        <f t="shared" si="198"/>
        <v>0</v>
      </c>
      <c r="O259" s="183">
        <f t="shared" si="198"/>
        <v>0</v>
      </c>
      <c r="P259" s="183">
        <f t="shared" si="198"/>
        <v>0</v>
      </c>
      <c r="Q259" s="183">
        <f t="shared" si="198"/>
        <v>0</v>
      </c>
      <c r="R259" s="183">
        <f t="shared" si="198"/>
        <v>0</v>
      </c>
      <c r="S259" s="183">
        <f t="shared" si="196"/>
        <v>0</v>
      </c>
      <c r="T259" s="183">
        <f t="shared" si="196"/>
        <v>0</v>
      </c>
      <c r="U259" s="183">
        <f t="shared" si="196"/>
        <v>0</v>
      </c>
      <c r="V259" s="183">
        <f t="shared" si="196"/>
        <v>0</v>
      </c>
      <c r="W259" s="183">
        <f t="shared" si="196"/>
        <v>0</v>
      </c>
      <c r="X259" s="183">
        <f t="shared" si="196"/>
        <v>0</v>
      </c>
      <c r="Y259" s="183">
        <f t="shared" si="196"/>
        <v>0</v>
      </c>
      <c r="Z259" s="183">
        <f t="shared" si="196"/>
        <v>0</v>
      </c>
      <c r="AA259" s="183">
        <f t="shared" si="197"/>
        <v>0</v>
      </c>
      <c r="AB259" s="183">
        <f t="shared" si="197"/>
        <v>0</v>
      </c>
      <c r="AC259" s="183">
        <f t="shared" si="197"/>
        <v>0</v>
      </c>
      <c r="AD259" s="183">
        <f t="shared" si="197"/>
        <v>0</v>
      </c>
      <c r="AE259" s="183">
        <f t="shared" si="197"/>
        <v>0</v>
      </c>
      <c r="AF259" s="196">
        <f t="shared" si="197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98"/>
        <v>0</v>
      </c>
      <c r="D260" s="183">
        <f t="shared" si="198"/>
        <v>0</v>
      </c>
      <c r="E260" s="183">
        <f t="shared" si="198"/>
        <v>0</v>
      </c>
      <c r="F260" s="183">
        <f t="shared" si="198"/>
        <v>0</v>
      </c>
      <c r="G260" s="183">
        <f t="shared" si="198"/>
        <v>0</v>
      </c>
      <c r="H260" s="183">
        <f t="shared" si="198"/>
        <v>0</v>
      </c>
      <c r="I260" s="183">
        <f t="shared" si="198"/>
        <v>0</v>
      </c>
      <c r="J260" s="183">
        <f t="shared" si="198"/>
        <v>0</v>
      </c>
      <c r="K260" s="183">
        <f t="shared" si="198"/>
        <v>0</v>
      </c>
      <c r="L260" s="183">
        <f t="shared" si="198"/>
        <v>0</v>
      </c>
      <c r="M260" s="183">
        <f t="shared" si="198"/>
        <v>0</v>
      </c>
      <c r="N260" s="183">
        <f t="shared" si="198"/>
        <v>0</v>
      </c>
      <c r="O260" s="183">
        <f t="shared" si="198"/>
        <v>0</v>
      </c>
      <c r="P260" s="183">
        <f t="shared" si="198"/>
        <v>0</v>
      </c>
      <c r="Q260" s="183">
        <f t="shared" si="198"/>
        <v>0</v>
      </c>
      <c r="R260" s="183">
        <f t="shared" si="198"/>
        <v>0</v>
      </c>
      <c r="S260" s="183">
        <f t="shared" si="196"/>
        <v>0</v>
      </c>
      <c r="T260" s="183">
        <f t="shared" si="196"/>
        <v>0</v>
      </c>
      <c r="U260" s="183">
        <f t="shared" si="196"/>
        <v>0</v>
      </c>
      <c r="V260" s="183">
        <f t="shared" si="196"/>
        <v>0</v>
      </c>
      <c r="W260" s="183">
        <f t="shared" si="196"/>
        <v>0</v>
      </c>
      <c r="X260" s="183">
        <f t="shared" si="196"/>
        <v>0</v>
      </c>
      <c r="Y260" s="183">
        <f t="shared" si="196"/>
        <v>0</v>
      </c>
      <c r="Z260" s="183">
        <f t="shared" si="196"/>
        <v>0</v>
      </c>
      <c r="AA260" s="183">
        <f t="shared" si="197"/>
        <v>0</v>
      </c>
      <c r="AB260" s="183">
        <f t="shared" si="197"/>
        <v>0</v>
      </c>
      <c r="AC260" s="183">
        <f t="shared" si="197"/>
        <v>0</v>
      </c>
      <c r="AD260" s="183">
        <f t="shared" si="197"/>
        <v>0</v>
      </c>
      <c r="AE260" s="183">
        <f t="shared" si="197"/>
        <v>0</v>
      </c>
      <c r="AF260" s="196">
        <f t="shared" si="197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98"/>
        <v>0</v>
      </c>
      <c r="D261" s="183">
        <f t="shared" si="198"/>
        <v>0</v>
      </c>
      <c r="E261" s="183">
        <f t="shared" si="198"/>
        <v>0</v>
      </c>
      <c r="F261" s="183">
        <f t="shared" si="198"/>
        <v>0</v>
      </c>
      <c r="G261" s="183">
        <f t="shared" si="198"/>
        <v>0</v>
      </c>
      <c r="H261" s="183">
        <f t="shared" si="198"/>
        <v>0</v>
      </c>
      <c r="I261" s="183">
        <f t="shared" si="198"/>
        <v>0</v>
      </c>
      <c r="J261" s="183">
        <f t="shared" si="198"/>
        <v>0</v>
      </c>
      <c r="K261" s="183">
        <f t="shared" si="198"/>
        <v>0</v>
      </c>
      <c r="L261" s="183">
        <f t="shared" si="198"/>
        <v>0</v>
      </c>
      <c r="M261" s="183">
        <f t="shared" si="198"/>
        <v>0</v>
      </c>
      <c r="N261" s="183">
        <f t="shared" si="198"/>
        <v>0</v>
      </c>
      <c r="O261" s="183">
        <f t="shared" si="198"/>
        <v>0</v>
      </c>
      <c r="P261" s="183">
        <f t="shared" si="198"/>
        <v>0</v>
      </c>
      <c r="Q261" s="183">
        <f t="shared" si="198"/>
        <v>0</v>
      </c>
      <c r="R261" s="183">
        <f t="shared" si="198"/>
        <v>0</v>
      </c>
      <c r="S261" s="183">
        <f t="shared" si="196"/>
        <v>0</v>
      </c>
      <c r="T261" s="183">
        <f t="shared" si="196"/>
        <v>0</v>
      </c>
      <c r="U261" s="183">
        <f t="shared" si="196"/>
        <v>0</v>
      </c>
      <c r="V261" s="183">
        <f t="shared" si="196"/>
        <v>0</v>
      </c>
      <c r="W261" s="183">
        <f t="shared" si="196"/>
        <v>0</v>
      </c>
      <c r="X261" s="183">
        <f t="shared" si="196"/>
        <v>0</v>
      </c>
      <c r="Y261" s="183">
        <f t="shared" si="196"/>
        <v>0</v>
      </c>
      <c r="Z261" s="183">
        <f t="shared" si="196"/>
        <v>0</v>
      </c>
      <c r="AA261" s="183">
        <f t="shared" si="197"/>
        <v>0</v>
      </c>
      <c r="AB261" s="183">
        <f t="shared" si="197"/>
        <v>0</v>
      </c>
      <c r="AC261" s="183">
        <f t="shared" si="197"/>
        <v>0</v>
      </c>
      <c r="AD261" s="183">
        <f t="shared" si="197"/>
        <v>0</v>
      </c>
      <c r="AE261" s="183">
        <f t="shared" si="197"/>
        <v>0</v>
      </c>
      <c r="AF261" s="196">
        <f t="shared" si="197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98"/>
        <v>0</v>
      </c>
      <c r="D262" s="183">
        <f t="shared" si="198"/>
        <v>0</v>
      </c>
      <c r="E262" s="183">
        <f t="shared" si="198"/>
        <v>0</v>
      </c>
      <c r="F262" s="183">
        <f t="shared" si="198"/>
        <v>0</v>
      </c>
      <c r="G262" s="183">
        <f t="shared" si="198"/>
        <v>0</v>
      </c>
      <c r="H262" s="183">
        <f t="shared" si="198"/>
        <v>0</v>
      </c>
      <c r="I262" s="183">
        <f t="shared" si="198"/>
        <v>0</v>
      </c>
      <c r="J262" s="183">
        <f t="shared" si="198"/>
        <v>0</v>
      </c>
      <c r="K262" s="183">
        <f t="shared" si="198"/>
        <v>0</v>
      </c>
      <c r="L262" s="183">
        <f t="shared" si="198"/>
        <v>0</v>
      </c>
      <c r="M262" s="183">
        <f t="shared" si="198"/>
        <v>0</v>
      </c>
      <c r="N262" s="183">
        <f t="shared" si="198"/>
        <v>0</v>
      </c>
      <c r="O262" s="183">
        <f t="shared" si="198"/>
        <v>0</v>
      </c>
      <c r="P262" s="183">
        <f t="shared" si="198"/>
        <v>0</v>
      </c>
      <c r="Q262" s="183">
        <f t="shared" si="198"/>
        <v>0</v>
      </c>
      <c r="R262" s="183">
        <f t="shared" si="198"/>
        <v>0</v>
      </c>
      <c r="S262" s="183">
        <f t="shared" si="196"/>
        <v>0</v>
      </c>
      <c r="T262" s="183">
        <f t="shared" si="196"/>
        <v>0</v>
      </c>
      <c r="U262" s="183">
        <f t="shared" si="196"/>
        <v>0</v>
      </c>
      <c r="V262" s="183">
        <f t="shared" si="196"/>
        <v>0</v>
      </c>
      <c r="W262" s="183">
        <f t="shared" si="196"/>
        <v>0</v>
      </c>
      <c r="X262" s="183">
        <f t="shared" si="196"/>
        <v>0</v>
      </c>
      <c r="Y262" s="183">
        <f t="shared" si="196"/>
        <v>0</v>
      </c>
      <c r="Z262" s="183">
        <f t="shared" si="196"/>
        <v>0</v>
      </c>
      <c r="AA262" s="183">
        <f t="shared" si="197"/>
        <v>0</v>
      </c>
      <c r="AB262" s="183">
        <f t="shared" si="197"/>
        <v>0</v>
      </c>
      <c r="AC262" s="183">
        <f t="shared" si="197"/>
        <v>0</v>
      </c>
      <c r="AD262" s="183">
        <f t="shared" si="197"/>
        <v>0</v>
      </c>
      <c r="AE262" s="183">
        <f t="shared" si="197"/>
        <v>0</v>
      </c>
      <c r="AF262" s="196">
        <f t="shared" si="197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98"/>
        <v>0</v>
      </c>
      <c r="D263" s="183">
        <f t="shared" si="198"/>
        <v>0</v>
      </c>
      <c r="E263" s="183">
        <f t="shared" si="198"/>
        <v>0</v>
      </c>
      <c r="F263" s="183">
        <f t="shared" si="198"/>
        <v>0</v>
      </c>
      <c r="G263" s="183">
        <f t="shared" si="198"/>
        <v>0</v>
      </c>
      <c r="H263" s="183">
        <f t="shared" si="198"/>
        <v>0</v>
      </c>
      <c r="I263" s="183">
        <f t="shared" si="198"/>
        <v>0</v>
      </c>
      <c r="J263" s="183">
        <f t="shared" si="198"/>
        <v>0</v>
      </c>
      <c r="K263" s="183">
        <f t="shared" si="198"/>
        <v>0</v>
      </c>
      <c r="L263" s="183">
        <f t="shared" si="198"/>
        <v>0</v>
      </c>
      <c r="M263" s="183">
        <f t="shared" si="198"/>
        <v>0</v>
      </c>
      <c r="N263" s="183">
        <f t="shared" si="198"/>
        <v>0</v>
      </c>
      <c r="O263" s="183">
        <f t="shared" si="198"/>
        <v>0</v>
      </c>
      <c r="P263" s="183">
        <f t="shared" si="198"/>
        <v>0</v>
      </c>
      <c r="Q263" s="183">
        <f t="shared" si="198"/>
        <v>0</v>
      </c>
      <c r="R263" s="183">
        <f t="shared" si="198"/>
        <v>0</v>
      </c>
      <c r="S263" s="183">
        <f t="shared" si="196"/>
        <v>0</v>
      </c>
      <c r="T263" s="183">
        <f t="shared" si="196"/>
        <v>0</v>
      </c>
      <c r="U263" s="183">
        <f t="shared" si="196"/>
        <v>0</v>
      </c>
      <c r="V263" s="183">
        <f t="shared" si="196"/>
        <v>0</v>
      </c>
      <c r="W263" s="183">
        <f t="shared" si="196"/>
        <v>0</v>
      </c>
      <c r="X263" s="183">
        <f t="shared" si="196"/>
        <v>0</v>
      </c>
      <c r="Y263" s="183">
        <f t="shared" si="196"/>
        <v>0</v>
      </c>
      <c r="Z263" s="183">
        <f t="shared" si="196"/>
        <v>0</v>
      </c>
      <c r="AA263" s="183">
        <f t="shared" si="197"/>
        <v>0</v>
      </c>
      <c r="AB263" s="183">
        <f t="shared" si="197"/>
        <v>0</v>
      </c>
      <c r="AC263" s="183">
        <f t="shared" si="197"/>
        <v>0</v>
      </c>
      <c r="AD263" s="183">
        <f t="shared" si="197"/>
        <v>0</v>
      </c>
      <c r="AE263" s="183">
        <f t="shared" si="197"/>
        <v>0</v>
      </c>
      <c r="AF263" s="196">
        <f t="shared" si="197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98"/>
        <v>0</v>
      </c>
      <c r="D264" s="183">
        <f t="shared" si="198"/>
        <v>0</v>
      </c>
      <c r="E264" s="183">
        <f t="shared" si="198"/>
        <v>0</v>
      </c>
      <c r="F264" s="183">
        <f t="shared" si="198"/>
        <v>0</v>
      </c>
      <c r="G264" s="183">
        <f t="shared" si="198"/>
        <v>0</v>
      </c>
      <c r="H264" s="183">
        <f t="shared" si="198"/>
        <v>0</v>
      </c>
      <c r="I264" s="183">
        <f t="shared" si="198"/>
        <v>0</v>
      </c>
      <c r="J264" s="183">
        <f t="shared" si="198"/>
        <v>0</v>
      </c>
      <c r="K264" s="183">
        <f t="shared" si="198"/>
        <v>0</v>
      </c>
      <c r="L264" s="183">
        <f t="shared" si="198"/>
        <v>0</v>
      </c>
      <c r="M264" s="183">
        <f t="shared" si="198"/>
        <v>0</v>
      </c>
      <c r="N264" s="183">
        <f t="shared" si="198"/>
        <v>0</v>
      </c>
      <c r="O264" s="183">
        <f t="shared" si="198"/>
        <v>0</v>
      </c>
      <c r="P264" s="183">
        <f t="shared" si="198"/>
        <v>0</v>
      </c>
      <c r="Q264" s="183">
        <f t="shared" si="198"/>
        <v>0</v>
      </c>
      <c r="R264" s="183">
        <f t="shared" si="198"/>
        <v>0</v>
      </c>
      <c r="S264" s="183">
        <f t="shared" si="196"/>
        <v>0</v>
      </c>
      <c r="T264" s="183">
        <f t="shared" si="196"/>
        <v>0</v>
      </c>
      <c r="U264" s="183">
        <f t="shared" si="196"/>
        <v>0</v>
      </c>
      <c r="V264" s="183">
        <f t="shared" si="196"/>
        <v>0</v>
      </c>
      <c r="W264" s="183">
        <f t="shared" si="196"/>
        <v>0</v>
      </c>
      <c r="X264" s="183">
        <f t="shared" si="196"/>
        <v>0</v>
      </c>
      <c r="Y264" s="183">
        <f t="shared" si="196"/>
        <v>0</v>
      </c>
      <c r="Z264" s="183">
        <f t="shared" si="196"/>
        <v>0</v>
      </c>
      <c r="AA264" s="183">
        <f t="shared" si="197"/>
        <v>0</v>
      </c>
      <c r="AB264" s="183">
        <f t="shared" si="197"/>
        <v>0</v>
      </c>
      <c r="AC264" s="183">
        <f t="shared" si="197"/>
        <v>0</v>
      </c>
      <c r="AD264" s="183">
        <f t="shared" si="197"/>
        <v>0</v>
      </c>
      <c r="AE264" s="183">
        <f t="shared" si="197"/>
        <v>0</v>
      </c>
      <c r="AF264" s="196">
        <f t="shared" si="197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98"/>
        <v>0</v>
      </c>
      <c r="D265" s="183">
        <f t="shared" si="198"/>
        <v>0</v>
      </c>
      <c r="E265" s="183">
        <f t="shared" si="198"/>
        <v>0</v>
      </c>
      <c r="F265" s="183">
        <f t="shared" si="198"/>
        <v>0</v>
      </c>
      <c r="G265" s="183">
        <f t="shared" si="198"/>
        <v>0</v>
      </c>
      <c r="H265" s="183">
        <f t="shared" si="198"/>
        <v>0</v>
      </c>
      <c r="I265" s="183">
        <f t="shared" si="198"/>
        <v>0</v>
      </c>
      <c r="J265" s="183">
        <f t="shared" si="198"/>
        <v>0</v>
      </c>
      <c r="K265" s="183">
        <f t="shared" si="198"/>
        <v>0</v>
      </c>
      <c r="L265" s="183">
        <f t="shared" si="198"/>
        <v>0</v>
      </c>
      <c r="M265" s="183">
        <f t="shared" si="198"/>
        <v>0</v>
      </c>
      <c r="N265" s="183">
        <f t="shared" si="198"/>
        <v>0</v>
      </c>
      <c r="O265" s="183">
        <f t="shared" si="198"/>
        <v>0</v>
      </c>
      <c r="P265" s="183">
        <f t="shared" si="198"/>
        <v>0</v>
      </c>
      <c r="Q265" s="183">
        <f t="shared" si="198"/>
        <v>0</v>
      </c>
      <c r="R265" s="183">
        <f t="shared" si="198"/>
        <v>0</v>
      </c>
      <c r="S265" s="183">
        <f t="shared" si="196"/>
        <v>0</v>
      </c>
      <c r="T265" s="183">
        <f t="shared" si="196"/>
        <v>0</v>
      </c>
      <c r="U265" s="183">
        <f t="shared" si="196"/>
        <v>0</v>
      </c>
      <c r="V265" s="183">
        <f t="shared" si="196"/>
        <v>0</v>
      </c>
      <c r="W265" s="183">
        <f t="shared" si="196"/>
        <v>0</v>
      </c>
      <c r="X265" s="183">
        <f t="shared" si="196"/>
        <v>0</v>
      </c>
      <c r="Y265" s="183">
        <f t="shared" si="196"/>
        <v>0</v>
      </c>
      <c r="Z265" s="183">
        <f t="shared" si="196"/>
        <v>0</v>
      </c>
      <c r="AA265" s="183">
        <f t="shared" si="197"/>
        <v>0</v>
      </c>
      <c r="AB265" s="183">
        <f t="shared" si="197"/>
        <v>0</v>
      </c>
      <c r="AC265" s="183">
        <f t="shared" si="197"/>
        <v>0</v>
      </c>
      <c r="AD265" s="183">
        <f t="shared" si="197"/>
        <v>0</v>
      </c>
      <c r="AE265" s="183">
        <f t="shared" si="197"/>
        <v>0</v>
      </c>
      <c r="AF265" s="196">
        <f t="shared" si="197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98"/>
        <v>0</v>
      </c>
      <c r="D266" s="183">
        <f t="shared" si="198"/>
        <v>0</v>
      </c>
      <c r="E266" s="183">
        <f t="shared" si="198"/>
        <v>0</v>
      </c>
      <c r="F266" s="183">
        <f t="shared" si="198"/>
        <v>0</v>
      </c>
      <c r="G266" s="183">
        <f t="shared" si="198"/>
        <v>0</v>
      </c>
      <c r="H266" s="183">
        <f t="shared" si="198"/>
        <v>0</v>
      </c>
      <c r="I266" s="183">
        <f t="shared" si="198"/>
        <v>0</v>
      </c>
      <c r="J266" s="183">
        <f t="shared" si="198"/>
        <v>0</v>
      </c>
      <c r="K266" s="183">
        <f t="shared" si="198"/>
        <v>0</v>
      </c>
      <c r="L266" s="183">
        <f t="shared" si="198"/>
        <v>0</v>
      </c>
      <c r="M266" s="183">
        <f t="shared" si="198"/>
        <v>0</v>
      </c>
      <c r="N266" s="183">
        <f t="shared" si="198"/>
        <v>0</v>
      </c>
      <c r="O266" s="183">
        <f t="shared" si="198"/>
        <v>0</v>
      </c>
      <c r="P266" s="183">
        <f t="shared" si="198"/>
        <v>0</v>
      </c>
      <c r="Q266" s="183">
        <f t="shared" si="198"/>
        <v>0</v>
      </c>
      <c r="R266" s="183">
        <f t="shared" si="198"/>
        <v>0</v>
      </c>
      <c r="S266" s="183">
        <f t="shared" si="196"/>
        <v>0</v>
      </c>
      <c r="T266" s="183">
        <f t="shared" si="196"/>
        <v>0</v>
      </c>
      <c r="U266" s="183">
        <f t="shared" si="196"/>
        <v>0</v>
      </c>
      <c r="V266" s="183">
        <f t="shared" si="196"/>
        <v>0</v>
      </c>
      <c r="W266" s="183">
        <f t="shared" si="196"/>
        <v>0</v>
      </c>
      <c r="X266" s="183">
        <f t="shared" si="196"/>
        <v>0</v>
      </c>
      <c r="Y266" s="183">
        <f t="shared" si="196"/>
        <v>0</v>
      </c>
      <c r="Z266" s="183">
        <f t="shared" si="196"/>
        <v>0</v>
      </c>
      <c r="AA266" s="183">
        <f t="shared" si="197"/>
        <v>0</v>
      </c>
      <c r="AB266" s="183">
        <f t="shared" si="197"/>
        <v>0</v>
      </c>
      <c r="AC266" s="183">
        <f t="shared" si="197"/>
        <v>0</v>
      </c>
      <c r="AD266" s="183">
        <f t="shared" si="197"/>
        <v>0</v>
      </c>
      <c r="AE266" s="183">
        <f t="shared" si="197"/>
        <v>0</v>
      </c>
      <c r="AF266" s="196">
        <f t="shared" si="197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98"/>
        <v>0</v>
      </c>
      <c r="D267" s="183">
        <f t="shared" si="198"/>
        <v>0</v>
      </c>
      <c r="E267" s="183">
        <f t="shared" si="198"/>
        <v>0</v>
      </c>
      <c r="F267" s="183">
        <f t="shared" si="198"/>
        <v>0</v>
      </c>
      <c r="G267" s="183">
        <f t="shared" si="198"/>
        <v>0</v>
      </c>
      <c r="H267" s="183">
        <f t="shared" si="198"/>
        <v>0</v>
      </c>
      <c r="I267" s="183">
        <f t="shared" si="198"/>
        <v>0</v>
      </c>
      <c r="J267" s="183">
        <f t="shared" si="198"/>
        <v>0</v>
      </c>
      <c r="K267" s="183">
        <f t="shared" si="198"/>
        <v>0</v>
      </c>
      <c r="L267" s="183">
        <f t="shared" si="198"/>
        <v>0</v>
      </c>
      <c r="M267" s="183">
        <f t="shared" si="198"/>
        <v>0</v>
      </c>
      <c r="N267" s="183">
        <f t="shared" si="198"/>
        <v>0</v>
      </c>
      <c r="O267" s="183">
        <f t="shared" si="198"/>
        <v>0</v>
      </c>
      <c r="P267" s="183">
        <f t="shared" si="198"/>
        <v>0</v>
      </c>
      <c r="Q267" s="183">
        <f t="shared" si="198"/>
        <v>0</v>
      </c>
      <c r="R267" s="183">
        <f t="shared" si="198"/>
        <v>0</v>
      </c>
      <c r="S267" s="183">
        <f t="shared" si="196"/>
        <v>0</v>
      </c>
      <c r="T267" s="183">
        <f t="shared" si="196"/>
        <v>0</v>
      </c>
      <c r="U267" s="183">
        <f t="shared" si="196"/>
        <v>0</v>
      </c>
      <c r="V267" s="183">
        <f t="shared" si="196"/>
        <v>0</v>
      </c>
      <c r="W267" s="183">
        <f t="shared" si="196"/>
        <v>0</v>
      </c>
      <c r="X267" s="183">
        <f t="shared" si="196"/>
        <v>0</v>
      </c>
      <c r="Y267" s="183">
        <f t="shared" si="196"/>
        <v>0</v>
      </c>
      <c r="Z267" s="183">
        <f t="shared" si="196"/>
        <v>0</v>
      </c>
      <c r="AA267" s="183">
        <f t="shared" si="197"/>
        <v>0</v>
      </c>
      <c r="AB267" s="183">
        <f t="shared" si="197"/>
        <v>0</v>
      </c>
      <c r="AC267" s="183">
        <f t="shared" si="197"/>
        <v>0</v>
      </c>
      <c r="AD267" s="183">
        <f t="shared" si="197"/>
        <v>0</v>
      </c>
      <c r="AE267" s="183">
        <f t="shared" si="197"/>
        <v>0</v>
      </c>
      <c r="AF267" s="196">
        <f t="shared" si="197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98"/>
        <v>0</v>
      </c>
      <c r="D268" s="183">
        <f t="shared" si="198"/>
        <v>0</v>
      </c>
      <c r="E268" s="183">
        <f t="shared" si="198"/>
        <v>0</v>
      </c>
      <c r="F268" s="183">
        <f t="shared" si="198"/>
        <v>0</v>
      </c>
      <c r="G268" s="183">
        <f t="shared" si="198"/>
        <v>0</v>
      </c>
      <c r="H268" s="183">
        <f t="shared" si="198"/>
        <v>0</v>
      </c>
      <c r="I268" s="183">
        <f t="shared" si="198"/>
        <v>0</v>
      </c>
      <c r="J268" s="183">
        <f t="shared" si="198"/>
        <v>0</v>
      </c>
      <c r="K268" s="183">
        <f t="shared" si="198"/>
        <v>0</v>
      </c>
      <c r="L268" s="183">
        <f t="shared" si="198"/>
        <v>0</v>
      </c>
      <c r="M268" s="183">
        <f t="shared" si="198"/>
        <v>0</v>
      </c>
      <c r="N268" s="183">
        <f t="shared" si="198"/>
        <v>0</v>
      </c>
      <c r="O268" s="183">
        <f t="shared" si="198"/>
        <v>0</v>
      </c>
      <c r="P268" s="183">
        <f t="shared" si="198"/>
        <v>0</v>
      </c>
      <c r="Q268" s="183">
        <f t="shared" si="198"/>
        <v>0</v>
      </c>
      <c r="R268" s="183">
        <f t="shared" si="198"/>
        <v>0</v>
      </c>
      <c r="S268" s="183">
        <f t="shared" si="196"/>
        <v>0</v>
      </c>
      <c r="T268" s="183">
        <f t="shared" si="196"/>
        <v>0</v>
      </c>
      <c r="U268" s="183">
        <f t="shared" si="196"/>
        <v>0</v>
      </c>
      <c r="V268" s="183">
        <f t="shared" si="196"/>
        <v>0</v>
      </c>
      <c r="W268" s="183">
        <f t="shared" si="196"/>
        <v>0</v>
      </c>
      <c r="X268" s="183">
        <f t="shared" si="196"/>
        <v>0</v>
      </c>
      <c r="Y268" s="183">
        <f t="shared" si="196"/>
        <v>0</v>
      </c>
      <c r="Z268" s="183">
        <f t="shared" si="196"/>
        <v>0</v>
      </c>
      <c r="AA268" s="183">
        <f t="shared" si="197"/>
        <v>0</v>
      </c>
      <c r="AB268" s="183">
        <f t="shared" si="197"/>
        <v>0</v>
      </c>
      <c r="AC268" s="183">
        <f t="shared" si="197"/>
        <v>0</v>
      </c>
      <c r="AD268" s="183">
        <f t="shared" si="197"/>
        <v>0</v>
      </c>
      <c r="AE268" s="183">
        <f t="shared" si="197"/>
        <v>0</v>
      </c>
      <c r="AF268" s="196">
        <f t="shared" si="197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98"/>
        <v>0</v>
      </c>
      <c r="D269" s="183">
        <f t="shared" si="198"/>
        <v>0</v>
      </c>
      <c r="E269" s="183">
        <f t="shared" si="198"/>
        <v>0</v>
      </c>
      <c r="F269" s="183">
        <f t="shared" si="198"/>
        <v>0</v>
      </c>
      <c r="G269" s="183">
        <f t="shared" si="198"/>
        <v>0</v>
      </c>
      <c r="H269" s="183">
        <f t="shared" si="198"/>
        <v>0</v>
      </c>
      <c r="I269" s="183">
        <f t="shared" si="198"/>
        <v>0</v>
      </c>
      <c r="J269" s="183">
        <f t="shared" si="198"/>
        <v>0</v>
      </c>
      <c r="K269" s="183">
        <f t="shared" si="198"/>
        <v>0</v>
      </c>
      <c r="L269" s="183">
        <f t="shared" si="198"/>
        <v>0</v>
      </c>
      <c r="M269" s="183">
        <f t="shared" si="198"/>
        <v>0</v>
      </c>
      <c r="N269" s="183">
        <f t="shared" si="198"/>
        <v>0</v>
      </c>
      <c r="O269" s="183">
        <f t="shared" si="198"/>
        <v>0</v>
      </c>
      <c r="P269" s="183">
        <f t="shared" si="198"/>
        <v>0</v>
      </c>
      <c r="Q269" s="183">
        <f t="shared" si="198"/>
        <v>0</v>
      </c>
      <c r="R269" s="183">
        <f t="shared" si="198"/>
        <v>0</v>
      </c>
      <c r="S269" s="183">
        <f t="shared" si="196"/>
        <v>0</v>
      </c>
      <c r="T269" s="183">
        <f t="shared" si="196"/>
        <v>0</v>
      </c>
      <c r="U269" s="183">
        <f t="shared" si="196"/>
        <v>0</v>
      </c>
      <c r="V269" s="183">
        <f t="shared" si="196"/>
        <v>0</v>
      </c>
      <c r="W269" s="183">
        <f t="shared" si="196"/>
        <v>0</v>
      </c>
      <c r="X269" s="183">
        <f t="shared" si="196"/>
        <v>0</v>
      </c>
      <c r="Y269" s="183">
        <f t="shared" si="196"/>
        <v>0</v>
      </c>
      <c r="Z269" s="183">
        <f t="shared" si="196"/>
        <v>0</v>
      </c>
      <c r="AA269" s="183">
        <f t="shared" si="197"/>
        <v>0</v>
      </c>
      <c r="AB269" s="183">
        <f t="shared" si="197"/>
        <v>0</v>
      </c>
      <c r="AC269" s="183">
        <f t="shared" si="197"/>
        <v>0</v>
      </c>
      <c r="AD269" s="183">
        <f t="shared" si="197"/>
        <v>0</v>
      </c>
      <c r="AE269" s="183">
        <f t="shared" si="197"/>
        <v>0</v>
      </c>
      <c r="AF269" s="196">
        <f t="shared" si="197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98"/>
        <v>0</v>
      </c>
      <c r="D270" s="183">
        <f t="shared" si="198"/>
        <v>0</v>
      </c>
      <c r="E270" s="183">
        <f t="shared" si="198"/>
        <v>0</v>
      </c>
      <c r="F270" s="183">
        <f t="shared" si="198"/>
        <v>0</v>
      </c>
      <c r="G270" s="183">
        <f t="shared" si="198"/>
        <v>0</v>
      </c>
      <c r="H270" s="183">
        <f t="shared" si="198"/>
        <v>0</v>
      </c>
      <c r="I270" s="183">
        <f t="shared" si="198"/>
        <v>0</v>
      </c>
      <c r="J270" s="183">
        <f t="shared" si="198"/>
        <v>0</v>
      </c>
      <c r="K270" s="183">
        <f t="shared" si="198"/>
        <v>0</v>
      </c>
      <c r="L270" s="183">
        <f t="shared" si="198"/>
        <v>0</v>
      </c>
      <c r="M270" s="183">
        <f t="shared" si="198"/>
        <v>0</v>
      </c>
      <c r="N270" s="183">
        <f t="shared" si="198"/>
        <v>0</v>
      </c>
      <c r="O270" s="183">
        <f t="shared" si="198"/>
        <v>0</v>
      </c>
      <c r="P270" s="183">
        <f t="shared" si="198"/>
        <v>0</v>
      </c>
      <c r="Q270" s="183">
        <f t="shared" si="198"/>
        <v>0</v>
      </c>
      <c r="R270" s="183">
        <f t="shared" si="198"/>
        <v>0</v>
      </c>
      <c r="S270" s="183">
        <f t="shared" si="196"/>
        <v>0</v>
      </c>
      <c r="T270" s="183">
        <f t="shared" si="196"/>
        <v>0</v>
      </c>
      <c r="U270" s="183">
        <f t="shared" si="196"/>
        <v>0</v>
      </c>
      <c r="V270" s="183">
        <f t="shared" si="196"/>
        <v>0</v>
      </c>
      <c r="W270" s="183">
        <f t="shared" si="196"/>
        <v>0</v>
      </c>
      <c r="X270" s="183">
        <f t="shared" si="196"/>
        <v>0</v>
      </c>
      <c r="Y270" s="183">
        <f t="shared" si="196"/>
        <v>0</v>
      </c>
      <c r="Z270" s="183">
        <f t="shared" si="196"/>
        <v>0</v>
      </c>
      <c r="AA270" s="183">
        <f t="shared" si="197"/>
        <v>0</v>
      </c>
      <c r="AB270" s="183">
        <f t="shared" si="197"/>
        <v>0</v>
      </c>
      <c r="AC270" s="183">
        <f t="shared" si="197"/>
        <v>0</v>
      </c>
      <c r="AD270" s="183">
        <f t="shared" si="197"/>
        <v>0</v>
      </c>
      <c r="AE270" s="183">
        <f t="shared" si="197"/>
        <v>0</v>
      </c>
      <c r="AF270" s="196">
        <f t="shared" si="197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98"/>
        <v>0</v>
      </c>
      <c r="D271" s="183">
        <f t="shared" si="198"/>
        <v>0</v>
      </c>
      <c r="E271" s="183">
        <f t="shared" si="198"/>
        <v>0</v>
      </c>
      <c r="F271" s="183">
        <f t="shared" si="198"/>
        <v>0</v>
      </c>
      <c r="G271" s="183">
        <f t="shared" si="198"/>
        <v>0</v>
      </c>
      <c r="H271" s="183">
        <f t="shared" si="198"/>
        <v>0</v>
      </c>
      <c r="I271" s="183">
        <f t="shared" si="198"/>
        <v>0</v>
      </c>
      <c r="J271" s="183">
        <f t="shared" si="198"/>
        <v>0</v>
      </c>
      <c r="K271" s="183">
        <f t="shared" si="198"/>
        <v>0</v>
      </c>
      <c r="L271" s="183">
        <f t="shared" si="198"/>
        <v>0</v>
      </c>
      <c r="M271" s="183">
        <f t="shared" si="198"/>
        <v>0</v>
      </c>
      <c r="N271" s="183">
        <f t="shared" si="198"/>
        <v>0</v>
      </c>
      <c r="O271" s="183">
        <f t="shared" si="198"/>
        <v>0</v>
      </c>
      <c r="P271" s="183">
        <f t="shared" si="198"/>
        <v>0</v>
      </c>
      <c r="Q271" s="183">
        <f t="shared" si="198"/>
        <v>0</v>
      </c>
      <c r="R271" s="183">
        <f t="shared" si="198"/>
        <v>0</v>
      </c>
      <c r="S271" s="183">
        <f t="shared" si="196"/>
        <v>0</v>
      </c>
      <c r="T271" s="183">
        <f t="shared" si="196"/>
        <v>0</v>
      </c>
      <c r="U271" s="183">
        <f t="shared" si="196"/>
        <v>0</v>
      </c>
      <c r="V271" s="183">
        <f t="shared" si="196"/>
        <v>0</v>
      </c>
      <c r="W271" s="183">
        <f t="shared" si="196"/>
        <v>0</v>
      </c>
      <c r="X271" s="183">
        <f t="shared" si="196"/>
        <v>0</v>
      </c>
      <c r="Y271" s="183">
        <f t="shared" si="196"/>
        <v>0</v>
      </c>
      <c r="Z271" s="183">
        <f t="shared" si="196"/>
        <v>0</v>
      </c>
      <c r="AA271" s="183">
        <f t="shared" si="197"/>
        <v>0</v>
      </c>
      <c r="AB271" s="183">
        <f t="shared" si="197"/>
        <v>0</v>
      </c>
      <c r="AC271" s="183">
        <f t="shared" si="197"/>
        <v>0</v>
      </c>
      <c r="AD271" s="183">
        <f t="shared" si="197"/>
        <v>0</v>
      </c>
      <c r="AE271" s="183">
        <f t="shared" si="197"/>
        <v>0</v>
      </c>
      <c r="AF271" s="196">
        <f t="shared" si="197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98"/>
        <v>0</v>
      </c>
      <c r="D272" s="183">
        <f t="shared" si="198"/>
        <v>0</v>
      </c>
      <c r="E272" s="183">
        <f t="shared" si="198"/>
        <v>0</v>
      </c>
      <c r="F272" s="183">
        <f t="shared" si="198"/>
        <v>0</v>
      </c>
      <c r="G272" s="183">
        <f t="shared" si="198"/>
        <v>0</v>
      </c>
      <c r="H272" s="183">
        <f t="shared" si="198"/>
        <v>0</v>
      </c>
      <c r="I272" s="183">
        <f t="shared" si="198"/>
        <v>0</v>
      </c>
      <c r="J272" s="183">
        <f t="shared" si="198"/>
        <v>0</v>
      </c>
      <c r="K272" s="183">
        <f t="shared" si="198"/>
        <v>0</v>
      </c>
      <c r="L272" s="183">
        <f t="shared" si="198"/>
        <v>0</v>
      </c>
      <c r="M272" s="183">
        <f t="shared" si="198"/>
        <v>0</v>
      </c>
      <c r="N272" s="183">
        <f t="shared" si="198"/>
        <v>0</v>
      </c>
      <c r="O272" s="183">
        <f t="shared" si="198"/>
        <v>0</v>
      </c>
      <c r="P272" s="183">
        <f t="shared" si="198"/>
        <v>0</v>
      </c>
      <c r="Q272" s="183">
        <f t="shared" si="198"/>
        <v>0</v>
      </c>
      <c r="R272" s="183">
        <f t="shared" si="198"/>
        <v>0</v>
      </c>
      <c r="S272" s="183">
        <f t="shared" si="196"/>
        <v>0</v>
      </c>
      <c r="T272" s="183">
        <f t="shared" si="196"/>
        <v>0</v>
      </c>
      <c r="U272" s="183">
        <f t="shared" si="196"/>
        <v>0</v>
      </c>
      <c r="V272" s="183">
        <f t="shared" si="196"/>
        <v>0</v>
      </c>
      <c r="W272" s="183">
        <f t="shared" si="196"/>
        <v>0</v>
      </c>
      <c r="X272" s="183">
        <f t="shared" si="196"/>
        <v>0</v>
      </c>
      <c r="Y272" s="183">
        <f t="shared" si="196"/>
        <v>0</v>
      </c>
      <c r="Z272" s="183">
        <f t="shared" si="196"/>
        <v>0</v>
      </c>
      <c r="AA272" s="183">
        <f t="shared" ref="R272:AF287" si="199">Z272</f>
        <v>0</v>
      </c>
      <c r="AB272" s="183">
        <f t="shared" si="199"/>
        <v>0</v>
      </c>
      <c r="AC272" s="183">
        <f t="shared" si="199"/>
        <v>0</v>
      </c>
      <c r="AD272" s="183">
        <f t="shared" si="199"/>
        <v>0</v>
      </c>
      <c r="AE272" s="183">
        <f t="shared" si="199"/>
        <v>0</v>
      </c>
      <c r="AF272" s="196">
        <f t="shared" si="199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98"/>
        <v>0</v>
      </c>
      <c r="D273" s="183">
        <f t="shared" si="198"/>
        <v>0</v>
      </c>
      <c r="E273" s="183">
        <f t="shared" si="198"/>
        <v>0</v>
      </c>
      <c r="F273" s="183">
        <f t="shared" si="198"/>
        <v>0</v>
      </c>
      <c r="G273" s="183">
        <f t="shared" si="198"/>
        <v>0</v>
      </c>
      <c r="H273" s="183">
        <f t="shared" si="198"/>
        <v>0</v>
      </c>
      <c r="I273" s="183">
        <f t="shared" si="198"/>
        <v>0</v>
      </c>
      <c r="J273" s="183">
        <f t="shared" si="198"/>
        <v>0</v>
      </c>
      <c r="K273" s="183">
        <f t="shared" si="198"/>
        <v>0</v>
      </c>
      <c r="L273" s="183">
        <f t="shared" si="198"/>
        <v>0</v>
      </c>
      <c r="M273" s="183">
        <f t="shared" si="198"/>
        <v>0</v>
      </c>
      <c r="N273" s="183">
        <f t="shared" si="198"/>
        <v>0</v>
      </c>
      <c r="O273" s="183">
        <f t="shared" si="198"/>
        <v>0</v>
      </c>
      <c r="P273" s="183">
        <f t="shared" si="198"/>
        <v>0</v>
      </c>
      <c r="Q273" s="183">
        <f t="shared" si="198"/>
        <v>0</v>
      </c>
      <c r="R273" s="183">
        <f t="shared" ref="C273:S288" si="200">Q273</f>
        <v>0</v>
      </c>
      <c r="S273" s="183">
        <f t="shared" si="200"/>
        <v>0</v>
      </c>
      <c r="T273" s="183">
        <f t="shared" ref="T273:Z288" si="201">S273</f>
        <v>0</v>
      </c>
      <c r="U273" s="183">
        <f t="shared" si="201"/>
        <v>0</v>
      </c>
      <c r="V273" s="183">
        <f t="shared" si="201"/>
        <v>0</v>
      </c>
      <c r="W273" s="183">
        <f t="shared" si="201"/>
        <v>0</v>
      </c>
      <c r="X273" s="183">
        <f t="shared" si="201"/>
        <v>0</v>
      </c>
      <c r="Y273" s="183">
        <f t="shared" si="201"/>
        <v>0</v>
      </c>
      <c r="Z273" s="183">
        <f t="shared" si="201"/>
        <v>0</v>
      </c>
      <c r="AA273" s="183">
        <f t="shared" si="199"/>
        <v>0</v>
      </c>
      <c r="AB273" s="183">
        <f t="shared" si="199"/>
        <v>0</v>
      </c>
      <c r="AC273" s="183">
        <f t="shared" si="199"/>
        <v>0</v>
      </c>
      <c r="AD273" s="183">
        <f t="shared" si="199"/>
        <v>0</v>
      </c>
      <c r="AE273" s="183">
        <f t="shared" si="199"/>
        <v>0</v>
      </c>
      <c r="AF273" s="196">
        <f t="shared" si="199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200"/>
        <v>0</v>
      </c>
      <c r="D274" s="183">
        <f t="shared" si="200"/>
        <v>0</v>
      </c>
      <c r="E274" s="183">
        <f t="shared" si="200"/>
        <v>0</v>
      </c>
      <c r="F274" s="183">
        <f t="shared" si="200"/>
        <v>0</v>
      </c>
      <c r="G274" s="183">
        <f t="shared" si="200"/>
        <v>0</v>
      </c>
      <c r="H274" s="183">
        <f t="shared" si="200"/>
        <v>0</v>
      </c>
      <c r="I274" s="183">
        <f t="shared" si="200"/>
        <v>0</v>
      </c>
      <c r="J274" s="183">
        <f t="shared" si="200"/>
        <v>0</v>
      </c>
      <c r="K274" s="183">
        <f t="shared" si="200"/>
        <v>0</v>
      </c>
      <c r="L274" s="183">
        <f t="shared" si="200"/>
        <v>0</v>
      </c>
      <c r="M274" s="183">
        <f t="shared" si="200"/>
        <v>0</v>
      </c>
      <c r="N274" s="183">
        <f t="shared" si="200"/>
        <v>0</v>
      </c>
      <c r="O274" s="183">
        <f t="shared" si="200"/>
        <v>0</v>
      </c>
      <c r="P274" s="183">
        <f t="shared" si="200"/>
        <v>0</v>
      </c>
      <c r="Q274" s="183">
        <f t="shared" si="200"/>
        <v>0</v>
      </c>
      <c r="R274" s="183">
        <f t="shared" si="200"/>
        <v>0</v>
      </c>
      <c r="S274" s="183">
        <f t="shared" si="200"/>
        <v>0</v>
      </c>
      <c r="T274" s="183">
        <f t="shared" si="201"/>
        <v>0</v>
      </c>
      <c r="U274" s="183">
        <f t="shared" si="201"/>
        <v>0</v>
      </c>
      <c r="V274" s="183">
        <f t="shared" si="201"/>
        <v>0</v>
      </c>
      <c r="W274" s="183">
        <f t="shared" si="201"/>
        <v>0</v>
      </c>
      <c r="X274" s="183">
        <f t="shared" si="201"/>
        <v>0</v>
      </c>
      <c r="Y274" s="183">
        <f t="shared" si="201"/>
        <v>0</v>
      </c>
      <c r="Z274" s="183">
        <f t="shared" si="201"/>
        <v>0</v>
      </c>
      <c r="AA274" s="183">
        <f t="shared" si="199"/>
        <v>0</v>
      </c>
      <c r="AB274" s="183">
        <f t="shared" si="199"/>
        <v>0</v>
      </c>
      <c r="AC274" s="183">
        <f t="shared" si="199"/>
        <v>0</v>
      </c>
      <c r="AD274" s="183">
        <f t="shared" si="199"/>
        <v>0</v>
      </c>
      <c r="AE274" s="183">
        <f t="shared" si="199"/>
        <v>0</v>
      </c>
      <c r="AF274" s="196">
        <f t="shared" si="199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200"/>
        <v>0</v>
      </c>
      <c r="D275" s="183">
        <f t="shared" si="200"/>
        <v>0</v>
      </c>
      <c r="E275" s="183">
        <f t="shared" si="200"/>
        <v>0</v>
      </c>
      <c r="F275" s="183">
        <f t="shared" si="200"/>
        <v>0</v>
      </c>
      <c r="G275" s="183">
        <f t="shared" si="200"/>
        <v>0</v>
      </c>
      <c r="H275" s="183">
        <f t="shared" si="200"/>
        <v>0</v>
      </c>
      <c r="I275" s="183">
        <f t="shared" si="200"/>
        <v>0</v>
      </c>
      <c r="J275" s="183">
        <f t="shared" si="200"/>
        <v>0</v>
      </c>
      <c r="K275" s="183">
        <f t="shared" si="200"/>
        <v>0</v>
      </c>
      <c r="L275" s="183">
        <f t="shared" si="200"/>
        <v>0</v>
      </c>
      <c r="M275" s="183">
        <f t="shared" si="200"/>
        <v>0</v>
      </c>
      <c r="N275" s="183">
        <f t="shared" si="200"/>
        <v>0</v>
      </c>
      <c r="O275" s="183">
        <f t="shared" si="200"/>
        <v>0</v>
      </c>
      <c r="P275" s="183">
        <f t="shared" si="200"/>
        <v>0</v>
      </c>
      <c r="Q275" s="183">
        <f t="shared" si="200"/>
        <v>0</v>
      </c>
      <c r="R275" s="183">
        <f t="shared" si="200"/>
        <v>0</v>
      </c>
      <c r="S275" s="183">
        <f t="shared" si="200"/>
        <v>0</v>
      </c>
      <c r="T275" s="183">
        <f t="shared" si="201"/>
        <v>0</v>
      </c>
      <c r="U275" s="183">
        <f t="shared" si="201"/>
        <v>0</v>
      </c>
      <c r="V275" s="183">
        <f t="shared" si="201"/>
        <v>0</v>
      </c>
      <c r="W275" s="183">
        <f t="shared" si="201"/>
        <v>0</v>
      </c>
      <c r="X275" s="183">
        <f t="shared" si="201"/>
        <v>0</v>
      </c>
      <c r="Y275" s="183">
        <f t="shared" si="201"/>
        <v>0</v>
      </c>
      <c r="Z275" s="183">
        <f t="shared" si="201"/>
        <v>0</v>
      </c>
      <c r="AA275" s="183">
        <f t="shared" si="199"/>
        <v>0</v>
      </c>
      <c r="AB275" s="183">
        <f t="shared" si="199"/>
        <v>0</v>
      </c>
      <c r="AC275" s="183">
        <f t="shared" si="199"/>
        <v>0</v>
      </c>
      <c r="AD275" s="183">
        <f t="shared" si="199"/>
        <v>0</v>
      </c>
      <c r="AE275" s="183">
        <f t="shared" si="199"/>
        <v>0</v>
      </c>
      <c r="AF275" s="196">
        <f t="shared" si="199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200"/>
        <v>0</v>
      </c>
      <c r="D276" s="183">
        <f t="shared" si="200"/>
        <v>0</v>
      </c>
      <c r="E276" s="183">
        <f t="shared" si="200"/>
        <v>0</v>
      </c>
      <c r="F276" s="183">
        <f t="shared" si="200"/>
        <v>0</v>
      </c>
      <c r="G276" s="183">
        <f t="shared" si="200"/>
        <v>0</v>
      </c>
      <c r="H276" s="183">
        <f t="shared" si="200"/>
        <v>0</v>
      </c>
      <c r="I276" s="183">
        <f t="shared" si="200"/>
        <v>0</v>
      </c>
      <c r="J276" s="183">
        <f t="shared" si="200"/>
        <v>0</v>
      </c>
      <c r="K276" s="183">
        <f t="shared" si="200"/>
        <v>0</v>
      </c>
      <c r="L276" s="183">
        <f t="shared" si="200"/>
        <v>0</v>
      </c>
      <c r="M276" s="183">
        <f t="shared" si="200"/>
        <v>0</v>
      </c>
      <c r="N276" s="183">
        <f t="shared" si="200"/>
        <v>0</v>
      </c>
      <c r="O276" s="183">
        <f t="shared" si="200"/>
        <v>0</v>
      </c>
      <c r="P276" s="183">
        <f t="shared" si="200"/>
        <v>0</v>
      </c>
      <c r="Q276" s="183">
        <f t="shared" si="200"/>
        <v>0</v>
      </c>
      <c r="R276" s="183">
        <f t="shared" si="200"/>
        <v>0</v>
      </c>
      <c r="S276" s="183">
        <f t="shared" si="200"/>
        <v>0</v>
      </c>
      <c r="T276" s="183">
        <f t="shared" si="201"/>
        <v>0</v>
      </c>
      <c r="U276" s="183">
        <f t="shared" si="201"/>
        <v>0</v>
      </c>
      <c r="V276" s="183">
        <f t="shared" si="201"/>
        <v>0</v>
      </c>
      <c r="W276" s="183">
        <f t="shared" si="201"/>
        <v>0</v>
      </c>
      <c r="X276" s="183">
        <f t="shared" si="201"/>
        <v>0</v>
      </c>
      <c r="Y276" s="183">
        <f t="shared" si="201"/>
        <v>0</v>
      </c>
      <c r="Z276" s="183">
        <f t="shared" si="201"/>
        <v>0</v>
      </c>
      <c r="AA276" s="183">
        <f t="shared" si="199"/>
        <v>0</v>
      </c>
      <c r="AB276" s="183">
        <f t="shared" si="199"/>
        <v>0</v>
      </c>
      <c r="AC276" s="183">
        <f t="shared" si="199"/>
        <v>0</v>
      </c>
      <c r="AD276" s="183">
        <f t="shared" si="199"/>
        <v>0</v>
      </c>
      <c r="AE276" s="183">
        <f t="shared" si="199"/>
        <v>0</v>
      </c>
      <c r="AF276" s="196">
        <f t="shared" si="199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200"/>
        <v>0</v>
      </c>
      <c r="D277" s="183">
        <f t="shared" si="200"/>
        <v>0</v>
      </c>
      <c r="E277" s="183">
        <f t="shared" si="200"/>
        <v>0</v>
      </c>
      <c r="F277" s="183">
        <f t="shared" si="200"/>
        <v>0</v>
      </c>
      <c r="G277" s="183">
        <f t="shared" si="200"/>
        <v>0</v>
      </c>
      <c r="H277" s="183">
        <f t="shared" si="200"/>
        <v>0</v>
      </c>
      <c r="I277" s="183">
        <f t="shared" si="200"/>
        <v>0</v>
      </c>
      <c r="J277" s="183">
        <f t="shared" si="200"/>
        <v>0</v>
      </c>
      <c r="K277" s="183">
        <f t="shared" si="200"/>
        <v>0</v>
      </c>
      <c r="L277" s="183">
        <f t="shared" si="200"/>
        <v>0</v>
      </c>
      <c r="M277" s="183">
        <f t="shared" si="200"/>
        <v>0</v>
      </c>
      <c r="N277" s="183">
        <f t="shared" si="200"/>
        <v>0</v>
      </c>
      <c r="O277" s="183">
        <f t="shared" si="200"/>
        <v>0</v>
      </c>
      <c r="P277" s="183">
        <f t="shared" si="200"/>
        <v>0</v>
      </c>
      <c r="Q277" s="183">
        <f t="shared" si="200"/>
        <v>0</v>
      </c>
      <c r="R277" s="183">
        <f t="shared" si="200"/>
        <v>0</v>
      </c>
      <c r="S277" s="183">
        <f t="shared" si="200"/>
        <v>0</v>
      </c>
      <c r="T277" s="183">
        <f t="shared" si="201"/>
        <v>0</v>
      </c>
      <c r="U277" s="183">
        <f t="shared" si="201"/>
        <v>0</v>
      </c>
      <c r="V277" s="183">
        <f t="shared" si="201"/>
        <v>0</v>
      </c>
      <c r="W277" s="183">
        <f t="shared" si="201"/>
        <v>0</v>
      </c>
      <c r="X277" s="183">
        <f t="shared" si="201"/>
        <v>0</v>
      </c>
      <c r="Y277" s="183">
        <f t="shared" si="201"/>
        <v>0</v>
      </c>
      <c r="Z277" s="183">
        <f t="shared" si="201"/>
        <v>0</v>
      </c>
      <c r="AA277" s="183">
        <f t="shared" si="199"/>
        <v>0</v>
      </c>
      <c r="AB277" s="183">
        <f t="shared" si="199"/>
        <v>0</v>
      </c>
      <c r="AC277" s="183">
        <f t="shared" si="199"/>
        <v>0</v>
      </c>
      <c r="AD277" s="183">
        <f t="shared" si="199"/>
        <v>0</v>
      </c>
      <c r="AE277" s="183">
        <f t="shared" si="199"/>
        <v>0</v>
      </c>
      <c r="AF277" s="196">
        <f t="shared" si="199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200"/>
        <v>0</v>
      </c>
      <c r="D278" s="183">
        <f t="shared" si="200"/>
        <v>0</v>
      </c>
      <c r="E278" s="183">
        <f t="shared" si="200"/>
        <v>0</v>
      </c>
      <c r="F278" s="183">
        <f t="shared" si="200"/>
        <v>0</v>
      </c>
      <c r="G278" s="183">
        <f t="shared" si="200"/>
        <v>0</v>
      </c>
      <c r="H278" s="183">
        <f t="shared" si="200"/>
        <v>0</v>
      </c>
      <c r="I278" s="183">
        <f t="shared" si="200"/>
        <v>0</v>
      </c>
      <c r="J278" s="183">
        <f t="shared" si="200"/>
        <v>0</v>
      </c>
      <c r="K278" s="183">
        <f t="shared" si="200"/>
        <v>0</v>
      </c>
      <c r="L278" s="183">
        <f t="shared" si="200"/>
        <v>0</v>
      </c>
      <c r="M278" s="183">
        <f t="shared" si="200"/>
        <v>0</v>
      </c>
      <c r="N278" s="183">
        <f t="shared" si="200"/>
        <v>0</v>
      </c>
      <c r="O278" s="183">
        <f t="shared" si="200"/>
        <v>0</v>
      </c>
      <c r="P278" s="183">
        <f t="shared" si="200"/>
        <v>0</v>
      </c>
      <c r="Q278" s="183">
        <f t="shared" si="200"/>
        <v>0</v>
      </c>
      <c r="R278" s="183">
        <f t="shared" si="200"/>
        <v>0</v>
      </c>
      <c r="S278" s="183">
        <f t="shared" si="200"/>
        <v>0</v>
      </c>
      <c r="T278" s="183">
        <f t="shared" si="201"/>
        <v>0</v>
      </c>
      <c r="U278" s="183">
        <f t="shared" si="201"/>
        <v>0</v>
      </c>
      <c r="V278" s="183">
        <f t="shared" si="201"/>
        <v>0</v>
      </c>
      <c r="W278" s="183">
        <f t="shared" si="201"/>
        <v>0</v>
      </c>
      <c r="X278" s="183">
        <f t="shared" si="201"/>
        <v>0</v>
      </c>
      <c r="Y278" s="183">
        <f t="shared" si="201"/>
        <v>0</v>
      </c>
      <c r="Z278" s="183">
        <f t="shared" si="201"/>
        <v>0</v>
      </c>
      <c r="AA278" s="183">
        <f t="shared" si="199"/>
        <v>0</v>
      </c>
      <c r="AB278" s="183">
        <f t="shared" si="199"/>
        <v>0</v>
      </c>
      <c r="AC278" s="183">
        <f t="shared" si="199"/>
        <v>0</v>
      </c>
      <c r="AD278" s="183">
        <f t="shared" si="199"/>
        <v>0</v>
      </c>
      <c r="AE278" s="183">
        <f t="shared" si="199"/>
        <v>0</v>
      </c>
      <c r="AF278" s="196">
        <f t="shared" si="199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200"/>
        <v>0</v>
      </c>
      <c r="D279" s="183">
        <f t="shared" si="200"/>
        <v>0</v>
      </c>
      <c r="E279" s="183">
        <f t="shared" si="200"/>
        <v>0</v>
      </c>
      <c r="F279" s="183">
        <f t="shared" si="200"/>
        <v>0</v>
      </c>
      <c r="G279" s="183">
        <f t="shared" si="200"/>
        <v>0</v>
      </c>
      <c r="H279" s="183">
        <f t="shared" si="200"/>
        <v>0</v>
      </c>
      <c r="I279" s="183">
        <f t="shared" si="200"/>
        <v>0</v>
      </c>
      <c r="J279" s="183">
        <f t="shared" si="200"/>
        <v>0</v>
      </c>
      <c r="K279" s="183">
        <f t="shared" si="200"/>
        <v>0</v>
      </c>
      <c r="L279" s="183">
        <f t="shared" si="200"/>
        <v>0</v>
      </c>
      <c r="M279" s="183">
        <f t="shared" si="200"/>
        <v>0</v>
      </c>
      <c r="N279" s="183">
        <f t="shared" si="200"/>
        <v>0</v>
      </c>
      <c r="O279" s="183">
        <f t="shared" si="200"/>
        <v>0</v>
      </c>
      <c r="P279" s="183">
        <f t="shared" si="200"/>
        <v>0</v>
      </c>
      <c r="Q279" s="183">
        <f t="shared" si="200"/>
        <v>0</v>
      </c>
      <c r="R279" s="183">
        <f t="shared" si="200"/>
        <v>0</v>
      </c>
      <c r="S279" s="183">
        <f t="shared" si="200"/>
        <v>0</v>
      </c>
      <c r="T279" s="183">
        <f t="shared" si="201"/>
        <v>0</v>
      </c>
      <c r="U279" s="183">
        <f t="shared" si="201"/>
        <v>0</v>
      </c>
      <c r="V279" s="183">
        <f t="shared" si="201"/>
        <v>0</v>
      </c>
      <c r="W279" s="183">
        <f t="shared" si="201"/>
        <v>0</v>
      </c>
      <c r="X279" s="183">
        <f t="shared" si="201"/>
        <v>0</v>
      </c>
      <c r="Y279" s="183">
        <f t="shared" si="201"/>
        <v>0</v>
      </c>
      <c r="Z279" s="183">
        <f t="shared" si="201"/>
        <v>0</v>
      </c>
      <c r="AA279" s="183">
        <f t="shared" si="199"/>
        <v>0</v>
      </c>
      <c r="AB279" s="183">
        <f t="shared" si="199"/>
        <v>0</v>
      </c>
      <c r="AC279" s="183">
        <f t="shared" si="199"/>
        <v>0</v>
      </c>
      <c r="AD279" s="183">
        <f t="shared" si="199"/>
        <v>0</v>
      </c>
      <c r="AE279" s="183">
        <f t="shared" si="199"/>
        <v>0</v>
      </c>
      <c r="AF279" s="196">
        <f t="shared" si="199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200"/>
        <v>0</v>
      </c>
      <c r="D280" s="183">
        <f t="shared" si="200"/>
        <v>0</v>
      </c>
      <c r="E280" s="183">
        <f t="shared" si="200"/>
        <v>0</v>
      </c>
      <c r="F280" s="183">
        <f t="shared" si="200"/>
        <v>0</v>
      </c>
      <c r="G280" s="183">
        <f t="shared" si="200"/>
        <v>0</v>
      </c>
      <c r="H280" s="183">
        <f t="shared" si="200"/>
        <v>0</v>
      </c>
      <c r="I280" s="183">
        <f t="shared" si="200"/>
        <v>0</v>
      </c>
      <c r="J280" s="183">
        <f t="shared" si="200"/>
        <v>0</v>
      </c>
      <c r="K280" s="183">
        <f t="shared" si="200"/>
        <v>0</v>
      </c>
      <c r="L280" s="183">
        <f t="shared" si="200"/>
        <v>0</v>
      </c>
      <c r="M280" s="183">
        <f t="shared" si="200"/>
        <v>0</v>
      </c>
      <c r="N280" s="183">
        <f t="shared" si="200"/>
        <v>0</v>
      </c>
      <c r="O280" s="183">
        <f t="shared" si="200"/>
        <v>0</v>
      </c>
      <c r="P280" s="183">
        <f t="shared" si="200"/>
        <v>0</v>
      </c>
      <c r="Q280" s="183">
        <f t="shared" si="200"/>
        <v>0</v>
      </c>
      <c r="R280" s="183">
        <f t="shared" si="200"/>
        <v>0</v>
      </c>
      <c r="S280" s="183">
        <f t="shared" si="200"/>
        <v>0</v>
      </c>
      <c r="T280" s="183">
        <f t="shared" si="201"/>
        <v>0</v>
      </c>
      <c r="U280" s="183">
        <f t="shared" si="201"/>
        <v>0</v>
      </c>
      <c r="V280" s="183">
        <f t="shared" si="201"/>
        <v>0</v>
      </c>
      <c r="W280" s="183">
        <f t="shared" si="201"/>
        <v>0</v>
      </c>
      <c r="X280" s="183">
        <f t="shared" si="201"/>
        <v>0</v>
      </c>
      <c r="Y280" s="183">
        <f t="shared" si="201"/>
        <v>0</v>
      </c>
      <c r="Z280" s="183">
        <f t="shared" si="201"/>
        <v>0</v>
      </c>
      <c r="AA280" s="183">
        <f t="shared" si="199"/>
        <v>0</v>
      </c>
      <c r="AB280" s="183">
        <f t="shared" si="199"/>
        <v>0</v>
      </c>
      <c r="AC280" s="183">
        <f t="shared" si="199"/>
        <v>0</v>
      </c>
      <c r="AD280" s="183">
        <f t="shared" si="199"/>
        <v>0</v>
      </c>
      <c r="AE280" s="183">
        <f t="shared" si="199"/>
        <v>0</v>
      </c>
      <c r="AF280" s="196">
        <f t="shared" si="199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200"/>
        <v>0</v>
      </c>
      <c r="D281" s="183">
        <f t="shared" si="200"/>
        <v>0</v>
      </c>
      <c r="E281" s="183">
        <f t="shared" si="200"/>
        <v>0</v>
      </c>
      <c r="F281" s="183">
        <f t="shared" si="200"/>
        <v>0</v>
      </c>
      <c r="G281" s="183">
        <f t="shared" si="200"/>
        <v>0</v>
      </c>
      <c r="H281" s="183">
        <f t="shared" si="200"/>
        <v>0</v>
      </c>
      <c r="I281" s="183">
        <f t="shared" si="200"/>
        <v>0</v>
      </c>
      <c r="J281" s="183">
        <f t="shared" si="200"/>
        <v>0</v>
      </c>
      <c r="K281" s="183">
        <f t="shared" si="200"/>
        <v>0</v>
      </c>
      <c r="L281" s="183">
        <f t="shared" si="200"/>
        <v>0</v>
      </c>
      <c r="M281" s="183">
        <f t="shared" si="200"/>
        <v>0</v>
      </c>
      <c r="N281" s="183">
        <f t="shared" si="200"/>
        <v>0</v>
      </c>
      <c r="O281" s="183">
        <f t="shared" si="200"/>
        <v>0</v>
      </c>
      <c r="P281" s="183">
        <f t="shared" si="200"/>
        <v>0</v>
      </c>
      <c r="Q281" s="183">
        <f t="shared" si="200"/>
        <v>0</v>
      </c>
      <c r="R281" s="183">
        <f t="shared" si="200"/>
        <v>0</v>
      </c>
      <c r="S281" s="183">
        <f t="shared" si="200"/>
        <v>0</v>
      </c>
      <c r="T281" s="183">
        <f t="shared" si="201"/>
        <v>0</v>
      </c>
      <c r="U281" s="183">
        <f t="shared" si="201"/>
        <v>0</v>
      </c>
      <c r="V281" s="183">
        <f t="shared" si="201"/>
        <v>0</v>
      </c>
      <c r="W281" s="183">
        <f t="shared" si="201"/>
        <v>0</v>
      </c>
      <c r="X281" s="183">
        <f t="shared" si="201"/>
        <v>0</v>
      </c>
      <c r="Y281" s="183">
        <f t="shared" si="201"/>
        <v>0</v>
      </c>
      <c r="Z281" s="183">
        <f t="shared" si="201"/>
        <v>0</v>
      </c>
      <c r="AA281" s="183">
        <f t="shared" si="199"/>
        <v>0</v>
      </c>
      <c r="AB281" s="183">
        <f t="shared" si="199"/>
        <v>0</v>
      </c>
      <c r="AC281" s="183">
        <f t="shared" si="199"/>
        <v>0</v>
      </c>
      <c r="AD281" s="183">
        <f t="shared" si="199"/>
        <v>0</v>
      </c>
      <c r="AE281" s="183">
        <f t="shared" si="199"/>
        <v>0</v>
      </c>
      <c r="AF281" s="196">
        <f t="shared" si="199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200"/>
        <v>0</v>
      </c>
      <c r="D282" s="183">
        <f t="shared" si="200"/>
        <v>0</v>
      </c>
      <c r="E282" s="183">
        <f t="shared" si="200"/>
        <v>0</v>
      </c>
      <c r="F282" s="183">
        <f t="shared" si="200"/>
        <v>0</v>
      </c>
      <c r="G282" s="183">
        <f t="shared" si="200"/>
        <v>0</v>
      </c>
      <c r="H282" s="183">
        <f t="shared" si="200"/>
        <v>0</v>
      </c>
      <c r="I282" s="183">
        <f t="shared" si="200"/>
        <v>0</v>
      </c>
      <c r="J282" s="183">
        <f t="shared" si="200"/>
        <v>0</v>
      </c>
      <c r="K282" s="183">
        <f t="shared" si="200"/>
        <v>0</v>
      </c>
      <c r="L282" s="183">
        <f t="shared" si="200"/>
        <v>0</v>
      </c>
      <c r="M282" s="183">
        <f t="shared" si="200"/>
        <v>0</v>
      </c>
      <c r="N282" s="183">
        <f t="shared" si="200"/>
        <v>0</v>
      </c>
      <c r="O282" s="183">
        <f t="shared" si="200"/>
        <v>0</v>
      </c>
      <c r="P282" s="183">
        <f t="shared" si="200"/>
        <v>0</v>
      </c>
      <c r="Q282" s="183">
        <f t="shared" si="200"/>
        <v>0</v>
      </c>
      <c r="R282" s="183">
        <f t="shared" si="200"/>
        <v>0</v>
      </c>
      <c r="S282" s="183">
        <f t="shared" si="200"/>
        <v>0</v>
      </c>
      <c r="T282" s="183">
        <f t="shared" si="201"/>
        <v>0</v>
      </c>
      <c r="U282" s="183">
        <f t="shared" si="201"/>
        <v>0</v>
      </c>
      <c r="V282" s="183">
        <f t="shared" si="201"/>
        <v>0</v>
      </c>
      <c r="W282" s="183">
        <f t="shared" si="201"/>
        <v>0</v>
      </c>
      <c r="X282" s="183">
        <f t="shared" si="201"/>
        <v>0</v>
      </c>
      <c r="Y282" s="183">
        <f t="shared" si="201"/>
        <v>0</v>
      </c>
      <c r="Z282" s="183">
        <f t="shared" si="201"/>
        <v>0</v>
      </c>
      <c r="AA282" s="183">
        <f t="shared" si="199"/>
        <v>0</v>
      </c>
      <c r="AB282" s="183">
        <f t="shared" si="199"/>
        <v>0</v>
      </c>
      <c r="AC282" s="183">
        <f t="shared" si="199"/>
        <v>0</v>
      </c>
      <c r="AD282" s="183">
        <f t="shared" si="199"/>
        <v>0</v>
      </c>
      <c r="AE282" s="183">
        <f t="shared" si="199"/>
        <v>0</v>
      </c>
      <c r="AF282" s="196">
        <f t="shared" si="199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200"/>
        <v>0</v>
      </c>
      <c r="D283" s="183">
        <f t="shared" si="200"/>
        <v>0</v>
      </c>
      <c r="E283" s="183">
        <f t="shared" si="200"/>
        <v>0</v>
      </c>
      <c r="F283" s="183">
        <f t="shared" si="200"/>
        <v>0</v>
      </c>
      <c r="G283" s="183">
        <f t="shared" si="200"/>
        <v>0</v>
      </c>
      <c r="H283" s="183">
        <f t="shared" si="200"/>
        <v>0</v>
      </c>
      <c r="I283" s="183">
        <f t="shared" si="200"/>
        <v>0</v>
      </c>
      <c r="J283" s="183">
        <f t="shared" si="200"/>
        <v>0</v>
      </c>
      <c r="K283" s="183">
        <f t="shared" si="200"/>
        <v>0</v>
      </c>
      <c r="L283" s="183">
        <f t="shared" si="200"/>
        <v>0</v>
      </c>
      <c r="M283" s="183">
        <f t="shared" si="200"/>
        <v>0</v>
      </c>
      <c r="N283" s="183">
        <f t="shared" si="200"/>
        <v>0</v>
      </c>
      <c r="O283" s="183">
        <f t="shared" si="200"/>
        <v>0</v>
      </c>
      <c r="P283" s="183">
        <f t="shared" si="200"/>
        <v>0</v>
      </c>
      <c r="Q283" s="183">
        <f t="shared" si="200"/>
        <v>0</v>
      </c>
      <c r="R283" s="183">
        <f t="shared" si="200"/>
        <v>0</v>
      </c>
      <c r="S283" s="183">
        <f t="shared" si="200"/>
        <v>0</v>
      </c>
      <c r="T283" s="183">
        <f t="shared" si="201"/>
        <v>0</v>
      </c>
      <c r="U283" s="183">
        <f t="shared" si="201"/>
        <v>0</v>
      </c>
      <c r="V283" s="183">
        <f t="shared" si="201"/>
        <v>0</v>
      </c>
      <c r="W283" s="183">
        <f t="shared" si="201"/>
        <v>0</v>
      </c>
      <c r="X283" s="183">
        <f t="shared" si="201"/>
        <v>0</v>
      </c>
      <c r="Y283" s="183">
        <f t="shared" si="201"/>
        <v>0</v>
      </c>
      <c r="Z283" s="183">
        <f t="shared" si="201"/>
        <v>0</v>
      </c>
      <c r="AA283" s="183">
        <f t="shared" si="199"/>
        <v>0</v>
      </c>
      <c r="AB283" s="183">
        <f t="shared" si="199"/>
        <v>0</v>
      </c>
      <c r="AC283" s="183">
        <f t="shared" si="199"/>
        <v>0</v>
      </c>
      <c r="AD283" s="183">
        <f t="shared" si="199"/>
        <v>0</v>
      </c>
      <c r="AE283" s="183">
        <f t="shared" si="199"/>
        <v>0</v>
      </c>
      <c r="AF283" s="196">
        <f t="shared" si="199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200"/>
        <v>0</v>
      </c>
      <c r="D284" s="183">
        <f t="shared" si="200"/>
        <v>0</v>
      </c>
      <c r="E284" s="183">
        <f t="shared" si="200"/>
        <v>0</v>
      </c>
      <c r="F284" s="183">
        <f t="shared" si="200"/>
        <v>0</v>
      </c>
      <c r="G284" s="183">
        <f t="shared" si="200"/>
        <v>0</v>
      </c>
      <c r="H284" s="183">
        <f t="shared" si="200"/>
        <v>0</v>
      </c>
      <c r="I284" s="183">
        <f t="shared" si="200"/>
        <v>0</v>
      </c>
      <c r="J284" s="183">
        <f t="shared" si="200"/>
        <v>0</v>
      </c>
      <c r="K284" s="183">
        <f t="shared" si="200"/>
        <v>0</v>
      </c>
      <c r="L284" s="183">
        <f t="shared" si="200"/>
        <v>0</v>
      </c>
      <c r="M284" s="183">
        <f t="shared" si="200"/>
        <v>0</v>
      </c>
      <c r="N284" s="183">
        <f t="shared" si="200"/>
        <v>0</v>
      </c>
      <c r="O284" s="183">
        <f t="shared" si="200"/>
        <v>0</v>
      </c>
      <c r="P284" s="183">
        <f t="shared" si="200"/>
        <v>0</v>
      </c>
      <c r="Q284" s="183">
        <f t="shared" si="200"/>
        <v>0</v>
      </c>
      <c r="R284" s="183">
        <f t="shared" si="200"/>
        <v>0</v>
      </c>
      <c r="S284" s="183">
        <f t="shared" si="200"/>
        <v>0</v>
      </c>
      <c r="T284" s="183">
        <f t="shared" si="201"/>
        <v>0</v>
      </c>
      <c r="U284" s="183">
        <f t="shared" si="201"/>
        <v>0</v>
      </c>
      <c r="V284" s="183">
        <f t="shared" si="201"/>
        <v>0</v>
      </c>
      <c r="W284" s="183">
        <f t="shared" si="201"/>
        <v>0</v>
      </c>
      <c r="X284" s="183">
        <f t="shared" si="201"/>
        <v>0</v>
      </c>
      <c r="Y284" s="183">
        <f t="shared" si="201"/>
        <v>0</v>
      </c>
      <c r="Z284" s="183">
        <f t="shared" si="201"/>
        <v>0</v>
      </c>
      <c r="AA284" s="183">
        <f t="shared" si="199"/>
        <v>0</v>
      </c>
      <c r="AB284" s="183">
        <f t="shared" si="199"/>
        <v>0</v>
      </c>
      <c r="AC284" s="183">
        <f t="shared" si="199"/>
        <v>0</v>
      </c>
      <c r="AD284" s="183">
        <f t="shared" si="199"/>
        <v>0</v>
      </c>
      <c r="AE284" s="183">
        <f t="shared" si="199"/>
        <v>0</v>
      </c>
      <c r="AF284" s="196">
        <f t="shared" si="199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200"/>
        <v>0</v>
      </c>
      <c r="D285" s="183">
        <f t="shared" si="200"/>
        <v>0</v>
      </c>
      <c r="E285" s="183">
        <f t="shared" si="200"/>
        <v>0</v>
      </c>
      <c r="F285" s="183">
        <f t="shared" si="200"/>
        <v>0</v>
      </c>
      <c r="G285" s="183">
        <f t="shared" si="200"/>
        <v>0</v>
      </c>
      <c r="H285" s="183">
        <f t="shared" si="200"/>
        <v>0</v>
      </c>
      <c r="I285" s="183">
        <f t="shared" si="200"/>
        <v>0</v>
      </c>
      <c r="J285" s="183">
        <f t="shared" si="200"/>
        <v>0</v>
      </c>
      <c r="K285" s="183">
        <f t="shared" si="200"/>
        <v>0</v>
      </c>
      <c r="L285" s="183">
        <f t="shared" si="200"/>
        <v>0</v>
      </c>
      <c r="M285" s="183">
        <f t="shared" si="200"/>
        <v>0</v>
      </c>
      <c r="N285" s="183">
        <f t="shared" si="200"/>
        <v>0</v>
      </c>
      <c r="O285" s="183">
        <f t="shared" si="200"/>
        <v>0</v>
      </c>
      <c r="P285" s="183">
        <f t="shared" si="200"/>
        <v>0</v>
      </c>
      <c r="Q285" s="183">
        <f t="shared" si="200"/>
        <v>0</v>
      </c>
      <c r="R285" s="183">
        <f t="shared" si="200"/>
        <v>0</v>
      </c>
      <c r="S285" s="183">
        <f t="shared" si="200"/>
        <v>0</v>
      </c>
      <c r="T285" s="183">
        <f t="shared" si="201"/>
        <v>0</v>
      </c>
      <c r="U285" s="183">
        <f t="shared" si="201"/>
        <v>0</v>
      </c>
      <c r="V285" s="183">
        <f t="shared" si="201"/>
        <v>0</v>
      </c>
      <c r="W285" s="183">
        <f t="shared" si="201"/>
        <v>0</v>
      </c>
      <c r="X285" s="183">
        <f t="shared" si="201"/>
        <v>0</v>
      </c>
      <c r="Y285" s="183">
        <f t="shared" si="201"/>
        <v>0</v>
      </c>
      <c r="Z285" s="183">
        <f t="shared" si="201"/>
        <v>0</v>
      </c>
      <c r="AA285" s="183">
        <f t="shared" si="199"/>
        <v>0</v>
      </c>
      <c r="AB285" s="183">
        <f t="shared" si="199"/>
        <v>0</v>
      </c>
      <c r="AC285" s="183">
        <f t="shared" si="199"/>
        <v>0</v>
      </c>
      <c r="AD285" s="183">
        <f t="shared" si="199"/>
        <v>0</v>
      </c>
      <c r="AE285" s="183">
        <f t="shared" si="199"/>
        <v>0</v>
      </c>
      <c r="AF285" s="196">
        <f t="shared" si="199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200"/>
        <v>0</v>
      </c>
      <c r="D286" s="183">
        <f t="shared" si="200"/>
        <v>0</v>
      </c>
      <c r="E286" s="183">
        <f t="shared" si="200"/>
        <v>0</v>
      </c>
      <c r="F286" s="183">
        <f t="shared" si="200"/>
        <v>0</v>
      </c>
      <c r="G286" s="183">
        <f t="shared" si="200"/>
        <v>0</v>
      </c>
      <c r="H286" s="183">
        <f t="shared" si="200"/>
        <v>0</v>
      </c>
      <c r="I286" s="183">
        <f t="shared" si="200"/>
        <v>0</v>
      </c>
      <c r="J286" s="183">
        <f t="shared" si="200"/>
        <v>0</v>
      </c>
      <c r="K286" s="183">
        <f t="shared" si="200"/>
        <v>0</v>
      </c>
      <c r="L286" s="183">
        <f t="shared" si="200"/>
        <v>0</v>
      </c>
      <c r="M286" s="183">
        <f t="shared" si="200"/>
        <v>0</v>
      </c>
      <c r="N286" s="183">
        <f t="shared" si="200"/>
        <v>0</v>
      </c>
      <c r="O286" s="183">
        <f t="shared" si="200"/>
        <v>0</v>
      </c>
      <c r="P286" s="183">
        <f t="shared" si="200"/>
        <v>0</v>
      </c>
      <c r="Q286" s="183">
        <f t="shared" si="200"/>
        <v>0</v>
      </c>
      <c r="R286" s="183">
        <f t="shared" si="199"/>
        <v>0</v>
      </c>
      <c r="S286" s="183">
        <f t="shared" si="199"/>
        <v>0</v>
      </c>
      <c r="T286" s="183">
        <f t="shared" si="199"/>
        <v>0</v>
      </c>
      <c r="U286" s="183">
        <f t="shared" si="199"/>
        <v>0</v>
      </c>
      <c r="V286" s="183">
        <f t="shared" si="199"/>
        <v>0</v>
      </c>
      <c r="W286" s="183">
        <f t="shared" si="199"/>
        <v>0</v>
      </c>
      <c r="X286" s="183">
        <f t="shared" si="199"/>
        <v>0</v>
      </c>
      <c r="Y286" s="183">
        <f t="shared" si="199"/>
        <v>0</v>
      </c>
      <c r="Z286" s="183">
        <f t="shared" si="199"/>
        <v>0</v>
      </c>
      <c r="AA286" s="183">
        <f t="shared" si="199"/>
        <v>0</v>
      </c>
      <c r="AB286" s="183">
        <f t="shared" si="199"/>
        <v>0</v>
      </c>
      <c r="AC286" s="183">
        <f t="shared" si="199"/>
        <v>0</v>
      </c>
      <c r="AD286" s="183">
        <f t="shared" si="199"/>
        <v>0</v>
      </c>
      <c r="AE286" s="183">
        <f t="shared" si="199"/>
        <v>0</v>
      </c>
      <c r="AF286" s="196">
        <f t="shared" si="199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200"/>
        <v>0</v>
      </c>
      <c r="D287" s="183">
        <f t="shared" si="200"/>
        <v>0</v>
      </c>
      <c r="E287" s="183">
        <f t="shared" si="200"/>
        <v>0</v>
      </c>
      <c r="F287" s="183">
        <f t="shared" si="200"/>
        <v>0</v>
      </c>
      <c r="G287" s="183">
        <f t="shared" si="200"/>
        <v>0</v>
      </c>
      <c r="H287" s="183">
        <f t="shared" si="200"/>
        <v>0</v>
      </c>
      <c r="I287" s="183">
        <f t="shared" si="200"/>
        <v>0</v>
      </c>
      <c r="J287" s="183">
        <f t="shared" si="200"/>
        <v>0</v>
      </c>
      <c r="K287" s="183">
        <f t="shared" si="200"/>
        <v>0</v>
      </c>
      <c r="L287" s="183">
        <f t="shared" si="200"/>
        <v>0</v>
      </c>
      <c r="M287" s="183">
        <f t="shared" si="200"/>
        <v>0</v>
      </c>
      <c r="N287" s="183">
        <f t="shared" si="200"/>
        <v>0</v>
      </c>
      <c r="O287" s="183">
        <f t="shared" si="200"/>
        <v>0</v>
      </c>
      <c r="P287" s="183">
        <f t="shared" si="200"/>
        <v>0</v>
      </c>
      <c r="Q287" s="183">
        <f t="shared" si="200"/>
        <v>0</v>
      </c>
      <c r="R287" s="183">
        <f t="shared" si="200"/>
        <v>0</v>
      </c>
      <c r="S287" s="183">
        <f t="shared" si="200"/>
        <v>0</v>
      </c>
      <c r="T287" s="183">
        <f t="shared" si="201"/>
        <v>0</v>
      </c>
      <c r="U287" s="183">
        <f t="shared" si="201"/>
        <v>0</v>
      </c>
      <c r="V287" s="183">
        <f t="shared" si="201"/>
        <v>0</v>
      </c>
      <c r="W287" s="183">
        <f t="shared" si="201"/>
        <v>0</v>
      </c>
      <c r="X287" s="183">
        <f t="shared" si="201"/>
        <v>0</v>
      </c>
      <c r="Y287" s="183">
        <f t="shared" si="201"/>
        <v>0</v>
      </c>
      <c r="Z287" s="183">
        <f t="shared" si="201"/>
        <v>0</v>
      </c>
      <c r="AA287" s="183">
        <f t="shared" si="199"/>
        <v>0</v>
      </c>
      <c r="AB287" s="183">
        <f t="shared" si="199"/>
        <v>0</v>
      </c>
      <c r="AC287" s="183">
        <f t="shared" si="199"/>
        <v>0</v>
      </c>
      <c r="AD287" s="183">
        <f t="shared" si="199"/>
        <v>0</v>
      </c>
      <c r="AE287" s="183">
        <f t="shared" si="199"/>
        <v>0</v>
      </c>
      <c r="AF287" s="196">
        <f t="shared" si="199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200"/>
        <v>0</v>
      </c>
      <c r="D288" s="183">
        <f t="shared" si="200"/>
        <v>0</v>
      </c>
      <c r="E288" s="183">
        <f t="shared" si="200"/>
        <v>0</v>
      </c>
      <c r="F288" s="183">
        <f t="shared" si="200"/>
        <v>0</v>
      </c>
      <c r="G288" s="183">
        <f t="shared" si="200"/>
        <v>0</v>
      </c>
      <c r="H288" s="183">
        <f t="shared" si="200"/>
        <v>0</v>
      </c>
      <c r="I288" s="183">
        <f t="shared" si="200"/>
        <v>0</v>
      </c>
      <c r="J288" s="183">
        <f t="shared" si="200"/>
        <v>0</v>
      </c>
      <c r="K288" s="183">
        <f t="shared" si="200"/>
        <v>0</v>
      </c>
      <c r="L288" s="183">
        <f t="shared" si="200"/>
        <v>0</v>
      </c>
      <c r="M288" s="183">
        <f t="shared" si="200"/>
        <v>0</v>
      </c>
      <c r="N288" s="183">
        <f t="shared" si="200"/>
        <v>0</v>
      </c>
      <c r="O288" s="183">
        <f t="shared" si="200"/>
        <v>0</v>
      </c>
      <c r="P288" s="183">
        <f t="shared" si="200"/>
        <v>0</v>
      </c>
      <c r="Q288" s="183">
        <f t="shared" si="200"/>
        <v>0</v>
      </c>
      <c r="R288" s="183">
        <f t="shared" si="200"/>
        <v>0</v>
      </c>
      <c r="S288" s="183">
        <f t="shared" si="200"/>
        <v>0</v>
      </c>
      <c r="T288" s="183">
        <f t="shared" si="201"/>
        <v>0</v>
      </c>
      <c r="U288" s="183">
        <f t="shared" si="201"/>
        <v>0</v>
      </c>
      <c r="V288" s="183">
        <f t="shared" si="201"/>
        <v>0</v>
      </c>
      <c r="W288" s="183">
        <f t="shared" si="201"/>
        <v>0</v>
      </c>
      <c r="X288" s="183">
        <f t="shared" si="201"/>
        <v>0</v>
      </c>
      <c r="Y288" s="183">
        <f t="shared" si="201"/>
        <v>0</v>
      </c>
      <c r="Z288" s="183">
        <f t="shared" si="201"/>
        <v>0</v>
      </c>
      <c r="AA288" s="183">
        <f t="shared" ref="S288:AF303" si="202">Z288</f>
        <v>0</v>
      </c>
      <c r="AB288" s="183">
        <f t="shared" si="202"/>
        <v>0</v>
      </c>
      <c r="AC288" s="183">
        <f t="shared" si="202"/>
        <v>0</v>
      </c>
      <c r="AD288" s="183">
        <f t="shared" si="202"/>
        <v>0</v>
      </c>
      <c r="AE288" s="183">
        <f t="shared" si="202"/>
        <v>0</v>
      </c>
      <c r="AF288" s="196">
        <f t="shared" si="202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203">B289</f>
        <v>0</v>
      </c>
      <c r="D289" s="183">
        <f t="shared" si="203"/>
        <v>0</v>
      </c>
      <c r="E289" s="183">
        <f t="shared" si="203"/>
        <v>0</v>
      </c>
      <c r="F289" s="183">
        <f t="shared" si="203"/>
        <v>0</v>
      </c>
      <c r="G289" s="183">
        <f t="shared" si="203"/>
        <v>0</v>
      </c>
      <c r="H289" s="183">
        <f t="shared" si="203"/>
        <v>0</v>
      </c>
      <c r="I289" s="183">
        <f t="shared" si="203"/>
        <v>0</v>
      </c>
      <c r="J289" s="183">
        <f t="shared" si="203"/>
        <v>0</v>
      </c>
      <c r="K289" s="183">
        <f t="shared" si="203"/>
        <v>0</v>
      </c>
      <c r="L289" s="183">
        <f t="shared" si="203"/>
        <v>0</v>
      </c>
      <c r="M289" s="183">
        <f t="shared" si="203"/>
        <v>0</v>
      </c>
      <c r="N289" s="183">
        <f t="shared" si="203"/>
        <v>0</v>
      </c>
      <c r="O289" s="183">
        <f t="shared" si="203"/>
        <v>0</v>
      </c>
      <c r="P289" s="183">
        <f t="shared" si="203"/>
        <v>0</v>
      </c>
      <c r="Q289" s="183">
        <f t="shared" si="203"/>
        <v>0</v>
      </c>
      <c r="R289" s="183">
        <f t="shared" si="203"/>
        <v>0</v>
      </c>
      <c r="S289" s="183">
        <f t="shared" ref="S289:Z304" si="204">R289</f>
        <v>0</v>
      </c>
      <c r="T289" s="183">
        <f t="shared" si="204"/>
        <v>0</v>
      </c>
      <c r="U289" s="183">
        <f t="shared" si="204"/>
        <v>0</v>
      </c>
      <c r="V289" s="183">
        <f t="shared" si="204"/>
        <v>0</v>
      </c>
      <c r="W289" s="183">
        <f t="shared" si="204"/>
        <v>0</v>
      </c>
      <c r="X289" s="183">
        <f t="shared" si="204"/>
        <v>0</v>
      </c>
      <c r="Y289" s="183">
        <f t="shared" si="204"/>
        <v>0</v>
      </c>
      <c r="Z289" s="183">
        <f t="shared" si="204"/>
        <v>0</v>
      </c>
      <c r="AA289" s="183">
        <f t="shared" si="202"/>
        <v>0</v>
      </c>
      <c r="AB289" s="183">
        <f t="shared" si="202"/>
        <v>0</v>
      </c>
      <c r="AC289" s="183">
        <f t="shared" si="202"/>
        <v>0</v>
      </c>
      <c r="AD289" s="183">
        <f t="shared" si="202"/>
        <v>0</v>
      </c>
      <c r="AE289" s="183">
        <f t="shared" si="202"/>
        <v>0</v>
      </c>
      <c r="AF289" s="196">
        <f t="shared" si="202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203"/>
        <v>0</v>
      </c>
      <c r="D290" s="183">
        <f t="shared" si="203"/>
        <v>0</v>
      </c>
      <c r="E290" s="183">
        <f t="shared" si="203"/>
        <v>0</v>
      </c>
      <c r="F290" s="183">
        <f t="shared" si="203"/>
        <v>0</v>
      </c>
      <c r="G290" s="183">
        <f t="shared" si="203"/>
        <v>0</v>
      </c>
      <c r="H290" s="183">
        <f t="shared" si="203"/>
        <v>0</v>
      </c>
      <c r="I290" s="183">
        <f t="shared" si="203"/>
        <v>0</v>
      </c>
      <c r="J290" s="183">
        <f t="shared" si="203"/>
        <v>0</v>
      </c>
      <c r="K290" s="183">
        <f t="shared" si="203"/>
        <v>0</v>
      </c>
      <c r="L290" s="183">
        <f t="shared" si="203"/>
        <v>0</v>
      </c>
      <c r="M290" s="183">
        <f t="shared" si="203"/>
        <v>0</v>
      </c>
      <c r="N290" s="183">
        <f t="shared" si="203"/>
        <v>0</v>
      </c>
      <c r="O290" s="183">
        <f t="shared" si="203"/>
        <v>0</v>
      </c>
      <c r="P290" s="183">
        <f t="shared" si="203"/>
        <v>0</v>
      </c>
      <c r="Q290" s="183">
        <f t="shared" si="203"/>
        <v>0</v>
      </c>
      <c r="R290" s="183">
        <f t="shared" si="203"/>
        <v>0</v>
      </c>
      <c r="S290" s="183">
        <f t="shared" si="204"/>
        <v>0</v>
      </c>
      <c r="T290" s="183">
        <f t="shared" si="204"/>
        <v>0</v>
      </c>
      <c r="U290" s="183">
        <f t="shared" si="204"/>
        <v>0</v>
      </c>
      <c r="V290" s="183">
        <f t="shared" si="204"/>
        <v>0</v>
      </c>
      <c r="W290" s="183">
        <f t="shared" si="204"/>
        <v>0</v>
      </c>
      <c r="X290" s="183">
        <f t="shared" si="204"/>
        <v>0</v>
      </c>
      <c r="Y290" s="183">
        <f t="shared" si="204"/>
        <v>0</v>
      </c>
      <c r="Z290" s="183">
        <f t="shared" si="204"/>
        <v>0</v>
      </c>
      <c r="AA290" s="183">
        <f t="shared" si="202"/>
        <v>0</v>
      </c>
      <c r="AB290" s="183">
        <f t="shared" si="202"/>
        <v>0</v>
      </c>
      <c r="AC290" s="183">
        <f t="shared" si="202"/>
        <v>0</v>
      </c>
      <c r="AD290" s="183">
        <f t="shared" si="202"/>
        <v>0</v>
      </c>
      <c r="AE290" s="183">
        <f t="shared" si="202"/>
        <v>0</v>
      </c>
      <c r="AF290" s="196">
        <f t="shared" si="202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203"/>
        <v>0</v>
      </c>
      <c r="D291" s="183">
        <f t="shared" si="203"/>
        <v>0</v>
      </c>
      <c r="E291" s="183">
        <f t="shared" si="203"/>
        <v>0</v>
      </c>
      <c r="F291" s="183">
        <f t="shared" si="203"/>
        <v>0</v>
      </c>
      <c r="G291" s="183">
        <f t="shared" si="203"/>
        <v>0</v>
      </c>
      <c r="H291" s="183">
        <f t="shared" si="203"/>
        <v>0</v>
      </c>
      <c r="I291" s="183">
        <f t="shared" si="203"/>
        <v>0</v>
      </c>
      <c r="J291" s="183">
        <f t="shared" si="203"/>
        <v>0</v>
      </c>
      <c r="K291" s="183">
        <f t="shared" si="203"/>
        <v>0</v>
      </c>
      <c r="L291" s="183">
        <f t="shared" si="203"/>
        <v>0</v>
      </c>
      <c r="M291" s="183">
        <f t="shared" si="203"/>
        <v>0</v>
      </c>
      <c r="N291" s="183">
        <f t="shared" si="203"/>
        <v>0</v>
      </c>
      <c r="O291" s="183">
        <f t="shared" si="203"/>
        <v>0</v>
      </c>
      <c r="P291" s="183">
        <f t="shared" si="203"/>
        <v>0</v>
      </c>
      <c r="Q291" s="183">
        <f t="shared" si="203"/>
        <v>0</v>
      </c>
      <c r="R291" s="183">
        <f t="shared" si="203"/>
        <v>0</v>
      </c>
      <c r="S291" s="183">
        <f t="shared" si="204"/>
        <v>0</v>
      </c>
      <c r="T291" s="183">
        <f t="shared" si="204"/>
        <v>0</v>
      </c>
      <c r="U291" s="183">
        <f t="shared" si="204"/>
        <v>0</v>
      </c>
      <c r="V291" s="183">
        <f t="shared" si="204"/>
        <v>0</v>
      </c>
      <c r="W291" s="183">
        <f t="shared" si="204"/>
        <v>0</v>
      </c>
      <c r="X291" s="183">
        <f t="shared" si="204"/>
        <v>0</v>
      </c>
      <c r="Y291" s="183">
        <f t="shared" si="204"/>
        <v>0</v>
      </c>
      <c r="Z291" s="183">
        <f t="shared" si="204"/>
        <v>0</v>
      </c>
      <c r="AA291" s="183">
        <f t="shared" si="202"/>
        <v>0</v>
      </c>
      <c r="AB291" s="183">
        <f t="shared" si="202"/>
        <v>0</v>
      </c>
      <c r="AC291" s="183">
        <f t="shared" si="202"/>
        <v>0</v>
      </c>
      <c r="AD291" s="183">
        <f t="shared" si="202"/>
        <v>0</v>
      </c>
      <c r="AE291" s="183">
        <f t="shared" si="202"/>
        <v>0</v>
      </c>
      <c r="AF291" s="196">
        <f t="shared" si="202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203"/>
        <v>0</v>
      </c>
      <c r="D292" s="183">
        <f t="shared" si="203"/>
        <v>0</v>
      </c>
      <c r="E292" s="183">
        <f t="shared" si="203"/>
        <v>0</v>
      </c>
      <c r="F292" s="183">
        <f t="shared" si="203"/>
        <v>0</v>
      </c>
      <c r="G292" s="183">
        <f t="shared" si="203"/>
        <v>0</v>
      </c>
      <c r="H292" s="183">
        <f t="shared" si="203"/>
        <v>0</v>
      </c>
      <c r="I292" s="183">
        <f t="shared" si="203"/>
        <v>0</v>
      </c>
      <c r="J292" s="183">
        <f t="shared" si="203"/>
        <v>0</v>
      </c>
      <c r="K292" s="183">
        <f t="shared" si="203"/>
        <v>0</v>
      </c>
      <c r="L292" s="183">
        <f t="shared" si="203"/>
        <v>0</v>
      </c>
      <c r="M292" s="183">
        <f t="shared" si="203"/>
        <v>0</v>
      </c>
      <c r="N292" s="183">
        <f t="shared" si="203"/>
        <v>0</v>
      </c>
      <c r="O292" s="183">
        <f t="shared" si="203"/>
        <v>0</v>
      </c>
      <c r="P292" s="183">
        <f t="shared" si="203"/>
        <v>0</v>
      </c>
      <c r="Q292" s="183">
        <f t="shared" si="203"/>
        <v>0</v>
      </c>
      <c r="R292" s="183">
        <f t="shared" si="203"/>
        <v>0</v>
      </c>
      <c r="S292" s="183">
        <f t="shared" si="204"/>
        <v>0</v>
      </c>
      <c r="T292" s="183">
        <f t="shared" si="204"/>
        <v>0</v>
      </c>
      <c r="U292" s="183">
        <f t="shared" si="204"/>
        <v>0</v>
      </c>
      <c r="V292" s="183">
        <f t="shared" si="204"/>
        <v>0</v>
      </c>
      <c r="W292" s="183">
        <f t="shared" si="204"/>
        <v>0</v>
      </c>
      <c r="X292" s="183">
        <f t="shared" si="204"/>
        <v>0</v>
      </c>
      <c r="Y292" s="183">
        <f t="shared" si="204"/>
        <v>0</v>
      </c>
      <c r="Z292" s="183">
        <f t="shared" si="204"/>
        <v>0</v>
      </c>
      <c r="AA292" s="183">
        <f t="shared" si="202"/>
        <v>0</v>
      </c>
      <c r="AB292" s="183">
        <f t="shared" si="202"/>
        <v>0</v>
      </c>
      <c r="AC292" s="183">
        <f t="shared" si="202"/>
        <v>0</v>
      </c>
      <c r="AD292" s="183">
        <f t="shared" si="202"/>
        <v>0</v>
      </c>
      <c r="AE292" s="183">
        <f t="shared" si="202"/>
        <v>0</v>
      </c>
      <c r="AF292" s="196">
        <f t="shared" si="202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203"/>
        <v>0</v>
      </c>
      <c r="D293" s="183">
        <f t="shared" si="203"/>
        <v>0</v>
      </c>
      <c r="E293" s="183">
        <f t="shared" si="203"/>
        <v>0</v>
      </c>
      <c r="F293" s="183">
        <f t="shared" si="203"/>
        <v>0</v>
      </c>
      <c r="G293" s="183">
        <f t="shared" si="203"/>
        <v>0</v>
      </c>
      <c r="H293" s="183">
        <f t="shared" si="203"/>
        <v>0</v>
      </c>
      <c r="I293" s="183">
        <f t="shared" si="203"/>
        <v>0</v>
      </c>
      <c r="J293" s="183">
        <f t="shared" si="203"/>
        <v>0</v>
      </c>
      <c r="K293" s="183">
        <f t="shared" si="203"/>
        <v>0</v>
      </c>
      <c r="L293" s="183">
        <f t="shared" si="203"/>
        <v>0</v>
      </c>
      <c r="M293" s="183">
        <f t="shared" si="203"/>
        <v>0</v>
      </c>
      <c r="N293" s="183">
        <f t="shared" si="203"/>
        <v>0</v>
      </c>
      <c r="O293" s="183">
        <f t="shared" si="203"/>
        <v>0</v>
      </c>
      <c r="P293" s="183">
        <f t="shared" si="203"/>
        <v>0</v>
      </c>
      <c r="Q293" s="183">
        <f t="shared" si="203"/>
        <v>0</v>
      </c>
      <c r="R293" s="183">
        <f t="shared" si="203"/>
        <v>0</v>
      </c>
      <c r="S293" s="183">
        <f t="shared" si="204"/>
        <v>0</v>
      </c>
      <c r="T293" s="183">
        <f t="shared" si="204"/>
        <v>0</v>
      </c>
      <c r="U293" s="183">
        <f t="shared" si="204"/>
        <v>0</v>
      </c>
      <c r="V293" s="183">
        <f t="shared" si="204"/>
        <v>0</v>
      </c>
      <c r="W293" s="183">
        <f t="shared" si="204"/>
        <v>0</v>
      </c>
      <c r="X293" s="183">
        <f t="shared" si="204"/>
        <v>0</v>
      </c>
      <c r="Y293" s="183">
        <f t="shared" si="204"/>
        <v>0</v>
      </c>
      <c r="Z293" s="183">
        <f t="shared" si="204"/>
        <v>0</v>
      </c>
      <c r="AA293" s="183">
        <f t="shared" si="202"/>
        <v>0</v>
      </c>
      <c r="AB293" s="183">
        <f t="shared" si="202"/>
        <v>0</v>
      </c>
      <c r="AC293" s="183">
        <f t="shared" si="202"/>
        <v>0</v>
      </c>
      <c r="AD293" s="183">
        <f t="shared" si="202"/>
        <v>0</v>
      </c>
      <c r="AE293" s="183">
        <f t="shared" si="202"/>
        <v>0</v>
      </c>
      <c r="AF293" s="196">
        <f t="shared" si="202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203"/>
        <v>0</v>
      </c>
      <c r="D294" s="183">
        <f t="shared" si="203"/>
        <v>0</v>
      </c>
      <c r="E294" s="183">
        <f t="shared" si="203"/>
        <v>0</v>
      </c>
      <c r="F294" s="183">
        <f t="shared" si="203"/>
        <v>0</v>
      </c>
      <c r="G294" s="183">
        <f t="shared" si="203"/>
        <v>0</v>
      </c>
      <c r="H294" s="183">
        <f t="shared" si="203"/>
        <v>0</v>
      </c>
      <c r="I294" s="183">
        <f t="shared" si="203"/>
        <v>0</v>
      </c>
      <c r="J294" s="183">
        <f t="shared" si="203"/>
        <v>0</v>
      </c>
      <c r="K294" s="183">
        <f t="shared" si="203"/>
        <v>0</v>
      </c>
      <c r="L294" s="183">
        <f t="shared" si="203"/>
        <v>0</v>
      </c>
      <c r="M294" s="183">
        <f t="shared" si="203"/>
        <v>0</v>
      </c>
      <c r="N294" s="183">
        <f t="shared" si="203"/>
        <v>0</v>
      </c>
      <c r="O294" s="183">
        <f t="shared" si="203"/>
        <v>0</v>
      </c>
      <c r="P294" s="183">
        <f t="shared" si="203"/>
        <v>0</v>
      </c>
      <c r="Q294" s="183">
        <f t="shared" si="203"/>
        <v>0</v>
      </c>
      <c r="R294" s="183">
        <f t="shared" si="203"/>
        <v>0</v>
      </c>
      <c r="S294" s="183">
        <f t="shared" si="204"/>
        <v>0</v>
      </c>
      <c r="T294" s="183">
        <f t="shared" si="204"/>
        <v>0</v>
      </c>
      <c r="U294" s="183">
        <f t="shared" si="204"/>
        <v>0</v>
      </c>
      <c r="V294" s="183">
        <f t="shared" si="204"/>
        <v>0</v>
      </c>
      <c r="W294" s="183">
        <f t="shared" si="204"/>
        <v>0</v>
      </c>
      <c r="X294" s="183">
        <f t="shared" si="204"/>
        <v>0</v>
      </c>
      <c r="Y294" s="183">
        <f t="shared" si="204"/>
        <v>0</v>
      </c>
      <c r="Z294" s="183">
        <f t="shared" si="204"/>
        <v>0</v>
      </c>
      <c r="AA294" s="183">
        <f t="shared" si="202"/>
        <v>0</v>
      </c>
      <c r="AB294" s="183">
        <f t="shared" si="202"/>
        <v>0</v>
      </c>
      <c r="AC294" s="183">
        <f t="shared" si="202"/>
        <v>0</v>
      </c>
      <c r="AD294" s="183">
        <f t="shared" si="202"/>
        <v>0</v>
      </c>
      <c r="AE294" s="183">
        <f t="shared" si="202"/>
        <v>0</v>
      </c>
      <c r="AF294" s="196">
        <f t="shared" si="202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203"/>
        <v>0</v>
      </c>
      <c r="D295" s="183">
        <f t="shared" si="203"/>
        <v>0</v>
      </c>
      <c r="E295" s="183">
        <f t="shared" si="203"/>
        <v>0</v>
      </c>
      <c r="F295" s="183">
        <f t="shared" si="203"/>
        <v>0</v>
      </c>
      <c r="G295" s="183">
        <f t="shared" si="203"/>
        <v>0</v>
      </c>
      <c r="H295" s="183">
        <f t="shared" si="203"/>
        <v>0</v>
      </c>
      <c r="I295" s="183">
        <f t="shared" si="203"/>
        <v>0</v>
      </c>
      <c r="J295" s="183">
        <f t="shared" si="203"/>
        <v>0</v>
      </c>
      <c r="K295" s="183">
        <f t="shared" si="203"/>
        <v>0</v>
      </c>
      <c r="L295" s="183">
        <f t="shared" si="203"/>
        <v>0</v>
      </c>
      <c r="M295" s="183">
        <f t="shared" si="203"/>
        <v>0</v>
      </c>
      <c r="N295" s="183">
        <f t="shared" si="203"/>
        <v>0</v>
      </c>
      <c r="O295" s="183">
        <f t="shared" si="203"/>
        <v>0</v>
      </c>
      <c r="P295" s="183">
        <f t="shared" si="203"/>
        <v>0</v>
      </c>
      <c r="Q295" s="183">
        <f t="shared" si="203"/>
        <v>0</v>
      </c>
      <c r="R295" s="183">
        <f t="shared" si="203"/>
        <v>0</v>
      </c>
      <c r="S295" s="183">
        <f t="shared" si="204"/>
        <v>0</v>
      </c>
      <c r="T295" s="183">
        <f t="shared" si="204"/>
        <v>0</v>
      </c>
      <c r="U295" s="183">
        <f t="shared" si="204"/>
        <v>0</v>
      </c>
      <c r="V295" s="183">
        <f t="shared" si="204"/>
        <v>0</v>
      </c>
      <c r="W295" s="183">
        <f t="shared" si="204"/>
        <v>0</v>
      </c>
      <c r="X295" s="183">
        <f t="shared" si="204"/>
        <v>0</v>
      </c>
      <c r="Y295" s="183">
        <f t="shared" si="204"/>
        <v>0</v>
      </c>
      <c r="Z295" s="183">
        <f t="shared" si="204"/>
        <v>0</v>
      </c>
      <c r="AA295" s="183">
        <f t="shared" si="202"/>
        <v>0</v>
      </c>
      <c r="AB295" s="183">
        <f t="shared" si="202"/>
        <v>0</v>
      </c>
      <c r="AC295" s="183">
        <f t="shared" si="202"/>
        <v>0</v>
      </c>
      <c r="AD295" s="183">
        <f t="shared" si="202"/>
        <v>0</v>
      </c>
      <c r="AE295" s="183">
        <f t="shared" si="202"/>
        <v>0</v>
      </c>
      <c r="AF295" s="196">
        <f t="shared" si="202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203"/>
        <v>0</v>
      </c>
      <c r="D296" s="183">
        <f t="shared" si="203"/>
        <v>0</v>
      </c>
      <c r="E296" s="183">
        <f t="shared" si="203"/>
        <v>0</v>
      </c>
      <c r="F296" s="183">
        <f t="shared" si="203"/>
        <v>0</v>
      </c>
      <c r="G296" s="183">
        <f t="shared" si="203"/>
        <v>0</v>
      </c>
      <c r="H296" s="183">
        <f t="shared" si="203"/>
        <v>0</v>
      </c>
      <c r="I296" s="183">
        <f t="shared" si="203"/>
        <v>0</v>
      </c>
      <c r="J296" s="183">
        <f t="shared" si="203"/>
        <v>0</v>
      </c>
      <c r="K296" s="183">
        <f t="shared" si="203"/>
        <v>0</v>
      </c>
      <c r="L296" s="183">
        <f t="shared" si="203"/>
        <v>0</v>
      </c>
      <c r="M296" s="183">
        <f t="shared" si="203"/>
        <v>0</v>
      </c>
      <c r="N296" s="183">
        <f t="shared" si="203"/>
        <v>0</v>
      </c>
      <c r="O296" s="183">
        <f t="shared" si="203"/>
        <v>0</v>
      </c>
      <c r="P296" s="183">
        <f t="shared" si="203"/>
        <v>0</v>
      </c>
      <c r="Q296" s="183">
        <f t="shared" si="203"/>
        <v>0</v>
      </c>
      <c r="R296" s="183">
        <f t="shared" si="203"/>
        <v>0</v>
      </c>
      <c r="S296" s="183">
        <f t="shared" si="204"/>
        <v>0</v>
      </c>
      <c r="T296" s="183">
        <f t="shared" si="204"/>
        <v>0</v>
      </c>
      <c r="U296" s="183">
        <f t="shared" si="204"/>
        <v>0</v>
      </c>
      <c r="V296" s="183">
        <f t="shared" si="204"/>
        <v>0</v>
      </c>
      <c r="W296" s="183">
        <f t="shared" si="204"/>
        <v>0</v>
      </c>
      <c r="X296" s="183">
        <f t="shared" si="204"/>
        <v>0</v>
      </c>
      <c r="Y296" s="183">
        <f t="shared" si="204"/>
        <v>0</v>
      </c>
      <c r="Z296" s="183">
        <f t="shared" si="204"/>
        <v>0</v>
      </c>
      <c r="AA296" s="183">
        <f t="shared" si="202"/>
        <v>0</v>
      </c>
      <c r="AB296" s="183">
        <f t="shared" si="202"/>
        <v>0</v>
      </c>
      <c r="AC296" s="183">
        <f t="shared" si="202"/>
        <v>0</v>
      </c>
      <c r="AD296" s="183">
        <f t="shared" si="202"/>
        <v>0</v>
      </c>
      <c r="AE296" s="183">
        <f t="shared" si="202"/>
        <v>0</v>
      </c>
      <c r="AF296" s="196">
        <f t="shared" si="202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203"/>
        <v>0</v>
      </c>
      <c r="D297" s="183">
        <f t="shared" si="203"/>
        <v>0</v>
      </c>
      <c r="E297" s="183">
        <f t="shared" si="203"/>
        <v>0</v>
      </c>
      <c r="F297" s="183">
        <f t="shared" si="203"/>
        <v>0</v>
      </c>
      <c r="G297" s="183">
        <f t="shared" si="203"/>
        <v>0</v>
      </c>
      <c r="H297" s="183">
        <f t="shared" si="203"/>
        <v>0</v>
      </c>
      <c r="I297" s="183">
        <f t="shared" si="203"/>
        <v>0</v>
      </c>
      <c r="J297" s="183">
        <f t="shared" si="203"/>
        <v>0</v>
      </c>
      <c r="K297" s="183">
        <f t="shared" si="203"/>
        <v>0</v>
      </c>
      <c r="L297" s="183">
        <f t="shared" si="203"/>
        <v>0</v>
      </c>
      <c r="M297" s="183">
        <f t="shared" si="203"/>
        <v>0</v>
      </c>
      <c r="N297" s="183">
        <f t="shared" si="203"/>
        <v>0</v>
      </c>
      <c r="O297" s="183">
        <f t="shared" si="203"/>
        <v>0</v>
      </c>
      <c r="P297" s="183">
        <f t="shared" si="203"/>
        <v>0</v>
      </c>
      <c r="Q297" s="183">
        <f t="shared" si="203"/>
        <v>0</v>
      </c>
      <c r="R297" s="183">
        <f t="shared" si="203"/>
        <v>0</v>
      </c>
      <c r="S297" s="183">
        <f t="shared" si="204"/>
        <v>0</v>
      </c>
      <c r="T297" s="183">
        <f t="shared" si="204"/>
        <v>0</v>
      </c>
      <c r="U297" s="183">
        <f t="shared" si="204"/>
        <v>0</v>
      </c>
      <c r="V297" s="183">
        <f t="shared" si="204"/>
        <v>0</v>
      </c>
      <c r="W297" s="183">
        <f t="shared" si="204"/>
        <v>0</v>
      </c>
      <c r="X297" s="183">
        <f t="shared" si="204"/>
        <v>0</v>
      </c>
      <c r="Y297" s="183">
        <f t="shared" si="204"/>
        <v>0</v>
      </c>
      <c r="Z297" s="183">
        <f t="shared" si="204"/>
        <v>0</v>
      </c>
      <c r="AA297" s="183">
        <f t="shared" si="202"/>
        <v>0</v>
      </c>
      <c r="AB297" s="183">
        <f t="shared" si="202"/>
        <v>0</v>
      </c>
      <c r="AC297" s="183">
        <f t="shared" si="202"/>
        <v>0</v>
      </c>
      <c r="AD297" s="183">
        <f t="shared" si="202"/>
        <v>0</v>
      </c>
      <c r="AE297" s="183">
        <f t="shared" si="202"/>
        <v>0</v>
      </c>
      <c r="AF297" s="196">
        <f t="shared" si="202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203"/>
        <v>0</v>
      </c>
      <c r="D298" s="183">
        <f t="shared" si="203"/>
        <v>0</v>
      </c>
      <c r="E298" s="183">
        <f t="shared" si="203"/>
        <v>0</v>
      </c>
      <c r="F298" s="183">
        <f t="shared" si="203"/>
        <v>0</v>
      </c>
      <c r="G298" s="183">
        <f t="shared" si="203"/>
        <v>0</v>
      </c>
      <c r="H298" s="183">
        <f t="shared" si="203"/>
        <v>0</v>
      </c>
      <c r="I298" s="183">
        <f t="shared" si="203"/>
        <v>0</v>
      </c>
      <c r="J298" s="183">
        <f t="shared" si="203"/>
        <v>0</v>
      </c>
      <c r="K298" s="183">
        <f t="shared" si="203"/>
        <v>0</v>
      </c>
      <c r="L298" s="183">
        <f t="shared" si="203"/>
        <v>0</v>
      </c>
      <c r="M298" s="183">
        <f t="shared" si="203"/>
        <v>0</v>
      </c>
      <c r="N298" s="183">
        <f t="shared" si="203"/>
        <v>0</v>
      </c>
      <c r="O298" s="183">
        <f t="shared" si="203"/>
        <v>0</v>
      </c>
      <c r="P298" s="183">
        <f t="shared" si="203"/>
        <v>0</v>
      </c>
      <c r="Q298" s="183">
        <f t="shared" si="203"/>
        <v>0</v>
      </c>
      <c r="R298" s="183">
        <f t="shared" si="203"/>
        <v>0</v>
      </c>
      <c r="S298" s="183">
        <f t="shared" si="204"/>
        <v>0</v>
      </c>
      <c r="T298" s="183">
        <f t="shared" si="204"/>
        <v>0</v>
      </c>
      <c r="U298" s="183">
        <f t="shared" si="204"/>
        <v>0</v>
      </c>
      <c r="V298" s="183">
        <f t="shared" si="204"/>
        <v>0</v>
      </c>
      <c r="W298" s="183">
        <f t="shared" si="204"/>
        <v>0</v>
      </c>
      <c r="X298" s="183">
        <f t="shared" si="204"/>
        <v>0</v>
      </c>
      <c r="Y298" s="183">
        <f t="shared" si="204"/>
        <v>0</v>
      </c>
      <c r="Z298" s="183">
        <f t="shared" si="204"/>
        <v>0</v>
      </c>
      <c r="AA298" s="183">
        <f t="shared" si="202"/>
        <v>0</v>
      </c>
      <c r="AB298" s="183">
        <f t="shared" si="202"/>
        <v>0</v>
      </c>
      <c r="AC298" s="183">
        <f t="shared" si="202"/>
        <v>0</v>
      </c>
      <c r="AD298" s="183">
        <f t="shared" si="202"/>
        <v>0</v>
      </c>
      <c r="AE298" s="183">
        <f t="shared" si="202"/>
        <v>0</v>
      </c>
      <c r="AF298" s="196">
        <f t="shared" si="202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203"/>
        <v>0</v>
      </c>
      <c r="D299" s="183">
        <f t="shared" si="203"/>
        <v>0</v>
      </c>
      <c r="E299" s="183">
        <f t="shared" si="203"/>
        <v>0</v>
      </c>
      <c r="F299" s="183">
        <f t="shared" si="203"/>
        <v>0</v>
      </c>
      <c r="G299" s="183">
        <f t="shared" si="203"/>
        <v>0</v>
      </c>
      <c r="H299" s="183">
        <f t="shared" si="203"/>
        <v>0</v>
      </c>
      <c r="I299" s="183">
        <f t="shared" si="203"/>
        <v>0</v>
      </c>
      <c r="J299" s="183">
        <f t="shared" si="203"/>
        <v>0</v>
      </c>
      <c r="K299" s="183">
        <f t="shared" si="203"/>
        <v>0</v>
      </c>
      <c r="L299" s="183">
        <f t="shared" si="203"/>
        <v>0</v>
      </c>
      <c r="M299" s="183">
        <f t="shared" si="203"/>
        <v>0</v>
      </c>
      <c r="N299" s="183">
        <f t="shared" si="203"/>
        <v>0</v>
      </c>
      <c r="O299" s="183">
        <f t="shared" si="203"/>
        <v>0</v>
      </c>
      <c r="P299" s="183">
        <f t="shared" si="203"/>
        <v>0</v>
      </c>
      <c r="Q299" s="183">
        <f t="shared" si="203"/>
        <v>0</v>
      </c>
      <c r="R299" s="183">
        <f t="shared" si="203"/>
        <v>0</v>
      </c>
      <c r="S299" s="183">
        <f t="shared" si="204"/>
        <v>0</v>
      </c>
      <c r="T299" s="183">
        <f t="shared" si="204"/>
        <v>0</v>
      </c>
      <c r="U299" s="183">
        <f t="shared" si="204"/>
        <v>0</v>
      </c>
      <c r="V299" s="183">
        <f t="shared" si="204"/>
        <v>0</v>
      </c>
      <c r="W299" s="183">
        <f t="shared" si="204"/>
        <v>0</v>
      </c>
      <c r="X299" s="183">
        <f t="shared" si="204"/>
        <v>0</v>
      </c>
      <c r="Y299" s="183">
        <f t="shared" si="204"/>
        <v>0</v>
      </c>
      <c r="Z299" s="183">
        <f t="shared" si="204"/>
        <v>0</v>
      </c>
      <c r="AA299" s="183">
        <f t="shared" si="202"/>
        <v>0</v>
      </c>
      <c r="AB299" s="183">
        <f t="shared" si="202"/>
        <v>0</v>
      </c>
      <c r="AC299" s="183">
        <f t="shared" si="202"/>
        <v>0</v>
      </c>
      <c r="AD299" s="183">
        <f t="shared" si="202"/>
        <v>0</v>
      </c>
      <c r="AE299" s="183">
        <f t="shared" si="202"/>
        <v>0</v>
      </c>
      <c r="AF299" s="196">
        <f t="shared" si="202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203"/>
        <v>0</v>
      </c>
      <c r="D300" s="183">
        <f t="shared" si="203"/>
        <v>0</v>
      </c>
      <c r="E300" s="183">
        <f t="shared" si="203"/>
        <v>0</v>
      </c>
      <c r="F300" s="183">
        <f t="shared" si="203"/>
        <v>0</v>
      </c>
      <c r="G300" s="183">
        <f t="shared" si="203"/>
        <v>0</v>
      </c>
      <c r="H300" s="183">
        <f t="shared" si="203"/>
        <v>0</v>
      </c>
      <c r="I300" s="183">
        <f t="shared" si="203"/>
        <v>0</v>
      </c>
      <c r="J300" s="183">
        <f t="shared" si="203"/>
        <v>0</v>
      </c>
      <c r="K300" s="183">
        <f t="shared" si="203"/>
        <v>0</v>
      </c>
      <c r="L300" s="183">
        <f t="shared" si="203"/>
        <v>0</v>
      </c>
      <c r="M300" s="183">
        <f t="shared" si="203"/>
        <v>0</v>
      </c>
      <c r="N300" s="183">
        <f t="shared" si="203"/>
        <v>0</v>
      </c>
      <c r="O300" s="183">
        <f t="shared" si="203"/>
        <v>0</v>
      </c>
      <c r="P300" s="183">
        <f t="shared" si="203"/>
        <v>0</v>
      </c>
      <c r="Q300" s="183">
        <f t="shared" si="203"/>
        <v>0</v>
      </c>
      <c r="R300" s="183">
        <f t="shared" si="203"/>
        <v>0</v>
      </c>
      <c r="S300" s="183">
        <f t="shared" si="204"/>
        <v>0</v>
      </c>
      <c r="T300" s="183">
        <f t="shared" si="204"/>
        <v>0</v>
      </c>
      <c r="U300" s="183">
        <f t="shared" si="204"/>
        <v>0</v>
      </c>
      <c r="V300" s="183">
        <f t="shared" si="204"/>
        <v>0</v>
      </c>
      <c r="W300" s="183">
        <f t="shared" si="204"/>
        <v>0</v>
      </c>
      <c r="X300" s="183">
        <f t="shared" si="204"/>
        <v>0</v>
      </c>
      <c r="Y300" s="183">
        <f t="shared" si="204"/>
        <v>0</v>
      </c>
      <c r="Z300" s="183">
        <f t="shared" si="204"/>
        <v>0</v>
      </c>
      <c r="AA300" s="183">
        <f t="shared" si="202"/>
        <v>0</v>
      </c>
      <c r="AB300" s="183">
        <f t="shared" si="202"/>
        <v>0</v>
      </c>
      <c r="AC300" s="183">
        <f t="shared" si="202"/>
        <v>0</v>
      </c>
      <c r="AD300" s="183">
        <f t="shared" si="202"/>
        <v>0</v>
      </c>
      <c r="AE300" s="183">
        <f t="shared" si="202"/>
        <v>0</v>
      </c>
      <c r="AF300" s="196">
        <f t="shared" si="202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203"/>
        <v>0</v>
      </c>
      <c r="D301" s="183">
        <f t="shared" si="203"/>
        <v>0</v>
      </c>
      <c r="E301" s="183">
        <f t="shared" si="203"/>
        <v>0</v>
      </c>
      <c r="F301" s="183">
        <f t="shared" si="203"/>
        <v>0</v>
      </c>
      <c r="G301" s="183">
        <f t="shared" si="203"/>
        <v>0</v>
      </c>
      <c r="H301" s="183">
        <f t="shared" si="203"/>
        <v>0</v>
      </c>
      <c r="I301" s="183">
        <f t="shared" si="203"/>
        <v>0</v>
      </c>
      <c r="J301" s="183">
        <f t="shared" si="203"/>
        <v>0</v>
      </c>
      <c r="K301" s="183">
        <f t="shared" si="203"/>
        <v>0</v>
      </c>
      <c r="L301" s="183">
        <f t="shared" si="203"/>
        <v>0</v>
      </c>
      <c r="M301" s="183">
        <f t="shared" si="203"/>
        <v>0</v>
      </c>
      <c r="N301" s="183">
        <f t="shared" si="203"/>
        <v>0</v>
      </c>
      <c r="O301" s="183">
        <f t="shared" si="203"/>
        <v>0</v>
      </c>
      <c r="P301" s="183">
        <f t="shared" si="203"/>
        <v>0</v>
      </c>
      <c r="Q301" s="183">
        <f t="shared" si="203"/>
        <v>0</v>
      </c>
      <c r="R301" s="183">
        <f t="shared" si="203"/>
        <v>0</v>
      </c>
      <c r="S301" s="183">
        <f t="shared" si="204"/>
        <v>0</v>
      </c>
      <c r="T301" s="183">
        <f t="shared" si="204"/>
        <v>0</v>
      </c>
      <c r="U301" s="183">
        <f t="shared" si="204"/>
        <v>0</v>
      </c>
      <c r="V301" s="183">
        <f t="shared" si="204"/>
        <v>0</v>
      </c>
      <c r="W301" s="183">
        <f t="shared" si="204"/>
        <v>0</v>
      </c>
      <c r="X301" s="183">
        <f t="shared" si="204"/>
        <v>0</v>
      </c>
      <c r="Y301" s="183">
        <f t="shared" si="204"/>
        <v>0</v>
      </c>
      <c r="Z301" s="183">
        <f t="shared" si="204"/>
        <v>0</v>
      </c>
      <c r="AA301" s="183">
        <f t="shared" si="202"/>
        <v>0</v>
      </c>
      <c r="AB301" s="183">
        <f t="shared" si="202"/>
        <v>0</v>
      </c>
      <c r="AC301" s="183">
        <f t="shared" si="202"/>
        <v>0</v>
      </c>
      <c r="AD301" s="183">
        <f t="shared" si="202"/>
        <v>0</v>
      </c>
      <c r="AE301" s="183">
        <f t="shared" si="202"/>
        <v>0</v>
      </c>
      <c r="AF301" s="196">
        <f t="shared" si="202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203"/>
        <v>0</v>
      </c>
      <c r="D302" s="183">
        <f t="shared" si="203"/>
        <v>0</v>
      </c>
      <c r="E302" s="183">
        <f t="shared" si="203"/>
        <v>0</v>
      </c>
      <c r="F302" s="183">
        <f t="shared" si="203"/>
        <v>0</v>
      </c>
      <c r="G302" s="183">
        <f t="shared" si="203"/>
        <v>0</v>
      </c>
      <c r="H302" s="183">
        <f t="shared" si="203"/>
        <v>0</v>
      </c>
      <c r="I302" s="183">
        <f t="shared" si="203"/>
        <v>0</v>
      </c>
      <c r="J302" s="183">
        <f t="shared" si="203"/>
        <v>0</v>
      </c>
      <c r="K302" s="183">
        <f t="shared" si="203"/>
        <v>0</v>
      </c>
      <c r="L302" s="183">
        <f t="shared" si="203"/>
        <v>0</v>
      </c>
      <c r="M302" s="183">
        <f t="shared" si="203"/>
        <v>0</v>
      </c>
      <c r="N302" s="183">
        <f t="shared" si="203"/>
        <v>0</v>
      </c>
      <c r="O302" s="183">
        <f t="shared" si="203"/>
        <v>0</v>
      </c>
      <c r="P302" s="183">
        <f t="shared" si="203"/>
        <v>0</v>
      </c>
      <c r="Q302" s="183">
        <f t="shared" si="203"/>
        <v>0</v>
      </c>
      <c r="R302" s="183">
        <f t="shared" si="203"/>
        <v>0</v>
      </c>
      <c r="S302" s="183">
        <f t="shared" si="204"/>
        <v>0</v>
      </c>
      <c r="T302" s="183">
        <f t="shared" si="204"/>
        <v>0</v>
      </c>
      <c r="U302" s="183">
        <f t="shared" si="204"/>
        <v>0</v>
      </c>
      <c r="V302" s="183">
        <f t="shared" si="204"/>
        <v>0</v>
      </c>
      <c r="W302" s="183">
        <f t="shared" si="204"/>
        <v>0</v>
      </c>
      <c r="X302" s="183">
        <f t="shared" si="204"/>
        <v>0</v>
      </c>
      <c r="Y302" s="183">
        <f t="shared" si="204"/>
        <v>0</v>
      </c>
      <c r="Z302" s="183">
        <f t="shared" si="204"/>
        <v>0</v>
      </c>
      <c r="AA302" s="183">
        <f t="shared" si="202"/>
        <v>0</v>
      </c>
      <c r="AB302" s="183">
        <f t="shared" si="202"/>
        <v>0</v>
      </c>
      <c r="AC302" s="183">
        <f t="shared" si="202"/>
        <v>0</v>
      </c>
      <c r="AD302" s="183">
        <f t="shared" si="202"/>
        <v>0</v>
      </c>
      <c r="AE302" s="183">
        <f t="shared" si="202"/>
        <v>0</v>
      </c>
      <c r="AF302" s="196">
        <f t="shared" si="202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203"/>
        <v>0</v>
      </c>
      <c r="D303" s="183">
        <f t="shared" si="203"/>
        <v>0</v>
      </c>
      <c r="E303" s="183">
        <f t="shared" si="203"/>
        <v>0</v>
      </c>
      <c r="F303" s="183">
        <f t="shared" si="203"/>
        <v>0</v>
      </c>
      <c r="G303" s="183">
        <f t="shared" si="203"/>
        <v>0</v>
      </c>
      <c r="H303" s="183">
        <f t="shared" si="203"/>
        <v>0</v>
      </c>
      <c r="I303" s="183">
        <f t="shared" si="203"/>
        <v>0</v>
      </c>
      <c r="J303" s="183">
        <f t="shared" si="203"/>
        <v>0</v>
      </c>
      <c r="K303" s="183">
        <f t="shared" si="203"/>
        <v>0</v>
      </c>
      <c r="L303" s="183">
        <f t="shared" si="203"/>
        <v>0</v>
      </c>
      <c r="M303" s="183">
        <f t="shared" si="203"/>
        <v>0</v>
      </c>
      <c r="N303" s="183">
        <f t="shared" si="203"/>
        <v>0</v>
      </c>
      <c r="O303" s="183">
        <f t="shared" si="203"/>
        <v>0</v>
      </c>
      <c r="P303" s="183">
        <f t="shared" si="203"/>
        <v>0</v>
      </c>
      <c r="Q303" s="183">
        <f t="shared" si="203"/>
        <v>0</v>
      </c>
      <c r="R303" s="183">
        <f t="shared" si="203"/>
        <v>0</v>
      </c>
      <c r="S303" s="183">
        <f t="shared" si="204"/>
        <v>0</v>
      </c>
      <c r="T303" s="183">
        <f t="shared" si="204"/>
        <v>0</v>
      </c>
      <c r="U303" s="183">
        <f t="shared" si="204"/>
        <v>0</v>
      </c>
      <c r="V303" s="183">
        <f t="shared" si="204"/>
        <v>0</v>
      </c>
      <c r="W303" s="183">
        <f t="shared" si="204"/>
        <v>0</v>
      </c>
      <c r="X303" s="183">
        <f t="shared" si="204"/>
        <v>0</v>
      </c>
      <c r="Y303" s="183">
        <f t="shared" si="204"/>
        <v>0</v>
      </c>
      <c r="Z303" s="183">
        <f t="shared" si="204"/>
        <v>0</v>
      </c>
      <c r="AA303" s="183">
        <f t="shared" si="202"/>
        <v>0</v>
      </c>
      <c r="AB303" s="183">
        <f t="shared" si="202"/>
        <v>0</v>
      </c>
      <c r="AC303" s="183">
        <f t="shared" si="202"/>
        <v>0</v>
      </c>
      <c r="AD303" s="183">
        <f t="shared" si="202"/>
        <v>0</v>
      </c>
      <c r="AE303" s="183">
        <f t="shared" si="202"/>
        <v>0</v>
      </c>
      <c r="AF303" s="196">
        <f t="shared" si="202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203"/>
        <v>0</v>
      </c>
      <c r="D304" s="183">
        <f t="shared" si="203"/>
        <v>0</v>
      </c>
      <c r="E304" s="183">
        <f t="shared" si="203"/>
        <v>0</v>
      </c>
      <c r="F304" s="183">
        <f t="shared" si="203"/>
        <v>0</v>
      </c>
      <c r="G304" s="183">
        <f t="shared" si="203"/>
        <v>0</v>
      </c>
      <c r="H304" s="183">
        <f t="shared" si="203"/>
        <v>0</v>
      </c>
      <c r="I304" s="183">
        <f t="shared" si="203"/>
        <v>0</v>
      </c>
      <c r="J304" s="183">
        <f t="shared" si="203"/>
        <v>0</v>
      </c>
      <c r="K304" s="183">
        <f t="shared" si="203"/>
        <v>0</v>
      </c>
      <c r="L304" s="183">
        <f t="shared" si="203"/>
        <v>0</v>
      </c>
      <c r="M304" s="183">
        <f t="shared" si="203"/>
        <v>0</v>
      </c>
      <c r="N304" s="183">
        <f t="shared" si="203"/>
        <v>0</v>
      </c>
      <c r="O304" s="183">
        <f t="shared" si="203"/>
        <v>0</v>
      </c>
      <c r="P304" s="183">
        <f t="shared" si="203"/>
        <v>0</v>
      </c>
      <c r="Q304" s="183">
        <f t="shared" si="203"/>
        <v>0</v>
      </c>
      <c r="R304" s="183">
        <f t="shared" ref="R304:AF312" si="205">Q304</f>
        <v>0</v>
      </c>
      <c r="S304" s="183">
        <f t="shared" si="205"/>
        <v>0</v>
      </c>
      <c r="T304" s="183">
        <f t="shared" si="205"/>
        <v>0</v>
      </c>
      <c r="U304" s="183">
        <f t="shared" si="205"/>
        <v>0</v>
      </c>
      <c r="V304" s="183">
        <f t="shared" si="205"/>
        <v>0</v>
      </c>
      <c r="W304" s="183">
        <f t="shared" si="205"/>
        <v>0</v>
      </c>
      <c r="X304" s="183">
        <f t="shared" si="205"/>
        <v>0</v>
      </c>
      <c r="Y304" s="183">
        <f t="shared" si="205"/>
        <v>0</v>
      </c>
      <c r="Z304" s="183">
        <f t="shared" si="205"/>
        <v>0</v>
      </c>
      <c r="AA304" s="183">
        <f t="shared" si="205"/>
        <v>0</v>
      </c>
      <c r="AB304" s="183">
        <f t="shared" si="205"/>
        <v>0</v>
      </c>
      <c r="AC304" s="183">
        <f t="shared" si="205"/>
        <v>0</v>
      </c>
      <c r="AD304" s="183">
        <f t="shared" si="205"/>
        <v>0</v>
      </c>
      <c r="AE304" s="183">
        <f t="shared" si="205"/>
        <v>0</v>
      </c>
      <c r="AF304" s="196">
        <f t="shared" si="205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Z313" si="206">B305</f>
        <v>0</v>
      </c>
      <c r="D305" s="183">
        <f t="shared" si="206"/>
        <v>0</v>
      </c>
      <c r="E305" s="183">
        <f t="shared" si="206"/>
        <v>0</v>
      </c>
      <c r="F305" s="183">
        <f t="shared" si="206"/>
        <v>0</v>
      </c>
      <c r="G305" s="183">
        <f t="shared" si="206"/>
        <v>0</v>
      </c>
      <c r="H305" s="183">
        <f t="shared" si="206"/>
        <v>0</v>
      </c>
      <c r="I305" s="183">
        <f t="shared" si="206"/>
        <v>0</v>
      </c>
      <c r="J305" s="183">
        <f t="shared" si="206"/>
        <v>0</v>
      </c>
      <c r="K305" s="183">
        <f t="shared" si="206"/>
        <v>0</v>
      </c>
      <c r="L305" s="183">
        <f t="shared" si="206"/>
        <v>0</v>
      </c>
      <c r="M305" s="183">
        <f t="shared" si="206"/>
        <v>0</v>
      </c>
      <c r="N305" s="183">
        <f t="shared" si="206"/>
        <v>0</v>
      </c>
      <c r="O305" s="183">
        <f t="shared" si="206"/>
        <v>0</v>
      </c>
      <c r="P305" s="183">
        <f t="shared" si="206"/>
        <v>0</v>
      </c>
      <c r="Q305" s="183">
        <f t="shared" si="206"/>
        <v>0</v>
      </c>
      <c r="R305" s="183">
        <f t="shared" si="206"/>
        <v>0</v>
      </c>
      <c r="S305" s="183">
        <f t="shared" si="206"/>
        <v>0</v>
      </c>
      <c r="T305" s="183">
        <f t="shared" si="206"/>
        <v>0</v>
      </c>
      <c r="U305" s="183">
        <f t="shared" si="206"/>
        <v>0</v>
      </c>
      <c r="V305" s="183">
        <f t="shared" si="206"/>
        <v>0</v>
      </c>
      <c r="W305" s="183">
        <f t="shared" si="206"/>
        <v>0</v>
      </c>
      <c r="X305" s="183">
        <f t="shared" si="206"/>
        <v>0</v>
      </c>
      <c r="Y305" s="183">
        <f t="shared" si="206"/>
        <v>0</v>
      </c>
      <c r="Z305" s="183">
        <f t="shared" si="206"/>
        <v>0</v>
      </c>
      <c r="AA305" s="183">
        <f t="shared" si="205"/>
        <v>0</v>
      </c>
      <c r="AB305" s="183">
        <f t="shared" si="205"/>
        <v>0</v>
      </c>
      <c r="AC305" s="183">
        <f t="shared" si="205"/>
        <v>0</v>
      </c>
      <c r="AD305" s="183">
        <f t="shared" si="205"/>
        <v>0</v>
      </c>
      <c r="AE305" s="183">
        <f t="shared" si="205"/>
        <v>0</v>
      </c>
      <c r="AF305" s="196">
        <f t="shared" si="205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206"/>
        <v>0</v>
      </c>
      <c r="D306" s="183">
        <f t="shared" si="206"/>
        <v>0</v>
      </c>
      <c r="E306" s="183">
        <f t="shared" si="206"/>
        <v>0</v>
      </c>
      <c r="F306" s="183">
        <f t="shared" si="206"/>
        <v>0</v>
      </c>
      <c r="G306" s="183">
        <f t="shared" si="206"/>
        <v>0</v>
      </c>
      <c r="H306" s="183">
        <f t="shared" si="206"/>
        <v>0</v>
      </c>
      <c r="I306" s="183">
        <f t="shared" si="206"/>
        <v>0</v>
      </c>
      <c r="J306" s="183">
        <f t="shared" si="206"/>
        <v>0</v>
      </c>
      <c r="K306" s="183">
        <f t="shared" si="206"/>
        <v>0</v>
      </c>
      <c r="L306" s="183">
        <f t="shared" si="206"/>
        <v>0</v>
      </c>
      <c r="M306" s="183">
        <f t="shared" si="206"/>
        <v>0</v>
      </c>
      <c r="N306" s="183">
        <f t="shared" si="206"/>
        <v>0</v>
      </c>
      <c r="O306" s="183">
        <f t="shared" si="206"/>
        <v>0</v>
      </c>
      <c r="P306" s="183">
        <f t="shared" si="206"/>
        <v>0</v>
      </c>
      <c r="Q306" s="183">
        <f t="shared" si="206"/>
        <v>0</v>
      </c>
      <c r="R306" s="183">
        <f t="shared" si="206"/>
        <v>0</v>
      </c>
      <c r="S306" s="183">
        <f t="shared" si="206"/>
        <v>0</v>
      </c>
      <c r="T306" s="183">
        <f t="shared" si="206"/>
        <v>0</v>
      </c>
      <c r="U306" s="183">
        <f t="shared" si="206"/>
        <v>0</v>
      </c>
      <c r="V306" s="183">
        <f t="shared" si="206"/>
        <v>0</v>
      </c>
      <c r="W306" s="183">
        <f t="shared" si="206"/>
        <v>0</v>
      </c>
      <c r="X306" s="183">
        <f t="shared" si="206"/>
        <v>0</v>
      </c>
      <c r="Y306" s="183">
        <f t="shared" si="206"/>
        <v>0</v>
      </c>
      <c r="Z306" s="183">
        <f t="shared" si="206"/>
        <v>0</v>
      </c>
      <c r="AA306" s="183">
        <f t="shared" si="205"/>
        <v>0</v>
      </c>
      <c r="AB306" s="183">
        <f t="shared" si="205"/>
        <v>0</v>
      </c>
      <c r="AC306" s="183">
        <f t="shared" si="205"/>
        <v>0</v>
      </c>
      <c r="AD306" s="183">
        <f t="shared" si="205"/>
        <v>0</v>
      </c>
      <c r="AE306" s="183">
        <f t="shared" si="205"/>
        <v>0</v>
      </c>
      <c r="AF306" s="196">
        <f t="shared" si="205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206"/>
        <v>0</v>
      </c>
      <c r="D307" s="183">
        <f t="shared" si="206"/>
        <v>0</v>
      </c>
      <c r="E307" s="183">
        <f t="shared" si="206"/>
        <v>0</v>
      </c>
      <c r="F307" s="183">
        <f t="shared" si="206"/>
        <v>0</v>
      </c>
      <c r="G307" s="183">
        <f t="shared" si="206"/>
        <v>0</v>
      </c>
      <c r="H307" s="183">
        <f t="shared" si="206"/>
        <v>0</v>
      </c>
      <c r="I307" s="183">
        <f t="shared" si="206"/>
        <v>0</v>
      </c>
      <c r="J307" s="183">
        <f t="shared" si="206"/>
        <v>0</v>
      </c>
      <c r="K307" s="183">
        <f t="shared" si="206"/>
        <v>0</v>
      </c>
      <c r="L307" s="183">
        <f t="shared" si="206"/>
        <v>0</v>
      </c>
      <c r="M307" s="183">
        <f t="shared" si="206"/>
        <v>0</v>
      </c>
      <c r="N307" s="183">
        <f t="shared" si="206"/>
        <v>0</v>
      </c>
      <c r="O307" s="183">
        <f t="shared" si="206"/>
        <v>0</v>
      </c>
      <c r="P307" s="183">
        <f t="shared" si="206"/>
        <v>0</v>
      </c>
      <c r="Q307" s="183">
        <f t="shared" si="206"/>
        <v>0</v>
      </c>
      <c r="R307" s="183">
        <f t="shared" si="206"/>
        <v>0</v>
      </c>
      <c r="S307" s="183">
        <f t="shared" si="206"/>
        <v>0</v>
      </c>
      <c r="T307" s="183">
        <f t="shared" si="206"/>
        <v>0</v>
      </c>
      <c r="U307" s="183">
        <f t="shared" si="206"/>
        <v>0</v>
      </c>
      <c r="V307" s="183">
        <f t="shared" si="206"/>
        <v>0</v>
      </c>
      <c r="W307" s="183">
        <f t="shared" si="206"/>
        <v>0</v>
      </c>
      <c r="X307" s="183">
        <f t="shared" si="206"/>
        <v>0</v>
      </c>
      <c r="Y307" s="183">
        <f t="shared" si="206"/>
        <v>0</v>
      </c>
      <c r="Z307" s="183">
        <f t="shared" si="206"/>
        <v>0</v>
      </c>
      <c r="AA307" s="183">
        <f t="shared" si="205"/>
        <v>0</v>
      </c>
      <c r="AB307" s="183">
        <f t="shared" si="205"/>
        <v>0</v>
      </c>
      <c r="AC307" s="183">
        <f t="shared" si="205"/>
        <v>0</v>
      </c>
      <c r="AD307" s="183">
        <f t="shared" si="205"/>
        <v>0</v>
      </c>
      <c r="AE307" s="183">
        <f t="shared" si="205"/>
        <v>0</v>
      </c>
      <c r="AF307" s="196">
        <f t="shared" si="205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206"/>
        <v>0</v>
      </c>
      <c r="D308" s="183">
        <f t="shared" si="206"/>
        <v>0</v>
      </c>
      <c r="E308" s="183">
        <f t="shared" si="206"/>
        <v>0</v>
      </c>
      <c r="F308" s="183">
        <f t="shared" si="206"/>
        <v>0</v>
      </c>
      <c r="G308" s="183">
        <f t="shared" si="206"/>
        <v>0</v>
      </c>
      <c r="H308" s="183">
        <f t="shared" si="206"/>
        <v>0</v>
      </c>
      <c r="I308" s="183">
        <f t="shared" si="206"/>
        <v>0</v>
      </c>
      <c r="J308" s="183">
        <f t="shared" si="206"/>
        <v>0</v>
      </c>
      <c r="K308" s="183">
        <f t="shared" si="206"/>
        <v>0</v>
      </c>
      <c r="L308" s="183">
        <f t="shared" si="206"/>
        <v>0</v>
      </c>
      <c r="M308" s="183">
        <f t="shared" si="206"/>
        <v>0</v>
      </c>
      <c r="N308" s="183">
        <f t="shared" si="206"/>
        <v>0</v>
      </c>
      <c r="O308" s="183">
        <f t="shared" si="206"/>
        <v>0</v>
      </c>
      <c r="P308" s="183">
        <f t="shared" si="206"/>
        <v>0</v>
      </c>
      <c r="Q308" s="183">
        <f t="shared" si="206"/>
        <v>0</v>
      </c>
      <c r="R308" s="183">
        <f t="shared" si="206"/>
        <v>0</v>
      </c>
      <c r="S308" s="183">
        <f t="shared" si="206"/>
        <v>0</v>
      </c>
      <c r="T308" s="183">
        <f t="shared" si="206"/>
        <v>0</v>
      </c>
      <c r="U308" s="183">
        <f t="shared" si="206"/>
        <v>0</v>
      </c>
      <c r="V308" s="183">
        <f t="shared" si="206"/>
        <v>0</v>
      </c>
      <c r="W308" s="183">
        <f t="shared" si="206"/>
        <v>0</v>
      </c>
      <c r="X308" s="183">
        <f t="shared" si="206"/>
        <v>0</v>
      </c>
      <c r="Y308" s="183">
        <f t="shared" si="206"/>
        <v>0</v>
      </c>
      <c r="Z308" s="183">
        <f t="shared" si="206"/>
        <v>0</v>
      </c>
      <c r="AA308" s="183">
        <f t="shared" si="205"/>
        <v>0</v>
      </c>
      <c r="AB308" s="183">
        <f t="shared" si="205"/>
        <v>0</v>
      </c>
      <c r="AC308" s="183">
        <f t="shared" si="205"/>
        <v>0</v>
      </c>
      <c r="AD308" s="183">
        <f t="shared" si="205"/>
        <v>0</v>
      </c>
      <c r="AE308" s="183">
        <f t="shared" si="205"/>
        <v>0</v>
      </c>
      <c r="AF308" s="196">
        <f t="shared" si="205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206"/>
        <v>0</v>
      </c>
      <c r="D309" s="183">
        <f t="shared" si="206"/>
        <v>0</v>
      </c>
      <c r="E309" s="183">
        <f t="shared" si="206"/>
        <v>0</v>
      </c>
      <c r="F309" s="183">
        <f t="shared" si="206"/>
        <v>0</v>
      </c>
      <c r="G309" s="183">
        <f t="shared" si="206"/>
        <v>0</v>
      </c>
      <c r="H309" s="183">
        <f t="shared" si="206"/>
        <v>0</v>
      </c>
      <c r="I309" s="183">
        <f t="shared" si="206"/>
        <v>0</v>
      </c>
      <c r="J309" s="183">
        <f t="shared" si="206"/>
        <v>0</v>
      </c>
      <c r="K309" s="183">
        <f t="shared" si="206"/>
        <v>0</v>
      </c>
      <c r="L309" s="183">
        <f t="shared" si="206"/>
        <v>0</v>
      </c>
      <c r="M309" s="183">
        <f t="shared" si="206"/>
        <v>0</v>
      </c>
      <c r="N309" s="183">
        <f t="shared" si="206"/>
        <v>0</v>
      </c>
      <c r="O309" s="183">
        <f t="shared" si="206"/>
        <v>0</v>
      </c>
      <c r="P309" s="183">
        <f t="shared" si="206"/>
        <v>0</v>
      </c>
      <c r="Q309" s="183">
        <f t="shared" si="206"/>
        <v>0</v>
      </c>
      <c r="R309" s="183">
        <f t="shared" si="206"/>
        <v>0</v>
      </c>
      <c r="S309" s="183">
        <f t="shared" si="206"/>
        <v>0</v>
      </c>
      <c r="T309" s="183">
        <f t="shared" si="206"/>
        <v>0</v>
      </c>
      <c r="U309" s="183">
        <f t="shared" si="206"/>
        <v>0</v>
      </c>
      <c r="V309" s="183">
        <f t="shared" si="206"/>
        <v>0</v>
      </c>
      <c r="W309" s="183">
        <f t="shared" si="206"/>
        <v>0</v>
      </c>
      <c r="X309" s="183">
        <f t="shared" si="206"/>
        <v>0</v>
      </c>
      <c r="Y309" s="183">
        <f t="shared" si="206"/>
        <v>0</v>
      </c>
      <c r="Z309" s="183">
        <f t="shared" si="206"/>
        <v>0</v>
      </c>
      <c r="AA309" s="183">
        <f t="shared" si="205"/>
        <v>0</v>
      </c>
      <c r="AB309" s="183">
        <f t="shared" si="205"/>
        <v>0</v>
      </c>
      <c r="AC309" s="183">
        <f t="shared" si="205"/>
        <v>0</v>
      </c>
      <c r="AD309" s="183">
        <f t="shared" si="205"/>
        <v>0</v>
      </c>
      <c r="AE309" s="183">
        <f t="shared" si="205"/>
        <v>0</v>
      </c>
      <c r="AF309" s="196">
        <f t="shared" si="205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206"/>
        <v>0</v>
      </c>
      <c r="D310" s="209">
        <f t="shared" si="206"/>
        <v>0</v>
      </c>
      <c r="E310" s="209">
        <f t="shared" si="206"/>
        <v>0</v>
      </c>
      <c r="F310" s="209">
        <f t="shared" si="206"/>
        <v>0</v>
      </c>
      <c r="G310" s="209">
        <f t="shared" si="206"/>
        <v>0</v>
      </c>
      <c r="H310" s="209">
        <f t="shared" si="206"/>
        <v>0</v>
      </c>
      <c r="I310" s="209">
        <f t="shared" si="206"/>
        <v>0</v>
      </c>
      <c r="J310" s="209">
        <f t="shared" si="206"/>
        <v>0</v>
      </c>
      <c r="K310" s="209">
        <f t="shared" si="206"/>
        <v>0</v>
      </c>
      <c r="L310" s="209">
        <f t="shared" si="206"/>
        <v>0</v>
      </c>
      <c r="M310" s="209">
        <f t="shared" si="206"/>
        <v>0</v>
      </c>
      <c r="N310" s="209">
        <f t="shared" si="206"/>
        <v>0</v>
      </c>
      <c r="O310" s="209">
        <f t="shared" si="206"/>
        <v>0</v>
      </c>
      <c r="P310" s="209">
        <f t="shared" si="206"/>
        <v>0</v>
      </c>
      <c r="Q310" s="209">
        <f t="shared" si="206"/>
        <v>0</v>
      </c>
      <c r="R310" s="209">
        <f t="shared" si="206"/>
        <v>0</v>
      </c>
      <c r="S310" s="209">
        <f t="shared" si="206"/>
        <v>0</v>
      </c>
      <c r="T310" s="209">
        <f t="shared" si="206"/>
        <v>0</v>
      </c>
      <c r="U310" s="209">
        <f t="shared" si="206"/>
        <v>0</v>
      </c>
      <c r="V310" s="209">
        <f t="shared" si="206"/>
        <v>0</v>
      </c>
      <c r="W310" s="209">
        <f t="shared" si="206"/>
        <v>0</v>
      </c>
      <c r="X310" s="209">
        <f t="shared" si="206"/>
        <v>0</v>
      </c>
      <c r="Y310" s="209">
        <f t="shared" si="206"/>
        <v>0</v>
      </c>
      <c r="Z310" s="209">
        <f t="shared" si="206"/>
        <v>0</v>
      </c>
      <c r="AA310" s="209">
        <f t="shared" si="205"/>
        <v>0</v>
      </c>
      <c r="AB310" s="209">
        <f t="shared" si="205"/>
        <v>0</v>
      </c>
      <c r="AC310" s="209">
        <f t="shared" si="205"/>
        <v>0</v>
      </c>
      <c r="AD310" s="209">
        <f t="shared" si="205"/>
        <v>0</v>
      </c>
      <c r="AE310" s="209">
        <f t="shared" si="205"/>
        <v>0</v>
      </c>
      <c r="AF310" s="210">
        <f t="shared" si="205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207">SUM(B180:B310)</f>
        <v>0</v>
      </c>
      <c r="C311" s="212">
        <f t="shared" si="207"/>
        <v>0</v>
      </c>
      <c r="D311" s="212">
        <f t="shared" si="207"/>
        <v>0</v>
      </c>
      <c r="E311" s="212">
        <f t="shared" si="207"/>
        <v>0</v>
      </c>
      <c r="F311" s="212">
        <f t="shared" si="207"/>
        <v>0</v>
      </c>
      <c r="G311" s="212">
        <f t="shared" si="207"/>
        <v>0</v>
      </c>
      <c r="H311" s="212">
        <f t="shared" si="207"/>
        <v>0</v>
      </c>
      <c r="I311" s="212">
        <f t="shared" si="207"/>
        <v>0</v>
      </c>
      <c r="J311" s="212">
        <f t="shared" si="207"/>
        <v>0</v>
      </c>
      <c r="K311" s="212">
        <f t="shared" si="207"/>
        <v>0</v>
      </c>
      <c r="L311" s="212">
        <f t="shared" si="207"/>
        <v>0</v>
      </c>
      <c r="M311" s="212">
        <f t="shared" si="207"/>
        <v>0</v>
      </c>
      <c r="N311" s="212">
        <f t="shared" si="207"/>
        <v>0</v>
      </c>
      <c r="O311" s="212">
        <f t="shared" si="207"/>
        <v>0</v>
      </c>
      <c r="P311" s="212">
        <f t="shared" si="207"/>
        <v>0</v>
      </c>
      <c r="Q311" s="212">
        <f t="shared" si="207"/>
        <v>0</v>
      </c>
      <c r="R311" s="212">
        <f t="shared" si="207"/>
        <v>0</v>
      </c>
      <c r="S311" s="212">
        <f t="shared" ref="S311:T311" si="208">SUM(S180:S310)</f>
        <v>0</v>
      </c>
      <c r="T311" s="212">
        <f t="shared" si="208"/>
        <v>0</v>
      </c>
      <c r="U311" s="212">
        <f t="shared" ref="U311:V311" si="209">SUM(U180:U310)</f>
        <v>0</v>
      </c>
      <c r="V311" s="212">
        <f t="shared" si="209"/>
        <v>0</v>
      </c>
      <c r="W311" s="212">
        <f t="shared" ref="W311:X311" si="210">SUM(W180:W310)</f>
        <v>0</v>
      </c>
      <c r="X311" s="212">
        <f t="shared" si="210"/>
        <v>0</v>
      </c>
      <c r="Y311" s="212">
        <f t="shared" ref="Y311:Z311" si="211">SUM(Y180:Y310)</f>
        <v>0</v>
      </c>
      <c r="Z311" s="212">
        <f t="shared" si="211"/>
        <v>0</v>
      </c>
      <c r="AA311" s="212">
        <f t="shared" si="207"/>
        <v>0</v>
      </c>
      <c r="AB311" s="212">
        <f t="shared" si="207"/>
        <v>0</v>
      </c>
      <c r="AC311" s="212">
        <f t="shared" si="207"/>
        <v>0</v>
      </c>
      <c r="AD311" s="212">
        <f t="shared" si="207"/>
        <v>0</v>
      </c>
      <c r="AE311" s="212">
        <f t="shared" si="207"/>
        <v>0</v>
      </c>
      <c r="AF311" s="213">
        <f t="shared" si="207"/>
        <v>0</v>
      </c>
      <c r="AG311" s="214">
        <f t="shared" si="207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212">B313</f>
        <v>0</v>
      </c>
      <c r="D313" s="181">
        <f t="shared" si="212"/>
        <v>0</v>
      </c>
      <c r="E313" s="181">
        <f t="shared" si="212"/>
        <v>0</v>
      </c>
      <c r="F313" s="181">
        <f t="shared" si="212"/>
        <v>0</v>
      </c>
      <c r="G313" s="181">
        <f t="shared" si="212"/>
        <v>0</v>
      </c>
      <c r="H313" s="181">
        <f t="shared" si="212"/>
        <v>0</v>
      </c>
      <c r="I313" s="181">
        <f t="shared" si="212"/>
        <v>0</v>
      </c>
      <c r="J313" s="181">
        <f t="shared" si="212"/>
        <v>0</v>
      </c>
      <c r="K313" s="181">
        <f t="shared" si="212"/>
        <v>0</v>
      </c>
      <c r="L313" s="181">
        <f t="shared" si="212"/>
        <v>0</v>
      </c>
      <c r="M313" s="181">
        <f t="shared" si="212"/>
        <v>0</v>
      </c>
      <c r="N313" s="181">
        <f t="shared" si="212"/>
        <v>0</v>
      </c>
      <c r="O313" s="181">
        <f t="shared" si="212"/>
        <v>0</v>
      </c>
      <c r="P313" s="181">
        <f t="shared" si="212"/>
        <v>0</v>
      </c>
      <c r="Q313" s="181">
        <f t="shared" si="212"/>
        <v>0</v>
      </c>
      <c r="R313" s="181">
        <f t="shared" si="212"/>
        <v>0</v>
      </c>
      <c r="S313" s="181">
        <f t="shared" ref="S313:Z328" si="213">R313</f>
        <v>0</v>
      </c>
      <c r="T313" s="181">
        <f t="shared" si="213"/>
        <v>0</v>
      </c>
      <c r="U313" s="181">
        <f t="shared" si="213"/>
        <v>0</v>
      </c>
      <c r="V313" s="181">
        <f t="shared" si="213"/>
        <v>0</v>
      </c>
      <c r="W313" s="181">
        <f t="shared" si="213"/>
        <v>0</v>
      </c>
      <c r="X313" s="181">
        <f t="shared" si="213"/>
        <v>0</v>
      </c>
      <c r="Y313" s="181">
        <f t="shared" si="213"/>
        <v>0</v>
      </c>
      <c r="Z313" s="181">
        <f t="shared" si="213"/>
        <v>0</v>
      </c>
      <c r="AA313" s="181">
        <f t="shared" ref="S313:AF334" si="214">Z313</f>
        <v>0</v>
      </c>
      <c r="AB313" s="181">
        <f t="shared" si="214"/>
        <v>0</v>
      </c>
      <c r="AC313" s="181">
        <f t="shared" si="214"/>
        <v>0</v>
      </c>
      <c r="AD313" s="181">
        <f t="shared" si="214"/>
        <v>0</v>
      </c>
      <c r="AE313" s="181">
        <f t="shared" si="214"/>
        <v>0</v>
      </c>
      <c r="AF313" s="194">
        <f t="shared" si="214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212"/>
        <v>0</v>
      </c>
      <c r="D314" s="183">
        <f t="shared" si="212"/>
        <v>0</v>
      </c>
      <c r="E314" s="183">
        <f t="shared" si="212"/>
        <v>0</v>
      </c>
      <c r="F314" s="183">
        <f t="shared" si="212"/>
        <v>0</v>
      </c>
      <c r="G314" s="183">
        <f t="shared" si="212"/>
        <v>0</v>
      </c>
      <c r="H314" s="183">
        <f t="shared" si="212"/>
        <v>0</v>
      </c>
      <c r="I314" s="183">
        <f t="shared" si="212"/>
        <v>0</v>
      </c>
      <c r="J314" s="183">
        <f t="shared" si="212"/>
        <v>0</v>
      </c>
      <c r="K314" s="183">
        <f t="shared" si="212"/>
        <v>0</v>
      </c>
      <c r="L314" s="183">
        <f t="shared" si="212"/>
        <v>0</v>
      </c>
      <c r="M314" s="183">
        <f t="shared" si="212"/>
        <v>0</v>
      </c>
      <c r="N314" s="183">
        <f t="shared" si="212"/>
        <v>0</v>
      </c>
      <c r="O314" s="183">
        <f t="shared" si="212"/>
        <v>0</v>
      </c>
      <c r="P314" s="183">
        <f t="shared" si="212"/>
        <v>0</v>
      </c>
      <c r="Q314" s="183">
        <f t="shared" si="212"/>
        <v>0</v>
      </c>
      <c r="R314" s="183">
        <f t="shared" si="212"/>
        <v>0</v>
      </c>
      <c r="S314" s="183">
        <f t="shared" si="213"/>
        <v>0</v>
      </c>
      <c r="T314" s="183">
        <f t="shared" si="213"/>
        <v>0</v>
      </c>
      <c r="U314" s="183">
        <f t="shared" si="213"/>
        <v>0</v>
      </c>
      <c r="V314" s="183">
        <f t="shared" si="213"/>
        <v>0</v>
      </c>
      <c r="W314" s="183">
        <f t="shared" si="213"/>
        <v>0</v>
      </c>
      <c r="X314" s="183">
        <f t="shared" si="213"/>
        <v>0</v>
      </c>
      <c r="Y314" s="183">
        <f t="shared" si="213"/>
        <v>0</v>
      </c>
      <c r="Z314" s="183">
        <f t="shared" si="213"/>
        <v>0</v>
      </c>
      <c r="AA314" s="183">
        <f t="shared" si="214"/>
        <v>0</v>
      </c>
      <c r="AB314" s="183">
        <f t="shared" si="214"/>
        <v>0</v>
      </c>
      <c r="AC314" s="183">
        <f t="shared" si="214"/>
        <v>0</v>
      </c>
      <c r="AD314" s="183">
        <f t="shared" si="214"/>
        <v>0</v>
      </c>
      <c r="AE314" s="183">
        <f t="shared" si="214"/>
        <v>0</v>
      </c>
      <c r="AF314" s="196">
        <f t="shared" si="214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212"/>
        <v>0</v>
      </c>
      <c r="D315" s="183">
        <f t="shared" si="212"/>
        <v>0</v>
      </c>
      <c r="E315" s="183">
        <f t="shared" si="212"/>
        <v>0</v>
      </c>
      <c r="F315" s="183">
        <f t="shared" si="212"/>
        <v>0</v>
      </c>
      <c r="G315" s="183">
        <f t="shared" si="212"/>
        <v>0</v>
      </c>
      <c r="H315" s="183">
        <f t="shared" si="212"/>
        <v>0</v>
      </c>
      <c r="I315" s="183">
        <f t="shared" si="212"/>
        <v>0</v>
      </c>
      <c r="J315" s="183">
        <f t="shared" si="212"/>
        <v>0</v>
      </c>
      <c r="K315" s="183">
        <f t="shared" si="212"/>
        <v>0</v>
      </c>
      <c r="L315" s="183">
        <f t="shared" si="212"/>
        <v>0</v>
      </c>
      <c r="M315" s="183">
        <f t="shared" si="212"/>
        <v>0</v>
      </c>
      <c r="N315" s="183">
        <f t="shared" si="212"/>
        <v>0</v>
      </c>
      <c r="O315" s="183">
        <f t="shared" si="212"/>
        <v>0</v>
      </c>
      <c r="P315" s="183">
        <f t="shared" si="212"/>
        <v>0</v>
      </c>
      <c r="Q315" s="183">
        <f t="shared" si="212"/>
        <v>0</v>
      </c>
      <c r="R315" s="183">
        <f t="shared" si="212"/>
        <v>0</v>
      </c>
      <c r="S315" s="183">
        <f t="shared" si="213"/>
        <v>0</v>
      </c>
      <c r="T315" s="183">
        <f t="shared" si="213"/>
        <v>0</v>
      </c>
      <c r="U315" s="183">
        <f t="shared" si="213"/>
        <v>0</v>
      </c>
      <c r="V315" s="183">
        <f t="shared" si="213"/>
        <v>0</v>
      </c>
      <c r="W315" s="183">
        <f t="shared" si="213"/>
        <v>0</v>
      </c>
      <c r="X315" s="183">
        <f t="shared" si="213"/>
        <v>0</v>
      </c>
      <c r="Y315" s="183">
        <f t="shared" si="213"/>
        <v>0</v>
      </c>
      <c r="Z315" s="183">
        <f t="shared" si="213"/>
        <v>0</v>
      </c>
      <c r="AA315" s="183">
        <f t="shared" si="214"/>
        <v>0</v>
      </c>
      <c r="AB315" s="183">
        <f t="shared" si="214"/>
        <v>0</v>
      </c>
      <c r="AC315" s="183">
        <f t="shared" si="214"/>
        <v>0</v>
      </c>
      <c r="AD315" s="183">
        <f t="shared" si="214"/>
        <v>0</v>
      </c>
      <c r="AE315" s="183">
        <f t="shared" si="214"/>
        <v>0</v>
      </c>
      <c r="AF315" s="196">
        <f t="shared" si="214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212"/>
        <v>0</v>
      </c>
      <c r="D316" s="183">
        <f t="shared" si="212"/>
        <v>0</v>
      </c>
      <c r="E316" s="183">
        <f t="shared" si="212"/>
        <v>0</v>
      </c>
      <c r="F316" s="183">
        <f t="shared" si="212"/>
        <v>0</v>
      </c>
      <c r="G316" s="183">
        <f t="shared" si="212"/>
        <v>0</v>
      </c>
      <c r="H316" s="183">
        <f t="shared" si="212"/>
        <v>0</v>
      </c>
      <c r="I316" s="183">
        <f t="shared" si="212"/>
        <v>0</v>
      </c>
      <c r="J316" s="183">
        <f t="shared" si="212"/>
        <v>0</v>
      </c>
      <c r="K316" s="183">
        <f t="shared" si="212"/>
        <v>0</v>
      </c>
      <c r="L316" s="183">
        <f t="shared" si="212"/>
        <v>0</v>
      </c>
      <c r="M316" s="183">
        <f t="shared" si="212"/>
        <v>0</v>
      </c>
      <c r="N316" s="183">
        <f t="shared" si="212"/>
        <v>0</v>
      </c>
      <c r="O316" s="183">
        <f t="shared" si="212"/>
        <v>0</v>
      </c>
      <c r="P316" s="183">
        <f t="shared" si="212"/>
        <v>0</v>
      </c>
      <c r="Q316" s="183">
        <f t="shared" si="212"/>
        <v>0</v>
      </c>
      <c r="R316" s="183">
        <f t="shared" si="212"/>
        <v>0</v>
      </c>
      <c r="S316" s="183">
        <f t="shared" si="213"/>
        <v>0</v>
      </c>
      <c r="T316" s="183">
        <f t="shared" si="213"/>
        <v>0</v>
      </c>
      <c r="U316" s="183">
        <f t="shared" si="213"/>
        <v>0</v>
      </c>
      <c r="V316" s="183">
        <f t="shared" si="213"/>
        <v>0</v>
      </c>
      <c r="W316" s="183">
        <f t="shared" si="213"/>
        <v>0</v>
      </c>
      <c r="X316" s="183">
        <f t="shared" si="213"/>
        <v>0</v>
      </c>
      <c r="Y316" s="183">
        <f t="shared" si="213"/>
        <v>0</v>
      </c>
      <c r="Z316" s="183">
        <f t="shared" si="213"/>
        <v>0</v>
      </c>
      <c r="AA316" s="183">
        <f t="shared" si="214"/>
        <v>0</v>
      </c>
      <c r="AB316" s="183">
        <f t="shared" si="214"/>
        <v>0</v>
      </c>
      <c r="AC316" s="183">
        <f t="shared" si="214"/>
        <v>0</v>
      </c>
      <c r="AD316" s="183">
        <f t="shared" si="214"/>
        <v>0</v>
      </c>
      <c r="AE316" s="183">
        <f t="shared" si="214"/>
        <v>0</v>
      </c>
      <c r="AF316" s="196">
        <f t="shared" si="214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212"/>
        <v>0</v>
      </c>
      <c r="D317" s="183">
        <f t="shared" si="212"/>
        <v>0</v>
      </c>
      <c r="E317" s="183">
        <f t="shared" si="212"/>
        <v>0</v>
      </c>
      <c r="F317" s="183">
        <f t="shared" si="212"/>
        <v>0</v>
      </c>
      <c r="G317" s="183">
        <f t="shared" si="212"/>
        <v>0</v>
      </c>
      <c r="H317" s="183">
        <f t="shared" si="212"/>
        <v>0</v>
      </c>
      <c r="I317" s="183">
        <f t="shared" si="212"/>
        <v>0</v>
      </c>
      <c r="J317" s="183">
        <f t="shared" si="212"/>
        <v>0</v>
      </c>
      <c r="K317" s="183">
        <f t="shared" si="212"/>
        <v>0</v>
      </c>
      <c r="L317" s="183">
        <f t="shared" si="212"/>
        <v>0</v>
      </c>
      <c r="M317" s="183">
        <f t="shared" si="212"/>
        <v>0</v>
      </c>
      <c r="N317" s="183">
        <f t="shared" si="212"/>
        <v>0</v>
      </c>
      <c r="O317" s="183">
        <f t="shared" si="212"/>
        <v>0</v>
      </c>
      <c r="P317" s="183">
        <f t="shared" si="212"/>
        <v>0</v>
      </c>
      <c r="Q317" s="183">
        <f t="shared" si="212"/>
        <v>0</v>
      </c>
      <c r="R317" s="183">
        <f t="shared" si="212"/>
        <v>0</v>
      </c>
      <c r="S317" s="183">
        <f t="shared" si="213"/>
        <v>0</v>
      </c>
      <c r="T317" s="183">
        <f t="shared" si="213"/>
        <v>0</v>
      </c>
      <c r="U317" s="183">
        <f t="shared" si="213"/>
        <v>0</v>
      </c>
      <c r="V317" s="183">
        <f t="shared" si="213"/>
        <v>0</v>
      </c>
      <c r="W317" s="183">
        <f t="shared" si="213"/>
        <v>0</v>
      </c>
      <c r="X317" s="183">
        <f t="shared" si="213"/>
        <v>0</v>
      </c>
      <c r="Y317" s="183">
        <f t="shared" si="213"/>
        <v>0</v>
      </c>
      <c r="Z317" s="183">
        <f t="shared" si="213"/>
        <v>0</v>
      </c>
      <c r="AA317" s="183">
        <f t="shared" si="214"/>
        <v>0</v>
      </c>
      <c r="AB317" s="183">
        <f t="shared" si="214"/>
        <v>0</v>
      </c>
      <c r="AC317" s="183">
        <f t="shared" si="214"/>
        <v>0</v>
      </c>
      <c r="AD317" s="183">
        <f t="shared" si="214"/>
        <v>0</v>
      </c>
      <c r="AE317" s="183">
        <f t="shared" si="214"/>
        <v>0</v>
      </c>
      <c r="AF317" s="196">
        <f t="shared" si="214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212"/>
        <v>0</v>
      </c>
      <c r="D318" s="183">
        <f t="shared" si="212"/>
        <v>0</v>
      </c>
      <c r="E318" s="183">
        <f t="shared" si="212"/>
        <v>0</v>
      </c>
      <c r="F318" s="183">
        <f t="shared" si="212"/>
        <v>0</v>
      </c>
      <c r="G318" s="183">
        <f t="shared" si="212"/>
        <v>0</v>
      </c>
      <c r="H318" s="183">
        <f t="shared" si="212"/>
        <v>0</v>
      </c>
      <c r="I318" s="183">
        <f t="shared" si="212"/>
        <v>0</v>
      </c>
      <c r="J318" s="183">
        <f t="shared" si="212"/>
        <v>0</v>
      </c>
      <c r="K318" s="183">
        <f t="shared" si="212"/>
        <v>0</v>
      </c>
      <c r="L318" s="183">
        <f t="shared" si="212"/>
        <v>0</v>
      </c>
      <c r="M318" s="183">
        <f t="shared" si="212"/>
        <v>0</v>
      </c>
      <c r="N318" s="183">
        <f t="shared" si="212"/>
        <v>0</v>
      </c>
      <c r="O318" s="183">
        <f t="shared" si="212"/>
        <v>0</v>
      </c>
      <c r="P318" s="183">
        <f t="shared" si="212"/>
        <v>0</v>
      </c>
      <c r="Q318" s="183">
        <f t="shared" si="212"/>
        <v>0</v>
      </c>
      <c r="R318" s="183">
        <f t="shared" si="212"/>
        <v>0</v>
      </c>
      <c r="S318" s="183">
        <f t="shared" si="213"/>
        <v>0</v>
      </c>
      <c r="T318" s="183">
        <f t="shared" si="213"/>
        <v>0</v>
      </c>
      <c r="U318" s="183">
        <f t="shared" si="213"/>
        <v>0</v>
      </c>
      <c r="V318" s="183">
        <f t="shared" si="213"/>
        <v>0</v>
      </c>
      <c r="W318" s="183">
        <f t="shared" si="213"/>
        <v>0</v>
      </c>
      <c r="X318" s="183">
        <f t="shared" si="213"/>
        <v>0</v>
      </c>
      <c r="Y318" s="183">
        <f t="shared" si="213"/>
        <v>0</v>
      </c>
      <c r="Z318" s="183">
        <f t="shared" si="213"/>
        <v>0</v>
      </c>
      <c r="AA318" s="183">
        <f t="shared" si="214"/>
        <v>0</v>
      </c>
      <c r="AB318" s="183">
        <f t="shared" si="214"/>
        <v>0</v>
      </c>
      <c r="AC318" s="183">
        <f t="shared" si="214"/>
        <v>0</v>
      </c>
      <c r="AD318" s="183">
        <f t="shared" si="214"/>
        <v>0</v>
      </c>
      <c r="AE318" s="183">
        <f t="shared" si="214"/>
        <v>0</v>
      </c>
      <c r="AF318" s="196">
        <f t="shared" si="214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212"/>
        <v>0</v>
      </c>
      <c r="D319" s="183">
        <f t="shared" si="212"/>
        <v>0</v>
      </c>
      <c r="E319" s="183">
        <f t="shared" si="212"/>
        <v>0</v>
      </c>
      <c r="F319" s="183">
        <f t="shared" si="212"/>
        <v>0</v>
      </c>
      <c r="G319" s="183">
        <f t="shared" si="212"/>
        <v>0</v>
      </c>
      <c r="H319" s="183">
        <f t="shared" si="212"/>
        <v>0</v>
      </c>
      <c r="I319" s="183">
        <f t="shared" si="212"/>
        <v>0</v>
      </c>
      <c r="J319" s="183">
        <f t="shared" si="212"/>
        <v>0</v>
      </c>
      <c r="K319" s="183">
        <f t="shared" si="212"/>
        <v>0</v>
      </c>
      <c r="L319" s="183">
        <f t="shared" si="212"/>
        <v>0</v>
      </c>
      <c r="M319" s="183">
        <f t="shared" si="212"/>
        <v>0</v>
      </c>
      <c r="N319" s="183">
        <f t="shared" si="212"/>
        <v>0</v>
      </c>
      <c r="O319" s="183">
        <f t="shared" si="212"/>
        <v>0</v>
      </c>
      <c r="P319" s="183">
        <f t="shared" si="212"/>
        <v>0</v>
      </c>
      <c r="Q319" s="183">
        <f t="shared" si="212"/>
        <v>0</v>
      </c>
      <c r="R319" s="183">
        <f t="shared" si="212"/>
        <v>0</v>
      </c>
      <c r="S319" s="183">
        <f t="shared" si="213"/>
        <v>0</v>
      </c>
      <c r="T319" s="183">
        <f t="shared" si="213"/>
        <v>0</v>
      </c>
      <c r="U319" s="183">
        <f t="shared" si="213"/>
        <v>0</v>
      </c>
      <c r="V319" s="183">
        <f t="shared" si="213"/>
        <v>0</v>
      </c>
      <c r="W319" s="183">
        <f t="shared" si="213"/>
        <v>0</v>
      </c>
      <c r="X319" s="183">
        <f t="shared" si="213"/>
        <v>0</v>
      </c>
      <c r="Y319" s="183">
        <f t="shared" si="213"/>
        <v>0</v>
      </c>
      <c r="Z319" s="183">
        <f t="shared" si="213"/>
        <v>0</v>
      </c>
      <c r="AA319" s="183">
        <f t="shared" si="214"/>
        <v>0</v>
      </c>
      <c r="AB319" s="183">
        <f t="shared" si="214"/>
        <v>0</v>
      </c>
      <c r="AC319" s="183">
        <f t="shared" si="214"/>
        <v>0</v>
      </c>
      <c r="AD319" s="183">
        <f t="shared" si="214"/>
        <v>0</v>
      </c>
      <c r="AE319" s="183">
        <f t="shared" si="214"/>
        <v>0</v>
      </c>
      <c r="AF319" s="196">
        <f t="shared" si="214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212"/>
        <v>0</v>
      </c>
      <c r="D320" s="183">
        <f t="shared" si="212"/>
        <v>0</v>
      </c>
      <c r="E320" s="183">
        <f t="shared" si="212"/>
        <v>0</v>
      </c>
      <c r="F320" s="183">
        <f t="shared" si="212"/>
        <v>0</v>
      </c>
      <c r="G320" s="183">
        <f t="shared" si="212"/>
        <v>0</v>
      </c>
      <c r="H320" s="183">
        <f t="shared" si="212"/>
        <v>0</v>
      </c>
      <c r="I320" s="183">
        <f t="shared" si="212"/>
        <v>0</v>
      </c>
      <c r="J320" s="183">
        <f t="shared" si="212"/>
        <v>0</v>
      </c>
      <c r="K320" s="183">
        <f t="shared" si="212"/>
        <v>0</v>
      </c>
      <c r="L320" s="183">
        <f t="shared" si="212"/>
        <v>0</v>
      </c>
      <c r="M320" s="183">
        <f t="shared" si="212"/>
        <v>0</v>
      </c>
      <c r="N320" s="183">
        <f t="shared" si="212"/>
        <v>0</v>
      </c>
      <c r="O320" s="183">
        <f t="shared" si="212"/>
        <v>0</v>
      </c>
      <c r="P320" s="183">
        <f t="shared" si="212"/>
        <v>0</v>
      </c>
      <c r="Q320" s="183">
        <f t="shared" si="212"/>
        <v>0</v>
      </c>
      <c r="R320" s="183">
        <f t="shared" si="212"/>
        <v>0</v>
      </c>
      <c r="S320" s="183">
        <f t="shared" si="213"/>
        <v>0</v>
      </c>
      <c r="T320" s="183">
        <f t="shared" si="213"/>
        <v>0</v>
      </c>
      <c r="U320" s="183">
        <f t="shared" si="213"/>
        <v>0</v>
      </c>
      <c r="V320" s="183">
        <f t="shared" si="213"/>
        <v>0</v>
      </c>
      <c r="W320" s="183">
        <f t="shared" si="213"/>
        <v>0</v>
      </c>
      <c r="X320" s="183">
        <f t="shared" si="213"/>
        <v>0</v>
      </c>
      <c r="Y320" s="183">
        <f t="shared" si="213"/>
        <v>0</v>
      </c>
      <c r="Z320" s="183">
        <f t="shared" si="213"/>
        <v>0</v>
      </c>
      <c r="AA320" s="183">
        <f t="shared" si="214"/>
        <v>0</v>
      </c>
      <c r="AB320" s="183">
        <f t="shared" si="214"/>
        <v>0</v>
      </c>
      <c r="AC320" s="183">
        <f t="shared" si="214"/>
        <v>0</v>
      </c>
      <c r="AD320" s="183">
        <f t="shared" si="214"/>
        <v>0</v>
      </c>
      <c r="AE320" s="183">
        <f t="shared" si="214"/>
        <v>0</v>
      </c>
      <c r="AF320" s="196">
        <f t="shared" si="214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212"/>
        <v>0</v>
      </c>
      <c r="D321" s="183">
        <f t="shared" si="212"/>
        <v>0</v>
      </c>
      <c r="E321" s="183">
        <f t="shared" si="212"/>
        <v>0</v>
      </c>
      <c r="F321" s="183">
        <f t="shared" si="212"/>
        <v>0</v>
      </c>
      <c r="G321" s="183">
        <f t="shared" si="212"/>
        <v>0</v>
      </c>
      <c r="H321" s="183">
        <f t="shared" si="212"/>
        <v>0</v>
      </c>
      <c r="I321" s="183">
        <f t="shared" si="212"/>
        <v>0</v>
      </c>
      <c r="J321" s="183">
        <f t="shared" si="212"/>
        <v>0</v>
      </c>
      <c r="K321" s="183">
        <f t="shared" si="212"/>
        <v>0</v>
      </c>
      <c r="L321" s="183">
        <f t="shared" si="212"/>
        <v>0</v>
      </c>
      <c r="M321" s="183">
        <f t="shared" si="212"/>
        <v>0</v>
      </c>
      <c r="N321" s="183">
        <f t="shared" si="212"/>
        <v>0</v>
      </c>
      <c r="O321" s="183">
        <f t="shared" si="212"/>
        <v>0</v>
      </c>
      <c r="P321" s="183">
        <f t="shared" si="212"/>
        <v>0</v>
      </c>
      <c r="Q321" s="183">
        <f t="shared" si="212"/>
        <v>0</v>
      </c>
      <c r="R321" s="183">
        <f t="shared" si="212"/>
        <v>0</v>
      </c>
      <c r="S321" s="183">
        <f t="shared" si="213"/>
        <v>0</v>
      </c>
      <c r="T321" s="183">
        <f t="shared" si="213"/>
        <v>0</v>
      </c>
      <c r="U321" s="183">
        <f t="shared" si="213"/>
        <v>0</v>
      </c>
      <c r="V321" s="183">
        <f t="shared" si="213"/>
        <v>0</v>
      </c>
      <c r="W321" s="183">
        <f t="shared" si="213"/>
        <v>0</v>
      </c>
      <c r="X321" s="183">
        <f t="shared" si="213"/>
        <v>0</v>
      </c>
      <c r="Y321" s="183">
        <f t="shared" si="213"/>
        <v>0</v>
      </c>
      <c r="Z321" s="183">
        <f t="shared" si="213"/>
        <v>0</v>
      </c>
      <c r="AA321" s="183">
        <f t="shared" si="214"/>
        <v>0</v>
      </c>
      <c r="AB321" s="183">
        <f t="shared" si="214"/>
        <v>0</v>
      </c>
      <c r="AC321" s="183">
        <f t="shared" si="214"/>
        <v>0</v>
      </c>
      <c r="AD321" s="183">
        <f t="shared" si="214"/>
        <v>0</v>
      </c>
      <c r="AE321" s="183">
        <f t="shared" si="214"/>
        <v>0</v>
      </c>
      <c r="AF321" s="196">
        <f t="shared" si="214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212"/>
        <v>0</v>
      </c>
      <c r="D322" s="183">
        <f t="shared" si="212"/>
        <v>0</v>
      </c>
      <c r="E322" s="183">
        <f t="shared" si="212"/>
        <v>0</v>
      </c>
      <c r="F322" s="183">
        <f t="shared" si="212"/>
        <v>0</v>
      </c>
      <c r="G322" s="183">
        <f t="shared" si="212"/>
        <v>0</v>
      </c>
      <c r="H322" s="183">
        <f t="shared" si="212"/>
        <v>0</v>
      </c>
      <c r="I322" s="183">
        <f t="shared" si="212"/>
        <v>0</v>
      </c>
      <c r="J322" s="183">
        <f t="shared" si="212"/>
        <v>0</v>
      </c>
      <c r="K322" s="183">
        <f t="shared" si="212"/>
        <v>0</v>
      </c>
      <c r="L322" s="183">
        <f t="shared" si="212"/>
        <v>0</v>
      </c>
      <c r="M322" s="183">
        <f t="shared" si="212"/>
        <v>0</v>
      </c>
      <c r="N322" s="183">
        <f t="shared" si="212"/>
        <v>0</v>
      </c>
      <c r="O322" s="183">
        <f t="shared" si="212"/>
        <v>0</v>
      </c>
      <c r="P322" s="183">
        <f t="shared" si="212"/>
        <v>0</v>
      </c>
      <c r="Q322" s="183">
        <f t="shared" si="212"/>
        <v>0</v>
      </c>
      <c r="R322" s="183">
        <f t="shared" si="212"/>
        <v>0</v>
      </c>
      <c r="S322" s="183">
        <f t="shared" si="213"/>
        <v>0</v>
      </c>
      <c r="T322" s="183">
        <f t="shared" si="213"/>
        <v>0</v>
      </c>
      <c r="U322" s="183">
        <f t="shared" si="213"/>
        <v>0</v>
      </c>
      <c r="V322" s="183">
        <f t="shared" si="213"/>
        <v>0</v>
      </c>
      <c r="W322" s="183">
        <f t="shared" si="213"/>
        <v>0</v>
      </c>
      <c r="X322" s="183">
        <f t="shared" si="213"/>
        <v>0</v>
      </c>
      <c r="Y322" s="183">
        <f t="shared" si="213"/>
        <v>0</v>
      </c>
      <c r="Z322" s="183">
        <f t="shared" si="213"/>
        <v>0</v>
      </c>
      <c r="AA322" s="183">
        <f t="shared" si="214"/>
        <v>0</v>
      </c>
      <c r="AB322" s="183">
        <f t="shared" si="214"/>
        <v>0</v>
      </c>
      <c r="AC322" s="183">
        <f t="shared" si="214"/>
        <v>0</v>
      </c>
      <c r="AD322" s="183">
        <f t="shared" si="214"/>
        <v>0</v>
      </c>
      <c r="AE322" s="183">
        <f t="shared" si="214"/>
        <v>0</v>
      </c>
      <c r="AF322" s="196">
        <f t="shared" si="214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212"/>
        <v>0</v>
      </c>
      <c r="D323" s="183">
        <f t="shared" si="212"/>
        <v>0</v>
      </c>
      <c r="E323" s="183">
        <f t="shared" si="212"/>
        <v>0</v>
      </c>
      <c r="F323" s="183">
        <f t="shared" si="212"/>
        <v>0</v>
      </c>
      <c r="G323" s="183">
        <f t="shared" si="212"/>
        <v>0</v>
      </c>
      <c r="H323" s="183">
        <f t="shared" si="212"/>
        <v>0</v>
      </c>
      <c r="I323" s="183">
        <f t="shared" si="212"/>
        <v>0</v>
      </c>
      <c r="J323" s="183">
        <f t="shared" si="212"/>
        <v>0</v>
      </c>
      <c r="K323" s="183">
        <f t="shared" si="212"/>
        <v>0</v>
      </c>
      <c r="L323" s="183">
        <f t="shared" si="212"/>
        <v>0</v>
      </c>
      <c r="M323" s="183">
        <f t="shared" si="212"/>
        <v>0</v>
      </c>
      <c r="N323" s="183">
        <f t="shared" si="212"/>
        <v>0</v>
      </c>
      <c r="O323" s="183">
        <f t="shared" si="212"/>
        <v>0</v>
      </c>
      <c r="P323" s="183">
        <f t="shared" si="212"/>
        <v>0</v>
      </c>
      <c r="Q323" s="183">
        <f t="shared" si="212"/>
        <v>0</v>
      </c>
      <c r="R323" s="183">
        <f t="shared" si="212"/>
        <v>0</v>
      </c>
      <c r="S323" s="183">
        <f t="shared" si="213"/>
        <v>0</v>
      </c>
      <c r="T323" s="183">
        <f t="shared" si="213"/>
        <v>0</v>
      </c>
      <c r="U323" s="183">
        <f t="shared" si="213"/>
        <v>0</v>
      </c>
      <c r="V323" s="183">
        <f t="shared" si="213"/>
        <v>0</v>
      </c>
      <c r="W323" s="183">
        <f t="shared" si="213"/>
        <v>0</v>
      </c>
      <c r="X323" s="183">
        <f t="shared" si="213"/>
        <v>0</v>
      </c>
      <c r="Y323" s="183">
        <f t="shared" si="213"/>
        <v>0</v>
      </c>
      <c r="Z323" s="183">
        <f t="shared" si="213"/>
        <v>0</v>
      </c>
      <c r="AA323" s="183">
        <f t="shared" si="214"/>
        <v>0</v>
      </c>
      <c r="AB323" s="183">
        <f t="shared" si="214"/>
        <v>0</v>
      </c>
      <c r="AC323" s="183">
        <f t="shared" si="214"/>
        <v>0</v>
      </c>
      <c r="AD323" s="183">
        <f t="shared" si="214"/>
        <v>0</v>
      </c>
      <c r="AE323" s="183">
        <f t="shared" si="214"/>
        <v>0</v>
      </c>
      <c r="AF323" s="196">
        <f t="shared" si="214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212"/>
        <v>0</v>
      </c>
      <c r="D324" s="183">
        <f t="shared" si="212"/>
        <v>0</v>
      </c>
      <c r="E324" s="183">
        <f t="shared" si="212"/>
        <v>0</v>
      </c>
      <c r="F324" s="183">
        <f t="shared" si="212"/>
        <v>0</v>
      </c>
      <c r="G324" s="183">
        <f t="shared" si="212"/>
        <v>0</v>
      </c>
      <c r="H324" s="183">
        <f t="shared" si="212"/>
        <v>0</v>
      </c>
      <c r="I324" s="183">
        <f t="shared" si="212"/>
        <v>0</v>
      </c>
      <c r="J324" s="183">
        <f t="shared" si="212"/>
        <v>0</v>
      </c>
      <c r="K324" s="183">
        <f t="shared" si="212"/>
        <v>0</v>
      </c>
      <c r="L324" s="183">
        <f t="shared" si="212"/>
        <v>0</v>
      </c>
      <c r="M324" s="183">
        <f t="shared" si="212"/>
        <v>0</v>
      </c>
      <c r="N324" s="183">
        <f t="shared" si="212"/>
        <v>0</v>
      </c>
      <c r="O324" s="183">
        <f t="shared" si="212"/>
        <v>0</v>
      </c>
      <c r="P324" s="183">
        <f t="shared" si="212"/>
        <v>0</v>
      </c>
      <c r="Q324" s="183">
        <f t="shared" si="212"/>
        <v>0</v>
      </c>
      <c r="R324" s="183">
        <f t="shared" si="212"/>
        <v>0</v>
      </c>
      <c r="S324" s="183">
        <f t="shared" si="213"/>
        <v>0</v>
      </c>
      <c r="T324" s="183">
        <f t="shared" si="213"/>
        <v>0</v>
      </c>
      <c r="U324" s="183">
        <f t="shared" si="213"/>
        <v>0</v>
      </c>
      <c r="V324" s="183">
        <f t="shared" si="213"/>
        <v>0</v>
      </c>
      <c r="W324" s="183">
        <f t="shared" si="213"/>
        <v>0</v>
      </c>
      <c r="X324" s="183">
        <f t="shared" si="213"/>
        <v>0</v>
      </c>
      <c r="Y324" s="183">
        <f t="shared" si="213"/>
        <v>0</v>
      </c>
      <c r="Z324" s="183">
        <f t="shared" si="213"/>
        <v>0</v>
      </c>
      <c r="AA324" s="183">
        <f t="shared" si="214"/>
        <v>0</v>
      </c>
      <c r="AB324" s="183">
        <f t="shared" si="214"/>
        <v>0</v>
      </c>
      <c r="AC324" s="183">
        <f t="shared" si="214"/>
        <v>0</v>
      </c>
      <c r="AD324" s="183">
        <f t="shared" si="214"/>
        <v>0</v>
      </c>
      <c r="AE324" s="183">
        <f t="shared" si="214"/>
        <v>0</v>
      </c>
      <c r="AF324" s="196">
        <f t="shared" si="214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212"/>
        <v>0</v>
      </c>
      <c r="D325" s="183">
        <f t="shared" si="212"/>
        <v>0</v>
      </c>
      <c r="E325" s="183">
        <f t="shared" si="212"/>
        <v>0</v>
      </c>
      <c r="F325" s="183">
        <f t="shared" si="212"/>
        <v>0</v>
      </c>
      <c r="G325" s="183">
        <f t="shared" si="212"/>
        <v>0</v>
      </c>
      <c r="H325" s="183">
        <f t="shared" si="212"/>
        <v>0</v>
      </c>
      <c r="I325" s="183">
        <f t="shared" si="212"/>
        <v>0</v>
      </c>
      <c r="J325" s="183">
        <f t="shared" si="212"/>
        <v>0</v>
      </c>
      <c r="K325" s="183">
        <f t="shared" si="212"/>
        <v>0</v>
      </c>
      <c r="L325" s="183">
        <f t="shared" si="212"/>
        <v>0</v>
      </c>
      <c r="M325" s="183">
        <f t="shared" si="212"/>
        <v>0</v>
      </c>
      <c r="N325" s="183">
        <f t="shared" si="212"/>
        <v>0</v>
      </c>
      <c r="O325" s="183">
        <f t="shared" si="212"/>
        <v>0</v>
      </c>
      <c r="P325" s="183">
        <f t="shared" si="212"/>
        <v>0</v>
      </c>
      <c r="Q325" s="183">
        <f t="shared" si="212"/>
        <v>0</v>
      </c>
      <c r="R325" s="183">
        <f t="shared" si="212"/>
        <v>0</v>
      </c>
      <c r="S325" s="183">
        <f t="shared" si="213"/>
        <v>0</v>
      </c>
      <c r="T325" s="183">
        <f t="shared" si="213"/>
        <v>0</v>
      </c>
      <c r="U325" s="183">
        <f t="shared" si="213"/>
        <v>0</v>
      </c>
      <c r="V325" s="183">
        <f t="shared" si="213"/>
        <v>0</v>
      </c>
      <c r="W325" s="183">
        <f t="shared" si="213"/>
        <v>0</v>
      </c>
      <c r="X325" s="183">
        <f t="shared" si="213"/>
        <v>0</v>
      </c>
      <c r="Y325" s="183">
        <f t="shared" si="213"/>
        <v>0</v>
      </c>
      <c r="Z325" s="183">
        <f t="shared" si="213"/>
        <v>0</v>
      </c>
      <c r="AA325" s="183">
        <f t="shared" si="214"/>
        <v>0</v>
      </c>
      <c r="AB325" s="183">
        <f t="shared" si="214"/>
        <v>0</v>
      </c>
      <c r="AC325" s="183">
        <f t="shared" si="214"/>
        <v>0</v>
      </c>
      <c r="AD325" s="183">
        <f t="shared" si="214"/>
        <v>0</v>
      </c>
      <c r="AE325" s="183">
        <f t="shared" si="214"/>
        <v>0</v>
      </c>
      <c r="AF325" s="196">
        <f t="shared" si="214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212"/>
        <v>0</v>
      </c>
      <c r="D326" s="183">
        <f t="shared" si="212"/>
        <v>0</v>
      </c>
      <c r="E326" s="183">
        <f t="shared" si="212"/>
        <v>0</v>
      </c>
      <c r="F326" s="183">
        <f t="shared" si="212"/>
        <v>0</v>
      </c>
      <c r="G326" s="183">
        <f t="shared" si="212"/>
        <v>0</v>
      </c>
      <c r="H326" s="183">
        <f t="shared" si="212"/>
        <v>0</v>
      </c>
      <c r="I326" s="183">
        <f t="shared" si="212"/>
        <v>0</v>
      </c>
      <c r="J326" s="183">
        <f t="shared" si="212"/>
        <v>0</v>
      </c>
      <c r="K326" s="183">
        <f t="shared" si="212"/>
        <v>0</v>
      </c>
      <c r="L326" s="183">
        <f t="shared" si="212"/>
        <v>0</v>
      </c>
      <c r="M326" s="183">
        <f t="shared" si="212"/>
        <v>0</v>
      </c>
      <c r="N326" s="183">
        <f t="shared" si="212"/>
        <v>0</v>
      </c>
      <c r="O326" s="183">
        <f t="shared" si="212"/>
        <v>0</v>
      </c>
      <c r="P326" s="183">
        <f t="shared" si="212"/>
        <v>0</v>
      </c>
      <c r="Q326" s="183">
        <f t="shared" si="212"/>
        <v>0</v>
      </c>
      <c r="R326" s="183">
        <f t="shared" si="212"/>
        <v>0</v>
      </c>
      <c r="S326" s="183">
        <f t="shared" si="213"/>
        <v>0</v>
      </c>
      <c r="T326" s="183">
        <f t="shared" si="213"/>
        <v>0</v>
      </c>
      <c r="U326" s="183">
        <f t="shared" si="213"/>
        <v>0</v>
      </c>
      <c r="V326" s="183">
        <f t="shared" si="213"/>
        <v>0</v>
      </c>
      <c r="W326" s="183">
        <f t="shared" si="213"/>
        <v>0</v>
      </c>
      <c r="X326" s="183">
        <f t="shared" si="213"/>
        <v>0</v>
      </c>
      <c r="Y326" s="183">
        <f t="shared" si="213"/>
        <v>0</v>
      </c>
      <c r="Z326" s="183">
        <f t="shared" si="213"/>
        <v>0</v>
      </c>
      <c r="AA326" s="183">
        <f t="shared" si="214"/>
        <v>0</v>
      </c>
      <c r="AB326" s="183">
        <f t="shared" si="214"/>
        <v>0</v>
      </c>
      <c r="AC326" s="183">
        <f t="shared" si="214"/>
        <v>0</v>
      </c>
      <c r="AD326" s="183">
        <f t="shared" si="214"/>
        <v>0</v>
      </c>
      <c r="AE326" s="183">
        <f t="shared" si="214"/>
        <v>0</v>
      </c>
      <c r="AF326" s="196">
        <f t="shared" si="214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212"/>
        <v>0</v>
      </c>
      <c r="D327" s="183">
        <f t="shared" si="212"/>
        <v>0</v>
      </c>
      <c r="E327" s="183">
        <f t="shared" si="212"/>
        <v>0</v>
      </c>
      <c r="F327" s="183">
        <f t="shared" si="212"/>
        <v>0</v>
      </c>
      <c r="G327" s="183">
        <f t="shared" si="212"/>
        <v>0</v>
      </c>
      <c r="H327" s="183">
        <f t="shared" si="212"/>
        <v>0</v>
      </c>
      <c r="I327" s="183">
        <f t="shared" si="212"/>
        <v>0</v>
      </c>
      <c r="J327" s="183">
        <f t="shared" si="212"/>
        <v>0</v>
      </c>
      <c r="K327" s="183">
        <f t="shared" si="212"/>
        <v>0</v>
      </c>
      <c r="L327" s="183">
        <f t="shared" si="212"/>
        <v>0</v>
      </c>
      <c r="M327" s="183">
        <f t="shared" si="212"/>
        <v>0</v>
      </c>
      <c r="N327" s="183">
        <f t="shared" si="212"/>
        <v>0</v>
      </c>
      <c r="O327" s="183">
        <f t="shared" si="212"/>
        <v>0</v>
      </c>
      <c r="P327" s="183">
        <f t="shared" si="212"/>
        <v>0</v>
      </c>
      <c r="Q327" s="183">
        <f t="shared" si="212"/>
        <v>0</v>
      </c>
      <c r="R327" s="183">
        <f t="shared" si="212"/>
        <v>0</v>
      </c>
      <c r="S327" s="183">
        <f t="shared" si="213"/>
        <v>0</v>
      </c>
      <c r="T327" s="183">
        <f t="shared" si="213"/>
        <v>0</v>
      </c>
      <c r="U327" s="183">
        <f t="shared" si="213"/>
        <v>0</v>
      </c>
      <c r="V327" s="183">
        <f t="shared" si="213"/>
        <v>0</v>
      </c>
      <c r="W327" s="183">
        <f t="shared" si="213"/>
        <v>0</v>
      </c>
      <c r="X327" s="183">
        <f t="shared" si="213"/>
        <v>0</v>
      </c>
      <c r="Y327" s="183">
        <f t="shared" si="213"/>
        <v>0</v>
      </c>
      <c r="Z327" s="183">
        <f t="shared" si="213"/>
        <v>0</v>
      </c>
      <c r="AA327" s="183">
        <f t="shared" si="214"/>
        <v>0</v>
      </c>
      <c r="AB327" s="183">
        <f t="shared" si="214"/>
        <v>0</v>
      </c>
      <c r="AC327" s="183">
        <f t="shared" si="214"/>
        <v>0</v>
      </c>
      <c r="AD327" s="183">
        <f t="shared" si="214"/>
        <v>0</v>
      </c>
      <c r="AE327" s="183">
        <f t="shared" si="214"/>
        <v>0</v>
      </c>
      <c r="AF327" s="196">
        <f t="shared" si="214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212"/>
        <v>0</v>
      </c>
      <c r="D328" s="183">
        <f t="shared" si="212"/>
        <v>0</v>
      </c>
      <c r="E328" s="183">
        <f t="shared" si="212"/>
        <v>0</v>
      </c>
      <c r="F328" s="183">
        <f t="shared" si="212"/>
        <v>0</v>
      </c>
      <c r="G328" s="183">
        <f t="shared" si="212"/>
        <v>0</v>
      </c>
      <c r="H328" s="183">
        <f t="shared" si="212"/>
        <v>0</v>
      </c>
      <c r="I328" s="183">
        <f t="shared" si="212"/>
        <v>0</v>
      </c>
      <c r="J328" s="183">
        <f t="shared" si="212"/>
        <v>0</v>
      </c>
      <c r="K328" s="183">
        <f t="shared" si="212"/>
        <v>0</v>
      </c>
      <c r="L328" s="183">
        <f t="shared" si="212"/>
        <v>0</v>
      </c>
      <c r="M328" s="183">
        <f t="shared" si="212"/>
        <v>0</v>
      </c>
      <c r="N328" s="183">
        <f t="shared" si="212"/>
        <v>0</v>
      </c>
      <c r="O328" s="183">
        <f t="shared" si="212"/>
        <v>0</v>
      </c>
      <c r="P328" s="183">
        <f t="shared" si="212"/>
        <v>0</v>
      </c>
      <c r="Q328" s="183">
        <f t="shared" si="212"/>
        <v>0</v>
      </c>
      <c r="R328" s="183">
        <f t="shared" ref="R328:Z328" si="215">Q328</f>
        <v>0</v>
      </c>
      <c r="S328" s="183">
        <f t="shared" si="215"/>
        <v>0</v>
      </c>
      <c r="T328" s="183">
        <f t="shared" si="215"/>
        <v>0</v>
      </c>
      <c r="U328" s="183">
        <f t="shared" si="215"/>
        <v>0</v>
      </c>
      <c r="V328" s="183">
        <f t="shared" si="215"/>
        <v>0</v>
      </c>
      <c r="W328" s="183">
        <f t="shared" si="215"/>
        <v>0</v>
      </c>
      <c r="X328" s="183">
        <f t="shared" si="215"/>
        <v>0</v>
      </c>
      <c r="Y328" s="183">
        <f t="shared" si="215"/>
        <v>0</v>
      </c>
      <c r="Z328" s="183">
        <f t="shared" si="215"/>
        <v>0</v>
      </c>
      <c r="AA328" s="183">
        <f t="shared" si="214"/>
        <v>0</v>
      </c>
      <c r="AB328" s="183">
        <f t="shared" si="214"/>
        <v>0</v>
      </c>
      <c r="AC328" s="183">
        <f t="shared" si="214"/>
        <v>0</v>
      </c>
      <c r="AD328" s="183">
        <f t="shared" si="214"/>
        <v>0</v>
      </c>
      <c r="AE328" s="183">
        <f t="shared" si="214"/>
        <v>0</v>
      </c>
      <c r="AF328" s="196">
        <f t="shared" si="214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Z334" si="216">B329</f>
        <v>0</v>
      </c>
      <c r="D329" s="183">
        <f t="shared" si="216"/>
        <v>0</v>
      </c>
      <c r="E329" s="183">
        <f t="shared" si="216"/>
        <v>0</v>
      </c>
      <c r="F329" s="183">
        <f t="shared" si="216"/>
        <v>0</v>
      </c>
      <c r="G329" s="183">
        <f t="shared" si="216"/>
        <v>0</v>
      </c>
      <c r="H329" s="183">
        <f t="shared" si="216"/>
        <v>0</v>
      </c>
      <c r="I329" s="183">
        <f t="shared" si="216"/>
        <v>0</v>
      </c>
      <c r="J329" s="183">
        <f t="shared" si="216"/>
        <v>0</v>
      </c>
      <c r="K329" s="183">
        <f t="shared" si="216"/>
        <v>0</v>
      </c>
      <c r="L329" s="183">
        <f t="shared" si="216"/>
        <v>0</v>
      </c>
      <c r="M329" s="183">
        <f t="shared" si="216"/>
        <v>0</v>
      </c>
      <c r="N329" s="183">
        <f t="shared" si="216"/>
        <v>0</v>
      </c>
      <c r="O329" s="183">
        <f t="shared" si="216"/>
        <v>0</v>
      </c>
      <c r="P329" s="183">
        <f t="shared" si="216"/>
        <v>0</v>
      </c>
      <c r="Q329" s="183">
        <f t="shared" si="216"/>
        <v>0</v>
      </c>
      <c r="R329" s="183">
        <f t="shared" si="216"/>
        <v>0</v>
      </c>
      <c r="S329" s="183">
        <f t="shared" si="216"/>
        <v>0</v>
      </c>
      <c r="T329" s="183">
        <f t="shared" si="216"/>
        <v>0</v>
      </c>
      <c r="U329" s="183">
        <f t="shared" si="216"/>
        <v>0</v>
      </c>
      <c r="V329" s="183">
        <f t="shared" si="216"/>
        <v>0</v>
      </c>
      <c r="W329" s="183">
        <f t="shared" si="216"/>
        <v>0</v>
      </c>
      <c r="X329" s="183">
        <f t="shared" si="216"/>
        <v>0</v>
      </c>
      <c r="Y329" s="183">
        <f t="shared" si="216"/>
        <v>0</v>
      </c>
      <c r="Z329" s="183">
        <f t="shared" si="216"/>
        <v>0</v>
      </c>
      <c r="AA329" s="183">
        <f t="shared" si="214"/>
        <v>0</v>
      </c>
      <c r="AB329" s="183">
        <f t="shared" si="214"/>
        <v>0</v>
      </c>
      <c r="AC329" s="183">
        <f t="shared" si="214"/>
        <v>0</v>
      </c>
      <c r="AD329" s="183">
        <f t="shared" si="214"/>
        <v>0</v>
      </c>
      <c r="AE329" s="183">
        <f t="shared" si="214"/>
        <v>0</v>
      </c>
      <c r="AF329" s="196">
        <f t="shared" si="214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216"/>
        <v>0</v>
      </c>
      <c r="D330" s="183">
        <f t="shared" si="216"/>
        <v>0</v>
      </c>
      <c r="E330" s="183">
        <f t="shared" si="216"/>
        <v>0</v>
      </c>
      <c r="F330" s="183">
        <f t="shared" si="216"/>
        <v>0</v>
      </c>
      <c r="G330" s="183">
        <f t="shared" si="216"/>
        <v>0</v>
      </c>
      <c r="H330" s="183">
        <f t="shared" si="216"/>
        <v>0</v>
      </c>
      <c r="I330" s="183">
        <f t="shared" si="216"/>
        <v>0</v>
      </c>
      <c r="J330" s="183">
        <f t="shared" si="216"/>
        <v>0</v>
      </c>
      <c r="K330" s="183">
        <f t="shared" si="216"/>
        <v>0</v>
      </c>
      <c r="L330" s="183">
        <f t="shared" si="216"/>
        <v>0</v>
      </c>
      <c r="M330" s="183">
        <f t="shared" si="216"/>
        <v>0</v>
      </c>
      <c r="N330" s="183">
        <f t="shared" si="216"/>
        <v>0</v>
      </c>
      <c r="O330" s="183">
        <f t="shared" si="216"/>
        <v>0</v>
      </c>
      <c r="P330" s="183">
        <f t="shared" si="216"/>
        <v>0</v>
      </c>
      <c r="Q330" s="183">
        <f t="shared" si="216"/>
        <v>0</v>
      </c>
      <c r="R330" s="183">
        <f t="shared" si="216"/>
        <v>0</v>
      </c>
      <c r="S330" s="183">
        <f t="shared" si="216"/>
        <v>0</v>
      </c>
      <c r="T330" s="183">
        <f t="shared" si="216"/>
        <v>0</v>
      </c>
      <c r="U330" s="183">
        <f t="shared" si="216"/>
        <v>0</v>
      </c>
      <c r="V330" s="183">
        <f t="shared" si="216"/>
        <v>0</v>
      </c>
      <c r="W330" s="183">
        <f t="shared" si="216"/>
        <v>0</v>
      </c>
      <c r="X330" s="183">
        <f t="shared" si="216"/>
        <v>0</v>
      </c>
      <c r="Y330" s="183">
        <f t="shared" si="216"/>
        <v>0</v>
      </c>
      <c r="Z330" s="183">
        <f t="shared" si="216"/>
        <v>0</v>
      </c>
      <c r="AA330" s="183">
        <f t="shared" si="214"/>
        <v>0</v>
      </c>
      <c r="AB330" s="183">
        <f t="shared" si="214"/>
        <v>0</v>
      </c>
      <c r="AC330" s="183">
        <f t="shared" si="214"/>
        <v>0</v>
      </c>
      <c r="AD330" s="183">
        <f t="shared" si="214"/>
        <v>0</v>
      </c>
      <c r="AE330" s="183">
        <f t="shared" si="214"/>
        <v>0</v>
      </c>
      <c r="AF330" s="196">
        <f t="shared" si="214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216"/>
        <v>0</v>
      </c>
      <c r="D331" s="183">
        <f t="shared" si="216"/>
        <v>0</v>
      </c>
      <c r="E331" s="183">
        <f t="shared" si="216"/>
        <v>0</v>
      </c>
      <c r="F331" s="183">
        <f t="shared" si="216"/>
        <v>0</v>
      </c>
      <c r="G331" s="183">
        <f t="shared" si="216"/>
        <v>0</v>
      </c>
      <c r="H331" s="183">
        <f t="shared" si="216"/>
        <v>0</v>
      </c>
      <c r="I331" s="183">
        <f t="shared" si="216"/>
        <v>0</v>
      </c>
      <c r="J331" s="183">
        <f t="shared" si="216"/>
        <v>0</v>
      </c>
      <c r="K331" s="183">
        <f t="shared" si="216"/>
        <v>0</v>
      </c>
      <c r="L331" s="183">
        <f t="shared" si="216"/>
        <v>0</v>
      </c>
      <c r="M331" s="183">
        <f t="shared" si="216"/>
        <v>0</v>
      </c>
      <c r="N331" s="183">
        <f t="shared" si="216"/>
        <v>0</v>
      </c>
      <c r="O331" s="183">
        <f t="shared" si="216"/>
        <v>0</v>
      </c>
      <c r="P331" s="183">
        <f t="shared" si="216"/>
        <v>0</v>
      </c>
      <c r="Q331" s="183">
        <f t="shared" si="216"/>
        <v>0</v>
      </c>
      <c r="R331" s="183">
        <f t="shared" si="216"/>
        <v>0</v>
      </c>
      <c r="S331" s="183">
        <f t="shared" si="216"/>
        <v>0</v>
      </c>
      <c r="T331" s="183">
        <f t="shared" si="216"/>
        <v>0</v>
      </c>
      <c r="U331" s="183">
        <f t="shared" si="216"/>
        <v>0</v>
      </c>
      <c r="V331" s="183">
        <f t="shared" si="216"/>
        <v>0</v>
      </c>
      <c r="W331" s="183">
        <f t="shared" si="216"/>
        <v>0</v>
      </c>
      <c r="X331" s="183">
        <f t="shared" si="216"/>
        <v>0</v>
      </c>
      <c r="Y331" s="183">
        <f t="shared" si="216"/>
        <v>0</v>
      </c>
      <c r="Z331" s="183">
        <f t="shared" si="216"/>
        <v>0</v>
      </c>
      <c r="AA331" s="183">
        <f t="shared" ref="V331:AF352" si="217">Z331</f>
        <v>0</v>
      </c>
      <c r="AB331" s="183">
        <f t="shared" si="217"/>
        <v>0</v>
      </c>
      <c r="AC331" s="183">
        <f t="shared" si="217"/>
        <v>0</v>
      </c>
      <c r="AD331" s="183">
        <f t="shared" si="217"/>
        <v>0</v>
      </c>
      <c r="AE331" s="183">
        <f t="shared" si="217"/>
        <v>0</v>
      </c>
      <c r="AF331" s="196">
        <f t="shared" si="217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216"/>
        <v>0</v>
      </c>
      <c r="D332" s="183">
        <f t="shared" si="216"/>
        <v>0</v>
      </c>
      <c r="E332" s="183">
        <f t="shared" si="216"/>
        <v>0</v>
      </c>
      <c r="F332" s="183">
        <f t="shared" si="216"/>
        <v>0</v>
      </c>
      <c r="G332" s="183">
        <f t="shared" si="216"/>
        <v>0</v>
      </c>
      <c r="H332" s="183">
        <f t="shared" si="216"/>
        <v>0</v>
      </c>
      <c r="I332" s="183">
        <f t="shared" si="216"/>
        <v>0</v>
      </c>
      <c r="J332" s="183">
        <f t="shared" si="216"/>
        <v>0</v>
      </c>
      <c r="K332" s="183">
        <f t="shared" si="216"/>
        <v>0</v>
      </c>
      <c r="L332" s="183">
        <f t="shared" si="216"/>
        <v>0</v>
      </c>
      <c r="M332" s="183">
        <f t="shared" si="216"/>
        <v>0</v>
      </c>
      <c r="N332" s="183">
        <f t="shared" si="216"/>
        <v>0</v>
      </c>
      <c r="O332" s="183">
        <f t="shared" si="216"/>
        <v>0</v>
      </c>
      <c r="P332" s="183">
        <f t="shared" si="216"/>
        <v>0</v>
      </c>
      <c r="Q332" s="183">
        <f t="shared" si="216"/>
        <v>0</v>
      </c>
      <c r="R332" s="183">
        <f t="shared" si="216"/>
        <v>0</v>
      </c>
      <c r="S332" s="183">
        <f t="shared" si="216"/>
        <v>0</v>
      </c>
      <c r="T332" s="183">
        <f t="shared" si="216"/>
        <v>0</v>
      </c>
      <c r="U332" s="183">
        <f t="shared" si="216"/>
        <v>0</v>
      </c>
      <c r="V332" s="183">
        <f t="shared" si="216"/>
        <v>0</v>
      </c>
      <c r="W332" s="183">
        <f t="shared" si="216"/>
        <v>0</v>
      </c>
      <c r="X332" s="183">
        <f t="shared" si="216"/>
        <v>0</v>
      </c>
      <c r="Y332" s="183">
        <f t="shared" si="216"/>
        <v>0</v>
      </c>
      <c r="Z332" s="183">
        <f t="shared" si="216"/>
        <v>0</v>
      </c>
      <c r="AA332" s="183">
        <f t="shared" si="217"/>
        <v>0</v>
      </c>
      <c r="AB332" s="183">
        <f t="shared" si="217"/>
        <v>0</v>
      </c>
      <c r="AC332" s="183">
        <f t="shared" si="217"/>
        <v>0</v>
      </c>
      <c r="AD332" s="183">
        <f t="shared" si="217"/>
        <v>0</v>
      </c>
      <c r="AE332" s="183">
        <f t="shared" si="217"/>
        <v>0</v>
      </c>
      <c r="AF332" s="196">
        <f t="shared" si="217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216"/>
        <v>0</v>
      </c>
      <c r="D333" s="183">
        <f t="shared" si="216"/>
        <v>0</v>
      </c>
      <c r="E333" s="183">
        <f t="shared" si="216"/>
        <v>0</v>
      </c>
      <c r="F333" s="183">
        <f t="shared" si="216"/>
        <v>0</v>
      </c>
      <c r="G333" s="183">
        <f t="shared" si="216"/>
        <v>0</v>
      </c>
      <c r="H333" s="183">
        <f t="shared" si="216"/>
        <v>0</v>
      </c>
      <c r="I333" s="183">
        <f t="shared" si="216"/>
        <v>0</v>
      </c>
      <c r="J333" s="183">
        <f t="shared" si="216"/>
        <v>0</v>
      </c>
      <c r="K333" s="183">
        <f t="shared" si="216"/>
        <v>0</v>
      </c>
      <c r="L333" s="183">
        <f t="shared" si="216"/>
        <v>0</v>
      </c>
      <c r="M333" s="183">
        <f t="shared" si="216"/>
        <v>0</v>
      </c>
      <c r="N333" s="183">
        <f t="shared" si="216"/>
        <v>0</v>
      </c>
      <c r="O333" s="183">
        <f t="shared" si="216"/>
        <v>0</v>
      </c>
      <c r="P333" s="183">
        <f t="shared" si="216"/>
        <v>0</v>
      </c>
      <c r="Q333" s="183">
        <f t="shared" si="216"/>
        <v>0</v>
      </c>
      <c r="R333" s="183">
        <f t="shared" si="216"/>
        <v>0</v>
      </c>
      <c r="S333" s="183">
        <f t="shared" si="216"/>
        <v>0</v>
      </c>
      <c r="T333" s="183">
        <f t="shared" si="216"/>
        <v>0</v>
      </c>
      <c r="U333" s="183">
        <f t="shared" si="216"/>
        <v>0</v>
      </c>
      <c r="V333" s="183">
        <f t="shared" si="216"/>
        <v>0</v>
      </c>
      <c r="W333" s="183">
        <f t="shared" si="216"/>
        <v>0</v>
      </c>
      <c r="X333" s="183">
        <f t="shared" si="216"/>
        <v>0</v>
      </c>
      <c r="Y333" s="183">
        <f t="shared" si="216"/>
        <v>0</v>
      </c>
      <c r="Z333" s="183">
        <f t="shared" si="216"/>
        <v>0</v>
      </c>
      <c r="AA333" s="183">
        <f t="shared" si="217"/>
        <v>0</v>
      </c>
      <c r="AB333" s="183">
        <f t="shared" si="217"/>
        <v>0</v>
      </c>
      <c r="AC333" s="183">
        <f t="shared" si="217"/>
        <v>0</v>
      </c>
      <c r="AD333" s="183">
        <f t="shared" si="217"/>
        <v>0</v>
      </c>
      <c r="AE333" s="183">
        <f t="shared" si="217"/>
        <v>0</v>
      </c>
      <c r="AF333" s="196">
        <f t="shared" si="217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216"/>
        <v>0</v>
      </c>
      <c r="D334" s="186">
        <f t="shared" si="216"/>
        <v>0</v>
      </c>
      <c r="E334" s="186">
        <f t="shared" si="216"/>
        <v>0</v>
      </c>
      <c r="F334" s="186">
        <f t="shared" si="216"/>
        <v>0</v>
      </c>
      <c r="G334" s="186">
        <f t="shared" si="216"/>
        <v>0</v>
      </c>
      <c r="H334" s="186">
        <f t="shared" si="216"/>
        <v>0</v>
      </c>
      <c r="I334" s="186">
        <f t="shared" si="216"/>
        <v>0</v>
      </c>
      <c r="J334" s="186">
        <f t="shared" si="216"/>
        <v>0</v>
      </c>
      <c r="K334" s="186">
        <f t="shared" si="216"/>
        <v>0</v>
      </c>
      <c r="L334" s="186">
        <f t="shared" si="216"/>
        <v>0</v>
      </c>
      <c r="M334" s="186">
        <f t="shared" si="216"/>
        <v>0</v>
      </c>
      <c r="N334" s="186">
        <f t="shared" si="216"/>
        <v>0</v>
      </c>
      <c r="O334" s="186">
        <f t="shared" si="216"/>
        <v>0</v>
      </c>
      <c r="P334" s="186">
        <f t="shared" si="216"/>
        <v>0</v>
      </c>
      <c r="Q334" s="186">
        <f t="shared" si="216"/>
        <v>0</v>
      </c>
      <c r="R334" s="186">
        <f t="shared" si="216"/>
        <v>0</v>
      </c>
      <c r="S334" s="186">
        <f t="shared" si="216"/>
        <v>0</v>
      </c>
      <c r="T334" s="186">
        <f t="shared" si="216"/>
        <v>0</v>
      </c>
      <c r="U334" s="186">
        <f t="shared" si="216"/>
        <v>0</v>
      </c>
      <c r="V334" s="186">
        <f t="shared" si="216"/>
        <v>0</v>
      </c>
      <c r="W334" s="186">
        <f t="shared" si="216"/>
        <v>0</v>
      </c>
      <c r="X334" s="186">
        <f t="shared" si="216"/>
        <v>0</v>
      </c>
      <c r="Y334" s="186">
        <f t="shared" si="216"/>
        <v>0</v>
      </c>
      <c r="Z334" s="186">
        <f t="shared" si="216"/>
        <v>0</v>
      </c>
      <c r="AA334" s="186">
        <f t="shared" si="217"/>
        <v>0</v>
      </c>
      <c r="AB334" s="186">
        <f t="shared" si="217"/>
        <v>0</v>
      </c>
      <c r="AC334" s="186">
        <f t="shared" si="217"/>
        <v>0</v>
      </c>
      <c r="AD334" s="186">
        <f t="shared" si="217"/>
        <v>0</v>
      </c>
      <c r="AE334" s="186">
        <f t="shared" si="217"/>
        <v>0</v>
      </c>
      <c r="AF334" s="219">
        <f t="shared" si="217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218">SUM(B204:B334)</f>
        <v>0</v>
      </c>
      <c r="C335" s="189">
        <f t="shared" si="218"/>
        <v>0</v>
      </c>
      <c r="D335" s="189">
        <f t="shared" si="218"/>
        <v>0</v>
      </c>
      <c r="E335" s="189">
        <f t="shared" si="218"/>
        <v>0</v>
      </c>
      <c r="F335" s="189">
        <f t="shared" si="218"/>
        <v>0</v>
      </c>
      <c r="G335" s="189">
        <f t="shared" si="218"/>
        <v>0</v>
      </c>
      <c r="H335" s="189">
        <f t="shared" si="218"/>
        <v>0</v>
      </c>
      <c r="I335" s="189">
        <f t="shared" si="218"/>
        <v>0</v>
      </c>
      <c r="J335" s="189">
        <f t="shared" si="218"/>
        <v>0</v>
      </c>
      <c r="K335" s="189">
        <f t="shared" si="218"/>
        <v>0</v>
      </c>
      <c r="L335" s="189">
        <f t="shared" si="218"/>
        <v>0</v>
      </c>
      <c r="M335" s="189">
        <f t="shared" si="218"/>
        <v>0</v>
      </c>
      <c r="N335" s="189">
        <f t="shared" si="218"/>
        <v>0</v>
      </c>
      <c r="O335" s="189">
        <f t="shared" si="218"/>
        <v>0</v>
      </c>
      <c r="P335" s="189">
        <f t="shared" si="218"/>
        <v>0</v>
      </c>
      <c r="Q335" s="189">
        <f t="shared" si="218"/>
        <v>0</v>
      </c>
      <c r="R335" s="189">
        <f t="shared" si="218"/>
        <v>0</v>
      </c>
      <c r="S335" s="189">
        <f t="shared" ref="S335:T335" si="219">SUM(S204:S334)</f>
        <v>0</v>
      </c>
      <c r="T335" s="189">
        <f t="shared" si="219"/>
        <v>0</v>
      </c>
      <c r="U335" s="189">
        <f t="shared" ref="U335:V335" si="220">SUM(U204:U334)</f>
        <v>0</v>
      </c>
      <c r="V335" s="189">
        <f t="shared" si="220"/>
        <v>0</v>
      </c>
      <c r="W335" s="189">
        <f t="shared" ref="W335:X335" si="221">SUM(W204:W334)</f>
        <v>0</v>
      </c>
      <c r="X335" s="189">
        <f t="shared" si="221"/>
        <v>0</v>
      </c>
      <c r="Y335" s="189">
        <f t="shared" ref="Y335:Z335" si="222">SUM(Y204:Y334)</f>
        <v>0</v>
      </c>
      <c r="Z335" s="189">
        <f t="shared" si="222"/>
        <v>0</v>
      </c>
      <c r="AA335" s="189">
        <f t="shared" si="218"/>
        <v>0</v>
      </c>
      <c r="AB335" s="189">
        <f t="shared" si="218"/>
        <v>0</v>
      </c>
      <c r="AC335" s="189">
        <f t="shared" si="218"/>
        <v>0</v>
      </c>
      <c r="AD335" s="189">
        <f t="shared" si="218"/>
        <v>0</v>
      </c>
      <c r="AE335" s="189">
        <f t="shared" si="218"/>
        <v>0</v>
      </c>
      <c r="AF335" s="221">
        <f t="shared" si="218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Z338" si="223">B337</f>
        <v>0</v>
      </c>
      <c r="D337" s="181">
        <f t="shared" si="223"/>
        <v>0</v>
      </c>
      <c r="E337" s="181">
        <f t="shared" si="223"/>
        <v>0</v>
      </c>
      <c r="F337" s="181">
        <f t="shared" si="223"/>
        <v>0</v>
      </c>
      <c r="G337" s="181">
        <f t="shared" si="223"/>
        <v>0</v>
      </c>
      <c r="H337" s="181">
        <f t="shared" si="223"/>
        <v>0</v>
      </c>
      <c r="I337" s="181">
        <f t="shared" si="223"/>
        <v>0</v>
      </c>
      <c r="J337" s="181">
        <f t="shared" si="223"/>
        <v>0</v>
      </c>
      <c r="K337" s="181">
        <f t="shared" si="223"/>
        <v>0</v>
      </c>
      <c r="L337" s="181">
        <f t="shared" si="223"/>
        <v>0</v>
      </c>
      <c r="M337" s="181">
        <f t="shared" si="223"/>
        <v>0</v>
      </c>
      <c r="N337" s="181">
        <f t="shared" si="223"/>
        <v>0</v>
      </c>
      <c r="O337" s="181">
        <f t="shared" si="223"/>
        <v>0</v>
      </c>
      <c r="P337" s="181">
        <f t="shared" si="223"/>
        <v>0</v>
      </c>
      <c r="Q337" s="181">
        <f t="shared" si="223"/>
        <v>0</v>
      </c>
      <c r="R337" s="181">
        <f t="shared" si="223"/>
        <v>0</v>
      </c>
      <c r="S337" s="181">
        <f t="shared" si="223"/>
        <v>0</v>
      </c>
      <c r="T337" s="181">
        <f t="shared" si="223"/>
        <v>0</v>
      </c>
      <c r="U337" s="181">
        <f t="shared" si="223"/>
        <v>0</v>
      </c>
      <c r="V337" s="181">
        <f t="shared" si="223"/>
        <v>0</v>
      </c>
      <c r="W337" s="181">
        <f t="shared" si="223"/>
        <v>0</v>
      </c>
      <c r="X337" s="181">
        <f t="shared" si="223"/>
        <v>0</v>
      </c>
      <c r="Y337" s="181">
        <f t="shared" si="223"/>
        <v>0</v>
      </c>
      <c r="Z337" s="181">
        <f t="shared" si="223"/>
        <v>0</v>
      </c>
      <c r="AA337" s="181">
        <f t="shared" ref="S337:AF338" si="224">Z337</f>
        <v>0</v>
      </c>
      <c r="AB337" s="181">
        <f t="shared" si="224"/>
        <v>0</v>
      </c>
      <c r="AC337" s="181">
        <f t="shared" si="224"/>
        <v>0</v>
      </c>
      <c r="AD337" s="181">
        <f t="shared" si="224"/>
        <v>0</v>
      </c>
      <c r="AE337" s="181">
        <f t="shared" si="224"/>
        <v>0</v>
      </c>
      <c r="AF337" s="194">
        <f t="shared" si="224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223"/>
        <v>0</v>
      </c>
      <c r="D338" s="186">
        <f t="shared" si="223"/>
        <v>0</v>
      </c>
      <c r="E338" s="186">
        <f t="shared" si="223"/>
        <v>0</v>
      </c>
      <c r="F338" s="186">
        <f t="shared" si="223"/>
        <v>0</v>
      </c>
      <c r="G338" s="186">
        <f t="shared" si="223"/>
        <v>0</v>
      </c>
      <c r="H338" s="186">
        <f t="shared" si="223"/>
        <v>0</v>
      </c>
      <c r="I338" s="186">
        <f t="shared" si="223"/>
        <v>0</v>
      </c>
      <c r="J338" s="186">
        <f t="shared" si="223"/>
        <v>0</v>
      </c>
      <c r="K338" s="186">
        <f t="shared" si="223"/>
        <v>0</v>
      </c>
      <c r="L338" s="186">
        <f t="shared" si="223"/>
        <v>0</v>
      </c>
      <c r="M338" s="186">
        <f t="shared" si="223"/>
        <v>0</v>
      </c>
      <c r="N338" s="186">
        <f t="shared" si="223"/>
        <v>0</v>
      </c>
      <c r="O338" s="186">
        <f t="shared" si="223"/>
        <v>0</v>
      </c>
      <c r="P338" s="186">
        <f t="shared" si="223"/>
        <v>0</v>
      </c>
      <c r="Q338" s="186">
        <f t="shared" si="223"/>
        <v>0</v>
      </c>
      <c r="R338" s="186">
        <f t="shared" si="223"/>
        <v>0</v>
      </c>
      <c r="S338" s="186">
        <f t="shared" si="223"/>
        <v>0</v>
      </c>
      <c r="T338" s="186">
        <f t="shared" si="223"/>
        <v>0</v>
      </c>
      <c r="U338" s="186">
        <f t="shared" si="223"/>
        <v>0</v>
      </c>
      <c r="V338" s="186">
        <f t="shared" si="223"/>
        <v>0</v>
      </c>
      <c r="W338" s="186">
        <f t="shared" si="223"/>
        <v>0</v>
      </c>
      <c r="X338" s="186">
        <f t="shared" si="223"/>
        <v>0</v>
      </c>
      <c r="Y338" s="186">
        <f t="shared" si="223"/>
        <v>0</v>
      </c>
      <c r="Z338" s="186">
        <f t="shared" si="223"/>
        <v>0</v>
      </c>
      <c r="AA338" s="186">
        <f t="shared" si="224"/>
        <v>0</v>
      </c>
      <c r="AB338" s="186">
        <f t="shared" si="224"/>
        <v>0</v>
      </c>
      <c r="AC338" s="186">
        <f t="shared" si="224"/>
        <v>0</v>
      </c>
      <c r="AD338" s="186">
        <f t="shared" si="224"/>
        <v>0</v>
      </c>
      <c r="AE338" s="186">
        <f t="shared" si="224"/>
        <v>0</v>
      </c>
      <c r="AF338" s="219">
        <f t="shared" si="224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225">SUM(B208:B338)</f>
        <v>0</v>
      </c>
      <c r="C339" s="189">
        <f t="shared" si="225"/>
        <v>0</v>
      </c>
      <c r="D339" s="189">
        <f t="shared" si="225"/>
        <v>0</v>
      </c>
      <c r="E339" s="189">
        <f t="shared" si="225"/>
        <v>0</v>
      </c>
      <c r="F339" s="189">
        <f t="shared" si="225"/>
        <v>0</v>
      </c>
      <c r="G339" s="189">
        <f t="shared" si="225"/>
        <v>0</v>
      </c>
      <c r="H339" s="189">
        <f t="shared" si="225"/>
        <v>0</v>
      </c>
      <c r="I339" s="189">
        <f t="shared" si="225"/>
        <v>0</v>
      </c>
      <c r="J339" s="189">
        <f t="shared" si="225"/>
        <v>0</v>
      </c>
      <c r="K339" s="189">
        <f t="shared" si="225"/>
        <v>0</v>
      </c>
      <c r="L339" s="189">
        <f t="shared" si="225"/>
        <v>0</v>
      </c>
      <c r="M339" s="189">
        <f t="shared" si="225"/>
        <v>0</v>
      </c>
      <c r="N339" s="189">
        <f t="shared" si="225"/>
        <v>0</v>
      </c>
      <c r="O339" s="189">
        <f t="shared" si="225"/>
        <v>0</v>
      </c>
      <c r="P339" s="189">
        <f t="shared" si="225"/>
        <v>0</v>
      </c>
      <c r="Q339" s="189">
        <f t="shared" si="225"/>
        <v>0</v>
      </c>
      <c r="R339" s="189">
        <f t="shared" si="225"/>
        <v>0</v>
      </c>
      <c r="S339" s="189">
        <f t="shared" ref="S339:T339" si="226">SUM(S208:S338)</f>
        <v>0</v>
      </c>
      <c r="T339" s="189">
        <f t="shared" si="226"/>
        <v>0</v>
      </c>
      <c r="U339" s="189">
        <f t="shared" ref="U339:V339" si="227">SUM(U208:U338)</f>
        <v>0</v>
      </c>
      <c r="V339" s="189">
        <f t="shared" si="227"/>
        <v>0</v>
      </c>
      <c r="W339" s="189">
        <f t="shared" ref="W339:X339" si="228">SUM(W208:W338)</f>
        <v>0</v>
      </c>
      <c r="X339" s="189">
        <f t="shared" si="228"/>
        <v>0</v>
      </c>
      <c r="Y339" s="189">
        <f t="shared" ref="Y339:Z339" si="229">SUM(Y208:Y338)</f>
        <v>0</v>
      </c>
      <c r="Z339" s="189">
        <f t="shared" si="229"/>
        <v>0</v>
      </c>
      <c r="AA339" s="189">
        <f t="shared" si="225"/>
        <v>0</v>
      </c>
      <c r="AB339" s="189">
        <f t="shared" si="225"/>
        <v>0</v>
      </c>
      <c r="AC339" s="189">
        <f t="shared" si="225"/>
        <v>0</v>
      </c>
      <c r="AD339" s="189">
        <f t="shared" si="225"/>
        <v>0</v>
      </c>
      <c r="AE339" s="189">
        <f t="shared" si="225"/>
        <v>0</v>
      </c>
      <c r="AF339" s="221">
        <f t="shared" si="225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230">C311+C335+C339</f>
        <v>0</v>
      </c>
      <c r="D340" s="216">
        <f t="shared" si="230"/>
        <v>0</v>
      </c>
      <c r="E340" s="216">
        <f t="shared" si="230"/>
        <v>0</v>
      </c>
      <c r="F340" s="216">
        <f t="shared" si="230"/>
        <v>0</v>
      </c>
      <c r="G340" s="216">
        <f t="shared" si="230"/>
        <v>0</v>
      </c>
      <c r="H340" s="216">
        <f t="shared" si="230"/>
        <v>0</v>
      </c>
      <c r="I340" s="216">
        <f t="shared" si="230"/>
        <v>0</v>
      </c>
      <c r="J340" s="216">
        <f t="shared" si="230"/>
        <v>0</v>
      </c>
      <c r="K340" s="216">
        <f t="shared" si="230"/>
        <v>0</v>
      </c>
      <c r="L340" s="216">
        <f t="shared" si="230"/>
        <v>0</v>
      </c>
      <c r="M340" s="216">
        <f t="shared" si="230"/>
        <v>0</v>
      </c>
      <c r="N340" s="216">
        <f t="shared" si="230"/>
        <v>0</v>
      </c>
      <c r="O340" s="216">
        <f t="shared" si="230"/>
        <v>0</v>
      </c>
      <c r="P340" s="216">
        <f t="shared" si="230"/>
        <v>0</v>
      </c>
      <c r="Q340" s="216">
        <f t="shared" si="230"/>
        <v>0</v>
      </c>
      <c r="R340" s="216">
        <f t="shared" si="230"/>
        <v>0</v>
      </c>
      <c r="S340" s="216">
        <f t="shared" ref="S340:T340" si="231">S311+S335+S339</f>
        <v>0</v>
      </c>
      <c r="T340" s="216">
        <f t="shared" si="231"/>
        <v>0</v>
      </c>
      <c r="U340" s="216">
        <f t="shared" si="230"/>
        <v>0</v>
      </c>
      <c r="V340" s="216">
        <f t="shared" ref="V340:W340" si="232">V311+V335+V339</f>
        <v>0</v>
      </c>
      <c r="W340" s="216">
        <f t="shared" si="232"/>
        <v>0</v>
      </c>
      <c r="X340" s="216">
        <f t="shared" ref="X340:Y340" si="233">X311+X335+X339</f>
        <v>0</v>
      </c>
      <c r="Y340" s="216">
        <f t="shared" si="233"/>
        <v>0</v>
      </c>
      <c r="Z340" s="216">
        <f t="shared" ref="Z340" si="234">Z311+Z335+Z339</f>
        <v>0</v>
      </c>
      <c r="AA340" s="216">
        <f t="shared" si="230"/>
        <v>0</v>
      </c>
      <c r="AB340" s="216">
        <f t="shared" si="230"/>
        <v>0</v>
      </c>
      <c r="AC340" s="216">
        <f t="shared" si="230"/>
        <v>0</v>
      </c>
      <c r="AD340" s="216">
        <f t="shared" si="230"/>
        <v>0</v>
      </c>
      <c r="AE340" s="216">
        <f t="shared" si="230"/>
        <v>0</v>
      </c>
      <c r="AF340" s="216">
        <f t="shared" si="230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112">
    <cfRule type="expression" dxfId="662" priority="53">
      <formula>$AH11=0</formula>
    </cfRule>
  </conditionalFormatting>
  <conditionalFormatting sqref="A111:A112">
    <cfRule type="expression" dxfId="661" priority="196">
      <formula>$AH116=0</formula>
    </cfRule>
  </conditionalFormatting>
  <conditionalFormatting sqref="A113:A117">
    <cfRule type="expression" dxfId="660" priority="144">
      <formula>$AH112=0</formula>
    </cfRule>
  </conditionalFormatting>
  <conditionalFormatting sqref="A118:A169">
    <cfRule type="expression" dxfId="659" priority="54">
      <formula>$AH118=0</formula>
    </cfRule>
  </conditionalFormatting>
  <conditionalFormatting sqref="A163">
    <cfRule type="expression" dxfId="658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657" priority="197">
      <formula>$AH304=0</formula>
    </cfRule>
  </conditionalFormatting>
  <conditionalFormatting sqref="A179:A340">
    <cfRule type="expression" dxfId="656" priority="71">
      <formula>$AH179=0</formula>
    </cfRule>
  </conditionalFormatting>
  <conditionalFormatting sqref="B8">
    <cfRule type="expression" dxfId="655" priority="192">
      <formula>AND(C$9&gt;=14/24,C$9&lt;20/24)</formula>
    </cfRule>
    <cfRule type="expression" dxfId="654" priority="193">
      <formula>AND(C$9&gt;=8/24,C$9&lt;14/24)</formula>
    </cfRule>
    <cfRule type="expression" dxfId="653" priority="194">
      <formula>C$9&lt;8/24</formula>
    </cfRule>
    <cfRule type="expression" dxfId="652" priority="195">
      <formula>C$9&gt;=20/24</formula>
    </cfRule>
  </conditionalFormatting>
  <conditionalFormatting sqref="B81:AF88 B11:AF62">
    <cfRule type="expression" dxfId="651" priority="48">
      <formula>B11&gt;$AG11*1</formula>
    </cfRule>
  </conditionalFormatting>
  <conditionalFormatting sqref="B82:F86 B107:AF125 B147:AF170 B127:AF144 F82:AF88 B11:AF13">
    <cfRule type="expression" dxfId="650" priority="49">
      <formula>B$9&gt;=20/24</formula>
    </cfRule>
    <cfRule type="expression" dxfId="649" priority="50">
      <formula>AND(B$9&gt;=14/24,B$9&lt;20/24)</formula>
    </cfRule>
    <cfRule type="expression" dxfId="648" priority="51">
      <formula>AND(B$9&gt;=8/24,B$9&lt;14/24)</formula>
    </cfRule>
    <cfRule type="expression" dxfId="647" priority="52">
      <formula>B$9&lt;8/24</formula>
    </cfRule>
  </conditionalFormatting>
  <conditionalFormatting sqref="AG88 AA78:AA79 B80:AA80 B78:Z78 B89:AC106 AF78:AF79 AF106:AG106 AF80:AG80 AD90:AE106 AB78:AE80 AF90:AF105">
    <cfRule type="expression" dxfId="646" priority="108">
      <formula>B78&gt;$AG78*1</formula>
    </cfRule>
  </conditionalFormatting>
  <conditionalFormatting sqref="B84:AF84 B14:AF77">
    <cfRule type="expression" dxfId="645" priority="43">
      <formula>B$9&lt;8/24</formula>
    </cfRule>
  </conditionalFormatting>
  <conditionalFormatting sqref="B84:AF84 B14:AF79">
    <cfRule type="expression" dxfId="644" priority="40">
      <formula>B$9&gt;=20/24</formula>
    </cfRule>
    <cfRule type="expression" dxfId="643" priority="41">
      <formula>AND(B$9&gt;=14/24,B$9&lt;20/24)</formula>
    </cfRule>
    <cfRule type="expression" dxfId="642" priority="42">
      <formula>AND(B$9&gt;=8/24,B$9&lt;14/24)</formula>
    </cfRule>
  </conditionalFormatting>
  <conditionalFormatting sqref="B72:AF74">
    <cfRule type="expression" dxfId="641" priority="55">
      <formula>B72&gt;$AG72</formula>
    </cfRule>
  </conditionalFormatting>
  <conditionalFormatting sqref="B78:AF79">
    <cfRule type="expression" dxfId="640" priority="117">
      <formula>B$9&lt;8/24</formula>
    </cfRule>
  </conditionalFormatting>
  <conditionalFormatting sqref="B81:AF81">
    <cfRule type="expression" dxfId="639" priority="128">
      <formula>B$9&gt;=20/24</formula>
    </cfRule>
    <cfRule type="expression" dxfId="638" priority="129">
      <formula>AND(B$9&gt;=14/24,B$9&lt;20/24)</formula>
    </cfRule>
    <cfRule type="expression" dxfId="637" priority="130">
      <formula>AND(B$9&gt;=8/24,B$9&lt;14/24)</formula>
    </cfRule>
    <cfRule type="expression" dxfId="636" priority="131">
      <formula>B$9&lt;8/24</formula>
    </cfRule>
  </conditionalFormatting>
  <conditionalFormatting sqref="B172:AF178">
    <cfRule type="expression" dxfId="635" priority="44">
      <formula>B$9&gt;=20/24</formula>
    </cfRule>
    <cfRule type="expression" dxfId="634" priority="45">
      <formula>AND(B$9&gt;=14/24,B$9&lt;20/24)</formula>
    </cfRule>
    <cfRule type="expression" dxfId="633" priority="46">
      <formula>AND(B$9&gt;=8/24,B$9&lt;14/24)</formula>
    </cfRule>
    <cfRule type="expression" dxfId="632" priority="47">
      <formula>B$9&lt;8/24</formula>
    </cfRule>
  </conditionalFormatting>
  <conditionalFormatting sqref="B180:AF311">
    <cfRule type="expression" dxfId="631" priority="36">
      <formula>B$9&gt;=20/24</formula>
    </cfRule>
    <cfRule type="expression" dxfId="630" priority="37">
      <formula>AND(B$9&gt;=14/24,B$9&lt;20/24)</formula>
    </cfRule>
    <cfRule type="expression" dxfId="629" priority="38">
      <formula>AND(B$9&gt;=8/24,B$9&lt;14/24)</formula>
    </cfRule>
    <cfRule type="expression" dxfId="628" priority="39">
      <formula>B$9&lt;8/24</formula>
    </cfRule>
  </conditionalFormatting>
  <conditionalFormatting sqref="B313:AF335">
    <cfRule type="expression" dxfId="627" priority="30">
      <formula>B$9&gt;=20/24</formula>
    </cfRule>
    <cfRule type="expression" dxfId="626" priority="31">
      <formula>AND(B$9&gt;=14/24,B$9&lt;20/24)</formula>
    </cfRule>
    <cfRule type="expression" dxfId="625" priority="32">
      <formula>AND(B$9&gt;=8/24,B$9&lt;14/24)</formula>
    </cfRule>
    <cfRule type="expression" dxfId="624" priority="33">
      <formula>B$9&lt;8/24</formula>
    </cfRule>
  </conditionalFormatting>
  <conditionalFormatting sqref="B337:AF340">
    <cfRule type="expression" dxfId="623" priority="26">
      <formula>B$9&gt;=20/24</formula>
    </cfRule>
    <cfRule type="expression" dxfId="622" priority="27">
      <formula>AND(B$9&gt;=14/24,B$9&lt;20/24)</formula>
    </cfRule>
    <cfRule type="expression" dxfId="621" priority="28">
      <formula>AND(B$9&gt;=8/24,B$9&lt;14/24)</formula>
    </cfRule>
    <cfRule type="expression" dxfId="620" priority="29">
      <formula>B$9&lt;8/24</formula>
    </cfRule>
  </conditionalFormatting>
  <conditionalFormatting sqref="B9:AG10">
    <cfRule type="expression" dxfId="619" priority="22">
      <formula>B$9&gt;=20/24</formula>
    </cfRule>
    <cfRule type="expression" dxfId="618" priority="23">
      <formula>AND(B$9&gt;=14/24,B$9&lt;20/24)</formula>
    </cfRule>
    <cfRule type="expression" dxfId="617" priority="24">
      <formula>AND(B$9&gt;=8/24,B$9&lt;14/24)</formula>
    </cfRule>
    <cfRule type="expression" dxfId="616" priority="25">
      <formula>B$9&lt;8/24</formula>
    </cfRule>
  </conditionalFormatting>
  <conditionalFormatting sqref="F89:Z93">
    <cfRule type="expression" dxfId="615" priority="118">
      <formula>F$9&gt;=20/24</formula>
    </cfRule>
    <cfRule type="expression" dxfId="614" priority="119">
      <formula>AND(F$9&gt;=14/24,F$9&lt;20/24)</formula>
    </cfRule>
    <cfRule type="expression" dxfId="613" priority="120">
      <formula>AND(F$9&gt;=8/24,F$9&lt;14/24)</formula>
    </cfRule>
    <cfRule type="expression" dxfId="612" priority="121">
      <formula>F$9&lt;8/24</formula>
    </cfRule>
  </conditionalFormatting>
  <conditionalFormatting sqref="F94:Z94">
    <cfRule type="expression" dxfId="611" priority="113">
      <formula>F$9&gt;=20/24</formula>
    </cfRule>
    <cfRule type="expression" dxfId="610" priority="114">
      <formula>AND(F$9&gt;=14/24,F$9&lt;20/24)</formula>
    </cfRule>
    <cfRule type="expression" dxfId="609" priority="115">
      <formula>AND(F$9&gt;=8/24,F$9&lt;14/24)</formula>
    </cfRule>
    <cfRule type="expression" dxfId="608" priority="116">
      <formula>F$9&lt;8/24</formula>
    </cfRule>
  </conditionalFormatting>
  <conditionalFormatting sqref="F89:Z91">
    <cfRule type="expression" dxfId="607" priority="136">
      <formula>F$9&gt;=20/24</formula>
    </cfRule>
    <cfRule type="expression" dxfId="606" priority="137">
      <formula>AND(F$9&gt;=14/24,F$9&lt;20/24)</formula>
    </cfRule>
    <cfRule type="expression" dxfId="605" priority="138">
      <formula>AND(F$9&gt;=8/24,F$9&lt;14/24)</formula>
    </cfRule>
    <cfRule type="expression" dxfId="604" priority="139">
      <formula>F$9&lt;8/24</formula>
    </cfRule>
  </conditionalFormatting>
  <conditionalFormatting sqref="L94:AF94">
    <cfRule type="expression" dxfId="603" priority="132">
      <formula>L$9&gt;=20/24</formula>
    </cfRule>
    <cfRule type="expression" dxfId="602" priority="133">
      <formula>AND(L$9&gt;=14/24,L$9&lt;20/24)</formula>
    </cfRule>
    <cfRule type="expression" dxfId="601" priority="134">
      <formula>AND(L$9&gt;=8/24,L$9&lt;14/24)</formula>
    </cfRule>
    <cfRule type="expression" dxfId="600" priority="135">
      <formula>L$9&lt;8/24</formula>
    </cfRule>
  </conditionalFormatting>
  <conditionalFormatting sqref="M8 S8 AB8">
    <cfRule type="expression" dxfId="599" priority="185">
      <formula>AND(N$9&gt;=14/24,N$9&lt;20/24)</formula>
    </cfRule>
    <cfRule type="expression" dxfId="598" priority="186">
      <formula>AND(N$9&gt;=8/24,N$9&lt;14/24)</formula>
    </cfRule>
    <cfRule type="expression" dxfId="597" priority="187">
      <formula>N$9&lt;8/24</formula>
    </cfRule>
  </conditionalFormatting>
  <conditionalFormatting sqref="M89:Z93 AA90:AF93">
    <cfRule type="expression" dxfId="596" priority="140">
      <formula>M$9&gt;=20/24</formula>
    </cfRule>
    <cfRule type="expression" dxfId="595" priority="141">
      <formula>AND(M$9&gt;=14/24,M$9&lt;20/24)</formula>
    </cfRule>
    <cfRule type="expression" dxfId="594" priority="142">
      <formula>AND(M$9&gt;=8/24,M$9&lt;14/24)</formula>
    </cfRule>
    <cfRule type="expression" dxfId="593" priority="143">
      <formula>M$9&lt;8/24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592" priority="184">
      <formula>N$9&gt;=20/24</formula>
    </cfRule>
  </conditionalFormatting>
  <conditionalFormatting sqref="S8">
    <cfRule type="expression" dxfId="591" priority="175">
      <formula>U$9&gt;=20/24</formula>
    </cfRule>
    <cfRule type="expression" dxfId="590" priority="176">
      <formula>AND(U$9&gt;=14/24,U$9&lt;20/24)</formula>
    </cfRule>
    <cfRule type="expression" dxfId="589" priority="177">
      <formula>AND(U$9&gt;=8/24,U$9&lt;14/24)</formula>
    </cfRule>
    <cfRule type="expression" dxfId="588" priority="178">
      <formula>U$9&lt;8/24</formula>
    </cfRule>
  </conditionalFormatting>
  <conditionalFormatting sqref="AA89:AF94">
    <cfRule type="expression" dxfId="587" priority="66">
      <formula>AA$9&gt;=20/24</formula>
    </cfRule>
    <cfRule type="expression" dxfId="586" priority="67">
      <formula>AND(AA$9&gt;=14/24,AA$9&lt;20/24)</formula>
    </cfRule>
    <cfRule type="expression" dxfId="585" priority="68">
      <formula>AND(AA$9&gt;=8/24,AA$9&lt;14/24)</formula>
    </cfRule>
    <cfRule type="expression" dxfId="584" priority="69">
      <formula>AA$9&lt;8/24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A74:AF74">
    <cfRule type="expression" dxfId="583" priority="56">
      <formula>AA$9&gt;=20/24</formula>
    </cfRule>
    <cfRule type="expression" dxfId="582" priority="57">
      <formula>AND(AA$9&gt;=14/24,AA$9&lt;20/24)</formula>
    </cfRule>
    <cfRule type="expression" dxfId="581" priority="58">
      <formula>AND(AA$9&gt;=8/24,AA$9&lt;14/24)</formula>
    </cfRule>
    <cfRule type="expression" dxfId="580" priority="59">
      <formula>AA$9&lt;8/24</formula>
    </cfRule>
  </conditionalFormatting>
  <conditionalFormatting sqref="B75:Z79 B63:AF71 AA75:AF78">
    <cfRule type="expression" dxfId="578" priority="122">
      <formula>B63&gt;$AG63</formula>
    </cfRule>
  </conditionalFormatting>
  <conditionalFormatting sqref="AB8">
    <cfRule type="expression" dxfId="577" priority="171">
      <formula>AD$9&gt;=20/24</formula>
    </cfRule>
    <cfRule type="expression" dxfId="576" priority="172">
      <formula>AND(AD$9&gt;=14/24,AD$9&lt;20/24)</formula>
    </cfRule>
    <cfRule type="expression" dxfId="575" priority="173">
      <formula>AND(AD$9&gt;=8/24,AD$9&lt;14/24)</formula>
    </cfRule>
    <cfRule type="expression" dxfId="574" priority="174">
      <formula>AD$9&lt;8/24</formula>
    </cfRule>
  </conditionalFormatting>
  <conditionalFormatting sqref="B87:E100 F89:Z100 B81:Z81 F87:Z87 AA95:AF100 B103:AF106">
    <cfRule type="expression" dxfId="569" priority="109">
      <formula>B$9&gt;=20/24</formula>
    </cfRule>
  </conditionalFormatting>
  <conditionalFormatting sqref="B87:E100 F89:Z100 B81:Z81 F87:Z87 AA95:AF100 B103:AF106">
    <cfRule type="expression" dxfId="568" priority="110">
      <formula>AND(B$9&gt;=14/24,B$9&lt;20/24)</formula>
    </cfRule>
    <cfRule type="expression" dxfId="567" priority="111">
      <formula>AND(B$9&gt;=8/24,B$9&lt;14/24)</formula>
    </cfRule>
    <cfRule type="expression" dxfId="566" priority="112">
      <formula>B$9&lt;8/24</formula>
    </cfRule>
  </conditionalFormatting>
  <conditionalFormatting sqref="AD89:AF89">
    <cfRule type="expression" dxfId="565" priority="198">
      <formula>AD89&gt;$AG90*1</formula>
    </cfRule>
  </conditionalFormatting>
  <conditionalFormatting sqref="AG88">
    <cfRule type="expression" dxfId="564" priority="150">
      <formula>AG$9&gt;=20/24</formula>
    </cfRule>
    <cfRule type="expression" dxfId="563" priority="151">
      <formula>AND(AG$9&gt;=14/24,AG$9&lt;20/24)</formula>
    </cfRule>
    <cfRule type="expression" dxfId="562" priority="152">
      <formula>AND(AG$9&gt;=8/24,AG$9&lt;14/24)</formula>
    </cfRule>
    <cfRule type="expression" dxfId="561" priority="153">
      <formula>AG$9&lt;8/24</formula>
    </cfRule>
  </conditionalFormatting>
  <conditionalFormatting sqref="AG101:AG102">
    <cfRule type="expression" dxfId="560" priority="145">
      <formula>AG101&gt;$AG101</formula>
    </cfRule>
  </conditionalFormatting>
  <conditionalFormatting sqref="AG106">
    <cfRule type="expression" dxfId="559" priority="146">
      <formula>AG$9&gt;=20/24</formula>
    </cfRule>
    <cfRule type="expression" dxfId="558" priority="147">
      <formula>AND(AG$9&gt;=14/24,AG$9&lt;20/24)</formula>
    </cfRule>
    <cfRule type="expression" dxfId="557" priority="148">
      <formula>AND(AG$9&gt;=8/24,AG$9&lt;14/24)</formula>
    </cfRule>
    <cfRule type="expression" dxfId="556" priority="149">
      <formula>AG$9&lt;8/24</formula>
    </cfRule>
  </conditionalFormatting>
  <conditionalFormatting sqref="AG123">
    <cfRule type="expression" dxfId="555" priority="167">
      <formula>AG$9&gt;=20/24</formula>
    </cfRule>
    <cfRule type="expression" dxfId="554" priority="168">
      <formula>AND(AG$9&gt;=14/24,AG$9&lt;20/24)</formula>
    </cfRule>
    <cfRule type="expression" dxfId="553" priority="169">
      <formula>AND(AG$9&gt;=8/24,AG$9&lt;14/24)</formula>
    </cfRule>
    <cfRule type="expression" dxfId="552" priority="170">
      <formula>AG$9&lt;8/24</formula>
    </cfRule>
  </conditionalFormatting>
  <conditionalFormatting sqref="AH8:AI10">
    <cfRule type="expression" dxfId="551" priority="62">
      <formula>AH$9&gt;=20/24</formula>
    </cfRule>
    <cfRule type="expression" dxfId="550" priority="63">
      <formula>AND(AH$9&gt;=14/24,AH$9&lt;20/24)</formula>
    </cfRule>
    <cfRule type="expression" dxfId="549" priority="64">
      <formula>AND(AH$9&gt;=8/24,AH$9&lt;14/24)</formula>
    </cfRule>
    <cfRule type="expression" dxfId="548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547" priority="188">
      <formula>AJ$9&gt;=20/24</formula>
    </cfRule>
    <cfRule type="expression" dxfId="546" priority="189">
      <formula>AND(AJ$9&gt;=14/24,AJ$9&lt;20/24)</formula>
    </cfRule>
    <cfRule type="expression" dxfId="545" priority="190">
      <formula>AND(AJ$9&gt;=8/24,AJ$9&lt;14/24)</formula>
    </cfRule>
    <cfRule type="expression" dxfId="544" priority="191">
      <formula>AJ$9&lt;8/24</formula>
    </cfRule>
  </conditionalFormatting>
  <conditionalFormatting sqref="AL109:AN109 AL115:AN115">
    <cfRule type="expression" dxfId="543" priority="160">
      <formula>AL$9&gt;=20/24</formula>
    </cfRule>
    <cfRule type="expression" dxfId="542" priority="161">
      <formula>AND(AL$9&gt;=14/24,AL$9&lt;20/24)</formula>
    </cfRule>
    <cfRule type="expression" dxfId="541" priority="162">
      <formula>AND(AL$9&gt;=8/24,AL$9&lt;14/24)</formula>
    </cfRule>
    <cfRule type="expression" dxfId="540" priority="163">
      <formula>AL$9&lt;8/24</formula>
    </cfRule>
  </conditionalFormatting>
  <conditionalFormatting sqref="AM15:AM21 AN16:AR21">
    <cfRule type="expression" dxfId="539" priority="84">
      <formula>AX$9&gt;=20/24</formula>
    </cfRule>
    <cfRule type="expression" dxfId="538" priority="85">
      <formula>AND(AX$9&gt;=14/24,AX$9&lt;20/24)</formula>
    </cfRule>
    <cfRule type="expression" dxfId="537" priority="86">
      <formula>AND(AX$9&gt;=8/24,AX$9&lt;14/24)</formula>
    </cfRule>
    <cfRule type="expression" dxfId="536" priority="87">
      <formula>AX$9&lt;8/24</formula>
    </cfRule>
  </conditionalFormatting>
  <conditionalFormatting sqref="AN110:AN113">
    <cfRule type="expression" dxfId="535" priority="156">
      <formula>AN$9&gt;=20/24</formula>
    </cfRule>
    <cfRule type="expression" dxfId="534" priority="157">
      <formula>AND(AN$9&gt;=14/24,AN$9&lt;20/24)</formula>
    </cfRule>
    <cfRule type="expression" dxfId="533" priority="158">
      <formula>AND(AN$9&gt;=8/24,AN$9&lt;14/24)</formula>
    </cfRule>
    <cfRule type="expression" dxfId="532" priority="159">
      <formula>AN$9&lt;8/24</formula>
    </cfRule>
  </conditionalFormatting>
  <conditionalFormatting sqref="AN15:AR15">
    <cfRule type="expression" dxfId="531" priority="72">
      <formula>U$9&gt;=20/24</formula>
    </cfRule>
    <cfRule type="expression" dxfId="530" priority="73">
      <formula>AND(U$9&gt;=14/24,U$9&lt;20/24)</formula>
    </cfRule>
    <cfRule type="expression" dxfId="529" priority="74">
      <formula>AND(U$9&gt;=8/24,U$9&lt;14/24)</formula>
    </cfRule>
    <cfRule type="expression" dxfId="528" priority="75">
      <formula>U$9&lt;8/24</formula>
    </cfRule>
  </conditionalFormatting>
  <conditionalFormatting sqref="AS15">
    <cfRule type="expression" dxfId="527" priority="80">
      <formula>AA$9&gt;=20/24</formula>
    </cfRule>
    <cfRule type="expression" dxfId="526" priority="81">
      <formula>AND(AA$9&gt;=14/24,AA$9&lt;20/24)</formula>
    </cfRule>
    <cfRule type="expression" dxfId="525" priority="82">
      <formula>AND(AA$9&gt;=8/24,AA$9&lt;14/24)</formula>
    </cfRule>
    <cfRule type="expression" dxfId="524" priority="83">
      <formula>AA$9&lt;8/24</formula>
    </cfRule>
  </conditionalFormatting>
  <conditionalFormatting sqref="AS16:AS21">
    <cfRule type="expression" dxfId="523" priority="88">
      <formula>BE$9&gt;=20/24</formula>
    </cfRule>
    <cfRule type="expression" dxfId="522" priority="89">
      <formula>AND(BE$9&gt;=14/24,BE$9&lt;20/24)</formula>
    </cfRule>
    <cfRule type="expression" dxfId="521" priority="90">
      <formula>AND(BE$9&gt;=8/24,BE$9&lt;14/24)</formula>
    </cfRule>
    <cfRule type="expression" dxfId="520" priority="91">
      <formula>BE$9&lt;8/24</formula>
    </cfRule>
  </conditionalFormatting>
  <conditionalFormatting sqref="AT15 AX15:BJ15">
    <cfRule type="expression" dxfId="519" priority="92">
      <formula>AC$9&gt;=20/24</formula>
    </cfRule>
    <cfRule type="expression" dxfId="518" priority="93">
      <formula>AND(AC$9&gt;=14/24,AC$9&lt;20/24)</formula>
    </cfRule>
    <cfRule type="expression" dxfId="517" priority="94">
      <formula>AND(AC$9&gt;=8/24,AC$9&lt;14/24)</formula>
    </cfRule>
    <cfRule type="expression" dxfId="516" priority="95">
      <formula>AC$9&lt;8/24</formula>
    </cfRule>
  </conditionalFormatting>
  <conditionalFormatting sqref="AT16:AT21">
    <cfRule type="expression" dxfId="515" priority="96">
      <formula>BG$9&gt;=20/24</formula>
    </cfRule>
    <cfRule type="expression" dxfId="514" priority="97">
      <formula>AND(BG$9&gt;=14/24,BG$9&lt;20/24)</formula>
    </cfRule>
    <cfRule type="expression" dxfId="513" priority="98">
      <formula>AND(BG$9&gt;=8/24,BG$9&lt;14/24)</formula>
    </cfRule>
    <cfRule type="expression" dxfId="512" priority="99">
      <formula>BG$9&lt;8/24</formula>
    </cfRule>
  </conditionalFormatting>
  <conditionalFormatting sqref="AU15:AV15">
    <cfRule type="expression" dxfId="511" priority="100">
      <formula>AE$9&gt;=20/24</formula>
    </cfRule>
    <cfRule type="expression" dxfId="510" priority="101">
      <formula>AND(AE$9&gt;=14/24,AE$9&lt;20/24)</formula>
    </cfRule>
    <cfRule type="expression" dxfId="509" priority="102">
      <formula>AND(AE$9&gt;=8/24,AE$9&lt;14/24)</formula>
    </cfRule>
    <cfRule type="expression" dxfId="508" priority="103">
      <formula>AE$9&lt;8/24</formula>
    </cfRule>
  </conditionalFormatting>
  <conditionalFormatting sqref="AU16:BJ21">
    <cfRule type="expression" dxfId="507" priority="104">
      <formula>BI$9&gt;=20/24</formula>
    </cfRule>
    <cfRule type="expression" dxfId="506" priority="105">
      <formula>AND(BI$9&gt;=14/24,BI$9&lt;20/24)</formula>
    </cfRule>
    <cfRule type="expression" dxfId="505" priority="106">
      <formula>AND(BI$9&gt;=8/24,BI$9&lt;14/24)</formula>
    </cfRule>
    <cfRule type="expression" dxfId="504" priority="107">
      <formula>BI$9&lt;8/24</formula>
    </cfRule>
  </conditionalFormatting>
  <conditionalFormatting sqref="AW15">
    <cfRule type="expression" dxfId="503" priority="76">
      <formula>B$9&gt;=20/24</formula>
    </cfRule>
    <cfRule type="expression" dxfId="502" priority="77">
      <formula>AND(B$9&gt;=14/24,B$9&lt;20/24)</formula>
    </cfRule>
    <cfRule type="expression" dxfId="501" priority="78">
      <formula>AND(B$9&gt;=8/24,B$9&lt;14/24)</formula>
    </cfRule>
    <cfRule type="expression" dxfId="500" priority="79">
      <formula>B$9&lt;8/24</formula>
    </cfRule>
  </conditionalFormatting>
  <conditionalFormatting sqref="Q85:Z85">
    <cfRule type="expression" dxfId="499" priority="21">
      <formula>Q$9&lt;8/24</formula>
    </cfRule>
  </conditionalFormatting>
  <conditionalFormatting sqref="Q85:Z85">
    <cfRule type="expression" dxfId="498" priority="18">
      <formula>Q$9&gt;=20/24</formula>
    </cfRule>
    <cfRule type="expression" dxfId="497" priority="19">
      <formula>AND(Q$9&gt;=14/24,Q$9&lt;20/24)</formula>
    </cfRule>
    <cfRule type="expression" dxfId="496" priority="20">
      <formula>AND(Q$9&gt;=8/24,Q$9&lt;14/24)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46"/>
  <sheetViews>
    <sheetView zoomScale="130" zoomScaleNormal="130" workbookViewId="0">
      <pane xSplit="1" ySplit="10" topLeftCell="B174" activePane="bottomRight" state="frozen"/>
      <selection activeCell="T160" sqref="T160"/>
      <selection pane="topRight" activeCell="T160" sqref="T160"/>
      <selection pane="bottomLeft" activeCell="T160" sqref="T160"/>
      <selection pane="bottomRight" activeCell="AF11" sqref="AF11:AF340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2080/10/15</v>
      </c>
      <c r="C4" s="343"/>
      <c r="D4" s="343"/>
      <c r="E4" s="344" t="str">
        <f ca="1">"2080/"&amp;"10/"&amp;INT(MID(CELL("filename",G6),FIND("]",CELL("filename",G6))+1,200))</f>
        <v>2080/10/15</v>
      </c>
      <c r="F4" s="344"/>
      <c r="G4" s="344"/>
      <c r="H4" s="344" t="str">
        <f ca="1">TEXT(E4,"dddd")</f>
        <v>Tuesday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20.6</v>
      </c>
      <c r="C5" s="30">
        <f t="shared" si="0"/>
        <v>3.9</v>
      </c>
      <c r="D5" s="30">
        <f t="shared" si="0"/>
        <v>0</v>
      </c>
      <c r="E5" s="30">
        <f t="shared" si="0"/>
        <v>0</v>
      </c>
      <c r="F5" s="30">
        <f t="shared" si="0"/>
        <v>5.4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24.7</v>
      </c>
      <c r="S5" s="30">
        <f t="shared" si="0"/>
        <v>6.4</v>
      </c>
      <c r="T5" s="30">
        <f t="shared" si="0"/>
        <v>0</v>
      </c>
      <c r="U5" s="30">
        <f t="shared" si="0"/>
        <v>0.3</v>
      </c>
      <c r="V5" s="30">
        <f t="shared" si="0"/>
        <v>0</v>
      </c>
      <c r="W5" s="30">
        <f t="shared" si="0"/>
        <v>0</v>
      </c>
      <c r="X5" s="30">
        <f t="shared" si="0"/>
        <v>10.1</v>
      </c>
      <c r="Y5" s="30">
        <f t="shared" si="0"/>
        <v>20.2</v>
      </c>
      <c r="Z5" s="30">
        <f t="shared" si="0"/>
        <v>30.2</v>
      </c>
      <c r="AA5" s="30">
        <f t="shared" si="0"/>
        <v>34.9</v>
      </c>
      <c r="AB5" s="30">
        <f t="shared" si="0"/>
        <v>5.7</v>
      </c>
      <c r="AC5" s="30">
        <f t="shared" si="0"/>
        <v>3.2</v>
      </c>
      <c r="AD5" s="30">
        <f t="shared" si="0"/>
        <v>0</v>
      </c>
      <c r="AE5" s="30">
        <f t="shared" si="0"/>
        <v>0</v>
      </c>
      <c r="AF5" s="30">
        <f>B118</f>
        <v>25.3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Load=1738</v>
      </c>
      <c r="B7" s="35">
        <f t="shared" ref="B7:AF7" si="1">B126</f>
        <v>1947.3000000000002</v>
      </c>
      <c r="C7" s="35">
        <f t="shared" si="1"/>
        <v>1931.4</v>
      </c>
      <c r="D7" s="35">
        <f t="shared" si="1"/>
        <v>1824.9999999999995</v>
      </c>
      <c r="E7" s="35">
        <f t="shared" si="1"/>
        <v>1846.0999999999995</v>
      </c>
      <c r="F7" s="35">
        <f t="shared" si="1"/>
        <v>1819.6999999999994</v>
      </c>
      <c r="G7" s="35">
        <f t="shared" si="1"/>
        <v>1771.7999999999997</v>
      </c>
      <c r="H7" s="35">
        <f t="shared" si="1"/>
        <v>1758.9999999999995</v>
      </c>
      <c r="I7" s="35">
        <f t="shared" si="1"/>
        <v>1738.0999999999995</v>
      </c>
      <c r="J7" s="35">
        <f t="shared" si="1"/>
        <v>1822.3999999999996</v>
      </c>
      <c r="K7" s="35">
        <f t="shared" si="1"/>
        <v>1894.8999999999996</v>
      </c>
      <c r="L7" s="35">
        <f t="shared" si="1"/>
        <v>1968.7999999999993</v>
      </c>
      <c r="M7" s="35">
        <f t="shared" si="1"/>
        <v>1980.5999999999997</v>
      </c>
      <c r="N7" s="35">
        <f t="shared" si="1"/>
        <v>2032.4999999999995</v>
      </c>
      <c r="O7" s="35">
        <f t="shared" si="1"/>
        <v>2071.5999999999995</v>
      </c>
      <c r="P7" s="35">
        <f t="shared" si="1"/>
        <v>1996.4999999999995</v>
      </c>
      <c r="Q7" s="35">
        <f t="shared" si="1"/>
        <v>2062.6999999999998</v>
      </c>
      <c r="R7" s="35">
        <f t="shared" si="1"/>
        <v>2073.3999999999996</v>
      </c>
      <c r="S7" s="35">
        <f t="shared" si="1"/>
        <v>2080.3999999999992</v>
      </c>
      <c r="T7" s="35">
        <f t="shared" si="1"/>
        <v>2034.7999999999995</v>
      </c>
      <c r="U7" s="35">
        <f t="shared" si="1"/>
        <v>2022.5499999999993</v>
      </c>
      <c r="V7" s="35">
        <f t="shared" si="1"/>
        <v>1985.2999999999995</v>
      </c>
      <c r="W7" s="35">
        <f t="shared" si="1"/>
        <v>2008.7999999999993</v>
      </c>
      <c r="X7" s="35">
        <f t="shared" si="1"/>
        <v>1974.9999999999991</v>
      </c>
      <c r="Y7" s="35">
        <f t="shared" si="1"/>
        <v>2057.2999999999993</v>
      </c>
      <c r="Z7" s="35">
        <f t="shared" si="1"/>
        <v>2226.5999999999995</v>
      </c>
      <c r="AA7" s="35">
        <f t="shared" si="1"/>
        <v>2181.5999999999995</v>
      </c>
      <c r="AB7" s="35">
        <f t="shared" si="1"/>
        <v>2172.2999999999997</v>
      </c>
      <c r="AC7" s="35">
        <f t="shared" si="1"/>
        <v>2182.2999999999993</v>
      </c>
      <c r="AD7" s="35">
        <f t="shared" si="1"/>
        <v>2175.6999999999989</v>
      </c>
      <c r="AE7" s="35">
        <f t="shared" si="1"/>
        <v>2008.2999999999993</v>
      </c>
      <c r="AF7" s="35">
        <f t="shared" si="1"/>
        <v>1971.8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2937.3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2226.6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3" t="s">
        <v>19</v>
      </c>
      <c r="AI10" s="293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87.3</v>
      </c>
      <c r="C11" s="43">
        <v>87.3</v>
      </c>
      <c r="D11" s="43">
        <v>87.3</v>
      </c>
      <c r="E11" s="43">
        <v>87.3</v>
      </c>
      <c r="F11" s="43">
        <v>87.3</v>
      </c>
      <c r="G11" s="43">
        <v>87.3</v>
      </c>
      <c r="H11" s="43">
        <v>87.3</v>
      </c>
      <c r="I11" s="43">
        <v>87.3</v>
      </c>
      <c r="J11" s="43">
        <v>90.5</v>
      </c>
      <c r="K11" s="43">
        <v>90.5</v>
      </c>
      <c r="L11" s="43">
        <v>90.5</v>
      </c>
      <c r="M11" s="43">
        <v>90.5</v>
      </c>
      <c r="N11" s="43">
        <v>90.5</v>
      </c>
      <c r="O11" s="43">
        <v>90.5</v>
      </c>
      <c r="P11" s="43">
        <v>90.5</v>
      </c>
      <c r="Q11" s="43">
        <v>90.5</v>
      </c>
      <c r="R11" s="43">
        <v>90.5</v>
      </c>
      <c r="S11" s="43">
        <v>90.5</v>
      </c>
      <c r="T11" s="43">
        <v>90.5</v>
      </c>
      <c r="U11" s="43">
        <v>90.5</v>
      </c>
      <c r="V11" s="43">
        <v>90.5</v>
      </c>
      <c r="W11" s="43">
        <v>90.5</v>
      </c>
      <c r="X11" s="43">
        <v>90.5</v>
      </c>
      <c r="Y11" s="43">
        <v>90.5</v>
      </c>
      <c r="Z11" s="43">
        <v>90.5</v>
      </c>
      <c r="AA11" s="43">
        <v>90.5</v>
      </c>
      <c r="AB11" s="43">
        <v>90.5</v>
      </c>
      <c r="AC11" s="43">
        <v>90.5</v>
      </c>
      <c r="AD11" s="43">
        <v>90.5</v>
      </c>
      <c r="AE11" s="43">
        <v>90.5</v>
      </c>
      <c r="AF11" s="43">
        <v>90.5</v>
      </c>
      <c r="AG11" s="59">
        <v>86</v>
      </c>
      <c r="AH11" s="45">
        <f t="shared" ref="AH11:AH81" si="2">MAX(B11:AF11)</f>
        <v>90.5</v>
      </c>
      <c r="AI11" s="46">
        <f t="shared" ref="AI11:AI81" si="3">MIN(B11:AF11)</f>
        <v>87.3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82.3</v>
      </c>
      <c r="C12" s="43">
        <v>82.3</v>
      </c>
      <c r="D12" s="43">
        <v>82.3</v>
      </c>
      <c r="E12" s="43">
        <v>82.3</v>
      </c>
      <c r="F12" s="43">
        <v>82.3</v>
      </c>
      <c r="G12" s="43">
        <v>82.3</v>
      </c>
      <c r="H12" s="43">
        <v>82.3</v>
      </c>
      <c r="I12" s="43">
        <v>82.3</v>
      </c>
      <c r="J12" s="43">
        <v>90.1</v>
      </c>
      <c r="K12" s="43">
        <v>90.1</v>
      </c>
      <c r="L12" s="43">
        <v>90.1</v>
      </c>
      <c r="M12" s="43">
        <v>90.1</v>
      </c>
      <c r="N12" s="43">
        <v>90.1</v>
      </c>
      <c r="O12" s="43">
        <v>90.1</v>
      </c>
      <c r="P12" s="43">
        <v>90.1</v>
      </c>
      <c r="Q12" s="43">
        <v>90.1</v>
      </c>
      <c r="R12" s="43">
        <v>90</v>
      </c>
      <c r="S12" s="43">
        <v>90</v>
      </c>
      <c r="T12" s="43">
        <v>90</v>
      </c>
      <c r="U12" s="43">
        <v>90</v>
      </c>
      <c r="V12" s="43">
        <v>90</v>
      </c>
      <c r="W12" s="43">
        <v>90</v>
      </c>
      <c r="X12" s="43">
        <v>90</v>
      </c>
      <c r="Y12" s="43">
        <v>90</v>
      </c>
      <c r="Z12" s="43">
        <v>90</v>
      </c>
      <c r="AA12" s="43">
        <v>90</v>
      </c>
      <c r="AB12" s="43">
        <v>90</v>
      </c>
      <c r="AC12" s="43">
        <v>90</v>
      </c>
      <c r="AD12" s="43">
        <v>90</v>
      </c>
      <c r="AE12" s="43">
        <v>90</v>
      </c>
      <c r="AF12" s="43">
        <v>90</v>
      </c>
      <c r="AG12" s="59">
        <v>82</v>
      </c>
      <c r="AH12" s="45">
        <f t="shared" si="2"/>
        <v>90.1</v>
      </c>
      <c r="AI12" s="46">
        <f t="shared" si="3"/>
        <v>82.3</v>
      </c>
      <c r="AK12" s="47"/>
      <c r="AL12" s="48" t="str">
        <f ca="1">MID(CELL("filename",C7),FIND("]",CELL("filename",C7))+1,600)</f>
        <v>15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0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59">
        <v>78</v>
      </c>
      <c r="AH13" s="45">
        <f t="shared" si="2"/>
        <v>0</v>
      </c>
      <c r="AI13" s="46">
        <f t="shared" si="3"/>
        <v>0</v>
      </c>
      <c r="AK13" s="47"/>
      <c r="AL13" s="48" t="str">
        <f ca="1">"Daily Load Curve(Excluding of Export) of Nepal ("&amp;A4&amp;" "&amp;B4&amp;")"</f>
        <v>Daily Load Curve(Excluding of Export) of Nepal (Nepali Date: 2080/10/15)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0</v>
      </c>
      <c r="C14" s="43">
        <v>51.3</v>
      </c>
      <c r="D14" s="43">
        <v>51.3</v>
      </c>
      <c r="E14" s="43">
        <v>47.2</v>
      </c>
      <c r="F14" s="43">
        <v>47.2</v>
      </c>
      <c r="G14" s="43">
        <v>47.2</v>
      </c>
      <c r="H14" s="43">
        <v>47.2</v>
      </c>
      <c r="I14" s="43">
        <v>47.2</v>
      </c>
      <c r="J14" s="43">
        <v>50</v>
      </c>
      <c r="K14" s="43">
        <v>56</v>
      </c>
      <c r="L14" s="43">
        <v>56</v>
      </c>
      <c r="M14" s="43">
        <v>67.400000000000006</v>
      </c>
      <c r="N14" s="43">
        <v>67.400000000000006</v>
      </c>
      <c r="O14" s="43">
        <v>78.7</v>
      </c>
      <c r="P14" s="43">
        <v>78.7</v>
      </c>
      <c r="Q14" s="43">
        <v>78.7</v>
      </c>
      <c r="R14" s="43">
        <v>62.7</v>
      </c>
      <c r="S14" s="43">
        <v>62.7</v>
      </c>
      <c r="T14" s="43">
        <v>62.7</v>
      </c>
      <c r="U14" s="43">
        <v>62.7</v>
      </c>
      <c r="V14" s="43">
        <v>62.7</v>
      </c>
      <c r="W14" s="43">
        <v>62.7</v>
      </c>
      <c r="X14" s="43">
        <v>62.7</v>
      </c>
      <c r="Y14" s="43">
        <v>62.7</v>
      </c>
      <c r="Z14" s="43">
        <v>77.3</v>
      </c>
      <c r="AA14" s="43">
        <v>77.3</v>
      </c>
      <c r="AB14" s="43">
        <v>77.3</v>
      </c>
      <c r="AC14" s="43">
        <v>77.3</v>
      </c>
      <c r="AD14" s="43">
        <v>77.3</v>
      </c>
      <c r="AE14" s="43">
        <v>54.1</v>
      </c>
      <c r="AF14" s="43">
        <v>54.1</v>
      </c>
      <c r="AG14" s="59">
        <v>77</v>
      </c>
      <c r="AH14" s="45">
        <f t="shared" si="2"/>
        <v>78.7</v>
      </c>
      <c r="AI14" s="46">
        <f t="shared" si="3"/>
        <v>0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73.3</v>
      </c>
      <c r="C15" s="43">
        <v>50.3</v>
      </c>
      <c r="D15" s="43">
        <v>50.3</v>
      </c>
      <c r="E15" s="43">
        <v>50.3</v>
      </c>
      <c r="F15" s="43">
        <v>50.3</v>
      </c>
      <c r="G15" s="43">
        <v>50.3</v>
      </c>
      <c r="H15" s="43">
        <v>50.3</v>
      </c>
      <c r="I15" s="43">
        <v>50.3</v>
      </c>
      <c r="J15" s="43">
        <v>73.900000000000006</v>
      </c>
      <c r="K15" s="43">
        <v>73.900000000000006</v>
      </c>
      <c r="L15" s="43">
        <v>73.900000000000006</v>
      </c>
      <c r="M15" s="43">
        <v>73.900000000000006</v>
      </c>
      <c r="N15" s="43">
        <v>73.900000000000006</v>
      </c>
      <c r="O15" s="43">
        <v>73.900000000000006</v>
      </c>
      <c r="P15" s="43">
        <v>73.900000000000006</v>
      </c>
      <c r="Q15" s="43">
        <v>73.900000000000006</v>
      </c>
      <c r="R15" s="43">
        <v>73.599999999999994</v>
      </c>
      <c r="S15" s="43">
        <v>73.599999999999994</v>
      </c>
      <c r="T15" s="43">
        <v>73.599999999999994</v>
      </c>
      <c r="U15" s="43">
        <v>73.599999999999994</v>
      </c>
      <c r="V15" s="43">
        <v>73.599999999999994</v>
      </c>
      <c r="W15" s="43">
        <v>73.599999999999994</v>
      </c>
      <c r="X15" s="43">
        <v>73.599999999999994</v>
      </c>
      <c r="Y15" s="43">
        <v>73.599999999999994</v>
      </c>
      <c r="Z15" s="43">
        <v>73.599999999999994</v>
      </c>
      <c r="AA15" s="43">
        <v>73.599999999999994</v>
      </c>
      <c r="AB15" s="43">
        <v>73.599999999999994</v>
      </c>
      <c r="AC15" s="43">
        <v>73.599999999999994</v>
      </c>
      <c r="AD15" s="43">
        <v>73.599999999999994</v>
      </c>
      <c r="AE15" s="43">
        <v>73.599999999999994</v>
      </c>
      <c r="AF15" s="43">
        <v>73.599999999999994</v>
      </c>
      <c r="AG15" s="59">
        <v>73</v>
      </c>
      <c r="AH15" s="45">
        <f t="shared" si="2"/>
        <v>73.900000000000006</v>
      </c>
      <c r="AI15" s="46">
        <f t="shared" si="3"/>
        <v>50.3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81.3</v>
      </c>
      <c r="C16" s="43">
        <v>81.3</v>
      </c>
      <c r="D16" s="43">
        <v>81.3</v>
      </c>
      <c r="E16" s="43">
        <v>81.3</v>
      </c>
      <c r="F16" s="43">
        <v>81.3</v>
      </c>
      <c r="G16" s="43">
        <v>81.3</v>
      </c>
      <c r="H16" s="43">
        <v>81.3</v>
      </c>
      <c r="I16" s="43">
        <v>81.3</v>
      </c>
      <c r="J16" s="43">
        <v>81.3</v>
      </c>
      <c r="K16" s="43">
        <v>81.3</v>
      </c>
      <c r="L16" s="43">
        <v>81.3</v>
      </c>
      <c r="M16" s="43">
        <v>81.3</v>
      </c>
      <c r="N16" s="43">
        <v>81.3</v>
      </c>
      <c r="O16" s="43">
        <v>81.3</v>
      </c>
      <c r="P16" s="43">
        <v>81.3</v>
      </c>
      <c r="Q16" s="43">
        <v>81.3</v>
      </c>
      <c r="R16" s="43">
        <v>72.2</v>
      </c>
      <c r="S16" s="43">
        <v>72.2</v>
      </c>
      <c r="T16" s="43">
        <v>72.2</v>
      </c>
      <c r="U16" s="43">
        <v>72.2</v>
      </c>
      <c r="V16" s="43">
        <v>72.2</v>
      </c>
      <c r="W16" s="43">
        <v>72.2</v>
      </c>
      <c r="X16" s="43">
        <v>72.2</v>
      </c>
      <c r="Y16" s="43">
        <v>72.2</v>
      </c>
      <c r="Z16" s="43">
        <v>81.5</v>
      </c>
      <c r="AA16" s="43">
        <v>81.5</v>
      </c>
      <c r="AB16" s="43">
        <v>81.5</v>
      </c>
      <c r="AC16" s="43">
        <v>81.5</v>
      </c>
      <c r="AD16" s="43">
        <v>81.5</v>
      </c>
      <c r="AE16" s="43">
        <v>66.3</v>
      </c>
      <c r="AF16" s="43">
        <v>72.400000000000006</v>
      </c>
      <c r="AG16" s="59">
        <v>71</v>
      </c>
      <c r="AH16" s="45">
        <f t="shared" si="2"/>
        <v>81.5</v>
      </c>
      <c r="AI16" s="46">
        <f t="shared" si="3"/>
        <v>66.3</v>
      </c>
      <c r="AK16" s="47"/>
      <c r="AL16" s="50" t="s">
        <v>7</v>
      </c>
      <c r="AM16" s="55">
        <f t="shared" ref="AM16:AR16" si="4">B80</f>
        <v>1679.6</v>
      </c>
      <c r="AN16" s="55">
        <f t="shared" si="4"/>
        <v>1721.4</v>
      </c>
      <c r="AO16" s="55">
        <f t="shared" si="4"/>
        <v>1754.7999999999995</v>
      </c>
      <c r="AP16" s="55">
        <f t="shared" si="4"/>
        <v>1748.6999999999996</v>
      </c>
      <c r="AQ16" s="55">
        <f t="shared" si="4"/>
        <v>1748.6999999999996</v>
      </c>
      <c r="AR16" s="55">
        <f t="shared" si="4"/>
        <v>1748.6999999999996</v>
      </c>
      <c r="AS16" s="55">
        <f>I80</f>
        <v>1748.6999999999996</v>
      </c>
      <c r="AT16" s="55">
        <f>K80</f>
        <v>1832.8999999999994</v>
      </c>
      <c r="AU16" s="55">
        <f t="shared" ref="AU16:BD16" si="5">M80</f>
        <v>1868.1999999999994</v>
      </c>
      <c r="AV16" s="55">
        <f t="shared" si="5"/>
        <v>1868.1999999999994</v>
      </c>
      <c r="AW16" s="55">
        <f t="shared" si="5"/>
        <v>1880.4999999999993</v>
      </c>
      <c r="AX16" s="55">
        <f t="shared" si="5"/>
        <v>1880.4999999999993</v>
      </c>
      <c r="AY16" s="55">
        <f t="shared" si="5"/>
        <v>1880.4999999999993</v>
      </c>
      <c r="AZ16" s="55">
        <f t="shared" si="5"/>
        <v>1845.6999999999994</v>
      </c>
      <c r="BA16" s="55">
        <f t="shared" si="5"/>
        <v>1834.6999999999994</v>
      </c>
      <c r="BB16" s="55">
        <f t="shared" si="5"/>
        <v>1834.6999999999994</v>
      </c>
      <c r="BC16" s="55">
        <f t="shared" si="5"/>
        <v>1834.6999999999994</v>
      </c>
      <c r="BD16" s="55">
        <f t="shared" si="5"/>
        <v>1834.6999999999994</v>
      </c>
      <c r="BE16" s="56">
        <f>X80</f>
        <v>1837.3999999999994</v>
      </c>
      <c r="BF16" s="56">
        <f>Z80</f>
        <v>1916.5999999999992</v>
      </c>
      <c r="BG16" s="56">
        <f>AB80</f>
        <v>1916.5999999999992</v>
      </c>
      <c r="BH16" s="56">
        <f>AD80</f>
        <v>1916.5999999999992</v>
      </c>
      <c r="BI16" s="56">
        <f>AE80</f>
        <v>1832.8999999999996</v>
      </c>
      <c r="BJ16" s="56">
        <f>AF80</f>
        <v>1698.8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55.5</v>
      </c>
      <c r="C17" s="44">
        <v>55.5</v>
      </c>
      <c r="D17" s="44">
        <v>55.5</v>
      </c>
      <c r="E17" s="44">
        <v>55.5</v>
      </c>
      <c r="F17" s="44">
        <v>55.5</v>
      </c>
      <c r="G17" s="44">
        <v>55.5</v>
      </c>
      <c r="H17" s="44">
        <v>55.5</v>
      </c>
      <c r="I17" s="44">
        <v>55.5</v>
      </c>
      <c r="J17" s="44">
        <v>55.5</v>
      </c>
      <c r="K17" s="44">
        <v>55.5</v>
      </c>
      <c r="L17" s="44">
        <v>55.5</v>
      </c>
      <c r="M17" s="44">
        <v>55.5</v>
      </c>
      <c r="N17" s="44">
        <v>55.5</v>
      </c>
      <c r="O17" s="44">
        <v>55.5</v>
      </c>
      <c r="P17" s="44">
        <v>55.5</v>
      </c>
      <c r="Q17" s="44">
        <v>55.5</v>
      </c>
      <c r="R17" s="44">
        <v>55.1</v>
      </c>
      <c r="S17" s="44">
        <v>55.1</v>
      </c>
      <c r="T17" s="44">
        <v>55.1</v>
      </c>
      <c r="U17" s="44">
        <v>55.1</v>
      </c>
      <c r="V17" s="44">
        <v>55.1</v>
      </c>
      <c r="W17" s="44">
        <v>55.1</v>
      </c>
      <c r="X17" s="44">
        <v>55.1</v>
      </c>
      <c r="Y17" s="44">
        <v>55.1</v>
      </c>
      <c r="Z17" s="44">
        <v>55.1</v>
      </c>
      <c r="AA17" s="44">
        <v>55.1</v>
      </c>
      <c r="AB17" s="44">
        <v>55.1</v>
      </c>
      <c r="AC17" s="44">
        <v>55.1</v>
      </c>
      <c r="AD17" s="44">
        <v>55.1</v>
      </c>
      <c r="AE17" s="44">
        <v>55.5</v>
      </c>
      <c r="AF17" s="44">
        <v>55.5</v>
      </c>
      <c r="AG17" s="59">
        <v>54</v>
      </c>
      <c r="AH17" s="45">
        <f t="shared" si="2"/>
        <v>55.5</v>
      </c>
      <c r="AI17" s="46">
        <f t="shared" si="3"/>
        <v>55.1</v>
      </c>
      <c r="AK17" s="47"/>
      <c r="AL17" s="50" t="s">
        <v>22</v>
      </c>
      <c r="AM17" s="55">
        <f t="shared" ref="AM17:AR17" si="6">B88</f>
        <v>618.30000000000007</v>
      </c>
      <c r="AN17" s="55">
        <f t="shared" si="6"/>
        <v>618.30000000000007</v>
      </c>
      <c r="AO17" s="55">
        <f t="shared" si="6"/>
        <v>588.29999999999995</v>
      </c>
      <c r="AP17" s="55">
        <f t="shared" si="6"/>
        <v>588.29999999999995</v>
      </c>
      <c r="AQ17" s="55">
        <f t="shared" si="6"/>
        <v>588.29999999999995</v>
      </c>
      <c r="AR17" s="55">
        <f t="shared" si="6"/>
        <v>588.29999999999995</v>
      </c>
      <c r="AS17" s="55">
        <f>I88</f>
        <v>588.29999999999995</v>
      </c>
      <c r="AT17" s="55">
        <f>K88</f>
        <v>601</v>
      </c>
      <c r="AU17" s="55">
        <f t="shared" ref="AU17:BD17" si="7">M88</f>
        <v>619.20000000000005</v>
      </c>
      <c r="AV17" s="55">
        <f t="shared" si="7"/>
        <v>619.20000000000005</v>
      </c>
      <c r="AW17" s="55">
        <f t="shared" si="7"/>
        <v>517.6</v>
      </c>
      <c r="AX17" s="55">
        <f t="shared" si="7"/>
        <v>517.6</v>
      </c>
      <c r="AY17" s="55">
        <f t="shared" si="7"/>
        <v>517.6</v>
      </c>
      <c r="AZ17" s="55">
        <f t="shared" si="7"/>
        <v>607.09999999999991</v>
      </c>
      <c r="BA17" s="55">
        <f t="shared" si="7"/>
        <v>607.09999999999991</v>
      </c>
      <c r="BB17" s="55">
        <f t="shared" si="7"/>
        <v>607.09999999999991</v>
      </c>
      <c r="BC17" s="55">
        <f t="shared" si="7"/>
        <v>607.09999999999991</v>
      </c>
      <c r="BD17" s="55">
        <f t="shared" si="7"/>
        <v>607.09999999999991</v>
      </c>
      <c r="BE17" s="56">
        <f>X88</f>
        <v>607.09999999999991</v>
      </c>
      <c r="BF17" s="56">
        <f>Z88</f>
        <v>620</v>
      </c>
      <c r="BG17" s="56">
        <f>AB88</f>
        <v>620</v>
      </c>
      <c r="BH17" s="56">
        <f>AD88</f>
        <v>614.5</v>
      </c>
      <c r="BI17" s="56">
        <f>AE88</f>
        <v>615</v>
      </c>
      <c r="BJ17" s="56">
        <f>AF88</f>
        <v>615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0</v>
      </c>
      <c r="C18" s="44">
        <v>0</v>
      </c>
      <c r="D18" s="44">
        <v>35</v>
      </c>
      <c r="E18" s="44">
        <v>33</v>
      </c>
      <c r="F18" s="44">
        <v>33</v>
      </c>
      <c r="G18" s="44">
        <v>33</v>
      </c>
      <c r="H18" s="44">
        <v>33</v>
      </c>
      <c r="I18" s="44">
        <v>33</v>
      </c>
      <c r="J18" s="44">
        <v>35</v>
      </c>
      <c r="K18" s="44">
        <v>35</v>
      </c>
      <c r="L18" s="44">
        <v>59.4</v>
      </c>
      <c r="M18" s="44">
        <v>59.4</v>
      </c>
      <c r="N18" s="44">
        <v>59.4</v>
      </c>
      <c r="O18" s="44">
        <v>60.4</v>
      </c>
      <c r="P18" s="44">
        <v>60.4</v>
      </c>
      <c r="Q18" s="44">
        <v>60.4</v>
      </c>
      <c r="R18" s="44">
        <v>51</v>
      </c>
      <c r="S18" s="44">
        <v>41</v>
      </c>
      <c r="T18" s="44">
        <v>41</v>
      </c>
      <c r="U18" s="44">
        <v>41</v>
      </c>
      <c r="V18" s="44">
        <v>41</v>
      </c>
      <c r="W18" s="44">
        <v>41</v>
      </c>
      <c r="X18" s="44">
        <v>41</v>
      </c>
      <c r="Y18" s="44">
        <v>41</v>
      </c>
      <c r="Z18" s="44">
        <v>55</v>
      </c>
      <c r="AA18" s="44">
        <v>55</v>
      </c>
      <c r="AB18" s="44">
        <v>55</v>
      </c>
      <c r="AC18" s="44">
        <v>55</v>
      </c>
      <c r="AD18" s="44">
        <v>55</v>
      </c>
      <c r="AE18" s="44">
        <v>34.1</v>
      </c>
      <c r="AF18" s="44">
        <v>34.1</v>
      </c>
      <c r="AG18" s="59">
        <v>52.465000000000003</v>
      </c>
      <c r="AH18" s="45">
        <f t="shared" si="2"/>
        <v>60.4</v>
      </c>
      <c r="AI18" s="46">
        <f t="shared" si="3"/>
        <v>0</v>
      </c>
      <c r="AK18" s="47"/>
      <c r="AL18" s="50" t="s">
        <v>23</v>
      </c>
      <c r="AM18" s="55">
        <f t="shared" ref="AM18:AR18" si="8">B102</f>
        <v>313.2</v>
      </c>
      <c r="AN18" s="55">
        <f t="shared" si="8"/>
        <v>311</v>
      </c>
      <c r="AO18" s="55">
        <f t="shared" si="8"/>
        <v>311</v>
      </c>
      <c r="AP18" s="55">
        <f t="shared" si="8"/>
        <v>301.09999999999997</v>
      </c>
      <c r="AQ18" s="55">
        <f t="shared" si="8"/>
        <v>293.09999999999997</v>
      </c>
      <c r="AR18" s="55">
        <f t="shared" si="8"/>
        <v>247.3</v>
      </c>
      <c r="AS18" s="55">
        <f>I102</f>
        <v>247.00000000000003</v>
      </c>
      <c r="AT18" s="55">
        <f>K102</f>
        <v>247.00000000000003</v>
      </c>
      <c r="AU18" s="55">
        <f t="shared" ref="AU18:BD18" si="9">M102</f>
        <v>310.79999999999995</v>
      </c>
      <c r="AV18" s="55">
        <f t="shared" si="9"/>
        <v>310.79999999999995</v>
      </c>
      <c r="AW18" s="55">
        <f t="shared" si="9"/>
        <v>238.7</v>
      </c>
      <c r="AX18" s="55">
        <f t="shared" si="9"/>
        <v>237.89999999999998</v>
      </c>
      <c r="AY18" s="55">
        <f t="shared" si="9"/>
        <v>237.89999999999998</v>
      </c>
      <c r="AZ18" s="55">
        <f t="shared" si="9"/>
        <v>237.89999999999998</v>
      </c>
      <c r="BA18" s="55">
        <f t="shared" si="9"/>
        <v>247.89999999999998</v>
      </c>
      <c r="BB18" s="55">
        <f t="shared" si="9"/>
        <v>247.89999999999998</v>
      </c>
      <c r="BC18" s="55">
        <f t="shared" si="9"/>
        <v>247.89999999999998</v>
      </c>
      <c r="BD18" s="55">
        <f t="shared" si="9"/>
        <v>313.99999999999994</v>
      </c>
      <c r="BE18" s="56">
        <f>X102</f>
        <v>314.79999999999995</v>
      </c>
      <c r="BF18" s="56">
        <f>Z102</f>
        <v>314.79999999999995</v>
      </c>
      <c r="BG18" s="56">
        <f>AB102</f>
        <v>314.79999999999995</v>
      </c>
      <c r="BH18" s="56">
        <f>AD102</f>
        <v>315.09999999999997</v>
      </c>
      <c r="BI18" s="56">
        <f>AE102</f>
        <v>315.09999999999997</v>
      </c>
      <c r="BJ18" s="56">
        <f>AF102</f>
        <v>315.09999999999997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54.3</v>
      </c>
      <c r="C19" s="44">
        <v>54.3</v>
      </c>
      <c r="D19" s="44">
        <v>43</v>
      </c>
      <c r="E19" s="44">
        <v>43</v>
      </c>
      <c r="F19" s="44">
        <v>43</v>
      </c>
      <c r="G19" s="44">
        <v>43</v>
      </c>
      <c r="H19" s="44">
        <v>43</v>
      </c>
      <c r="I19" s="44">
        <v>43</v>
      </c>
      <c r="J19" s="44">
        <v>53.5</v>
      </c>
      <c r="K19" s="44">
        <v>53.5</v>
      </c>
      <c r="L19" s="44">
        <v>53.5</v>
      </c>
      <c r="M19" s="44">
        <v>53.5</v>
      </c>
      <c r="N19" s="44">
        <v>53.5</v>
      </c>
      <c r="O19" s="44">
        <v>53.5</v>
      </c>
      <c r="P19" s="44">
        <v>53.5</v>
      </c>
      <c r="Q19" s="44">
        <v>53.5</v>
      </c>
      <c r="R19" s="44">
        <v>54</v>
      </c>
      <c r="S19" s="44">
        <v>54</v>
      </c>
      <c r="T19" s="44">
        <v>54</v>
      </c>
      <c r="U19" s="44">
        <v>54</v>
      </c>
      <c r="V19" s="44">
        <v>54</v>
      </c>
      <c r="W19" s="44">
        <v>54</v>
      </c>
      <c r="X19" s="44">
        <v>54</v>
      </c>
      <c r="Y19" s="44">
        <v>54</v>
      </c>
      <c r="Z19" s="44">
        <v>54</v>
      </c>
      <c r="AA19" s="44">
        <v>54</v>
      </c>
      <c r="AB19" s="44">
        <v>54</v>
      </c>
      <c r="AC19" s="44">
        <v>54</v>
      </c>
      <c r="AD19" s="44">
        <v>54</v>
      </c>
      <c r="AE19" s="44">
        <v>54.2</v>
      </c>
      <c r="AF19" s="44">
        <v>54.2</v>
      </c>
      <c r="AG19" s="59">
        <v>52.4</v>
      </c>
      <c r="AH19" s="45">
        <f t="shared" si="2"/>
        <v>54.3</v>
      </c>
      <c r="AI19" s="46">
        <f t="shared" si="3"/>
        <v>43</v>
      </c>
      <c r="AK19" s="47"/>
      <c r="AL19" s="50" t="s">
        <v>24</v>
      </c>
      <c r="AM19" s="55">
        <f t="shared" ref="AM19:AR19" si="10">B118</f>
        <v>25.3</v>
      </c>
      <c r="AN19" s="55">
        <f t="shared" si="10"/>
        <v>20.6</v>
      </c>
      <c r="AO19" s="55">
        <f t="shared" si="10"/>
        <v>3.9</v>
      </c>
      <c r="AP19" s="55">
        <f t="shared" si="10"/>
        <v>0</v>
      </c>
      <c r="AQ19" s="55">
        <f t="shared" si="10"/>
        <v>0</v>
      </c>
      <c r="AR19" s="55">
        <f t="shared" si="10"/>
        <v>5.4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24.7</v>
      </c>
      <c r="BB19" s="55">
        <f t="shared" si="11"/>
        <v>6.4</v>
      </c>
      <c r="BC19" s="55">
        <f t="shared" si="11"/>
        <v>0</v>
      </c>
      <c r="BD19" s="55">
        <f t="shared" si="11"/>
        <v>0.3</v>
      </c>
      <c r="BE19" s="56">
        <f>X118</f>
        <v>0</v>
      </c>
      <c r="BF19" s="56">
        <f>Z118</f>
        <v>20.2</v>
      </c>
      <c r="BG19" s="56">
        <f>AB118</f>
        <v>34.9</v>
      </c>
      <c r="BH19" s="56">
        <f>AD118</f>
        <v>3.2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33.6</v>
      </c>
      <c r="C20" s="44">
        <v>33.6</v>
      </c>
      <c r="D20" s="44">
        <v>33.6</v>
      </c>
      <c r="E20" s="44">
        <v>33.6</v>
      </c>
      <c r="F20" s="44">
        <v>33.6</v>
      </c>
      <c r="G20" s="44">
        <v>33.6</v>
      </c>
      <c r="H20" s="44">
        <v>33.6</v>
      </c>
      <c r="I20" s="44">
        <v>33.6</v>
      </c>
      <c r="J20" s="44">
        <v>33.6</v>
      </c>
      <c r="K20" s="44">
        <v>33.6</v>
      </c>
      <c r="L20" s="44">
        <v>33.6</v>
      </c>
      <c r="M20" s="44">
        <v>33.6</v>
      </c>
      <c r="N20" s="44">
        <v>33.6</v>
      </c>
      <c r="O20" s="44">
        <v>33.6</v>
      </c>
      <c r="P20" s="44">
        <v>33.6</v>
      </c>
      <c r="Q20" s="44">
        <v>33.6</v>
      </c>
      <c r="R20" s="44">
        <v>33.6</v>
      </c>
      <c r="S20" s="44">
        <v>33.6</v>
      </c>
      <c r="T20" s="44">
        <v>33.6</v>
      </c>
      <c r="U20" s="44">
        <v>33.6</v>
      </c>
      <c r="V20" s="44">
        <v>33.6</v>
      </c>
      <c r="W20" s="44">
        <v>33.6</v>
      </c>
      <c r="X20" s="44">
        <v>33.6</v>
      </c>
      <c r="Y20" s="44">
        <v>33.6</v>
      </c>
      <c r="Z20" s="44">
        <v>33.6</v>
      </c>
      <c r="AA20" s="44">
        <v>33.6</v>
      </c>
      <c r="AB20" s="44">
        <v>33.6</v>
      </c>
      <c r="AC20" s="44">
        <v>33.6</v>
      </c>
      <c r="AD20" s="44">
        <v>33.6</v>
      </c>
      <c r="AE20" s="44">
        <v>33.6</v>
      </c>
      <c r="AF20" s="44">
        <v>33.6</v>
      </c>
      <c r="AG20" s="59">
        <v>50</v>
      </c>
      <c r="AH20" s="45">
        <f t="shared" si="2"/>
        <v>33.6</v>
      </c>
      <c r="AI20" s="46">
        <f t="shared" si="3"/>
        <v>33.6</v>
      </c>
      <c r="AK20" s="47"/>
      <c r="AL20" s="50" t="s">
        <v>25</v>
      </c>
      <c r="AM20" s="55">
        <f t="shared" ref="AM20:AR20" si="12">B106</f>
        <v>33.5</v>
      </c>
      <c r="AN20" s="55">
        <f t="shared" si="12"/>
        <v>25</v>
      </c>
      <c r="AO20" s="55">
        <f t="shared" si="12"/>
        <v>25</v>
      </c>
      <c r="AP20" s="55">
        <f t="shared" si="12"/>
        <v>25</v>
      </c>
      <c r="AQ20" s="55">
        <f t="shared" si="12"/>
        <v>25</v>
      </c>
      <c r="AR20" s="55">
        <f t="shared" si="12"/>
        <v>31.2</v>
      </c>
      <c r="AS20" s="55">
        <f>I106</f>
        <v>31.2</v>
      </c>
      <c r="AT20" s="55">
        <f>K106</f>
        <v>31.2</v>
      </c>
      <c r="AU20" s="55">
        <f t="shared" ref="AU20:BD20" si="13">M106</f>
        <v>35.700000000000003</v>
      </c>
      <c r="AV20" s="55">
        <f t="shared" si="13"/>
        <v>35.700000000000003</v>
      </c>
      <c r="AW20" s="55">
        <f t="shared" si="13"/>
        <v>49.5</v>
      </c>
      <c r="AX20" s="55">
        <f t="shared" si="13"/>
        <v>49.5</v>
      </c>
      <c r="AY20" s="55">
        <f t="shared" si="13"/>
        <v>49.5</v>
      </c>
      <c r="AZ20" s="55">
        <f t="shared" si="13"/>
        <v>49.5</v>
      </c>
      <c r="BA20" s="55">
        <f t="shared" si="13"/>
        <v>49.5</v>
      </c>
      <c r="BB20" s="55">
        <f t="shared" si="13"/>
        <v>49.5</v>
      </c>
      <c r="BC20" s="55">
        <f t="shared" si="13"/>
        <v>49.5</v>
      </c>
      <c r="BD20" s="55">
        <f t="shared" si="13"/>
        <v>24.5</v>
      </c>
      <c r="BE20" s="56">
        <f>X106</f>
        <v>24.5</v>
      </c>
      <c r="BF20" s="56">
        <f>Z106</f>
        <v>51</v>
      </c>
      <c r="BG20" s="56">
        <f>AB106</f>
        <v>51</v>
      </c>
      <c r="BH20" s="56">
        <f>AD106</f>
        <v>50.2</v>
      </c>
      <c r="BI20" s="56">
        <f>AE106</f>
        <v>50.2</v>
      </c>
      <c r="BJ20" s="56">
        <f>AF106</f>
        <v>50.2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0</v>
      </c>
      <c r="C21" s="44">
        <v>50</v>
      </c>
      <c r="D21" s="44">
        <v>50</v>
      </c>
      <c r="E21" s="44">
        <v>50</v>
      </c>
      <c r="F21" s="44">
        <v>50</v>
      </c>
      <c r="G21" s="44">
        <v>50</v>
      </c>
      <c r="H21" s="44">
        <v>50</v>
      </c>
      <c r="I21" s="44">
        <v>50</v>
      </c>
      <c r="J21" s="44">
        <v>50</v>
      </c>
      <c r="K21" s="44">
        <v>50</v>
      </c>
      <c r="L21" s="44">
        <v>50</v>
      </c>
      <c r="M21" s="44">
        <v>50</v>
      </c>
      <c r="N21" s="44">
        <v>50</v>
      </c>
      <c r="O21" s="44">
        <v>50</v>
      </c>
      <c r="P21" s="44">
        <v>50</v>
      </c>
      <c r="Q21" s="44">
        <v>50</v>
      </c>
      <c r="R21" s="44">
        <v>50</v>
      </c>
      <c r="S21" s="44">
        <v>50</v>
      </c>
      <c r="T21" s="44">
        <v>50</v>
      </c>
      <c r="U21" s="44">
        <v>50</v>
      </c>
      <c r="V21" s="44">
        <v>50</v>
      </c>
      <c r="W21" s="44">
        <v>50</v>
      </c>
      <c r="X21" s="44">
        <v>50</v>
      </c>
      <c r="Y21" s="44">
        <v>50</v>
      </c>
      <c r="Z21" s="44">
        <v>50</v>
      </c>
      <c r="AA21" s="44">
        <v>50</v>
      </c>
      <c r="AB21" s="44">
        <v>50</v>
      </c>
      <c r="AC21" s="44">
        <v>50</v>
      </c>
      <c r="AD21" s="44">
        <v>50</v>
      </c>
      <c r="AE21" s="44">
        <v>50</v>
      </c>
      <c r="AF21" s="44">
        <v>50</v>
      </c>
      <c r="AG21" s="59">
        <v>50</v>
      </c>
      <c r="AH21" s="45">
        <f t="shared" si="2"/>
        <v>50</v>
      </c>
      <c r="AI21" s="46">
        <f t="shared" si="3"/>
        <v>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39.4</v>
      </c>
      <c r="C22" s="44">
        <v>35</v>
      </c>
      <c r="D22" s="44">
        <v>35</v>
      </c>
      <c r="E22" s="44">
        <v>35</v>
      </c>
      <c r="F22" s="44">
        <v>35</v>
      </c>
      <c r="G22" s="44">
        <v>35</v>
      </c>
      <c r="H22" s="44">
        <v>35</v>
      </c>
      <c r="I22" s="44">
        <v>35</v>
      </c>
      <c r="J22" s="44">
        <v>35</v>
      </c>
      <c r="K22" s="44">
        <v>35</v>
      </c>
      <c r="L22" s="44">
        <v>40</v>
      </c>
      <c r="M22" s="44">
        <v>34.799999999999997</v>
      </c>
      <c r="N22" s="44">
        <v>34.799999999999997</v>
      </c>
      <c r="O22" s="44">
        <v>34.799999999999997</v>
      </c>
      <c r="P22" s="44">
        <v>34.799999999999997</v>
      </c>
      <c r="Q22" s="44">
        <v>34.799999999999997</v>
      </c>
      <c r="R22" s="44">
        <v>34.799999999999997</v>
      </c>
      <c r="S22" s="44">
        <v>34.799999999999997</v>
      </c>
      <c r="T22" s="44">
        <v>34.799999999999997</v>
      </c>
      <c r="U22" s="44">
        <v>34.799999999999997</v>
      </c>
      <c r="V22" s="44">
        <v>34.799999999999997</v>
      </c>
      <c r="W22" s="44">
        <v>34.799999999999997</v>
      </c>
      <c r="X22" s="44">
        <v>34.799999999999997</v>
      </c>
      <c r="Y22" s="44">
        <v>34.799999999999997</v>
      </c>
      <c r="Z22" s="44">
        <v>49.9</v>
      </c>
      <c r="AA22" s="44">
        <v>49.9</v>
      </c>
      <c r="AB22" s="44">
        <v>49.9</v>
      </c>
      <c r="AC22" s="44">
        <v>49.9</v>
      </c>
      <c r="AD22" s="44">
        <v>49.9</v>
      </c>
      <c r="AE22" s="44">
        <v>44.5</v>
      </c>
      <c r="AF22" s="44">
        <v>44.5</v>
      </c>
      <c r="AG22" s="59">
        <v>48.5</v>
      </c>
      <c r="AH22" s="45">
        <f t="shared" si="2"/>
        <v>49.9</v>
      </c>
      <c r="AI22" s="46">
        <f t="shared" si="3"/>
        <v>34.799999999999997</v>
      </c>
      <c r="AK22" s="47"/>
      <c r="AL22" s="57" t="s">
        <v>27</v>
      </c>
      <c r="AM22" s="58">
        <f t="shared" ref="AM22:BJ22" si="16">SUM(AM16:AM21)</f>
        <v>2669.9</v>
      </c>
      <c r="AN22" s="58">
        <f t="shared" si="16"/>
        <v>2696.3</v>
      </c>
      <c r="AO22" s="58">
        <f t="shared" si="16"/>
        <v>2682.9999999999995</v>
      </c>
      <c r="AP22" s="58">
        <f t="shared" si="16"/>
        <v>2663.0999999999995</v>
      </c>
      <c r="AQ22" s="58">
        <f t="shared" si="16"/>
        <v>2655.0999999999995</v>
      </c>
      <c r="AR22" s="58">
        <f t="shared" si="16"/>
        <v>2620.8999999999996</v>
      </c>
      <c r="AS22" s="58">
        <f t="shared" si="16"/>
        <v>2615.1999999999994</v>
      </c>
      <c r="AT22" s="58">
        <f t="shared" si="16"/>
        <v>2712.0999999999995</v>
      </c>
      <c r="AU22" s="58">
        <f t="shared" si="16"/>
        <v>2833.8999999999996</v>
      </c>
      <c r="AV22" s="58">
        <f t="shared" si="16"/>
        <v>2833.8999999999996</v>
      </c>
      <c r="AW22" s="58">
        <f t="shared" si="16"/>
        <v>2686.2999999999993</v>
      </c>
      <c r="AX22" s="58">
        <f t="shared" si="16"/>
        <v>2685.4999999999995</v>
      </c>
      <c r="AY22" s="58">
        <f t="shared" si="16"/>
        <v>2685.4999999999995</v>
      </c>
      <c r="AZ22" s="58">
        <f t="shared" si="16"/>
        <v>2740.1999999999994</v>
      </c>
      <c r="BA22" s="58">
        <f t="shared" si="16"/>
        <v>2763.8999999999992</v>
      </c>
      <c r="BB22" s="58">
        <f t="shared" si="16"/>
        <v>2745.5999999999995</v>
      </c>
      <c r="BC22" s="58">
        <f t="shared" si="16"/>
        <v>2739.1999999999994</v>
      </c>
      <c r="BD22" s="58">
        <f t="shared" si="16"/>
        <v>2780.5999999999995</v>
      </c>
      <c r="BE22" s="58">
        <f t="shared" si="16"/>
        <v>2783.7999999999993</v>
      </c>
      <c r="BF22" s="58">
        <f t="shared" si="16"/>
        <v>2922.5999999999995</v>
      </c>
      <c r="BG22" s="58">
        <f t="shared" si="16"/>
        <v>2937.2999999999997</v>
      </c>
      <c r="BH22" s="58">
        <f t="shared" si="16"/>
        <v>2899.599999999999</v>
      </c>
      <c r="BI22" s="58">
        <f t="shared" si="16"/>
        <v>2813.1999999999994</v>
      </c>
      <c r="BJ22" s="58">
        <f t="shared" si="16"/>
        <v>2679.1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46.1</v>
      </c>
      <c r="C23" s="44">
        <v>30.6</v>
      </c>
      <c r="D23" s="44">
        <v>30.6</v>
      </c>
      <c r="E23" s="44">
        <v>30.6</v>
      </c>
      <c r="F23" s="44">
        <v>30.6</v>
      </c>
      <c r="G23" s="44">
        <v>30.6</v>
      </c>
      <c r="H23" s="44">
        <v>30.6</v>
      </c>
      <c r="I23" s="44">
        <v>30.6</v>
      </c>
      <c r="J23" s="44">
        <v>46.1</v>
      </c>
      <c r="K23" s="44">
        <v>46.1</v>
      </c>
      <c r="L23" s="44">
        <v>46.1</v>
      </c>
      <c r="M23" s="44">
        <v>46.1</v>
      </c>
      <c r="N23" s="44">
        <v>46.1</v>
      </c>
      <c r="O23" s="44">
        <v>46.1</v>
      </c>
      <c r="P23" s="44">
        <v>46.1</v>
      </c>
      <c r="Q23" s="44">
        <v>46.1</v>
      </c>
      <c r="R23" s="44">
        <v>46.1</v>
      </c>
      <c r="S23" s="44">
        <v>46.1</v>
      </c>
      <c r="T23" s="44">
        <v>46.1</v>
      </c>
      <c r="U23" s="44">
        <v>46.1</v>
      </c>
      <c r="V23" s="44">
        <v>46.1</v>
      </c>
      <c r="W23" s="44">
        <v>46.1</v>
      </c>
      <c r="X23" s="44">
        <v>46.1</v>
      </c>
      <c r="Y23" s="44">
        <v>46.1</v>
      </c>
      <c r="Z23" s="44">
        <v>46.1</v>
      </c>
      <c r="AA23" s="44">
        <v>46.1</v>
      </c>
      <c r="AB23" s="44">
        <v>46.1</v>
      </c>
      <c r="AC23" s="44">
        <v>46.1</v>
      </c>
      <c r="AD23" s="44">
        <v>46.1</v>
      </c>
      <c r="AE23" s="44">
        <v>41.5</v>
      </c>
      <c r="AF23" s="44">
        <v>36.9</v>
      </c>
      <c r="AG23" s="59">
        <v>45</v>
      </c>
      <c r="AH23" s="45">
        <f t="shared" si="2"/>
        <v>46.1</v>
      </c>
      <c r="AI23" s="46">
        <f t="shared" si="3"/>
        <v>30.6</v>
      </c>
      <c r="AK23" s="47"/>
      <c r="AL23" s="57" t="s">
        <v>28</v>
      </c>
      <c r="AM23" s="58">
        <f t="shared" ref="AM23:AR23" si="17">B133*-1</f>
        <v>-722.6</v>
      </c>
      <c r="AN23" s="58">
        <f t="shared" si="17"/>
        <v>-764.90000000000009</v>
      </c>
      <c r="AO23" s="58">
        <f t="shared" si="17"/>
        <v>-858</v>
      </c>
      <c r="AP23" s="58">
        <f t="shared" si="17"/>
        <v>-817</v>
      </c>
      <c r="AQ23" s="58">
        <f t="shared" si="17"/>
        <v>-835.4</v>
      </c>
      <c r="AR23" s="58">
        <f t="shared" si="17"/>
        <v>-849.1</v>
      </c>
      <c r="AS23" s="58">
        <f>I133*-1</f>
        <v>-877.1</v>
      </c>
      <c r="AT23" s="58">
        <f>K133*-1</f>
        <v>-817.19999999999993</v>
      </c>
      <c r="AU23" s="58">
        <f t="shared" ref="AU23:BD23" si="18">M133*-1</f>
        <v>-853.3</v>
      </c>
      <c r="AV23" s="58">
        <f t="shared" si="18"/>
        <v>-801.4</v>
      </c>
      <c r="AW23" s="58">
        <f t="shared" si="18"/>
        <v>-614.70000000000005</v>
      </c>
      <c r="AX23" s="58">
        <f t="shared" si="18"/>
        <v>-689</v>
      </c>
      <c r="AY23" s="58">
        <f t="shared" si="18"/>
        <v>-622.79999999999995</v>
      </c>
      <c r="AZ23" s="58">
        <f t="shared" si="18"/>
        <v>-666.8</v>
      </c>
      <c r="BA23" s="58">
        <f t="shared" si="18"/>
        <v>-683.5</v>
      </c>
      <c r="BB23" s="58">
        <f t="shared" si="18"/>
        <v>-710.8</v>
      </c>
      <c r="BC23" s="58">
        <f t="shared" si="18"/>
        <v>-716.65000000000009</v>
      </c>
      <c r="BD23" s="58">
        <f t="shared" si="18"/>
        <v>-795.3</v>
      </c>
      <c r="BE23" s="58">
        <f>X133*-1</f>
        <v>-808.80000000000007</v>
      </c>
      <c r="BF23" s="58">
        <f>Z133*-1</f>
        <v>-696</v>
      </c>
      <c r="BG23" s="58">
        <f>AB133*-1</f>
        <v>-765</v>
      </c>
      <c r="BH23" s="58">
        <f>AD133*-1</f>
        <v>-723.9</v>
      </c>
      <c r="BI23" s="58">
        <f>AE133*-1</f>
        <v>-804.90000000000009</v>
      </c>
      <c r="BJ23" s="58">
        <f>AF133*-1</f>
        <v>-707.3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40.299999999999997</v>
      </c>
      <c r="C24" s="44">
        <v>44.3</v>
      </c>
      <c r="D24" s="44">
        <v>39</v>
      </c>
      <c r="E24" s="44">
        <v>39</v>
      </c>
      <c r="F24" s="44">
        <v>39</v>
      </c>
      <c r="G24" s="44">
        <v>39</v>
      </c>
      <c r="H24" s="44">
        <v>39</v>
      </c>
      <c r="I24" s="44">
        <v>39</v>
      </c>
      <c r="J24" s="44">
        <v>45</v>
      </c>
      <c r="K24" s="44">
        <v>45</v>
      </c>
      <c r="L24" s="44">
        <v>45</v>
      </c>
      <c r="M24" s="44">
        <v>45</v>
      </c>
      <c r="N24" s="44">
        <v>45</v>
      </c>
      <c r="O24" s="44">
        <v>45</v>
      </c>
      <c r="P24" s="44">
        <v>45</v>
      </c>
      <c r="Q24" s="44">
        <v>45</v>
      </c>
      <c r="R24" s="44">
        <v>45</v>
      </c>
      <c r="S24" s="44">
        <v>45</v>
      </c>
      <c r="T24" s="44">
        <v>45</v>
      </c>
      <c r="U24" s="44">
        <v>45</v>
      </c>
      <c r="V24" s="44">
        <v>45</v>
      </c>
      <c r="W24" s="44">
        <v>45</v>
      </c>
      <c r="X24" s="44">
        <v>45</v>
      </c>
      <c r="Y24" s="44">
        <v>45</v>
      </c>
      <c r="Z24" s="44">
        <v>45</v>
      </c>
      <c r="AA24" s="44">
        <v>45</v>
      </c>
      <c r="AB24" s="44">
        <v>45</v>
      </c>
      <c r="AC24" s="44">
        <v>45</v>
      </c>
      <c r="AD24" s="44">
        <v>45</v>
      </c>
      <c r="AE24" s="44">
        <v>44.8</v>
      </c>
      <c r="AF24" s="44">
        <v>44.9</v>
      </c>
      <c r="AG24" s="59">
        <v>44</v>
      </c>
      <c r="AH24" s="45">
        <f t="shared" si="2"/>
        <v>45</v>
      </c>
      <c r="AI24" s="46">
        <f t="shared" si="3"/>
        <v>39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42</v>
      </c>
      <c r="C25" s="44">
        <v>42</v>
      </c>
      <c r="D25" s="44">
        <v>42</v>
      </c>
      <c r="E25" s="44">
        <v>42</v>
      </c>
      <c r="F25" s="44">
        <v>42</v>
      </c>
      <c r="G25" s="44">
        <v>42</v>
      </c>
      <c r="H25" s="44">
        <v>42</v>
      </c>
      <c r="I25" s="44">
        <v>42</v>
      </c>
      <c r="J25" s="44">
        <v>42</v>
      </c>
      <c r="K25" s="44">
        <v>42</v>
      </c>
      <c r="L25" s="44">
        <v>42</v>
      </c>
      <c r="M25" s="44">
        <v>42</v>
      </c>
      <c r="N25" s="44">
        <v>42</v>
      </c>
      <c r="O25" s="44">
        <v>42</v>
      </c>
      <c r="P25" s="44">
        <v>42</v>
      </c>
      <c r="Q25" s="44">
        <v>42</v>
      </c>
      <c r="R25" s="44">
        <v>42</v>
      </c>
      <c r="S25" s="44">
        <v>42</v>
      </c>
      <c r="T25" s="44">
        <v>42</v>
      </c>
      <c r="U25" s="44">
        <v>42</v>
      </c>
      <c r="V25" s="44">
        <v>42</v>
      </c>
      <c r="W25" s="44">
        <v>42</v>
      </c>
      <c r="X25" s="44">
        <v>42</v>
      </c>
      <c r="Y25" s="44">
        <v>42</v>
      </c>
      <c r="Z25" s="44">
        <v>42</v>
      </c>
      <c r="AA25" s="44">
        <v>42</v>
      </c>
      <c r="AB25" s="44">
        <v>42</v>
      </c>
      <c r="AC25" s="44">
        <v>42</v>
      </c>
      <c r="AD25" s="44">
        <v>42</v>
      </c>
      <c r="AE25" s="44">
        <v>42</v>
      </c>
      <c r="AF25" s="44">
        <v>0</v>
      </c>
      <c r="AG25" s="59">
        <v>42</v>
      </c>
      <c r="AH25" s="45">
        <f t="shared" si="2"/>
        <v>42</v>
      </c>
      <c r="AI25" s="46">
        <f t="shared" si="3"/>
        <v>0</v>
      </c>
      <c r="AK25" s="47"/>
      <c r="AL25" s="57" t="s">
        <v>29</v>
      </c>
      <c r="AM25" s="58">
        <f t="shared" ref="AM25:BJ25" si="19">AM22+AM23</f>
        <v>1947.3000000000002</v>
      </c>
      <c r="AN25" s="58">
        <f t="shared" si="19"/>
        <v>1931.4</v>
      </c>
      <c r="AO25" s="58">
        <f t="shared" si="19"/>
        <v>1824.9999999999995</v>
      </c>
      <c r="AP25" s="58">
        <f t="shared" si="19"/>
        <v>1846.0999999999995</v>
      </c>
      <c r="AQ25" s="58">
        <f t="shared" si="19"/>
        <v>1819.6999999999994</v>
      </c>
      <c r="AR25" s="58">
        <f t="shared" si="19"/>
        <v>1771.7999999999997</v>
      </c>
      <c r="AS25" s="58">
        <f t="shared" si="19"/>
        <v>1738.0999999999995</v>
      </c>
      <c r="AT25" s="58">
        <f t="shared" si="19"/>
        <v>1894.8999999999996</v>
      </c>
      <c r="AU25" s="58">
        <f t="shared" si="19"/>
        <v>1980.5999999999997</v>
      </c>
      <c r="AV25" s="58">
        <f t="shared" si="19"/>
        <v>2032.4999999999995</v>
      </c>
      <c r="AW25" s="58">
        <f t="shared" si="19"/>
        <v>2071.5999999999995</v>
      </c>
      <c r="AX25" s="58">
        <f t="shared" si="19"/>
        <v>1996.4999999999995</v>
      </c>
      <c r="AY25" s="58">
        <f t="shared" si="19"/>
        <v>2062.6999999999998</v>
      </c>
      <c r="AZ25" s="58">
        <f t="shared" si="19"/>
        <v>2073.3999999999996</v>
      </c>
      <c r="BA25" s="58">
        <f t="shared" si="19"/>
        <v>2080.3999999999992</v>
      </c>
      <c r="BB25" s="58">
        <f t="shared" si="19"/>
        <v>2034.7999999999995</v>
      </c>
      <c r="BC25" s="58">
        <f t="shared" si="19"/>
        <v>2022.5499999999993</v>
      </c>
      <c r="BD25" s="58">
        <f t="shared" si="19"/>
        <v>1985.2999999999995</v>
      </c>
      <c r="BE25" s="58">
        <f t="shared" si="19"/>
        <v>1974.9999999999991</v>
      </c>
      <c r="BF25" s="58">
        <f t="shared" si="19"/>
        <v>2226.5999999999995</v>
      </c>
      <c r="BG25" s="58">
        <f t="shared" si="19"/>
        <v>2172.2999999999997</v>
      </c>
      <c r="BH25" s="58">
        <f t="shared" si="19"/>
        <v>2175.6999999999989</v>
      </c>
      <c r="BI25" s="58">
        <f t="shared" si="19"/>
        <v>2008.2999999999993</v>
      </c>
      <c r="BJ25" s="58">
        <f t="shared" si="19"/>
        <v>1971.8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27.9</v>
      </c>
      <c r="C26" s="44">
        <v>27.9</v>
      </c>
      <c r="D26" s="44">
        <v>27.9</v>
      </c>
      <c r="E26" s="44">
        <v>27.9</v>
      </c>
      <c r="F26" s="44">
        <v>27.9</v>
      </c>
      <c r="G26" s="44">
        <v>27.9</v>
      </c>
      <c r="H26" s="44">
        <v>27.9</v>
      </c>
      <c r="I26" s="44">
        <v>27.9</v>
      </c>
      <c r="J26" s="44">
        <v>28.4</v>
      </c>
      <c r="K26" s="44">
        <v>28.4</v>
      </c>
      <c r="L26" s="44">
        <v>28.4</v>
      </c>
      <c r="M26" s="44">
        <v>28.4</v>
      </c>
      <c r="N26" s="44">
        <v>28.4</v>
      </c>
      <c r="O26" s="44">
        <v>28.4</v>
      </c>
      <c r="P26" s="44">
        <v>28.4</v>
      </c>
      <c r="Q26" s="44">
        <v>28.4</v>
      </c>
      <c r="R26" s="44">
        <v>28.4</v>
      </c>
      <c r="S26" s="44">
        <v>28.4</v>
      </c>
      <c r="T26" s="44">
        <v>28.4</v>
      </c>
      <c r="U26" s="44">
        <v>28.4</v>
      </c>
      <c r="V26" s="44">
        <v>28.4</v>
      </c>
      <c r="W26" s="44">
        <v>28.4</v>
      </c>
      <c r="X26" s="44">
        <v>28.4</v>
      </c>
      <c r="Y26" s="44">
        <v>28.4</v>
      </c>
      <c r="Z26" s="44">
        <v>28.4</v>
      </c>
      <c r="AA26" s="44">
        <v>28.4</v>
      </c>
      <c r="AB26" s="44">
        <v>28.4</v>
      </c>
      <c r="AC26" s="44">
        <v>28.4</v>
      </c>
      <c r="AD26" s="44">
        <v>28.4</v>
      </c>
      <c r="AE26" s="44">
        <v>28.4</v>
      </c>
      <c r="AF26" s="44">
        <v>28.4</v>
      </c>
      <c r="AG26" s="59">
        <v>40</v>
      </c>
      <c r="AH26" s="45">
        <f t="shared" si="2"/>
        <v>28.4</v>
      </c>
      <c r="AI26" s="46">
        <f t="shared" si="3"/>
        <v>27.9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33</v>
      </c>
      <c r="C27" s="44">
        <v>33</v>
      </c>
      <c r="D27" s="44">
        <v>33</v>
      </c>
      <c r="E27" s="44">
        <v>33</v>
      </c>
      <c r="F27" s="44">
        <v>33</v>
      </c>
      <c r="G27" s="44">
        <v>33</v>
      </c>
      <c r="H27" s="44">
        <v>33</v>
      </c>
      <c r="I27" s="44">
        <v>33</v>
      </c>
      <c r="J27" s="44">
        <v>33</v>
      </c>
      <c r="K27" s="44">
        <v>33</v>
      </c>
      <c r="L27" s="44">
        <v>33</v>
      </c>
      <c r="M27" s="44">
        <v>33</v>
      </c>
      <c r="N27" s="44">
        <v>33</v>
      </c>
      <c r="O27" s="44">
        <v>33</v>
      </c>
      <c r="P27" s="44">
        <v>33</v>
      </c>
      <c r="Q27" s="44">
        <v>33</v>
      </c>
      <c r="R27" s="44">
        <v>33</v>
      </c>
      <c r="S27" s="44">
        <v>33</v>
      </c>
      <c r="T27" s="44">
        <v>33</v>
      </c>
      <c r="U27" s="44">
        <v>33</v>
      </c>
      <c r="V27" s="44">
        <v>33</v>
      </c>
      <c r="W27" s="44">
        <v>33</v>
      </c>
      <c r="X27" s="44">
        <v>33</v>
      </c>
      <c r="Y27" s="44">
        <v>33</v>
      </c>
      <c r="Z27" s="44">
        <v>33</v>
      </c>
      <c r="AA27" s="44">
        <v>33</v>
      </c>
      <c r="AB27" s="44">
        <v>33</v>
      </c>
      <c r="AC27" s="44">
        <v>33</v>
      </c>
      <c r="AD27" s="44">
        <v>33</v>
      </c>
      <c r="AE27" s="44">
        <v>34</v>
      </c>
      <c r="AF27" s="44">
        <v>34</v>
      </c>
      <c r="AG27" s="59">
        <v>38.46</v>
      </c>
      <c r="AH27" s="45">
        <f t="shared" si="2"/>
        <v>34</v>
      </c>
      <c r="AI27" s="46">
        <f t="shared" si="3"/>
        <v>33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44</v>
      </c>
      <c r="C28" s="44">
        <v>44</v>
      </c>
      <c r="D28" s="44">
        <v>44</v>
      </c>
      <c r="E28" s="44">
        <v>44</v>
      </c>
      <c r="F28" s="44">
        <v>44</v>
      </c>
      <c r="G28" s="44">
        <v>44</v>
      </c>
      <c r="H28" s="44">
        <v>44</v>
      </c>
      <c r="I28" s="44">
        <v>44</v>
      </c>
      <c r="J28" s="44">
        <v>44</v>
      </c>
      <c r="K28" s="44">
        <v>44</v>
      </c>
      <c r="L28" s="44">
        <v>44</v>
      </c>
      <c r="M28" s="44">
        <v>44</v>
      </c>
      <c r="N28" s="44">
        <v>44</v>
      </c>
      <c r="O28" s="44">
        <v>44</v>
      </c>
      <c r="P28" s="44">
        <v>44</v>
      </c>
      <c r="Q28" s="44">
        <v>44</v>
      </c>
      <c r="R28" s="44">
        <v>44</v>
      </c>
      <c r="S28" s="44">
        <v>39</v>
      </c>
      <c r="T28" s="44">
        <v>39</v>
      </c>
      <c r="U28" s="44">
        <v>39</v>
      </c>
      <c r="V28" s="44">
        <v>39</v>
      </c>
      <c r="W28" s="44">
        <v>39</v>
      </c>
      <c r="X28" s="44">
        <v>39</v>
      </c>
      <c r="Y28" s="44">
        <v>39</v>
      </c>
      <c r="Z28" s="44">
        <v>44</v>
      </c>
      <c r="AA28" s="44">
        <v>44</v>
      </c>
      <c r="AB28" s="44">
        <v>44</v>
      </c>
      <c r="AC28" s="44">
        <v>44</v>
      </c>
      <c r="AD28" s="44">
        <v>44</v>
      </c>
      <c r="AE28" s="44">
        <v>40</v>
      </c>
      <c r="AF28" s="44">
        <v>40.1</v>
      </c>
      <c r="AG28" s="59">
        <v>38</v>
      </c>
      <c r="AH28" s="45">
        <f t="shared" si="2"/>
        <v>44</v>
      </c>
      <c r="AI28" s="46">
        <f t="shared" si="3"/>
        <v>39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36.4</v>
      </c>
      <c r="C29" s="44">
        <v>30.3</v>
      </c>
      <c r="D29" s="44">
        <v>29</v>
      </c>
      <c r="E29" s="44">
        <v>29</v>
      </c>
      <c r="F29" s="44">
        <v>29</v>
      </c>
      <c r="G29" s="44">
        <v>29</v>
      </c>
      <c r="H29" s="44">
        <v>29</v>
      </c>
      <c r="I29" s="44">
        <v>29</v>
      </c>
      <c r="J29" s="44">
        <v>37.299999999999997</v>
      </c>
      <c r="K29" s="44">
        <v>37.299999999999997</v>
      </c>
      <c r="L29" s="44">
        <v>37.299999999999997</v>
      </c>
      <c r="M29" s="44">
        <v>37.299999999999997</v>
      </c>
      <c r="N29" s="44">
        <v>37.299999999999997</v>
      </c>
      <c r="O29" s="44">
        <v>37.299999999999997</v>
      </c>
      <c r="P29" s="44">
        <v>37.299999999999997</v>
      </c>
      <c r="Q29" s="44">
        <v>37.299999999999997</v>
      </c>
      <c r="R29" s="44">
        <v>37.299999999999997</v>
      </c>
      <c r="S29" s="44">
        <v>37.299999999999997</v>
      </c>
      <c r="T29" s="44">
        <v>37.299999999999997</v>
      </c>
      <c r="U29" s="44">
        <v>37.299999999999997</v>
      </c>
      <c r="V29" s="44">
        <v>37.299999999999997</v>
      </c>
      <c r="W29" s="44">
        <v>37.299999999999997</v>
      </c>
      <c r="X29" s="44">
        <v>37.299999999999997</v>
      </c>
      <c r="Y29" s="44">
        <v>37.299999999999997</v>
      </c>
      <c r="Z29" s="44">
        <v>37.299999999999997</v>
      </c>
      <c r="AA29" s="44">
        <v>37.299999999999997</v>
      </c>
      <c r="AB29" s="44">
        <v>37.299999999999997</v>
      </c>
      <c r="AC29" s="44">
        <v>37.299999999999997</v>
      </c>
      <c r="AD29" s="44">
        <v>37.299999999999997</v>
      </c>
      <c r="AE29" s="44">
        <v>33.9</v>
      </c>
      <c r="AF29" s="44">
        <v>30</v>
      </c>
      <c r="AG29" s="59">
        <v>36</v>
      </c>
      <c r="AH29" s="45">
        <f t="shared" si="2"/>
        <v>37.299999999999997</v>
      </c>
      <c r="AI29" s="46">
        <f t="shared" si="3"/>
        <v>29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28.9</v>
      </c>
      <c r="C30" s="44">
        <v>26.3</v>
      </c>
      <c r="D30" s="44">
        <v>26.3</v>
      </c>
      <c r="E30" s="44">
        <v>26.3</v>
      </c>
      <c r="F30" s="44">
        <v>26.3</v>
      </c>
      <c r="G30" s="44">
        <v>26.3</v>
      </c>
      <c r="H30" s="44">
        <v>26.3</v>
      </c>
      <c r="I30" s="44">
        <v>26.3</v>
      </c>
      <c r="J30" s="44">
        <v>26.3</v>
      </c>
      <c r="K30" s="44">
        <v>26.3</v>
      </c>
      <c r="L30" s="44">
        <v>26.3</v>
      </c>
      <c r="M30" s="44">
        <v>26</v>
      </c>
      <c r="N30" s="44">
        <v>26</v>
      </c>
      <c r="O30" s="44">
        <v>26</v>
      </c>
      <c r="P30" s="44">
        <v>26</v>
      </c>
      <c r="Q30" s="44">
        <v>26</v>
      </c>
      <c r="R30" s="44">
        <v>26</v>
      </c>
      <c r="S30" s="44">
        <v>26</v>
      </c>
      <c r="T30" s="44">
        <v>26</v>
      </c>
      <c r="U30" s="44">
        <v>26</v>
      </c>
      <c r="V30" s="44">
        <v>26</v>
      </c>
      <c r="W30" s="44">
        <v>26</v>
      </c>
      <c r="X30" s="44">
        <v>26</v>
      </c>
      <c r="Y30" s="44">
        <v>26</v>
      </c>
      <c r="Z30" s="44">
        <v>36.4</v>
      </c>
      <c r="AA30" s="44">
        <v>36.4</v>
      </c>
      <c r="AB30" s="44">
        <v>36.4</v>
      </c>
      <c r="AC30" s="44">
        <v>36.4</v>
      </c>
      <c r="AD30" s="44">
        <v>36.4</v>
      </c>
      <c r="AE30" s="44">
        <v>32</v>
      </c>
      <c r="AF30" s="44">
        <v>31.9</v>
      </c>
      <c r="AG30" s="59">
        <v>35.5</v>
      </c>
      <c r="AH30" s="45">
        <f t="shared" si="2"/>
        <v>36.4</v>
      </c>
      <c r="AI30" s="46">
        <f t="shared" si="3"/>
        <v>26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10.5</v>
      </c>
      <c r="C31" s="44">
        <v>10.5</v>
      </c>
      <c r="D31" s="44">
        <v>10.5</v>
      </c>
      <c r="E31" s="44">
        <v>10.5</v>
      </c>
      <c r="F31" s="44">
        <v>10.5</v>
      </c>
      <c r="G31" s="44">
        <v>10.5</v>
      </c>
      <c r="H31" s="44">
        <v>10.5</v>
      </c>
      <c r="I31" s="44">
        <v>10.5</v>
      </c>
      <c r="J31" s="44">
        <v>11</v>
      </c>
      <c r="K31" s="44">
        <v>11</v>
      </c>
      <c r="L31" s="44">
        <v>11</v>
      </c>
      <c r="M31" s="44">
        <v>11</v>
      </c>
      <c r="N31" s="44">
        <v>11</v>
      </c>
      <c r="O31" s="44">
        <v>11</v>
      </c>
      <c r="P31" s="44">
        <v>11</v>
      </c>
      <c r="Q31" s="44">
        <v>11</v>
      </c>
      <c r="R31" s="44">
        <v>11</v>
      </c>
      <c r="S31" s="44">
        <v>11</v>
      </c>
      <c r="T31" s="44">
        <v>11</v>
      </c>
      <c r="U31" s="44">
        <v>11</v>
      </c>
      <c r="V31" s="44">
        <v>11</v>
      </c>
      <c r="W31" s="44">
        <v>11</v>
      </c>
      <c r="X31" s="44">
        <v>11</v>
      </c>
      <c r="Y31" s="44">
        <v>11</v>
      </c>
      <c r="Z31" s="44">
        <v>11</v>
      </c>
      <c r="AA31" s="44">
        <v>11</v>
      </c>
      <c r="AB31" s="44">
        <v>11</v>
      </c>
      <c r="AC31" s="44">
        <v>11</v>
      </c>
      <c r="AD31" s="44">
        <v>11</v>
      </c>
      <c r="AE31" s="44">
        <v>11</v>
      </c>
      <c r="AF31" s="44">
        <v>11</v>
      </c>
      <c r="AG31" s="59">
        <v>32</v>
      </c>
      <c r="AH31" s="45">
        <f t="shared" si="2"/>
        <v>11</v>
      </c>
      <c r="AI31" s="46">
        <f t="shared" si="3"/>
        <v>10.5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0</v>
      </c>
      <c r="C33" s="44">
        <v>0</v>
      </c>
      <c r="D33" s="44">
        <v>22.8</v>
      </c>
      <c r="E33" s="44">
        <v>22.8</v>
      </c>
      <c r="F33" s="44">
        <v>22.8</v>
      </c>
      <c r="G33" s="44">
        <v>22.8</v>
      </c>
      <c r="H33" s="44">
        <v>22.8</v>
      </c>
      <c r="I33" s="44">
        <v>22.8</v>
      </c>
      <c r="J33" s="44">
        <v>29</v>
      </c>
      <c r="K33" s="44">
        <v>29</v>
      </c>
      <c r="L33" s="44">
        <v>29</v>
      </c>
      <c r="M33" s="44">
        <v>29</v>
      </c>
      <c r="N33" s="44">
        <v>29</v>
      </c>
      <c r="O33" s="44">
        <v>29</v>
      </c>
      <c r="P33" s="44">
        <v>29</v>
      </c>
      <c r="Q33" s="44">
        <v>29</v>
      </c>
      <c r="R33" s="44">
        <v>29</v>
      </c>
      <c r="S33" s="44">
        <v>29</v>
      </c>
      <c r="T33" s="44">
        <v>29</v>
      </c>
      <c r="U33" s="44">
        <v>29</v>
      </c>
      <c r="V33" s="44">
        <v>29</v>
      </c>
      <c r="W33" s="44">
        <v>29</v>
      </c>
      <c r="X33" s="44">
        <v>29</v>
      </c>
      <c r="Y33" s="44">
        <v>29</v>
      </c>
      <c r="Z33" s="44">
        <v>29</v>
      </c>
      <c r="AA33" s="44">
        <v>29</v>
      </c>
      <c r="AB33" s="44">
        <v>29</v>
      </c>
      <c r="AC33" s="44">
        <v>29</v>
      </c>
      <c r="AD33" s="44">
        <v>29</v>
      </c>
      <c r="AE33" s="44">
        <v>20</v>
      </c>
      <c r="AF33" s="44">
        <v>17</v>
      </c>
      <c r="AG33" s="59">
        <v>29.04</v>
      </c>
      <c r="AH33" s="45">
        <f t="shared" si="2"/>
        <v>29</v>
      </c>
      <c r="AI33" s="46">
        <f t="shared" si="3"/>
        <v>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28.2</v>
      </c>
      <c r="C34" s="44">
        <v>28.2</v>
      </c>
      <c r="D34" s="44">
        <v>23.8</v>
      </c>
      <c r="E34" s="44">
        <v>23.8</v>
      </c>
      <c r="F34" s="44">
        <v>23.8</v>
      </c>
      <c r="G34" s="44">
        <v>23.8</v>
      </c>
      <c r="H34" s="44">
        <v>23.8</v>
      </c>
      <c r="I34" s="44">
        <v>23.8</v>
      </c>
      <c r="J34" s="44">
        <v>28.3</v>
      </c>
      <c r="K34" s="44">
        <v>28.3</v>
      </c>
      <c r="L34" s="44">
        <v>28.3</v>
      </c>
      <c r="M34" s="44">
        <v>28.3</v>
      </c>
      <c r="N34" s="44">
        <v>28.3</v>
      </c>
      <c r="O34" s="44">
        <v>28.3</v>
      </c>
      <c r="P34" s="44">
        <v>28.3</v>
      </c>
      <c r="Q34" s="44">
        <v>28.3</v>
      </c>
      <c r="R34" s="44">
        <v>28.3</v>
      </c>
      <c r="S34" s="44">
        <v>28.3</v>
      </c>
      <c r="T34" s="44">
        <v>28.3</v>
      </c>
      <c r="U34" s="44">
        <v>28.3</v>
      </c>
      <c r="V34" s="44">
        <v>28.3</v>
      </c>
      <c r="W34" s="44">
        <v>28.3</v>
      </c>
      <c r="X34" s="44">
        <v>29</v>
      </c>
      <c r="Y34" s="44">
        <v>29</v>
      </c>
      <c r="Z34" s="44">
        <v>29</v>
      </c>
      <c r="AA34" s="44">
        <v>29</v>
      </c>
      <c r="AB34" s="44">
        <v>29</v>
      </c>
      <c r="AC34" s="44">
        <v>29</v>
      </c>
      <c r="AD34" s="44">
        <v>29</v>
      </c>
      <c r="AE34" s="44">
        <v>25.8</v>
      </c>
      <c r="AF34" s="44">
        <v>25.8</v>
      </c>
      <c r="AG34" s="59">
        <v>28.1</v>
      </c>
      <c r="AH34" s="45">
        <f t="shared" si="2"/>
        <v>29</v>
      </c>
      <c r="AI34" s="46">
        <f t="shared" si="3"/>
        <v>23.8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26.3</v>
      </c>
      <c r="C35" s="44">
        <v>26.3</v>
      </c>
      <c r="D35" s="44">
        <v>26.3</v>
      </c>
      <c r="E35" s="44">
        <v>26.3</v>
      </c>
      <c r="F35" s="44">
        <v>26.3</v>
      </c>
      <c r="G35" s="44">
        <v>26.3</v>
      </c>
      <c r="H35" s="44">
        <v>26.3</v>
      </c>
      <c r="I35" s="44">
        <v>26.3</v>
      </c>
      <c r="J35" s="44">
        <v>26.3</v>
      </c>
      <c r="K35" s="44">
        <v>26.3</v>
      </c>
      <c r="L35" s="44">
        <v>26.3</v>
      </c>
      <c r="M35" s="44">
        <v>26.3</v>
      </c>
      <c r="N35" s="44">
        <v>26.3</v>
      </c>
      <c r="O35" s="44">
        <v>26.3</v>
      </c>
      <c r="P35" s="44">
        <v>26.3</v>
      </c>
      <c r="Q35" s="44">
        <v>26.3</v>
      </c>
      <c r="R35" s="44">
        <v>26.3</v>
      </c>
      <c r="S35" s="44">
        <v>26.3</v>
      </c>
      <c r="T35" s="44">
        <v>26.3</v>
      </c>
      <c r="U35" s="44">
        <v>26.3</v>
      </c>
      <c r="V35" s="44">
        <v>26.3</v>
      </c>
      <c r="W35" s="44">
        <v>26.3</v>
      </c>
      <c r="X35" s="44">
        <v>28.3</v>
      </c>
      <c r="Y35" s="44">
        <v>28.3</v>
      </c>
      <c r="Z35" s="44">
        <v>28.3</v>
      </c>
      <c r="AA35" s="44">
        <v>28.3</v>
      </c>
      <c r="AB35" s="44">
        <v>28.3</v>
      </c>
      <c r="AC35" s="44">
        <v>28.3</v>
      </c>
      <c r="AD35" s="44">
        <v>28.3</v>
      </c>
      <c r="AE35" s="44">
        <v>26.2</v>
      </c>
      <c r="AF35" s="44">
        <v>0</v>
      </c>
      <c r="AG35" s="59">
        <v>27</v>
      </c>
      <c r="AH35" s="45">
        <f t="shared" si="2"/>
        <v>28.3</v>
      </c>
      <c r="AI35" s="46">
        <f t="shared" si="3"/>
        <v>0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</v>
      </c>
      <c r="C36" s="44">
        <v>13.2</v>
      </c>
      <c r="D36" s="44">
        <v>13.2</v>
      </c>
      <c r="E36" s="44">
        <v>13.2</v>
      </c>
      <c r="F36" s="44">
        <v>13.2</v>
      </c>
      <c r="G36" s="44">
        <v>13.2</v>
      </c>
      <c r="H36" s="44">
        <v>13.2</v>
      </c>
      <c r="I36" s="44">
        <v>13.2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21.2</v>
      </c>
      <c r="AF36" s="44">
        <v>0</v>
      </c>
      <c r="AG36" s="59">
        <v>25</v>
      </c>
      <c r="AH36" s="45">
        <f t="shared" si="2"/>
        <v>21.2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24.6</v>
      </c>
      <c r="C37" s="44">
        <v>24.6</v>
      </c>
      <c r="D37" s="44">
        <v>23.1</v>
      </c>
      <c r="E37" s="44">
        <v>23.1</v>
      </c>
      <c r="F37" s="44">
        <v>23.1</v>
      </c>
      <c r="G37" s="44">
        <v>23.1</v>
      </c>
      <c r="H37" s="44">
        <v>23.1</v>
      </c>
      <c r="I37" s="44">
        <v>23.1</v>
      </c>
      <c r="J37" s="44">
        <v>23.1</v>
      </c>
      <c r="K37" s="44">
        <v>23.1</v>
      </c>
      <c r="L37" s="44">
        <v>23.1</v>
      </c>
      <c r="M37" s="44">
        <v>23.1</v>
      </c>
      <c r="N37" s="44">
        <v>23.1</v>
      </c>
      <c r="O37" s="44">
        <v>23.1</v>
      </c>
      <c r="P37" s="44">
        <v>23.1</v>
      </c>
      <c r="Q37" s="44">
        <v>23.1</v>
      </c>
      <c r="R37" s="44">
        <v>23.1</v>
      </c>
      <c r="S37" s="44">
        <v>23.1</v>
      </c>
      <c r="T37" s="44">
        <v>23.1</v>
      </c>
      <c r="U37" s="44">
        <v>23.1</v>
      </c>
      <c r="V37" s="44">
        <v>23.1</v>
      </c>
      <c r="W37" s="44">
        <v>23.1</v>
      </c>
      <c r="X37" s="44">
        <v>23.1</v>
      </c>
      <c r="Y37" s="44">
        <v>23.1</v>
      </c>
      <c r="Z37" s="44">
        <v>23.1</v>
      </c>
      <c r="AA37" s="44">
        <v>23.1</v>
      </c>
      <c r="AB37" s="44">
        <v>23.1</v>
      </c>
      <c r="AC37" s="44">
        <v>23.1</v>
      </c>
      <c r="AD37" s="44">
        <v>23.1</v>
      </c>
      <c r="AE37" s="44">
        <v>23.1</v>
      </c>
      <c r="AF37" s="44">
        <v>25</v>
      </c>
      <c r="AG37" s="59">
        <v>25</v>
      </c>
      <c r="AH37" s="45">
        <f t="shared" si="2"/>
        <v>25</v>
      </c>
      <c r="AI37" s="46">
        <f t="shared" si="3"/>
        <v>23.1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25.2</v>
      </c>
      <c r="C38" s="44">
        <v>25.2</v>
      </c>
      <c r="D38" s="44">
        <v>20</v>
      </c>
      <c r="E38" s="44">
        <v>20</v>
      </c>
      <c r="F38" s="44">
        <v>20</v>
      </c>
      <c r="G38" s="44">
        <v>20</v>
      </c>
      <c r="H38" s="44">
        <v>20</v>
      </c>
      <c r="I38" s="44">
        <v>20</v>
      </c>
      <c r="J38" s="44">
        <v>20</v>
      </c>
      <c r="K38" s="44">
        <v>20</v>
      </c>
      <c r="L38" s="44">
        <v>20</v>
      </c>
      <c r="M38" s="44">
        <v>20</v>
      </c>
      <c r="N38" s="44">
        <v>20</v>
      </c>
      <c r="O38" s="44">
        <v>20</v>
      </c>
      <c r="P38" s="44">
        <v>20</v>
      </c>
      <c r="Q38" s="44">
        <v>20</v>
      </c>
      <c r="R38" s="44">
        <v>20</v>
      </c>
      <c r="S38" s="44">
        <v>20</v>
      </c>
      <c r="T38" s="44">
        <v>20</v>
      </c>
      <c r="U38" s="44">
        <v>20</v>
      </c>
      <c r="V38" s="44">
        <v>20</v>
      </c>
      <c r="W38" s="44">
        <v>20</v>
      </c>
      <c r="X38" s="44">
        <v>20</v>
      </c>
      <c r="Y38" s="44">
        <v>20</v>
      </c>
      <c r="Z38" s="44">
        <v>20</v>
      </c>
      <c r="AA38" s="44">
        <v>20</v>
      </c>
      <c r="AB38" s="44">
        <v>20</v>
      </c>
      <c r="AC38" s="44">
        <v>20</v>
      </c>
      <c r="AD38" s="44">
        <v>20</v>
      </c>
      <c r="AE38" s="44">
        <v>23.3</v>
      </c>
      <c r="AF38" s="44">
        <v>21.3</v>
      </c>
      <c r="AG38" s="59">
        <v>25</v>
      </c>
      <c r="AH38" s="45">
        <f t="shared" si="2"/>
        <v>25.2</v>
      </c>
      <c r="AI38" s="46">
        <f t="shared" si="3"/>
        <v>20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25.6</v>
      </c>
      <c r="C39" s="44">
        <v>25.6</v>
      </c>
      <c r="D39" s="44">
        <v>25.6</v>
      </c>
      <c r="E39" s="44">
        <v>25.6</v>
      </c>
      <c r="F39" s="44">
        <v>25.6</v>
      </c>
      <c r="G39" s="44">
        <v>25.6</v>
      </c>
      <c r="H39" s="44">
        <v>25.6</v>
      </c>
      <c r="I39" s="44">
        <v>25.6</v>
      </c>
      <c r="J39" s="44">
        <v>25.6</v>
      </c>
      <c r="K39" s="44">
        <v>25.6</v>
      </c>
      <c r="L39" s="44">
        <v>25.6</v>
      </c>
      <c r="M39" s="44">
        <v>25.6</v>
      </c>
      <c r="N39" s="44">
        <v>25.6</v>
      </c>
      <c r="O39" s="44">
        <v>25.6</v>
      </c>
      <c r="P39" s="44">
        <v>25.6</v>
      </c>
      <c r="Q39" s="44">
        <v>25.6</v>
      </c>
      <c r="R39" s="44">
        <v>25.6</v>
      </c>
      <c r="S39" s="44">
        <v>25.6</v>
      </c>
      <c r="T39" s="44">
        <v>25.6</v>
      </c>
      <c r="U39" s="44">
        <v>25.6</v>
      </c>
      <c r="V39" s="44">
        <v>25.6</v>
      </c>
      <c r="W39" s="44">
        <v>25.6</v>
      </c>
      <c r="X39" s="44">
        <v>25.6</v>
      </c>
      <c r="Y39" s="44">
        <v>25.6</v>
      </c>
      <c r="Z39" s="44">
        <v>25.6</v>
      </c>
      <c r="AA39" s="44">
        <v>25.6</v>
      </c>
      <c r="AB39" s="44">
        <v>25.6</v>
      </c>
      <c r="AC39" s="44">
        <v>25.6</v>
      </c>
      <c r="AD39" s="44">
        <v>25.6</v>
      </c>
      <c r="AE39" s="44">
        <v>25.5</v>
      </c>
      <c r="AF39" s="44">
        <v>0</v>
      </c>
      <c r="AG39" s="59">
        <v>25</v>
      </c>
      <c r="AH39" s="45">
        <f t="shared" si="2"/>
        <v>25.6</v>
      </c>
      <c r="AI39" s="46">
        <f t="shared" si="3"/>
        <v>0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25</v>
      </c>
      <c r="C40" s="44">
        <v>25</v>
      </c>
      <c r="D40" s="44">
        <v>22</v>
      </c>
      <c r="E40" s="44">
        <v>22</v>
      </c>
      <c r="F40" s="44">
        <v>22</v>
      </c>
      <c r="G40" s="44">
        <v>22</v>
      </c>
      <c r="H40" s="44">
        <v>22</v>
      </c>
      <c r="I40" s="44">
        <v>22</v>
      </c>
      <c r="J40" s="44">
        <v>22</v>
      </c>
      <c r="K40" s="44">
        <v>22</v>
      </c>
      <c r="L40" s="44">
        <v>22</v>
      </c>
      <c r="M40" s="44">
        <v>22</v>
      </c>
      <c r="N40" s="44">
        <v>22</v>
      </c>
      <c r="O40" s="44">
        <v>22</v>
      </c>
      <c r="P40" s="44">
        <v>22</v>
      </c>
      <c r="Q40" s="44">
        <v>22</v>
      </c>
      <c r="R40" s="44">
        <v>22</v>
      </c>
      <c r="S40" s="44">
        <v>22</v>
      </c>
      <c r="T40" s="44">
        <v>22</v>
      </c>
      <c r="U40" s="44">
        <v>22</v>
      </c>
      <c r="V40" s="44">
        <v>22</v>
      </c>
      <c r="W40" s="44">
        <v>22</v>
      </c>
      <c r="X40" s="44">
        <v>22</v>
      </c>
      <c r="Y40" s="44">
        <v>22</v>
      </c>
      <c r="Z40" s="44">
        <v>22</v>
      </c>
      <c r="AA40" s="44">
        <v>22</v>
      </c>
      <c r="AB40" s="44">
        <v>22</v>
      </c>
      <c r="AC40" s="44">
        <v>22</v>
      </c>
      <c r="AD40" s="44">
        <v>22</v>
      </c>
      <c r="AE40" s="44">
        <v>22</v>
      </c>
      <c r="AF40" s="44">
        <v>22</v>
      </c>
      <c r="AG40" s="59">
        <v>25</v>
      </c>
      <c r="AH40" s="45">
        <f t="shared" si="2"/>
        <v>25</v>
      </c>
      <c r="AI40" s="46">
        <f t="shared" si="3"/>
        <v>22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24.5</v>
      </c>
      <c r="C41" s="44">
        <v>13</v>
      </c>
      <c r="D41" s="44">
        <v>21.5</v>
      </c>
      <c r="E41" s="44">
        <v>21.5</v>
      </c>
      <c r="F41" s="44">
        <v>21.5</v>
      </c>
      <c r="G41" s="44">
        <v>21.5</v>
      </c>
      <c r="H41" s="44">
        <v>21.5</v>
      </c>
      <c r="I41" s="44">
        <v>21.5</v>
      </c>
      <c r="J41" s="44">
        <v>21.5</v>
      </c>
      <c r="K41" s="44">
        <v>21.5</v>
      </c>
      <c r="L41" s="44">
        <v>21.5</v>
      </c>
      <c r="M41" s="44">
        <v>21.5</v>
      </c>
      <c r="N41" s="44">
        <v>21.5</v>
      </c>
      <c r="O41" s="44">
        <v>21.5</v>
      </c>
      <c r="P41" s="44">
        <v>21.5</v>
      </c>
      <c r="Q41" s="44">
        <v>21.5</v>
      </c>
      <c r="R41" s="44">
        <v>21.5</v>
      </c>
      <c r="S41" s="44">
        <v>21.5</v>
      </c>
      <c r="T41" s="44">
        <v>21.5</v>
      </c>
      <c r="U41" s="44">
        <v>21.5</v>
      </c>
      <c r="V41" s="44">
        <v>21.5</v>
      </c>
      <c r="W41" s="44">
        <v>21.5</v>
      </c>
      <c r="X41" s="44">
        <v>21.5</v>
      </c>
      <c r="Y41" s="44">
        <v>21.5</v>
      </c>
      <c r="Z41" s="44">
        <v>21.5</v>
      </c>
      <c r="AA41" s="44">
        <v>21.5</v>
      </c>
      <c r="AB41" s="44">
        <v>21.5</v>
      </c>
      <c r="AC41" s="44">
        <v>21.5</v>
      </c>
      <c r="AD41" s="44">
        <v>21.5</v>
      </c>
      <c r="AE41" s="44">
        <v>20</v>
      </c>
      <c r="AF41" s="44">
        <v>21.3</v>
      </c>
      <c r="AG41" s="59">
        <v>24</v>
      </c>
      <c r="AH41" s="45">
        <f t="shared" si="2"/>
        <v>24.5</v>
      </c>
      <c r="AI41" s="46">
        <f t="shared" si="3"/>
        <v>13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24.4</v>
      </c>
      <c r="C42" s="44">
        <v>24.4</v>
      </c>
      <c r="D42" s="44">
        <v>24.4</v>
      </c>
      <c r="E42" s="44">
        <v>24.4</v>
      </c>
      <c r="F42" s="44">
        <v>24.4</v>
      </c>
      <c r="G42" s="44">
        <v>24.4</v>
      </c>
      <c r="H42" s="44">
        <v>24.4</v>
      </c>
      <c r="I42" s="44">
        <v>24.4</v>
      </c>
      <c r="J42" s="44">
        <v>24.4</v>
      </c>
      <c r="K42" s="44">
        <v>24.4</v>
      </c>
      <c r="L42" s="44">
        <v>24.4</v>
      </c>
      <c r="M42" s="44">
        <v>24.4</v>
      </c>
      <c r="N42" s="44">
        <v>24.4</v>
      </c>
      <c r="O42" s="44">
        <v>24.4</v>
      </c>
      <c r="P42" s="44">
        <v>24.4</v>
      </c>
      <c r="Q42" s="44">
        <v>24.4</v>
      </c>
      <c r="R42" s="44">
        <v>24.4</v>
      </c>
      <c r="S42" s="44">
        <v>24.4</v>
      </c>
      <c r="T42" s="44">
        <v>24.4</v>
      </c>
      <c r="U42" s="44">
        <v>24.4</v>
      </c>
      <c r="V42" s="44">
        <v>24.4</v>
      </c>
      <c r="W42" s="44">
        <v>24.4</v>
      </c>
      <c r="X42" s="44">
        <v>24.4</v>
      </c>
      <c r="Y42" s="44">
        <v>24.4</v>
      </c>
      <c r="Z42" s="44">
        <v>24.4</v>
      </c>
      <c r="AA42" s="44">
        <v>24.4</v>
      </c>
      <c r="AB42" s="44">
        <v>24.4</v>
      </c>
      <c r="AC42" s="44">
        <v>24.4</v>
      </c>
      <c r="AD42" s="44">
        <v>24.4</v>
      </c>
      <c r="AE42" s="44">
        <v>25.2</v>
      </c>
      <c r="AF42" s="44">
        <v>25.2</v>
      </c>
      <c r="AG42" s="59">
        <v>23.5</v>
      </c>
      <c r="AH42" s="45">
        <f t="shared" si="2"/>
        <v>25.2</v>
      </c>
      <c r="AI42" s="46">
        <f t="shared" si="3"/>
        <v>24.4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18.3</v>
      </c>
      <c r="C43" s="44">
        <v>16</v>
      </c>
      <c r="D43" s="44">
        <v>16</v>
      </c>
      <c r="E43" s="44">
        <v>16</v>
      </c>
      <c r="F43" s="44">
        <v>16</v>
      </c>
      <c r="G43" s="44">
        <v>16</v>
      </c>
      <c r="H43" s="44">
        <v>16</v>
      </c>
      <c r="I43" s="44">
        <v>16</v>
      </c>
      <c r="J43" s="44">
        <v>16</v>
      </c>
      <c r="K43" s="44">
        <v>16</v>
      </c>
      <c r="L43" s="44">
        <v>16</v>
      </c>
      <c r="M43" s="44">
        <v>16</v>
      </c>
      <c r="N43" s="44">
        <v>16</v>
      </c>
      <c r="O43" s="44">
        <v>16</v>
      </c>
      <c r="P43" s="44">
        <v>16</v>
      </c>
      <c r="Q43" s="44">
        <v>16</v>
      </c>
      <c r="R43" s="44">
        <v>16</v>
      </c>
      <c r="S43" s="44">
        <v>16</v>
      </c>
      <c r="T43" s="44">
        <v>16</v>
      </c>
      <c r="U43" s="44">
        <v>16</v>
      </c>
      <c r="V43" s="44">
        <v>16</v>
      </c>
      <c r="W43" s="44">
        <v>16</v>
      </c>
      <c r="X43" s="44">
        <v>16</v>
      </c>
      <c r="Y43" s="44">
        <v>16</v>
      </c>
      <c r="Z43" s="44">
        <v>22.5</v>
      </c>
      <c r="AA43" s="44">
        <v>22.5</v>
      </c>
      <c r="AB43" s="44">
        <v>22.5</v>
      </c>
      <c r="AC43" s="44">
        <v>22.5</v>
      </c>
      <c r="AD43" s="44">
        <v>22.5</v>
      </c>
      <c r="AE43" s="44">
        <v>20.6</v>
      </c>
      <c r="AF43" s="44">
        <v>19.8</v>
      </c>
      <c r="AG43" s="59">
        <v>22.5</v>
      </c>
      <c r="AH43" s="45">
        <f t="shared" si="2"/>
        <v>22.5</v>
      </c>
      <c r="AI43" s="46">
        <f t="shared" si="3"/>
        <v>16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>
        <v>22.1</v>
      </c>
      <c r="D45" s="44">
        <v>22.1</v>
      </c>
      <c r="E45" s="44">
        <v>22.1</v>
      </c>
      <c r="F45" s="44">
        <v>22.1</v>
      </c>
      <c r="G45" s="44">
        <v>22.1</v>
      </c>
      <c r="H45" s="44">
        <v>22.1</v>
      </c>
      <c r="I45" s="44">
        <v>22.1</v>
      </c>
      <c r="J45" s="44">
        <v>22.1</v>
      </c>
      <c r="K45" s="44">
        <v>22.1</v>
      </c>
      <c r="L45" s="44">
        <v>22.1</v>
      </c>
      <c r="M45" s="44">
        <v>22.1</v>
      </c>
      <c r="N45" s="44">
        <v>22.1</v>
      </c>
      <c r="O45" s="44">
        <v>22.1</v>
      </c>
      <c r="P45" s="44">
        <v>22.1</v>
      </c>
      <c r="Q45" s="44">
        <v>22.1</v>
      </c>
      <c r="R45" s="44">
        <v>22.1</v>
      </c>
      <c r="S45" s="44">
        <v>22.1</v>
      </c>
      <c r="T45" s="44">
        <v>22.1</v>
      </c>
      <c r="U45" s="44">
        <v>22.1</v>
      </c>
      <c r="V45" s="44">
        <v>22.1</v>
      </c>
      <c r="W45" s="44">
        <v>22.1</v>
      </c>
      <c r="X45" s="44">
        <v>22.1</v>
      </c>
      <c r="Y45" s="44">
        <v>22.1</v>
      </c>
      <c r="Z45" s="44">
        <v>22.1</v>
      </c>
      <c r="AA45" s="44">
        <v>22.1</v>
      </c>
      <c r="AB45" s="44">
        <v>22.1</v>
      </c>
      <c r="AC45" s="44">
        <v>22.1</v>
      </c>
      <c r="AD45" s="44">
        <v>22.1</v>
      </c>
      <c r="AE45" s="44">
        <v>22.1</v>
      </c>
      <c r="AF45" s="44">
        <v>22.1</v>
      </c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22</v>
      </c>
      <c r="C46" s="44">
        <v>22</v>
      </c>
      <c r="D46" s="44">
        <v>22</v>
      </c>
      <c r="E46" s="44">
        <v>22</v>
      </c>
      <c r="F46" s="44">
        <v>22</v>
      </c>
      <c r="G46" s="44">
        <v>22</v>
      </c>
      <c r="H46" s="44">
        <v>22</v>
      </c>
      <c r="I46" s="44">
        <v>22</v>
      </c>
      <c r="J46" s="44">
        <v>22</v>
      </c>
      <c r="K46" s="44">
        <v>22</v>
      </c>
      <c r="L46" s="44">
        <v>22</v>
      </c>
      <c r="M46" s="44">
        <v>22</v>
      </c>
      <c r="N46" s="44">
        <v>22</v>
      </c>
      <c r="O46" s="44">
        <v>22</v>
      </c>
      <c r="P46" s="44">
        <v>22</v>
      </c>
      <c r="Q46" s="44">
        <v>22</v>
      </c>
      <c r="R46" s="44">
        <v>22</v>
      </c>
      <c r="S46" s="44">
        <v>22</v>
      </c>
      <c r="T46" s="44">
        <v>22</v>
      </c>
      <c r="U46" s="44">
        <v>22</v>
      </c>
      <c r="V46" s="44">
        <v>22</v>
      </c>
      <c r="W46" s="44">
        <v>22</v>
      </c>
      <c r="X46" s="44">
        <v>22</v>
      </c>
      <c r="Y46" s="44">
        <v>22</v>
      </c>
      <c r="Z46" s="44">
        <v>22</v>
      </c>
      <c r="AA46" s="44">
        <v>22</v>
      </c>
      <c r="AB46" s="44">
        <v>22</v>
      </c>
      <c r="AC46" s="44">
        <v>22</v>
      </c>
      <c r="AD46" s="44">
        <v>22</v>
      </c>
      <c r="AE46" s="44">
        <v>22</v>
      </c>
      <c r="AF46" s="44">
        <v>12</v>
      </c>
      <c r="AG46" s="59">
        <v>22</v>
      </c>
      <c r="AH46" s="45">
        <f t="shared" si="2"/>
        <v>22</v>
      </c>
      <c r="AI46" s="46">
        <f t="shared" si="3"/>
        <v>12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>
        <v>22</v>
      </c>
      <c r="D47" s="44">
        <v>22</v>
      </c>
      <c r="E47" s="44">
        <v>22</v>
      </c>
      <c r="F47" s="44">
        <v>22</v>
      </c>
      <c r="G47" s="44">
        <v>22</v>
      </c>
      <c r="H47" s="44">
        <v>22</v>
      </c>
      <c r="I47" s="44">
        <v>22</v>
      </c>
      <c r="J47" s="44">
        <v>22</v>
      </c>
      <c r="K47" s="44">
        <v>22</v>
      </c>
      <c r="L47" s="44">
        <v>22</v>
      </c>
      <c r="M47" s="44">
        <v>22</v>
      </c>
      <c r="N47" s="44">
        <v>22</v>
      </c>
      <c r="O47" s="44">
        <v>22</v>
      </c>
      <c r="P47" s="44">
        <v>22</v>
      </c>
      <c r="Q47" s="44">
        <v>22</v>
      </c>
      <c r="R47" s="44">
        <v>22</v>
      </c>
      <c r="S47" s="44">
        <v>22</v>
      </c>
      <c r="T47" s="44">
        <v>22</v>
      </c>
      <c r="U47" s="44">
        <v>22</v>
      </c>
      <c r="V47" s="44">
        <v>22</v>
      </c>
      <c r="W47" s="44">
        <v>22</v>
      </c>
      <c r="X47" s="44">
        <v>22</v>
      </c>
      <c r="Y47" s="44">
        <v>22</v>
      </c>
      <c r="Z47" s="44">
        <v>22</v>
      </c>
      <c r="AA47" s="44">
        <v>22</v>
      </c>
      <c r="AB47" s="44">
        <v>22</v>
      </c>
      <c r="AC47" s="44">
        <v>22</v>
      </c>
      <c r="AD47" s="44">
        <v>22</v>
      </c>
      <c r="AE47" s="44">
        <v>22</v>
      </c>
      <c r="AF47" s="44">
        <v>22</v>
      </c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19</v>
      </c>
      <c r="C48" s="44">
        <v>17</v>
      </c>
      <c r="D48" s="44">
        <v>17</v>
      </c>
      <c r="E48" s="44">
        <v>17</v>
      </c>
      <c r="F48" s="44">
        <v>17</v>
      </c>
      <c r="G48" s="44">
        <v>17</v>
      </c>
      <c r="H48" s="44">
        <v>17</v>
      </c>
      <c r="I48" s="44">
        <v>17</v>
      </c>
      <c r="J48" s="44">
        <v>17</v>
      </c>
      <c r="K48" s="44">
        <v>17</v>
      </c>
      <c r="L48" s="44">
        <v>17</v>
      </c>
      <c r="M48" s="44">
        <v>17</v>
      </c>
      <c r="N48" s="44">
        <v>17</v>
      </c>
      <c r="O48" s="44">
        <v>17</v>
      </c>
      <c r="P48" s="44">
        <v>17</v>
      </c>
      <c r="Q48" s="44">
        <v>17</v>
      </c>
      <c r="R48" s="44">
        <v>17</v>
      </c>
      <c r="S48" s="44">
        <v>17</v>
      </c>
      <c r="T48" s="44">
        <v>17</v>
      </c>
      <c r="U48" s="44">
        <v>17</v>
      </c>
      <c r="V48" s="44">
        <v>17</v>
      </c>
      <c r="W48" s="44">
        <v>17</v>
      </c>
      <c r="X48" s="44">
        <v>17</v>
      </c>
      <c r="Y48" s="44">
        <v>17</v>
      </c>
      <c r="Z48" s="44">
        <v>17</v>
      </c>
      <c r="AA48" s="44">
        <v>17</v>
      </c>
      <c r="AB48" s="44">
        <v>17</v>
      </c>
      <c r="AC48" s="44">
        <v>17</v>
      </c>
      <c r="AD48" s="44">
        <v>17</v>
      </c>
      <c r="AE48" s="44">
        <v>22.2</v>
      </c>
      <c r="AF48" s="44">
        <v>22.4</v>
      </c>
      <c r="AG48" s="59">
        <v>22</v>
      </c>
      <c r="AH48" s="45">
        <f t="shared" si="2"/>
        <v>22.4</v>
      </c>
      <c r="AI48" s="46">
        <f t="shared" si="3"/>
        <v>17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13</v>
      </c>
      <c r="C49" s="44">
        <v>13.2</v>
      </c>
      <c r="D49" s="44">
        <v>20.6</v>
      </c>
      <c r="E49" s="44">
        <v>20.6</v>
      </c>
      <c r="F49" s="44">
        <v>20.6</v>
      </c>
      <c r="G49" s="44">
        <v>20.6</v>
      </c>
      <c r="H49" s="44">
        <v>20.6</v>
      </c>
      <c r="I49" s="44">
        <v>20.6</v>
      </c>
      <c r="J49" s="44">
        <v>20.6</v>
      </c>
      <c r="K49" s="44">
        <v>20.6</v>
      </c>
      <c r="L49" s="44">
        <v>20.6</v>
      </c>
      <c r="M49" s="44">
        <v>20.6</v>
      </c>
      <c r="N49" s="44">
        <v>20.6</v>
      </c>
      <c r="O49" s="44">
        <v>20.6</v>
      </c>
      <c r="P49" s="44">
        <v>20.6</v>
      </c>
      <c r="Q49" s="44">
        <v>20.6</v>
      </c>
      <c r="R49" s="44">
        <v>20.6</v>
      </c>
      <c r="S49" s="44">
        <v>20.6</v>
      </c>
      <c r="T49" s="44">
        <v>20.6</v>
      </c>
      <c r="U49" s="44">
        <v>20.6</v>
      </c>
      <c r="V49" s="44">
        <v>20.6</v>
      </c>
      <c r="W49" s="44">
        <v>20.6</v>
      </c>
      <c r="X49" s="44">
        <v>20.6</v>
      </c>
      <c r="Y49" s="44">
        <v>20.6</v>
      </c>
      <c r="Z49" s="44">
        <v>20.6</v>
      </c>
      <c r="AA49" s="44">
        <v>20.6</v>
      </c>
      <c r="AB49" s="44">
        <v>20.6</v>
      </c>
      <c r="AC49" s="44">
        <v>20.6</v>
      </c>
      <c r="AD49" s="44">
        <v>20.6</v>
      </c>
      <c r="AE49" s="44">
        <v>20</v>
      </c>
      <c r="AF49" s="44">
        <v>20</v>
      </c>
      <c r="AG49" s="59">
        <v>21.93</v>
      </c>
      <c r="AH49" s="45">
        <f t="shared" si="2"/>
        <v>20.6</v>
      </c>
      <c r="AI49" s="46">
        <f t="shared" si="3"/>
        <v>13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17.2</v>
      </c>
      <c r="C50" s="44">
        <v>17.2</v>
      </c>
      <c r="D50" s="44">
        <v>17.2</v>
      </c>
      <c r="E50" s="44">
        <v>17.2</v>
      </c>
      <c r="F50" s="44">
        <v>17.2</v>
      </c>
      <c r="G50" s="44">
        <v>17.2</v>
      </c>
      <c r="H50" s="44">
        <v>17.2</v>
      </c>
      <c r="I50" s="44">
        <v>17.2</v>
      </c>
      <c r="J50" s="44">
        <v>17.2</v>
      </c>
      <c r="K50" s="44">
        <v>17.2</v>
      </c>
      <c r="L50" s="44">
        <v>17.2</v>
      </c>
      <c r="M50" s="44">
        <v>17.2</v>
      </c>
      <c r="N50" s="44">
        <v>17.2</v>
      </c>
      <c r="O50" s="44">
        <v>17.2</v>
      </c>
      <c r="P50" s="44">
        <v>17.2</v>
      </c>
      <c r="Q50" s="44">
        <v>17.2</v>
      </c>
      <c r="R50" s="44">
        <v>17.2</v>
      </c>
      <c r="S50" s="44">
        <v>17.2</v>
      </c>
      <c r="T50" s="44">
        <v>17.2</v>
      </c>
      <c r="U50" s="44">
        <v>17.2</v>
      </c>
      <c r="V50" s="44">
        <v>17.2</v>
      </c>
      <c r="W50" s="44">
        <v>17.2</v>
      </c>
      <c r="X50" s="44">
        <v>17.2</v>
      </c>
      <c r="Y50" s="44">
        <v>17.2</v>
      </c>
      <c r="Z50" s="44">
        <v>21.5</v>
      </c>
      <c r="AA50" s="44">
        <v>21.5</v>
      </c>
      <c r="AB50" s="44">
        <v>21.5</v>
      </c>
      <c r="AC50" s="44">
        <v>21.5</v>
      </c>
      <c r="AD50" s="44">
        <v>21.5</v>
      </c>
      <c r="AE50" s="44">
        <v>19.3</v>
      </c>
      <c r="AF50" s="44">
        <v>19.2</v>
      </c>
      <c r="AG50" s="59">
        <v>21.3</v>
      </c>
      <c r="AH50" s="45">
        <f t="shared" si="2"/>
        <v>21.5</v>
      </c>
      <c r="AI50" s="46">
        <f t="shared" si="3"/>
        <v>17.2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16</v>
      </c>
      <c r="C51" s="44">
        <v>14.2</v>
      </c>
      <c r="D51" s="44">
        <v>14.2</v>
      </c>
      <c r="E51" s="44">
        <v>14.2</v>
      </c>
      <c r="F51" s="44">
        <v>14.2</v>
      </c>
      <c r="G51" s="44">
        <v>14.2</v>
      </c>
      <c r="H51" s="44">
        <v>14.2</v>
      </c>
      <c r="I51" s="44">
        <v>14.2</v>
      </c>
      <c r="J51" s="44">
        <v>14.2</v>
      </c>
      <c r="K51" s="44">
        <v>14.2</v>
      </c>
      <c r="L51" s="44">
        <v>14.2</v>
      </c>
      <c r="M51" s="44">
        <v>14.2</v>
      </c>
      <c r="N51" s="44">
        <v>14.2</v>
      </c>
      <c r="O51" s="44">
        <v>14.2</v>
      </c>
      <c r="P51" s="44">
        <v>14.2</v>
      </c>
      <c r="Q51" s="44">
        <v>14.2</v>
      </c>
      <c r="R51" s="44">
        <v>14.2</v>
      </c>
      <c r="S51" s="44">
        <v>14.2</v>
      </c>
      <c r="T51" s="44">
        <v>14.2</v>
      </c>
      <c r="U51" s="44">
        <v>14.2</v>
      </c>
      <c r="V51" s="44">
        <v>14.2</v>
      </c>
      <c r="W51" s="44">
        <v>14.2</v>
      </c>
      <c r="X51" s="44">
        <v>14.2</v>
      </c>
      <c r="Y51" s="44">
        <v>14.2</v>
      </c>
      <c r="Z51" s="44">
        <v>14.2</v>
      </c>
      <c r="AA51" s="44">
        <v>14.2</v>
      </c>
      <c r="AB51" s="44">
        <v>14.2</v>
      </c>
      <c r="AC51" s="44">
        <v>14.2</v>
      </c>
      <c r="AD51" s="44">
        <v>14.2</v>
      </c>
      <c r="AE51" s="44">
        <v>20.6</v>
      </c>
      <c r="AF51" s="44">
        <v>20.7</v>
      </c>
      <c r="AG51" s="59">
        <v>20</v>
      </c>
      <c r="AH51" s="45">
        <f t="shared" si="2"/>
        <v>20.7</v>
      </c>
      <c r="AI51" s="46">
        <f t="shared" si="3"/>
        <v>14.2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19</v>
      </c>
      <c r="C52" s="44">
        <v>13.5</v>
      </c>
      <c r="D52" s="44">
        <v>11</v>
      </c>
      <c r="E52" s="44">
        <v>11</v>
      </c>
      <c r="F52" s="44">
        <v>11</v>
      </c>
      <c r="G52" s="44">
        <v>11</v>
      </c>
      <c r="H52" s="44">
        <v>11</v>
      </c>
      <c r="I52" s="44">
        <v>11</v>
      </c>
      <c r="J52" s="44">
        <v>11</v>
      </c>
      <c r="K52" s="44">
        <v>11</v>
      </c>
      <c r="L52" s="44">
        <v>11</v>
      </c>
      <c r="M52" s="44">
        <v>11</v>
      </c>
      <c r="N52" s="44">
        <v>11</v>
      </c>
      <c r="O52" s="44">
        <v>11</v>
      </c>
      <c r="P52" s="44">
        <v>11</v>
      </c>
      <c r="Q52" s="44">
        <v>11</v>
      </c>
      <c r="R52" s="44">
        <v>11</v>
      </c>
      <c r="S52" s="44">
        <v>11</v>
      </c>
      <c r="T52" s="44">
        <v>11</v>
      </c>
      <c r="U52" s="44">
        <v>11</v>
      </c>
      <c r="V52" s="44">
        <v>11</v>
      </c>
      <c r="W52" s="44">
        <v>11</v>
      </c>
      <c r="X52" s="44">
        <v>11</v>
      </c>
      <c r="Y52" s="44">
        <v>11</v>
      </c>
      <c r="Z52" s="44">
        <v>11</v>
      </c>
      <c r="AA52" s="44">
        <v>11</v>
      </c>
      <c r="AB52" s="44">
        <v>11</v>
      </c>
      <c r="AC52" s="44">
        <v>11</v>
      </c>
      <c r="AD52" s="44">
        <v>11</v>
      </c>
      <c r="AE52" s="44">
        <v>18</v>
      </c>
      <c r="AF52" s="44">
        <v>16</v>
      </c>
      <c r="AG52" s="59">
        <v>20</v>
      </c>
      <c r="AH52" s="45">
        <f t="shared" si="2"/>
        <v>19</v>
      </c>
      <c r="AI52" s="46">
        <f t="shared" si="3"/>
        <v>11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20.100000000000001</v>
      </c>
      <c r="C53" s="44">
        <v>20.100000000000001</v>
      </c>
      <c r="D53" s="44">
        <v>20.100000000000001</v>
      </c>
      <c r="E53" s="44">
        <v>20.100000000000001</v>
      </c>
      <c r="F53" s="44">
        <v>20.100000000000001</v>
      </c>
      <c r="G53" s="44">
        <v>20.100000000000001</v>
      </c>
      <c r="H53" s="44">
        <v>20.100000000000001</v>
      </c>
      <c r="I53" s="44">
        <v>20.100000000000001</v>
      </c>
      <c r="J53" s="44">
        <v>20.100000000000001</v>
      </c>
      <c r="K53" s="44">
        <v>20.100000000000001</v>
      </c>
      <c r="L53" s="44">
        <v>20.100000000000001</v>
      </c>
      <c r="M53" s="44">
        <v>20.100000000000001</v>
      </c>
      <c r="N53" s="44">
        <v>20.100000000000001</v>
      </c>
      <c r="O53" s="44">
        <v>20.100000000000001</v>
      </c>
      <c r="P53" s="44">
        <v>20.100000000000001</v>
      </c>
      <c r="Q53" s="44">
        <v>20.100000000000001</v>
      </c>
      <c r="R53" s="44">
        <v>20.100000000000001</v>
      </c>
      <c r="S53" s="44">
        <v>20.100000000000001</v>
      </c>
      <c r="T53" s="44">
        <v>20.100000000000001</v>
      </c>
      <c r="U53" s="44">
        <v>20.100000000000001</v>
      </c>
      <c r="V53" s="44">
        <v>20.100000000000001</v>
      </c>
      <c r="W53" s="44">
        <v>20.100000000000001</v>
      </c>
      <c r="X53" s="44">
        <v>20.100000000000001</v>
      </c>
      <c r="Y53" s="44">
        <v>20.100000000000001</v>
      </c>
      <c r="Z53" s="44">
        <v>20.100000000000001</v>
      </c>
      <c r="AA53" s="44">
        <v>20.100000000000001</v>
      </c>
      <c r="AB53" s="44">
        <v>20.100000000000001</v>
      </c>
      <c r="AC53" s="44">
        <v>20.100000000000001</v>
      </c>
      <c r="AD53" s="44">
        <v>20.100000000000001</v>
      </c>
      <c r="AE53" s="44">
        <v>20.100000000000001</v>
      </c>
      <c r="AF53" s="44">
        <v>20.100000000000001</v>
      </c>
      <c r="AG53" s="59">
        <v>19.8</v>
      </c>
      <c r="AH53" s="45">
        <f t="shared" si="2"/>
        <v>20.100000000000001</v>
      </c>
      <c r="AI53" s="46">
        <f t="shared" si="3"/>
        <v>20.100000000000001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16.5</v>
      </c>
      <c r="C54" s="44">
        <v>16.5</v>
      </c>
      <c r="D54" s="44">
        <v>16.5</v>
      </c>
      <c r="E54" s="44">
        <v>16.5</v>
      </c>
      <c r="F54" s="44">
        <v>16.5</v>
      </c>
      <c r="G54" s="44">
        <v>16.5</v>
      </c>
      <c r="H54" s="44">
        <v>16.5</v>
      </c>
      <c r="I54" s="44">
        <v>16.5</v>
      </c>
      <c r="J54" s="44">
        <v>16.5</v>
      </c>
      <c r="K54" s="44">
        <v>16.5</v>
      </c>
      <c r="L54" s="44">
        <v>16.5</v>
      </c>
      <c r="M54" s="44">
        <v>16.5</v>
      </c>
      <c r="N54" s="44">
        <v>16.5</v>
      </c>
      <c r="O54" s="44">
        <v>16.5</v>
      </c>
      <c r="P54" s="44">
        <v>16.5</v>
      </c>
      <c r="Q54" s="44">
        <v>16.5</v>
      </c>
      <c r="R54" s="44">
        <v>16.5</v>
      </c>
      <c r="S54" s="44">
        <v>16.5</v>
      </c>
      <c r="T54" s="44">
        <v>16.5</v>
      </c>
      <c r="U54" s="44">
        <v>16.5</v>
      </c>
      <c r="V54" s="44">
        <v>16.5</v>
      </c>
      <c r="W54" s="44">
        <v>16.5</v>
      </c>
      <c r="X54" s="44">
        <v>16.5</v>
      </c>
      <c r="Y54" s="44">
        <v>16.5</v>
      </c>
      <c r="Z54" s="44">
        <v>16.5</v>
      </c>
      <c r="AA54" s="44">
        <v>16.5</v>
      </c>
      <c r="AB54" s="44">
        <v>16.5</v>
      </c>
      <c r="AC54" s="44">
        <v>16.5</v>
      </c>
      <c r="AD54" s="44">
        <v>16.5</v>
      </c>
      <c r="AE54" s="44">
        <v>16.399999999999999</v>
      </c>
      <c r="AF54" s="44">
        <v>16.399999999999999</v>
      </c>
      <c r="AG54" s="59">
        <v>18</v>
      </c>
      <c r="AH54" s="45">
        <f t="shared" si="2"/>
        <v>16.5</v>
      </c>
      <c r="AI54" s="46">
        <f t="shared" si="3"/>
        <v>16.399999999999999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10.5</v>
      </c>
      <c r="C55" s="44">
        <v>10.5</v>
      </c>
      <c r="D55" s="44">
        <v>10.5</v>
      </c>
      <c r="E55" s="44">
        <v>10.5</v>
      </c>
      <c r="F55" s="44">
        <v>10.5</v>
      </c>
      <c r="G55" s="44">
        <v>10.5</v>
      </c>
      <c r="H55" s="44">
        <v>10.5</v>
      </c>
      <c r="I55" s="44">
        <v>10.5</v>
      </c>
      <c r="J55" s="44">
        <v>10.5</v>
      </c>
      <c r="K55" s="44">
        <v>10.5</v>
      </c>
      <c r="L55" s="44">
        <v>10.5</v>
      </c>
      <c r="M55" s="44">
        <v>10.5</v>
      </c>
      <c r="N55" s="44">
        <v>10.5</v>
      </c>
      <c r="O55" s="44">
        <v>10.5</v>
      </c>
      <c r="P55" s="44">
        <v>10.5</v>
      </c>
      <c r="Q55" s="44">
        <v>10.5</v>
      </c>
      <c r="R55" s="44">
        <v>10.5</v>
      </c>
      <c r="S55" s="44">
        <v>10.5</v>
      </c>
      <c r="T55" s="44">
        <v>10.5</v>
      </c>
      <c r="U55" s="44">
        <v>10.5</v>
      </c>
      <c r="V55" s="44">
        <v>10.5</v>
      </c>
      <c r="W55" s="44">
        <v>10.5</v>
      </c>
      <c r="X55" s="44">
        <v>10.5</v>
      </c>
      <c r="Y55" s="44">
        <v>10.5</v>
      </c>
      <c r="Z55" s="44">
        <v>10.5</v>
      </c>
      <c r="AA55" s="44">
        <v>10.5</v>
      </c>
      <c r="AB55" s="44">
        <v>10.5</v>
      </c>
      <c r="AC55" s="44">
        <v>10.5</v>
      </c>
      <c r="AD55" s="44">
        <v>10.5</v>
      </c>
      <c r="AE55" s="44">
        <v>11.2</v>
      </c>
      <c r="AF55" s="44">
        <v>11.2</v>
      </c>
      <c r="AG55" s="59">
        <v>15.33</v>
      </c>
      <c r="AH55" s="45">
        <f t="shared" si="2"/>
        <v>11.2</v>
      </c>
      <c r="AI55" s="46">
        <f t="shared" si="3"/>
        <v>10.5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>
        <v>14</v>
      </c>
      <c r="D56" s="44">
        <v>14</v>
      </c>
      <c r="E56" s="44">
        <v>14</v>
      </c>
      <c r="F56" s="44">
        <v>14</v>
      </c>
      <c r="G56" s="44">
        <v>14</v>
      </c>
      <c r="H56" s="44">
        <v>14</v>
      </c>
      <c r="I56" s="44">
        <v>14</v>
      </c>
      <c r="J56" s="44">
        <v>14</v>
      </c>
      <c r="K56" s="44">
        <v>14</v>
      </c>
      <c r="L56" s="44">
        <v>14</v>
      </c>
      <c r="M56" s="44">
        <v>14</v>
      </c>
      <c r="N56" s="44">
        <v>14</v>
      </c>
      <c r="O56" s="44">
        <v>14</v>
      </c>
      <c r="P56" s="44">
        <v>14</v>
      </c>
      <c r="Q56" s="44">
        <v>14</v>
      </c>
      <c r="R56" s="44">
        <v>14</v>
      </c>
      <c r="S56" s="44">
        <v>14</v>
      </c>
      <c r="T56" s="44">
        <v>14</v>
      </c>
      <c r="U56" s="44">
        <v>14</v>
      </c>
      <c r="V56" s="44">
        <v>14</v>
      </c>
      <c r="W56" s="44">
        <v>14</v>
      </c>
      <c r="X56" s="44">
        <v>14</v>
      </c>
      <c r="Y56" s="44">
        <v>14</v>
      </c>
      <c r="Z56" s="44">
        <v>14</v>
      </c>
      <c r="AA56" s="44">
        <v>14</v>
      </c>
      <c r="AB56" s="44">
        <v>14</v>
      </c>
      <c r="AC56" s="44">
        <v>14</v>
      </c>
      <c r="AD56" s="44">
        <v>14</v>
      </c>
      <c r="AE56" s="44">
        <v>14</v>
      </c>
      <c r="AF56" s="44">
        <v>14</v>
      </c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>
        <v>15.5</v>
      </c>
      <c r="D57" s="44">
        <v>15.5</v>
      </c>
      <c r="E57" s="44">
        <v>15.5</v>
      </c>
      <c r="F57" s="44">
        <v>15.5</v>
      </c>
      <c r="G57" s="44">
        <v>15.5</v>
      </c>
      <c r="H57" s="44">
        <v>15.5</v>
      </c>
      <c r="I57" s="44">
        <v>15.5</v>
      </c>
      <c r="J57" s="44">
        <v>15.5</v>
      </c>
      <c r="K57" s="44">
        <v>15.5</v>
      </c>
      <c r="L57" s="44">
        <v>15.5</v>
      </c>
      <c r="M57" s="44">
        <v>15.5</v>
      </c>
      <c r="N57" s="44">
        <v>15.5</v>
      </c>
      <c r="O57" s="44">
        <v>15.5</v>
      </c>
      <c r="P57" s="44">
        <v>15.5</v>
      </c>
      <c r="Q57" s="44">
        <v>15.5</v>
      </c>
      <c r="R57" s="44">
        <v>15.5</v>
      </c>
      <c r="S57" s="44">
        <v>15.5</v>
      </c>
      <c r="T57" s="44">
        <v>15.5</v>
      </c>
      <c r="U57" s="44">
        <v>15.5</v>
      </c>
      <c r="V57" s="44">
        <v>15.5</v>
      </c>
      <c r="W57" s="44">
        <v>15.5</v>
      </c>
      <c r="X57" s="44">
        <v>15.5</v>
      </c>
      <c r="Y57" s="44">
        <v>15.5</v>
      </c>
      <c r="Z57" s="44">
        <v>15.5</v>
      </c>
      <c r="AA57" s="44">
        <v>15.5</v>
      </c>
      <c r="AB57" s="44">
        <v>15.5</v>
      </c>
      <c r="AC57" s="44">
        <v>15.5</v>
      </c>
      <c r="AD57" s="44">
        <v>15.5</v>
      </c>
      <c r="AE57" s="44">
        <v>15.5</v>
      </c>
      <c r="AF57" s="44">
        <v>15.5</v>
      </c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59">
        <v>14.3</v>
      </c>
      <c r="AH58" s="45">
        <f t="shared" si="2"/>
        <v>0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10</v>
      </c>
      <c r="C61" s="44">
        <v>10</v>
      </c>
      <c r="D61" s="44">
        <v>11.1</v>
      </c>
      <c r="E61" s="44">
        <v>11.1</v>
      </c>
      <c r="F61" s="44">
        <v>11.1</v>
      </c>
      <c r="G61" s="44">
        <v>11.1</v>
      </c>
      <c r="H61" s="44">
        <v>11.1</v>
      </c>
      <c r="I61" s="44">
        <v>11.1</v>
      </c>
      <c r="J61" s="44">
        <v>11.1</v>
      </c>
      <c r="K61" s="44">
        <v>11.1</v>
      </c>
      <c r="L61" s="44">
        <v>11.1</v>
      </c>
      <c r="M61" s="44">
        <v>11.1</v>
      </c>
      <c r="N61" s="44">
        <v>11.1</v>
      </c>
      <c r="O61" s="44">
        <v>11.1</v>
      </c>
      <c r="P61" s="44">
        <v>11.1</v>
      </c>
      <c r="Q61" s="44">
        <v>11.1</v>
      </c>
      <c r="R61" s="44">
        <v>11.1</v>
      </c>
      <c r="S61" s="44">
        <v>11.1</v>
      </c>
      <c r="T61" s="44">
        <v>11.1</v>
      </c>
      <c r="U61" s="44">
        <v>11.1</v>
      </c>
      <c r="V61" s="44">
        <v>11.1</v>
      </c>
      <c r="W61" s="44">
        <v>11.1</v>
      </c>
      <c r="X61" s="44">
        <v>11.1</v>
      </c>
      <c r="Y61" s="44">
        <v>11.1</v>
      </c>
      <c r="Z61" s="44">
        <v>11.1</v>
      </c>
      <c r="AA61" s="44">
        <v>11.1</v>
      </c>
      <c r="AB61" s="44">
        <v>11.1</v>
      </c>
      <c r="AC61" s="44">
        <v>11.1</v>
      </c>
      <c r="AD61" s="44">
        <v>11.1</v>
      </c>
      <c r="AE61" s="44">
        <v>11.8</v>
      </c>
      <c r="AF61" s="44">
        <v>11.8</v>
      </c>
      <c r="AG61" s="59">
        <v>13.5</v>
      </c>
      <c r="AH61" s="45">
        <f t="shared" si="2"/>
        <v>11.8</v>
      </c>
      <c r="AI61" s="46">
        <f t="shared" si="3"/>
        <v>10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>
        <v>13</v>
      </c>
      <c r="D62" s="44">
        <v>13</v>
      </c>
      <c r="E62" s="44">
        <v>13</v>
      </c>
      <c r="F62" s="44">
        <v>13</v>
      </c>
      <c r="G62" s="44">
        <v>13</v>
      </c>
      <c r="H62" s="44">
        <v>13</v>
      </c>
      <c r="I62" s="44">
        <v>13</v>
      </c>
      <c r="J62" s="44">
        <v>13</v>
      </c>
      <c r="K62" s="44">
        <v>13</v>
      </c>
      <c r="L62" s="44">
        <v>13</v>
      </c>
      <c r="M62" s="44">
        <v>13</v>
      </c>
      <c r="N62" s="44">
        <v>13</v>
      </c>
      <c r="O62" s="44">
        <v>13</v>
      </c>
      <c r="P62" s="44">
        <v>13</v>
      </c>
      <c r="Q62" s="44">
        <v>13</v>
      </c>
      <c r="R62" s="44">
        <v>13</v>
      </c>
      <c r="S62" s="44">
        <v>13</v>
      </c>
      <c r="T62" s="44">
        <v>13</v>
      </c>
      <c r="U62" s="44">
        <v>13</v>
      </c>
      <c r="V62" s="44">
        <v>13</v>
      </c>
      <c r="W62" s="44">
        <v>13</v>
      </c>
      <c r="X62" s="44">
        <v>13</v>
      </c>
      <c r="Y62" s="44">
        <v>13</v>
      </c>
      <c r="Z62" s="44">
        <v>13</v>
      </c>
      <c r="AA62" s="44">
        <v>13</v>
      </c>
      <c r="AB62" s="44">
        <v>13</v>
      </c>
      <c r="AC62" s="44">
        <v>13</v>
      </c>
      <c r="AD62" s="44">
        <v>13</v>
      </c>
      <c r="AE62" s="44">
        <v>13</v>
      </c>
      <c r="AF62" s="44">
        <v>13</v>
      </c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10.1</v>
      </c>
      <c r="C63" s="44">
        <v>10.1</v>
      </c>
      <c r="D63" s="44">
        <v>10.1</v>
      </c>
      <c r="E63" s="44">
        <v>10.1</v>
      </c>
      <c r="F63" s="44">
        <v>10.1</v>
      </c>
      <c r="G63" s="44">
        <v>10.1</v>
      </c>
      <c r="H63" s="44">
        <v>10.1</v>
      </c>
      <c r="I63" s="44">
        <v>10.1</v>
      </c>
      <c r="J63" s="44">
        <v>10.1</v>
      </c>
      <c r="K63" s="44">
        <v>10.1</v>
      </c>
      <c r="L63" s="44">
        <v>10.1</v>
      </c>
      <c r="M63" s="44">
        <v>10.1</v>
      </c>
      <c r="N63" s="44">
        <v>10.1</v>
      </c>
      <c r="O63" s="44">
        <v>10.1</v>
      </c>
      <c r="P63" s="44">
        <v>10.1</v>
      </c>
      <c r="Q63" s="44">
        <v>10.1</v>
      </c>
      <c r="R63" s="44">
        <v>10.1</v>
      </c>
      <c r="S63" s="44">
        <v>10.1</v>
      </c>
      <c r="T63" s="44">
        <v>10.1</v>
      </c>
      <c r="U63" s="44">
        <v>10.1</v>
      </c>
      <c r="V63" s="44">
        <v>10.1</v>
      </c>
      <c r="W63" s="44">
        <v>10.1</v>
      </c>
      <c r="X63" s="44">
        <v>10.1</v>
      </c>
      <c r="Y63" s="44">
        <v>10.1</v>
      </c>
      <c r="Z63" s="44">
        <v>10.1</v>
      </c>
      <c r="AA63" s="44">
        <v>10.1</v>
      </c>
      <c r="AB63" s="44">
        <v>10.1</v>
      </c>
      <c r="AC63" s="44">
        <v>10.1</v>
      </c>
      <c r="AD63" s="44">
        <v>10.1</v>
      </c>
      <c r="AE63" s="44">
        <v>10.1</v>
      </c>
      <c r="AF63" s="44">
        <v>10.1</v>
      </c>
      <c r="AG63" s="59">
        <v>13</v>
      </c>
      <c r="AH63" s="45">
        <f t="shared" si="2"/>
        <v>10.1</v>
      </c>
      <c r="AI63" s="46">
        <f t="shared" si="3"/>
        <v>10.1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6.3</v>
      </c>
      <c r="AF64" s="44">
        <v>6.3</v>
      </c>
      <c r="AG64" s="59">
        <v>12</v>
      </c>
      <c r="AH64" s="45">
        <f t="shared" si="2"/>
        <v>6.3</v>
      </c>
      <c r="AI64" s="46">
        <f t="shared" si="3"/>
        <v>6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13.2</v>
      </c>
      <c r="C65" s="44">
        <v>13.2</v>
      </c>
      <c r="D65" s="44">
        <v>13.2</v>
      </c>
      <c r="E65" s="44">
        <v>13.2</v>
      </c>
      <c r="F65" s="44">
        <v>13.2</v>
      </c>
      <c r="G65" s="44">
        <v>13.2</v>
      </c>
      <c r="H65" s="44">
        <v>13.2</v>
      </c>
      <c r="I65" s="44">
        <v>13.2</v>
      </c>
      <c r="J65" s="44">
        <v>13.2</v>
      </c>
      <c r="K65" s="44">
        <v>13.2</v>
      </c>
      <c r="L65" s="44">
        <v>13.2</v>
      </c>
      <c r="M65" s="44">
        <v>13.2</v>
      </c>
      <c r="N65" s="44">
        <v>13.2</v>
      </c>
      <c r="O65" s="44">
        <v>13.2</v>
      </c>
      <c r="P65" s="44">
        <v>13.2</v>
      </c>
      <c r="Q65" s="44">
        <v>13.2</v>
      </c>
      <c r="R65" s="44">
        <v>13.2</v>
      </c>
      <c r="S65" s="44">
        <v>13.2</v>
      </c>
      <c r="T65" s="44">
        <v>13.2</v>
      </c>
      <c r="U65" s="44">
        <v>13.2</v>
      </c>
      <c r="V65" s="44">
        <v>13.2</v>
      </c>
      <c r="W65" s="44">
        <v>13.2</v>
      </c>
      <c r="X65" s="44">
        <v>13.2</v>
      </c>
      <c r="Y65" s="44">
        <v>13.2</v>
      </c>
      <c r="Z65" s="44">
        <v>13.2</v>
      </c>
      <c r="AA65" s="44">
        <v>13.2</v>
      </c>
      <c r="AB65" s="44">
        <v>13.2</v>
      </c>
      <c r="AC65" s="44">
        <v>13.2</v>
      </c>
      <c r="AD65" s="44">
        <v>13.2</v>
      </c>
      <c r="AE65" s="44">
        <v>0</v>
      </c>
      <c r="AF65" s="44">
        <v>0</v>
      </c>
      <c r="AG65" s="59">
        <v>12</v>
      </c>
      <c r="AH65" s="45">
        <f t="shared" si="2"/>
        <v>13.2</v>
      </c>
      <c r="AI65" s="46">
        <f t="shared" si="3"/>
        <v>0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0</v>
      </c>
      <c r="C66" s="44">
        <v>12</v>
      </c>
      <c r="D66" s="44">
        <v>12</v>
      </c>
      <c r="E66" s="44">
        <v>12</v>
      </c>
      <c r="F66" s="44">
        <v>12</v>
      </c>
      <c r="G66" s="44">
        <v>12</v>
      </c>
      <c r="H66" s="44">
        <v>12</v>
      </c>
      <c r="I66" s="44">
        <v>12</v>
      </c>
      <c r="J66" s="44">
        <v>12</v>
      </c>
      <c r="K66" s="44">
        <v>12</v>
      </c>
      <c r="L66" s="44">
        <v>12</v>
      </c>
      <c r="M66" s="44">
        <v>12</v>
      </c>
      <c r="N66" s="44">
        <v>12</v>
      </c>
      <c r="O66" s="44">
        <v>12</v>
      </c>
      <c r="P66" s="44">
        <v>12</v>
      </c>
      <c r="Q66" s="44">
        <v>12</v>
      </c>
      <c r="R66" s="44">
        <v>12</v>
      </c>
      <c r="S66" s="44">
        <v>12</v>
      </c>
      <c r="T66" s="44">
        <v>12</v>
      </c>
      <c r="U66" s="44">
        <v>12</v>
      </c>
      <c r="V66" s="44">
        <v>12</v>
      </c>
      <c r="W66" s="44">
        <v>12</v>
      </c>
      <c r="X66" s="44">
        <v>12</v>
      </c>
      <c r="Y66" s="44">
        <v>12</v>
      </c>
      <c r="Z66" s="44">
        <v>12</v>
      </c>
      <c r="AA66" s="44">
        <v>12</v>
      </c>
      <c r="AB66" s="44">
        <v>12</v>
      </c>
      <c r="AC66" s="44">
        <v>12</v>
      </c>
      <c r="AD66" s="44">
        <v>12</v>
      </c>
      <c r="AE66" s="44">
        <v>0</v>
      </c>
      <c r="AF66" s="44">
        <v>0</v>
      </c>
      <c r="AG66" s="59">
        <v>12</v>
      </c>
      <c r="AH66" s="45">
        <f t="shared" si="2"/>
        <v>12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9.9</v>
      </c>
      <c r="C67" s="44">
        <v>8.6999999999999993</v>
      </c>
      <c r="D67" s="44">
        <v>8.6999999999999993</v>
      </c>
      <c r="E67" s="44">
        <v>8.6999999999999993</v>
      </c>
      <c r="F67" s="44">
        <v>8.6999999999999993</v>
      </c>
      <c r="G67" s="44">
        <v>8.6999999999999993</v>
      </c>
      <c r="H67" s="44">
        <v>8.6999999999999993</v>
      </c>
      <c r="I67" s="44">
        <v>8.6999999999999993</v>
      </c>
      <c r="J67" s="44">
        <v>8.6999999999999993</v>
      </c>
      <c r="K67" s="44">
        <v>8.6999999999999993</v>
      </c>
      <c r="L67" s="44">
        <v>8.6999999999999993</v>
      </c>
      <c r="M67" s="44">
        <v>8.6999999999999993</v>
      </c>
      <c r="N67" s="44">
        <v>8.6999999999999993</v>
      </c>
      <c r="O67" s="44">
        <v>8.6999999999999993</v>
      </c>
      <c r="P67" s="44">
        <v>8.6999999999999993</v>
      </c>
      <c r="Q67" s="44">
        <v>8.6999999999999993</v>
      </c>
      <c r="R67" s="44">
        <v>8.6999999999999993</v>
      </c>
      <c r="S67" s="44">
        <v>8.6999999999999993</v>
      </c>
      <c r="T67" s="44">
        <v>8.6999999999999993</v>
      </c>
      <c r="U67" s="44">
        <v>8.6999999999999993</v>
      </c>
      <c r="V67" s="44">
        <v>8.6999999999999993</v>
      </c>
      <c r="W67" s="44">
        <v>8.6999999999999993</v>
      </c>
      <c r="X67" s="44">
        <v>8.6999999999999993</v>
      </c>
      <c r="Y67" s="44">
        <v>8.6999999999999993</v>
      </c>
      <c r="Z67" s="44">
        <v>8.6999999999999993</v>
      </c>
      <c r="AA67" s="44">
        <v>8.6999999999999993</v>
      </c>
      <c r="AB67" s="44">
        <v>8.6999999999999993</v>
      </c>
      <c r="AC67" s="44">
        <v>8.6999999999999993</v>
      </c>
      <c r="AD67" s="44">
        <v>8.6999999999999993</v>
      </c>
      <c r="AE67" s="44">
        <v>10.5</v>
      </c>
      <c r="AF67" s="44">
        <v>10.5</v>
      </c>
      <c r="AG67" s="59">
        <v>12</v>
      </c>
      <c r="AH67" s="45">
        <f t="shared" si="2"/>
        <v>10.5</v>
      </c>
      <c r="AI67" s="46">
        <f t="shared" si="3"/>
        <v>8.6999999999999993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12.5</v>
      </c>
      <c r="C68" s="44">
        <v>12.5</v>
      </c>
      <c r="D68" s="44">
        <v>8.5</v>
      </c>
      <c r="E68" s="44">
        <v>8.5</v>
      </c>
      <c r="F68" s="44">
        <v>8.5</v>
      </c>
      <c r="G68" s="44">
        <v>8.5</v>
      </c>
      <c r="H68" s="44">
        <v>8.5</v>
      </c>
      <c r="I68" s="44">
        <v>8.5</v>
      </c>
      <c r="J68" s="44">
        <v>8.5</v>
      </c>
      <c r="K68" s="44">
        <v>8.5</v>
      </c>
      <c r="L68" s="44">
        <v>8.5</v>
      </c>
      <c r="M68" s="44">
        <v>8.5</v>
      </c>
      <c r="N68" s="44">
        <v>8.5</v>
      </c>
      <c r="O68" s="44">
        <v>8.5</v>
      </c>
      <c r="P68" s="44">
        <v>8.5</v>
      </c>
      <c r="Q68" s="44">
        <v>8.5</v>
      </c>
      <c r="R68" s="44">
        <v>8.5</v>
      </c>
      <c r="S68" s="44">
        <v>12.5</v>
      </c>
      <c r="T68" s="44">
        <v>12.5</v>
      </c>
      <c r="U68" s="44">
        <v>12.5</v>
      </c>
      <c r="V68" s="44">
        <v>12.5</v>
      </c>
      <c r="W68" s="44">
        <v>12.5</v>
      </c>
      <c r="X68" s="44">
        <v>12.5</v>
      </c>
      <c r="Y68" s="44">
        <v>12.5</v>
      </c>
      <c r="Z68" s="44">
        <v>12.5</v>
      </c>
      <c r="AA68" s="44">
        <v>12.5</v>
      </c>
      <c r="AB68" s="44">
        <v>12.5</v>
      </c>
      <c r="AC68" s="44">
        <v>12.5</v>
      </c>
      <c r="AD68" s="44">
        <v>12.5</v>
      </c>
      <c r="AE68" s="44">
        <v>11.1</v>
      </c>
      <c r="AF68" s="44">
        <v>10.1</v>
      </c>
      <c r="AG68" s="59">
        <v>12</v>
      </c>
      <c r="AH68" s="45">
        <f t="shared" si="2"/>
        <v>12.5</v>
      </c>
      <c r="AI68" s="46">
        <f t="shared" si="3"/>
        <v>8.5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9</v>
      </c>
      <c r="C69" s="44">
        <v>9</v>
      </c>
      <c r="D69" s="44">
        <v>9</v>
      </c>
      <c r="E69" s="44">
        <v>9</v>
      </c>
      <c r="F69" s="44">
        <v>9</v>
      </c>
      <c r="G69" s="44">
        <v>9</v>
      </c>
      <c r="H69" s="44">
        <v>9</v>
      </c>
      <c r="I69" s="44">
        <v>9</v>
      </c>
      <c r="J69" s="44">
        <v>9</v>
      </c>
      <c r="K69" s="44">
        <v>9</v>
      </c>
      <c r="L69" s="44">
        <v>9</v>
      </c>
      <c r="M69" s="44">
        <v>9</v>
      </c>
      <c r="N69" s="44">
        <v>9</v>
      </c>
      <c r="O69" s="44">
        <v>9</v>
      </c>
      <c r="P69" s="44">
        <v>9</v>
      </c>
      <c r="Q69" s="44">
        <v>9</v>
      </c>
      <c r="R69" s="44">
        <v>9</v>
      </c>
      <c r="S69" s="44">
        <v>9</v>
      </c>
      <c r="T69" s="44">
        <v>9</v>
      </c>
      <c r="U69" s="44">
        <v>9</v>
      </c>
      <c r="V69" s="44">
        <v>9</v>
      </c>
      <c r="W69" s="44">
        <v>9</v>
      </c>
      <c r="X69" s="44">
        <v>9</v>
      </c>
      <c r="Y69" s="44">
        <v>9</v>
      </c>
      <c r="Z69" s="44">
        <v>9</v>
      </c>
      <c r="AA69" s="44">
        <v>9</v>
      </c>
      <c r="AB69" s="44">
        <v>9</v>
      </c>
      <c r="AC69" s="44">
        <v>9</v>
      </c>
      <c r="AD69" s="44">
        <v>9</v>
      </c>
      <c r="AE69" s="44">
        <v>9</v>
      </c>
      <c r="AF69" s="44">
        <v>9</v>
      </c>
      <c r="AG69" s="59">
        <v>11.88</v>
      </c>
      <c r="AH69" s="45">
        <f t="shared" si="2"/>
        <v>9</v>
      </c>
      <c r="AI69" s="46">
        <f t="shared" si="3"/>
        <v>9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11.2</v>
      </c>
      <c r="C70" s="44">
        <v>11.2</v>
      </c>
      <c r="D70" s="44">
        <v>8.3000000000000007</v>
      </c>
      <c r="E70" s="44">
        <v>8.3000000000000007</v>
      </c>
      <c r="F70" s="44">
        <v>8.3000000000000007</v>
      </c>
      <c r="G70" s="44">
        <v>8.3000000000000007</v>
      </c>
      <c r="H70" s="44">
        <v>8.3000000000000007</v>
      </c>
      <c r="I70" s="44">
        <v>8.3000000000000007</v>
      </c>
      <c r="J70" s="44">
        <v>8.3000000000000007</v>
      </c>
      <c r="K70" s="44">
        <v>8.3000000000000007</v>
      </c>
      <c r="L70" s="44">
        <v>8.3000000000000007</v>
      </c>
      <c r="M70" s="44">
        <v>8.3000000000000007</v>
      </c>
      <c r="N70" s="44">
        <v>8.3000000000000007</v>
      </c>
      <c r="O70" s="44">
        <v>8.3000000000000007</v>
      </c>
      <c r="P70" s="44">
        <v>8.3000000000000007</v>
      </c>
      <c r="Q70" s="44">
        <v>8.3000000000000007</v>
      </c>
      <c r="R70" s="44">
        <v>8.3000000000000007</v>
      </c>
      <c r="S70" s="44">
        <v>8.3000000000000007</v>
      </c>
      <c r="T70" s="44">
        <v>8.3000000000000007</v>
      </c>
      <c r="U70" s="44">
        <v>8.3000000000000007</v>
      </c>
      <c r="V70" s="44">
        <v>8.3000000000000007</v>
      </c>
      <c r="W70" s="44">
        <v>8.3000000000000007</v>
      </c>
      <c r="X70" s="44">
        <v>8.3000000000000007</v>
      </c>
      <c r="Y70" s="44">
        <v>8.3000000000000007</v>
      </c>
      <c r="Z70" s="44">
        <v>8.3000000000000007</v>
      </c>
      <c r="AA70" s="44">
        <v>8.3000000000000007</v>
      </c>
      <c r="AB70" s="44">
        <v>8.3000000000000007</v>
      </c>
      <c r="AC70" s="44">
        <v>8.3000000000000007</v>
      </c>
      <c r="AD70" s="44">
        <v>8.3000000000000007</v>
      </c>
      <c r="AE70" s="44">
        <v>10.3</v>
      </c>
      <c r="AF70" s="44">
        <v>9</v>
      </c>
      <c r="AG70" s="59">
        <v>11</v>
      </c>
      <c r="AH70" s="45">
        <f t="shared" si="2"/>
        <v>11.2</v>
      </c>
      <c r="AI70" s="46">
        <f t="shared" si="3"/>
        <v>8.3000000000000007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59">
        <v>11</v>
      </c>
      <c r="AH71" s="45">
        <f t="shared" si="2"/>
        <v>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9.1</v>
      </c>
      <c r="C72" s="44">
        <v>9.1</v>
      </c>
      <c r="D72" s="44">
        <v>9.1</v>
      </c>
      <c r="E72" s="44">
        <v>9.1</v>
      </c>
      <c r="F72" s="44">
        <v>9.1</v>
      </c>
      <c r="G72" s="44">
        <v>9.1</v>
      </c>
      <c r="H72" s="44">
        <v>9.1</v>
      </c>
      <c r="I72" s="44">
        <v>9.1</v>
      </c>
      <c r="J72" s="44">
        <v>9.1</v>
      </c>
      <c r="K72" s="44">
        <v>9.1</v>
      </c>
      <c r="L72" s="44">
        <v>9.1</v>
      </c>
      <c r="M72" s="44">
        <v>9.1</v>
      </c>
      <c r="N72" s="44">
        <v>9.1</v>
      </c>
      <c r="O72" s="44">
        <v>9.1</v>
      </c>
      <c r="P72" s="44">
        <v>9.1</v>
      </c>
      <c r="Q72" s="44">
        <v>9.1</v>
      </c>
      <c r="R72" s="44">
        <v>9.1</v>
      </c>
      <c r="S72" s="44">
        <v>9.1</v>
      </c>
      <c r="T72" s="44">
        <v>9.1</v>
      </c>
      <c r="U72" s="44">
        <v>9.1</v>
      </c>
      <c r="V72" s="44">
        <v>9.1</v>
      </c>
      <c r="W72" s="44">
        <v>9.1</v>
      </c>
      <c r="X72" s="44">
        <v>9.1</v>
      </c>
      <c r="Y72" s="44">
        <v>9.1</v>
      </c>
      <c r="Z72" s="44">
        <v>9.1</v>
      </c>
      <c r="AA72" s="44">
        <v>9.1</v>
      </c>
      <c r="AB72" s="44">
        <v>9.1</v>
      </c>
      <c r="AC72" s="44">
        <v>9.1</v>
      </c>
      <c r="AD72" s="44">
        <v>9.1</v>
      </c>
      <c r="AE72" s="44">
        <v>7.7</v>
      </c>
      <c r="AF72" s="44">
        <v>7.7</v>
      </c>
      <c r="AG72" s="59">
        <v>10.7</v>
      </c>
      <c r="AH72" s="45">
        <f t="shared" si="2"/>
        <v>9.1</v>
      </c>
      <c r="AI72" s="46">
        <f t="shared" si="3"/>
        <v>7.7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8.8000000000000007</v>
      </c>
      <c r="C73" s="44">
        <v>8.8000000000000007</v>
      </c>
      <c r="D73" s="44">
        <v>8.8000000000000007</v>
      </c>
      <c r="E73" s="44">
        <v>8.8000000000000007</v>
      </c>
      <c r="F73" s="44">
        <v>8.8000000000000007</v>
      </c>
      <c r="G73" s="44">
        <v>8.8000000000000007</v>
      </c>
      <c r="H73" s="44">
        <v>8.8000000000000007</v>
      </c>
      <c r="I73" s="44">
        <v>8.8000000000000007</v>
      </c>
      <c r="J73" s="44">
        <v>8.8000000000000007</v>
      </c>
      <c r="K73" s="44">
        <v>8.8000000000000007</v>
      </c>
      <c r="L73" s="44">
        <v>8.8000000000000007</v>
      </c>
      <c r="M73" s="44">
        <v>8.8000000000000007</v>
      </c>
      <c r="N73" s="44">
        <v>8.8000000000000007</v>
      </c>
      <c r="O73" s="44">
        <v>8.8000000000000007</v>
      </c>
      <c r="P73" s="44">
        <v>8.8000000000000007</v>
      </c>
      <c r="Q73" s="44">
        <v>8.8000000000000007</v>
      </c>
      <c r="R73" s="44">
        <v>8.8000000000000007</v>
      </c>
      <c r="S73" s="44">
        <v>8.8000000000000007</v>
      </c>
      <c r="T73" s="44">
        <v>8.8000000000000007</v>
      </c>
      <c r="U73" s="44">
        <v>8.8000000000000007</v>
      </c>
      <c r="V73" s="44">
        <v>8.8000000000000007</v>
      </c>
      <c r="W73" s="44">
        <v>8.8000000000000007</v>
      </c>
      <c r="X73" s="44">
        <v>8.8000000000000007</v>
      </c>
      <c r="Y73" s="44">
        <v>8.8000000000000007</v>
      </c>
      <c r="Z73" s="44">
        <v>8.8000000000000007</v>
      </c>
      <c r="AA73" s="44">
        <v>8.8000000000000007</v>
      </c>
      <c r="AB73" s="44">
        <v>8.8000000000000007</v>
      </c>
      <c r="AC73" s="44">
        <v>8.8000000000000007</v>
      </c>
      <c r="AD73" s="44">
        <v>8.8000000000000007</v>
      </c>
      <c r="AE73" s="44">
        <v>3.9</v>
      </c>
      <c r="AF73" s="44">
        <v>3.9</v>
      </c>
      <c r="AG73" s="59">
        <v>10.3</v>
      </c>
      <c r="AH73" s="45">
        <f>MAX(B73:AF73)</f>
        <v>8.8000000000000007</v>
      </c>
      <c r="AI73" s="46">
        <f>MIN(B73:AF73)</f>
        <v>3.9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10</v>
      </c>
      <c r="C74" s="44">
        <v>10</v>
      </c>
      <c r="D74" s="44">
        <v>10</v>
      </c>
      <c r="E74" s="44">
        <v>10</v>
      </c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v>10</v>
      </c>
      <c r="S74" s="44">
        <v>10</v>
      </c>
      <c r="T74" s="44">
        <v>10</v>
      </c>
      <c r="U74" s="44">
        <v>10</v>
      </c>
      <c r="V74" s="44">
        <v>10</v>
      </c>
      <c r="W74" s="44">
        <v>10</v>
      </c>
      <c r="X74" s="44">
        <v>10</v>
      </c>
      <c r="Y74" s="44">
        <v>10</v>
      </c>
      <c r="Z74" s="44">
        <v>10</v>
      </c>
      <c r="AA74" s="44">
        <v>10</v>
      </c>
      <c r="AB74" s="44">
        <v>10</v>
      </c>
      <c r="AC74" s="44">
        <v>10</v>
      </c>
      <c r="AD74" s="44">
        <v>10</v>
      </c>
      <c r="AE74" s="44">
        <v>10</v>
      </c>
      <c r="AF74" s="44">
        <v>10</v>
      </c>
      <c r="AG74" s="59">
        <v>10</v>
      </c>
      <c r="AH74" s="45">
        <f t="shared" si="2"/>
        <v>10</v>
      </c>
      <c r="AI74" s="46">
        <f t="shared" si="3"/>
        <v>10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7.7</v>
      </c>
      <c r="C76" s="44">
        <v>7.7</v>
      </c>
      <c r="D76" s="44">
        <v>7.7</v>
      </c>
      <c r="E76" s="44">
        <v>7.7</v>
      </c>
      <c r="F76" s="44">
        <v>7.7</v>
      </c>
      <c r="G76" s="44">
        <v>7.7</v>
      </c>
      <c r="H76" s="44">
        <v>7.7</v>
      </c>
      <c r="I76" s="44">
        <v>7.7</v>
      </c>
      <c r="J76" s="44">
        <v>7.7</v>
      </c>
      <c r="K76" s="44">
        <v>7.7</v>
      </c>
      <c r="L76" s="44">
        <v>7.7</v>
      </c>
      <c r="M76" s="44">
        <v>7.7</v>
      </c>
      <c r="N76" s="44">
        <v>7.7</v>
      </c>
      <c r="O76" s="44">
        <v>7.7</v>
      </c>
      <c r="P76" s="44">
        <v>7.7</v>
      </c>
      <c r="Q76" s="44">
        <v>7.7</v>
      </c>
      <c r="R76" s="44">
        <v>7.7</v>
      </c>
      <c r="S76" s="44">
        <v>7.7</v>
      </c>
      <c r="T76" s="44">
        <v>7.7</v>
      </c>
      <c r="U76" s="44">
        <v>7.7</v>
      </c>
      <c r="V76" s="44">
        <v>7.7</v>
      </c>
      <c r="W76" s="44">
        <v>7.7</v>
      </c>
      <c r="X76" s="44">
        <v>7.7</v>
      </c>
      <c r="Y76" s="44">
        <v>7.7</v>
      </c>
      <c r="Z76" s="44">
        <v>7.7</v>
      </c>
      <c r="AA76" s="44">
        <v>7.7</v>
      </c>
      <c r="AB76" s="44">
        <v>7.7</v>
      </c>
      <c r="AC76" s="44">
        <v>7.7</v>
      </c>
      <c r="AD76" s="44">
        <v>7.7</v>
      </c>
      <c r="AE76" s="44">
        <v>7.9</v>
      </c>
      <c r="AF76" s="44">
        <v>7.7</v>
      </c>
      <c r="AG76" s="59">
        <v>10</v>
      </c>
      <c r="AH76" s="45">
        <f t="shared" si="2"/>
        <v>7.9</v>
      </c>
      <c r="AI76" s="46">
        <f t="shared" si="3"/>
        <v>7.7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>
        <v>10</v>
      </c>
      <c r="D77" s="44">
        <v>10</v>
      </c>
      <c r="E77" s="44">
        <v>10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v>10</v>
      </c>
      <c r="S77" s="44">
        <v>10</v>
      </c>
      <c r="T77" s="44">
        <v>10</v>
      </c>
      <c r="U77" s="44">
        <v>10</v>
      </c>
      <c r="V77" s="44">
        <v>10</v>
      </c>
      <c r="W77" s="44">
        <v>10</v>
      </c>
      <c r="X77" s="44">
        <v>10</v>
      </c>
      <c r="Y77" s="44">
        <v>10</v>
      </c>
      <c r="Z77" s="44">
        <v>10</v>
      </c>
      <c r="AA77" s="44">
        <v>10</v>
      </c>
      <c r="AB77" s="44">
        <v>10</v>
      </c>
      <c r="AC77" s="44">
        <v>10</v>
      </c>
      <c r="AD77" s="44">
        <v>10</v>
      </c>
      <c r="AE77" s="44">
        <v>10</v>
      </c>
      <c r="AF77" s="44">
        <v>10</v>
      </c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250</v>
      </c>
      <c r="Q78" s="63">
        <v>250</v>
      </c>
      <c r="R78" s="63">
        <v>250</v>
      </c>
      <c r="S78" s="63">
        <v>250</v>
      </c>
      <c r="T78" s="63">
        <v>250</v>
      </c>
      <c r="U78" s="63">
        <v>250</v>
      </c>
      <c r="V78" s="63">
        <v>250</v>
      </c>
      <c r="W78" s="63">
        <v>250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250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67+66.3</f>
        <v>133.30000000000001</v>
      </c>
      <c r="C79" s="63">
        <f>68.6+67.9</f>
        <v>136.5</v>
      </c>
      <c r="D79" s="63">
        <v>162</v>
      </c>
      <c r="E79" s="63">
        <v>182</v>
      </c>
      <c r="F79" s="63">
        <v>182</v>
      </c>
      <c r="G79" s="63">
        <f>80.5+106.9</f>
        <v>187.4</v>
      </c>
      <c r="H79" s="63">
        <f>79.1+106.8</f>
        <v>185.89999999999998</v>
      </c>
      <c r="I79" s="63">
        <f>83.3+103.5</f>
        <v>186.8</v>
      </c>
      <c r="J79" s="63">
        <f>75.3+102.7</f>
        <v>178</v>
      </c>
      <c r="K79" s="63">
        <f>75.3+102.7</f>
        <v>178</v>
      </c>
      <c r="L79" s="215">
        <f>91.4+103.9</f>
        <v>195.3</v>
      </c>
      <c r="M79" s="215">
        <f>92.1+105.2</f>
        <v>197.3</v>
      </c>
      <c r="N79" s="215">
        <f>88.2+97.4</f>
        <v>185.60000000000002</v>
      </c>
      <c r="O79" s="215">
        <f>88.7+93.7</f>
        <v>182.4</v>
      </c>
      <c r="P79" s="215">
        <f>88.6+94.43</f>
        <v>183.03</v>
      </c>
      <c r="Q79" s="215">
        <f>88.6+94.43</f>
        <v>183.03</v>
      </c>
      <c r="R79" s="215">
        <f>88.4+87.5</f>
        <v>175.9</v>
      </c>
      <c r="S79" s="215">
        <f>88.4+87.5</f>
        <v>175.9</v>
      </c>
      <c r="T79" s="215">
        <f t="shared" ref="T79:AB79" si="20">88.4+87.5</f>
        <v>175.9</v>
      </c>
      <c r="U79" s="215">
        <f t="shared" si="20"/>
        <v>175.9</v>
      </c>
      <c r="V79" s="215">
        <f t="shared" si="20"/>
        <v>175.9</v>
      </c>
      <c r="W79" s="215">
        <f t="shared" si="20"/>
        <v>175.9</v>
      </c>
      <c r="X79" s="215">
        <f t="shared" si="20"/>
        <v>175.9</v>
      </c>
      <c r="Y79" s="215">
        <f t="shared" si="20"/>
        <v>175.9</v>
      </c>
      <c r="Z79" s="215">
        <f t="shared" si="20"/>
        <v>175.9</v>
      </c>
      <c r="AA79" s="215">
        <f t="shared" si="20"/>
        <v>175.9</v>
      </c>
      <c r="AB79" s="215">
        <f>94+106</f>
        <v>200</v>
      </c>
      <c r="AC79" s="215">
        <f>93.9+105.2</f>
        <v>199.10000000000002</v>
      </c>
      <c r="AD79" s="215">
        <f>93.9+105.2</f>
        <v>199.10000000000002</v>
      </c>
      <c r="AE79" s="215">
        <f>94.6+97.1</f>
        <v>191.7</v>
      </c>
      <c r="AF79" s="215">
        <f>71.1+98</f>
        <v>169.1</v>
      </c>
      <c r="AG79" s="59">
        <v>240</v>
      </c>
      <c r="AH79" s="45">
        <f t="shared" si="2"/>
        <v>200</v>
      </c>
      <c r="AI79" s="46">
        <f t="shared" si="3"/>
        <v>133.30000000000001</v>
      </c>
      <c r="AK79" s="47"/>
    </row>
    <row r="80" spans="1:88" ht="15.75" thickBot="1" x14ac:dyDescent="0.3">
      <c r="A80" s="65" t="s">
        <v>32</v>
      </c>
      <c r="B80" s="66">
        <f t="shared" ref="B80:C80" si="21">SUM(B11:B78)</f>
        <v>1679.6</v>
      </c>
      <c r="C80" s="66">
        <f t="shared" si="21"/>
        <v>1721.4</v>
      </c>
      <c r="D80" s="66">
        <f t="shared" ref="D80:E80" si="22">SUM(D11:D78)</f>
        <v>1754.7999999999995</v>
      </c>
      <c r="E80" s="66">
        <f t="shared" si="22"/>
        <v>1748.6999999999996</v>
      </c>
      <c r="F80" s="66">
        <f t="shared" ref="F80" si="23">SUM(F11:F78)</f>
        <v>1748.6999999999996</v>
      </c>
      <c r="G80" s="66">
        <f t="shared" ref="B80:AG80" si="24">SUM(G11:G78)</f>
        <v>1748.6999999999996</v>
      </c>
      <c r="H80" s="66">
        <f t="shared" si="24"/>
        <v>1748.6999999999996</v>
      </c>
      <c r="I80" s="66">
        <f t="shared" si="24"/>
        <v>1748.6999999999996</v>
      </c>
      <c r="J80" s="66">
        <f t="shared" si="24"/>
        <v>1826.8999999999994</v>
      </c>
      <c r="K80" s="66">
        <f t="shared" si="24"/>
        <v>1832.8999999999994</v>
      </c>
      <c r="L80" s="66">
        <f t="shared" si="24"/>
        <v>1862.2999999999995</v>
      </c>
      <c r="M80" s="66">
        <f t="shared" si="24"/>
        <v>1868.1999999999994</v>
      </c>
      <c r="N80" s="66">
        <f t="shared" si="24"/>
        <v>1868.1999999999994</v>
      </c>
      <c r="O80" s="66">
        <f t="shared" si="24"/>
        <v>1880.4999999999993</v>
      </c>
      <c r="P80" s="66">
        <f t="shared" ref="P80:W80" si="25">SUM(P11:P78)</f>
        <v>1880.4999999999993</v>
      </c>
      <c r="Q80" s="66">
        <f t="shared" ref="Q80:R80" si="26">SUM(Q11:Q78)</f>
        <v>1880.4999999999993</v>
      </c>
      <c r="R80" s="66">
        <f t="shared" si="26"/>
        <v>1845.6999999999994</v>
      </c>
      <c r="S80" s="66">
        <f t="shared" ref="S80:U80" si="27">SUM(S11:S78)</f>
        <v>1834.6999999999994</v>
      </c>
      <c r="T80" s="66">
        <f t="shared" si="27"/>
        <v>1834.6999999999994</v>
      </c>
      <c r="U80" s="66">
        <f t="shared" si="27"/>
        <v>1834.6999999999994</v>
      </c>
      <c r="V80" s="66">
        <f t="shared" ref="V80:W80" si="28">SUM(V11:V78)</f>
        <v>1834.6999999999994</v>
      </c>
      <c r="W80" s="66">
        <f t="shared" si="28"/>
        <v>1834.6999999999994</v>
      </c>
      <c r="X80" s="66">
        <f t="shared" ref="X80:Y80" si="29">SUM(X11:X78)</f>
        <v>1837.3999999999994</v>
      </c>
      <c r="Y80" s="66">
        <f t="shared" si="29"/>
        <v>1837.3999999999994</v>
      </c>
      <c r="Z80" s="66">
        <f t="shared" ref="Z80" si="30">SUM(Z11:Z78)</f>
        <v>1916.5999999999992</v>
      </c>
      <c r="AA80" s="66">
        <f t="shared" si="24"/>
        <v>1916.5999999999992</v>
      </c>
      <c r="AB80" s="66">
        <f t="shared" si="24"/>
        <v>1916.5999999999992</v>
      </c>
      <c r="AC80" s="66">
        <f t="shared" si="24"/>
        <v>1916.5999999999992</v>
      </c>
      <c r="AD80" s="66">
        <f t="shared" ref="AD80:AE80" si="31">SUM(AD11:AD78)</f>
        <v>1916.5999999999992</v>
      </c>
      <c r="AE80" s="66">
        <f t="shared" si="31"/>
        <v>1832.8999999999996</v>
      </c>
      <c r="AF80" s="66">
        <f t="shared" ref="AF80" si="32">SUM(AF11:AF78)</f>
        <v>1698.8</v>
      </c>
      <c r="AG80" s="66">
        <f t="shared" si="24"/>
        <v>2672.3274000000001</v>
      </c>
      <c r="AH80" s="45">
        <f t="shared" si="2"/>
        <v>1916.5999999999992</v>
      </c>
      <c r="AI80" s="46">
        <f t="shared" si="3"/>
        <v>1679.6</v>
      </c>
      <c r="AK80" s="47"/>
    </row>
    <row r="81" spans="1:75" x14ac:dyDescent="0.25">
      <c r="A81" s="67" t="s">
        <v>366</v>
      </c>
      <c r="B81" s="44">
        <v>457.3</v>
      </c>
      <c r="C81" s="44">
        <v>457.3</v>
      </c>
      <c r="D81" s="44">
        <v>457.3</v>
      </c>
      <c r="E81" s="44">
        <v>457.3</v>
      </c>
      <c r="F81" s="44">
        <v>457.3</v>
      </c>
      <c r="G81" s="44">
        <v>457.3</v>
      </c>
      <c r="H81" s="44">
        <v>457.3</v>
      </c>
      <c r="I81" s="44">
        <v>457.3</v>
      </c>
      <c r="J81" s="44">
        <v>457.3</v>
      </c>
      <c r="K81" s="44">
        <v>457.3</v>
      </c>
      <c r="L81" s="44">
        <v>457.3</v>
      </c>
      <c r="M81" s="44">
        <v>457.3</v>
      </c>
      <c r="N81" s="44">
        <v>457.3</v>
      </c>
      <c r="O81" s="44">
        <v>457.3</v>
      </c>
      <c r="P81" s="44">
        <v>457.3</v>
      </c>
      <c r="Q81" s="44">
        <v>457.3</v>
      </c>
      <c r="R81" s="44">
        <v>457.3</v>
      </c>
      <c r="S81" s="44">
        <v>457.3</v>
      </c>
      <c r="T81" s="44">
        <v>457.3</v>
      </c>
      <c r="U81" s="44">
        <v>457.3</v>
      </c>
      <c r="V81" s="44">
        <v>457.3</v>
      </c>
      <c r="W81" s="44">
        <v>457.3</v>
      </c>
      <c r="X81" s="44">
        <v>457.3</v>
      </c>
      <c r="Y81" s="44">
        <v>457.3</v>
      </c>
      <c r="Z81" s="44">
        <v>457.3</v>
      </c>
      <c r="AA81" s="44">
        <v>457.3</v>
      </c>
      <c r="AB81" s="44">
        <v>457.3</v>
      </c>
      <c r="AC81" s="44">
        <v>457.3</v>
      </c>
      <c r="AD81" s="44">
        <v>458.1</v>
      </c>
      <c r="AE81" s="44">
        <v>458.1</v>
      </c>
      <c r="AF81" s="44">
        <v>458.1</v>
      </c>
      <c r="AG81" s="59">
        <v>456</v>
      </c>
      <c r="AH81" s="45">
        <f t="shared" si="2"/>
        <v>458.1</v>
      </c>
      <c r="AI81" s="46">
        <f t="shared" si="3"/>
        <v>457.3</v>
      </c>
      <c r="AK81" s="47"/>
    </row>
    <row r="82" spans="1:75" x14ac:dyDescent="0.25">
      <c r="A82" s="68" t="s">
        <v>367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61">
        <v>111</v>
      </c>
      <c r="AH82" s="45">
        <f t="shared" ref="AH82:AH145" si="33">MAX(B82:AF82)</f>
        <v>0</v>
      </c>
      <c r="AI82" s="46">
        <f t="shared" ref="AI82:AI145" si="34">MIN(B82:AF82)</f>
        <v>0</v>
      </c>
      <c r="AK82" s="47"/>
    </row>
    <row r="83" spans="1:75" x14ac:dyDescent="0.25">
      <c r="A83" s="68" t="s">
        <v>368</v>
      </c>
      <c r="B83" s="43">
        <v>101.9</v>
      </c>
      <c r="C83" s="43">
        <v>101.9</v>
      </c>
      <c r="D83" s="43">
        <v>90</v>
      </c>
      <c r="E83" s="43">
        <v>90</v>
      </c>
      <c r="F83" s="43">
        <v>90</v>
      </c>
      <c r="G83" s="43">
        <v>90</v>
      </c>
      <c r="H83" s="43">
        <v>90</v>
      </c>
      <c r="I83" s="43">
        <v>90</v>
      </c>
      <c r="J83" s="43">
        <v>102.7</v>
      </c>
      <c r="K83" s="43">
        <v>102.7</v>
      </c>
      <c r="L83" s="43">
        <v>102.7</v>
      </c>
      <c r="M83" s="43">
        <v>102.7</v>
      </c>
      <c r="N83" s="43">
        <v>102.7</v>
      </c>
      <c r="O83" s="43">
        <v>0</v>
      </c>
      <c r="P83" s="43">
        <v>0</v>
      </c>
      <c r="Q83" s="43">
        <v>0</v>
      </c>
      <c r="R83" s="43">
        <v>90</v>
      </c>
      <c r="S83" s="43">
        <v>90</v>
      </c>
      <c r="T83" s="43">
        <v>90</v>
      </c>
      <c r="U83" s="43">
        <v>90</v>
      </c>
      <c r="V83" s="43">
        <v>90</v>
      </c>
      <c r="W83" s="43">
        <v>90</v>
      </c>
      <c r="X83" s="43">
        <v>90</v>
      </c>
      <c r="Y83" s="43">
        <v>90</v>
      </c>
      <c r="Z83" s="43">
        <v>102</v>
      </c>
      <c r="AA83" s="43">
        <v>102</v>
      </c>
      <c r="AB83" s="43">
        <v>102</v>
      </c>
      <c r="AC83" s="43">
        <v>102</v>
      </c>
      <c r="AD83" s="43">
        <v>102</v>
      </c>
      <c r="AE83" s="43">
        <v>102</v>
      </c>
      <c r="AF83" s="43">
        <v>102</v>
      </c>
      <c r="AG83" s="61">
        <v>102</v>
      </c>
      <c r="AH83" s="45">
        <f t="shared" si="33"/>
        <v>102.7</v>
      </c>
      <c r="AI83" s="46">
        <f t="shared" si="34"/>
        <v>0</v>
      </c>
      <c r="AK83" s="47"/>
    </row>
    <row r="84" spans="1:75" x14ac:dyDescent="0.25">
      <c r="A84" s="42" t="s">
        <v>181</v>
      </c>
      <c r="B84" s="44">
        <v>59.1</v>
      </c>
      <c r="C84" s="44">
        <v>59.1</v>
      </c>
      <c r="D84" s="44">
        <v>41</v>
      </c>
      <c r="E84" s="44">
        <v>41</v>
      </c>
      <c r="F84" s="44">
        <v>41</v>
      </c>
      <c r="G84" s="44">
        <v>41</v>
      </c>
      <c r="H84" s="44">
        <v>41</v>
      </c>
      <c r="I84" s="44">
        <v>41</v>
      </c>
      <c r="J84" s="44">
        <v>41</v>
      </c>
      <c r="K84" s="44">
        <v>41</v>
      </c>
      <c r="L84" s="44">
        <v>41</v>
      </c>
      <c r="M84" s="44">
        <v>59.2</v>
      </c>
      <c r="N84" s="44">
        <v>59.2</v>
      </c>
      <c r="O84" s="44">
        <v>60.3</v>
      </c>
      <c r="P84" s="44">
        <v>60.3</v>
      </c>
      <c r="Q84" s="44">
        <v>60.3</v>
      </c>
      <c r="R84" s="44">
        <v>59.8</v>
      </c>
      <c r="S84" s="44">
        <v>59.8</v>
      </c>
      <c r="T84" s="44">
        <v>59.8</v>
      </c>
      <c r="U84" s="44">
        <v>59.8</v>
      </c>
      <c r="V84" s="44">
        <v>59.8</v>
      </c>
      <c r="W84" s="44">
        <v>59.8</v>
      </c>
      <c r="X84" s="44">
        <v>59.8</v>
      </c>
      <c r="Y84" s="44">
        <v>59.8</v>
      </c>
      <c r="Z84" s="44">
        <v>60.7</v>
      </c>
      <c r="AA84" s="44">
        <v>60.7</v>
      </c>
      <c r="AB84" s="44">
        <v>60.7</v>
      </c>
      <c r="AC84" s="44">
        <v>60.7</v>
      </c>
      <c r="AD84" s="44">
        <v>54.4</v>
      </c>
      <c r="AE84" s="44">
        <v>54.9</v>
      </c>
      <c r="AF84" s="44">
        <v>54.9</v>
      </c>
      <c r="AG84" s="59">
        <v>60</v>
      </c>
      <c r="AH84" s="45">
        <f>MAX(B84:AF84)</f>
        <v>60.7</v>
      </c>
      <c r="AI84" s="46">
        <f>MIN(B84:AF84)</f>
        <v>41</v>
      </c>
      <c r="AK84" s="47"/>
    </row>
    <row r="85" spans="1:75" x14ac:dyDescent="0.25">
      <c r="A85" s="69" t="s">
        <v>369</v>
      </c>
      <c r="B85" s="43">
        <v>0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70">
        <v>42.5</v>
      </c>
      <c r="AH85" s="45">
        <f t="shared" si="33"/>
        <v>0</v>
      </c>
      <c r="AI85" s="46">
        <f t="shared" si="34"/>
        <v>0</v>
      </c>
      <c r="AK85" s="47"/>
    </row>
    <row r="86" spans="1:75" x14ac:dyDescent="0.25">
      <c r="A86" s="69" t="s">
        <v>370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70">
        <v>22.1</v>
      </c>
      <c r="AH86" s="45">
        <f t="shared" si="33"/>
        <v>0</v>
      </c>
      <c r="AI86" s="46">
        <f t="shared" si="34"/>
        <v>0</v>
      </c>
      <c r="AK86" s="47"/>
    </row>
    <row r="87" spans="1:75" ht="15.75" thickBot="1" x14ac:dyDescent="0.3">
      <c r="A87" s="71" t="s">
        <v>33</v>
      </c>
      <c r="B87" s="294">
        <v>0</v>
      </c>
      <c r="C87" s="294">
        <v>0</v>
      </c>
      <c r="D87" s="294">
        <v>0</v>
      </c>
      <c r="E87" s="294">
        <v>0</v>
      </c>
      <c r="F87" s="294">
        <v>0</v>
      </c>
      <c r="G87" s="294">
        <v>0</v>
      </c>
      <c r="H87" s="294">
        <v>0</v>
      </c>
      <c r="I87" s="294">
        <v>0</v>
      </c>
      <c r="J87" s="294">
        <v>0</v>
      </c>
      <c r="K87" s="294">
        <v>0</v>
      </c>
      <c r="L87" s="294">
        <v>0</v>
      </c>
      <c r="M87" s="294">
        <v>0</v>
      </c>
      <c r="N87" s="294">
        <v>0</v>
      </c>
      <c r="O87" s="294">
        <v>0</v>
      </c>
      <c r="P87" s="294">
        <v>0</v>
      </c>
      <c r="Q87" s="294">
        <v>0</v>
      </c>
      <c r="R87" s="294">
        <v>0</v>
      </c>
      <c r="S87" s="294">
        <v>0</v>
      </c>
      <c r="T87" s="294">
        <v>0</v>
      </c>
      <c r="U87" s="294">
        <v>0</v>
      </c>
      <c r="V87" s="294">
        <v>0</v>
      </c>
      <c r="W87" s="294">
        <v>0</v>
      </c>
      <c r="X87" s="294">
        <v>0</v>
      </c>
      <c r="Y87" s="294">
        <v>0</v>
      </c>
      <c r="Z87" s="294">
        <v>0</v>
      </c>
      <c r="AA87" s="294">
        <v>0</v>
      </c>
      <c r="AB87" s="294">
        <v>0</v>
      </c>
      <c r="AC87" s="294">
        <v>0</v>
      </c>
      <c r="AD87" s="294">
        <v>0</v>
      </c>
      <c r="AE87" s="294">
        <v>0</v>
      </c>
      <c r="AF87" s="294">
        <v>0</v>
      </c>
      <c r="AG87" s="73">
        <v>14.8</v>
      </c>
      <c r="AH87" s="45">
        <f t="shared" si="33"/>
        <v>0</v>
      </c>
      <c r="AI87" s="46">
        <f t="shared" si="34"/>
        <v>0</v>
      </c>
      <c r="AK87" s="47"/>
    </row>
    <row r="88" spans="1:75" ht="15.75" thickBot="1" x14ac:dyDescent="0.3">
      <c r="A88" s="74" t="s">
        <v>34</v>
      </c>
      <c r="B88" s="66">
        <f t="shared" ref="B88:C88" si="35">SUM(B81:B87)</f>
        <v>618.30000000000007</v>
      </c>
      <c r="C88" s="66">
        <f t="shared" si="35"/>
        <v>618.30000000000007</v>
      </c>
      <c r="D88" s="66">
        <f t="shared" ref="D88:E88" si="36">SUM(D81:D87)</f>
        <v>588.29999999999995</v>
      </c>
      <c r="E88" s="66">
        <f t="shared" si="36"/>
        <v>588.29999999999995</v>
      </c>
      <c r="F88" s="66">
        <f t="shared" ref="F88" si="37">SUM(F81:F87)</f>
        <v>588.29999999999995</v>
      </c>
      <c r="G88" s="66">
        <f t="shared" ref="B88:AG88" si="38">SUM(G81:G87)</f>
        <v>588.29999999999995</v>
      </c>
      <c r="H88" s="66">
        <f t="shared" si="38"/>
        <v>588.29999999999995</v>
      </c>
      <c r="I88" s="66">
        <f t="shared" si="38"/>
        <v>588.29999999999995</v>
      </c>
      <c r="J88" s="66">
        <f t="shared" si="38"/>
        <v>601</v>
      </c>
      <c r="K88" s="66">
        <f t="shared" si="38"/>
        <v>601</v>
      </c>
      <c r="L88" s="66">
        <f t="shared" si="38"/>
        <v>601</v>
      </c>
      <c r="M88" s="66">
        <f t="shared" si="38"/>
        <v>619.20000000000005</v>
      </c>
      <c r="N88" s="66">
        <f t="shared" si="38"/>
        <v>619.20000000000005</v>
      </c>
      <c r="O88" s="66">
        <f t="shared" si="38"/>
        <v>517.6</v>
      </c>
      <c r="P88" s="66">
        <f t="shared" si="38"/>
        <v>517.6</v>
      </c>
      <c r="Q88" s="66">
        <f t="shared" ref="Q88:R88" si="39">SUM(Q81:Q87)</f>
        <v>517.6</v>
      </c>
      <c r="R88" s="66">
        <f t="shared" si="39"/>
        <v>607.09999999999991</v>
      </c>
      <c r="S88" s="66">
        <f t="shared" ref="S88:U88" si="40">SUM(S81:S87)</f>
        <v>607.09999999999991</v>
      </c>
      <c r="T88" s="66">
        <f t="shared" si="40"/>
        <v>607.09999999999991</v>
      </c>
      <c r="U88" s="66">
        <f t="shared" si="40"/>
        <v>607.09999999999991</v>
      </c>
      <c r="V88" s="66">
        <f t="shared" ref="V88:W88" si="41">SUM(V81:V87)</f>
        <v>607.09999999999991</v>
      </c>
      <c r="W88" s="66">
        <f t="shared" si="41"/>
        <v>607.09999999999991</v>
      </c>
      <c r="X88" s="66">
        <f t="shared" ref="X88:Y88" si="42">SUM(X81:X87)</f>
        <v>607.09999999999991</v>
      </c>
      <c r="Y88" s="66">
        <f t="shared" si="42"/>
        <v>607.09999999999991</v>
      </c>
      <c r="Z88" s="66">
        <f t="shared" ref="Z88" si="43">SUM(Z81:Z87)</f>
        <v>620</v>
      </c>
      <c r="AA88" s="66">
        <f t="shared" si="38"/>
        <v>620</v>
      </c>
      <c r="AB88" s="66">
        <f t="shared" si="38"/>
        <v>620</v>
      </c>
      <c r="AC88" s="66">
        <f t="shared" si="38"/>
        <v>620</v>
      </c>
      <c r="AD88" s="66">
        <f t="shared" ref="AD88:AE88" si="44">SUM(AD81:AD87)</f>
        <v>614.5</v>
      </c>
      <c r="AE88" s="66">
        <f t="shared" si="44"/>
        <v>615</v>
      </c>
      <c r="AF88" s="66">
        <f t="shared" ref="AF88" si="45">SUM(AF81:AF87)</f>
        <v>615</v>
      </c>
      <c r="AG88" s="75">
        <f t="shared" si="38"/>
        <v>808.4</v>
      </c>
      <c r="AH88" s="45">
        <f t="shared" si="33"/>
        <v>620</v>
      </c>
      <c r="AI88" s="46">
        <f t="shared" si="34"/>
        <v>517.6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135.19999999999999</v>
      </c>
      <c r="C89" s="44">
        <v>135.19999999999999</v>
      </c>
      <c r="D89" s="44">
        <v>135.19999999999999</v>
      </c>
      <c r="E89" s="44">
        <v>135.19999999999999</v>
      </c>
      <c r="F89" s="44">
        <v>135.19999999999999</v>
      </c>
      <c r="G89" s="44">
        <v>72</v>
      </c>
      <c r="H89" s="44">
        <v>72</v>
      </c>
      <c r="I89" s="44">
        <v>72</v>
      </c>
      <c r="J89" s="44">
        <v>72</v>
      </c>
      <c r="K89" s="44">
        <v>72</v>
      </c>
      <c r="L89" s="44">
        <v>72</v>
      </c>
      <c r="M89" s="44">
        <v>134.69999999999999</v>
      </c>
      <c r="N89" s="44">
        <v>134.69999999999999</v>
      </c>
      <c r="O89" s="44">
        <v>134.69999999999999</v>
      </c>
      <c r="P89" s="44">
        <v>134.69999999999999</v>
      </c>
      <c r="Q89" s="44">
        <v>134.69999999999999</v>
      </c>
      <c r="R89" s="44">
        <v>134.69999999999999</v>
      </c>
      <c r="S89" s="44">
        <v>134.69999999999999</v>
      </c>
      <c r="T89" s="44">
        <v>134.69999999999999</v>
      </c>
      <c r="U89" s="44">
        <v>134.69999999999999</v>
      </c>
      <c r="V89" s="44">
        <v>134.69999999999999</v>
      </c>
      <c r="W89" s="44">
        <v>134.69999999999999</v>
      </c>
      <c r="X89" s="44">
        <v>135.5</v>
      </c>
      <c r="Y89" s="44">
        <v>135.5</v>
      </c>
      <c r="Z89" s="44">
        <v>135.5</v>
      </c>
      <c r="AA89" s="44">
        <v>135.5</v>
      </c>
      <c r="AB89" s="44">
        <v>135.5</v>
      </c>
      <c r="AC89" s="44">
        <v>135.5</v>
      </c>
      <c r="AD89" s="44">
        <v>136.30000000000001</v>
      </c>
      <c r="AE89" s="44">
        <v>136.30000000000001</v>
      </c>
      <c r="AF89" s="44">
        <v>136.30000000000001</v>
      </c>
      <c r="AG89" s="59">
        <v>144</v>
      </c>
      <c r="AH89" s="45">
        <f t="shared" si="33"/>
        <v>136.30000000000001</v>
      </c>
      <c r="AI89" s="46">
        <f t="shared" si="34"/>
        <v>72</v>
      </c>
      <c r="AK89" s="47"/>
      <c r="AY89" s="1" t="s">
        <v>36</v>
      </c>
      <c r="AZ89" s="77">
        <f>ROUND(C107,0)</f>
        <v>-553</v>
      </c>
      <c r="BA89" s="76">
        <f t="shared" ref="BA89:BD93" si="46">D107</f>
        <v>-641</v>
      </c>
      <c r="BB89" s="76">
        <f t="shared" si="46"/>
        <v>-614</v>
      </c>
      <c r="BC89" s="76">
        <f t="shared" si="46"/>
        <v>-635</v>
      </c>
      <c r="BD89" s="76">
        <f t="shared" si="46"/>
        <v>-657.7</v>
      </c>
      <c r="BE89" s="77">
        <f>I107</f>
        <v>-668.1</v>
      </c>
      <c r="BF89" s="77">
        <f>K107</f>
        <v>-630.1</v>
      </c>
      <c r="BG89" s="77">
        <f t="shared" ref="BG89:BP93" si="47">M107</f>
        <v>-648</v>
      </c>
      <c r="BH89" s="77">
        <f t="shared" si="47"/>
        <v>-585</v>
      </c>
      <c r="BI89" s="77">
        <f t="shared" si="47"/>
        <v>-428</v>
      </c>
      <c r="BJ89" s="77">
        <f t="shared" si="47"/>
        <v>-490</v>
      </c>
      <c r="BK89" s="77">
        <f t="shared" si="47"/>
        <v>-430</v>
      </c>
      <c r="BL89" s="77">
        <f t="shared" si="47"/>
        <v>-465</v>
      </c>
      <c r="BM89" s="77">
        <f t="shared" si="47"/>
        <v>-484.3</v>
      </c>
      <c r="BN89" s="77">
        <f t="shared" si="47"/>
        <v>-542.79999999999995</v>
      </c>
      <c r="BO89" s="77">
        <f t="shared" si="47"/>
        <v>-544.4</v>
      </c>
      <c r="BP89" s="77">
        <f t="shared" si="47"/>
        <v>-629.79999999999995</v>
      </c>
      <c r="BQ89" s="77">
        <f>X107</f>
        <v>-610</v>
      </c>
      <c r="BR89" s="77">
        <f>Z107</f>
        <v>-511</v>
      </c>
      <c r="BS89" s="76">
        <f>AB107</f>
        <v>-571.29999999999995</v>
      </c>
      <c r="BT89" s="76">
        <f t="shared" ref="BT89:BV93" si="48">AD107</f>
        <v>-535</v>
      </c>
      <c r="BU89" s="76">
        <f t="shared" si="48"/>
        <v>-606</v>
      </c>
      <c r="BV89" s="76">
        <f t="shared" si="48"/>
        <v>-509.1</v>
      </c>
      <c r="BW89" s="76">
        <f>B107</f>
        <v>-506.3</v>
      </c>
    </row>
    <row r="90" spans="1:75" x14ac:dyDescent="0.25">
      <c r="A90" s="60" t="s">
        <v>37</v>
      </c>
      <c r="B90" s="43">
        <v>70</v>
      </c>
      <c r="C90" s="43">
        <v>67.900000000000006</v>
      </c>
      <c r="D90" s="43">
        <v>67.900000000000006</v>
      </c>
      <c r="E90" s="43">
        <v>58</v>
      </c>
      <c r="F90" s="43">
        <v>50</v>
      </c>
      <c r="G90" s="43">
        <v>68.8</v>
      </c>
      <c r="H90" s="43">
        <v>68.8</v>
      </c>
      <c r="I90" s="43">
        <v>68.8</v>
      </c>
      <c r="J90" s="43">
        <v>68.8</v>
      </c>
      <c r="K90" s="43">
        <v>68.8</v>
      </c>
      <c r="L90" s="43">
        <v>68.8</v>
      </c>
      <c r="M90" s="43">
        <v>69.400000000000006</v>
      </c>
      <c r="N90" s="43">
        <v>69.400000000000006</v>
      </c>
      <c r="O90" s="43">
        <v>60.4</v>
      </c>
      <c r="P90" s="43">
        <v>59.6</v>
      </c>
      <c r="Q90" s="43">
        <v>59.6</v>
      </c>
      <c r="R90" s="43">
        <v>59.6</v>
      </c>
      <c r="S90" s="43">
        <v>69.599999999999994</v>
      </c>
      <c r="T90" s="43">
        <v>69.599999999999994</v>
      </c>
      <c r="U90" s="43">
        <v>69.599999999999994</v>
      </c>
      <c r="V90" s="43">
        <v>69.599999999999994</v>
      </c>
      <c r="W90" s="43">
        <v>69.599999999999994</v>
      </c>
      <c r="X90" s="43">
        <v>69.599999999999994</v>
      </c>
      <c r="Y90" s="43">
        <v>69.599999999999994</v>
      </c>
      <c r="Z90" s="43">
        <v>69.599999999999994</v>
      </c>
      <c r="AA90" s="43">
        <v>69.599999999999994</v>
      </c>
      <c r="AB90" s="43">
        <v>69.599999999999994</v>
      </c>
      <c r="AC90" s="43">
        <v>69.599999999999994</v>
      </c>
      <c r="AD90" s="43">
        <v>69.599999999999994</v>
      </c>
      <c r="AE90" s="43">
        <v>69.599999999999994</v>
      </c>
      <c r="AF90" s="43">
        <v>69.599999999999994</v>
      </c>
      <c r="AG90" s="61">
        <v>70</v>
      </c>
      <c r="AH90" s="45">
        <f t="shared" si="33"/>
        <v>70</v>
      </c>
      <c r="AI90" s="46">
        <f t="shared" si="34"/>
        <v>50</v>
      </c>
      <c r="AK90" s="47"/>
      <c r="AY90" s="1" t="s">
        <v>38</v>
      </c>
      <c r="AZ90" s="77">
        <f>ROUND(C108,0)</f>
        <v>-212</v>
      </c>
      <c r="BA90" s="76">
        <f t="shared" si="46"/>
        <v>-217</v>
      </c>
      <c r="BB90" s="76">
        <f t="shared" si="46"/>
        <v>-203</v>
      </c>
      <c r="BC90" s="76">
        <f t="shared" si="46"/>
        <v>-196.9</v>
      </c>
      <c r="BD90" s="76">
        <f t="shared" si="46"/>
        <v>-191.4</v>
      </c>
      <c r="BE90" s="77">
        <f>I108</f>
        <v>-196.5</v>
      </c>
      <c r="BF90" s="77">
        <f>K108</f>
        <v>-175.2</v>
      </c>
      <c r="BG90" s="77">
        <f t="shared" si="47"/>
        <v>-193</v>
      </c>
      <c r="BH90" s="77">
        <f t="shared" si="47"/>
        <v>-202.8</v>
      </c>
      <c r="BI90" s="77">
        <f t="shared" si="47"/>
        <v>-181.5</v>
      </c>
      <c r="BJ90" s="77">
        <f t="shared" si="47"/>
        <v>-197</v>
      </c>
      <c r="BK90" s="77">
        <f t="shared" si="47"/>
        <v>-189.3</v>
      </c>
      <c r="BL90" s="77">
        <f t="shared" si="47"/>
        <v>-199.5</v>
      </c>
      <c r="BM90" s="77">
        <f t="shared" si="47"/>
        <v>-199.2</v>
      </c>
      <c r="BN90" s="77">
        <f t="shared" si="47"/>
        <v>-168</v>
      </c>
      <c r="BO90" s="77">
        <f t="shared" si="47"/>
        <v>-168.8</v>
      </c>
      <c r="BP90" s="77">
        <f t="shared" si="47"/>
        <v>-165.5</v>
      </c>
      <c r="BQ90" s="77">
        <f>X108</f>
        <v>-193.7</v>
      </c>
      <c r="BR90" s="77">
        <f>Z108</f>
        <v>-185</v>
      </c>
      <c r="BS90" s="76">
        <f>AB108</f>
        <v>-193.7</v>
      </c>
      <c r="BT90" s="76">
        <f t="shared" si="48"/>
        <v>-188.9</v>
      </c>
      <c r="BU90" s="76">
        <f t="shared" si="48"/>
        <v>-198.7</v>
      </c>
      <c r="BV90" s="76">
        <f t="shared" si="48"/>
        <v>-192.7</v>
      </c>
      <c r="BW90" s="76">
        <f>B108</f>
        <v>-216.3</v>
      </c>
    </row>
    <row r="91" spans="1:75" x14ac:dyDescent="0.25">
      <c r="A91" s="60" t="s">
        <v>39</v>
      </c>
      <c r="B91" s="43">
        <v>64.2</v>
      </c>
      <c r="C91" s="43">
        <v>64.2</v>
      </c>
      <c r="D91" s="43">
        <v>64.2</v>
      </c>
      <c r="E91" s="43">
        <v>64.2</v>
      </c>
      <c r="F91" s="43">
        <v>64.2</v>
      </c>
      <c r="G91" s="43">
        <v>62.8</v>
      </c>
      <c r="H91" s="43">
        <v>62.8</v>
      </c>
      <c r="I91" s="43">
        <v>62.8</v>
      </c>
      <c r="J91" s="43">
        <v>62.8</v>
      </c>
      <c r="K91" s="43">
        <v>62.8</v>
      </c>
      <c r="L91" s="43">
        <v>62.8</v>
      </c>
      <c r="M91" s="43">
        <v>63.1</v>
      </c>
      <c r="N91" s="43">
        <v>63.1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66.099999999999994</v>
      </c>
      <c r="W91" s="43">
        <v>66.099999999999994</v>
      </c>
      <c r="X91" s="43">
        <v>66.099999999999994</v>
      </c>
      <c r="Y91" s="43">
        <v>66.099999999999994</v>
      </c>
      <c r="Z91" s="43">
        <v>66.099999999999994</v>
      </c>
      <c r="AA91" s="43">
        <v>66.099999999999994</v>
      </c>
      <c r="AB91" s="43">
        <v>66.099999999999994</v>
      </c>
      <c r="AC91" s="43">
        <v>66.099999999999994</v>
      </c>
      <c r="AD91" s="43">
        <v>66.099999999999994</v>
      </c>
      <c r="AE91" s="43">
        <v>66.099999999999994</v>
      </c>
      <c r="AF91" s="43">
        <v>66.099999999999994</v>
      </c>
      <c r="AG91" s="61">
        <v>69</v>
      </c>
      <c r="AH91" s="45">
        <f t="shared" si="33"/>
        <v>66.099999999999994</v>
      </c>
      <c r="AI91" s="46">
        <f t="shared" si="34"/>
        <v>0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46"/>
        <v>0</v>
      </c>
      <c r="BB91" s="76">
        <f t="shared" si="46"/>
        <v>0</v>
      </c>
      <c r="BC91" s="76">
        <f t="shared" si="46"/>
        <v>0</v>
      </c>
      <c r="BD91" s="76">
        <f t="shared" si="46"/>
        <v>0</v>
      </c>
      <c r="BE91" s="77">
        <f>I109</f>
        <v>0</v>
      </c>
      <c r="BF91" s="77">
        <f>K109</f>
        <v>0</v>
      </c>
      <c r="BG91" s="77">
        <f t="shared" si="47"/>
        <v>0</v>
      </c>
      <c r="BH91" s="77">
        <f t="shared" si="47"/>
        <v>0</v>
      </c>
      <c r="BI91" s="77">
        <f t="shared" si="47"/>
        <v>0</v>
      </c>
      <c r="BJ91" s="77">
        <f t="shared" si="47"/>
        <v>0</v>
      </c>
      <c r="BK91" s="77">
        <f t="shared" si="47"/>
        <v>0</v>
      </c>
      <c r="BL91" s="77">
        <f t="shared" si="47"/>
        <v>0</v>
      </c>
      <c r="BM91" s="77">
        <f t="shared" si="47"/>
        <v>0</v>
      </c>
      <c r="BN91" s="77">
        <f t="shared" si="47"/>
        <v>0</v>
      </c>
      <c r="BO91" s="77">
        <f t="shared" si="47"/>
        <v>0</v>
      </c>
      <c r="BP91" s="77">
        <f t="shared" si="47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48"/>
        <v>0</v>
      </c>
      <c r="BU91" s="76">
        <f t="shared" si="48"/>
        <v>0</v>
      </c>
      <c r="BV91" s="76">
        <f t="shared" si="48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0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61">
        <v>60</v>
      </c>
      <c r="AH92" s="45">
        <f t="shared" si="33"/>
        <v>0</v>
      </c>
      <c r="AI92" s="46">
        <f t="shared" si="34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46"/>
        <v>0</v>
      </c>
      <c r="BB92" s="76">
        <f t="shared" si="46"/>
        <v>0</v>
      </c>
      <c r="BC92" s="76">
        <f t="shared" si="46"/>
        <v>0</v>
      </c>
      <c r="BD92" s="76">
        <f t="shared" si="46"/>
        <v>0</v>
      </c>
      <c r="BE92" s="77">
        <f>I110</f>
        <v>0</v>
      </c>
      <c r="BF92" s="77">
        <f>K110</f>
        <v>0</v>
      </c>
      <c r="BG92" s="77">
        <f t="shared" si="47"/>
        <v>0</v>
      </c>
      <c r="BH92" s="77">
        <f t="shared" si="47"/>
        <v>0</v>
      </c>
      <c r="BI92" s="77">
        <f t="shared" si="47"/>
        <v>0</v>
      </c>
      <c r="BJ92" s="77">
        <f t="shared" si="47"/>
        <v>0</v>
      </c>
      <c r="BK92" s="77">
        <f t="shared" si="47"/>
        <v>0</v>
      </c>
      <c r="BL92" s="77">
        <f t="shared" si="47"/>
        <v>0</v>
      </c>
      <c r="BM92" s="77">
        <f t="shared" si="47"/>
        <v>0</v>
      </c>
      <c r="BN92" s="77">
        <f t="shared" si="47"/>
        <v>0</v>
      </c>
      <c r="BO92" s="77">
        <f t="shared" si="47"/>
        <v>0</v>
      </c>
      <c r="BP92" s="77">
        <f t="shared" si="47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48"/>
        <v>0</v>
      </c>
      <c r="BU92" s="76">
        <f t="shared" si="48"/>
        <v>0</v>
      </c>
      <c r="BV92" s="76">
        <f t="shared" si="48"/>
        <v>0</v>
      </c>
      <c r="BW92" s="76">
        <f>B110</f>
        <v>0</v>
      </c>
    </row>
    <row r="93" spans="1:75" x14ac:dyDescent="0.25">
      <c r="A93" s="60" t="s">
        <v>43</v>
      </c>
      <c r="B93" s="44">
        <v>12.6</v>
      </c>
      <c r="C93" s="44">
        <v>12.5</v>
      </c>
      <c r="D93" s="44">
        <v>12.5</v>
      </c>
      <c r="E93" s="44">
        <v>12.5</v>
      </c>
      <c r="F93" s="44">
        <v>12.5</v>
      </c>
      <c r="G93" s="44">
        <v>12.5</v>
      </c>
      <c r="H93" s="44">
        <v>12.5</v>
      </c>
      <c r="I93" s="44">
        <v>12.5</v>
      </c>
      <c r="J93" s="44">
        <v>12.5</v>
      </c>
      <c r="K93" s="44">
        <v>12.5</v>
      </c>
      <c r="L93" s="44">
        <v>12.5</v>
      </c>
      <c r="M93" s="44">
        <v>12.5</v>
      </c>
      <c r="N93" s="44">
        <v>12.5</v>
      </c>
      <c r="O93" s="44">
        <v>12.5</v>
      </c>
      <c r="P93" s="44">
        <v>12.5</v>
      </c>
      <c r="Q93" s="44">
        <v>12.5</v>
      </c>
      <c r="R93" s="44">
        <v>12.5</v>
      </c>
      <c r="S93" s="44">
        <v>12.5</v>
      </c>
      <c r="T93" s="44">
        <v>12.5</v>
      </c>
      <c r="U93" s="44">
        <v>12.5</v>
      </c>
      <c r="V93" s="44">
        <v>12.5</v>
      </c>
      <c r="W93" s="44">
        <v>12.5</v>
      </c>
      <c r="X93" s="44">
        <v>12.5</v>
      </c>
      <c r="Y93" s="44">
        <v>12.5</v>
      </c>
      <c r="Z93" s="44">
        <v>12.5</v>
      </c>
      <c r="AA93" s="44">
        <v>12.5</v>
      </c>
      <c r="AB93" s="44">
        <v>12.5</v>
      </c>
      <c r="AC93" s="44">
        <v>12.5</v>
      </c>
      <c r="AD93" s="44">
        <v>12.1</v>
      </c>
      <c r="AE93" s="44">
        <v>12.1</v>
      </c>
      <c r="AF93" s="44">
        <v>12.1</v>
      </c>
      <c r="AG93" s="61">
        <v>30</v>
      </c>
      <c r="AH93" s="45">
        <f t="shared" si="33"/>
        <v>12.6</v>
      </c>
      <c r="AI93" s="46">
        <f t="shared" si="34"/>
        <v>12.1</v>
      </c>
      <c r="AK93" s="47"/>
      <c r="AY93" s="1" t="s">
        <v>44</v>
      </c>
      <c r="AZ93" s="77">
        <f>ROUND(C111,0)</f>
        <v>0</v>
      </c>
      <c r="BA93" s="76">
        <f t="shared" si="46"/>
        <v>0</v>
      </c>
      <c r="BB93" s="76">
        <f t="shared" si="46"/>
        <v>0</v>
      </c>
      <c r="BC93" s="76">
        <f t="shared" si="46"/>
        <v>0</v>
      </c>
      <c r="BD93" s="76">
        <f t="shared" si="46"/>
        <v>0</v>
      </c>
      <c r="BE93" s="77">
        <f>I111</f>
        <v>0</v>
      </c>
      <c r="BF93" s="77">
        <f>K111</f>
        <v>0</v>
      </c>
      <c r="BG93" s="77">
        <f t="shared" si="47"/>
        <v>0</v>
      </c>
      <c r="BH93" s="77">
        <f t="shared" si="47"/>
        <v>0</v>
      </c>
      <c r="BI93" s="77">
        <f t="shared" si="47"/>
        <v>0</v>
      </c>
      <c r="BJ93" s="77">
        <f t="shared" si="47"/>
        <v>0</v>
      </c>
      <c r="BK93" s="77">
        <f t="shared" si="47"/>
        <v>0</v>
      </c>
      <c r="BL93" s="77">
        <f t="shared" si="47"/>
        <v>0</v>
      </c>
      <c r="BM93" s="77">
        <f t="shared" si="47"/>
        <v>0</v>
      </c>
      <c r="BN93" s="77">
        <f t="shared" si="47"/>
        <v>0</v>
      </c>
      <c r="BO93" s="77">
        <f t="shared" si="47"/>
        <v>0</v>
      </c>
      <c r="BP93" s="77">
        <f t="shared" si="47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48"/>
        <v>0</v>
      </c>
      <c r="BU93" s="76">
        <f t="shared" si="48"/>
        <v>0</v>
      </c>
      <c r="BV93" s="76">
        <f t="shared" si="48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61">
        <v>25</v>
      </c>
      <c r="AH94" s="45">
        <f t="shared" si="33"/>
        <v>0</v>
      </c>
      <c r="AI94" s="46">
        <f t="shared" si="34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49">M117</f>
        <v>0</v>
      </c>
      <c r="BH94" s="77">
        <f t="shared" si="49"/>
        <v>0</v>
      </c>
      <c r="BI94" s="77">
        <f t="shared" si="49"/>
        <v>0</v>
      </c>
      <c r="BJ94" s="77">
        <f t="shared" si="49"/>
        <v>0</v>
      </c>
      <c r="BK94" s="77">
        <f t="shared" si="49"/>
        <v>0</v>
      </c>
      <c r="BL94" s="77">
        <f t="shared" si="49"/>
        <v>0</v>
      </c>
      <c r="BM94" s="77">
        <f t="shared" si="49"/>
        <v>0</v>
      </c>
      <c r="BN94" s="77">
        <f t="shared" si="49"/>
        <v>0</v>
      </c>
      <c r="BO94" s="77">
        <f t="shared" si="49"/>
        <v>0</v>
      </c>
      <c r="BP94" s="77">
        <f t="shared" si="49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0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0</v>
      </c>
      <c r="AF95" s="43">
        <v>0</v>
      </c>
      <c r="AG95" s="61">
        <v>24</v>
      </c>
      <c r="AH95" s="45">
        <f t="shared" si="33"/>
        <v>0</v>
      </c>
      <c r="AI95" s="46">
        <f t="shared" si="34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0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61">
        <v>15</v>
      </c>
      <c r="AH96" s="45">
        <f t="shared" si="33"/>
        <v>0</v>
      </c>
      <c r="AI96" s="46">
        <f t="shared" si="34"/>
        <v>0</v>
      </c>
      <c r="AK96" s="47"/>
      <c r="AZ96" s="77">
        <f t="shared" ref="AZ96:BW101" si="50">VALUE(AZ89)</f>
        <v>-553</v>
      </c>
      <c r="BA96" s="77">
        <f t="shared" si="50"/>
        <v>-641</v>
      </c>
      <c r="BB96" s="77">
        <f t="shared" si="50"/>
        <v>-614</v>
      </c>
      <c r="BC96" s="77">
        <f t="shared" si="50"/>
        <v>-635</v>
      </c>
      <c r="BD96" s="77">
        <f t="shared" si="50"/>
        <v>-657.7</v>
      </c>
      <c r="BE96" s="77">
        <f t="shared" si="50"/>
        <v>-668.1</v>
      </c>
      <c r="BF96" s="77">
        <f t="shared" si="50"/>
        <v>-630.1</v>
      </c>
      <c r="BG96" s="77">
        <f t="shared" si="50"/>
        <v>-648</v>
      </c>
      <c r="BH96" s="77">
        <f t="shared" si="50"/>
        <v>-585</v>
      </c>
      <c r="BI96" s="77">
        <f t="shared" si="50"/>
        <v>-428</v>
      </c>
      <c r="BJ96" s="77">
        <f t="shared" si="50"/>
        <v>-490</v>
      </c>
      <c r="BK96" s="77">
        <f t="shared" si="50"/>
        <v>-430</v>
      </c>
      <c r="BL96" s="77">
        <f t="shared" si="50"/>
        <v>-465</v>
      </c>
      <c r="BM96" s="77">
        <f t="shared" si="50"/>
        <v>-484.3</v>
      </c>
      <c r="BN96" s="77">
        <f t="shared" si="50"/>
        <v>-542.79999999999995</v>
      </c>
      <c r="BO96" s="77">
        <f t="shared" si="50"/>
        <v>-544.4</v>
      </c>
      <c r="BP96" s="77">
        <f t="shared" si="50"/>
        <v>-629.79999999999995</v>
      </c>
      <c r="BQ96" s="77">
        <f t="shared" si="50"/>
        <v>-610</v>
      </c>
      <c r="BR96" s="77">
        <f t="shared" si="50"/>
        <v>-511</v>
      </c>
      <c r="BS96" s="77">
        <f t="shared" si="50"/>
        <v>-571.29999999999995</v>
      </c>
      <c r="BT96" s="77">
        <f t="shared" si="50"/>
        <v>-535</v>
      </c>
      <c r="BU96" s="77">
        <f t="shared" si="50"/>
        <v>-606</v>
      </c>
      <c r="BV96" s="77">
        <f t="shared" si="50"/>
        <v>-509.1</v>
      </c>
      <c r="BW96" s="77">
        <f t="shared" si="50"/>
        <v>-506.3</v>
      </c>
    </row>
    <row r="97" spans="1:75" x14ac:dyDescent="0.25">
      <c r="A97" s="60" t="s">
        <v>49</v>
      </c>
      <c r="B97" s="43">
        <v>0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43">
        <v>0</v>
      </c>
      <c r="AF97" s="43">
        <v>0</v>
      </c>
      <c r="AG97" s="61">
        <v>14.1</v>
      </c>
      <c r="AH97" s="45">
        <f t="shared" si="33"/>
        <v>0</v>
      </c>
      <c r="AI97" s="46">
        <f t="shared" si="34"/>
        <v>0</v>
      </c>
      <c r="AK97" s="47"/>
      <c r="AZ97" s="77">
        <f t="shared" si="50"/>
        <v>-212</v>
      </c>
      <c r="BA97" s="77">
        <f t="shared" si="50"/>
        <v>-217</v>
      </c>
      <c r="BB97" s="77">
        <f t="shared" si="50"/>
        <v>-203</v>
      </c>
      <c r="BC97" s="77">
        <f t="shared" si="50"/>
        <v>-196.9</v>
      </c>
      <c r="BD97" s="77">
        <f t="shared" si="50"/>
        <v>-191.4</v>
      </c>
      <c r="BE97" s="77">
        <f t="shared" si="50"/>
        <v>-196.5</v>
      </c>
      <c r="BF97" s="77">
        <f t="shared" si="50"/>
        <v>-175.2</v>
      </c>
      <c r="BG97" s="77">
        <f t="shared" si="50"/>
        <v>-193</v>
      </c>
      <c r="BH97" s="77">
        <f t="shared" si="50"/>
        <v>-202.8</v>
      </c>
      <c r="BI97" s="77">
        <f t="shared" si="50"/>
        <v>-181.5</v>
      </c>
      <c r="BJ97" s="77">
        <f t="shared" si="50"/>
        <v>-197</v>
      </c>
      <c r="BK97" s="77">
        <f t="shared" si="50"/>
        <v>-189.3</v>
      </c>
      <c r="BL97" s="77">
        <f t="shared" si="50"/>
        <v>-199.5</v>
      </c>
      <c r="BM97" s="77">
        <f t="shared" si="50"/>
        <v>-199.2</v>
      </c>
      <c r="BN97" s="77">
        <f t="shared" si="50"/>
        <v>-168</v>
      </c>
      <c r="BO97" s="77">
        <f t="shared" si="50"/>
        <v>-168.8</v>
      </c>
      <c r="BP97" s="77">
        <f t="shared" si="50"/>
        <v>-165.5</v>
      </c>
      <c r="BQ97" s="77">
        <f t="shared" si="50"/>
        <v>-193.7</v>
      </c>
      <c r="BR97" s="77">
        <f t="shared" si="50"/>
        <v>-185</v>
      </c>
      <c r="BS97" s="77">
        <f t="shared" si="50"/>
        <v>-193.7</v>
      </c>
      <c r="BT97" s="77">
        <f t="shared" si="50"/>
        <v>-188.9</v>
      </c>
      <c r="BU97" s="77">
        <f t="shared" si="50"/>
        <v>-198.7</v>
      </c>
      <c r="BV97" s="77">
        <f t="shared" si="50"/>
        <v>-192.7</v>
      </c>
      <c r="BW97" s="77">
        <f t="shared" si="50"/>
        <v>-216.3</v>
      </c>
    </row>
    <row r="98" spans="1:75" x14ac:dyDescent="0.25">
      <c r="A98" s="79" t="s">
        <v>50</v>
      </c>
      <c r="B98" s="43">
        <v>14.1</v>
      </c>
      <c r="C98" s="43">
        <v>14.1</v>
      </c>
      <c r="D98" s="43">
        <v>14.1</v>
      </c>
      <c r="E98" s="43">
        <v>14.1</v>
      </c>
      <c r="F98" s="43">
        <v>14.1</v>
      </c>
      <c r="G98" s="43">
        <v>14.1</v>
      </c>
      <c r="H98" s="43">
        <v>14.1</v>
      </c>
      <c r="I98" s="43">
        <v>13.8</v>
      </c>
      <c r="J98" s="43">
        <v>13.8</v>
      </c>
      <c r="K98" s="43">
        <v>13.8</v>
      </c>
      <c r="L98" s="43">
        <v>13.8</v>
      </c>
      <c r="M98" s="43">
        <v>14</v>
      </c>
      <c r="N98" s="43">
        <v>14</v>
      </c>
      <c r="O98" s="43">
        <v>14</v>
      </c>
      <c r="P98" s="43">
        <v>14</v>
      </c>
      <c r="Q98" s="43">
        <v>14</v>
      </c>
      <c r="R98" s="43">
        <v>14</v>
      </c>
      <c r="S98" s="43">
        <v>14</v>
      </c>
      <c r="T98" s="43">
        <v>14</v>
      </c>
      <c r="U98" s="43">
        <v>14</v>
      </c>
      <c r="V98" s="43">
        <v>14</v>
      </c>
      <c r="W98" s="43">
        <v>14</v>
      </c>
      <c r="X98" s="43">
        <v>14</v>
      </c>
      <c r="Y98" s="43">
        <v>14</v>
      </c>
      <c r="Z98" s="43">
        <v>14</v>
      </c>
      <c r="AA98" s="43">
        <v>14</v>
      </c>
      <c r="AB98" s="43">
        <v>14</v>
      </c>
      <c r="AC98" s="43">
        <v>14</v>
      </c>
      <c r="AD98" s="43">
        <v>13.9</v>
      </c>
      <c r="AE98" s="43">
        <v>13.9</v>
      </c>
      <c r="AF98" s="43">
        <v>13.9</v>
      </c>
      <c r="AG98" s="61">
        <v>14</v>
      </c>
      <c r="AH98" s="45">
        <f t="shared" si="33"/>
        <v>14.1</v>
      </c>
      <c r="AI98" s="46">
        <f t="shared" si="34"/>
        <v>13.8</v>
      </c>
      <c r="AK98" s="47"/>
      <c r="AZ98" s="77">
        <f t="shared" si="50"/>
        <v>0</v>
      </c>
      <c r="BA98" s="77">
        <f t="shared" si="50"/>
        <v>0</v>
      </c>
      <c r="BB98" s="77">
        <f t="shared" si="50"/>
        <v>0</v>
      </c>
      <c r="BC98" s="77">
        <f t="shared" si="50"/>
        <v>0</v>
      </c>
      <c r="BD98" s="77">
        <f t="shared" si="50"/>
        <v>0</v>
      </c>
      <c r="BE98" s="77">
        <f t="shared" si="50"/>
        <v>0</v>
      </c>
      <c r="BF98" s="77">
        <f t="shared" si="50"/>
        <v>0</v>
      </c>
      <c r="BG98" s="77">
        <f t="shared" si="50"/>
        <v>0</v>
      </c>
      <c r="BH98" s="77">
        <f t="shared" si="50"/>
        <v>0</v>
      </c>
      <c r="BI98" s="77">
        <f t="shared" si="50"/>
        <v>0</v>
      </c>
      <c r="BJ98" s="77">
        <f t="shared" si="50"/>
        <v>0</v>
      </c>
      <c r="BK98" s="77">
        <f t="shared" si="50"/>
        <v>0</v>
      </c>
      <c r="BL98" s="77">
        <f t="shared" si="50"/>
        <v>0</v>
      </c>
      <c r="BM98" s="77">
        <f t="shared" si="50"/>
        <v>0</v>
      </c>
      <c r="BN98" s="77">
        <f t="shared" si="50"/>
        <v>0</v>
      </c>
      <c r="BO98" s="77">
        <f t="shared" si="50"/>
        <v>0</v>
      </c>
      <c r="BP98" s="77">
        <f t="shared" si="50"/>
        <v>0</v>
      </c>
      <c r="BQ98" s="77">
        <f t="shared" si="50"/>
        <v>0</v>
      </c>
      <c r="BR98" s="77">
        <f t="shared" si="50"/>
        <v>0</v>
      </c>
      <c r="BS98" s="77">
        <f t="shared" si="50"/>
        <v>0</v>
      </c>
      <c r="BT98" s="77">
        <f t="shared" si="50"/>
        <v>0</v>
      </c>
      <c r="BU98" s="77">
        <f t="shared" si="50"/>
        <v>0</v>
      </c>
      <c r="BV98" s="77">
        <f t="shared" si="50"/>
        <v>0</v>
      </c>
      <c r="BW98" s="77">
        <f t="shared" si="50"/>
        <v>0</v>
      </c>
    </row>
    <row r="99" spans="1:75" x14ac:dyDescent="0.25">
      <c r="A99" s="60" t="s">
        <v>51</v>
      </c>
      <c r="B99" s="43">
        <v>8.9</v>
      </c>
      <c r="C99" s="43">
        <v>8.9</v>
      </c>
      <c r="D99" s="43">
        <v>8.9</v>
      </c>
      <c r="E99" s="43">
        <v>8.9</v>
      </c>
      <c r="F99" s="43">
        <v>8.9</v>
      </c>
      <c r="G99" s="43">
        <v>8.9</v>
      </c>
      <c r="H99" s="43">
        <v>8.9</v>
      </c>
      <c r="I99" s="43">
        <v>8.9</v>
      </c>
      <c r="J99" s="43">
        <v>8.9</v>
      </c>
      <c r="K99" s="43">
        <v>8.9</v>
      </c>
      <c r="L99" s="43">
        <v>8.9</v>
      </c>
      <c r="M99" s="43">
        <v>8.9</v>
      </c>
      <c r="N99" s="43">
        <v>8.9</v>
      </c>
      <c r="O99" s="43">
        <v>8.9</v>
      </c>
      <c r="P99" s="43">
        <v>8.9</v>
      </c>
      <c r="Q99" s="43">
        <v>8.9</v>
      </c>
      <c r="R99" s="43">
        <v>8.9</v>
      </c>
      <c r="S99" s="43">
        <v>8.9</v>
      </c>
      <c r="T99" s="43">
        <v>8.9</v>
      </c>
      <c r="U99" s="43">
        <v>8.9</v>
      </c>
      <c r="V99" s="43">
        <v>8.9</v>
      </c>
      <c r="W99" s="43">
        <v>8.9</v>
      </c>
      <c r="X99" s="43">
        <v>8.9</v>
      </c>
      <c r="Y99" s="43">
        <v>8.9</v>
      </c>
      <c r="Z99" s="43">
        <v>8.9</v>
      </c>
      <c r="AA99" s="43">
        <v>8.9</v>
      </c>
      <c r="AB99" s="43">
        <v>8.9</v>
      </c>
      <c r="AC99" s="43">
        <v>8.9</v>
      </c>
      <c r="AD99" s="43">
        <v>8.9</v>
      </c>
      <c r="AE99" s="43">
        <v>8.9</v>
      </c>
      <c r="AF99" s="43">
        <v>8.9</v>
      </c>
      <c r="AG99" s="61">
        <v>10.050000000000001</v>
      </c>
      <c r="AH99" s="45">
        <f t="shared" si="33"/>
        <v>8.9</v>
      </c>
      <c r="AI99" s="46">
        <f t="shared" si="34"/>
        <v>8.9</v>
      </c>
      <c r="AK99" s="47"/>
      <c r="AZ99" s="77">
        <f t="shared" si="50"/>
        <v>0</v>
      </c>
      <c r="BA99" s="77">
        <f t="shared" si="50"/>
        <v>0</v>
      </c>
      <c r="BB99" s="77">
        <f t="shared" si="50"/>
        <v>0</v>
      </c>
      <c r="BC99" s="77">
        <f t="shared" si="50"/>
        <v>0</v>
      </c>
      <c r="BD99" s="77">
        <f t="shared" si="50"/>
        <v>0</v>
      </c>
      <c r="BE99" s="77">
        <f t="shared" si="50"/>
        <v>0</v>
      </c>
      <c r="BF99" s="77">
        <f t="shared" si="50"/>
        <v>0</v>
      </c>
      <c r="BG99" s="77">
        <f t="shared" si="50"/>
        <v>0</v>
      </c>
      <c r="BH99" s="77">
        <f t="shared" si="50"/>
        <v>0</v>
      </c>
      <c r="BI99" s="77">
        <f t="shared" si="50"/>
        <v>0</v>
      </c>
      <c r="BJ99" s="77">
        <f t="shared" si="50"/>
        <v>0</v>
      </c>
      <c r="BK99" s="77">
        <f t="shared" si="50"/>
        <v>0</v>
      </c>
      <c r="BL99" s="77">
        <f t="shared" si="50"/>
        <v>0</v>
      </c>
      <c r="BM99" s="77">
        <f t="shared" si="50"/>
        <v>0</v>
      </c>
      <c r="BN99" s="77">
        <f t="shared" si="50"/>
        <v>0</v>
      </c>
      <c r="BO99" s="77">
        <f t="shared" si="50"/>
        <v>0</v>
      </c>
      <c r="BP99" s="77">
        <f t="shared" si="50"/>
        <v>0</v>
      </c>
      <c r="BQ99" s="77">
        <f t="shared" si="50"/>
        <v>0</v>
      </c>
      <c r="BR99" s="77">
        <f t="shared" si="50"/>
        <v>0</v>
      </c>
      <c r="BS99" s="77">
        <f t="shared" si="50"/>
        <v>0</v>
      </c>
      <c r="BT99" s="77">
        <f t="shared" si="50"/>
        <v>0</v>
      </c>
      <c r="BU99" s="77">
        <f t="shared" si="50"/>
        <v>0</v>
      </c>
      <c r="BV99" s="77">
        <f t="shared" si="50"/>
        <v>0</v>
      </c>
      <c r="BW99" s="77">
        <f t="shared" si="50"/>
        <v>0</v>
      </c>
    </row>
    <row r="100" spans="1:75" x14ac:dyDescent="0.25">
      <c r="A100" s="60" t="s">
        <v>52</v>
      </c>
      <c r="B100" s="43">
        <v>6.2</v>
      </c>
      <c r="C100" s="43">
        <v>6.2</v>
      </c>
      <c r="D100" s="43">
        <v>6.2</v>
      </c>
      <c r="E100" s="43">
        <v>6.2</v>
      </c>
      <c r="F100" s="43">
        <v>6.2</v>
      </c>
      <c r="G100" s="43">
        <v>6.2</v>
      </c>
      <c r="H100" s="43">
        <v>6.2</v>
      </c>
      <c r="I100" s="43">
        <v>6.2</v>
      </c>
      <c r="J100" s="43">
        <v>6.2</v>
      </c>
      <c r="K100" s="43">
        <v>6.2</v>
      </c>
      <c r="L100" s="43">
        <v>6.2</v>
      </c>
      <c r="M100" s="43">
        <v>6.2</v>
      </c>
      <c r="N100" s="43">
        <v>6.2</v>
      </c>
      <c r="O100" s="43">
        <v>6.2</v>
      </c>
      <c r="P100" s="43">
        <v>6.2</v>
      </c>
      <c r="Q100" s="43">
        <v>6.2</v>
      </c>
      <c r="R100" s="43">
        <v>6.2</v>
      </c>
      <c r="S100" s="43">
        <v>6.2</v>
      </c>
      <c r="T100" s="43">
        <v>6.2</v>
      </c>
      <c r="U100" s="43">
        <v>6.2</v>
      </c>
      <c r="V100" s="43">
        <v>6.2</v>
      </c>
      <c r="W100" s="43">
        <v>6.2</v>
      </c>
      <c r="X100" s="43">
        <v>6.2</v>
      </c>
      <c r="Y100" s="43">
        <v>6.2</v>
      </c>
      <c r="Z100" s="43">
        <v>6.2</v>
      </c>
      <c r="AA100" s="43">
        <v>6.2</v>
      </c>
      <c r="AB100" s="43">
        <v>6.2</v>
      </c>
      <c r="AC100" s="43">
        <v>6.2</v>
      </c>
      <c r="AD100" s="43">
        <v>6.2</v>
      </c>
      <c r="AE100" s="43">
        <v>6.2</v>
      </c>
      <c r="AF100" s="43">
        <v>6.2</v>
      </c>
      <c r="AG100" s="61">
        <v>6.2</v>
      </c>
      <c r="AH100" s="45">
        <f t="shared" si="33"/>
        <v>6.2</v>
      </c>
      <c r="AI100" s="46">
        <f t="shared" si="34"/>
        <v>6.2</v>
      </c>
      <c r="AK100" s="47"/>
      <c r="AZ100" s="77">
        <f t="shared" si="50"/>
        <v>0</v>
      </c>
      <c r="BA100" s="77">
        <f t="shared" si="50"/>
        <v>0</v>
      </c>
      <c r="BB100" s="77">
        <f t="shared" si="50"/>
        <v>0</v>
      </c>
      <c r="BC100" s="77">
        <f t="shared" si="50"/>
        <v>0</v>
      </c>
      <c r="BD100" s="77">
        <f t="shared" si="50"/>
        <v>0</v>
      </c>
      <c r="BE100" s="77">
        <f t="shared" si="50"/>
        <v>0</v>
      </c>
      <c r="BF100" s="77">
        <f t="shared" si="50"/>
        <v>0</v>
      </c>
      <c r="BG100" s="77">
        <f t="shared" si="50"/>
        <v>0</v>
      </c>
      <c r="BH100" s="77">
        <f t="shared" si="50"/>
        <v>0</v>
      </c>
      <c r="BI100" s="77">
        <f t="shared" si="50"/>
        <v>0</v>
      </c>
      <c r="BJ100" s="77">
        <f t="shared" si="50"/>
        <v>0</v>
      </c>
      <c r="BK100" s="77">
        <f t="shared" si="50"/>
        <v>0</v>
      </c>
      <c r="BL100" s="77">
        <f t="shared" si="50"/>
        <v>0</v>
      </c>
      <c r="BM100" s="77">
        <f t="shared" si="50"/>
        <v>0</v>
      </c>
      <c r="BN100" s="77">
        <f t="shared" si="50"/>
        <v>0</v>
      </c>
      <c r="BO100" s="77">
        <f t="shared" si="50"/>
        <v>0</v>
      </c>
      <c r="BP100" s="77">
        <f t="shared" si="50"/>
        <v>0</v>
      </c>
      <c r="BQ100" s="77">
        <f t="shared" si="50"/>
        <v>0</v>
      </c>
      <c r="BR100" s="77">
        <f t="shared" si="50"/>
        <v>0</v>
      </c>
      <c r="BS100" s="77">
        <f t="shared" si="50"/>
        <v>0</v>
      </c>
      <c r="BT100" s="77">
        <f t="shared" si="50"/>
        <v>0</v>
      </c>
      <c r="BU100" s="77">
        <f t="shared" si="50"/>
        <v>0</v>
      </c>
      <c r="BV100" s="77">
        <f t="shared" si="50"/>
        <v>0</v>
      </c>
      <c r="BW100" s="77">
        <f t="shared" si="50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33"/>
        <v>2</v>
      </c>
      <c r="AI101" s="46">
        <f t="shared" si="34"/>
        <v>2</v>
      </c>
      <c r="AK101" s="47"/>
      <c r="AZ101" s="77">
        <f t="shared" si="50"/>
        <v>0</v>
      </c>
      <c r="BA101" s="77">
        <f t="shared" si="50"/>
        <v>0</v>
      </c>
      <c r="BB101" s="77">
        <f t="shared" si="50"/>
        <v>0</v>
      </c>
      <c r="BC101" s="77">
        <f t="shared" si="50"/>
        <v>0</v>
      </c>
      <c r="BD101" s="77">
        <f t="shared" si="50"/>
        <v>0</v>
      </c>
      <c r="BE101" s="77">
        <f t="shared" si="50"/>
        <v>0</v>
      </c>
      <c r="BF101" s="77">
        <f t="shared" si="50"/>
        <v>0</v>
      </c>
      <c r="BG101" s="77">
        <f t="shared" si="50"/>
        <v>0</v>
      </c>
      <c r="BH101" s="77">
        <f t="shared" si="50"/>
        <v>0</v>
      </c>
      <c r="BI101" s="77">
        <f t="shared" si="50"/>
        <v>0</v>
      </c>
      <c r="BJ101" s="77">
        <f t="shared" si="50"/>
        <v>0</v>
      </c>
      <c r="BK101" s="77">
        <f t="shared" si="50"/>
        <v>0</v>
      </c>
      <c r="BL101" s="77">
        <f t="shared" si="50"/>
        <v>0</v>
      </c>
      <c r="BM101" s="77">
        <f t="shared" si="50"/>
        <v>0</v>
      </c>
      <c r="BN101" s="77">
        <f t="shared" si="50"/>
        <v>0</v>
      </c>
      <c r="BO101" s="77">
        <f t="shared" si="50"/>
        <v>0</v>
      </c>
      <c r="BP101" s="77">
        <f t="shared" si="50"/>
        <v>0</v>
      </c>
      <c r="BQ101" s="77">
        <f t="shared" si="50"/>
        <v>0</v>
      </c>
      <c r="BR101" s="77">
        <f t="shared" si="50"/>
        <v>0</v>
      </c>
      <c r="BS101" s="77">
        <f t="shared" si="50"/>
        <v>0</v>
      </c>
      <c r="BT101" s="77">
        <f t="shared" si="50"/>
        <v>0</v>
      </c>
      <c r="BU101" s="77">
        <f t="shared" si="50"/>
        <v>0</v>
      </c>
      <c r="BV101" s="77">
        <f t="shared" si="50"/>
        <v>0</v>
      </c>
      <c r="BW101" s="77">
        <f t="shared" si="50"/>
        <v>0</v>
      </c>
    </row>
    <row r="102" spans="1:75" ht="15.75" thickBot="1" x14ac:dyDescent="0.3">
      <c r="A102" s="82" t="s">
        <v>54</v>
      </c>
      <c r="B102" s="66">
        <f t="shared" ref="B102:C102" si="51">SUM(B89:B101)</f>
        <v>313.2</v>
      </c>
      <c r="C102" s="66">
        <f t="shared" si="51"/>
        <v>311</v>
      </c>
      <c r="D102" s="66">
        <f t="shared" ref="D102:E102" si="52">SUM(D89:D101)</f>
        <v>311</v>
      </c>
      <c r="E102" s="66">
        <f t="shared" si="52"/>
        <v>301.09999999999997</v>
      </c>
      <c r="F102" s="66">
        <f t="shared" ref="F102" si="53">SUM(F89:F101)</f>
        <v>293.09999999999997</v>
      </c>
      <c r="G102" s="66">
        <f t="shared" ref="B102:AG102" si="54">SUM(G89:G101)</f>
        <v>247.3</v>
      </c>
      <c r="H102" s="66">
        <f t="shared" si="54"/>
        <v>247.3</v>
      </c>
      <c r="I102" s="66">
        <f t="shared" si="54"/>
        <v>247.00000000000003</v>
      </c>
      <c r="J102" s="66">
        <f t="shared" si="54"/>
        <v>247.00000000000003</v>
      </c>
      <c r="K102" s="66">
        <f t="shared" si="54"/>
        <v>247.00000000000003</v>
      </c>
      <c r="L102" s="66">
        <f t="shared" si="54"/>
        <v>247.00000000000003</v>
      </c>
      <c r="M102" s="66">
        <f t="shared" si="54"/>
        <v>310.79999999999995</v>
      </c>
      <c r="N102" s="66">
        <f t="shared" si="54"/>
        <v>310.79999999999995</v>
      </c>
      <c r="O102" s="66">
        <f t="shared" si="54"/>
        <v>238.7</v>
      </c>
      <c r="P102" s="66">
        <f t="shared" si="54"/>
        <v>237.89999999999998</v>
      </c>
      <c r="Q102" s="66">
        <f t="shared" ref="Q102:R102" si="55">SUM(Q89:Q101)</f>
        <v>237.89999999999998</v>
      </c>
      <c r="R102" s="66">
        <f t="shared" si="55"/>
        <v>237.89999999999998</v>
      </c>
      <c r="S102" s="66">
        <f t="shared" ref="S102:U102" si="56">SUM(S89:S101)</f>
        <v>247.89999999999998</v>
      </c>
      <c r="T102" s="66">
        <f t="shared" si="56"/>
        <v>247.89999999999998</v>
      </c>
      <c r="U102" s="66">
        <f t="shared" si="56"/>
        <v>247.89999999999998</v>
      </c>
      <c r="V102" s="66">
        <f t="shared" ref="V102:W102" si="57">SUM(V89:V101)</f>
        <v>313.99999999999994</v>
      </c>
      <c r="W102" s="66">
        <f t="shared" si="57"/>
        <v>313.99999999999994</v>
      </c>
      <c r="X102" s="66">
        <f t="shared" ref="X102:Y102" si="58">SUM(X89:X101)</f>
        <v>314.79999999999995</v>
      </c>
      <c r="Y102" s="66">
        <f t="shared" si="58"/>
        <v>314.79999999999995</v>
      </c>
      <c r="Z102" s="66">
        <f t="shared" ref="Z102" si="59">SUM(Z89:Z101)</f>
        <v>314.79999999999995</v>
      </c>
      <c r="AA102" s="66">
        <f t="shared" si="54"/>
        <v>314.79999999999995</v>
      </c>
      <c r="AB102" s="66">
        <f t="shared" si="54"/>
        <v>314.79999999999995</v>
      </c>
      <c r="AC102" s="66">
        <f t="shared" si="54"/>
        <v>314.79999999999995</v>
      </c>
      <c r="AD102" s="66">
        <f t="shared" ref="AD102:AE102" si="60">SUM(AD89:AD101)</f>
        <v>315.09999999999997</v>
      </c>
      <c r="AE102" s="66">
        <f t="shared" si="60"/>
        <v>315.09999999999997</v>
      </c>
      <c r="AF102" s="66">
        <f t="shared" ref="AF102" si="61">SUM(AF89:AF101)</f>
        <v>315.09999999999997</v>
      </c>
      <c r="AG102" s="75">
        <f t="shared" si="54"/>
        <v>489.91</v>
      </c>
      <c r="AH102" s="45">
        <f t="shared" si="33"/>
        <v>315.09999999999997</v>
      </c>
      <c r="AI102" s="46">
        <f t="shared" si="34"/>
        <v>237.89999999999998</v>
      </c>
      <c r="AK102" s="47"/>
      <c r="AY102" s="77"/>
    </row>
    <row r="103" spans="1:75" x14ac:dyDescent="0.25">
      <c r="A103" s="42" t="s">
        <v>55</v>
      </c>
      <c r="B103" s="44">
        <v>20</v>
      </c>
      <c r="C103" s="44">
        <v>14.6</v>
      </c>
      <c r="D103" s="44">
        <v>14.6</v>
      </c>
      <c r="E103" s="44">
        <v>14.6</v>
      </c>
      <c r="F103" s="44">
        <v>14.6</v>
      </c>
      <c r="G103" s="44">
        <v>20</v>
      </c>
      <c r="H103" s="44">
        <v>20</v>
      </c>
      <c r="I103" s="44">
        <v>20</v>
      </c>
      <c r="J103" s="44">
        <v>20</v>
      </c>
      <c r="K103" s="44">
        <v>20</v>
      </c>
      <c r="L103" s="44">
        <v>30</v>
      </c>
      <c r="M103" s="44">
        <v>18.7</v>
      </c>
      <c r="N103" s="44">
        <v>18.7</v>
      </c>
      <c r="O103" s="44">
        <v>30</v>
      </c>
      <c r="P103" s="44">
        <v>30</v>
      </c>
      <c r="Q103" s="44">
        <v>30</v>
      </c>
      <c r="R103" s="44">
        <v>30</v>
      </c>
      <c r="S103" s="44">
        <v>30</v>
      </c>
      <c r="T103" s="44">
        <v>30</v>
      </c>
      <c r="U103" s="44">
        <v>30</v>
      </c>
      <c r="V103" s="44">
        <v>14</v>
      </c>
      <c r="W103" s="44">
        <v>14</v>
      </c>
      <c r="X103" s="44">
        <v>14</v>
      </c>
      <c r="Y103" s="44">
        <v>14</v>
      </c>
      <c r="Z103" s="44">
        <v>30</v>
      </c>
      <c r="AA103" s="44">
        <v>30</v>
      </c>
      <c r="AB103" s="44">
        <v>30</v>
      </c>
      <c r="AC103" s="44">
        <v>30</v>
      </c>
      <c r="AD103" s="44">
        <v>29.2</v>
      </c>
      <c r="AE103" s="44">
        <v>29.2</v>
      </c>
      <c r="AF103" s="44">
        <v>29.2</v>
      </c>
      <c r="AG103" s="59">
        <v>60</v>
      </c>
      <c r="AH103" s="45">
        <f t="shared" si="33"/>
        <v>30</v>
      </c>
      <c r="AI103" s="46">
        <f t="shared" si="34"/>
        <v>14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9.3000000000000007</v>
      </c>
      <c r="C104" s="43">
        <v>7.2</v>
      </c>
      <c r="D104" s="43">
        <v>7.2</v>
      </c>
      <c r="E104" s="43">
        <v>7.2</v>
      </c>
      <c r="F104" s="43">
        <v>7.2</v>
      </c>
      <c r="G104" s="43">
        <v>8</v>
      </c>
      <c r="H104" s="43">
        <v>8</v>
      </c>
      <c r="I104" s="43">
        <v>8</v>
      </c>
      <c r="J104" s="43">
        <v>8</v>
      </c>
      <c r="K104" s="43">
        <v>8</v>
      </c>
      <c r="L104" s="43">
        <v>12</v>
      </c>
      <c r="M104" s="43">
        <v>11</v>
      </c>
      <c r="N104" s="43">
        <v>11</v>
      </c>
      <c r="O104" s="43">
        <v>14</v>
      </c>
      <c r="P104" s="43">
        <v>14</v>
      </c>
      <c r="Q104" s="43">
        <v>14</v>
      </c>
      <c r="R104" s="43">
        <v>14</v>
      </c>
      <c r="S104" s="43">
        <v>14</v>
      </c>
      <c r="T104" s="43">
        <v>14</v>
      </c>
      <c r="U104" s="43">
        <v>14</v>
      </c>
      <c r="V104" s="43">
        <v>7</v>
      </c>
      <c r="W104" s="43">
        <v>7</v>
      </c>
      <c r="X104" s="43">
        <v>7</v>
      </c>
      <c r="Y104" s="43">
        <v>7</v>
      </c>
      <c r="Z104" s="43">
        <v>14</v>
      </c>
      <c r="AA104" s="43">
        <v>14</v>
      </c>
      <c r="AB104" s="43">
        <v>14</v>
      </c>
      <c r="AC104" s="43">
        <v>14</v>
      </c>
      <c r="AD104" s="43">
        <v>14</v>
      </c>
      <c r="AE104" s="43">
        <v>14</v>
      </c>
      <c r="AF104" s="43">
        <v>14</v>
      </c>
      <c r="AG104" s="61">
        <v>32</v>
      </c>
      <c r="AH104" s="45">
        <f t="shared" si="33"/>
        <v>14</v>
      </c>
      <c r="AI104" s="46">
        <f t="shared" si="34"/>
        <v>7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4">
        <v>4.2</v>
      </c>
      <c r="C105" s="294">
        <v>3.2</v>
      </c>
      <c r="D105" s="294">
        <v>3.2</v>
      </c>
      <c r="E105" s="294">
        <v>3.2</v>
      </c>
      <c r="F105" s="294">
        <v>3.2</v>
      </c>
      <c r="G105" s="294">
        <v>3.2</v>
      </c>
      <c r="H105" s="294">
        <v>3.2</v>
      </c>
      <c r="I105" s="294">
        <v>3.2</v>
      </c>
      <c r="J105" s="294">
        <v>3.2</v>
      </c>
      <c r="K105" s="294">
        <v>3.2</v>
      </c>
      <c r="L105" s="294">
        <v>7</v>
      </c>
      <c r="M105" s="294">
        <v>6</v>
      </c>
      <c r="N105" s="294">
        <v>6</v>
      </c>
      <c r="O105" s="294">
        <v>5.5</v>
      </c>
      <c r="P105" s="294">
        <v>5.5</v>
      </c>
      <c r="Q105" s="294">
        <v>5.5</v>
      </c>
      <c r="R105" s="294">
        <v>5.5</v>
      </c>
      <c r="S105" s="294">
        <v>5.5</v>
      </c>
      <c r="T105" s="294">
        <v>5.5</v>
      </c>
      <c r="U105" s="294">
        <v>5.5</v>
      </c>
      <c r="V105" s="294">
        <v>3.5</v>
      </c>
      <c r="W105" s="294">
        <v>3.5</v>
      </c>
      <c r="X105" s="294">
        <v>3.5</v>
      </c>
      <c r="Y105" s="294">
        <v>3.5</v>
      </c>
      <c r="Z105" s="294">
        <v>7</v>
      </c>
      <c r="AA105" s="294">
        <v>7</v>
      </c>
      <c r="AB105" s="294">
        <v>7</v>
      </c>
      <c r="AC105" s="294">
        <v>7</v>
      </c>
      <c r="AD105" s="294">
        <v>7</v>
      </c>
      <c r="AE105" s="294">
        <v>7</v>
      </c>
      <c r="AF105" s="294">
        <v>7</v>
      </c>
      <c r="AG105" s="73">
        <v>14</v>
      </c>
      <c r="AH105" s="45">
        <f t="shared" si="33"/>
        <v>7</v>
      </c>
      <c r="AI105" s="46">
        <f t="shared" si="34"/>
        <v>3.2</v>
      </c>
      <c r="AK105" s="47"/>
      <c r="AY105" s="77"/>
      <c r="BF105" s="76"/>
      <c r="BG105" s="77">
        <f t="array" ref="BG105:BL128">TRANSPOSE(AZ89:BW94)</f>
        <v>-553</v>
      </c>
      <c r="BH105" s="77">
        <v>-212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C106" si="62">B103+B104+B105</f>
        <v>33.5</v>
      </c>
      <c r="C106" s="66">
        <f t="shared" si="62"/>
        <v>25</v>
      </c>
      <c r="D106" s="66">
        <f t="shared" ref="D106:E106" si="63">D103+D104+D105</f>
        <v>25</v>
      </c>
      <c r="E106" s="66">
        <f t="shared" si="63"/>
        <v>25</v>
      </c>
      <c r="F106" s="66">
        <f t="shared" ref="F106" si="64">F103+F104+F105</f>
        <v>25</v>
      </c>
      <c r="G106" s="66">
        <f t="shared" ref="B106:AF106" si="65">G103+G104+G105</f>
        <v>31.2</v>
      </c>
      <c r="H106" s="66">
        <f t="shared" si="65"/>
        <v>31.2</v>
      </c>
      <c r="I106" s="66">
        <f t="shared" si="65"/>
        <v>31.2</v>
      </c>
      <c r="J106" s="66">
        <f t="shared" si="65"/>
        <v>31.2</v>
      </c>
      <c r="K106" s="66">
        <f t="shared" si="65"/>
        <v>31.2</v>
      </c>
      <c r="L106" s="66">
        <f t="shared" si="65"/>
        <v>49</v>
      </c>
      <c r="M106" s="66">
        <f t="shared" si="65"/>
        <v>35.700000000000003</v>
      </c>
      <c r="N106" s="66">
        <f t="shared" si="65"/>
        <v>35.700000000000003</v>
      </c>
      <c r="O106" s="66">
        <f t="shared" si="65"/>
        <v>49.5</v>
      </c>
      <c r="P106" s="66">
        <f t="shared" si="65"/>
        <v>49.5</v>
      </c>
      <c r="Q106" s="66">
        <f t="shared" ref="Q106:R106" si="66">Q103+Q104+Q105</f>
        <v>49.5</v>
      </c>
      <c r="R106" s="66">
        <f t="shared" si="66"/>
        <v>49.5</v>
      </c>
      <c r="S106" s="66">
        <f t="shared" si="65"/>
        <v>49.5</v>
      </c>
      <c r="T106" s="66">
        <f t="shared" si="65"/>
        <v>49.5</v>
      </c>
      <c r="U106" s="66">
        <f t="shared" si="65"/>
        <v>49.5</v>
      </c>
      <c r="V106" s="66">
        <f t="shared" si="65"/>
        <v>24.5</v>
      </c>
      <c r="W106" s="66">
        <f t="shared" si="65"/>
        <v>24.5</v>
      </c>
      <c r="X106" s="66">
        <f t="shared" si="65"/>
        <v>24.5</v>
      </c>
      <c r="Y106" s="66">
        <f t="shared" si="65"/>
        <v>24.5</v>
      </c>
      <c r="Z106" s="66">
        <f t="shared" si="65"/>
        <v>51</v>
      </c>
      <c r="AA106" s="66">
        <f t="shared" si="65"/>
        <v>51</v>
      </c>
      <c r="AB106" s="66">
        <f t="shared" si="65"/>
        <v>51</v>
      </c>
      <c r="AC106" s="66">
        <f t="shared" si="65"/>
        <v>51</v>
      </c>
      <c r="AD106" s="66">
        <f t="shared" ref="AD106:AE106" si="67">AD103+AD104+AD105</f>
        <v>50.2</v>
      </c>
      <c r="AE106" s="66">
        <f t="shared" si="67"/>
        <v>50.2</v>
      </c>
      <c r="AF106" s="66">
        <f t="shared" ref="AF106" si="68">AF103+AF104+AF105</f>
        <v>50.2</v>
      </c>
      <c r="AG106" s="75">
        <f>SUM(AG103:AG105)</f>
        <v>106</v>
      </c>
      <c r="AH106" s="45">
        <f t="shared" si="33"/>
        <v>51</v>
      </c>
      <c r="AI106" s="46">
        <f t="shared" si="34"/>
        <v>24.5</v>
      </c>
      <c r="AK106" s="47"/>
      <c r="AY106" s="77"/>
      <c r="BF106" s="76"/>
      <c r="BG106" s="77">
        <v>-641</v>
      </c>
      <c r="BH106" s="77">
        <v>-217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-506.3</v>
      </c>
      <c r="C107" s="44">
        <v>-552.6</v>
      </c>
      <c r="D107" s="44">
        <v>-641</v>
      </c>
      <c r="E107" s="44">
        <v>-614</v>
      </c>
      <c r="F107" s="44">
        <v>-635</v>
      </c>
      <c r="G107" s="44">
        <v>-657.7</v>
      </c>
      <c r="H107" s="44">
        <v>-665.7</v>
      </c>
      <c r="I107" s="44">
        <v>-668.1</v>
      </c>
      <c r="J107" s="44">
        <v>-669.3</v>
      </c>
      <c r="K107" s="44">
        <v>-630.1</v>
      </c>
      <c r="L107" s="44">
        <v>-598.5</v>
      </c>
      <c r="M107" s="44">
        <v>-648</v>
      </c>
      <c r="N107" s="44">
        <v>-585</v>
      </c>
      <c r="O107" s="44">
        <v>-428</v>
      </c>
      <c r="P107" s="44">
        <v>-490</v>
      </c>
      <c r="Q107" s="44">
        <v>-430</v>
      </c>
      <c r="R107" s="44">
        <v>-465</v>
      </c>
      <c r="S107" s="44">
        <v>-484.3</v>
      </c>
      <c r="T107" s="44">
        <v>-542.79999999999995</v>
      </c>
      <c r="U107" s="44">
        <v>-544.4</v>
      </c>
      <c r="V107" s="44">
        <v>-629.79999999999995</v>
      </c>
      <c r="W107" s="44">
        <v>-607.20000000000005</v>
      </c>
      <c r="X107" s="44">
        <v>-610</v>
      </c>
      <c r="Y107" s="44">
        <v>-545.20000000000005</v>
      </c>
      <c r="Z107" s="44">
        <v>-511</v>
      </c>
      <c r="AA107" s="44">
        <v>-562</v>
      </c>
      <c r="AB107" s="44">
        <v>-571.29999999999995</v>
      </c>
      <c r="AC107" s="44">
        <f>-538.4</f>
        <v>-538.4</v>
      </c>
      <c r="AD107" s="44">
        <v>-535</v>
      </c>
      <c r="AE107" s="44">
        <v>-606</v>
      </c>
      <c r="AF107" s="44">
        <v>-509.1</v>
      </c>
      <c r="AG107" s="59"/>
      <c r="AH107" s="45">
        <f t="shared" si="33"/>
        <v>-428</v>
      </c>
      <c r="AI107" s="46">
        <f t="shared" si="34"/>
        <v>-669.3</v>
      </c>
      <c r="AK107" s="47"/>
      <c r="AY107" s="77"/>
      <c r="BF107" s="76"/>
      <c r="BG107" s="77">
        <v>-614</v>
      </c>
      <c r="BH107" s="77">
        <v>-203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-216.3</v>
      </c>
      <c r="C108" s="43">
        <v>-212.3</v>
      </c>
      <c r="D108" s="43">
        <v>-217</v>
      </c>
      <c r="E108" s="43">
        <v>-203</v>
      </c>
      <c r="F108" s="43">
        <v>-196.9</v>
      </c>
      <c r="G108" s="43">
        <v>-191.4</v>
      </c>
      <c r="H108" s="43">
        <v>-184.5</v>
      </c>
      <c r="I108" s="43">
        <v>-196.5</v>
      </c>
      <c r="J108" s="43">
        <v>-201.8</v>
      </c>
      <c r="K108" s="43">
        <v>-175.2</v>
      </c>
      <c r="L108" s="43">
        <v>-187.3</v>
      </c>
      <c r="M108" s="43">
        <v>-193</v>
      </c>
      <c r="N108" s="43">
        <v>-202.8</v>
      </c>
      <c r="O108" s="43">
        <v>-181.5</v>
      </c>
      <c r="P108" s="43">
        <v>-197</v>
      </c>
      <c r="Q108" s="43">
        <v>-189.3</v>
      </c>
      <c r="R108" s="43">
        <v>-199.5</v>
      </c>
      <c r="S108" s="43">
        <v>-199.2</v>
      </c>
      <c r="T108" s="43">
        <v>-168</v>
      </c>
      <c r="U108" s="43">
        <v>-168.8</v>
      </c>
      <c r="V108" s="43">
        <v>-165.5</v>
      </c>
      <c r="W108" s="43">
        <v>-160</v>
      </c>
      <c r="X108" s="43">
        <v>-193.7</v>
      </c>
      <c r="Y108" s="43">
        <v>-191.4</v>
      </c>
      <c r="Z108" s="43">
        <v>-185</v>
      </c>
      <c r="AA108" s="43">
        <v>-189</v>
      </c>
      <c r="AB108" s="43">
        <v>-193.7</v>
      </c>
      <c r="AC108" s="43">
        <v>-187.4</v>
      </c>
      <c r="AD108" s="43">
        <v>-188.9</v>
      </c>
      <c r="AE108" s="43">
        <v>-198.7</v>
      </c>
      <c r="AF108" s="43">
        <v>-192.7</v>
      </c>
      <c r="AG108" s="61"/>
      <c r="AH108" s="45">
        <f t="shared" si="33"/>
        <v>-160</v>
      </c>
      <c r="AI108" s="46">
        <f t="shared" si="34"/>
        <v>-217</v>
      </c>
      <c r="AK108" s="47"/>
      <c r="AL108" s="83" t="s">
        <v>61</v>
      </c>
      <c r="AM108" s="83"/>
      <c r="AY108" s="77"/>
      <c r="BF108" s="77"/>
      <c r="BG108" s="77">
        <v>-635</v>
      </c>
      <c r="BH108" s="77">
        <v>-196.9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33"/>
        <v>0</v>
      </c>
      <c r="AI109" s="46">
        <f t="shared" si="34"/>
        <v>0</v>
      </c>
      <c r="AK109" s="85"/>
      <c r="AL109" s="86"/>
      <c r="AM109" s="86"/>
      <c r="AN109" s="87"/>
      <c r="AY109" s="77"/>
      <c r="BF109" s="77"/>
      <c r="BG109" s="77">
        <v>-657.7</v>
      </c>
      <c r="BH109" s="77">
        <v>-191.4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43"/>
      <c r="F110" s="43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33"/>
        <v>0</v>
      </c>
      <c r="AI110" s="46">
        <f t="shared" si="34"/>
        <v>0</v>
      </c>
      <c r="AK110" s="89" t="s">
        <v>64</v>
      </c>
      <c r="AL110" s="43"/>
      <c r="AM110" s="88"/>
      <c r="AN110" s="90"/>
      <c r="AY110" s="77"/>
      <c r="BF110" s="77"/>
      <c r="BG110" s="77">
        <v>-668.1</v>
      </c>
      <c r="BH110" s="77">
        <v>-196.5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33"/>
        <v>0</v>
      </c>
      <c r="AI111" s="46">
        <f t="shared" si="34"/>
        <v>0</v>
      </c>
      <c r="AK111" s="89" t="s">
        <v>66</v>
      </c>
      <c r="AL111" s="88"/>
      <c r="AM111" s="88"/>
      <c r="AN111" s="90"/>
      <c r="AY111" s="77"/>
      <c r="BF111" s="77"/>
      <c r="BG111" s="77">
        <v>-630.1</v>
      </c>
      <c r="BH111" s="77">
        <v>-175.2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25.3</v>
      </c>
      <c r="C112" s="92">
        <v>20.6</v>
      </c>
      <c r="D112" s="92">
        <v>3.9</v>
      </c>
      <c r="E112" s="92">
        <v>0</v>
      </c>
      <c r="F112" s="92">
        <v>-3.5</v>
      </c>
      <c r="G112" s="92">
        <v>5.4</v>
      </c>
      <c r="H112" s="92">
        <v>-6.3</v>
      </c>
      <c r="I112" s="92">
        <v>-12.5</v>
      </c>
      <c r="J112" s="92">
        <v>-12.6</v>
      </c>
      <c r="K112" s="92">
        <v>-11.9</v>
      </c>
      <c r="L112" s="92">
        <v>-4.7</v>
      </c>
      <c r="M112" s="92">
        <v>-12.3</v>
      </c>
      <c r="N112" s="92">
        <v>-13.6</v>
      </c>
      <c r="O112" s="92">
        <v>-5.2</v>
      </c>
      <c r="P112" s="92">
        <v>-2</v>
      </c>
      <c r="Q112" s="92">
        <v>-3.5</v>
      </c>
      <c r="R112" s="92">
        <v>-2.2999999999999998</v>
      </c>
      <c r="S112" s="92">
        <v>24.7</v>
      </c>
      <c r="T112" s="92">
        <v>6.4</v>
      </c>
      <c r="U112" s="92">
        <v>-3.45</v>
      </c>
      <c r="V112" s="92">
        <v>0.3</v>
      </c>
      <c r="W112" s="92">
        <v>-4.3</v>
      </c>
      <c r="X112" s="92">
        <v>-5.0999999999999996</v>
      </c>
      <c r="Y112" s="92">
        <v>10.1</v>
      </c>
      <c r="Z112" s="92">
        <v>20.2</v>
      </c>
      <c r="AA112" s="92">
        <v>30.2</v>
      </c>
      <c r="AB112" s="92">
        <v>34.9</v>
      </c>
      <c r="AC112" s="92">
        <v>5.7</v>
      </c>
      <c r="AD112" s="92">
        <v>3.2</v>
      </c>
      <c r="AE112" s="92">
        <v>-0.2</v>
      </c>
      <c r="AF112" s="92">
        <v>-5.5</v>
      </c>
      <c r="AG112" s="84"/>
      <c r="AH112" s="45">
        <f t="shared" si="33"/>
        <v>34.9</v>
      </c>
      <c r="AI112" s="46">
        <f t="shared" si="34"/>
        <v>-13.6</v>
      </c>
      <c r="AK112" s="89"/>
      <c r="AL112" s="44"/>
      <c r="AM112" s="44"/>
      <c r="AN112" s="93"/>
      <c r="AY112" s="77"/>
      <c r="BF112" s="77"/>
      <c r="BG112" s="77">
        <v>-648</v>
      </c>
      <c r="BH112" s="77">
        <v>-193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33"/>
        <v>0</v>
      </c>
      <c r="AI113" s="46">
        <f t="shared" si="34"/>
        <v>0</v>
      </c>
      <c r="AK113" s="89"/>
      <c r="AL113" s="92"/>
      <c r="AM113" s="94"/>
      <c r="AN113" s="360"/>
      <c r="AY113" s="77"/>
      <c r="BF113" s="77"/>
      <c r="BG113" s="77">
        <v>-585</v>
      </c>
      <c r="BH113" s="77">
        <v>-202.8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33"/>
        <v>0</v>
      </c>
      <c r="AI114" s="46">
        <f t="shared" si="34"/>
        <v>0</v>
      </c>
      <c r="AK114" s="89"/>
      <c r="AL114" s="92"/>
      <c r="AM114" s="92"/>
      <c r="AN114" s="361"/>
      <c r="BF114" s="77"/>
      <c r="BG114" s="77">
        <v>-428</v>
      </c>
      <c r="BH114" s="77">
        <v>-181.5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33"/>
        <v>0</v>
      </c>
      <c r="AI115" s="46">
        <f t="shared" si="34"/>
        <v>0</v>
      </c>
      <c r="AK115" s="95"/>
      <c r="AL115" s="96"/>
      <c r="AM115" s="96"/>
      <c r="AN115" s="97"/>
      <c r="BF115" s="77"/>
      <c r="BG115" s="77">
        <v>-490</v>
      </c>
      <c r="BH115" s="77">
        <v>-197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33"/>
        <v>0</v>
      </c>
      <c r="AI116" s="46">
        <f t="shared" si="34"/>
        <v>0</v>
      </c>
      <c r="BF116" s="77"/>
      <c r="BG116" s="77">
        <v>-430</v>
      </c>
      <c r="BH116" s="77">
        <v>-189.3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33"/>
        <v>0</v>
      </c>
      <c r="AI117" s="46">
        <f t="shared" si="34"/>
        <v>0</v>
      </c>
      <c r="BF117" s="77"/>
      <c r="BG117" s="77">
        <v>-465</v>
      </c>
      <c r="BH117" s="77">
        <v>-199.5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C118" si="69">SUMIF(B107:B117,"&gt;0")</f>
        <v>25.3</v>
      </c>
      <c r="C118" s="66">
        <f t="shared" si="69"/>
        <v>20.6</v>
      </c>
      <c r="D118" s="66">
        <f t="shared" ref="D118:E118" si="70">SUMIF(D107:D117,"&gt;0")</f>
        <v>3.9</v>
      </c>
      <c r="E118" s="66">
        <f t="shared" si="70"/>
        <v>0</v>
      </c>
      <c r="F118" s="66">
        <f t="shared" ref="F118" si="71">SUMIF(F107:F117,"&gt;0")</f>
        <v>0</v>
      </c>
      <c r="G118" s="66">
        <f t="shared" ref="B118:AF118" si="72">SUMIF(G107:G117,"&gt;0")</f>
        <v>5.4</v>
      </c>
      <c r="H118" s="66">
        <f t="shared" si="72"/>
        <v>0</v>
      </c>
      <c r="I118" s="66">
        <f t="shared" si="72"/>
        <v>0</v>
      </c>
      <c r="J118" s="66">
        <f t="shared" si="72"/>
        <v>0</v>
      </c>
      <c r="K118" s="66">
        <f t="shared" si="72"/>
        <v>0</v>
      </c>
      <c r="L118" s="66">
        <f t="shared" si="72"/>
        <v>0</v>
      </c>
      <c r="M118" s="66">
        <f t="shared" si="72"/>
        <v>0</v>
      </c>
      <c r="N118" s="66">
        <f t="shared" si="72"/>
        <v>0</v>
      </c>
      <c r="O118" s="66">
        <f t="shared" si="72"/>
        <v>0</v>
      </c>
      <c r="P118" s="66">
        <f t="shared" si="72"/>
        <v>0</v>
      </c>
      <c r="Q118" s="66">
        <f t="shared" ref="Q118:R118" si="73">SUMIF(Q107:Q117,"&gt;0")</f>
        <v>0</v>
      </c>
      <c r="R118" s="66">
        <f t="shared" si="73"/>
        <v>0</v>
      </c>
      <c r="S118" s="66">
        <f t="shared" si="72"/>
        <v>24.7</v>
      </c>
      <c r="T118" s="66">
        <f t="shared" si="72"/>
        <v>6.4</v>
      </c>
      <c r="U118" s="66">
        <f t="shared" si="72"/>
        <v>0</v>
      </c>
      <c r="V118" s="66">
        <f t="shared" si="72"/>
        <v>0.3</v>
      </c>
      <c r="W118" s="66">
        <f t="shared" si="72"/>
        <v>0</v>
      </c>
      <c r="X118" s="66">
        <f t="shared" si="72"/>
        <v>0</v>
      </c>
      <c r="Y118" s="66">
        <f t="shared" si="72"/>
        <v>10.1</v>
      </c>
      <c r="Z118" s="66">
        <f t="shared" si="72"/>
        <v>20.2</v>
      </c>
      <c r="AA118" s="66">
        <f t="shared" si="72"/>
        <v>30.2</v>
      </c>
      <c r="AB118" s="66">
        <f t="shared" si="72"/>
        <v>34.9</v>
      </c>
      <c r="AC118" s="66">
        <f t="shared" si="72"/>
        <v>5.7</v>
      </c>
      <c r="AD118" s="66">
        <f t="shared" ref="AD118:AE118" si="74">SUMIF(AD107:AD117,"&gt;0")</f>
        <v>3.2</v>
      </c>
      <c r="AE118" s="66">
        <f t="shared" si="74"/>
        <v>0</v>
      </c>
      <c r="AF118" s="66">
        <f t="shared" ref="AF118" si="75">SUMIF(AF107:AF117,"&gt;0")</f>
        <v>0</v>
      </c>
      <c r="AG118" s="99">
        <f>SUM(AG107:AG117)</f>
        <v>0</v>
      </c>
      <c r="AH118" s="45">
        <f t="shared" si="33"/>
        <v>34.9</v>
      </c>
      <c r="AI118" s="46">
        <f t="shared" si="34"/>
        <v>0</v>
      </c>
      <c r="AJ118" s="100">
        <f t="array" ref="AJ118">MIN(IF(B118:AF118&lt;&gt;0,B118:AF118))</f>
        <v>0.3</v>
      </c>
      <c r="BF118" s="77"/>
      <c r="BG118" s="77">
        <v>-484.3</v>
      </c>
      <c r="BH118" s="77">
        <v>-199.2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33"/>
        <v>0</v>
      </c>
      <c r="AI119" s="46">
        <f t="shared" si="34"/>
        <v>0</v>
      </c>
      <c r="BF119" s="77"/>
      <c r="BG119" s="77">
        <v>-542.79999999999995</v>
      </c>
      <c r="BH119" s="77">
        <v>-168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33"/>
        <v>0</v>
      </c>
      <c r="AI120" s="46">
        <f t="shared" si="34"/>
        <v>0</v>
      </c>
      <c r="BF120" s="77"/>
      <c r="BG120" s="77">
        <v>-544.4</v>
      </c>
      <c r="BH120" s="77">
        <v>-168.8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33"/>
        <v>0</v>
      </c>
      <c r="AI121" s="46">
        <f t="shared" si="34"/>
        <v>0</v>
      </c>
      <c r="BF121" s="77"/>
      <c r="BG121" s="77">
        <v>-629.79999999999995</v>
      </c>
      <c r="BH121" s="77">
        <v>-165.5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33"/>
        <v>0</v>
      </c>
      <c r="AI122" s="46">
        <f t="shared" si="34"/>
        <v>0</v>
      </c>
      <c r="BF122" s="76"/>
      <c r="BG122" s="77">
        <v>-610</v>
      </c>
      <c r="BH122" s="77">
        <v>-193.7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C123" si="76">B80+B88+B106+B102+B118+B122</f>
        <v>2669.9</v>
      </c>
      <c r="C123" s="102">
        <f t="shared" si="76"/>
        <v>2696.3</v>
      </c>
      <c r="D123" s="102">
        <f t="shared" ref="D123:E123" si="77">D80+D88+D106+D102+D118+D122</f>
        <v>2682.9999999999995</v>
      </c>
      <c r="E123" s="102">
        <f t="shared" si="77"/>
        <v>2663.0999999999995</v>
      </c>
      <c r="F123" s="102">
        <f t="shared" ref="F123" si="78">F80+F88+F106+F102+F118+F122</f>
        <v>2655.0999999999995</v>
      </c>
      <c r="G123" s="102">
        <f t="shared" ref="B123:AG123" si="79">G80+G88+G106+G102+G118+G122</f>
        <v>2620.8999999999996</v>
      </c>
      <c r="H123" s="102">
        <f t="shared" si="79"/>
        <v>2615.4999999999995</v>
      </c>
      <c r="I123" s="102">
        <f t="shared" si="79"/>
        <v>2615.1999999999994</v>
      </c>
      <c r="J123" s="102">
        <f t="shared" si="79"/>
        <v>2706.0999999999995</v>
      </c>
      <c r="K123" s="102">
        <f t="shared" si="79"/>
        <v>2712.0999999999995</v>
      </c>
      <c r="L123" s="102">
        <f t="shared" si="79"/>
        <v>2759.2999999999993</v>
      </c>
      <c r="M123" s="102">
        <f t="shared" si="79"/>
        <v>2833.8999999999996</v>
      </c>
      <c r="N123" s="102">
        <f t="shared" si="79"/>
        <v>2833.8999999999996</v>
      </c>
      <c r="O123" s="102">
        <f t="shared" si="79"/>
        <v>2686.2999999999993</v>
      </c>
      <c r="P123" s="102">
        <f t="shared" si="79"/>
        <v>2685.4999999999995</v>
      </c>
      <c r="Q123" s="102">
        <f t="shared" ref="Q123:R123" si="80">Q80+Q88+Q106+Q102+Q118+Q122</f>
        <v>2685.4999999999995</v>
      </c>
      <c r="R123" s="102">
        <f t="shared" si="80"/>
        <v>2740.1999999999994</v>
      </c>
      <c r="S123" s="102">
        <f t="shared" si="79"/>
        <v>2763.8999999999992</v>
      </c>
      <c r="T123" s="102">
        <f t="shared" si="79"/>
        <v>2745.5999999999995</v>
      </c>
      <c r="U123" s="102">
        <f t="shared" si="79"/>
        <v>2739.1999999999994</v>
      </c>
      <c r="V123" s="102">
        <f t="shared" si="79"/>
        <v>2780.5999999999995</v>
      </c>
      <c r="W123" s="102">
        <f t="shared" si="79"/>
        <v>2780.2999999999993</v>
      </c>
      <c r="X123" s="102">
        <f t="shared" si="79"/>
        <v>2783.7999999999993</v>
      </c>
      <c r="Y123" s="102">
        <f t="shared" si="79"/>
        <v>2793.8999999999992</v>
      </c>
      <c r="Z123" s="102">
        <f t="shared" si="79"/>
        <v>2922.5999999999995</v>
      </c>
      <c r="AA123" s="102">
        <f t="shared" si="79"/>
        <v>2932.5999999999995</v>
      </c>
      <c r="AB123" s="102">
        <f t="shared" si="79"/>
        <v>2937.2999999999997</v>
      </c>
      <c r="AC123" s="102">
        <f t="shared" si="79"/>
        <v>2908.0999999999995</v>
      </c>
      <c r="AD123" s="102">
        <f t="shared" ref="AD123:AE123" si="81">AD80+AD88+AD106+AD102+AD118+AD122</f>
        <v>2899.599999999999</v>
      </c>
      <c r="AE123" s="102">
        <f t="shared" si="81"/>
        <v>2813.1999999999994</v>
      </c>
      <c r="AF123" s="102">
        <f t="shared" ref="AF123" si="82">AF80+AF88+AF106+AF102+AF118+AF122</f>
        <v>2679.1</v>
      </c>
      <c r="AG123" s="75">
        <f t="shared" si="79"/>
        <v>4132.0374000000002</v>
      </c>
      <c r="AH123" s="45">
        <f t="shared" si="33"/>
        <v>2937.2999999999997</v>
      </c>
      <c r="AI123" s="46">
        <f t="shared" si="34"/>
        <v>2615.1999999999994</v>
      </c>
      <c r="BF123" s="76"/>
      <c r="BG123" s="77">
        <v>-511</v>
      </c>
      <c r="BH123" s="77">
        <v>-185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33"/>
        <v>0</v>
      </c>
      <c r="AI124" s="46">
        <f t="shared" si="34"/>
        <v>0</v>
      </c>
      <c r="BF124" s="76"/>
      <c r="BG124" s="77">
        <v>-571.29999999999995</v>
      </c>
      <c r="BH124" s="77">
        <v>-193.7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:C125" si="83">B123+B124</f>
        <v>2669.9</v>
      </c>
      <c r="C125" s="102">
        <f t="shared" si="83"/>
        <v>2696.3</v>
      </c>
      <c r="D125" s="102">
        <f t="shared" ref="D125:E125" si="84">D123+D124</f>
        <v>2682.9999999999995</v>
      </c>
      <c r="E125" s="102">
        <f t="shared" si="84"/>
        <v>2663.0999999999995</v>
      </c>
      <c r="F125" s="102">
        <f t="shared" ref="F125" si="85">F123+F124</f>
        <v>2655.0999999999995</v>
      </c>
      <c r="G125" s="102">
        <f t="shared" ref="C125:AF125" si="86">G123+G124</f>
        <v>2620.8999999999996</v>
      </c>
      <c r="H125" s="102">
        <f t="shared" si="86"/>
        <v>2615.4999999999995</v>
      </c>
      <c r="I125" s="102">
        <f t="shared" si="86"/>
        <v>2615.1999999999994</v>
      </c>
      <c r="J125" s="102">
        <f t="shared" si="86"/>
        <v>2706.0999999999995</v>
      </c>
      <c r="K125" s="102">
        <f t="shared" si="86"/>
        <v>2712.0999999999995</v>
      </c>
      <c r="L125" s="102">
        <f t="shared" si="86"/>
        <v>2759.2999999999993</v>
      </c>
      <c r="M125" s="102">
        <f t="shared" si="86"/>
        <v>2833.8999999999996</v>
      </c>
      <c r="N125" s="102">
        <f t="shared" si="86"/>
        <v>2833.8999999999996</v>
      </c>
      <c r="O125" s="102">
        <f t="shared" si="86"/>
        <v>2686.2999999999993</v>
      </c>
      <c r="P125" s="102">
        <f t="shared" si="86"/>
        <v>2685.4999999999995</v>
      </c>
      <c r="Q125" s="102">
        <f t="shared" ref="Q125:R125" si="87">Q123+Q124</f>
        <v>2685.4999999999995</v>
      </c>
      <c r="R125" s="102">
        <f t="shared" si="87"/>
        <v>2740.1999999999994</v>
      </c>
      <c r="S125" s="102">
        <f t="shared" si="86"/>
        <v>2763.8999999999992</v>
      </c>
      <c r="T125" s="102">
        <f t="shared" si="86"/>
        <v>2745.5999999999995</v>
      </c>
      <c r="U125" s="102">
        <f t="shared" si="86"/>
        <v>2739.1999999999994</v>
      </c>
      <c r="V125" s="102">
        <f t="shared" si="86"/>
        <v>2780.5999999999995</v>
      </c>
      <c r="W125" s="102">
        <f t="shared" si="86"/>
        <v>2780.2999999999993</v>
      </c>
      <c r="X125" s="102">
        <f t="shared" si="86"/>
        <v>2783.7999999999993</v>
      </c>
      <c r="Y125" s="102">
        <f t="shared" si="86"/>
        <v>2793.8999999999992</v>
      </c>
      <c r="Z125" s="102">
        <f t="shared" si="86"/>
        <v>2922.5999999999995</v>
      </c>
      <c r="AA125" s="102">
        <f t="shared" si="86"/>
        <v>2932.5999999999995</v>
      </c>
      <c r="AB125" s="102">
        <f t="shared" si="86"/>
        <v>2937.2999999999997</v>
      </c>
      <c r="AC125" s="102">
        <f t="shared" si="86"/>
        <v>2908.0999999999995</v>
      </c>
      <c r="AD125" s="102">
        <f t="shared" ref="AD125:AE125" si="88">AD123+AD124</f>
        <v>2899.599999999999</v>
      </c>
      <c r="AE125" s="102">
        <f t="shared" si="88"/>
        <v>2813.1999999999994</v>
      </c>
      <c r="AF125" s="102">
        <f t="shared" ref="AF125" si="89">AF123+AF124</f>
        <v>2679.1</v>
      </c>
      <c r="AG125" s="99">
        <f>AG122+AG118+AG106+AG102+AG80+AG124</f>
        <v>3323.6374000000001</v>
      </c>
      <c r="AH125" s="45">
        <f t="shared" si="33"/>
        <v>2937.2999999999997</v>
      </c>
      <c r="AI125" s="46">
        <f t="shared" si="34"/>
        <v>2615.1999999999994</v>
      </c>
      <c r="BF125" s="76"/>
      <c r="BG125" s="77">
        <v>-535</v>
      </c>
      <c r="BH125" s="77">
        <v>-188.9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:C126" si="90">B125-(B133)</f>
        <v>1947.3000000000002</v>
      </c>
      <c r="C126" s="102">
        <f t="shared" si="90"/>
        <v>1931.4</v>
      </c>
      <c r="D126" s="102">
        <f t="shared" ref="D126:E126" si="91">D125-(D133)</f>
        <v>1824.9999999999995</v>
      </c>
      <c r="E126" s="102">
        <f t="shared" si="91"/>
        <v>1846.0999999999995</v>
      </c>
      <c r="F126" s="102">
        <f t="shared" ref="F126" si="92">F125-(F133)</f>
        <v>1819.6999999999994</v>
      </c>
      <c r="G126" s="102">
        <f t="shared" ref="C126:AF126" si="93">G125-(G133)</f>
        <v>1771.7999999999997</v>
      </c>
      <c r="H126" s="102">
        <f t="shared" si="93"/>
        <v>1758.9999999999995</v>
      </c>
      <c r="I126" s="102">
        <f t="shared" si="93"/>
        <v>1738.0999999999995</v>
      </c>
      <c r="J126" s="102">
        <f t="shared" si="93"/>
        <v>1822.3999999999996</v>
      </c>
      <c r="K126" s="102">
        <f t="shared" si="93"/>
        <v>1894.8999999999996</v>
      </c>
      <c r="L126" s="102">
        <f t="shared" si="93"/>
        <v>1968.7999999999993</v>
      </c>
      <c r="M126" s="102">
        <f t="shared" si="93"/>
        <v>1980.5999999999997</v>
      </c>
      <c r="N126" s="102">
        <f t="shared" si="93"/>
        <v>2032.4999999999995</v>
      </c>
      <c r="O126" s="102">
        <f t="shared" si="93"/>
        <v>2071.5999999999995</v>
      </c>
      <c r="P126" s="102">
        <f t="shared" si="93"/>
        <v>1996.4999999999995</v>
      </c>
      <c r="Q126" s="102">
        <f t="shared" ref="Q126:R126" si="94">Q125-(Q133)</f>
        <v>2062.6999999999998</v>
      </c>
      <c r="R126" s="102">
        <f t="shared" si="94"/>
        <v>2073.3999999999996</v>
      </c>
      <c r="S126" s="102">
        <f t="shared" si="93"/>
        <v>2080.3999999999992</v>
      </c>
      <c r="T126" s="102">
        <f t="shared" si="93"/>
        <v>2034.7999999999995</v>
      </c>
      <c r="U126" s="102">
        <f t="shared" si="93"/>
        <v>2022.5499999999993</v>
      </c>
      <c r="V126" s="102">
        <f t="shared" si="93"/>
        <v>1985.2999999999995</v>
      </c>
      <c r="W126" s="102">
        <f t="shared" si="93"/>
        <v>2008.7999999999993</v>
      </c>
      <c r="X126" s="102">
        <f t="shared" si="93"/>
        <v>1974.9999999999991</v>
      </c>
      <c r="Y126" s="102">
        <f t="shared" si="93"/>
        <v>2057.2999999999993</v>
      </c>
      <c r="Z126" s="102">
        <f t="shared" si="93"/>
        <v>2226.5999999999995</v>
      </c>
      <c r="AA126" s="102">
        <f t="shared" si="93"/>
        <v>2181.5999999999995</v>
      </c>
      <c r="AB126" s="102">
        <f t="shared" si="93"/>
        <v>2172.2999999999997</v>
      </c>
      <c r="AC126" s="102">
        <f t="shared" si="93"/>
        <v>2182.2999999999993</v>
      </c>
      <c r="AD126" s="102">
        <f t="shared" ref="AD126:AE126" si="95">AD125-(AD133)</f>
        <v>2175.6999999999989</v>
      </c>
      <c r="AE126" s="102">
        <f t="shared" si="95"/>
        <v>2008.2999999999993</v>
      </c>
      <c r="AF126" s="102">
        <f t="shared" ref="AF126" si="96">AF125-(AF133)</f>
        <v>1971.8</v>
      </c>
      <c r="AG126" s="99"/>
      <c r="AH126" s="45">
        <f t="shared" si="33"/>
        <v>2226.5999999999995</v>
      </c>
      <c r="AI126" s="46">
        <f t="shared" si="34"/>
        <v>1738.0999999999995</v>
      </c>
      <c r="BF126" s="76"/>
      <c r="BG126" s="77">
        <v>-606</v>
      </c>
      <c r="BH126" s="77">
        <v>-198.7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C132" si="97">IF(B107&lt;0,B107*-1,0)</f>
        <v>506.3</v>
      </c>
      <c r="C127" s="88">
        <f t="shared" si="97"/>
        <v>552.6</v>
      </c>
      <c r="D127" s="88">
        <f t="shared" ref="D127:E127" si="98">IF(D107&lt;0,D107*-1,0)</f>
        <v>641</v>
      </c>
      <c r="E127" s="88">
        <f t="shared" si="98"/>
        <v>614</v>
      </c>
      <c r="F127" s="88">
        <f t="shared" ref="F127" si="99">IF(F107&lt;0,F107*-1,0)</f>
        <v>635</v>
      </c>
      <c r="G127" s="88">
        <f t="shared" ref="B127:AF132" si="100">IF(G107&lt;0,G107*-1,0)</f>
        <v>657.7</v>
      </c>
      <c r="H127" s="88">
        <f t="shared" si="100"/>
        <v>665.7</v>
      </c>
      <c r="I127" s="88">
        <f t="shared" si="100"/>
        <v>668.1</v>
      </c>
      <c r="J127" s="88">
        <f t="shared" si="100"/>
        <v>669.3</v>
      </c>
      <c r="K127" s="88">
        <f t="shared" si="100"/>
        <v>630.1</v>
      </c>
      <c r="L127" s="88">
        <f t="shared" si="100"/>
        <v>598.5</v>
      </c>
      <c r="M127" s="88">
        <f t="shared" si="100"/>
        <v>648</v>
      </c>
      <c r="N127" s="88">
        <f t="shared" si="100"/>
        <v>585</v>
      </c>
      <c r="O127" s="88">
        <f t="shared" si="100"/>
        <v>428</v>
      </c>
      <c r="P127" s="88">
        <f t="shared" si="100"/>
        <v>490</v>
      </c>
      <c r="Q127" s="88">
        <f t="shared" ref="Q127:R127" si="101">IF(Q107&lt;0,Q107*-1,0)</f>
        <v>430</v>
      </c>
      <c r="R127" s="88">
        <f t="shared" si="101"/>
        <v>465</v>
      </c>
      <c r="S127" s="88">
        <f t="shared" si="100"/>
        <v>484.3</v>
      </c>
      <c r="T127" s="88">
        <f t="shared" si="100"/>
        <v>542.79999999999995</v>
      </c>
      <c r="U127" s="88">
        <f t="shared" si="100"/>
        <v>544.4</v>
      </c>
      <c r="V127" s="88">
        <f t="shared" si="100"/>
        <v>629.79999999999995</v>
      </c>
      <c r="W127" s="88">
        <f t="shared" si="100"/>
        <v>607.20000000000005</v>
      </c>
      <c r="X127" s="88">
        <f t="shared" si="100"/>
        <v>610</v>
      </c>
      <c r="Y127" s="88">
        <f t="shared" si="100"/>
        <v>545.20000000000005</v>
      </c>
      <c r="Z127" s="88">
        <f t="shared" si="100"/>
        <v>511</v>
      </c>
      <c r="AA127" s="88">
        <f t="shared" si="100"/>
        <v>562</v>
      </c>
      <c r="AB127" s="88">
        <f t="shared" si="100"/>
        <v>571.29999999999995</v>
      </c>
      <c r="AC127" s="88">
        <f t="shared" si="100"/>
        <v>538.4</v>
      </c>
      <c r="AD127" s="88">
        <f t="shared" ref="AD127:AE127" si="102">IF(AD107&lt;0,AD107*-1,0)</f>
        <v>535</v>
      </c>
      <c r="AE127" s="88">
        <f t="shared" si="102"/>
        <v>606</v>
      </c>
      <c r="AF127" s="88">
        <f t="shared" ref="AF127" si="103">IF(AF107&lt;0,AF107*-1,0)</f>
        <v>509.1</v>
      </c>
      <c r="AG127" s="59"/>
      <c r="AH127" s="45">
        <f t="shared" si="33"/>
        <v>669.3</v>
      </c>
      <c r="AI127" s="46">
        <f t="shared" si="34"/>
        <v>428</v>
      </c>
      <c r="BG127" s="77">
        <v>-509.1</v>
      </c>
      <c r="BH127" s="77">
        <v>-192.7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97"/>
        <v>216.3</v>
      </c>
      <c r="C128" s="88">
        <f t="shared" si="97"/>
        <v>212.3</v>
      </c>
      <c r="D128" s="88">
        <f t="shared" ref="D128:E128" si="104">IF(D108&lt;0,D108*-1,0)</f>
        <v>217</v>
      </c>
      <c r="E128" s="88">
        <f t="shared" si="104"/>
        <v>203</v>
      </c>
      <c r="F128" s="88">
        <f t="shared" ref="F128" si="105">IF(F108&lt;0,F108*-1,0)</f>
        <v>196.9</v>
      </c>
      <c r="G128" s="88">
        <f t="shared" si="100"/>
        <v>191.4</v>
      </c>
      <c r="H128" s="88">
        <f t="shared" si="100"/>
        <v>184.5</v>
      </c>
      <c r="I128" s="88">
        <f t="shared" si="100"/>
        <v>196.5</v>
      </c>
      <c r="J128" s="88">
        <f t="shared" si="100"/>
        <v>201.8</v>
      </c>
      <c r="K128" s="88">
        <f t="shared" si="100"/>
        <v>175.2</v>
      </c>
      <c r="L128" s="88">
        <f t="shared" si="100"/>
        <v>187.3</v>
      </c>
      <c r="M128" s="88">
        <f t="shared" si="100"/>
        <v>193</v>
      </c>
      <c r="N128" s="88">
        <f t="shared" si="100"/>
        <v>202.8</v>
      </c>
      <c r="O128" s="88">
        <f t="shared" si="100"/>
        <v>181.5</v>
      </c>
      <c r="P128" s="88">
        <f t="shared" si="100"/>
        <v>197</v>
      </c>
      <c r="Q128" s="88">
        <f t="shared" ref="Q128:R128" si="106">IF(Q108&lt;0,Q108*-1,0)</f>
        <v>189.3</v>
      </c>
      <c r="R128" s="88">
        <f t="shared" si="106"/>
        <v>199.5</v>
      </c>
      <c r="S128" s="88">
        <f t="shared" si="100"/>
        <v>199.2</v>
      </c>
      <c r="T128" s="88">
        <f t="shared" si="100"/>
        <v>168</v>
      </c>
      <c r="U128" s="88">
        <f t="shared" si="100"/>
        <v>168.8</v>
      </c>
      <c r="V128" s="88">
        <f t="shared" si="100"/>
        <v>165.5</v>
      </c>
      <c r="W128" s="88">
        <f t="shared" si="100"/>
        <v>160</v>
      </c>
      <c r="X128" s="88">
        <f t="shared" si="100"/>
        <v>193.7</v>
      </c>
      <c r="Y128" s="88">
        <f t="shared" si="100"/>
        <v>191.4</v>
      </c>
      <c r="Z128" s="88">
        <f t="shared" si="100"/>
        <v>185</v>
      </c>
      <c r="AA128" s="88">
        <f t="shared" si="100"/>
        <v>189</v>
      </c>
      <c r="AB128" s="88">
        <f t="shared" si="100"/>
        <v>193.7</v>
      </c>
      <c r="AC128" s="88">
        <f t="shared" si="100"/>
        <v>187.4</v>
      </c>
      <c r="AD128" s="88">
        <f t="shared" ref="AD128:AE128" si="107">IF(AD108&lt;0,AD108*-1,0)</f>
        <v>188.9</v>
      </c>
      <c r="AE128" s="88">
        <f t="shared" si="107"/>
        <v>198.7</v>
      </c>
      <c r="AF128" s="88">
        <f t="shared" ref="AF128" si="108">IF(AF108&lt;0,AF108*-1,0)</f>
        <v>192.7</v>
      </c>
      <c r="AG128" s="61"/>
      <c r="AH128" s="45">
        <f t="shared" si="33"/>
        <v>217</v>
      </c>
      <c r="AI128" s="46">
        <f t="shared" si="34"/>
        <v>160</v>
      </c>
      <c r="AK128" s="47"/>
      <c r="BG128" s="77">
        <v>-506.3</v>
      </c>
      <c r="BH128" s="77">
        <v>-216.3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97"/>
        <v>0</v>
      </c>
      <c r="C129" s="88">
        <f t="shared" si="97"/>
        <v>0</v>
      </c>
      <c r="D129" s="88">
        <f t="shared" ref="D129:E129" si="109">IF(D109&lt;0,D109*-1,0)</f>
        <v>0</v>
      </c>
      <c r="E129" s="88">
        <f t="shared" si="109"/>
        <v>0</v>
      </c>
      <c r="F129" s="88">
        <f t="shared" ref="F129" si="110">IF(F109&lt;0,F109*-1,0)</f>
        <v>0</v>
      </c>
      <c r="G129" s="88">
        <f t="shared" si="100"/>
        <v>0</v>
      </c>
      <c r="H129" s="88">
        <f t="shared" si="100"/>
        <v>0</v>
      </c>
      <c r="I129" s="88">
        <f t="shared" si="100"/>
        <v>0</v>
      </c>
      <c r="J129" s="88">
        <f t="shared" si="100"/>
        <v>0</v>
      </c>
      <c r="K129" s="88">
        <f t="shared" si="100"/>
        <v>0</v>
      </c>
      <c r="L129" s="88">
        <f t="shared" si="100"/>
        <v>0</v>
      </c>
      <c r="M129" s="88">
        <f t="shared" si="100"/>
        <v>0</v>
      </c>
      <c r="N129" s="88">
        <f t="shared" si="100"/>
        <v>0</v>
      </c>
      <c r="O129" s="88">
        <f t="shared" si="100"/>
        <v>0</v>
      </c>
      <c r="P129" s="88">
        <f t="shared" si="100"/>
        <v>0</v>
      </c>
      <c r="Q129" s="88">
        <f t="shared" ref="Q129:R129" si="111">IF(Q109&lt;0,Q109*-1,0)</f>
        <v>0</v>
      </c>
      <c r="R129" s="88">
        <f t="shared" si="111"/>
        <v>0</v>
      </c>
      <c r="S129" s="88">
        <f t="shared" si="100"/>
        <v>0</v>
      </c>
      <c r="T129" s="88">
        <f t="shared" si="100"/>
        <v>0</v>
      </c>
      <c r="U129" s="88">
        <f t="shared" si="100"/>
        <v>0</v>
      </c>
      <c r="V129" s="88">
        <f t="shared" si="100"/>
        <v>0</v>
      </c>
      <c r="W129" s="88">
        <f t="shared" si="100"/>
        <v>0</v>
      </c>
      <c r="X129" s="88">
        <f t="shared" si="100"/>
        <v>0</v>
      </c>
      <c r="Y129" s="88">
        <f t="shared" si="100"/>
        <v>0</v>
      </c>
      <c r="Z129" s="88">
        <f t="shared" si="100"/>
        <v>0</v>
      </c>
      <c r="AA129" s="88">
        <f t="shared" si="100"/>
        <v>0</v>
      </c>
      <c r="AB129" s="88">
        <f t="shared" si="100"/>
        <v>0</v>
      </c>
      <c r="AC129" s="88">
        <f t="shared" si="100"/>
        <v>0</v>
      </c>
      <c r="AD129" s="88">
        <f t="shared" ref="AD129:AE129" si="112">IF(AD109&lt;0,AD109*-1,0)</f>
        <v>0</v>
      </c>
      <c r="AE129" s="88">
        <f t="shared" si="112"/>
        <v>0</v>
      </c>
      <c r="AF129" s="88">
        <f t="shared" ref="AF129" si="113">IF(AF109&lt;0,AF109*-1,0)</f>
        <v>0</v>
      </c>
      <c r="AG129" s="105"/>
      <c r="AH129" s="45">
        <f t="shared" si="33"/>
        <v>0</v>
      </c>
      <c r="AI129" s="46">
        <f t="shared" si="34"/>
        <v>0</v>
      </c>
    </row>
    <row r="130" spans="1:41" x14ac:dyDescent="0.25">
      <c r="A130" s="91" t="s">
        <v>63</v>
      </c>
      <c r="B130" s="88">
        <f t="shared" si="97"/>
        <v>0</v>
      </c>
      <c r="C130" s="88">
        <f t="shared" si="97"/>
        <v>0</v>
      </c>
      <c r="D130" s="88">
        <f t="shared" ref="D130:E130" si="114">IF(D110&lt;0,D110*-1,0)</f>
        <v>0</v>
      </c>
      <c r="E130" s="88">
        <f t="shared" si="114"/>
        <v>0</v>
      </c>
      <c r="F130" s="88">
        <f t="shared" ref="F130" si="115">IF(F110&lt;0,F110*-1,0)</f>
        <v>0</v>
      </c>
      <c r="G130" s="88">
        <f t="shared" si="100"/>
        <v>0</v>
      </c>
      <c r="H130" s="88">
        <f t="shared" si="100"/>
        <v>0</v>
      </c>
      <c r="I130" s="88">
        <f t="shared" si="100"/>
        <v>0</v>
      </c>
      <c r="J130" s="88">
        <f t="shared" si="100"/>
        <v>0</v>
      </c>
      <c r="K130" s="88">
        <f t="shared" si="100"/>
        <v>0</v>
      </c>
      <c r="L130" s="88">
        <f t="shared" si="100"/>
        <v>0</v>
      </c>
      <c r="M130" s="88">
        <f t="shared" si="100"/>
        <v>0</v>
      </c>
      <c r="N130" s="88">
        <f t="shared" si="100"/>
        <v>0</v>
      </c>
      <c r="O130" s="88">
        <f t="shared" si="100"/>
        <v>0</v>
      </c>
      <c r="P130" s="88">
        <f t="shared" si="100"/>
        <v>0</v>
      </c>
      <c r="Q130" s="88">
        <f t="shared" ref="Q130:R130" si="116">IF(Q110&lt;0,Q110*-1,0)</f>
        <v>0</v>
      </c>
      <c r="R130" s="88">
        <f t="shared" si="116"/>
        <v>0</v>
      </c>
      <c r="S130" s="88">
        <f t="shared" si="100"/>
        <v>0</v>
      </c>
      <c r="T130" s="88">
        <f t="shared" si="100"/>
        <v>0</v>
      </c>
      <c r="U130" s="88">
        <f t="shared" si="100"/>
        <v>0</v>
      </c>
      <c r="V130" s="88">
        <f t="shared" si="100"/>
        <v>0</v>
      </c>
      <c r="W130" s="88">
        <f t="shared" si="100"/>
        <v>0</v>
      </c>
      <c r="X130" s="88">
        <f t="shared" si="100"/>
        <v>0</v>
      </c>
      <c r="Y130" s="88">
        <f t="shared" si="100"/>
        <v>0</v>
      </c>
      <c r="Z130" s="88">
        <f t="shared" si="100"/>
        <v>0</v>
      </c>
      <c r="AA130" s="88">
        <f t="shared" si="100"/>
        <v>0</v>
      </c>
      <c r="AB130" s="88">
        <f t="shared" si="100"/>
        <v>0</v>
      </c>
      <c r="AC130" s="88">
        <f t="shared" si="100"/>
        <v>0</v>
      </c>
      <c r="AD130" s="88">
        <f t="shared" ref="AD130:AE130" si="117">IF(AD110&lt;0,AD110*-1,0)</f>
        <v>0</v>
      </c>
      <c r="AE130" s="88">
        <f t="shared" si="117"/>
        <v>0</v>
      </c>
      <c r="AF130" s="88">
        <f t="shared" ref="AF130" si="118">IF(AF110&lt;0,AF110*-1,0)</f>
        <v>0</v>
      </c>
      <c r="AG130" s="105"/>
      <c r="AH130" s="45">
        <f t="shared" si="33"/>
        <v>0</v>
      </c>
      <c r="AI130" s="46">
        <f t="shared" si="34"/>
        <v>0</v>
      </c>
    </row>
    <row r="131" spans="1:41" x14ac:dyDescent="0.25">
      <c r="A131" s="91" t="s">
        <v>65</v>
      </c>
      <c r="B131" s="88">
        <f t="shared" si="97"/>
        <v>0</v>
      </c>
      <c r="C131" s="88">
        <f t="shared" si="97"/>
        <v>0</v>
      </c>
      <c r="D131" s="88">
        <f t="shared" ref="D131:E131" si="119">IF(D111&lt;0,D111*-1,0)</f>
        <v>0</v>
      </c>
      <c r="E131" s="88">
        <f t="shared" si="119"/>
        <v>0</v>
      </c>
      <c r="F131" s="88">
        <f t="shared" ref="F131" si="120">IF(F111&lt;0,F111*-1,0)</f>
        <v>0</v>
      </c>
      <c r="G131" s="88">
        <f t="shared" si="100"/>
        <v>0</v>
      </c>
      <c r="H131" s="88">
        <f t="shared" si="100"/>
        <v>0</v>
      </c>
      <c r="I131" s="88">
        <f t="shared" si="100"/>
        <v>0</v>
      </c>
      <c r="J131" s="88">
        <f t="shared" si="100"/>
        <v>0</v>
      </c>
      <c r="K131" s="88">
        <f t="shared" si="100"/>
        <v>0</v>
      </c>
      <c r="L131" s="88">
        <f t="shared" si="100"/>
        <v>0</v>
      </c>
      <c r="M131" s="88">
        <f t="shared" si="100"/>
        <v>0</v>
      </c>
      <c r="N131" s="88">
        <f t="shared" si="100"/>
        <v>0</v>
      </c>
      <c r="O131" s="88">
        <f t="shared" si="100"/>
        <v>0</v>
      </c>
      <c r="P131" s="88">
        <f t="shared" si="100"/>
        <v>0</v>
      </c>
      <c r="Q131" s="88">
        <f t="shared" ref="Q131:R131" si="121">IF(Q111&lt;0,Q111*-1,0)</f>
        <v>0</v>
      </c>
      <c r="R131" s="88">
        <f t="shared" si="121"/>
        <v>0</v>
      </c>
      <c r="S131" s="88">
        <f t="shared" si="100"/>
        <v>0</v>
      </c>
      <c r="T131" s="88">
        <f t="shared" si="100"/>
        <v>0</v>
      </c>
      <c r="U131" s="88">
        <f t="shared" si="100"/>
        <v>0</v>
      </c>
      <c r="V131" s="88">
        <f t="shared" si="100"/>
        <v>0</v>
      </c>
      <c r="W131" s="88">
        <f t="shared" si="100"/>
        <v>0</v>
      </c>
      <c r="X131" s="88">
        <f t="shared" si="100"/>
        <v>0</v>
      </c>
      <c r="Y131" s="88">
        <f t="shared" si="100"/>
        <v>0</v>
      </c>
      <c r="Z131" s="88">
        <f t="shared" si="100"/>
        <v>0</v>
      </c>
      <c r="AA131" s="88">
        <f t="shared" si="100"/>
        <v>0</v>
      </c>
      <c r="AB131" s="88">
        <f t="shared" si="100"/>
        <v>0</v>
      </c>
      <c r="AC131" s="88">
        <f t="shared" si="100"/>
        <v>0</v>
      </c>
      <c r="AD131" s="88">
        <f t="shared" ref="AD131:AE131" si="122">IF(AD111&lt;0,AD111*-1,0)</f>
        <v>0</v>
      </c>
      <c r="AE131" s="88">
        <f t="shared" si="122"/>
        <v>0</v>
      </c>
      <c r="AF131" s="88">
        <f t="shared" ref="AF131" si="123">IF(AF111&lt;0,AF111*-1,0)</f>
        <v>0</v>
      </c>
      <c r="AG131" s="105"/>
      <c r="AH131" s="45">
        <f t="shared" si="33"/>
        <v>0</v>
      </c>
      <c r="AI131" s="46">
        <f t="shared" si="34"/>
        <v>0</v>
      </c>
    </row>
    <row r="132" spans="1:41" ht="15.75" thickBot="1" x14ac:dyDescent="0.3">
      <c r="A132" s="91" t="s">
        <v>67</v>
      </c>
      <c r="B132" s="88">
        <f t="shared" si="97"/>
        <v>0</v>
      </c>
      <c r="C132" s="88">
        <f t="shared" si="97"/>
        <v>0</v>
      </c>
      <c r="D132" s="88">
        <f t="shared" ref="D132:E132" si="124">IF(D112&lt;0,D112*-1,0)</f>
        <v>0</v>
      </c>
      <c r="E132" s="88">
        <f t="shared" si="124"/>
        <v>0</v>
      </c>
      <c r="F132" s="88">
        <f t="shared" ref="F132" si="125">IF(F112&lt;0,F112*-1,0)</f>
        <v>3.5</v>
      </c>
      <c r="G132" s="88">
        <f t="shared" si="100"/>
        <v>0</v>
      </c>
      <c r="H132" s="88">
        <f t="shared" si="100"/>
        <v>6.3</v>
      </c>
      <c r="I132" s="88">
        <f t="shared" si="100"/>
        <v>12.5</v>
      </c>
      <c r="J132" s="88">
        <f t="shared" si="100"/>
        <v>12.6</v>
      </c>
      <c r="K132" s="88">
        <f t="shared" si="100"/>
        <v>11.9</v>
      </c>
      <c r="L132" s="88">
        <f t="shared" si="100"/>
        <v>4.7</v>
      </c>
      <c r="M132" s="88">
        <f t="shared" si="100"/>
        <v>12.3</v>
      </c>
      <c r="N132" s="88">
        <f t="shared" si="100"/>
        <v>13.6</v>
      </c>
      <c r="O132" s="88">
        <f t="shared" si="100"/>
        <v>5.2</v>
      </c>
      <c r="P132" s="88">
        <f t="shared" si="100"/>
        <v>2</v>
      </c>
      <c r="Q132" s="88">
        <f t="shared" ref="Q132:R132" si="126">IF(Q112&lt;0,Q112*-1,0)</f>
        <v>3.5</v>
      </c>
      <c r="R132" s="88">
        <f t="shared" si="126"/>
        <v>2.2999999999999998</v>
      </c>
      <c r="S132" s="88">
        <f t="shared" si="100"/>
        <v>0</v>
      </c>
      <c r="T132" s="88">
        <f t="shared" si="100"/>
        <v>0</v>
      </c>
      <c r="U132" s="88">
        <f t="shared" si="100"/>
        <v>3.45</v>
      </c>
      <c r="V132" s="88">
        <f t="shared" si="100"/>
        <v>0</v>
      </c>
      <c r="W132" s="88">
        <f t="shared" si="100"/>
        <v>4.3</v>
      </c>
      <c r="X132" s="88">
        <f t="shared" si="100"/>
        <v>5.0999999999999996</v>
      </c>
      <c r="Y132" s="88">
        <f t="shared" si="100"/>
        <v>0</v>
      </c>
      <c r="Z132" s="88">
        <f t="shared" si="100"/>
        <v>0</v>
      </c>
      <c r="AA132" s="88">
        <f t="shared" si="100"/>
        <v>0</v>
      </c>
      <c r="AB132" s="88">
        <f t="shared" si="100"/>
        <v>0</v>
      </c>
      <c r="AC132" s="88">
        <f t="shared" si="100"/>
        <v>0</v>
      </c>
      <c r="AD132" s="88">
        <f t="shared" ref="AD132:AE132" si="127">IF(AD112&lt;0,AD112*-1,0)</f>
        <v>0</v>
      </c>
      <c r="AE132" s="88">
        <f t="shared" si="127"/>
        <v>0.2</v>
      </c>
      <c r="AF132" s="88">
        <f t="shared" ref="AF132" si="128">IF(AF112&lt;0,AF112*-1,0)</f>
        <v>5.5</v>
      </c>
      <c r="AG132" s="98"/>
      <c r="AH132" s="45">
        <f t="shared" si="33"/>
        <v>13.6</v>
      </c>
      <c r="AI132" s="46">
        <f t="shared" si="34"/>
        <v>0</v>
      </c>
    </row>
    <row r="133" spans="1:41" ht="15.75" thickBot="1" x14ac:dyDescent="0.3">
      <c r="A133" s="106" t="s">
        <v>82</v>
      </c>
      <c r="B133" s="66">
        <f t="shared" ref="B133:C133" si="129">SUM(B127:B132)</f>
        <v>722.6</v>
      </c>
      <c r="C133" s="66">
        <f t="shared" si="129"/>
        <v>764.90000000000009</v>
      </c>
      <c r="D133" s="66">
        <f t="shared" ref="D133:E133" si="130">SUM(D127:D132)</f>
        <v>858</v>
      </c>
      <c r="E133" s="66">
        <f t="shared" si="130"/>
        <v>817</v>
      </c>
      <c r="F133" s="66">
        <f t="shared" ref="F133" si="131">SUM(F127:F132)</f>
        <v>835.4</v>
      </c>
      <c r="G133" s="66">
        <f t="shared" ref="B133:AF133" si="132">SUM(G127:G132)</f>
        <v>849.1</v>
      </c>
      <c r="H133" s="66">
        <f t="shared" si="132"/>
        <v>856.5</v>
      </c>
      <c r="I133" s="66">
        <f t="shared" si="132"/>
        <v>877.1</v>
      </c>
      <c r="J133" s="66">
        <f t="shared" si="132"/>
        <v>883.69999999999993</v>
      </c>
      <c r="K133" s="66">
        <f t="shared" si="132"/>
        <v>817.19999999999993</v>
      </c>
      <c r="L133" s="66">
        <f t="shared" si="132"/>
        <v>790.5</v>
      </c>
      <c r="M133" s="66">
        <f t="shared" si="132"/>
        <v>853.3</v>
      </c>
      <c r="N133" s="66">
        <f t="shared" si="132"/>
        <v>801.4</v>
      </c>
      <c r="O133" s="66">
        <f t="shared" si="132"/>
        <v>614.70000000000005</v>
      </c>
      <c r="P133" s="66">
        <f t="shared" si="132"/>
        <v>689</v>
      </c>
      <c r="Q133" s="66">
        <f t="shared" ref="Q133:R133" si="133">SUM(Q127:Q132)</f>
        <v>622.79999999999995</v>
      </c>
      <c r="R133" s="66">
        <f t="shared" si="133"/>
        <v>666.8</v>
      </c>
      <c r="S133" s="66">
        <f t="shared" ref="Q133:W133" si="134">SUM(S127:S132)</f>
        <v>683.5</v>
      </c>
      <c r="T133" s="66">
        <f t="shared" si="134"/>
        <v>710.8</v>
      </c>
      <c r="U133" s="66">
        <f t="shared" si="134"/>
        <v>716.65000000000009</v>
      </c>
      <c r="V133" s="66">
        <f t="shared" si="134"/>
        <v>795.3</v>
      </c>
      <c r="W133" s="66">
        <f t="shared" si="134"/>
        <v>771.5</v>
      </c>
      <c r="X133" s="66">
        <f t="shared" si="132"/>
        <v>808.80000000000007</v>
      </c>
      <c r="Y133" s="66">
        <f t="shared" si="132"/>
        <v>736.6</v>
      </c>
      <c r="Z133" s="66">
        <f t="shared" si="132"/>
        <v>696</v>
      </c>
      <c r="AA133" s="66">
        <f t="shared" si="132"/>
        <v>751</v>
      </c>
      <c r="AB133" s="66">
        <f t="shared" si="132"/>
        <v>765</v>
      </c>
      <c r="AC133" s="66">
        <f t="shared" si="132"/>
        <v>725.8</v>
      </c>
      <c r="AD133" s="66">
        <f t="shared" ref="AD133:AE133" si="135">SUM(AD127:AD132)</f>
        <v>723.9</v>
      </c>
      <c r="AE133" s="66">
        <f t="shared" si="135"/>
        <v>804.90000000000009</v>
      </c>
      <c r="AF133" s="66">
        <f t="shared" ref="AF133" si="136">SUM(AF127:AF132)</f>
        <v>707.3</v>
      </c>
      <c r="AG133" s="99"/>
      <c r="AH133" s="45">
        <f t="shared" si="33"/>
        <v>883.69999999999993</v>
      </c>
      <c r="AI133" s="46">
        <f t="shared" si="34"/>
        <v>614.70000000000005</v>
      </c>
      <c r="AJ133" s="100">
        <f t="array" ref="AJ133">MIN(IF(B133:AF133&lt;&gt;0,B133:AF133))</f>
        <v>614.70000000000005</v>
      </c>
    </row>
    <row r="134" spans="1:41" ht="15.75" thickBot="1" x14ac:dyDescent="0.3">
      <c r="A134" s="82" t="s">
        <v>83</v>
      </c>
      <c r="B134" s="66">
        <f t="shared" ref="B134:C134" si="137">B118-B133</f>
        <v>-697.30000000000007</v>
      </c>
      <c r="C134" s="66">
        <f t="shared" si="137"/>
        <v>-744.30000000000007</v>
      </c>
      <c r="D134" s="66">
        <f t="shared" ref="D134:E134" si="138">D118-D133</f>
        <v>-854.1</v>
      </c>
      <c r="E134" s="66">
        <f t="shared" si="138"/>
        <v>-817</v>
      </c>
      <c r="F134" s="66">
        <f t="shared" ref="F134" si="139">F118-F133</f>
        <v>-835.4</v>
      </c>
      <c r="G134" s="66">
        <f t="shared" ref="B134:AF134" si="140">G118-G133</f>
        <v>-843.7</v>
      </c>
      <c r="H134" s="66">
        <f t="shared" si="140"/>
        <v>-856.5</v>
      </c>
      <c r="I134" s="66">
        <f t="shared" si="140"/>
        <v>-877.1</v>
      </c>
      <c r="J134" s="66">
        <f t="shared" si="140"/>
        <v>-883.69999999999993</v>
      </c>
      <c r="K134" s="66">
        <f t="shared" si="140"/>
        <v>-817.19999999999993</v>
      </c>
      <c r="L134" s="66">
        <f t="shared" si="140"/>
        <v>-790.5</v>
      </c>
      <c r="M134" s="66">
        <f t="shared" si="140"/>
        <v>-853.3</v>
      </c>
      <c r="N134" s="66">
        <f t="shared" si="140"/>
        <v>-801.4</v>
      </c>
      <c r="O134" s="66">
        <f t="shared" si="140"/>
        <v>-614.70000000000005</v>
      </c>
      <c r="P134" s="66">
        <f t="shared" si="140"/>
        <v>-689</v>
      </c>
      <c r="Q134" s="66">
        <f t="shared" ref="Q134:R134" si="141">Q118-Q133</f>
        <v>-622.79999999999995</v>
      </c>
      <c r="R134" s="66">
        <f t="shared" si="141"/>
        <v>-666.8</v>
      </c>
      <c r="S134" s="66">
        <f t="shared" si="140"/>
        <v>-658.8</v>
      </c>
      <c r="T134" s="66">
        <f t="shared" si="140"/>
        <v>-704.4</v>
      </c>
      <c r="U134" s="66">
        <f t="shared" si="140"/>
        <v>-716.65000000000009</v>
      </c>
      <c r="V134" s="66">
        <f t="shared" si="140"/>
        <v>-795</v>
      </c>
      <c r="W134" s="66">
        <f t="shared" si="140"/>
        <v>-771.5</v>
      </c>
      <c r="X134" s="66">
        <f t="shared" si="140"/>
        <v>-808.80000000000007</v>
      </c>
      <c r="Y134" s="66">
        <f t="shared" si="140"/>
        <v>-726.5</v>
      </c>
      <c r="Z134" s="66">
        <f t="shared" si="140"/>
        <v>-675.8</v>
      </c>
      <c r="AA134" s="66">
        <f t="shared" si="140"/>
        <v>-720.8</v>
      </c>
      <c r="AB134" s="66">
        <f t="shared" si="140"/>
        <v>-730.1</v>
      </c>
      <c r="AC134" s="66">
        <f t="shared" si="140"/>
        <v>-720.09999999999991</v>
      </c>
      <c r="AD134" s="66">
        <f t="shared" ref="AD134:AE134" si="142">AD118-AD133</f>
        <v>-720.69999999999993</v>
      </c>
      <c r="AE134" s="66">
        <f t="shared" si="142"/>
        <v>-804.90000000000009</v>
      </c>
      <c r="AF134" s="66">
        <f t="shared" ref="AF134" si="143">AF118-AF133</f>
        <v>-707.3</v>
      </c>
      <c r="AG134" s="99"/>
      <c r="AH134" s="45">
        <f t="shared" si="33"/>
        <v>-614.70000000000005</v>
      </c>
      <c r="AI134" s="46">
        <f t="shared" si="34"/>
        <v>-883.69999999999993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33"/>
        <v>0</v>
      </c>
      <c r="AI135" s="46">
        <f t="shared" si="34"/>
        <v>0</v>
      </c>
    </row>
    <row r="136" spans="1:41" x14ac:dyDescent="0.25">
      <c r="A136" s="110" t="s">
        <v>85</v>
      </c>
      <c r="B136" s="111">
        <v>50.026000000000003</v>
      </c>
      <c r="C136" s="111">
        <v>49.936</v>
      </c>
      <c r="D136" s="111">
        <v>49.956000000000003</v>
      </c>
      <c r="E136" s="111">
        <v>49.98</v>
      </c>
      <c r="F136" s="111">
        <v>50.023000000000003</v>
      </c>
      <c r="G136" s="111">
        <v>50.08</v>
      </c>
      <c r="H136" s="111">
        <v>50.08</v>
      </c>
      <c r="I136" s="111">
        <v>50.08</v>
      </c>
      <c r="J136" s="111">
        <v>50.08</v>
      </c>
      <c r="K136" s="111">
        <v>50.08</v>
      </c>
      <c r="L136" s="111">
        <v>49.991</v>
      </c>
      <c r="M136" s="111">
        <v>50</v>
      </c>
      <c r="N136" s="111">
        <v>50.116</v>
      </c>
      <c r="O136" s="111">
        <v>49.96</v>
      </c>
      <c r="P136" s="111">
        <v>50.043999999999997</v>
      </c>
      <c r="Q136" s="111">
        <v>50.043999999999997</v>
      </c>
      <c r="R136" s="111">
        <v>50.021999999999998</v>
      </c>
      <c r="S136" s="111">
        <v>49.965000000000003</v>
      </c>
      <c r="T136" s="111">
        <v>49.965000000000003</v>
      </c>
      <c r="U136" s="111">
        <v>49.98</v>
      </c>
      <c r="V136" s="111">
        <v>50.011000000000003</v>
      </c>
      <c r="W136" s="111">
        <v>50.011000000000003</v>
      </c>
      <c r="X136" s="111">
        <v>49.85</v>
      </c>
      <c r="Y136" s="111">
        <v>50.173000000000002</v>
      </c>
      <c r="Z136" s="111">
        <v>50.173000000000002</v>
      </c>
      <c r="AA136" s="111">
        <v>50.173000000000002</v>
      </c>
      <c r="AB136" s="111">
        <v>50.018000000000001</v>
      </c>
      <c r="AC136" s="111">
        <v>50.01</v>
      </c>
      <c r="AD136" s="111">
        <v>50.006</v>
      </c>
      <c r="AE136" s="111">
        <v>50.018000000000001</v>
      </c>
      <c r="AF136" s="111">
        <v>49.966000000000001</v>
      </c>
      <c r="AG136" s="112"/>
      <c r="AH136" s="45">
        <f t="shared" si="33"/>
        <v>50.173000000000002</v>
      </c>
      <c r="AI136" s="46">
        <f t="shared" si="34"/>
        <v>49.85</v>
      </c>
    </row>
    <row r="137" spans="1:41" x14ac:dyDescent="0.25">
      <c r="A137" s="113" t="s">
        <v>86</v>
      </c>
      <c r="B137" s="43">
        <v>0</v>
      </c>
      <c r="C137" s="43">
        <v>0</v>
      </c>
      <c r="D137" s="43">
        <v>130.9</v>
      </c>
      <c r="E137" s="43">
        <v>130.9</v>
      </c>
      <c r="F137" s="43">
        <v>130.9</v>
      </c>
      <c r="G137" s="43">
        <v>130</v>
      </c>
      <c r="H137" s="43">
        <v>130</v>
      </c>
      <c r="I137" s="43">
        <v>130</v>
      </c>
      <c r="J137" s="43">
        <v>130</v>
      </c>
      <c r="K137" s="43">
        <v>130</v>
      </c>
      <c r="L137" s="43">
        <v>133</v>
      </c>
      <c r="M137" s="43">
        <v>131.19999999999999</v>
      </c>
      <c r="N137" s="43">
        <v>132.1</v>
      </c>
      <c r="O137" s="43">
        <v>133.30000000000001</v>
      </c>
      <c r="P137" s="43">
        <v>134.1</v>
      </c>
      <c r="Q137" s="43">
        <v>134.1</v>
      </c>
      <c r="R137" s="43">
        <v>134.1</v>
      </c>
      <c r="S137" s="43">
        <v>132.5</v>
      </c>
      <c r="T137" s="43">
        <v>132.5</v>
      </c>
      <c r="U137" s="43">
        <v>135.30000000000001</v>
      </c>
      <c r="V137" s="43">
        <v>134.4</v>
      </c>
      <c r="W137" s="43">
        <v>134.4</v>
      </c>
      <c r="X137" s="43">
        <v>134.1</v>
      </c>
      <c r="Y137" s="43">
        <v>132</v>
      </c>
      <c r="Z137" s="43">
        <v>132</v>
      </c>
      <c r="AA137" s="43">
        <v>132</v>
      </c>
      <c r="AB137" s="43">
        <v>133.4</v>
      </c>
      <c r="AC137" s="43">
        <v>133.6</v>
      </c>
      <c r="AD137" s="43">
        <v>132.30000000000001</v>
      </c>
      <c r="AE137" s="43">
        <v>132.30000000000001</v>
      </c>
      <c r="AF137" s="43">
        <v>132.30000000000001</v>
      </c>
      <c r="AG137" s="114"/>
      <c r="AH137" s="45">
        <f t="shared" si="33"/>
        <v>135.30000000000001</v>
      </c>
      <c r="AI137" s="46">
        <f t="shared" si="34"/>
        <v>0</v>
      </c>
    </row>
    <row r="138" spans="1:41" x14ac:dyDescent="0.25">
      <c r="A138" s="113" t="s">
        <v>87</v>
      </c>
      <c r="B138" s="43">
        <v>130.30000000000001</v>
      </c>
      <c r="C138" s="43">
        <v>130.30000000000001</v>
      </c>
      <c r="D138" s="43">
        <v>130.9</v>
      </c>
      <c r="E138" s="43">
        <v>130.9</v>
      </c>
      <c r="F138" s="43">
        <v>130.9</v>
      </c>
      <c r="G138" s="43">
        <v>130.69999999999999</v>
      </c>
      <c r="H138" s="43">
        <v>130.69999999999999</v>
      </c>
      <c r="I138" s="43">
        <v>130.69999999999999</v>
      </c>
      <c r="J138" s="43">
        <v>130.69999999999999</v>
      </c>
      <c r="K138" s="43">
        <v>130.69999999999999</v>
      </c>
      <c r="L138" s="43">
        <v>127.9</v>
      </c>
      <c r="M138" s="43">
        <v>126.6</v>
      </c>
      <c r="N138" s="43">
        <v>128.5</v>
      </c>
      <c r="O138" s="43">
        <v>128.1</v>
      </c>
      <c r="P138" s="43">
        <v>128.19999999999999</v>
      </c>
      <c r="Q138" s="43">
        <v>128.19999999999999</v>
      </c>
      <c r="R138" s="43">
        <v>128.19999999999999</v>
      </c>
      <c r="S138" s="43">
        <v>128</v>
      </c>
      <c r="T138" s="43">
        <v>128</v>
      </c>
      <c r="U138" s="43">
        <v>129.5</v>
      </c>
      <c r="V138" s="43">
        <v>130</v>
      </c>
      <c r="W138" s="43">
        <v>130</v>
      </c>
      <c r="X138" s="43">
        <v>129.69999999999999</v>
      </c>
      <c r="Y138" s="43">
        <v>128</v>
      </c>
      <c r="Z138" s="43">
        <v>128</v>
      </c>
      <c r="AA138" s="43">
        <v>128</v>
      </c>
      <c r="AB138" s="43">
        <v>128.6</v>
      </c>
      <c r="AC138" s="43">
        <v>128.9</v>
      </c>
      <c r="AD138" s="43">
        <v>128</v>
      </c>
      <c r="AE138" s="43">
        <v>128</v>
      </c>
      <c r="AF138" s="43">
        <v>128</v>
      </c>
      <c r="AG138" s="114"/>
      <c r="AH138" s="45">
        <f t="shared" si="33"/>
        <v>130.9</v>
      </c>
      <c r="AI138" s="46">
        <f t="shared" si="34"/>
        <v>126.6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33"/>
        <v>0</v>
      </c>
      <c r="AI139" s="46">
        <f t="shared" si="34"/>
        <v>0</v>
      </c>
    </row>
    <row r="140" spans="1:41" x14ac:dyDescent="0.25">
      <c r="A140" s="113" t="s">
        <v>89</v>
      </c>
      <c r="B140" s="43">
        <v>131.30000000000001</v>
      </c>
      <c r="C140" s="43">
        <v>131.30000000000001</v>
      </c>
      <c r="D140" s="43">
        <v>132</v>
      </c>
      <c r="E140" s="43">
        <v>132</v>
      </c>
      <c r="F140" s="43">
        <v>132</v>
      </c>
      <c r="G140" s="43">
        <v>132.5</v>
      </c>
      <c r="H140" s="43">
        <v>132.5</v>
      </c>
      <c r="I140" s="43">
        <v>132.5</v>
      </c>
      <c r="J140" s="43">
        <v>132.5</v>
      </c>
      <c r="K140" s="43">
        <v>132.5</v>
      </c>
      <c r="L140" s="43">
        <v>1130.3</v>
      </c>
      <c r="M140" s="43">
        <v>128.6</v>
      </c>
      <c r="N140" s="43">
        <v>127.9</v>
      </c>
      <c r="O140" s="43">
        <v>128</v>
      </c>
      <c r="P140" s="43">
        <v>129.69999999999999</v>
      </c>
      <c r="Q140" s="43">
        <v>129.69999999999999</v>
      </c>
      <c r="R140" s="43">
        <v>129.69999999999999</v>
      </c>
      <c r="S140" s="43">
        <v>129</v>
      </c>
      <c r="T140" s="43">
        <v>130.1</v>
      </c>
      <c r="U140" s="43">
        <v>130.1</v>
      </c>
      <c r="V140" s="43">
        <v>130.6</v>
      </c>
      <c r="W140" s="43">
        <v>130.6</v>
      </c>
      <c r="X140" s="43">
        <v>130.6</v>
      </c>
      <c r="Y140" s="43">
        <v>130.6</v>
      </c>
      <c r="Z140" s="43">
        <v>130.6</v>
      </c>
      <c r="AA140" s="43">
        <v>130.6</v>
      </c>
      <c r="AB140" s="43">
        <v>131.19999999999999</v>
      </c>
      <c r="AC140" s="43">
        <v>132.80000000000001</v>
      </c>
      <c r="AD140" s="43">
        <v>132.19999999999999</v>
      </c>
      <c r="AE140" s="43">
        <v>132.19999999999999</v>
      </c>
      <c r="AF140" s="43">
        <v>132.19999999999999</v>
      </c>
      <c r="AG140" s="114"/>
      <c r="AH140" s="45">
        <f t="shared" si="33"/>
        <v>1130.3</v>
      </c>
      <c r="AI140" s="46">
        <f t="shared" si="34"/>
        <v>127.9</v>
      </c>
    </row>
    <row r="141" spans="1:41" x14ac:dyDescent="0.25">
      <c r="A141" s="115" t="s">
        <v>90</v>
      </c>
      <c r="B141" s="116">
        <v>132.6</v>
      </c>
      <c r="C141" s="116">
        <v>132.6</v>
      </c>
      <c r="D141" s="116">
        <v>132.4</v>
      </c>
      <c r="E141" s="116">
        <v>132.4</v>
      </c>
      <c r="F141" s="116">
        <v>132.4</v>
      </c>
      <c r="G141" s="116">
        <v>132.19999999999999</v>
      </c>
      <c r="H141" s="116">
        <v>132.19999999999999</v>
      </c>
      <c r="I141" s="116">
        <v>132.19999999999999</v>
      </c>
      <c r="J141" s="116">
        <v>132.19999999999999</v>
      </c>
      <c r="K141" s="116">
        <v>132.19999999999999</v>
      </c>
      <c r="L141" s="116">
        <v>135</v>
      </c>
      <c r="M141" s="116">
        <v>131.19999999999999</v>
      </c>
      <c r="N141" s="116">
        <v>133.19999999999999</v>
      </c>
      <c r="O141" s="116">
        <v>133.22</v>
      </c>
      <c r="P141" s="116">
        <v>134.6</v>
      </c>
      <c r="Q141" s="116">
        <v>134.6</v>
      </c>
      <c r="R141" s="116">
        <v>134.6</v>
      </c>
      <c r="S141" s="116">
        <v>133</v>
      </c>
      <c r="T141" s="116">
        <v>133.6</v>
      </c>
      <c r="U141" s="116">
        <v>133.6</v>
      </c>
      <c r="V141" s="116">
        <v>135.19999999999999</v>
      </c>
      <c r="W141" s="116">
        <v>135.19999999999999</v>
      </c>
      <c r="X141" s="116">
        <v>133.80000000000001</v>
      </c>
      <c r="Y141" s="116">
        <v>133.19999999999999</v>
      </c>
      <c r="Z141" s="116">
        <v>133.19999999999999</v>
      </c>
      <c r="AA141" s="116">
        <v>133.19999999999999</v>
      </c>
      <c r="AB141" s="116">
        <v>134.6</v>
      </c>
      <c r="AC141" s="116">
        <v>134.69999999999999</v>
      </c>
      <c r="AD141" s="116">
        <v>133.4</v>
      </c>
      <c r="AE141" s="116">
        <v>133.4</v>
      </c>
      <c r="AF141" s="116">
        <v>133.4</v>
      </c>
      <c r="AG141" s="117"/>
      <c r="AH141" s="45">
        <f t="shared" si="33"/>
        <v>135.19999999999999</v>
      </c>
      <c r="AI141" s="46">
        <f t="shared" si="34"/>
        <v>131.19999999999999</v>
      </c>
    </row>
    <row r="142" spans="1:41" x14ac:dyDescent="0.25">
      <c r="A142" s="113" t="s">
        <v>91</v>
      </c>
      <c r="B142" s="43">
        <v>127.3</v>
      </c>
      <c r="C142" s="43">
        <v>127.3</v>
      </c>
      <c r="D142" s="43">
        <v>123.3</v>
      </c>
      <c r="E142" s="43">
        <v>123.3</v>
      </c>
      <c r="F142" s="43">
        <v>123.3</v>
      </c>
      <c r="G142" s="43">
        <v>126.7</v>
      </c>
      <c r="H142" s="43">
        <v>126.7</v>
      </c>
      <c r="I142" s="43">
        <v>126.7</v>
      </c>
      <c r="J142" s="43">
        <v>126.7</v>
      </c>
      <c r="K142" s="43">
        <v>126.7</v>
      </c>
      <c r="L142" s="43">
        <v>132</v>
      </c>
      <c r="M142" s="43">
        <v>126.3</v>
      </c>
      <c r="N142" s="43">
        <v>123.7</v>
      </c>
      <c r="O142" s="43">
        <v>122.2</v>
      </c>
      <c r="P142" s="43">
        <v>126.7</v>
      </c>
      <c r="Q142" s="43">
        <v>126.7</v>
      </c>
      <c r="R142" s="43">
        <v>126.7</v>
      </c>
      <c r="S142" s="43">
        <v>124</v>
      </c>
      <c r="T142" s="43">
        <v>124</v>
      </c>
      <c r="U142" s="43">
        <v>124</v>
      </c>
      <c r="V142" s="43">
        <v>128</v>
      </c>
      <c r="W142" s="43">
        <v>128</v>
      </c>
      <c r="X142" s="43">
        <v>122.5</v>
      </c>
      <c r="Y142" s="43">
        <v>121.6</v>
      </c>
      <c r="Z142" s="43">
        <v>121.6</v>
      </c>
      <c r="AA142" s="43">
        <v>121.6</v>
      </c>
      <c r="AB142" s="43">
        <v>121.5</v>
      </c>
      <c r="AC142" s="43">
        <v>127.4</v>
      </c>
      <c r="AD142" s="43">
        <v>121.9</v>
      </c>
      <c r="AE142" s="43">
        <v>121.9</v>
      </c>
      <c r="AF142" s="43">
        <v>121.9</v>
      </c>
      <c r="AG142" s="114"/>
      <c r="AH142" s="45">
        <f t="shared" si="33"/>
        <v>132</v>
      </c>
      <c r="AI142" s="46">
        <f t="shared" si="34"/>
        <v>121.5</v>
      </c>
    </row>
    <row r="143" spans="1:41" ht="15.75" thickBot="1" x14ac:dyDescent="0.3">
      <c r="A143" s="113" t="s">
        <v>92</v>
      </c>
      <c r="B143" s="96">
        <v>65.3</v>
      </c>
      <c r="C143" s="96">
        <v>65.3</v>
      </c>
      <c r="D143" s="96">
        <v>65.3</v>
      </c>
      <c r="E143" s="96">
        <v>65.3</v>
      </c>
      <c r="F143" s="96">
        <v>65.3</v>
      </c>
      <c r="G143" s="96">
        <v>66.900000000000006</v>
      </c>
      <c r="H143" s="96">
        <v>66.900000000000006</v>
      </c>
      <c r="I143" s="96">
        <v>66.900000000000006</v>
      </c>
      <c r="J143" s="96">
        <v>66.900000000000006</v>
      </c>
      <c r="K143" s="96">
        <v>66.900000000000006</v>
      </c>
      <c r="L143" s="96">
        <v>65.3</v>
      </c>
      <c r="M143" s="96">
        <v>65.3</v>
      </c>
      <c r="N143" s="96">
        <v>63.8</v>
      </c>
      <c r="O143" s="96">
        <v>63.8</v>
      </c>
      <c r="P143" s="96">
        <v>63.8</v>
      </c>
      <c r="Q143" s="96">
        <v>63.8</v>
      </c>
      <c r="R143" s="96">
        <v>63.8</v>
      </c>
      <c r="S143" s="96">
        <v>63.4</v>
      </c>
      <c r="T143" s="96">
        <v>65.3</v>
      </c>
      <c r="U143" s="96">
        <v>65.3</v>
      </c>
      <c r="V143" s="96">
        <v>65.3</v>
      </c>
      <c r="W143" s="96">
        <v>65.3</v>
      </c>
      <c r="X143" s="96">
        <v>65.3</v>
      </c>
      <c r="Y143" s="96">
        <v>64.8</v>
      </c>
      <c r="Z143" s="96">
        <v>64.8</v>
      </c>
      <c r="AA143" s="96">
        <v>64.8</v>
      </c>
      <c r="AB143" s="96">
        <v>64.8</v>
      </c>
      <c r="AC143" s="96">
        <v>66.400000000000006</v>
      </c>
      <c r="AD143" s="96">
        <v>66.400000000000006</v>
      </c>
      <c r="AE143" s="96">
        <v>66.400000000000006</v>
      </c>
      <c r="AF143" s="96">
        <v>66.400000000000006</v>
      </c>
      <c r="AG143" s="118"/>
      <c r="AH143" s="45">
        <f t="shared" si="33"/>
        <v>66.900000000000006</v>
      </c>
      <c r="AI143" s="46">
        <f t="shared" si="34"/>
        <v>63.4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33"/>
        <v>0</v>
      </c>
      <c r="AI144" s="46">
        <f t="shared" si="34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C145" si="144">SUM(B25,B31,B54:B55,B92,B94:B95,B97,B99,B147:B152,B188,B194,B226,B235,B237,B249,B256,B259:B260,B267,B269,B271,B275:B277,B279:B281,B286,B292:B293,B295:B297,B172,B177)</f>
        <v>316.3</v>
      </c>
      <c r="C145" s="108">
        <f t="shared" si="144"/>
        <v>271.59999999999997</v>
      </c>
      <c r="D145" s="108">
        <f t="shared" ref="D145:E145" si="145">SUM(D25,D31,D54:D55,D92,D94:D95,D97,D99,D147:D152,D188,D194,D226,D235,D237,D249,D256,D259:D260,D267,D269,D271,D275:D277,D279:D281,D286,D292:D293,D295:D297,D172,D177)</f>
        <v>271.59999999999997</v>
      </c>
      <c r="E145" s="108">
        <f t="shared" si="145"/>
        <v>143.5</v>
      </c>
      <c r="F145" s="108">
        <f t="shared" ref="F145" si="146">SUM(F25,F31,F54:F55,F92,F94:F95,F97,F99,F147:F152,F188,F194,F226,F235,F237,F249,F256,F259:F260,F267,F269,F271,F275:F277,F279:F281,F286,F292:F293,F295:F297,F172,F177)</f>
        <v>143.5</v>
      </c>
      <c r="G145" s="108">
        <f t="shared" ref="B145:X145" si="147">SUM(G25,G31,G54:G55,G92,G94:G95,G97,G99,G147:G152,G188,G194,G226,G235,G237,G249,G256,G259:G260,G267,G269,G271,G275:G277,G279:G281,G286,G292:G293,G295:G297,G172,G177)</f>
        <v>159.60000000000002</v>
      </c>
      <c r="H145" s="108">
        <f t="shared" si="147"/>
        <v>159.60000000000002</v>
      </c>
      <c r="I145" s="108">
        <f t="shared" si="147"/>
        <v>168.2</v>
      </c>
      <c r="J145" s="108">
        <f t="shared" si="147"/>
        <v>168.7</v>
      </c>
      <c r="K145" s="108">
        <f t="shared" si="147"/>
        <v>210.29999999999998</v>
      </c>
      <c r="L145" s="108">
        <f t="shared" si="147"/>
        <v>290.90000000000003</v>
      </c>
      <c r="M145" s="108">
        <f t="shared" si="147"/>
        <v>284.3</v>
      </c>
      <c r="N145" s="108">
        <f t="shared" si="147"/>
        <v>288</v>
      </c>
      <c r="O145" s="108">
        <f t="shared" si="147"/>
        <v>295.3</v>
      </c>
      <c r="P145" s="108">
        <f t="shared" si="147"/>
        <v>301.10000000000002</v>
      </c>
      <c r="Q145" s="108">
        <f t="shared" ref="Q145:R145" si="148">SUM(Q25,Q31,Q54:Q55,Q92,Q94:Q95,Q97,Q99,Q147:Q152,Q188,Q194,Q226,Q235,Q237,Q249,Q256,Q259:Q260,Q267,Q269,Q271,Q275:Q277,Q279:Q281,Q286,Q292:Q293,Q295:Q297,Q172,Q177)</f>
        <v>301.10000000000002</v>
      </c>
      <c r="R145" s="108">
        <f t="shared" si="148"/>
        <v>301.10000000000002</v>
      </c>
      <c r="S145" s="108">
        <f t="shared" si="147"/>
        <v>267.91000000000003</v>
      </c>
      <c r="T145" s="108">
        <f t="shared" si="147"/>
        <v>268.61</v>
      </c>
      <c r="U145" s="108">
        <f t="shared" si="147"/>
        <v>272.59999999999997</v>
      </c>
      <c r="V145" s="108">
        <f t="shared" si="147"/>
        <v>275.51</v>
      </c>
      <c r="W145" s="108">
        <f t="shared" si="147"/>
        <v>275.51</v>
      </c>
      <c r="X145" s="108">
        <f t="shared" si="147"/>
        <v>266.7</v>
      </c>
      <c r="Y145" s="108">
        <f>SUM(Y22,Y29,Y60:Y61,Y92,Y94:Y95,Y97,Y99,Y147:Y152,Y181,Y187,Y193,Y228,Y230,Y242,Y249,Y252:Y253,Y260,Y262,Y264,Y268:Y270,Y272:Y274,Y279,Y285:Y286,Y288:Y290,Y298,Y303)</f>
        <v>260.09999999999997</v>
      </c>
      <c r="Z145" s="108">
        <f>SUM(Z22,Z29,Z60:Z61,Z92,Z94:Z95,Z97,Z99,Z147:Z152,Z181,Z187,Z193,Z228,Z230,Z242,Z249,Z252:Z253,Z260,Z262,Z264,Z268:Z270,Z272:Z274,Z279,Z285:Z286,Z288:Z290,Z298,Z303)</f>
        <v>281.90000000000003</v>
      </c>
      <c r="AA145" s="108">
        <f t="shared" ref="AA145:AF145" si="149">SUM(AA25,AA31,AA54:AA55,AA92,AA94:AA95,AA97,AA99,AA147:AA152,AA188,AA194,AA226,AA235,AA237,AA249,AA256,AA259:AA260,AA267,AA269,AA271,AA275:AA277,AA279:AA281,AA286,AA292:AA293,AA295:AA297,AA172,AA177)</f>
        <v>263.60000000000002</v>
      </c>
      <c r="AB145" s="108">
        <f t="shared" si="149"/>
        <v>273.90000000000003</v>
      </c>
      <c r="AC145" s="108">
        <f t="shared" si="149"/>
        <v>236.70000000000002</v>
      </c>
      <c r="AD145" s="108">
        <f t="shared" ref="AD145:AE145" si="150">SUM(AD25,AD31,AD54:AD55,AD92,AD94:AD95,AD97,AD99,AD147:AD152,AD188,AD194,AD226,AD235,AD237,AD249,AD256,AD259:AD260,AD267,AD269,AD271,AD275:AD277,AD279:AD281,AD286,AD292:AD293,AD295:AD297,AD172,AD177)</f>
        <v>209.10000000000002</v>
      </c>
      <c r="AE145" s="108">
        <f t="shared" si="150"/>
        <v>185.9</v>
      </c>
      <c r="AF145" s="108">
        <f t="shared" ref="AF145" si="151">SUM(AF25,AF31,AF54:AF55,AF92,AF94:AF95,AF97,AF99,AF147:AF152,AF188,AF194,AF226,AF235,AF237,AF249,AF256,AF259:AF260,AF267,AF269,AF271,AF275:AF277,AF279:AF281,AF286,AF292:AF293,AF295:AF297,AF172,AF177)</f>
        <v>114.80000000000001</v>
      </c>
      <c r="AG145" s="125"/>
      <c r="AH145" s="45">
        <f t="shared" si="33"/>
        <v>316.3</v>
      </c>
      <c r="AI145" s="46">
        <f t="shared" si="34"/>
        <v>114.80000000000001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1"/>
      <c r="E146" s="131"/>
      <c r="F146" s="131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206" si="152">MAX(B146:AF146)</f>
        <v>0</v>
      </c>
      <c r="AI146" s="46">
        <f t="shared" ref="AI146:AI206" si="153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69.3</v>
      </c>
      <c r="C147" s="138">
        <v>68</v>
      </c>
      <c r="D147" s="138">
        <v>68</v>
      </c>
      <c r="E147" s="138">
        <v>67.7</v>
      </c>
      <c r="F147" s="138">
        <v>67.7</v>
      </c>
      <c r="G147" s="139">
        <v>65.900000000000006</v>
      </c>
      <c r="H147" s="139">
        <v>65.900000000000006</v>
      </c>
      <c r="I147" s="139">
        <v>68.099999999999994</v>
      </c>
      <c r="J147" s="139">
        <v>68.099999999999994</v>
      </c>
      <c r="K147" s="139">
        <v>68.099999999999994</v>
      </c>
      <c r="L147" s="139">
        <v>76.8</v>
      </c>
      <c r="M147" s="139">
        <v>79.900000000000006</v>
      </c>
      <c r="N147" s="139">
        <v>81.599999999999994</v>
      </c>
      <c r="O147" s="139">
        <v>64.400000000000006</v>
      </c>
      <c r="P147" s="139">
        <v>66.8</v>
      </c>
      <c r="Q147" s="139">
        <v>66.8</v>
      </c>
      <c r="R147" s="139">
        <v>66.8</v>
      </c>
      <c r="S147" s="139">
        <v>63.8</v>
      </c>
      <c r="T147" s="139">
        <v>63.8</v>
      </c>
      <c r="U147" s="139">
        <v>63.9</v>
      </c>
      <c r="V147" s="139">
        <v>82.8</v>
      </c>
      <c r="W147" s="139">
        <v>82.8</v>
      </c>
      <c r="X147" s="139">
        <v>78.3</v>
      </c>
      <c r="Y147" s="139">
        <v>78.5</v>
      </c>
      <c r="Z147" s="139">
        <v>81.5</v>
      </c>
      <c r="AA147" s="139">
        <v>81.5</v>
      </c>
      <c r="AB147" s="139">
        <v>80.900000000000006</v>
      </c>
      <c r="AC147" s="139">
        <v>74.900000000000006</v>
      </c>
      <c r="AD147" s="139">
        <v>75.400000000000006</v>
      </c>
      <c r="AE147" s="139">
        <v>74.599999999999994</v>
      </c>
      <c r="AF147" s="139">
        <v>58.6</v>
      </c>
      <c r="AG147" s="140">
        <v>75</v>
      </c>
      <c r="AH147" s="45">
        <f t="shared" si="152"/>
        <v>82.8</v>
      </c>
      <c r="AI147" s="46">
        <f t="shared" si="153"/>
        <v>58.6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65.3</v>
      </c>
      <c r="C148" s="138">
        <v>61.3</v>
      </c>
      <c r="D148" s="138">
        <v>61.3</v>
      </c>
      <c r="E148" s="138">
        <v>60.2</v>
      </c>
      <c r="F148" s="138">
        <v>60.2</v>
      </c>
      <c r="G148" s="142">
        <v>57.8</v>
      </c>
      <c r="H148" s="142">
        <v>57.8</v>
      </c>
      <c r="I148" s="142">
        <v>64.2</v>
      </c>
      <c r="J148" s="142">
        <v>64.2</v>
      </c>
      <c r="K148" s="142">
        <v>64.2</v>
      </c>
      <c r="L148" s="142">
        <v>72.900000000000006</v>
      </c>
      <c r="M148" s="142">
        <v>75.099999999999994</v>
      </c>
      <c r="N148" s="142">
        <v>75.8</v>
      </c>
      <c r="O148" s="142">
        <v>65</v>
      </c>
      <c r="P148" s="142">
        <v>69.2</v>
      </c>
      <c r="Q148" s="142">
        <v>69.2</v>
      </c>
      <c r="R148" s="142">
        <v>69.2</v>
      </c>
      <c r="S148" s="142">
        <v>64.8</v>
      </c>
      <c r="T148" s="142">
        <v>64.8</v>
      </c>
      <c r="U148" s="142">
        <v>65.599999999999994</v>
      </c>
      <c r="V148" s="142">
        <v>78.7</v>
      </c>
      <c r="W148" s="142">
        <v>78.7</v>
      </c>
      <c r="X148" s="142">
        <v>76.7</v>
      </c>
      <c r="Y148" s="142">
        <v>74.3</v>
      </c>
      <c r="Z148" s="142">
        <v>78</v>
      </c>
      <c r="AA148" s="142">
        <v>78</v>
      </c>
      <c r="AB148" s="142">
        <v>80.5</v>
      </c>
      <c r="AC148" s="142">
        <v>73.900000000000006</v>
      </c>
      <c r="AD148" s="142">
        <v>71.8</v>
      </c>
      <c r="AE148" s="142">
        <v>72.2</v>
      </c>
      <c r="AF148" s="142">
        <v>54.6</v>
      </c>
      <c r="AG148" s="140">
        <v>240</v>
      </c>
      <c r="AH148" s="45">
        <f t="shared" si="152"/>
        <v>80.5</v>
      </c>
      <c r="AI148" s="46">
        <f t="shared" si="153"/>
        <v>54.6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-17.600000000000001</v>
      </c>
      <c r="C149" s="138">
        <v>-46.3</v>
      </c>
      <c r="D149" s="138">
        <v>-46.3</v>
      </c>
      <c r="E149" s="138">
        <v>-48.8</v>
      </c>
      <c r="F149" s="138">
        <v>-48.8</v>
      </c>
      <c r="G149" s="142">
        <v>-42.5</v>
      </c>
      <c r="H149" s="142">
        <v>-42.5</v>
      </c>
      <c r="I149" s="142">
        <v>-42.5</v>
      </c>
      <c r="J149" s="142">
        <v>-42.5</v>
      </c>
      <c r="K149" s="142">
        <v>-42.5</v>
      </c>
      <c r="L149" s="142">
        <v>-14.9</v>
      </c>
      <c r="M149" s="142">
        <v>-17.899999999999999</v>
      </c>
      <c r="N149" s="142">
        <v>-14.8</v>
      </c>
      <c r="O149" s="142">
        <v>-0.9</v>
      </c>
      <c r="P149" s="142">
        <v>-1.1000000000000001</v>
      </c>
      <c r="Q149" s="142">
        <v>-1.1000000000000001</v>
      </c>
      <c r="R149" s="142">
        <v>-1.1000000000000001</v>
      </c>
      <c r="S149" s="142">
        <v>-1</v>
      </c>
      <c r="T149" s="142">
        <v>-1</v>
      </c>
      <c r="U149" s="142">
        <v>-0.8</v>
      </c>
      <c r="V149" s="142">
        <v>-15.2</v>
      </c>
      <c r="W149" s="142">
        <v>-15.2</v>
      </c>
      <c r="X149" s="142">
        <v>-11.2</v>
      </c>
      <c r="Y149" s="142">
        <v>-5.2</v>
      </c>
      <c r="Z149" s="142">
        <v>-5.2</v>
      </c>
      <c r="AA149" s="142">
        <v>-5.2</v>
      </c>
      <c r="AB149" s="142">
        <v>-15.3</v>
      </c>
      <c r="AC149" s="142">
        <v>-16.5</v>
      </c>
      <c r="AD149" s="142">
        <v>-23.1</v>
      </c>
      <c r="AE149" s="142">
        <v>-34.9</v>
      </c>
      <c r="AF149" s="142">
        <v>-29.7</v>
      </c>
      <c r="AG149" s="140">
        <v>240</v>
      </c>
      <c r="AH149" s="45">
        <f>MAX(B149:AF149)</f>
        <v>-0.8</v>
      </c>
      <c r="AI149" s="46">
        <f>MIN(B149:AF149)</f>
        <v>-48.8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14.3</v>
      </c>
      <c r="C150" s="138">
        <v>41.6</v>
      </c>
      <c r="D150" s="138">
        <v>41.6</v>
      </c>
      <c r="E150" s="138">
        <v>31.9</v>
      </c>
      <c r="F150" s="138">
        <v>31.9</v>
      </c>
      <c r="G150" s="146">
        <v>29.4</v>
      </c>
      <c r="H150" s="146">
        <v>29.4</v>
      </c>
      <c r="I150" s="146">
        <v>29.4</v>
      </c>
      <c r="J150" s="146">
        <v>29.4</v>
      </c>
      <c r="K150" s="146">
        <v>29.4</v>
      </c>
      <c r="L150" s="146">
        <v>17.8</v>
      </c>
      <c r="M150" s="146">
        <v>16.8</v>
      </c>
      <c r="N150" s="146">
        <v>12.8</v>
      </c>
      <c r="O150" s="146">
        <v>7.6</v>
      </c>
      <c r="P150" s="146">
        <v>9.9</v>
      </c>
      <c r="Q150" s="146">
        <v>9.9</v>
      </c>
      <c r="R150" s="146">
        <v>9.9</v>
      </c>
      <c r="S150" s="146">
        <v>10.3</v>
      </c>
      <c r="T150" s="146">
        <v>10.3</v>
      </c>
      <c r="U150" s="146">
        <v>9.6</v>
      </c>
      <c r="V150" s="146">
        <v>7.5</v>
      </c>
      <c r="W150" s="146">
        <v>7.5</v>
      </c>
      <c r="X150" s="146">
        <v>9</v>
      </c>
      <c r="Y150" s="146">
        <v>7.6</v>
      </c>
      <c r="Z150" s="146">
        <v>7.6</v>
      </c>
      <c r="AA150" s="146">
        <v>7.6</v>
      </c>
      <c r="AB150" s="146">
        <v>19</v>
      </c>
      <c r="AC150" s="146">
        <v>18</v>
      </c>
      <c r="AD150" s="146">
        <v>21.3</v>
      </c>
      <c r="AE150" s="146">
        <v>28.6</v>
      </c>
      <c r="AF150" s="146">
        <v>26</v>
      </c>
      <c r="AG150" s="140"/>
      <c r="AH150" s="45">
        <f>MAX(B150:AF150)</f>
        <v>41.6</v>
      </c>
      <c r="AI150" s="46">
        <f>MIN(B150:AF150)</f>
        <v>7.5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26.3</v>
      </c>
      <c r="C151" s="138">
        <v>7.3</v>
      </c>
      <c r="D151" s="138">
        <v>7.3</v>
      </c>
      <c r="E151" s="138">
        <v>4.9000000000000004</v>
      </c>
      <c r="F151" s="138">
        <v>4.9000000000000004</v>
      </c>
      <c r="G151" s="142">
        <v>12.2</v>
      </c>
      <c r="H151" s="142">
        <v>12.2</v>
      </c>
      <c r="I151" s="142">
        <v>12.2</v>
      </c>
      <c r="J151" s="142">
        <v>12.2</v>
      </c>
      <c r="K151" s="142">
        <v>12.2</v>
      </c>
      <c r="L151" s="142">
        <v>34.6</v>
      </c>
      <c r="M151" s="142">
        <v>28.2</v>
      </c>
      <c r="N151" s="142">
        <v>28.9</v>
      </c>
      <c r="O151" s="142">
        <v>43.3</v>
      </c>
      <c r="P151" s="142">
        <v>42.3</v>
      </c>
      <c r="Q151" s="142">
        <v>42.3</v>
      </c>
      <c r="R151" s="142">
        <v>42.3</v>
      </c>
      <c r="S151" s="142">
        <v>42.41</v>
      </c>
      <c r="T151" s="142">
        <v>42.41</v>
      </c>
      <c r="U151" s="142">
        <v>46</v>
      </c>
      <c r="V151" s="142">
        <v>34.21</v>
      </c>
      <c r="W151" s="142">
        <v>34.21</v>
      </c>
      <c r="X151" s="142">
        <v>35.6</v>
      </c>
      <c r="Y151" s="142">
        <v>38.6</v>
      </c>
      <c r="Z151" s="142">
        <v>38.6</v>
      </c>
      <c r="AA151" s="142">
        <v>38.6</v>
      </c>
      <c r="AB151" s="142">
        <v>36.1</v>
      </c>
      <c r="AC151" s="142">
        <v>36.1</v>
      </c>
      <c r="AD151" s="142">
        <v>29.3</v>
      </c>
      <c r="AE151" s="142">
        <v>21</v>
      </c>
      <c r="AF151" s="142">
        <v>16.899999999999999</v>
      </c>
      <c r="AG151" s="140">
        <v>60</v>
      </c>
      <c r="AH151" s="45">
        <f>MAX(B151:AF151)</f>
        <v>46</v>
      </c>
      <c r="AI151" s="46">
        <f>MIN(B151:AF151)</f>
        <v>4.9000000000000004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70.3</v>
      </c>
      <c r="C152" s="138">
        <v>51.3</v>
      </c>
      <c r="D152" s="138">
        <v>51.3</v>
      </c>
      <c r="E152" s="138">
        <v>-60.8</v>
      </c>
      <c r="F152" s="138">
        <v>-60.8</v>
      </c>
      <c r="G152" s="146">
        <v>-51.6</v>
      </c>
      <c r="H152" s="146">
        <v>-51.6</v>
      </c>
      <c r="I152" s="146">
        <v>-51.6</v>
      </c>
      <c r="J152" s="146">
        <v>-51.6</v>
      </c>
      <c r="K152" s="146">
        <v>-10</v>
      </c>
      <c r="L152" s="146">
        <v>14.8</v>
      </c>
      <c r="M152" s="146">
        <v>13.3</v>
      </c>
      <c r="N152" s="146">
        <v>14.8</v>
      </c>
      <c r="O152" s="146">
        <v>27</v>
      </c>
      <c r="P152" s="146">
        <v>25.1</v>
      </c>
      <c r="Q152" s="146">
        <v>25.1</v>
      </c>
      <c r="R152" s="146">
        <v>25.1</v>
      </c>
      <c r="S152" s="146">
        <v>-1.3</v>
      </c>
      <c r="T152" s="146">
        <v>-0.6</v>
      </c>
      <c r="U152" s="146">
        <v>-0.6</v>
      </c>
      <c r="V152" s="146">
        <v>-1.4</v>
      </c>
      <c r="W152" s="146">
        <v>-1.4</v>
      </c>
      <c r="X152" s="146">
        <v>-10.6</v>
      </c>
      <c r="Y152" s="146">
        <v>-25.8</v>
      </c>
      <c r="Z152" s="146">
        <v>-25.8</v>
      </c>
      <c r="AA152" s="146">
        <v>-25.8</v>
      </c>
      <c r="AB152" s="146">
        <v>-16.2</v>
      </c>
      <c r="AC152" s="146">
        <v>-38.6</v>
      </c>
      <c r="AD152" s="146">
        <v>-54.5</v>
      </c>
      <c r="AE152" s="146">
        <v>-65.099999999999994</v>
      </c>
      <c r="AF152" s="146">
        <v>-59.1</v>
      </c>
      <c r="AG152" s="151">
        <v>120</v>
      </c>
      <c r="AH152" s="45">
        <f>MAX(B152:AF152)</f>
        <v>70.3</v>
      </c>
      <c r="AI152" s="46">
        <f>MIN(B152:AF152)</f>
        <v>-65.099999999999994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60.9</v>
      </c>
      <c r="C153" s="138">
        <v>53.3</v>
      </c>
      <c r="D153" s="138">
        <v>53.3</v>
      </c>
      <c r="E153" s="138">
        <v>47.3</v>
      </c>
      <c r="F153" s="138">
        <v>47.3</v>
      </c>
      <c r="G153" s="146">
        <v>54.5</v>
      </c>
      <c r="H153" s="146">
        <v>54.5</v>
      </c>
      <c r="I153" s="146">
        <v>54.5</v>
      </c>
      <c r="J153" s="146">
        <v>54.5</v>
      </c>
      <c r="K153" s="146">
        <v>80</v>
      </c>
      <c r="L153" s="146">
        <v>101</v>
      </c>
      <c r="M153" s="146">
        <v>98.8</v>
      </c>
      <c r="N153" s="146">
        <v>95</v>
      </c>
      <c r="O153" s="146">
        <v>100.8</v>
      </c>
      <c r="P153" s="146">
        <v>100.6</v>
      </c>
      <c r="Q153" s="146">
        <v>100.6</v>
      </c>
      <c r="R153" s="146">
        <v>100.6</v>
      </c>
      <c r="S153" s="146">
        <v>89.1</v>
      </c>
      <c r="T153" s="146">
        <v>90.2</v>
      </c>
      <c r="U153" s="146">
        <v>90.2</v>
      </c>
      <c r="V153" s="146">
        <v>95.8</v>
      </c>
      <c r="W153" s="146">
        <v>95.8</v>
      </c>
      <c r="X153" s="146">
        <v>89.5</v>
      </c>
      <c r="Y153" s="146">
        <v>106.5</v>
      </c>
      <c r="Z153" s="146">
        <v>106.5</v>
      </c>
      <c r="AA153" s="146">
        <v>106.5</v>
      </c>
      <c r="AB153" s="146">
        <v>83.5</v>
      </c>
      <c r="AC153" s="146">
        <v>72.400000000000006</v>
      </c>
      <c r="AD153" s="146">
        <v>63.8</v>
      </c>
      <c r="AE153" s="146">
        <v>49.9</v>
      </c>
      <c r="AF153" s="146">
        <v>49.8</v>
      </c>
      <c r="AG153" s="151"/>
      <c r="AH153" s="45">
        <f>MAX(B153:AF153)</f>
        <v>106.5</v>
      </c>
      <c r="AI153" s="46">
        <f>MIN(B153:AF153)</f>
        <v>47.3</v>
      </c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-46.3</v>
      </c>
      <c r="C154" s="138">
        <v>-17.3</v>
      </c>
      <c r="D154" s="138">
        <v>-17.3</v>
      </c>
      <c r="E154" s="138">
        <v>-16.7</v>
      </c>
      <c r="F154" s="138">
        <v>-16.7</v>
      </c>
      <c r="G154" s="146">
        <v>-17.399999999999999</v>
      </c>
      <c r="H154" s="146">
        <v>-17.399999999999999</v>
      </c>
      <c r="I154" s="146">
        <v>-17.399999999999999</v>
      </c>
      <c r="J154" s="146">
        <v>-17.399999999999999</v>
      </c>
      <c r="K154" s="146">
        <v>-17.399999999999999</v>
      </c>
      <c r="L154" s="146">
        <v>-57.7</v>
      </c>
      <c r="M154" s="146">
        <v>-57.5</v>
      </c>
      <c r="N154" s="146">
        <v>-55.3</v>
      </c>
      <c r="O154" s="146">
        <v>-36.700000000000003</v>
      </c>
      <c r="P154" s="146">
        <v>-36.9</v>
      </c>
      <c r="Q154" s="146">
        <v>-36.9</v>
      </c>
      <c r="R154" s="146">
        <v>-36.9</v>
      </c>
      <c r="S154" s="146">
        <v>-34.6</v>
      </c>
      <c r="T154" s="146">
        <v>-35.200000000000003</v>
      </c>
      <c r="U154" s="146">
        <v>-35.200000000000003</v>
      </c>
      <c r="V154" s="146">
        <v>-39.22</v>
      </c>
      <c r="W154" s="146">
        <v>-39.22</v>
      </c>
      <c r="X154" s="146">
        <v>-39.200000000000003</v>
      </c>
      <c r="Y154" s="146">
        <v>-41.5</v>
      </c>
      <c r="Z154" s="146">
        <v>-41.5</v>
      </c>
      <c r="AA154" s="146">
        <v>-41.5</v>
      </c>
      <c r="AB154" s="146">
        <v>-59.8</v>
      </c>
      <c r="AC154" s="146">
        <v>-53.7</v>
      </c>
      <c r="AD154" s="146">
        <v>-49.77</v>
      </c>
      <c r="AE154" s="146">
        <v>-41.7</v>
      </c>
      <c r="AF154" s="146">
        <v>-22.3</v>
      </c>
      <c r="AG154" s="151"/>
      <c r="AH154" s="45">
        <f>MAX(B154:AF154)</f>
        <v>-16.7</v>
      </c>
      <c r="AI154" s="46">
        <f>MIN(B154:AF154)</f>
        <v>-59.8</v>
      </c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-15.6</v>
      </c>
      <c r="C155" s="138">
        <v>21.3</v>
      </c>
      <c r="D155" s="138">
        <v>21.3</v>
      </c>
      <c r="E155" s="138">
        <v>29</v>
      </c>
      <c r="F155" s="138">
        <v>29</v>
      </c>
      <c r="G155" s="146">
        <v>19.399999999999999</v>
      </c>
      <c r="H155" s="146">
        <v>19.399999999999999</v>
      </c>
      <c r="I155" s="146">
        <v>19.399999999999999</v>
      </c>
      <c r="J155" s="146">
        <v>19.399999999999999</v>
      </c>
      <c r="K155" s="146">
        <v>19.399999999999999</v>
      </c>
      <c r="L155" s="146">
        <v>-2.7</v>
      </c>
      <c r="M155" s="146">
        <v>-5.4</v>
      </c>
      <c r="N155" s="146">
        <v>-39.1</v>
      </c>
      <c r="O155" s="146">
        <v>-83.6</v>
      </c>
      <c r="P155" s="146">
        <v>-54.8</v>
      </c>
      <c r="Q155" s="146">
        <v>-54.8</v>
      </c>
      <c r="R155" s="146">
        <v>-54.8</v>
      </c>
      <c r="S155" s="146">
        <v>-50.8</v>
      </c>
      <c r="T155" s="146">
        <v>-47.6</v>
      </c>
      <c r="U155" s="146">
        <v>-47.6</v>
      </c>
      <c r="V155" s="146">
        <v>-17</v>
      </c>
      <c r="W155" s="146">
        <v>-17</v>
      </c>
      <c r="X155" s="146">
        <v>-23</v>
      </c>
      <c r="Y155" s="146">
        <v>-32</v>
      </c>
      <c r="Z155" s="146">
        <v>-32</v>
      </c>
      <c r="AA155" s="146">
        <v>-32</v>
      </c>
      <c r="AB155" s="146">
        <v>2.7</v>
      </c>
      <c r="AC155" s="146">
        <v>-5</v>
      </c>
      <c r="AD155" s="146">
        <v>-16.5</v>
      </c>
      <c r="AE155" s="146">
        <v>26.1</v>
      </c>
      <c r="AF155" s="146">
        <v>-20.6</v>
      </c>
      <c r="AG155" s="151"/>
      <c r="AH155" s="45">
        <f>MAX(B155:AF155)</f>
        <v>29</v>
      </c>
      <c r="AI155" s="46">
        <f>MIN(B155:AF155)</f>
        <v>-83.6</v>
      </c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-398.6</v>
      </c>
      <c r="C156" s="138">
        <v>-398.8</v>
      </c>
      <c r="D156" s="138">
        <v>-398.8</v>
      </c>
      <c r="E156" s="138">
        <v>-403</v>
      </c>
      <c r="F156" s="138">
        <v>-403</v>
      </c>
      <c r="G156" s="146">
        <v>-407.3</v>
      </c>
      <c r="H156" s="146">
        <v>-407.3</v>
      </c>
      <c r="I156" s="146">
        <v>-407.3</v>
      </c>
      <c r="J156" s="146">
        <v>-407.3</v>
      </c>
      <c r="K156" s="146">
        <v>-407.3</v>
      </c>
      <c r="L156" s="146">
        <v>-412.6</v>
      </c>
      <c r="M156" s="146">
        <v>-416.5</v>
      </c>
      <c r="N156" s="146">
        <v>-407.4</v>
      </c>
      <c r="O156" s="146">
        <v>-365.8</v>
      </c>
      <c r="P156" s="146">
        <v>-366.8</v>
      </c>
      <c r="Q156" s="146">
        <v>-366.8</v>
      </c>
      <c r="R156" s="146">
        <v>-366.8</v>
      </c>
      <c r="S156" s="146">
        <v>-401.2</v>
      </c>
      <c r="T156" s="146">
        <v>-409</v>
      </c>
      <c r="U156" s="146">
        <v>-409</v>
      </c>
      <c r="V156" s="146">
        <v>-406.1</v>
      </c>
      <c r="W156" s="146">
        <v>-406.1</v>
      </c>
      <c r="X156" s="146">
        <v>-412.9</v>
      </c>
      <c r="Y156" s="146">
        <v>-395</v>
      </c>
      <c r="Z156" s="146">
        <v>-418</v>
      </c>
      <c r="AA156" s="146">
        <v>-418</v>
      </c>
      <c r="AB156" s="146">
        <v>-421.3</v>
      </c>
      <c r="AC156" s="146">
        <v>-424.5</v>
      </c>
      <c r="AD156" s="146">
        <v>-424.7</v>
      </c>
      <c r="AE156" s="146">
        <v>-426.5</v>
      </c>
      <c r="AF156" s="146">
        <v>-421.5</v>
      </c>
      <c r="AG156" s="151"/>
      <c r="AH156" s="45">
        <f t="shared" ref="AH156:AH168" si="154">MAX(B156:AF156)</f>
        <v>-365.8</v>
      </c>
      <c r="AI156" s="46">
        <f t="shared" ref="AI156:AI168" si="155">MIN(B156:AF156)</f>
        <v>-426.5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95.6</v>
      </c>
      <c r="C157" s="138">
        <v>96</v>
      </c>
      <c r="D157" s="138">
        <v>96</v>
      </c>
      <c r="E157" s="138">
        <v>92</v>
      </c>
      <c r="F157" s="138">
        <v>92</v>
      </c>
      <c r="G157" s="146">
        <v>106.5</v>
      </c>
      <c r="H157" s="146">
        <v>106.5</v>
      </c>
      <c r="I157" s="146">
        <v>106.5</v>
      </c>
      <c r="J157" s="146">
        <v>106.5</v>
      </c>
      <c r="K157" s="146">
        <v>106.5</v>
      </c>
      <c r="L157" s="146">
        <v>102.6</v>
      </c>
      <c r="M157" s="146">
        <v>79</v>
      </c>
      <c r="N157" s="146">
        <v>98.5</v>
      </c>
      <c r="O157" s="146">
        <v>97.7</v>
      </c>
      <c r="P157" s="146">
        <v>93.2</v>
      </c>
      <c r="Q157" s="146">
        <v>93.2</v>
      </c>
      <c r="R157" s="146">
        <v>93.2</v>
      </c>
      <c r="S157" s="146">
        <v>94.2</v>
      </c>
      <c r="T157" s="146">
        <v>95.5</v>
      </c>
      <c r="U157" s="146">
        <v>95.5</v>
      </c>
      <c r="V157" s="146">
        <v>95.3</v>
      </c>
      <c r="W157" s="146">
        <v>95.3</v>
      </c>
      <c r="X157" s="146">
        <v>92.8</v>
      </c>
      <c r="Y157" s="146">
        <v>88.8</v>
      </c>
      <c r="Z157" s="146">
        <v>88.8</v>
      </c>
      <c r="AA157" s="146">
        <v>88.8</v>
      </c>
      <c r="AB157" s="146">
        <v>85</v>
      </c>
      <c r="AC157" s="146">
        <v>77.2</v>
      </c>
      <c r="AD157" s="146">
        <v>74.900000000000006</v>
      </c>
      <c r="AE157" s="146">
        <v>81.2</v>
      </c>
      <c r="AF157" s="146">
        <v>61.9</v>
      </c>
      <c r="AG157" s="151"/>
      <c r="AH157" s="45">
        <f t="shared" si="154"/>
        <v>106.5</v>
      </c>
      <c r="AI157" s="46">
        <f t="shared" si="155"/>
        <v>61.9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-18.3</v>
      </c>
      <c r="C158" s="138">
        <v>-4.3</v>
      </c>
      <c r="D158" s="138">
        <v>-4.3</v>
      </c>
      <c r="E158" s="138">
        <v>-7.9</v>
      </c>
      <c r="F158" s="138">
        <v>-7.9</v>
      </c>
      <c r="G158" s="146">
        <v>-16.5</v>
      </c>
      <c r="H158" s="146">
        <v>-16.5</v>
      </c>
      <c r="I158" s="146">
        <v>-16.5</v>
      </c>
      <c r="J158" s="146">
        <v>-16.5</v>
      </c>
      <c r="K158" s="146">
        <v>-16.5</v>
      </c>
      <c r="L158" s="146">
        <v>-38.200000000000003</v>
      </c>
      <c r="M158" s="146">
        <v>-41</v>
      </c>
      <c r="N158" s="146">
        <v>-42.8</v>
      </c>
      <c r="O158" s="146">
        <v>-51</v>
      </c>
      <c r="P158" s="146">
        <v>-49.2</v>
      </c>
      <c r="Q158" s="146">
        <v>-49.2</v>
      </c>
      <c r="R158" s="146">
        <v>-49.2</v>
      </c>
      <c r="S158" s="146">
        <v>-30.65</v>
      </c>
      <c r="T158" s="146">
        <v>-17.5</v>
      </c>
      <c r="U158" s="146">
        <v>-17.5</v>
      </c>
      <c r="V158" s="146">
        <v>-29.2</v>
      </c>
      <c r="W158" s="146">
        <v>-29.2</v>
      </c>
      <c r="X158" s="146">
        <v>-28.3</v>
      </c>
      <c r="Y158" s="146">
        <v>-27</v>
      </c>
      <c r="Z158" s="146">
        <v>-27</v>
      </c>
      <c r="AA158" s="146">
        <v>-27</v>
      </c>
      <c r="AB158" s="146">
        <v>-5.2</v>
      </c>
      <c r="AC158" s="146">
        <v>-6.2</v>
      </c>
      <c r="AD158" s="146">
        <v>-1.6</v>
      </c>
      <c r="AE158" s="146">
        <v>-1.9</v>
      </c>
      <c r="AF158" s="146">
        <v>-9</v>
      </c>
      <c r="AG158" s="140"/>
      <c r="AH158" s="45">
        <f t="shared" si="154"/>
        <v>-1.6</v>
      </c>
      <c r="AI158" s="46">
        <f t="shared" si="155"/>
        <v>-51</v>
      </c>
      <c r="AM158" s="152"/>
      <c r="AN158" s="49"/>
      <c r="AO158" s="152"/>
    </row>
    <row r="159" spans="1:41" ht="15.75" thickBot="1" x14ac:dyDescent="0.3">
      <c r="A159" s="141" t="s">
        <v>120</v>
      </c>
      <c r="B159" s="138"/>
      <c r="C159" s="138"/>
      <c r="D159" s="138"/>
      <c r="E159" s="138"/>
      <c r="F159" s="138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154"/>
        <v>0</v>
      </c>
      <c r="AI159" s="46">
        <f t="shared" si="155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/>
      <c r="C160" s="138"/>
      <c r="D160" s="138"/>
      <c r="E160" s="138"/>
      <c r="F160" s="138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154"/>
        <v>0</v>
      </c>
      <c r="AI160" s="46">
        <f t="shared" si="155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38"/>
      <c r="E161" s="138"/>
      <c r="F161" s="138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154"/>
        <v>0</v>
      </c>
      <c r="AI161" s="46">
        <f t="shared" si="155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49"/>
      <c r="AH162" s="45">
        <f t="shared" si="154"/>
        <v>0</v>
      </c>
      <c r="AI162" s="46">
        <f t="shared" si="155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3"/>
      <c r="AH163" s="45">
        <f t="shared" si="154"/>
        <v>0</v>
      </c>
      <c r="AI163" s="46">
        <f t="shared" si="155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3"/>
      <c r="AH164" s="45">
        <f t="shared" si="154"/>
        <v>0</v>
      </c>
      <c r="AI164" s="46">
        <f t="shared" si="155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3"/>
      <c r="AH165" s="45">
        <f t="shared" si="154"/>
        <v>0</v>
      </c>
      <c r="AI165" s="46">
        <f t="shared" si="155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3"/>
      <c r="AH166" s="45">
        <f t="shared" si="154"/>
        <v>0</v>
      </c>
      <c r="AI166" s="46">
        <f t="shared" si="155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3"/>
      <c r="AH167" s="45">
        <f t="shared" si="154"/>
        <v>0</v>
      </c>
      <c r="AI167" s="46">
        <f t="shared" si="155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4"/>
      <c r="AH168" s="45">
        <f t="shared" si="154"/>
        <v>0</v>
      </c>
      <c r="AI168" s="46">
        <f t="shared" si="155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" si="156">(SUMPRODUCT((B11:B77&lt;&gt;0)*(B11:B77&lt;$AG$11:$AG$77)*($AG$11:$AG$77-B11:B77)))*0.8</f>
        <v>123.55200000000002</v>
      </c>
      <c r="C169" s="171">
        <f t="shared" ref="B169:AF169" si="157">(SUMPRODUCT((C11:C77&lt;&gt;0)*(C11:C77&lt;$AG$11:$AG$77)*($AG$11:$AG$77-C11:C77)))*0.8</f>
        <v>199.71200000000005</v>
      </c>
      <c r="D169" s="171">
        <f t="shared" si="157"/>
        <v>235.63600000000002</v>
      </c>
      <c r="E169" s="171">
        <f t="shared" ref="E169" si="158">(SUMPRODUCT((E11:E77&lt;&gt;0)*(E11:E77&lt;$AG$11:$AG$77)*($AG$11:$AG$77-E11:E77)))*0.8</f>
        <v>240.51600000000005</v>
      </c>
      <c r="F169" s="171">
        <f t="shared" si="157"/>
        <v>240.51600000000005</v>
      </c>
      <c r="G169" s="171">
        <f t="shared" si="157"/>
        <v>240.51600000000005</v>
      </c>
      <c r="H169" s="171">
        <f t="shared" si="157"/>
        <v>240.51600000000005</v>
      </c>
      <c r="I169" s="171">
        <f t="shared" si="157"/>
        <v>240.51600000000005</v>
      </c>
      <c r="J169" s="171">
        <f t="shared" si="157"/>
        <v>171.23600000000005</v>
      </c>
      <c r="K169" s="171">
        <f t="shared" si="157"/>
        <v>166.43600000000004</v>
      </c>
      <c r="L169" s="171">
        <f t="shared" si="157"/>
        <v>148.46400000000003</v>
      </c>
      <c r="M169" s="171">
        <f t="shared" si="157"/>
        <v>143.744</v>
      </c>
      <c r="N169" s="171">
        <f t="shared" si="157"/>
        <v>143.744</v>
      </c>
      <c r="O169" s="171">
        <f t="shared" si="157"/>
        <v>136.06399999999999</v>
      </c>
      <c r="P169" s="171">
        <f t="shared" si="157"/>
        <v>136.06399999999999</v>
      </c>
      <c r="Q169" s="171">
        <f t="shared" si="157"/>
        <v>136.06399999999999</v>
      </c>
      <c r="R169" s="171">
        <f t="shared" si="157"/>
        <v>148.67600000000002</v>
      </c>
      <c r="S169" s="171">
        <f t="shared" si="157"/>
        <v>153.876</v>
      </c>
      <c r="T169" s="171">
        <f t="shared" si="157"/>
        <v>153.876</v>
      </c>
      <c r="U169" s="171">
        <f t="shared" si="157"/>
        <v>153.876</v>
      </c>
      <c r="V169" s="171">
        <f t="shared" si="157"/>
        <v>153.876</v>
      </c>
      <c r="W169" s="171">
        <f t="shared" si="157"/>
        <v>153.876</v>
      </c>
      <c r="X169" s="171">
        <f t="shared" si="157"/>
        <v>153.316</v>
      </c>
      <c r="Y169" s="171">
        <f t="shared" si="157"/>
        <v>153.316</v>
      </c>
      <c r="Z169" s="171">
        <f t="shared" si="157"/>
        <v>105.66400000000002</v>
      </c>
      <c r="AA169" s="171">
        <f t="shared" si="157"/>
        <v>105.66400000000002</v>
      </c>
      <c r="AB169" s="171">
        <f t="shared" si="157"/>
        <v>105.66400000000002</v>
      </c>
      <c r="AC169" s="171">
        <f t="shared" si="157"/>
        <v>105.66400000000002</v>
      </c>
      <c r="AD169" s="171">
        <f t="shared" ref="AD169:AE169" si="159">(SUMPRODUCT((AD11:AD77&lt;&gt;0)*(AD11:AD77&lt;$AG$11:$AG$77)*($AG$11:$AG$77-AD11:AD77)))*0.8</f>
        <v>105.66400000000002</v>
      </c>
      <c r="AE169" s="171">
        <f t="shared" si="159"/>
        <v>154.03599999999997</v>
      </c>
      <c r="AF169" s="171">
        <f t="shared" ref="AF169" si="160">(SUMPRODUCT((AF11:AF77&lt;&gt;0)*(AF11:AF77&lt;$AG$11:$AG$77)*($AG$11:$AG$77-AF11:AF77)))*0.8</f>
        <v>167.23599999999999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161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969.995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936.89499999999998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930.29500000000007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946.29500000000007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954.29500000000007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993.89499999999998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993.89499999999998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994.09500000000003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920.495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914.495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874.23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799.63000000000011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799.63000000000011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949.53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950.33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950.33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876.29500000000007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872.79500000000007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872.79500000000007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872.79500000000007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831.69500000000005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831.69500000000005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830.19499999999994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830.19499999999994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731.93000000000006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731.93000000000006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731.93000000000006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731.93000000000006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738.03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796.99499999999989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932.49499999999989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161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161"/>
        <v>0</v>
      </c>
    </row>
    <row r="172" spans="1:41" x14ac:dyDescent="0.25">
      <c r="A172" s="110" t="s">
        <v>139</v>
      </c>
      <c r="B172" s="181" t="str">
        <f t="shared" ref="B172:B177" si="162">A172</f>
        <v>PANAUTI(2.4)</v>
      </c>
      <c r="C172" s="181" t="str">
        <f t="shared" ref="C172:R177" si="163">B172</f>
        <v>PANAUTI(2.4)</v>
      </c>
      <c r="D172" s="181" t="str">
        <f t="shared" si="163"/>
        <v>PANAUTI(2.4)</v>
      </c>
      <c r="E172" s="181" t="str">
        <f t="shared" si="163"/>
        <v>PANAUTI(2.4)</v>
      </c>
      <c r="F172" s="181" t="str">
        <f t="shared" si="163"/>
        <v>PANAUTI(2.4)</v>
      </c>
      <c r="G172" s="181" t="str">
        <f t="shared" si="163"/>
        <v>PANAUTI(2.4)</v>
      </c>
      <c r="H172" s="181" t="str">
        <f t="shared" si="163"/>
        <v>PANAUTI(2.4)</v>
      </c>
      <c r="I172" s="181" t="str">
        <f t="shared" si="163"/>
        <v>PANAUTI(2.4)</v>
      </c>
      <c r="J172" s="181" t="str">
        <f t="shared" si="163"/>
        <v>PANAUTI(2.4)</v>
      </c>
      <c r="K172" s="181" t="str">
        <f t="shared" si="163"/>
        <v>PANAUTI(2.4)</v>
      </c>
      <c r="L172" s="181" t="str">
        <f t="shared" si="163"/>
        <v>PANAUTI(2.4)</v>
      </c>
      <c r="M172" s="181" t="str">
        <f t="shared" si="163"/>
        <v>PANAUTI(2.4)</v>
      </c>
      <c r="N172" s="181" t="str">
        <f t="shared" si="163"/>
        <v>PANAUTI(2.4)</v>
      </c>
      <c r="O172" s="181" t="str">
        <f t="shared" si="163"/>
        <v>PANAUTI(2.4)</v>
      </c>
      <c r="P172" s="181" t="str">
        <f t="shared" si="163"/>
        <v>PANAUTI(2.4)</v>
      </c>
      <c r="Q172" s="181" t="str">
        <f t="shared" si="163"/>
        <v>PANAUTI(2.4)</v>
      </c>
      <c r="R172" s="181" t="str">
        <f t="shared" si="163"/>
        <v>PANAUTI(2.4)</v>
      </c>
      <c r="S172" s="181" t="str">
        <f t="shared" ref="S172:AF177" si="164">R172</f>
        <v>PANAUTI(2.4)</v>
      </c>
      <c r="T172" s="181" t="str">
        <f t="shared" si="164"/>
        <v>PANAUTI(2.4)</v>
      </c>
      <c r="U172" s="181" t="str">
        <f t="shared" si="164"/>
        <v>PANAUTI(2.4)</v>
      </c>
      <c r="V172" s="181" t="str">
        <f t="shared" si="164"/>
        <v>PANAUTI(2.4)</v>
      </c>
      <c r="W172" s="181" t="str">
        <f t="shared" si="164"/>
        <v>PANAUTI(2.4)</v>
      </c>
      <c r="X172" s="181" t="str">
        <f t="shared" si="164"/>
        <v>PANAUTI(2.4)</v>
      </c>
      <c r="Y172" s="181" t="str">
        <f t="shared" si="164"/>
        <v>PANAUTI(2.4)</v>
      </c>
      <c r="Z172" s="181" t="str">
        <f t="shared" si="164"/>
        <v>PANAUTI(2.4)</v>
      </c>
      <c r="AA172" s="181" t="str">
        <f t="shared" si="164"/>
        <v>PANAUTI(2.4)</v>
      </c>
      <c r="AB172" s="181" t="str">
        <f t="shared" si="164"/>
        <v>PANAUTI(2.4)</v>
      </c>
      <c r="AC172" s="181" t="str">
        <f t="shared" si="164"/>
        <v>PANAUTI(2.4)</v>
      </c>
      <c r="AD172" s="181" t="str">
        <f t="shared" si="164"/>
        <v>PANAUTI(2.4)</v>
      </c>
      <c r="AE172" s="181" t="str">
        <f t="shared" si="164"/>
        <v>PANAUTI(2.4)</v>
      </c>
      <c r="AF172" s="181" t="str">
        <f t="shared" si="164"/>
        <v>PANAUTI(2.4)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165">AN$168*AM172</f>
        <v>28</v>
      </c>
      <c r="AO172" s="134">
        <f t="shared" si="161"/>
        <v>0</v>
      </c>
    </row>
    <row r="173" spans="1:41" x14ac:dyDescent="0.25">
      <c r="A173" s="113" t="s">
        <v>141</v>
      </c>
      <c r="B173" s="183" t="str">
        <f t="shared" si="162"/>
        <v>TATOPANI(2)</v>
      </c>
      <c r="C173" s="183" t="str">
        <f t="shared" si="163"/>
        <v>TATOPANI(2)</v>
      </c>
      <c r="D173" s="183" t="str">
        <f t="shared" si="163"/>
        <v>TATOPANI(2)</v>
      </c>
      <c r="E173" s="183" t="str">
        <f t="shared" si="163"/>
        <v>TATOPANI(2)</v>
      </c>
      <c r="F173" s="183" t="str">
        <f t="shared" si="163"/>
        <v>TATOPANI(2)</v>
      </c>
      <c r="G173" s="183" t="str">
        <f t="shared" si="163"/>
        <v>TATOPANI(2)</v>
      </c>
      <c r="H173" s="183" t="str">
        <f t="shared" si="163"/>
        <v>TATOPANI(2)</v>
      </c>
      <c r="I173" s="183" t="str">
        <f t="shared" si="163"/>
        <v>TATOPANI(2)</v>
      </c>
      <c r="J173" s="183" t="str">
        <f t="shared" si="163"/>
        <v>TATOPANI(2)</v>
      </c>
      <c r="K173" s="183" t="str">
        <f t="shared" si="163"/>
        <v>TATOPANI(2)</v>
      </c>
      <c r="L173" s="183" t="str">
        <f t="shared" si="163"/>
        <v>TATOPANI(2)</v>
      </c>
      <c r="M173" s="183" t="str">
        <f t="shared" si="163"/>
        <v>TATOPANI(2)</v>
      </c>
      <c r="N173" s="183" t="str">
        <f t="shared" si="163"/>
        <v>TATOPANI(2)</v>
      </c>
      <c r="O173" s="183" t="str">
        <f t="shared" si="163"/>
        <v>TATOPANI(2)</v>
      </c>
      <c r="P173" s="183" t="str">
        <f t="shared" si="163"/>
        <v>TATOPANI(2)</v>
      </c>
      <c r="Q173" s="183" t="str">
        <f t="shared" si="163"/>
        <v>TATOPANI(2)</v>
      </c>
      <c r="R173" s="183" t="str">
        <f t="shared" si="163"/>
        <v>TATOPANI(2)</v>
      </c>
      <c r="S173" s="183" t="str">
        <f t="shared" si="164"/>
        <v>TATOPANI(2)</v>
      </c>
      <c r="T173" s="183" t="str">
        <f t="shared" si="164"/>
        <v>TATOPANI(2)</v>
      </c>
      <c r="U173" s="183" t="str">
        <f t="shared" si="164"/>
        <v>TATOPANI(2)</v>
      </c>
      <c r="V173" s="183" t="str">
        <f t="shared" si="164"/>
        <v>TATOPANI(2)</v>
      </c>
      <c r="W173" s="183" t="str">
        <f t="shared" si="164"/>
        <v>TATOPANI(2)</v>
      </c>
      <c r="X173" s="183" t="str">
        <f t="shared" si="164"/>
        <v>TATOPANI(2)</v>
      </c>
      <c r="Y173" s="183" t="str">
        <f t="shared" si="164"/>
        <v>TATOPANI(2)</v>
      </c>
      <c r="Z173" s="183" t="str">
        <f t="shared" si="164"/>
        <v>TATOPANI(2)</v>
      </c>
      <c r="AA173" s="183" t="str">
        <f t="shared" si="164"/>
        <v>TATOPANI(2)</v>
      </c>
      <c r="AB173" s="183" t="str">
        <f t="shared" si="164"/>
        <v>TATOPANI(2)</v>
      </c>
      <c r="AC173" s="183" t="str">
        <f t="shared" si="164"/>
        <v>TATOPANI(2)</v>
      </c>
      <c r="AD173" s="183" t="str">
        <f t="shared" si="164"/>
        <v>TATOPANI(2)</v>
      </c>
      <c r="AE173" s="183" t="str">
        <f t="shared" si="164"/>
        <v>TATOPANI(2)</v>
      </c>
      <c r="AF173" s="183" t="str">
        <f t="shared" si="164"/>
        <v>TATOPANI(2)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165"/>
        <v>60</v>
      </c>
      <c r="AO173" s="136">
        <f t="shared" si="161"/>
        <v>0</v>
      </c>
    </row>
    <row r="174" spans="1:41" x14ac:dyDescent="0.25">
      <c r="A174" s="113" t="s">
        <v>143</v>
      </c>
      <c r="B174" s="183" t="str">
        <f t="shared" si="162"/>
        <v>SETI(1.5)</v>
      </c>
      <c r="C174" s="183" t="str">
        <f t="shared" si="163"/>
        <v>SETI(1.5)</v>
      </c>
      <c r="D174" s="183" t="str">
        <f t="shared" si="163"/>
        <v>SETI(1.5)</v>
      </c>
      <c r="E174" s="183" t="str">
        <f t="shared" si="163"/>
        <v>SETI(1.5)</v>
      </c>
      <c r="F174" s="183" t="str">
        <f t="shared" si="163"/>
        <v>SETI(1.5)</v>
      </c>
      <c r="G174" s="183" t="str">
        <f t="shared" si="163"/>
        <v>SETI(1.5)</v>
      </c>
      <c r="H174" s="183" t="str">
        <f t="shared" si="163"/>
        <v>SETI(1.5)</v>
      </c>
      <c r="I174" s="183" t="str">
        <f t="shared" si="163"/>
        <v>SETI(1.5)</v>
      </c>
      <c r="J174" s="183" t="str">
        <f t="shared" si="163"/>
        <v>SETI(1.5)</v>
      </c>
      <c r="K174" s="183" t="str">
        <f t="shared" si="163"/>
        <v>SETI(1.5)</v>
      </c>
      <c r="L174" s="183" t="str">
        <f t="shared" si="163"/>
        <v>SETI(1.5)</v>
      </c>
      <c r="M174" s="183" t="str">
        <f t="shared" si="163"/>
        <v>SETI(1.5)</v>
      </c>
      <c r="N174" s="183" t="str">
        <f t="shared" si="163"/>
        <v>SETI(1.5)</v>
      </c>
      <c r="O174" s="183" t="str">
        <f t="shared" si="163"/>
        <v>SETI(1.5)</v>
      </c>
      <c r="P174" s="183" t="str">
        <f t="shared" si="163"/>
        <v>SETI(1.5)</v>
      </c>
      <c r="Q174" s="183" t="str">
        <f t="shared" si="163"/>
        <v>SETI(1.5)</v>
      </c>
      <c r="R174" s="183" t="str">
        <f t="shared" si="163"/>
        <v>SETI(1.5)</v>
      </c>
      <c r="S174" s="183" t="str">
        <f t="shared" si="164"/>
        <v>SETI(1.5)</v>
      </c>
      <c r="T174" s="183" t="str">
        <f t="shared" si="164"/>
        <v>SETI(1.5)</v>
      </c>
      <c r="U174" s="183" t="str">
        <f t="shared" si="164"/>
        <v>SETI(1.5)</v>
      </c>
      <c r="V174" s="183" t="str">
        <f t="shared" si="164"/>
        <v>SETI(1.5)</v>
      </c>
      <c r="W174" s="183" t="str">
        <f t="shared" si="164"/>
        <v>SETI(1.5)</v>
      </c>
      <c r="X174" s="183" t="str">
        <f t="shared" si="164"/>
        <v>SETI(1.5)</v>
      </c>
      <c r="Y174" s="183" t="str">
        <f t="shared" si="164"/>
        <v>SETI(1.5)</v>
      </c>
      <c r="Z174" s="183" t="str">
        <f t="shared" si="164"/>
        <v>SETI(1.5)</v>
      </c>
      <c r="AA174" s="183" t="str">
        <f t="shared" si="164"/>
        <v>SETI(1.5)</v>
      </c>
      <c r="AB174" s="183" t="str">
        <f t="shared" si="164"/>
        <v>SETI(1.5)</v>
      </c>
      <c r="AC174" s="183" t="str">
        <f t="shared" si="164"/>
        <v>SETI(1.5)</v>
      </c>
      <c r="AD174" s="183" t="str">
        <f t="shared" si="164"/>
        <v>SETI(1.5)</v>
      </c>
      <c r="AE174" s="183" t="str">
        <f t="shared" si="164"/>
        <v>SETI(1.5)</v>
      </c>
      <c r="AF174" s="183" t="str">
        <f t="shared" si="164"/>
        <v>SETI(1.5)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165"/>
        <v>12</v>
      </c>
      <c r="AO174" s="136">
        <f t="shared" si="161"/>
        <v>0</v>
      </c>
    </row>
    <row r="175" spans="1:41" x14ac:dyDescent="0.25">
      <c r="A175" s="113" t="s">
        <v>145</v>
      </c>
      <c r="B175" s="183" t="str">
        <f t="shared" si="162"/>
        <v>FEWA(1)</v>
      </c>
      <c r="C175" s="183" t="str">
        <f t="shared" si="163"/>
        <v>FEWA(1)</v>
      </c>
      <c r="D175" s="183" t="str">
        <f t="shared" si="163"/>
        <v>FEWA(1)</v>
      </c>
      <c r="E175" s="183" t="str">
        <f t="shared" si="163"/>
        <v>FEWA(1)</v>
      </c>
      <c r="F175" s="183" t="str">
        <f t="shared" si="163"/>
        <v>FEWA(1)</v>
      </c>
      <c r="G175" s="183" t="str">
        <f t="shared" si="163"/>
        <v>FEWA(1)</v>
      </c>
      <c r="H175" s="183" t="str">
        <f t="shared" si="163"/>
        <v>FEWA(1)</v>
      </c>
      <c r="I175" s="183" t="str">
        <f t="shared" si="163"/>
        <v>FEWA(1)</v>
      </c>
      <c r="J175" s="183" t="str">
        <f t="shared" si="163"/>
        <v>FEWA(1)</v>
      </c>
      <c r="K175" s="183" t="str">
        <f t="shared" si="163"/>
        <v>FEWA(1)</v>
      </c>
      <c r="L175" s="183" t="str">
        <f t="shared" si="163"/>
        <v>FEWA(1)</v>
      </c>
      <c r="M175" s="183" t="str">
        <f t="shared" si="163"/>
        <v>FEWA(1)</v>
      </c>
      <c r="N175" s="183" t="str">
        <f t="shared" si="163"/>
        <v>FEWA(1)</v>
      </c>
      <c r="O175" s="183" t="str">
        <f t="shared" si="163"/>
        <v>FEWA(1)</v>
      </c>
      <c r="P175" s="183" t="str">
        <f t="shared" si="163"/>
        <v>FEWA(1)</v>
      </c>
      <c r="Q175" s="183" t="str">
        <f t="shared" si="163"/>
        <v>FEWA(1)</v>
      </c>
      <c r="R175" s="183" t="str">
        <f t="shared" si="163"/>
        <v>FEWA(1)</v>
      </c>
      <c r="S175" s="183" t="str">
        <f t="shared" si="164"/>
        <v>FEWA(1)</v>
      </c>
      <c r="T175" s="183" t="str">
        <f t="shared" si="164"/>
        <v>FEWA(1)</v>
      </c>
      <c r="U175" s="183" t="str">
        <f t="shared" si="164"/>
        <v>FEWA(1)</v>
      </c>
      <c r="V175" s="183" t="str">
        <f t="shared" si="164"/>
        <v>FEWA(1)</v>
      </c>
      <c r="W175" s="183" t="str">
        <f t="shared" si="164"/>
        <v>FEWA(1)</v>
      </c>
      <c r="X175" s="183" t="str">
        <f t="shared" si="164"/>
        <v>FEWA(1)</v>
      </c>
      <c r="Y175" s="183" t="str">
        <f t="shared" si="164"/>
        <v>FEWA(1)</v>
      </c>
      <c r="Z175" s="183" t="str">
        <f t="shared" si="164"/>
        <v>FEWA(1)</v>
      </c>
      <c r="AA175" s="183" t="str">
        <f t="shared" si="164"/>
        <v>FEWA(1)</v>
      </c>
      <c r="AB175" s="183" t="str">
        <f t="shared" si="164"/>
        <v>FEWA(1)</v>
      </c>
      <c r="AC175" s="183" t="str">
        <f t="shared" si="164"/>
        <v>FEWA(1)</v>
      </c>
      <c r="AD175" s="183" t="str">
        <f t="shared" si="164"/>
        <v>FEWA(1)</v>
      </c>
      <c r="AE175" s="183" t="str">
        <f t="shared" si="164"/>
        <v>FEWA(1)</v>
      </c>
      <c r="AF175" s="183" t="str">
        <f t="shared" si="164"/>
        <v>FEWA(1)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165"/>
        <v>11</v>
      </c>
      <c r="AO175" s="136">
        <f t="shared" si="161"/>
        <v>0</v>
      </c>
    </row>
    <row r="176" spans="1:41" x14ac:dyDescent="0.25">
      <c r="A176" s="113" t="s">
        <v>147</v>
      </c>
      <c r="B176" s="183" t="str">
        <f t="shared" si="162"/>
        <v>TINAU(1)</v>
      </c>
      <c r="C176" s="183" t="str">
        <f t="shared" si="163"/>
        <v>TINAU(1)</v>
      </c>
      <c r="D176" s="183" t="str">
        <f t="shared" si="163"/>
        <v>TINAU(1)</v>
      </c>
      <c r="E176" s="183" t="str">
        <f t="shared" si="163"/>
        <v>TINAU(1)</v>
      </c>
      <c r="F176" s="183" t="str">
        <f t="shared" si="163"/>
        <v>TINAU(1)</v>
      </c>
      <c r="G176" s="183" t="str">
        <f t="shared" si="163"/>
        <v>TINAU(1)</v>
      </c>
      <c r="H176" s="183" t="str">
        <f t="shared" si="163"/>
        <v>TINAU(1)</v>
      </c>
      <c r="I176" s="183" t="str">
        <f t="shared" si="163"/>
        <v>TINAU(1)</v>
      </c>
      <c r="J176" s="183" t="str">
        <f t="shared" si="163"/>
        <v>TINAU(1)</v>
      </c>
      <c r="K176" s="183" t="str">
        <f t="shared" si="163"/>
        <v>TINAU(1)</v>
      </c>
      <c r="L176" s="183" t="str">
        <f t="shared" si="163"/>
        <v>TINAU(1)</v>
      </c>
      <c r="M176" s="183" t="str">
        <f t="shared" si="163"/>
        <v>TINAU(1)</v>
      </c>
      <c r="N176" s="183" t="str">
        <f t="shared" si="163"/>
        <v>TINAU(1)</v>
      </c>
      <c r="O176" s="183" t="str">
        <f t="shared" si="163"/>
        <v>TINAU(1)</v>
      </c>
      <c r="P176" s="183" t="str">
        <f t="shared" si="163"/>
        <v>TINAU(1)</v>
      </c>
      <c r="Q176" s="183" t="str">
        <f t="shared" si="163"/>
        <v>TINAU(1)</v>
      </c>
      <c r="R176" s="183" t="str">
        <f t="shared" si="163"/>
        <v>TINAU(1)</v>
      </c>
      <c r="S176" s="183" t="str">
        <f t="shared" si="164"/>
        <v>TINAU(1)</v>
      </c>
      <c r="T176" s="183" t="str">
        <f t="shared" si="164"/>
        <v>TINAU(1)</v>
      </c>
      <c r="U176" s="183" t="str">
        <f t="shared" si="164"/>
        <v>TINAU(1)</v>
      </c>
      <c r="V176" s="183" t="str">
        <f t="shared" si="164"/>
        <v>TINAU(1)</v>
      </c>
      <c r="W176" s="183" t="str">
        <f t="shared" si="164"/>
        <v>TINAU(1)</v>
      </c>
      <c r="X176" s="183" t="str">
        <f t="shared" si="164"/>
        <v>TINAU(1)</v>
      </c>
      <c r="Y176" s="183" t="str">
        <f t="shared" si="164"/>
        <v>TINAU(1)</v>
      </c>
      <c r="Z176" s="183" t="str">
        <f t="shared" si="164"/>
        <v>TINAU(1)</v>
      </c>
      <c r="AA176" s="183" t="str">
        <f t="shared" si="164"/>
        <v>TINAU(1)</v>
      </c>
      <c r="AB176" s="183" t="str">
        <f t="shared" si="164"/>
        <v>TINAU(1)</v>
      </c>
      <c r="AC176" s="183" t="str">
        <f t="shared" si="164"/>
        <v>TINAU(1)</v>
      </c>
      <c r="AD176" s="183" t="str">
        <f t="shared" si="164"/>
        <v>TINAU(1)</v>
      </c>
      <c r="AE176" s="183" t="str">
        <f t="shared" si="164"/>
        <v>TINAU(1)</v>
      </c>
      <c r="AF176" s="183" t="str">
        <f t="shared" si="164"/>
        <v>TINAU(1)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165"/>
        <v>36</v>
      </c>
      <c r="AO176" s="136">
        <f t="shared" si="161"/>
        <v>0</v>
      </c>
    </row>
    <row r="177" spans="1:41" ht="15.75" thickBot="1" x14ac:dyDescent="0.3">
      <c r="A177" s="185" t="s">
        <v>149</v>
      </c>
      <c r="B177" s="186" t="str">
        <f t="shared" si="162"/>
        <v>SUNDARIJAL(0.66)</v>
      </c>
      <c r="C177" s="186" t="str">
        <f t="shared" si="163"/>
        <v>SUNDARIJAL(0.66)</v>
      </c>
      <c r="D177" s="186" t="str">
        <f t="shared" si="163"/>
        <v>SUNDARIJAL(0.66)</v>
      </c>
      <c r="E177" s="186" t="str">
        <f t="shared" si="163"/>
        <v>SUNDARIJAL(0.66)</v>
      </c>
      <c r="F177" s="186" t="str">
        <f t="shared" si="163"/>
        <v>SUNDARIJAL(0.66)</v>
      </c>
      <c r="G177" s="186" t="str">
        <f t="shared" si="163"/>
        <v>SUNDARIJAL(0.66)</v>
      </c>
      <c r="H177" s="186" t="str">
        <f t="shared" si="163"/>
        <v>SUNDARIJAL(0.66)</v>
      </c>
      <c r="I177" s="186" t="str">
        <f t="shared" si="163"/>
        <v>SUNDARIJAL(0.66)</v>
      </c>
      <c r="J177" s="186" t="str">
        <f t="shared" si="163"/>
        <v>SUNDARIJAL(0.66)</v>
      </c>
      <c r="K177" s="186" t="str">
        <f t="shared" si="163"/>
        <v>SUNDARIJAL(0.66)</v>
      </c>
      <c r="L177" s="186" t="str">
        <f t="shared" si="163"/>
        <v>SUNDARIJAL(0.66)</v>
      </c>
      <c r="M177" s="186" t="str">
        <f t="shared" si="163"/>
        <v>SUNDARIJAL(0.66)</v>
      </c>
      <c r="N177" s="186" t="str">
        <f t="shared" si="163"/>
        <v>SUNDARIJAL(0.66)</v>
      </c>
      <c r="O177" s="186" t="str">
        <f t="shared" si="163"/>
        <v>SUNDARIJAL(0.66)</v>
      </c>
      <c r="P177" s="186" t="str">
        <f t="shared" si="163"/>
        <v>SUNDARIJAL(0.66)</v>
      </c>
      <c r="Q177" s="186" t="str">
        <f t="shared" si="163"/>
        <v>SUNDARIJAL(0.66)</v>
      </c>
      <c r="R177" s="186" t="str">
        <f t="shared" si="163"/>
        <v>SUNDARIJAL(0.66)</v>
      </c>
      <c r="S177" s="186" t="str">
        <f t="shared" si="164"/>
        <v>SUNDARIJAL(0.66)</v>
      </c>
      <c r="T177" s="186" t="str">
        <f t="shared" si="164"/>
        <v>SUNDARIJAL(0.66)</v>
      </c>
      <c r="U177" s="186" t="str">
        <f t="shared" si="164"/>
        <v>SUNDARIJAL(0.66)</v>
      </c>
      <c r="V177" s="186" t="str">
        <f t="shared" si="164"/>
        <v>SUNDARIJAL(0.66)</v>
      </c>
      <c r="W177" s="186" t="str">
        <f t="shared" si="164"/>
        <v>SUNDARIJAL(0.66)</v>
      </c>
      <c r="X177" s="186" t="str">
        <f t="shared" si="164"/>
        <v>SUNDARIJAL(0.66)</v>
      </c>
      <c r="Y177" s="186" t="str">
        <f t="shared" si="164"/>
        <v>SUNDARIJAL(0.66)</v>
      </c>
      <c r="Z177" s="186" t="str">
        <f t="shared" si="164"/>
        <v>SUNDARIJAL(0.66)</v>
      </c>
      <c r="AA177" s="186" t="str">
        <f t="shared" si="164"/>
        <v>SUNDARIJAL(0.66)</v>
      </c>
      <c r="AB177" s="186" t="str">
        <f t="shared" si="164"/>
        <v>SUNDARIJAL(0.66)</v>
      </c>
      <c r="AC177" s="186" t="str">
        <f t="shared" si="164"/>
        <v>SUNDARIJAL(0.66)</v>
      </c>
      <c r="AD177" s="186" t="str">
        <f t="shared" si="164"/>
        <v>SUNDARIJAL(0.66)</v>
      </c>
      <c r="AE177" s="186" t="str">
        <f t="shared" si="164"/>
        <v>SUNDARIJAL(0.66)</v>
      </c>
      <c r="AF177" s="186" t="str">
        <f t="shared" si="164"/>
        <v>SUNDARIJAL(0.66)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165"/>
        <v>45</v>
      </c>
      <c r="AO177" s="136">
        <f t="shared" si="161"/>
        <v>0</v>
      </c>
    </row>
    <row r="178" spans="1:41" ht="15.75" thickBot="1" x14ac:dyDescent="0.3">
      <c r="A178" s="188" t="s">
        <v>53</v>
      </c>
      <c r="B178" s="189">
        <f t="shared" ref="B178" si="166">SUM(B172:B177)</f>
        <v>0</v>
      </c>
      <c r="C178" s="189">
        <f t="shared" ref="C178:AG178" si="167">SUM(C172:C177)</f>
        <v>0</v>
      </c>
      <c r="D178" s="189">
        <f t="shared" si="167"/>
        <v>0</v>
      </c>
      <c r="E178" s="189">
        <f t="shared" ref="E178" si="168">SUM(E172:E177)</f>
        <v>0</v>
      </c>
      <c r="F178" s="189">
        <f t="shared" si="167"/>
        <v>0</v>
      </c>
      <c r="G178" s="189">
        <f t="shared" si="167"/>
        <v>0</v>
      </c>
      <c r="H178" s="189">
        <f t="shared" si="167"/>
        <v>0</v>
      </c>
      <c r="I178" s="189">
        <f t="shared" si="167"/>
        <v>0</v>
      </c>
      <c r="J178" s="189">
        <f t="shared" si="167"/>
        <v>0</v>
      </c>
      <c r="K178" s="189">
        <f t="shared" si="167"/>
        <v>0</v>
      </c>
      <c r="L178" s="189">
        <f t="shared" si="167"/>
        <v>0</v>
      </c>
      <c r="M178" s="189">
        <f t="shared" si="167"/>
        <v>0</v>
      </c>
      <c r="N178" s="189">
        <f t="shared" si="167"/>
        <v>0</v>
      </c>
      <c r="O178" s="189">
        <f t="shared" si="167"/>
        <v>0</v>
      </c>
      <c r="P178" s="189">
        <f t="shared" si="167"/>
        <v>0</v>
      </c>
      <c r="Q178" s="189">
        <f t="shared" si="167"/>
        <v>0</v>
      </c>
      <c r="R178" s="189">
        <f t="shared" si="167"/>
        <v>0</v>
      </c>
      <c r="S178" s="189">
        <f t="shared" si="167"/>
        <v>0</v>
      </c>
      <c r="T178" s="189">
        <f t="shared" si="167"/>
        <v>0</v>
      </c>
      <c r="U178" s="189">
        <f t="shared" si="167"/>
        <v>0</v>
      </c>
      <c r="V178" s="189">
        <f t="shared" si="167"/>
        <v>0</v>
      </c>
      <c r="W178" s="189">
        <f t="shared" si="167"/>
        <v>0</v>
      </c>
      <c r="X178" s="189">
        <f t="shared" si="167"/>
        <v>0</v>
      </c>
      <c r="Y178" s="189">
        <f t="shared" si="167"/>
        <v>0</v>
      </c>
      <c r="Z178" s="189">
        <f t="shared" si="167"/>
        <v>0</v>
      </c>
      <c r="AA178" s="189">
        <f t="shared" si="167"/>
        <v>0</v>
      </c>
      <c r="AB178" s="189">
        <f t="shared" si="167"/>
        <v>0</v>
      </c>
      <c r="AC178" s="189">
        <f t="shared" si="167"/>
        <v>0</v>
      </c>
      <c r="AD178" s="189">
        <f t="shared" ref="AD178:AE178" si="169">SUM(AD172:AD177)</f>
        <v>0</v>
      </c>
      <c r="AE178" s="189">
        <f t="shared" si="169"/>
        <v>0</v>
      </c>
      <c r="AF178" s="189">
        <f t="shared" ref="AF178" si="170">SUM(AF172:AF177)</f>
        <v>0</v>
      </c>
      <c r="AG178" s="190">
        <f t="shared" si="167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 t="str">
        <f t="shared" ref="B180:B200" si="171">A180</f>
        <v>Upper Mai Khola(9.980)</v>
      </c>
      <c r="C180" s="181" t="str">
        <f t="shared" ref="C180:R195" si="172">B180</f>
        <v>Upper Mai Khola(9.980)</v>
      </c>
      <c r="D180" s="181" t="str">
        <f t="shared" si="172"/>
        <v>Upper Mai Khola(9.980)</v>
      </c>
      <c r="E180" s="181" t="str">
        <f t="shared" si="172"/>
        <v>Upper Mai Khola(9.980)</v>
      </c>
      <c r="F180" s="181" t="str">
        <f t="shared" si="172"/>
        <v>Upper Mai Khola(9.980)</v>
      </c>
      <c r="G180" s="181" t="str">
        <f t="shared" si="172"/>
        <v>Upper Mai Khola(9.980)</v>
      </c>
      <c r="H180" s="181" t="str">
        <f t="shared" si="172"/>
        <v>Upper Mai Khola(9.980)</v>
      </c>
      <c r="I180" s="181" t="str">
        <f t="shared" si="172"/>
        <v>Upper Mai Khola(9.980)</v>
      </c>
      <c r="J180" s="181" t="str">
        <f t="shared" si="172"/>
        <v>Upper Mai Khola(9.980)</v>
      </c>
      <c r="K180" s="181" t="str">
        <f t="shared" si="172"/>
        <v>Upper Mai Khola(9.980)</v>
      </c>
      <c r="L180" s="181" t="str">
        <f t="shared" si="172"/>
        <v>Upper Mai Khola(9.980)</v>
      </c>
      <c r="M180" s="181" t="str">
        <f t="shared" si="172"/>
        <v>Upper Mai Khola(9.980)</v>
      </c>
      <c r="N180" s="181" t="str">
        <f t="shared" si="172"/>
        <v>Upper Mai Khola(9.980)</v>
      </c>
      <c r="O180" s="181" t="str">
        <f t="shared" si="172"/>
        <v>Upper Mai Khola(9.980)</v>
      </c>
      <c r="P180" s="181" t="str">
        <f t="shared" si="172"/>
        <v>Upper Mai Khola(9.980)</v>
      </c>
      <c r="Q180" s="181" t="str">
        <f t="shared" si="172"/>
        <v>Upper Mai Khola(9.980)</v>
      </c>
      <c r="R180" s="181" t="str">
        <f t="shared" si="172"/>
        <v>Upper Mai Khola(9.980)</v>
      </c>
      <c r="S180" s="181" t="str">
        <f t="shared" ref="S180:AF195" si="173">R180</f>
        <v>Upper Mai Khola(9.980)</v>
      </c>
      <c r="T180" s="181" t="str">
        <f t="shared" si="173"/>
        <v>Upper Mai Khola(9.980)</v>
      </c>
      <c r="U180" s="181" t="str">
        <f t="shared" si="173"/>
        <v>Upper Mai Khola(9.980)</v>
      </c>
      <c r="V180" s="181" t="str">
        <f t="shared" si="173"/>
        <v>Upper Mai Khola(9.980)</v>
      </c>
      <c r="W180" s="181" t="str">
        <f t="shared" si="173"/>
        <v>Upper Mai Khola(9.980)</v>
      </c>
      <c r="X180" s="181" t="str">
        <f t="shared" si="173"/>
        <v>Upper Mai Khola(9.980)</v>
      </c>
      <c r="Y180" s="181" t="str">
        <f t="shared" si="173"/>
        <v>Upper Mai Khola(9.980)</v>
      </c>
      <c r="Z180" s="181" t="str">
        <f t="shared" si="173"/>
        <v>Upper Mai Khola(9.980)</v>
      </c>
      <c r="AA180" s="181" t="str">
        <f t="shared" si="173"/>
        <v>Upper Mai Khola(9.980)</v>
      </c>
      <c r="AB180" s="181" t="str">
        <f t="shared" si="173"/>
        <v>Upper Mai Khola(9.980)</v>
      </c>
      <c r="AC180" s="181" t="str">
        <f t="shared" si="173"/>
        <v>Upper Mai Khola(9.980)</v>
      </c>
      <c r="AD180" s="181" t="str">
        <f t="shared" si="173"/>
        <v>Upper Mai Khola(9.980)</v>
      </c>
      <c r="AE180" s="181" t="str">
        <f t="shared" si="173"/>
        <v>Upper Mai Khola(9.980)</v>
      </c>
      <c r="AF180" s="181" t="str">
        <f t="shared" si="173"/>
        <v>Upper Mai Khola(9.980)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 t="str">
        <f t="shared" si="171"/>
        <v>Kabeli B-1 Cascade(9.940)</v>
      </c>
      <c r="C181" s="183" t="str">
        <f t="shared" si="172"/>
        <v>Kabeli B-1 Cascade(9.940)</v>
      </c>
      <c r="D181" s="183" t="str">
        <f t="shared" si="172"/>
        <v>Kabeli B-1 Cascade(9.940)</v>
      </c>
      <c r="E181" s="183" t="str">
        <f t="shared" si="172"/>
        <v>Kabeli B-1 Cascade(9.940)</v>
      </c>
      <c r="F181" s="183" t="str">
        <f t="shared" si="172"/>
        <v>Kabeli B-1 Cascade(9.940)</v>
      </c>
      <c r="G181" s="183" t="str">
        <f t="shared" si="172"/>
        <v>Kabeli B-1 Cascade(9.940)</v>
      </c>
      <c r="H181" s="183" t="str">
        <f t="shared" si="172"/>
        <v>Kabeli B-1 Cascade(9.940)</v>
      </c>
      <c r="I181" s="183" t="str">
        <f t="shared" si="172"/>
        <v>Kabeli B-1 Cascade(9.940)</v>
      </c>
      <c r="J181" s="183" t="str">
        <f t="shared" si="172"/>
        <v>Kabeli B-1 Cascade(9.940)</v>
      </c>
      <c r="K181" s="183" t="str">
        <f t="shared" si="172"/>
        <v>Kabeli B-1 Cascade(9.940)</v>
      </c>
      <c r="L181" s="183" t="str">
        <f t="shared" si="172"/>
        <v>Kabeli B-1 Cascade(9.940)</v>
      </c>
      <c r="M181" s="183" t="str">
        <f t="shared" si="172"/>
        <v>Kabeli B-1 Cascade(9.940)</v>
      </c>
      <c r="N181" s="183" t="str">
        <f t="shared" si="172"/>
        <v>Kabeli B-1 Cascade(9.940)</v>
      </c>
      <c r="O181" s="183" t="str">
        <f t="shared" si="172"/>
        <v>Kabeli B-1 Cascade(9.940)</v>
      </c>
      <c r="P181" s="183" t="str">
        <f t="shared" si="172"/>
        <v>Kabeli B-1 Cascade(9.940)</v>
      </c>
      <c r="Q181" s="183" t="str">
        <f t="shared" si="172"/>
        <v>Kabeli B-1 Cascade(9.940)</v>
      </c>
      <c r="R181" s="183" t="str">
        <f t="shared" si="172"/>
        <v>Kabeli B-1 Cascade(9.940)</v>
      </c>
      <c r="S181" s="183" t="str">
        <f t="shared" si="173"/>
        <v>Kabeli B-1 Cascade(9.940)</v>
      </c>
      <c r="T181" s="183" t="str">
        <f t="shared" si="173"/>
        <v>Kabeli B-1 Cascade(9.940)</v>
      </c>
      <c r="U181" s="183" t="str">
        <f t="shared" si="173"/>
        <v>Kabeli B-1 Cascade(9.940)</v>
      </c>
      <c r="V181" s="183" t="str">
        <f t="shared" si="173"/>
        <v>Kabeli B-1 Cascade(9.940)</v>
      </c>
      <c r="W181" s="183" t="str">
        <f t="shared" si="173"/>
        <v>Kabeli B-1 Cascade(9.940)</v>
      </c>
      <c r="X181" s="183" t="str">
        <f t="shared" si="173"/>
        <v>Kabeli B-1 Cascade(9.940)</v>
      </c>
      <c r="Y181" s="183" t="str">
        <f t="shared" si="173"/>
        <v>Kabeli B-1 Cascade(9.940)</v>
      </c>
      <c r="Z181" s="183" t="str">
        <f t="shared" si="173"/>
        <v>Kabeli B-1 Cascade(9.940)</v>
      </c>
      <c r="AA181" s="183" t="str">
        <f t="shared" si="173"/>
        <v>Kabeli B-1 Cascade(9.940)</v>
      </c>
      <c r="AB181" s="183" t="str">
        <f t="shared" si="173"/>
        <v>Kabeli B-1 Cascade(9.940)</v>
      </c>
      <c r="AC181" s="183" t="str">
        <f t="shared" si="173"/>
        <v>Kabeli B-1 Cascade(9.940)</v>
      </c>
      <c r="AD181" s="183" t="str">
        <f t="shared" si="173"/>
        <v>Kabeli B-1 Cascade(9.940)</v>
      </c>
      <c r="AE181" s="183" t="str">
        <f t="shared" si="173"/>
        <v>Kabeli B-1 Cascade(9.940)</v>
      </c>
      <c r="AF181" s="183" t="str">
        <f t="shared" si="173"/>
        <v>Kabeli B-1 Cascade(9.940)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 t="str">
        <f t="shared" si="171"/>
        <v>Iwa Khola(9.900)</v>
      </c>
      <c r="C182" s="183" t="str">
        <f t="shared" si="172"/>
        <v>Iwa Khola(9.900)</v>
      </c>
      <c r="D182" s="183" t="str">
        <f t="shared" si="172"/>
        <v>Iwa Khola(9.900)</v>
      </c>
      <c r="E182" s="183" t="str">
        <f t="shared" si="172"/>
        <v>Iwa Khola(9.900)</v>
      </c>
      <c r="F182" s="183" t="str">
        <f t="shared" si="172"/>
        <v>Iwa Khola(9.900)</v>
      </c>
      <c r="G182" s="183" t="str">
        <f t="shared" si="172"/>
        <v>Iwa Khola(9.900)</v>
      </c>
      <c r="H182" s="183" t="str">
        <f t="shared" si="172"/>
        <v>Iwa Khola(9.900)</v>
      </c>
      <c r="I182" s="183" t="str">
        <f t="shared" si="172"/>
        <v>Iwa Khola(9.900)</v>
      </c>
      <c r="J182" s="183" t="str">
        <f t="shared" si="172"/>
        <v>Iwa Khola(9.900)</v>
      </c>
      <c r="K182" s="183" t="str">
        <f t="shared" si="172"/>
        <v>Iwa Khola(9.900)</v>
      </c>
      <c r="L182" s="183" t="str">
        <f t="shared" si="172"/>
        <v>Iwa Khola(9.900)</v>
      </c>
      <c r="M182" s="183" t="str">
        <f t="shared" si="172"/>
        <v>Iwa Khola(9.900)</v>
      </c>
      <c r="N182" s="183" t="str">
        <f t="shared" si="172"/>
        <v>Iwa Khola(9.900)</v>
      </c>
      <c r="O182" s="183" t="str">
        <f t="shared" si="172"/>
        <v>Iwa Khola(9.900)</v>
      </c>
      <c r="P182" s="183" t="str">
        <f t="shared" si="172"/>
        <v>Iwa Khola(9.900)</v>
      </c>
      <c r="Q182" s="183" t="str">
        <f t="shared" si="172"/>
        <v>Iwa Khola(9.900)</v>
      </c>
      <c r="R182" s="183" t="str">
        <f t="shared" si="172"/>
        <v>Iwa Khola(9.900)</v>
      </c>
      <c r="S182" s="183" t="str">
        <f t="shared" si="173"/>
        <v>Iwa Khola(9.900)</v>
      </c>
      <c r="T182" s="183" t="str">
        <f t="shared" si="173"/>
        <v>Iwa Khola(9.900)</v>
      </c>
      <c r="U182" s="183" t="str">
        <f t="shared" si="173"/>
        <v>Iwa Khola(9.900)</v>
      </c>
      <c r="V182" s="183" t="str">
        <f t="shared" si="173"/>
        <v>Iwa Khola(9.900)</v>
      </c>
      <c r="W182" s="183" t="str">
        <f t="shared" si="173"/>
        <v>Iwa Khola(9.900)</v>
      </c>
      <c r="X182" s="183" t="str">
        <f t="shared" si="173"/>
        <v>Iwa Khola(9.900)</v>
      </c>
      <c r="Y182" s="183" t="str">
        <f t="shared" si="173"/>
        <v>Iwa Khola(9.900)</v>
      </c>
      <c r="Z182" s="183" t="str">
        <f t="shared" si="173"/>
        <v>Iwa Khola(9.900)</v>
      </c>
      <c r="AA182" s="183" t="str">
        <f t="shared" si="173"/>
        <v>Iwa Khola(9.900)</v>
      </c>
      <c r="AB182" s="183" t="str">
        <f t="shared" si="173"/>
        <v>Iwa Khola(9.900)</v>
      </c>
      <c r="AC182" s="183" t="str">
        <f t="shared" si="173"/>
        <v>Iwa Khola(9.900)</v>
      </c>
      <c r="AD182" s="183" t="str">
        <f t="shared" si="173"/>
        <v>Iwa Khola(9.900)</v>
      </c>
      <c r="AE182" s="183" t="str">
        <f t="shared" si="173"/>
        <v>Iwa Khola(9.900)</v>
      </c>
      <c r="AF182" s="183" t="str">
        <f t="shared" si="173"/>
        <v>Iwa Khola(9.900)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 t="str">
        <f t="shared" si="171"/>
        <v>Upper Ingwa khola(9.700)</v>
      </c>
      <c r="C183" s="183" t="str">
        <f t="shared" si="172"/>
        <v>Upper Ingwa khola(9.700)</v>
      </c>
      <c r="D183" s="183" t="str">
        <f t="shared" si="172"/>
        <v>Upper Ingwa khola(9.700)</v>
      </c>
      <c r="E183" s="183" t="str">
        <f t="shared" si="172"/>
        <v>Upper Ingwa khola(9.700)</v>
      </c>
      <c r="F183" s="183" t="str">
        <f t="shared" si="172"/>
        <v>Upper Ingwa khola(9.700)</v>
      </c>
      <c r="G183" s="183" t="str">
        <f t="shared" si="172"/>
        <v>Upper Ingwa khola(9.700)</v>
      </c>
      <c r="H183" s="183" t="str">
        <f t="shared" si="172"/>
        <v>Upper Ingwa khola(9.700)</v>
      </c>
      <c r="I183" s="183" t="str">
        <f t="shared" si="172"/>
        <v>Upper Ingwa khola(9.700)</v>
      </c>
      <c r="J183" s="183" t="str">
        <f t="shared" si="172"/>
        <v>Upper Ingwa khola(9.700)</v>
      </c>
      <c r="K183" s="183" t="str">
        <f t="shared" si="172"/>
        <v>Upper Ingwa khola(9.700)</v>
      </c>
      <c r="L183" s="183" t="str">
        <f t="shared" si="172"/>
        <v>Upper Ingwa khola(9.700)</v>
      </c>
      <c r="M183" s="183" t="str">
        <f t="shared" si="172"/>
        <v>Upper Ingwa khola(9.700)</v>
      </c>
      <c r="N183" s="183" t="str">
        <f t="shared" si="172"/>
        <v>Upper Ingwa khola(9.700)</v>
      </c>
      <c r="O183" s="183" t="str">
        <f t="shared" si="172"/>
        <v>Upper Ingwa khola(9.700)</v>
      </c>
      <c r="P183" s="183" t="str">
        <f t="shared" si="172"/>
        <v>Upper Ingwa khola(9.700)</v>
      </c>
      <c r="Q183" s="183" t="str">
        <f t="shared" si="172"/>
        <v>Upper Ingwa khola(9.700)</v>
      </c>
      <c r="R183" s="183" t="str">
        <f t="shared" si="172"/>
        <v>Upper Ingwa khola(9.700)</v>
      </c>
      <c r="S183" s="183" t="str">
        <f t="shared" si="173"/>
        <v>Upper Ingwa khola(9.700)</v>
      </c>
      <c r="T183" s="183" t="str">
        <f t="shared" si="173"/>
        <v>Upper Ingwa khola(9.700)</v>
      </c>
      <c r="U183" s="183" t="str">
        <f t="shared" si="173"/>
        <v>Upper Ingwa khola(9.700)</v>
      </c>
      <c r="V183" s="183" t="str">
        <f t="shared" si="173"/>
        <v>Upper Ingwa khola(9.700)</v>
      </c>
      <c r="W183" s="183" t="str">
        <f t="shared" si="173"/>
        <v>Upper Ingwa khola(9.700)</v>
      </c>
      <c r="X183" s="183" t="str">
        <f t="shared" si="173"/>
        <v>Upper Ingwa khola(9.700)</v>
      </c>
      <c r="Y183" s="183" t="str">
        <f t="shared" si="173"/>
        <v>Upper Ingwa khola(9.700)</v>
      </c>
      <c r="Z183" s="183" t="str">
        <f t="shared" si="173"/>
        <v>Upper Ingwa khola(9.700)</v>
      </c>
      <c r="AA183" s="183" t="str">
        <f t="shared" si="173"/>
        <v>Upper Ingwa khola(9.700)</v>
      </c>
      <c r="AB183" s="183" t="str">
        <f t="shared" si="173"/>
        <v>Upper Ingwa khola(9.700)</v>
      </c>
      <c r="AC183" s="183" t="str">
        <f t="shared" si="173"/>
        <v>Upper Ingwa khola(9.700)</v>
      </c>
      <c r="AD183" s="183" t="str">
        <f t="shared" si="173"/>
        <v>Upper Ingwa khola(9.700)</v>
      </c>
      <c r="AE183" s="183" t="str">
        <f t="shared" si="173"/>
        <v>Upper Ingwa khola(9.700)</v>
      </c>
      <c r="AF183" s="183" t="str">
        <f t="shared" si="173"/>
        <v>Upper Ingwa khola(9.700)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 t="str">
        <f t="shared" si="171"/>
        <v>Sipring Khola(9.658)</v>
      </c>
      <c r="C184" s="183" t="str">
        <f t="shared" si="172"/>
        <v>Sipring Khola(9.658)</v>
      </c>
      <c r="D184" s="183" t="str">
        <f t="shared" si="172"/>
        <v>Sipring Khola(9.658)</v>
      </c>
      <c r="E184" s="183" t="str">
        <f t="shared" si="172"/>
        <v>Sipring Khola(9.658)</v>
      </c>
      <c r="F184" s="183" t="str">
        <f t="shared" si="172"/>
        <v>Sipring Khola(9.658)</v>
      </c>
      <c r="G184" s="183" t="str">
        <f t="shared" si="172"/>
        <v>Sipring Khola(9.658)</v>
      </c>
      <c r="H184" s="183" t="str">
        <f t="shared" si="172"/>
        <v>Sipring Khola(9.658)</v>
      </c>
      <c r="I184" s="183" t="str">
        <f t="shared" si="172"/>
        <v>Sipring Khola(9.658)</v>
      </c>
      <c r="J184" s="183" t="str">
        <f t="shared" si="172"/>
        <v>Sipring Khola(9.658)</v>
      </c>
      <c r="K184" s="183" t="str">
        <f t="shared" si="172"/>
        <v>Sipring Khola(9.658)</v>
      </c>
      <c r="L184" s="183" t="str">
        <f t="shared" si="172"/>
        <v>Sipring Khola(9.658)</v>
      </c>
      <c r="M184" s="183" t="str">
        <f t="shared" si="172"/>
        <v>Sipring Khola(9.658)</v>
      </c>
      <c r="N184" s="183" t="str">
        <f t="shared" si="172"/>
        <v>Sipring Khola(9.658)</v>
      </c>
      <c r="O184" s="183" t="str">
        <f t="shared" si="172"/>
        <v>Sipring Khola(9.658)</v>
      </c>
      <c r="P184" s="183" t="str">
        <f t="shared" si="172"/>
        <v>Sipring Khola(9.658)</v>
      </c>
      <c r="Q184" s="183" t="str">
        <f t="shared" si="172"/>
        <v>Sipring Khola(9.658)</v>
      </c>
      <c r="R184" s="183" t="str">
        <f t="shared" si="172"/>
        <v>Sipring Khola(9.658)</v>
      </c>
      <c r="S184" s="183" t="str">
        <f t="shared" si="173"/>
        <v>Sipring Khola(9.658)</v>
      </c>
      <c r="T184" s="183" t="str">
        <f t="shared" si="173"/>
        <v>Sipring Khola(9.658)</v>
      </c>
      <c r="U184" s="183" t="str">
        <f t="shared" si="173"/>
        <v>Sipring Khola(9.658)</v>
      </c>
      <c r="V184" s="183" t="str">
        <f t="shared" si="173"/>
        <v>Sipring Khola(9.658)</v>
      </c>
      <c r="W184" s="183" t="str">
        <f t="shared" si="173"/>
        <v>Sipring Khola(9.658)</v>
      </c>
      <c r="X184" s="183" t="str">
        <f t="shared" si="173"/>
        <v>Sipring Khola(9.658)</v>
      </c>
      <c r="Y184" s="183" t="str">
        <f t="shared" si="173"/>
        <v>Sipring Khola(9.658)</v>
      </c>
      <c r="Z184" s="183" t="str">
        <f t="shared" si="173"/>
        <v>Sipring Khola(9.658)</v>
      </c>
      <c r="AA184" s="183" t="str">
        <f t="shared" si="173"/>
        <v>Sipring Khola(9.658)</v>
      </c>
      <c r="AB184" s="183" t="str">
        <f t="shared" si="173"/>
        <v>Sipring Khola(9.658)</v>
      </c>
      <c r="AC184" s="183" t="str">
        <f t="shared" si="173"/>
        <v>Sipring Khola(9.658)</v>
      </c>
      <c r="AD184" s="183" t="str">
        <f t="shared" si="173"/>
        <v>Sipring Khola(9.658)</v>
      </c>
      <c r="AE184" s="183" t="str">
        <f t="shared" si="173"/>
        <v>Sipring Khola(9.658)</v>
      </c>
      <c r="AF184" s="183" t="str">
        <f t="shared" si="173"/>
        <v>Sipring Khola(9.658)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 t="str">
        <f t="shared" si="171"/>
        <v>Daram Khola(9.600)</v>
      </c>
      <c r="C185" s="183" t="str">
        <f t="shared" si="172"/>
        <v>Daram Khola(9.600)</v>
      </c>
      <c r="D185" s="183" t="str">
        <f t="shared" si="172"/>
        <v>Daram Khola(9.600)</v>
      </c>
      <c r="E185" s="183" t="str">
        <f t="shared" si="172"/>
        <v>Daram Khola(9.600)</v>
      </c>
      <c r="F185" s="183" t="str">
        <f t="shared" si="172"/>
        <v>Daram Khola(9.600)</v>
      </c>
      <c r="G185" s="183" t="str">
        <f t="shared" si="172"/>
        <v>Daram Khola(9.600)</v>
      </c>
      <c r="H185" s="183" t="str">
        <f t="shared" si="172"/>
        <v>Daram Khola(9.600)</v>
      </c>
      <c r="I185" s="183" t="str">
        <f t="shared" si="172"/>
        <v>Daram Khola(9.600)</v>
      </c>
      <c r="J185" s="183" t="str">
        <f t="shared" si="172"/>
        <v>Daram Khola(9.600)</v>
      </c>
      <c r="K185" s="183" t="str">
        <f t="shared" si="172"/>
        <v>Daram Khola(9.600)</v>
      </c>
      <c r="L185" s="183" t="str">
        <f t="shared" si="172"/>
        <v>Daram Khola(9.600)</v>
      </c>
      <c r="M185" s="183" t="str">
        <f t="shared" si="172"/>
        <v>Daram Khola(9.600)</v>
      </c>
      <c r="N185" s="183" t="str">
        <f t="shared" si="172"/>
        <v>Daram Khola(9.600)</v>
      </c>
      <c r="O185" s="183" t="str">
        <f t="shared" si="172"/>
        <v>Daram Khola(9.600)</v>
      </c>
      <c r="P185" s="183" t="str">
        <f t="shared" si="172"/>
        <v>Daram Khola(9.600)</v>
      </c>
      <c r="Q185" s="183" t="str">
        <f t="shared" si="172"/>
        <v>Daram Khola(9.600)</v>
      </c>
      <c r="R185" s="183" t="str">
        <f t="shared" si="172"/>
        <v>Daram Khola(9.600)</v>
      </c>
      <c r="S185" s="183" t="str">
        <f t="shared" si="173"/>
        <v>Daram Khola(9.600)</v>
      </c>
      <c r="T185" s="183" t="str">
        <f t="shared" si="173"/>
        <v>Daram Khola(9.600)</v>
      </c>
      <c r="U185" s="183" t="str">
        <f t="shared" si="173"/>
        <v>Daram Khola(9.600)</v>
      </c>
      <c r="V185" s="183" t="str">
        <f t="shared" si="173"/>
        <v>Daram Khola(9.600)</v>
      </c>
      <c r="W185" s="183" t="str">
        <f t="shared" si="173"/>
        <v>Daram Khola(9.600)</v>
      </c>
      <c r="X185" s="183" t="str">
        <f t="shared" si="173"/>
        <v>Daram Khola(9.600)</v>
      </c>
      <c r="Y185" s="183" t="str">
        <f t="shared" si="173"/>
        <v>Daram Khola(9.600)</v>
      </c>
      <c r="Z185" s="183" t="str">
        <f t="shared" si="173"/>
        <v>Daram Khola(9.600)</v>
      </c>
      <c r="AA185" s="183" t="str">
        <f t="shared" si="173"/>
        <v>Daram Khola(9.600)</v>
      </c>
      <c r="AB185" s="183" t="str">
        <f t="shared" si="173"/>
        <v>Daram Khola(9.600)</v>
      </c>
      <c r="AC185" s="183" t="str">
        <f t="shared" si="173"/>
        <v>Daram Khola(9.600)</v>
      </c>
      <c r="AD185" s="183" t="str">
        <f t="shared" si="173"/>
        <v>Daram Khola(9.600)</v>
      </c>
      <c r="AE185" s="183" t="str">
        <f t="shared" si="173"/>
        <v>Daram Khola(9.600)</v>
      </c>
      <c r="AF185" s="183" t="str">
        <f t="shared" si="173"/>
        <v>Daram Khola(9.600)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 t="str">
        <f t="shared" si="171"/>
        <v>Super Mai 'A' (9.600)</v>
      </c>
      <c r="C186" s="183" t="str">
        <f t="shared" si="172"/>
        <v>Super Mai 'A' (9.600)</v>
      </c>
      <c r="D186" s="183" t="str">
        <f t="shared" si="172"/>
        <v>Super Mai 'A' (9.600)</v>
      </c>
      <c r="E186" s="183" t="str">
        <f t="shared" si="172"/>
        <v>Super Mai 'A' (9.600)</v>
      </c>
      <c r="F186" s="183" t="str">
        <f t="shared" si="172"/>
        <v>Super Mai 'A' (9.600)</v>
      </c>
      <c r="G186" s="183" t="str">
        <f t="shared" si="172"/>
        <v>Super Mai 'A' (9.600)</v>
      </c>
      <c r="H186" s="183" t="str">
        <f t="shared" si="172"/>
        <v>Super Mai 'A' (9.600)</v>
      </c>
      <c r="I186" s="183" t="str">
        <f t="shared" si="172"/>
        <v>Super Mai 'A' (9.600)</v>
      </c>
      <c r="J186" s="183" t="str">
        <f t="shared" si="172"/>
        <v>Super Mai 'A' (9.600)</v>
      </c>
      <c r="K186" s="183" t="str">
        <f t="shared" si="172"/>
        <v>Super Mai 'A' (9.600)</v>
      </c>
      <c r="L186" s="183" t="str">
        <f t="shared" si="172"/>
        <v>Super Mai 'A' (9.600)</v>
      </c>
      <c r="M186" s="183" t="str">
        <f t="shared" si="172"/>
        <v>Super Mai 'A' (9.600)</v>
      </c>
      <c r="N186" s="183" t="str">
        <f t="shared" si="172"/>
        <v>Super Mai 'A' (9.600)</v>
      </c>
      <c r="O186" s="183" t="str">
        <f t="shared" si="172"/>
        <v>Super Mai 'A' (9.600)</v>
      </c>
      <c r="P186" s="183" t="str">
        <f t="shared" si="172"/>
        <v>Super Mai 'A' (9.600)</v>
      </c>
      <c r="Q186" s="183" t="str">
        <f t="shared" si="172"/>
        <v>Super Mai 'A' (9.600)</v>
      </c>
      <c r="R186" s="183" t="str">
        <f t="shared" si="172"/>
        <v>Super Mai 'A' (9.600)</v>
      </c>
      <c r="S186" s="183" t="str">
        <f t="shared" si="173"/>
        <v>Super Mai 'A' (9.600)</v>
      </c>
      <c r="T186" s="183" t="str">
        <f t="shared" si="173"/>
        <v>Super Mai 'A' (9.600)</v>
      </c>
      <c r="U186" s="183" t="str">
        <f t="shared" si="173"/>
        <v>Super Mai 'A' (9.600)</v>
      </c>
      <c r="V186" s="183" t="str">
        <f t="shared" si="173"/>
        <v>Super Mai 'A' (9.600)</v>
      </c>
      <c r="W186" s="183" t="str">
        <f t="shared" si="173"/>
        <v>Super Mai 'A' (9.600)</v>
      </c>
      <c r="X186" s="183" t="str">
        <f t="shared" si="173"/>
        <v>Super Mai 'A' (9.600)</v>
      </c>
      <c r="Y186" s="183" t="str">
        <f t="shared" si="173"/>
        <v>Super Mai 'A' (9.600)</v>
      </c>
      <c r="Z186" s="183" t="str">
        <f t="shared" si="173"/>
        <v>Super Mai 'A' (9.600)</v>
      </c>
      <c r="AA186" s="183" t="str">
        <f t="shared" si="173"/>
        <v>Super Mai 'A' (9.600)</v>
      </c>
      <c r="AB186" s="183" t="str">
        <f t="shared" si="173"/>
        <v>Super Mai 'A' (9.600)</v>
      </c>
      <c r="AC186" s="183" t="str">
        <f t="shared" si="173"/>
        <v>Super Mai 'A' (9.600)</v>
      </c>
      <c r="AD186" s="183" t="str">
        <f t="shared" si="173"/>
        <v>Super Mai 'A' (9.600)</v>
      </c>
      <c r="AE186" s="183" t="str">
        <f t="shared" si="173"/>
        <v>Super Mai 'A' (9.600)</v>
      </c>
      <c r="AF186" s="183" t="str">
        <f t="shared" si="173"/>
        <v>Super Mai 'A' (9.600)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 t="str">
        <f t="shared" si="171"/>
        <v>Mai Beni(9.510)</v>
      </c>
      <c r="C187" s="183" t="str">
        <f t="shared" si="172"/>
        <v>Mai Beni(9.510)</v>
      </c>
      <c r="D187" s="183" t="str">
        <f t="shared" si="172"/>
        <v>Mai Beni(9.510)</v>
      </c>
      <c r="E187" s="183" t="str">
        <f t="shared" si="172"/>
        <v>Mai Beni(9.510)</v>
      </c>
      <c r="F187" s="183" t="str">
        <f t="shared" si="172"/>
        <v>Mai Beni(9.510)</v>
      </c>
      <c r="G187" s="183" t="str">
        <f t="shared" si="172"/>
        <v>Mai Beni(9.510)</v>
      </c>
      <c r="H187" s="183" t="str">
        <f t="shared" si="172"/>
        <v>Mai Beni(9.510)</v>
      </c>
      <c r="I187" s="183" t="str">
        <f t="shared" si="172"/>
        <v>Mai Beni(9.510)</v>
      </c>
      <c r="J187" s="183" t="str">
        <f t="shared" si="172"/>
        <v>Mai Beni(9.510)</v>
      </c>
      <c r="K187" s="183" t="str">
        <f t="shared" si="172"/>
        <v>Mai Beni(9.510)</v>
      </c>
      <c r="L187" s="183" t="str">
        <f t="shared" si="172"/>
        <v>Mai Beni(9.510)</v>
      </c>
      <c r="M187" s="183" t="str">
        <f t="shared" si="172"/>
        <v>Mai Beni(9.510)</v>
      </c>
      <c r="N187" s="183" t="str">
        <f t="shared" si="172"/>
        <v>Mai Beni(9.510)</v>
      </c>
      <c r="O187" s="183" t="str">
        <f t="shared" si="172"/>
        <v>Mai Beni(9.510)</v>
      </c>
      <c r="P187" s="183" t="str">
        <f t="shared" si="172"/>
        <v>Mai Beni(9.510)</v>
      </c>
      <c r="Q187" s="183" t="str">
        <f t="shared" si="172"/>
        <v>Mai Beni(9.510)</v>
      </c>
      <c r="R187" s="183" t="str">
        <f t="shared" si="172"/>
        <v>Mai Beni(9.510)</v>
      </c>
      <c r="S187" s="183" t="str">
        <f t="shared" si="173"/>
        <v>Mai Beni(9.510)</v>
      </c>
      <c r="T187" s="183" t="str">
        <f t="shared" si="173"/>
        <v>Mai Beni(9.510)</v>
      </c>
      <c r="U187" s="183" t="str">
        <f t="shared" si="173"/>
        <v>Mai Beni(9.510)</v>
      </c>
      <c r="V187" s="183" t="str">
        <f t="shared" si="173"/>
        <v>Mai Beni(9.510)</v>
      </c>
      <c r="W187" s="183" t="str">
        <f t="shared" si="173"/>
        <v>Mai Beni(9.510)</v>
      </c>
      <c r="X187" s="183" t="str">
        <f t="shared" si="173"/>
        <v>Mai Beni(9.510)</v>
      </c>
      <c r="Y187" s="183" t="str">
        <f t="shared" si="173"/>
        <v>Mai Beni(9.510)</v>
      </c>
      <c r="Z187" s="183" t="str">
        <f t="shared" si="173"/>
        <v>Mai Beni(9.510)</v>
      </c>
      <c r="AA187" s="183" t="str">
        <f t="shared" si="173"/>
        <v>Mai Beni(9.510)</v>
      </c>
      <c r="AB187" s="183" t="str">
        <f t="shared" si="173"/>
        <v>Mai Beni(9.510)</v>
      </c>
      <c r="AC187" s="183" t="str">
        <f t="shared" si="173"/>
        <v>Mai Beni(9.510)</v>
      </c>
      <c r="AD187" s="183" t="str">
        <f t="shared" si="173"/>
        <v>Mai Beni(9.510)</v>
      </c>
      <c r="AE187" s="183" t="str">
        <f t="shared" si="173"/>
        <v>Mai Beni(9.510)</v>
      </c>
      <c r="AF187" s="183" t="str">
        <f t="shared" si="173"/>
        <v>Mai Beni(9.510)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 t="str">
        <f t="shared" si="171"/>
        <v>Mid Solu Khola(9.500)</v>
      </c>
      <c r="C188" s="183" t="str">
        <f t="shared" si="172"/>
        <v>Mid Solu Khola(9.500)</v>
      </c>
      <c r="D188" s="183" t="str">
        <f t="shared" si="172"/>
        <v>Mid Solu Khola(9.500)</v>
      </c>
      <c r="E188" s="183" t="str">
        <f t="shared" si="172"/>
        <v>Mid Solu Khola(9.500)</v>
      </c>
      <c r="F188" s="183" t="str">
        <f t="shared" si="172"/>
        <v>Mid Solu Khola(9.500)</v>
      </c>
      <c r="G188" s="183" t="str">
        <f t="shared" si="172"/>
        <v>Mid Solu Khola(9.500)</v>
      </c>
      <c r="H188" s="183" t="str">
        <f t="shared" si="172"/>
        <v>Mid Solu Khola(9.500)</v>
      </c>
      <c r="I188" s="183" t="str">
        <f t="shared" si="172"/>
        <v>Mid Solu Khola(9.500)</v>
      </c>
      <c r="J188" s="183" t="str">
        <f t="shared" si="172"/>
        <v>Mid Solu Khola(9.500)</v>
      </c>
      <c r="K188" s="183" t="str">
        <f t="shared" si="172"/>
        <v>Mid Solu Khola(9.500)</v>
      </c>
      <c r="L188" s="183" t="str">
        <f t="shared" si="172"/>
        <v>Mid Solu Khola(9.500)</v>
      </c>
      <c r="M188" s="183" t="str">
        <f t="shared" si="172"/>
        <v>Mid Solu Khola(9.500)</v>
      </c>
      <c r="N188" s="183" t="str">
        <f t="shared" si="172"/>
        <v>Mid Solu Khola(9.500)</v>
      </c>
      <c r="O188" s="183" t="str">
        <f t="shared" si="172"/>
        <v>Mid Solu Khola(9.500)</v>
      </c>
      <c r="P188" s="183" t="str">
        <f t="shared" si="172"/>
        <v>Mid Solu Khola(9.500)</v>
      </c>
      <c r="Q188" s="183" t="str">
        <f t="shared" si="172"/>
        <v>Mid Solu Khola(9.500)</v>
      </c>
      <c r="R188" s="183" t="str">
        <f t="shared" si="172"/>
        <v>Mid Solu Khola(9.500)</v>
      </c>
      <c r="S188" s="183" t="str">
        <f t="shared" si="173"/>
        <v>Mid Solu Khola(9.500)</v>
      </c>
      <c r="T188" s="183" t="str">
        <f t="shared" si="173"/>
        <v>Mid Solu Khola(9.500)</v>
      </c>
      <c r="U188" s="183" t="str">
        <f t="shared" si="173"/>
        <v>Mid Solu Khola(9.500)</v>
      </c>
      <c r="V188" s="183" t="str">
        <f t="shared" si="173"/>
        <v>Mid Solu Khola(9.500)</v>
      </c>
      <c r="W188" s="183" t="str">
        <f t="shared" si="173"/>
        <v>Mid Solu Khola(9.500)</v>
      </c>
      <c r="X188" s="183" t="str">
        <f t="shared" si="173"/>
        <v>Mid Solu Khola(9.500)</v>
      </c>
      <c r="Y188" s="183" t="str">
        <f t="shared" si="173"/>
        <v>Mid Solu Khola(9.500)</v>
      </c>
      <c r="Z188" s="183" t="str">
        <f t="shared" si="173"/>
        <v>Mid Solu Khola(9.500)</v>
      </c>
      <c r="AA188" s="183" t="str">
        <f t="shared" si="173"/>
        <v>Mid Solu Khola(9.500)</v>
      </c>
      <c r="AB188" s="183" t="str">
        <f t="shared" si="173"/>
        <v>Mid Solu Khola(9.500)</v>
      </c>
      <c r="AC188" s="183" t="str">
        <f t="shared" si="173"/>
        <v>Mid Solu Khola(9.500)</v>
      </c>
      <c r="AD188" s="183" t="str">
        <f t="shared" si="173"/>
        <v>Mid Solu Khola(9.500)</v>
      </c>
      <c r="AE188" s="183" t="str">
        <f t="shared" si="173"/>
        <v>Mid Solu Khola(9.500)</v>
      </c>
      <c r="AF188" s="183" t="str">
        <f t="shared" si="173"/>
        <v>Mid Solu Khola(9.500)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 t="str">
        <f t="shared" si="171"/>
        <v>Andhi Khola(9.400)</v>
      </c>
      <c r="C189" s="183" t="str">
        <f t="shared" si="172"/>
        <v>Andhi Khola(9.400)</v>
      </c>
      <c r="D189" s="183" t="str">
        <f t="shared" si="172"/>
        <v>Andhi Khola(9.400)</v>
      </c>
      <c r="E189" s="183" t="str">
        <f t="shared" si="172"/>
        <v>Andhi Khola(9.400)</v>
      </c>
      <c r="F189" s="183" t="str">
        <f t="shared" si="172"/>
        <v>Andhi Khola(9.400)</v>
      </c>
      <c r="G189" s="183" t="str">
        <f t="shared" si="172"/>
        <v>Andhi Khola(9.400)</v>
      </c>
      <c r="H189" s="183" t="str">
        <f t="shared" si="172"/>
        <v>Andhi Khola(9.400)</v>
      </c>
      <c r="I189" s="183" t="str">
        <f t="shared" si="172"/>
        <v>Andhi Khola(9.400)</v>
      </c>
      <c r="J189" s="183" t="str">
        <f t="shared" si="172"/>
        <v>Andhi Khola(9.400)</v>
      </c>
      <c r="K189" s="183" t="str">
        <f t="shared" si="172"/>
        <v>Andhi Khola(9.400)</v>
      </c>
      <c r="L189" s="183" t="str">
        <f t="shared" si="172"/>
        <v>Andhi Khola(9.400)</v>
      </c>
      <c r="M189" s="183" t="str">
        <f t="shared" si="172"/>
        <v>Andhi Khola(9.400)</v>
      </c>
      <c r="N189" s="183" t="str">
        <f t="shared" si="172"/>
        <v>Andhi Khola(9.400)</v>
      </c>
      <c r="O189" s="183" t="str">
        <f t="shared" si="172"/>
        <v>Andhi Khola(9.400)</v>
      </c>
      <c r="P189" s="183" t="str">
        <f t="shared" si="172"/>
        <v>Andhi Khola(9.400)</v>
      </c>
      <c r="Q189" s="183" t="str">
        <f t="shared" si="172"/>
        <v>Andhi Khola(9.400)</v>
      </c>
      <c r="R189" s="183" t="str">
        <f t="shared" si="172"/>
        <v>Andhi Khola(9.400)</v>
      </c>
      <c r="S189" s="183" t="str">
        <f t="shared" si="173"/>
        <v>Andhi Khola(9.400)</v>
      </c>
      <c r="T189" s="183" t="str">
        <f t="shared" si="173"/>
        <v>Andhi Khola(9.400)</v>
      </c>
      <c r="U189" s="183" t="str">
        <f t="shared" si="173"/>
        <v>Andhi Khola(9.400)</v>
      </c>
      <c r="V189" s="183" t="str">
        <f t="shared" si="173"/>
        <v>Andhi Khola(9.400)</v>
      </c>
      <c r="W189" s="183" t="str">
        <f t="shared" si="173"/>
        <v>Andhi Khola(9.400)</v>
      </c>
      <c r="X189" s="183" t="str">
        <f t="shared" si="173"/>
        <v>Andhi Khola(9.400)</v>
      </c>
      <c r="Y189" s="183" t="str">
        <f t="shared" si="173"/>
        <v>Andhi Khola(9.400)</v>
      </c>
      <c r="Z189" s="183" t="str">
        <f t="shared" si="173"/>
        <v>Andhi Khola(9.400)</v>
      </c>
      <c r="AA189" s="183" t="str">
        <f t="shared" si="173"/>
        <v>Andhi Khola(9.400)</v>
      </c>
      <c r="AB189" s="183" t="str">
        <f t="shared" si="173"/>
        <v>Andhi Khola(9.400)</v>
      </c>
      <c r="AC189" s="183" t="str">
        <f t="shared" si="173"/>
        <v>Andhi Khola(9.400)</v>
      </c>
      <c r="AD189" s="183" t="str">
        <f t="shared" si="173"/>
        <v>Andhi Khola(9.400)</v>
      </c>
      <c r="AE189" s="183" t="str">
        <f t="shared" si="173"/>
        <v>Andhi Khola(9.400)</v>
      </c>
      <c r="AF189" s="183" t="str">
        <f t="shared" si="173"/>
        <v>Andhi Khola(9.400)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 t="str">
        <f t="shared" si="171"/>
        <v>Super Chepe(9.050)</v>
      </c>
      <c r="C190" s="183" t="str">
        <f t="shared" si="172"/>
        <v>Super Chepe(9.050)</v>
      </c>
      <c r="D190" s="183" t="str">
        <f t="shared" si="172"/>
        <v>Super Chepe(9.050)</v>
      </c>
      <c r="E190" s="183" t="str">
        <f t="shared" si="172"/>
        <v>Super Chepe(9.050)</v>
      </c>
      <c r="F190" s="183" t="str">
        <f t="shared" si="172"/>
        <v>Super Chepe(9.050)</v>
      </c>
      <c r="G190" s="183" t="str">
        <f t="shared" si="172"/>
        <v>Super Chepe(9.050)</v>
      </c>
      <c r="H190" s="183" t="str">
        <f t="shared" si="172"/>
        <v>Super Chepe(9.050)</v>
      </c>
      <c r="I190" s="183" t="str">
        <f t="shared" si="172"/>
        <v>Super Chepe(9.050)</v>
      </c>
      <c r="J190" s="183" t="str">
        <f t="shared" si="172"/>
        <v>Super Chepe(9.050)</v>
      </c>
      <c r="K190" s="183" t="str">
        <f t="shared" si="172"/>
        <v>Super Chepe(9.050)</v>
      </c>
      <c r="L190" s="183" t="str">
        <f t="shared" si="172"/>
        <v>Super Chepe(9.050)</v>
      </c>
      <c r="M190" s="183" t="str">
        <f t="shared" si="172"/>
        <v>Super Chepe(9.050)</v>
      </c>
      <c r="N190" s="183" t="str">
        <f t="shared" si="172"/>
        <v>Super Chepe(9.050)</v>
      </c>
      <c r="O190" s="183" t="str">
        <f t="shared" si="172"/>
        <v>Super Chepe(9.050)</v>
      </c>
      <c r="P190" s="183" t="str">
        <f t="shared" si="172"/>
        <v>Super Chepe(9.050)</v>
      </c>
      <c r="Q190" s="183" t="str">
        <f t="shared" si="172"/>
        <v>Super Chepe(9.050)</v>
      </c>
      <c r="R190" s="183" t="str">
        <f t="shared" si="172"/>
        <v>Super Chepe(9.050)</v>
      </c>
      <c r="S190" s="183" t="str">
        <f t="shared" si="173"/>
        <v>Super Chepe(9.050)</v>
      </c>
      <c r="T190" s="183" t="str">
        <f t="shared" si="173"/>
        <v>Super Chepe(9.050)</v>
      </c>
      <c r="U190" s="183" t="str">
        <f t="shared" si="173"/>
        <v>Super Chepe(9.050)</v>
      </c>
      <c r="V190" s="183" t="str">
        <f t="shared" si="173"/>
        <v>Super Chepe(9.050)</v>
      </c>
      <c r="W190" s="183" t="str">
        <f t="shared" si="173"/>
        <v>Super Chepe(9.050)</v>
      </c>
      <c r="X190" s="183" t="str">
        <f t="shared" si="173"/>
        <v>Super Chepe(9.050)</v>
      </c>
      <c r="Y190" s="183" t="str">
        <f t="shared" si="173"/>
        <v>Super Chepe(9.050)</v>
      </c>
      <c r="Z190" s="183" t="str">
        <f t="shared" si="173"/>
        <v>Super Chepe(9.050)</v>
      </c>
      <c r="AA190" s="183" t="str">
        <f t="shared" si="173"/>
        <v>Super Chepe(9.050)</v>
      </c>
      <c r="AB190" s="183" t="str">
        <f t="shared" si="173"/>
        <v>Super Chepe(9.050)</v>
      </c>
      <c r="AC190" s="183" t="str">
        <f t="shared" si="173"/>
        <v>Super Chepe(9.050)</v>
      </c>
      <c r="AD190" s="183" t="str">
        <f t="shared" si="173"/>
        <v>Super Chepe(9.050)</v>
      </c>
      <c r="AE190" s="183" t="str">
        <f t="shared" si="173"/>
        <v>Super Chepe(9.050)</v>
      </c>
      <c r="AF190" s="183" t="str">
        <f t="shared" si="173"/>
        <v>Super Chepe(9.050)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 t="str">
        <f t="shared" si="171"/>
        <v>Rudi Khola A(8.800)</v>
      </c>
      <c r="C191" s="183" t="str">
        <f t="shared" si="172"/>
        <v>Rudi Khola A(8.800)</v>
      </c>
      <c r="D191" s="183" t="str">
        <f t="shared" si="172"/>
        <v>Rudi Khola A(8.800)</v>
      </c>
      <c r="E191" s="183" t="str">
        <f t="shared" si="172"/>
        <v>Rudi Khola A(8.800)</v>
      </c>
      <c r="F191" s="183" t="str">
        <f t="shared" si="172"/>
        <v>Rudi Khola A(8.800)</v>
      </c>
      <c r="G191" s="183" t="str">
        <f t="shared" si="172"/>
        <v>Rudi Khola A(8.800)</v>
      </c>
      <c r="H191" s="183" t="str">
        <f t="shared" si="172"/>
        <v>Rudi Khola A(8.800)</v>
      </c>
      <c r="I191" s="183" t="str">
        <f t="shared" si="172"/>
        <v>Rudi Khola A(8.800)</v>
      </c>
      <c r="J191" s="183" t="str">
        <f t="shared" si="172"/>
        <v>Rudi Khola A(8.800)</v>
      </c>
      <c r="K191" s="183" t="str">
        <f t="shared" si="172"/>
        <v>Rudi Khola A(8.800)</v>
      </c>
      <c r="L191" s="183" t="str">
        <f t="shared" si="172"/>
        <v>Rudi Khola A(8.800)</v>
      </c>
      <c r="M191" s="183" t="str">
        <f t="shared" si="172"/>
        <v>Rudi Khola A(8.800)</v>
      </c>
      <c r="N191" s="183" t="str">
        <f t="shared" si="172"/>
        <v>Rudi Khola A(8.800)</v>
      </c>
      <c r="O191" s="183" t="str">
        <f t="shared" si="172"/>
        <v>Rudi Khola A(8.800)</v>
      </c>
      <c r="P191" s="183" t="str">
        <f t="shared" si="172"/>
        <v>Rudi Khola A(8.800)</v>
      </c>
      <c r="Q191" s="183" t="str">
        <f t="shared" si="172"/>
        <v>Rudi Khola A(8.800)</v>
      </c>
      <c r="R191" s="183" t="str">
        <f t="shared" si="172"/>
        <v>Rudi Khola A(8.800)</v>
      </c>
      <c r="S191" s="183" t="str">
        <f t="shared" si="173"/>
        <v>Rudi Khola A(8.800)</v>
      </c>
      <c r="T191" s="183" t="str">
        <f t="shared" si="173"/>
        <v>Rudi Khola A(8.800)</v>
      </c>
      <c r="U191" s="183" t="str">
        <f t="shared" si="173"/>
        <v>Rudi Khola A(8.800)</v>
      </c>
      <c r="V191" s="183" t="str">
        <f t="shared" si="173"/>
        <v>Rudi Khola A(8.800)</v>
      </c>
      <c r="W191" s="183" t="str">
        <f t="shared" si="173"/>
        <v>Rudi Khola A(8.800)</v>
      </c>
      <c r="X191" s="183" t="str">
        <f t="shared" si="173"/>
        <v>Rudi Khola A(8.800)</v>
      </c>
      <c r="Y191" s="183" t="str">
        <f t="shared" si="173"/>
        <v>Rudi Khola A(8.800)</v>
      </c>
      <c r="Z191" s="183" t="str">
        <f t="shared" si="173"/>
        <v>Rudi Khola A(8.800)</v>
      </c>
      <c r="AA191" s="183" t="str">
        <f t="shared" si="173"/>
        <v>Rudi Khola A(8.800)</v>
      </c>
      <c r="AB191" s="183" t="str">
        <f t="shared" si="173"/>
        <v>Rudi Khola A(8.800)</v>
      </c>
      <c r="AC191" s="183" t="str">
        <f t="shared" si="173"/>
        <v>Rudi Khola A(8.800)</v>
      </c>
      <c r="AD191" s="183" t="str">
        <f t="shared" si="173"/>
        <v>Rudi Khola A(8.800)</v>
      </c>
      <c r="AE191" s="183" t="str">
        <f t="shared" si="173"/>
        <v>Rudi Khola A(8.800)</v>
      </c>
      <c r="AF191" s="183" t="str">
        <f t="shared" ref="AF191:AF206" si="174">AE191</f>
        <v>Rudi Khola A(8.800)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 t="str">
        <f t="shared" si="171"/>
        <v>Chepe Khola Small(8.630)</v>
      </c>
      <c r="C192" s="183" t="str">
        <f t="shared" si="172"/>
        <v>Chepe Khola Small(8.630)</v>
      </c>
      <c r="D192" s="183" t="str">
        <f t="shared" si="172"/>
        <v>Chepe Khola Small(8.630)</v>
      </c>
      <c r="E192" s="183" t="str">
        <f t="shared" si="172"/>
        <v>Chepe Khola Small(8.630)</v>
      </c>
      <c r="F192" s="183" t="str">
        <f t="shared" si="172"/>
        <v>Chepe Khola Small(8.630)</v>
      </c>
      <c r="G192" s="183" t="str">
        <f t="shared" si="172"/>
        <v>Chepe Khola Small(8.630)</v>
      </c>
      <c r="H192" s="183" t="str">
        <f t="shared" si="172"/>
        <v>Chepe Khola Small(8.630)</v>
      </c>
      <c r="I192" s="183" t="str">
        <f t="shared" si="172"/>
        <v>Chepe Khola Small(8.630)</v>
      </c>
      <c r="J192" s="183" t="str">
        <f t="shared" si="172"/>
        <v>Chepe Khola Small(8.630)</v>
      </c>
      <c r="K192" s="183" t="str">
        <f t="shared" si="172"/>
        <v>Chepe Khola Small(8.630)</v>
      </c>
      <c r="L192" s="183" t="str">
        <f t="shared" si="172"/>
        <v>Chepe Khola Small(8.630)</v>
      </c>
      <c r="M192" s="183" t="str">
        <f t="shared" si="172"/>
        <v>Chepe Khola Small(8.630)</v>
      </c>
      <c r="N192" s="183" t="str">
        <f t="shared" si="172"/>
        <v>Chepe Khola Small(8.630)</v>
      </c>
      <c r="O192" s="183" t="str">
        <f t="shared" si="172"/>
        <v>Chepe Khola Small(8.630)</v>
      </c>
      <c r="P192" s="183" t="str">
        <f t="shared" si="172"/>
        <v>Chepe Khola Small(8.630)</v>
      </c>
      <c r="Q192" s="183" t="str">
        <f t="shared" si="172"/>
        <v>Chepe Khola Small(8.630)</v>
      </c>
      <c r="R192" s="183" t="str">
        <f t="shared" si="172"/>
        <v>Chepe Khola Small(8.630)</v>
      </c>
      <c r="S192" s="183" t="str">
        <f t="shared" si="173"/>
        <v>Chepe Khola Small(8.630)</v>
      </c>
      <c r="T192" s="183" t="str">
        <f t="shared" si="173"/>
        <v>Chepe Khola Small(8.630)</v>
      </c>
      <c r="U192" s="183" t="str">
        <f t="shared" si="173"/>
        <v>Chepe Khola Small(8.630)</v>
      </c>
      <c r="V192" s="183" t="str">
        <f t="shared" si="173"/>
        <v>Chepe Khola Small(8.630)</v>
      </c>
      <c r="W192" s="183" t="str">
        <f t="shared" si="173"/>
        <v>Chepe Khola Small(8.630)</v>
      </c>
      <c r="X192" s="183" t="str">
        <f t="shared" si="173"/>
        <v>Chepe Khola Small(8.630)</v>
      </c>
      <c r="Y192" s="183" t="str">
        <f t="shared" si="173"/>
        <v>Chepe Khola Small(8.630)</v>
      </c>
      <c r="Z192" s="183" t="str">
        <f t="shared" si="173"/>
        <v>Chepe Khola Small(8.630)</v>
      </c>
      <c r="AA192" s="183" t="str">
        <f t="shared" si="173"/>
        <v>Chepe Khola Small(8.630)</v>
      </c>
      <c r="AB192" s="183" t="str">
        <f t="shared" si="173"/>
        <v>Chepe Khola Small(8.630)</v>
      </c>
      <c r="AC192" s="183" t="str">
        <f t="shared" si="173"/>
        <v>Chepe Khola Small(8.630)</v>
      </c>
      <c r="AD192" s="183" t="str">
        <f t="shared" si="173"/>
        <v>Chepe Khola Small(8.630)</v>
      </c>
      <c r="AE192" s="183" t="str">
        <f t="shared" si="173"/>
        <v>Chepe Khola Small(8.630)</v>
      </c>
      <c r="AF192" s="183" t="str">
        <f t="shared" si="174"/>
        <v>Chepe Khola Small(8.630)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 t="str">
        <f t="shared" si="171"/>
        <v>Naugadh gad Khola(8.500)</v>
      </c>
      <c r="C193" s="183" t="str">
        <f t="shared" si="172"/>
        <v>Naugadh gad Khola(8.500)</v>
      </c>
      <c r="D193" s="183" t="str">
        <f t="shared" si="172"/>
        <v>Naugadh gad Khola(8.500)</v>
      </c>
      <c r="E193" s="183" t="str">
        <f t="shared" si="172"/>
        <v>Naugadh gad Khola(8.500)</v>
      </c>
      <c r="F193" s="183" t="str">
        <f t="shared" si="172"/>
        <v>Naugadh gad Khola(8.500)</v>
      </c>
      <c r="G193" s="183" t="str">
        <f t="shared" si="172"/>
        <v>Naugadh gad Khola(8.500)</v>
      </c>
      <c r="H193" s="183" t="str">
        <f t="shared" si="172"/>
        <v>Naugadh gad Khola(8.500)</v>
      </c>
      <c r="I193" s="183" t="str">
        <f t="shared" si="172"/>
        <v>Naugadh gad Khola(8.500)</v>
      </c>
      <c r="J193" s="183" t="str">
        <f t="shared" si="172"/>
        <v>Naugadh gad Khola(8.500)</v>
      </c>
      <c r="K193" s="183" t="str">
        <f t="shared" si="172"/>
        <v>Naugadh gad Khola(8.500)</v>
      </c>
      <c r="L193" s="183" t="str">
        <f t="shared" si="172"/>
        <v>Naugadh gad Khola(8.500)</v>
      </c>
      <c r="M193" s="183" t="str">
        <f t="shared" si="172"/>
        <v>Naugadh gad Khola(8.500)</v>
      </c>
      <c r="N193" s="183" t="str">
        <f t="shared" si="172"/>
        <v>Naugadh gad Khola(8.500)</v>
      </c>
      <c r="O193" s="183" t="str">
        <f t="shared" si="172"/>
        <v>Naugadh gad Khola(8.500)</v>
      </c>
      <c r="P193" s="183" t="str">
        <f t="shared" si="172"/>
        <v>Naugadh gad Khola(8.500)</v>
      </c>
      <c r="Q193" s="183" t="str">
        <f t="shared" si="172"/>
        <v>Naugadh gad Khola(8.500)</v>
      </c>
      <c r="R193" s="183" t="str">
        <f t="shared" si="172"/>
        <v>Naugadh gad Khola(8.500)</v>
      </c>
      <c r="S193" s="183" t="str">
        <f t="shared" si="173"/>
        <v>Naugadh gad Khola(8.500)</v>
      </c>
      <c r="T193" s="183" t="str">
        <f t="shared" si="173"/>
        <v>Naugadh gad Khola(8.500)</v>
      </c>
      <c r="U193" s="183" t="str">
        <f t="shared" si="173"/>
        <v>Naugadh gad Khola(8.500)</v>
      </c>
      <c r="V193" s="183" t="str">
        <f t="shared" si="173"/>
        <v>Naugadh gad Khola(8.500)</v>
      </c>
      <c r="W193" s="183" t="str">
        <f t="shared" si="173"/>
        <v>Naugadh gad Khola(8.500)</v>
      </c>
      <c r="X193" s="183" t="str">
        <f t="shared" si="173"/>
        <v>Naugadh gad Khola(8.500)</v>
      </c>
      <c r="Y193" s="183" t="str">
        <f t="shared" si="173"/>
        <v>Naugadh gad Khola(8.500)</v>
      </c>
      <c r="Z193" s="183" t="str">
        <f t="shared" si="173"/>
        <v>Naugadh gad Khola(8.500)</v>
      </c>
      <c r="AA193" s="183" t="str">
        <f t="shared" si="173"/>
        <v>Naugadh gad Khola(8.500)</v>
      </c>
      <c r="AB193" s="183" t="str">
        <f t="shared" si="173"/>
        <v>Naugadh gad Khola(8.500)</v>
      </c>
      <c r="AC193" s="183" t="str">
        <f t="shared" si="173"/>
        <v>Naugadh gad Khola(8.500)</v>
      </c>
      <c r="AD193" s="183" t="str">
        <f t="shared" si="173"/>
        <v>Naugadh gad Khola(8.500)</v>
      </c>
      <c r="AE193" s="183" t="str">
        <f t="shared" si="173"/>
        <v>Naugadh gad Khola(8.500)</v>
      </c>
      <c r="AF193" s="183" t="str">
        <f t="shared" si="174"/>
        <v>Naugadh gad Khola(8.500)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 t="str">
        <f t="shared" si="171"/>
        <v>Upper Hewa Khola Small(8.500)</v>
      </c>
      <c r="C194" s="183" t="str">
        <f t="shared" si="172"/>
        <v>Upper Hewa Khola Small(8.500)</v>
      </c>
      <c r="D194" s="183" t="str">
        <f t="shared" si="172"/>
        <v>Upper Hewa Khola Small(8.500)</v>
      </c>
      <c r="E194" s="183" t="str">
        <f t="shared" si="172"/>
        <v>Upper Hewa Khola Small(8.500)</v>
      </c>
      <c r="F194" s="183" t="str">
        <f t="shared" si="172"/>
        <v>Upper Hewa Khola Small(8.500)</v>
      </c>
      <c r="G194" s="183" t="str">
        <f t="shared" si="172"/>
        <v>Upper Hewa Khola Small(8.500)</v>
      </c>
      <c r="H194" s="183" t="str">
        <f t="shared" si="172"/>
        <v>Upper Hewa Khola Small(8.500)</v>
      </c>
      <c r="I194" s="183" t="str">
        <f t="shared" si="172"/>
        <v>Upper Hewa Khola Small(8.500)</v>
      </c>
      <c r="J194" s="183" t="str">
        <f t="shared" si="172"/>
        <v>Upper Hewa Khola Small(8.500)</v>
      </c>
      <c r="K194" s="183" t="str">
        <f t="shared" si="172"/>
        <v>Upper Hewa Khola Small(8.500)</v>
      </c>
      <c r="L194" s="183" t="str">
        <f t="shared" si="172"/>
        <v>Upper Hewa Khola Small(8.500)</v>
      </c>
      <c r="M194" s="183" t="str">
        <f t="shared" si="172"/>
        <v>Upper Hewa Khola Small(8.500)</v>
      </c>
      <c r="N194" s="183" t="str">
        <f t="shared" si="172"/>
        <v>Upper Hewa Khola Small(8.500)</v>
      </c>
      <c r="O194" s="183" t="str">
        <f t="shared" si="172"/>
        <v>Upper Hewa Khola Small(8.500)</v>
      </c>
      <c r="P194" s="183" t="str">
        <f t="shared" si="172"/>
        <v>Upper Hewa Khola Small(8.500)</v>
      </c>
      <c r="Q194" s="183" t="str">
        <f t="shared" si="172"/>
        <v>Upper Hewa Khola Small(8.500)</v>
      </c>
      <c r="R194" s="183" t="str">
        <f t="shared" si="172"/>
        <v>Upper Hewa Khola Small(8.500)</v>
      </c>
      <c r="S194" s="183" t="str">
        <f t="shared" si="173"/>
        <v>Upper Hewa Khola Small(8.500)</v>
      </c>
      <c r="T194" s="183" t="str">
        <f t="shared" si="173"/>
        <v>Upper Hewa Khola Small(8.500)</v>
      </c>
      <c r="U194" s="183" t="str">
        <f t="shared" si="173"/>
        <v>Upper Hewa Khola Small(8.500)</v>
      </c>
      <c r="V194" s="183" t="str">
        <f t="shared" si="173"/>
        <v>Upper Hewa Khola Small(8.500)</v>
      </c>
      <c r="W194" s="183" t="str">
        <f t="shared" si="173"/>
        <v>Upper Hewa Khola Small(8.500)</v>
      </c>
      <c r="X194" s="183" t="str">
        <f t="shared" si="173"/>
        <v>Upper Hewa Khola Small(8.500)</v>
      </c>
      <c r="Y194" s="183" t="str">
        <f t="shared" si="173"/>
        <v>Upper Hewa Khola Small(8.500)</v>
      </c>
      <c r="Z194" s="183" t="str">
        <f t="shared" si="173"/>
        <v>Upper Hewa Khola Small(8.500)</v>
      </c>
      <c r="AA194" s="183" t="str">
        <f t="shared" si="173"/>
        <v>Upper Hewa Khola Small(8.500)</v>
      </c>
      <c r="AB194" s="183" t="str">
        <f t="shared" si="173"/>
        <v>Upper Hewa Khola Small(8.500)</v>
      </c>
      <c r="AC194" s="183" t="str">
        <f t="shared" si="173"/>
        <v>Upper Hewa Khola Small(8.500)</v>
      </c>
      <c r="AD194" s="183" t="str">
        <f t="shared" si="173"/>
        <v>Upper Hewa Khola Small(8.500)</v>
      </c>
      <c r="AE194" s="183" t="str">
        <f t="shared" si="173"/>
        <v>Upper Hewa Khola Small(8.500)</v>
      </c>
      <c r="AF194" s="183" t="str">
        <f t="shared" si="174"/>
        <v>Upper Hewa Khola Small(8.500)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 t="str">
        <f t="shared" si="171"/>
        <v>Ankhu Khola - 1(8.400)</v>
      </c>
      <c r="C195" s="183" t="str">
        <f t="shared" si="172"/>
        <v>Ankhu Khola - 1(8.400)</v>
      </c>
      <c r="D195" s="183" t="str">
        <f t="shared" si="172"/>
        <v>Ankhu Khola - 1(8.400)</v>
      </c>
      <c r="E195" s="183" t="str">
        <f t="shared" si="172"/>
        <v>Ankhu Khola - 1(8.400)</v>
      </c>
      <c r="F195" s="183" t="str">
        <f t="shared" si="172"/>
        <v>Ankhu Khola - 1(8.400)</v>
      </c>
      <c r="G195" s="183" t="str">
        <f t="shared" si="172"/>
        <v>Ankhu Khola - 1(8.400)</v>
      </c>
      <c r="H195" s="183" t="str">
        <f t="shared" si="172"/>
        <v>Ankhu Khola - 1(8.400)</v>
      </c>
      <c r="I195" s="183" t="str">
        <f t="shared" si="172"/>
        <v>Ankhu Khola - 1(8.400)</v>
      </c>
      <c r="J195" s="183" t="str">
        <f t="shared" si="172"/>
        <v>Ankhu Khola - 1(8.400)</v>
      </c>
      <c r="K195" s="183" t="str">
        <f t="shared" si="172"/>
        <v>Ankhu Khola - 1(8.400)</v>
      </c>
      <c r="L195" s="183" t="str">
        <f t="shared" si="172"/>
        <v>Ankhu Khola - 1(8.400)</v>
      </c>
      <c r="M195" s="183" t="str">
        <f t="shared" si="172"/>
        <v>Ankhu Khola - 1(8.400)</v>
      </c>
      <c r="N195" s="183" t="str">
        <f t="shared" si="172"/>
        <v>Ankhu Khola - 1(8.400)</v>
      </c>
      <c r="O195" s="183" t="str">
        <f t="shared" si="172"/>
        <v>Ankhu Khola - 1(8.400)</v>
      </c>
      <c r="P195" s="183" t="str">
        <f t="shared" si="172"/>
        <v>Ankhu Khola - 1(8.400)</v>
      </c>
      <c r="Q195" s="183" t="str">
        <f t="shared" si="172"/>
        <v>Ankhu Khola - 1(8.400)</v>
      </c>
      <c r="R195" s="183" t="str">
        <f t="shared" ref="R195:AF236" si="175">Q195</f>
        <v>Ankhu Khola - 1(8.400)</v>
      </c>
      <c r="S195" s="183" t="str">
        <f t="shared" si="175"/>
        <v>Ankhu Khola - 1(8.400)</v>
      </c>
      <c r="T195" s="183" t="str">
        <f t="shared" si="175"/>
        <v>Ankhu Khola - 1(8.400)</v>
      </c>
      <c r="U195" s="183" t="str">
        <f t="shared" si="175"/>
        <v>Ankhu Khola - 1(8.400)</v>
      </c>
      <c r="V195" s="183" t="str">
        <f t="shared" si="175"/>
        <v>Ankhu Khola - 1(8.400)</v>
      </c>
      <c r="W195" s="183" t="str">
        <f t="shared" si="175"/>
        <v>Ankhu Khola - 1(8.400)</v>
      </c>
      <c r="X195" s="183" t="str">
        <f t="shared" si="175"/>
        <v>Ankhu Khola - 1(8.400)</v>
      </c>
      <c r="Y195" s="183" t="str">
        <f t="shared" si="175"/>
        <v>Ankhu Khola - 1(8.400)</v>
      </c>
      <c r="Z195" s="183" t="str">
        <f t="shared" si="175"/>
        <v>Ankhu Khola - 1(8.400)</v>
      </c>
      <c r="AA195" s="183" t="str">
        <f t="shared" si="175"/>
        <v>Ankhu Khola - 1(8.400)</v>
      </c>
      <c r="AB195" s="183" t="str">
        <f t="shared" si="173"/>
        <v>Ankhu Khola - 1(8.400)</v>
      </c>
      <c r="AC195" s="183" t="str">
        <f t="shared" si="173"/>
        <v>Ankhu Khola - 1(8.400)</v>
      </c>
      <c r="AD195" s="183" t="str">
        <f t="shared" si="173"/>
        <v>Ankhu Khola - 1(8.400)</v>
      </c>
      <c r="AE195" s="183" t="str">
        <f t="shared" si="173"/>
        <v>Ankhu Khola - 1(8.400)</v>
      </c>
      <c r="AF195" s="183" t="str">
        <f t="shared" si="174"/>
        <v>Ankhu Khola - 1(8.400)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 t="str">
        <f t="shared" si="171"/>
        <v>Mai sana Cascade(8.000)</v>
      </c>
      <c r="C196" s="183" t="str">
        <f t="shared" ref="C196:R237" si="176">B196</f>
        <v>Mai sana Cascade(8.000)</v>
      </c>
      <c r="D196" s="183" t="str">
        <f t="shared" si="176"/>
        <v>Mai sana Cascade(8.000)</v>
      </c>
      <c r="E196" s="183" t="str">
        <f t="shared" si="176"/>
        <v>Mai sana Cascade(8.000)</v>
      </c>
      <c r="F196" s="183" t="str">
        <f t="shared" si="176"/>
        <v>Mai sana Cascade(8.000)</v>
      </c>
      <c r="G196" s="183" t="str">
        <f t="shared" si="176"/>
        <v>Mai sana Cascade(8.000)</v>
      </c>
      <c r="H196" s="183" t="str">
        <f t="shared" si="176"/>
        <v>Mai sana Cascade(8.000)</v>
      </c>
      <c r="I196" s="183" t="str">
        <f t="shared" si="176"/>
        <v>Mai sana Cascade(8.000)</v>
      </c>
      <c r="J196" s="183" t="str">
        <f t="shared" si="176"/>
        <v>Mai sana Cascade(8.000)</v>
      </c>
      <c r="K196" s="183" t="str">
        <f t="shared" si="176"/>
        <v>Mai sana Cascade(8.000)</v>
      </c>
      <c r="L196" s="183" t="str">
        <f t="shared" si="176"/>
        <v>Mai sana Cascade(8.000)</v>
      </c>
      <c r="M196" s="183" t="str">
        <f t="shared" si="176"/>
        <v>Mai sana Cascade(8.000)</v>
      </c>
      <c r="N196" s="183" t="str">
        <f t="shared" si="176"/>
        <v>Mai sana Cascade(8.000)</v>
      </c>
      <c r="O196" s="183" t="str">
        <f t="shared" si="176"/>
        <v>Mai sana Cascade(8.000)</v>
      </c>
      <c r="P196" s="183" t="str">
        <f t="shared" si="176"/>
        <v>Mai sana Cascade(8.000)</v>
      </c>
      <c r="Q196" s="183" t="str">
        <f t="shared" si="176"/>
        <v>Mai sana Cascade(8.000)</v>
      </c>
      <c r="R196" s="183" t="str">
        <f t="shared" si="176"/>
        <v>Mai sana Cascade(8.000)</v>
      </c>
      <c r="S196" s="183" t="str">
        <f t="shared" si="175"/>
        <v>Mai sana Cascade(8.000)</v>
      </c>
      <c r="T196" s="183" t="str">
        <f t="shared" si="175"/>
        <v>Mai sana Cascade(8.000)</v>
      </c>
      <c r="U196" s="183" t="str">
        <f t="shared" si="175"/>
        <v>Mai sana Cascade(8.000)</v>
      </c>
      <c r="V196" s="183" t="str">
        <f t="shared" si="175"/>
        <v>Mai sana Cascade(8.000)</v>
      </c>
      <c r="W196" s="183" t="str">
        <f t="shared" si="175"/>
        <v>Mai sana Cascade(8.000)</v>
      </c>
      <c r="X196" s="183" t="str">
        <f t="shared" si="175"/>
        <v>Mai sana Cascade(8.000)</v>
      </c>
      <c r="Y196" s="183" t="str">
        <f t="shared" si="175"/>
        <v>Mai sana Cascade(8.000)</v>
      </c>
      <c r="Z196" s="183" t="str">
        <f t="shared" si="175"/>
        <v>Mai sana Cascade(8.000)</v>
      </c>
      <c r="AA196" s="183" t="str">
        <f t="shared" si="175"/>
        <v>Mai sana Cascade(8.000)</v>
      </c>
      <c r="AB196" s="183" t="str">
        <f t="shared" si="175"/>
        <v>Mai sana Cascade(8.000)</v>
      </c>
      <c r="AC196" s="183" t="str">
        <f t="shared" si="175"/>
        <v>Mai sana Cascade(8.000)</v>
      </c>
      <c r="AD196" s="183" t="str">
        <f t="shared" ref="AD196:AF237" si="177">AC196</f>
        <v>Mai sana Cascade(8.000)</v>
      </c>
      <c r="AE196" s="183" t="str">
        <f t="shared" si="177"/>
        <v>Mai sana Cascade(8.000)</v>
      </c>
      <c r="AF196" s="183" t="str">
        <f t="shared" si="177"/>
        <v>Mai sana Cascade(8.000)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 t="str">
        <f t="shared" si="171"/>
        <v>Taksar Pikhuwa(8.000)</v>
      </c>
      <c r="C197" s="183" t="str">
        <f t="shared" si="176"/>
        <v>Taksar Pikhuwa(8.000)</v>
      </c>
      <c r="D197" s="183" t="str">
        <f t="shared" si="176"/>
        <v>Taksar Pikhuwa(8.000)</v>
      </c>
      <c r="E197" s="183" t="str">
        <f t="shared" si="176"/>
        <v>Taksar Pikhuwa(8.000)</v>
      </c>
      <c r="F197" s="183" t="str">
        <f t="shared" si="176"/>
        <v>Taksar Pikhuwa(8.000)</v>
      </c>
      <c r="G197" s="183" t="str">
        <f t="shared" si="176"/>
        <v>Taksar Pikhuwa(8.000)</v>
      </c>
      <c r="H197" s="183" t="str">
        <f t="shared" si="176"/>
        <v>Taksar Pikhuwa(8.000)</v>
      </c>
      <c r="I197" s="183" t="str">
        <f t="shared" si="176"/>
        <v>Taksar Pikhuwa(8.000)</v>
      </c>
      <c r="J197" s="183" t="str">
        <f t="shared" si="176"/>
        <v>Taksar Pikhuwa(8.000)</v>
      </c>
      <c r="K197" s="183" t="str">
        <f t="shared" si="176"/>
        <v>Taksar Pikhuwa(8.000)</v>
      </c>
      <c r="L197" s="183" t="str">
        <f t="shared" si="176"/>
        <v>Taksar Pikhuwa(8.000)</v>
      </c>
      <c r="M197" s="183" t="str">
        <f t="shared" si="176"/>
        <v>Taksar Pikhuwa(8.000)</v>
      </c>
      <c r="N197" s="183" t="str">
        <f t="shared" si="176"/>
        <v>Taksar Pikhuwa(8.000)</v>
      </c>
      <c r="O197" s="183" t="str">
        <f t="shared" si="176"/>
        <v>Taksar Pikhuwa(8.000)</v>
      </c>
      <c r="P197" s="183" t="str">
        <f t="shared" si="176"/>
        <v>Taksar Pikhuwa(8.000)</v>
      </c>
      <c r="Q197" s="183" t="str">
        <f t="shared" si="176"/>
        <v>Taksar Pikhuwa(8.000)</v>
      </c>
      <c r="R197" s="183" t="str">
        <f t="shared" si="176"/>
        <v>Taksar Pikhuwa(8.000)</v>
      </c>
      <c r="S197" s="183" t="str">
        <f t="shared" si="175"/>
        <v>Taksar Pikhuwa(8.000)</v>
      </c>
      <c r="T197" s="183" t="str">
        <f t="shared" si="175"/>
        <v>Taksar Pikhuwa(8.000)</v>
      </c>
      <c r="U197" s="183" t="str">
        <f t="shared" si="175"/>
        <v>Taksar Pikhuwa(8.000)</v>
      </c>
      <c r="V197" s="183" t="str">
        <f t="shared" si="175"/>
        <v>Taksar Pikhuwa(8.000)</v>
      </c>
      <c r="W197" s="183" t="str">
        <f t="shared" si="175"/>
        <v>Taksar Pikhuwa(8.000)</v>
      </c>
      <c r="X197" s="183" t="str">
        <f t="shared" si="175"/>
        <v>Taksar Pikhuwa(8.000)</v>
      </c>
      <c r="Y197" s="183" t="str">
        <f t="shared" si="175"/>
        <v>Taksar Pikhuwa(8.000)</v>
      </c>
      <c r="Z197" s="183" t="str">
        <f t="shared" si="175"/>
        <v>Taksar Pikhuwa(8.000)</v>
      </c>
      <c r="AA197" s="183" t="str">
        <f t="shared" si="175"/>
        <v>Taksar Pikhuwa(8.000)</v>
      </c>
      <c r="AB197" s="183" t="str">
        <f t="shared" si="175"/>
        <v>Taksar Pikhuwa(8.000)</v>
      </c>
      <c r="AC197" s="183" t="str">
        <f t="shared" si="175"/>
        <v>Taksar Pikhuwa(8.000)</v>
      </c>
      <c r="AD197" s="183" t="str">
        <f t="shared" si="177"/>
        <v>Taksar Pikhuwa(8.000)</v>
      </c>
      <c r="AE197" s="183" t="str">
        <f t="shared" si="177"/>
        <v>Taksar Pikhuwa(8.000)</v>
      </c>
      <c r="AF197" s="183" t="str">
        <f t="shared" si="177"/>
        <v>Taksar Pikhuwa(8.000)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 t="str">
        <f t="shared" si="171"/>
        <v>Upper Naugad Gad(8.000)</v>
      </c>
      <c r="C198" s="183" t="str">
        <f t="shared" si="176"/>
        <v>Upper Naugad Gad(8.000)</v>
      </c>
      <c r="D198" s="183" t="str">
        <f t="shared" si="176"/>
        <v>Upper Naugad Gad(8.000)</v>
      </c>
      <c r="E198" s="183" t="str">
        <f t="shared" si="176"/>
        <v>Upper Naugad Gad(8.000)</v>
      </c>
      <c r="F198" s="183" t="str">
        <f t="shared" si="176"/>
        <v>Upper Naugad Gad(8.000)</v>
      </c>
      <c r="G198" s="183" t="str">
        <f t="shared" si="176"/>
        <v>Upper Naugad Gad(8.000)</v>
      </c>
      <c r="H198" s="183" t="str">
        <f t="shared" si="176"/>
        <v>Upper Naugad Gad(8.000)</v>
      </c>
      <c r="I198" s="183" t="str">
        <f t="shared" si="176"/>
        <v>Upper Naugad Gad(8.000)</v>
      </c>
      <c r="J198" s="183" t="str">
        <f t="shared" si="176"/>
        <v>Upper Naugad Gad(8.000)</v>
      </c>
      <c r="K198" s="183" t="str">
        <f t="shared" si="176"/>
        <v>Upper Naugad Gad(8.000)</v>
      </c>
      <c r="L198" s="183" t="str">
        <f t="shared" si="176"/>
        <v>Upper Naugad Gad(8.000)</v>
      </c>
      <c r="M198" s="183" t="str">
        <f t="shared" si="176"/>
        <v>Upper Naugad Gad(8.000)</v>
      </c>
      <c r="N198" s="183" t="str">
        <f t="shared" si="176"/>
        <v>Upper Naugad Gad(8.000)</v>
      </c>
      <c r="O198" s="183" t="str">
        <f t="shared" si="176"/>
        <v>Upper Naugad Gad(8.000)</v>
      </c>
      <c r="P198" s="183" t="str">
        <f t="shared" si="176"/>
        <v>Upper Naugad Gad(8.000)</v>
      </c>
      <c r="Q198" s="183" t="str">
        <f t="shared" si="176"/>
        <v>Upper Naugad Gad(8.000)</v>
      </c>
      <c r="R198" s="183" t="str">
        <f t="shared" si="176"/>
        <v>Upper Naugad Gad(8.000)</v>
      </c>
      <c r="S198" s="183" t="str">
        <f t="shared" si="175"/>
        <v>Upper Naugad Gad(8.000)</v>
      </c>
      <c r="T198" s="183" t="str">
        <f t="shared" si="175"/>
        <v>Upper Naugad Gad(8.000)</v>
      </c>
      <c r="U198" s="183" t="str">
        <f t="shared" si="175"/>
        <v>Upper Naugad Gad(8.000)</v>
      </c>
      <c r="V198" s="183" t="str">
        <f t="shared" si="175"/>
        <v>Upper Naugad Gad(8.000)</v>
      </c>
      <c r="W198" s="183" t="str">
        <f t="shared" si="175"/>
        <v>Upper Naugad Gad(8.000)</v>
      </c>
      <c r="X198" s="183" t="str">
        <f t="shared" si="175"/>
        <v>Upper Naugad Gad(8.000)</v>
      </c>
      <c r="Y198" s="183" t="str">
        <f t="shared" si="175"/>
        <v>Upper Naugad Gad(8.000)</v>
      </c>
      <c r="Z198" s="183" t="str">
        <f t="shared" si="175"/>
        <v>Upper Naugad Gad(8.000)</v>
      </c>
      <c r="AA198" s="183" t="str">
        <f t="shared" si="175"/>
        <v>Upper Naugad Gad(8.000)</v>
      </c>
      <c r="AB198" s="183" t="str">
        <f t="shared" si="175"/>
        <v>Upper Naugad Gad(8.000)</v>
      </c>
      <c r="AC198" s="183" t="str">
        <f t="shared" si="175"/>
        <v>Upper Naugad Gad(8.000)</v>
      </c>
      <c r="AD198" s="183" t="str">
        <f t="shared" si="177"/>
        <v>Upper Naugad Gad(8.000)</v>
      </c>
      <c r="AE198" s="183" t="str">
        <f t="shared" si="177"/>
        <v>Upper Naugad Gad(8.000)</v>
      </c>
      <c r="AF198" s="183" t="str">
        <f t="shared" si="177"/>
        <v>Upper Naugad Gad(8.000)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 t="str">
        <f t="shared" si="171"/>
        <v>Super Mai(7.800)</v>
      </c>
      <c r="C199" s="183" t="str">
        <f t="shared" si="176"/>
        <v>Super Mai(7.800)</v>
      </c>
      <c r="D199" s="183" t="str">
        <f t="shared" si="176"/>
        <v>Super Mai(7.800)</v>
      </c>
      <c r="E199" s="183" t="str">
        <f t="shared" si="176"/>
        <v>Super Mai(7.800)</v>
      </c>
      <c r="F199" s="183" t="str">
        <f t="shared" si="176"/>
        <v>Super Mai(7.800)</v>
      </c>
      <c r="G199" s="183" t="str">
        <f t="shared" si="176"/>
        <v>Super Mai(7.800)</v>
      </c>
      <c r="H199" s="183" t="str">
        <f t="shared" si="176"/>
        <v>Super Mai(7.800)</v>
      </c>
      <c r="I199" s="183" t="str">
        <f t="shared" si="176"/>
        <v>Super Mai(7.800)</v>
      </c>
      <c r="J199" s="183" t="str">
        <f t="shared" si="176"/>
        <v>Super Mai(7.800)</v>
      </c>
      <c r="K199" s="183" t="str">
        <f t="shared" si="176"/>
        <v>Super Mai(7.800)</v>
      </c>
      <c r="L199" s="183" t="str">
        <f t="shared" si="176"/>
        <v>Super Mai(7.800)</v>
      </c>
      <c r="M199" s="183" t="str">
        <f t="shared" si="176"/>
        <v>Super Mai(7.800)</v>
      </c>
      <c r="N199" s="183" t="str">
        <f t="shared" si="176"/>
        <v>Super Mai(7.800)</v>
      </c>
      <c r="O199" s="183" t="str">
        <f t="shared" si="176"/>
        <v>Super Mai(7.800)</v>
      </c>
      <c r="P199" s="183" t="str">
        <f t="shared" si="176"/>
        <v>Super Mai(7.800)</v>
      </c>
      <c r="Q199" s="183" t="str">
        <f t="shared" si="176"/>
        <v>Super Mai(7.800)</v>
      </c>
      <c r="R199" s="183" t="str">
        <f t="shared" si="176"/>
        <v>Super Mai(7.800)</v>
      </c>
      <c r="S199" s="183" t="str">
        <f t="shared" si="175"/>
        <v>Super Mai(7.800)</v>
      </c>
      <c r="T199" s="183" t="str">
        <f t="shared" si="175"/>
        <v>Super Mai(7.800)</v>
      </c>
      <c r="U199" s="183" t="str">
        <f t="shared" si="175"/>
        <v>Super Mai(7.800)</v>
      </c>
      <c r="V199" s="183" t="str">
        <f t="shared" si="175"/>
        <v>Super Mai(7.800)</v>
      </c>
      <c r="W199" s="183" t="str">
        <f t="shared" si="175"/>
        <v>Super Mai(7.800)</v>
      </c>
      <c r="X199" s="183" t="str">
        <f t="shared" si="175"/>
        <v>Super Mai(7.800)</v>
      </c>
      <c r="Y199" s="183" t="str">
        <f t="shared" si="175"/>
        <v>Super Mai(7.800)</v>
      </c>
      <c r="Z199" s="183" t="str">
        <f t="shared" si="175"/>
        <v>Super Mai(7.800)</v>
      </c>
      <c r="AA199" s="183" t="str">
        <f t="shared" si="175"/>
        <v>Super Mai(7.800)</v>
      </c>
      <c r="AB199" s="183" t="str">
        <f t="shared" si="175"/>
        <v>Super Mai(7.800)</v>
      </c>
      <c r="AC199" s="183" t="str">
        <f t="shared" si="175"/>
        <v>Super Mai(7.800)</v>
      </c>
      <c r="AD199" s="183" t="str">
        <f t="shared" si="177"/>
        <v>Super Mai(7.800)</v>
      </c>
      <c r="AE199" s="183" t="str">
        <f t="shared" si="177"/>
        <v>Super Mai(7.800)</v>
      </c>
      <c r="AF199" s="183" t="str">
        <f t="shared" si="177"/>
        <v>Super Mai(7.800)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 t="str">
        <f t="shared" si="171"/>
        <v>Jogmai(7.600)</v>
      </c>
      <c r="C200" s="183" t="str">
        <f t="shared" si="176"/>
        <v>Jogmai(7.600)</v>
      </c>
      <c r="D200" s="183" t="str">
        <f t="shared" si="176"/>
        <v>Jogmai(7.600)</v>
      </c>
      <c r="E200" s="183" t="str">
        <f t="shared" si="176"/>
        <v>Jogmai(7.600)</v>
      </c>
      <c r="F200" s="183" t="str">
        <f t="shared" si="176"/>
        <v>Jogmai(7.600)</v>
      </c>
      <c r="G200" s="183" t="str">
        <f t="shared" si="176"/>
        <v>Jogmai(7.600)</v>
      </c>
      <c r="H200" s="183" t="str">
        <f t="shared" si="176"/>
        <v>Jogmai(7.600)</v>
      </c>
      <c r="I200" s="183" t="str">
        <f t="shared" si="176"/>
        <v>Jogmai(7.600)</v>
      </c>
      <c r="J200" s="183" t="str">
        <f t="shared" si="176"/>
        <v>Jogmai(7.600)</v>
      </c>
      <c r="K200" s="183" t="str">
        <f t="shared" si="176"/>
        <v>Jogmai(7.600)</v>
      </c>
      <c r="L200" s="183" t="str">
        <f t="shared" si="176"/>
        <v>Jogmai(7.600)</v>
      </c>
      <c r="M200" s="183" t="str">
        <f t="shared" si="176"/>
        <v>Jogmai(7.600)</v>
      </c>
      <c r="N200" s="183" t="str">
        <f t="shared" si="176"/>
        <v>Jogmai(7.600)</v>
      </c>
      <c r="O200" s="183" t="str">
        <f t="shared" si="176"/>
        <v>Jogmai(7.600)</v>
      </c>
      <c r="P200" s="183" t="str">
        <f t="shared" si="176"/>
        <v>Jogmai(7.600)</v>
      </c>
      <c r="Q200" s="183" t="str">
        <f t="shared" si="176"/>
        <v>Jogmai(7.600)</v>
      </c>
      <c r="R200" s="183" t="str">
        <f t="shared" si="176"/>
        <v>Jogmai(7.600)</v>
      </c>
      <c r="S200" s="183" t="str">
        <f t="shared" si="175"/>
        <v>Jogmai(7.600)</v>
      </c>
      <c r="T200" s="183" t="str">
        <f t="shared" si="175"/>
        <v>Jogmai(7.600)</v>
      </c>
      <c r="U200" s="183" t="str">
        <f t="shared" si="175"/>
        <v>Jogmai(7.600)</v>
      </c>
      <c r="V200" s="183" t="str">
        <f t="shared" si="175"/>
        <v>Jogmai(7.600)</v>
      </c>
      <c r="W200" s="183" t="str">
        <f t="shared" si="175"/>
        <v>Jogmai(7.600)</v>
      </c>
      <c r="X200" s="183" t="str">
        <f t="shared" si="175"/>
        <v>Jogmai(7.600)</v>
      </c>
      <c r="Y200" s="183" t="str">
        <f t="shared" si="175"/>
        <v>Jogmai(7.600)</v>
      </c>
      <c r="Z200" s="183" t="str">
        <f t="shared" si="175"/>
        <v>Jogmai(7.600)</v>
      </c>
      <c r="AA200" s="183" t="str">
        <f t="shared" si="175"/>
        <v>Jogmai(7.600)</v>
      </c>
      <c r="AB200" s="183" t="str">
        <f t="shared" si="175"/>
        <v>Jogmai(7.600)</v>
      </c>
      <c r="AC200" s="183" t="str">
        <f t="shared" si="175"/>
        <v>Jogmai(7.600)</v>
      </c>
      <c r="AD200" s="183" t="str">
        <f t="shared" si="177"/>
        <v>Jogmai(7.600)</v>
      </c>
      <c r="AE200" s="183" t="str">
        <f t="shared" si="177"/>
        <v>Jogmai(7.600)</v>
      </c>
      <c r="AF200" s="183" t="str">
        <f t="shared" si="177"/>
        <v>Jogmai(7.600)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176"/>
        <v>0</v>
      </c>
      <c r="D201" s="183">
        <f t="shared" si="176"/>
        <v>0</v>
      </c>
      <c r="E201" s="183">
        <f t="shared" si="176"/>
        <v>0</v>
      </c>
      <c r="F201" s="183">
        <f t="shared" si="176"/>
        <v>0</v>
      </c>
      <c r="G201" s="183">
        <f t="shared" si="176"/>
        <v>0</v>
      </c>
      <c r="H201" s="183">
        <f t="shared" si="176"/>
        <v>0</v>
      </c>
      <c r="I201" s="183">
        <f t="shared" si="176"/>
        <v>0</v>
      </c>
      <c r="J201" s="183">
        <f t="shared" si="176"/>
        <v>0</v>
      </c>
      <c r="K201" s="183">
        <f t="shared" si="176"/>
        <v>0</v>
      </c>
      <c r="L201" s="183">
        <f t="shared" si="176"/>
        <v>0</v>
      </c>
      <c r="M201" s="183">
        <f t="shared" si="176"/>
        <v>0</v>
      </c>
      <c r="N201" s="183">
        <f t="shared" si="176"/>
        <v>0</v>
      </c>
      <c r="O201" s="183">
        <f t="shared" si="176"/>
        <v>0</v>
      </c>
      <c r="P201" s="183">
        <f t="shared" si="176"/>
        <v>0</v>
      </c>
      <c r="Q201" s="183">
        <f t="shared" si="176"/>
        <v>0</v>
      </c>
      <c r="R201" s="183">
        <f t="shared" si="176"/>
        <v>0</v>
      </c>
      <c r="S201" s="183">
        <f t="shared" si="175"/>
        <v>0</v>
      </c>
      <c r="T201" s="183">
        <f t="shared" si="175"/>
        <v>0</v>
      </c>
      <c r="U201" s="183">
        <f t="shared" si="175"/>
        <v>0</v>
      </c>
      <c r="V201" s="183">
        <f t="shared" si="175"/>
        <v>0</v>
      </c>
      <c r="W201" s="183">
        <f t="shared" si="175"/>
        <v>0</v>
      </c>
      <c r="X201" s="183">
        <f t="shared" si="175"/>
        <v>0</v>
      </c>
      <c r="Y201" s="183">
        <f t="shared" si="175"/>
        <v>0</v>
      </c>
      <c r="Z201" s="183">
        <f t="shared" si="175"/>
        <v>0</v>
      </c>
      <c r="AA201" s="183">
        <f t="shared" si="175"/>
        <v>0</v>
      </c>
      <c r="AB201" s="183">
        <f t="shared" si="175"/>
        <v>0</v>
      </c>
      <c r="AC201" s="183">
        <f t="shared" si="175"/>
        <v>0</v>
      </c>
      <c r="AD201" s="183">
        <f t="shared" si="177"/>
        <v>0</v>
      </c>
      <c r="AE201" s="183">
        <f t="shared" si="177"/>
        <v>0</v>
      </c>
      <c r="AF201" s="183">
        <f t="shared" si="177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176"/>
        <v>0</v>
      </c>
      <c r="D202" s="183">
        <f t="shared" si="176"/>
        <v>0</v>
      </c>
      <c r="E202" s="183">
        <f t="shared" si="176"/>
        <v>0</v>
      </c>
      <c r="F202" s="183">
        <f t="shared" si="176"/>
        <v>0</v>
      </c>
      <c r="G202" s="183">
        <f t="shared" si="176"/>
        <v>0</v>
      </c>
      <c r="H202" s="183">
        <f t="shared" si="176"/>
        <v>0</v>
      </c>
      <c r="I202" s="183">
        <f t="shared" si="176"/>
        <v>0</v>
      </c>
      <c r="J202" s="183">
        <f t="shared" si="176"/>
        <v>0</v>
      </c>
      <c r="K202" s="183">
        <f t="shared" si="176"/>
        <v>0</v>
      </c>
      <c r="L202" s="183">
        <f t="shared" si="176"/>
        <v>0</v>
      </c>
      <c r="M202" s="183">
        <f t="shared" si="176"/>
        <v>0</v>
      </c>
      <c r="N202" s="183">
        <f t="shared" si="176"/>
        <v>0</v>
      </c>
      <c r="O202" s="183">
        <f t="shared" si="176"/>
        <v>0</v>
      </c>
      <c r="P202" s="183">
        <f t="shared" si="176"/>
        <v>0</v>
      </c>
      <c r="Q202" s="183">
        <f t="shared" si="176"/>
        <v>0</v>
      </c>
      <c r="R202" s="183">
        <f t="shared" si="176"/>
        <v>0</v>
      </c>
      <c r="S202" s="183">
        <f t="shared" si="175"/>
        <v>0</v>
      </c>
      <c r="T202" s="183">
        <f t="shared" si="175"/>
        <v>0</v>
      </c>
      <c r="U202" s="183">
        <f t="shared" si="175"/>
        <v>0</v>
      </c>
      <c r="V202" s="183">
        <f t="shared" si="175"/>
        <v>0</v>
      </c>
      <c r="W202" s="183">
        <f t="shared" si="175"/>
        <v>0</v>
      </c>
      <c r="X202" s="183">
        <f t="shared" si="175"/>
        <v>0</v>
      </c>
      <c r="Y202" s="183">
        <f t="shared" si="175"/>
        <v>0</v>
      </c>
      <c r="Z202" s="183">
        <f t="shared" si="175"/>
        <v>0</v>
      </c>
      <c r="AA202" s="183">
        <f t="shared" si="175"/>
        <v>0</v>
      </c>
      <c r="AB202" s="183">
        <f t="shared" si="175"/>
        <v>0</v>
      </c>
      <c r="AC202" s="183">
        <f t="shared" si="175"/>
        <v>0</v>
      </c>
      <c r="AD202" s="183">
        <f t="shared" si="177"/>
        <v>0</v>
      </c>
      <c r="AE202" s="183">
        <f t="shared" si="177"/>
        <v>0</v>
      </c>
      <c r="AF202" s="183">
        <f t="shared" si="177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176"/>
        <v>0</v>
      </c>
      <c r="D203" s="183">
        <f t="shared" si="176"/>
        <v>0</v>
      </c>
      <c r="E203" s="183">
        <f t="shared" si="176"/>
        <v>0</v>
      </c>
      <c r="F203" s="183">
        <f t="shared" si="176"/>
        <v>0</v>
      </c>
      <c r="G203" s="183">
        <f t="shared" si="176"/>
        <v>0</v>
      </c>
      <c r="H203" s="183">
        <f t="shared" si="176"/>
        <v>0</v>
      </c>
      <c r="I203" s="183">
        <f t="shared" si="176"/>
        <v>0</v>
      </c>
      <c r="J203" s="183">
        <f t="shared" si="176"/>
        <v>0</v>
      </c>
      <c r="K203" s="183">
        <f t="shared" si="176"/>
        <v>0</v>
      </c>
      <c r="L203" s="183">
        <f t="shared" si="176"/>
        <v>0</v>
      </c>
      <c r="M203" s="183">
        <f t="shared" si="176"/>
        <v>0</v>
      </c>
      <c r="N203" s="183">
        <f t="shared" si="176"/>
        <v>0</v>
      </c>
      <c r="O203" s="183">
        <f t="shared" si="176"/>
        <v>0</v>
      </c>
      <c r="P203" s="183">
        <f t="shared" si="176"/>
        <v>0</v>
      </c>
      <c r="Q203" s="183">
        <f t="shared" si="176"/>
        <v>0</v>
      </c>
      <c r="R203" s="183">
        <f t="shared" si="176"/>
        <v>0</v>
      </c>
      <c r="S203" s="183">
        <f t="shared" si="175"/>
        <v>0</v>
      </c>
      <c r="T203" s="183">
        <f t="shared" si="175"/>
        <v>0</v>
      </c>
      <c r="U203" s="183">
        <f t="shared" si="175"/>
        <v>0</v>
      </c>
      <c r="V203" s="183">
        <f t="shared" si="175"/>
        <v>0</v>
      </c>
      <c r="W203" s="183">
        <f t="shared" si="175"/>
        <v>0</v>
      </c>
      <c r="X203" s="183">
        <f t="shared" si="175"/>
        <v>0</v>
      </c>
      <c r="Y203" s="183">
        <f t="shared" si="175"/>
        <v>0</v>
      </c>
      <c r="Z203" s="183">
        <f t="shared" si="175"/>
        <v>0</v>
      </c>
      <c r="AA203" s="183">
        <f t="shared" si="175"/>
        <v>0</v>
      </c>
      <c r="AB203" s="183">
        <f t="shared" si="175"/>
        <v>0</v>
      </c>
      <c r="AC203" s="183">
        <f t="shared" si="175"/>
        <v>0</v>
      </c>
      <c r="AD203" s="183">
        <f t="shared" si="177"/>
        <v>0</v>
      </c>
      <c r="AE203" s="183">
        <f t="shared" si="177"/>
        <v>0</v>
      </c>
      <c r="AF203" s="183">
        <f t="shared" si="177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176"/>
        <v>0</v>
      </c>
      <c r="D204" s="183">
        <f t="shared" si="176"/>
        <v>0</v>
      </c>
      <c r="E204" s="183">
        <f t="shared" si="176"/>
        <v>0</v>
      </c>
      <c r="F204" s="183">
        <f t="shared" si="176"/>
        <v>0</v>
      </c>
      <c r="G204" s="183">
        <f t="shared" si="176"/>
        <v>0</v>
      </c>
      <c r="H204" s="183">
        <f t="shared" si="176"/>
        <v>0</v>
      </c>
      <c r="I204" s="183">
        <f t="shared" si="176"/>
        <v>0</v>
      </c>
      <c r="J204" s="183">
        <f t="shared" si="176"/>
        <v>0</v>
      </c>
      <c r="K204" s="183">
        <f t="shared" si="176"/>
        <v>0</v>
      </c>
      <c r="L204" s="183">
        <f t="shared" si="176"/>
        <v>0</v>
      </c>
      <c r="M204" s="183">
        <f t="shared" si="176"/>
        <v>0</v>
      </c>
      <c r="N204" s="183">
        <f t="shared" si="176"/>
        <v>0</v>
      </c>
      <c r="O204" s="183">
        <f t="shared" si="176"/>
        <v>0</v>
      </c>
      <c r="P204" s="183">
        <f t="shared" si="176"/>
        <v>0</v>
      </c>
      <c r="Q204" s="183">
        <f t="shared" si="176"/>
        <v>0</v>
      </c>
      <c r="R204" s="183">
        <f t="shared" si="176"/>
        <v>0</v>
      </c>
      <c r="S204" s="183">
        <f t="shared" si="175"/>
        <v>0</v>
      </c>
      <c r="T204" s="183">
        <f t="shared" si="175"/>
        <v>0</v>
      </c>
      <c r="U204" s="183">
        <f t="shared" si="175"/>
        <v>0</v>
      </c>
      <c r="V204" s="183">
        <f t="shared" si="175"/>
        <v>0</v>
      </c>
      <c r="W204" s="183">
        <f t="shared" si="175"/>
        <v>0</v>
      </c>
      <c r="X204" s="183">
        <f t="shared" si="175"/>
        <v>0</v>
      </c>
      <c r="Y204" s="183">
        <f t="shared" si="175"/>
        <v>0</v>
      </c>
      <c r="Z204" s="183">
        <f t="shared" si="175"/>
        <v>0</v>
      </c>
      <c r="AA204" s="183">
        <f t="shared" si="175"/>
        <v>0</v>
      </c>
      <c r="AB204" s="183">
        <f t="shared" si="175"/>
        <v>0</v>
      </c>
      <c r="AC204" s="183">
        <f t="shared" si="175"/>
        <v>0</v>
      </c>
      <c r="AD204" s="183">
        <f t="shared" si="177"/>
        <v>0</v>
      </c>
      <c r="AE204" s="183">
        <f t="shared" si="177"/>
        <v>0</v>
      </c>
      <c r="AF204" s="183">
        <f t="shared" si="177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176"/>
        <v>0</v>
      </c>
      <c r="D205" s="183">
        <f t="shared" si="176"/>
        <v>0</v>
      </c>
      <c r="E205" s="183">
        <f t="shared" si="176"/>
        <v>0</v>
      </c>
      <c r="F205" s="183">
        <f t="shared" si="176"/>
        <v>0</v>
      </c>
      <c r="G205" s="183">
        <f t="shared" si="176"/>
        <v>0</v>
      </c>
      <c r="H205" s="183">
        <f t="shared" si="176"/>
        <v>0</v>
      </c>
      <c r="I205" s="183">
        <f t="shared" si="176"/>
        <v>0</v>
      </c>
      <c r="J205" s="183">
        <f t="shared" si="176"/>
        <v>0</v>
      </c>
      <c r="K205" s="183">
        <f t="shared" si="176"/>
        <v>0</v>
      </c>
      <c r="L205" s="183">
        <f t="shared" si="176"/>
        <v>0</v>
      </c>
      <c r="M205" s="183">
        <f t="shared" si="176"/>
        <v>0</v>
      </c>
      <c r="N205" s="183">
        <f t="shared" si="176"/>
        <v>0</v>
      </c>
      <c r="O205" s="183">
        <f t="shared" si="176"/>
        <v>0</v>
      </c>
      <c r="P205" s="183">
        <f t="shared" si="176"/>
        <v>0</v>
      </c>
      <c r="Q205" s="183">
        <f t="shared" si="176"/>
        <v>0</v>
      </c>
      <c r="R205" s="183">
        <f t="shared" si="176"/>
        <v>0</v>
      </c>
      <c r="S205" s="183">
        <f t="shared" si="175"/>
        <v>0</v>
      </c>
      <c r="T205" s="183">
        <f t="shared" si="175"/>
        <v>0</v>
      </c>
      <c r="U205" s="183">
        <f t="shared" si="175"/>
        <v>0</v>
      </c>
      <c r="V205" s="183">
        <f t="shared" si="175"/>
        <v>0</v>
      </c>
      <c r="W205" s="183">
        <f t="shared" si="175"/>
        <v>0</v>
      </c>
      <c r="X205" s="183">
        <f t="shared" si="175"/>
        <v>0</v>
      </c>
      <c r="Y205" s="183">
        <f t="shared" si="175"/>
        <v>0</v>
      </c>
      <c r="Z205" s="183">
        <f t="shared" si="175"/>
        <v>0</v>
      </c>
      <c r="AA205" s="183">
        <f t="shared" si="175"/>
        <v>0</v>
      </c>
      <c r="AB205" s="183">
        <f t="shared" si="175"/>
        <v>0</v>
      </c>
      <c r="AC205" s="183">
        <f t="shared" si="175"/>
        <v>0</v>
      </c>
      <c r="AD205" s="183">
        <f t="shared" si="177"/>
        <v>0</v>
      </c>
      <c r="AE205" s="183">
        <f t="shared" si="177"/>
        <v>0</v>
      </c>
      <c r="AF205" s="183">
        <f t="shared" si="177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176"/>
        <v>0</v>
      </c>
      <c r="D206" s="183">
        <f t="shared" si="176"/>
        <v>0</v>
      </c>
      <c r="E206" s="183">
        <f t="shared" si="176"/>
        <v>0</v>
      </c>
      <c r="F206" s="183">
        <f t="shared" si="176"/>
        <v>0</v>
      </c>
      <c r="G206" s="183">
        <f t="shared" si="176"/>
        <v>0</v>
      </c>
      <c r="H206" s="183">
        <f t="shared" si="176"/>
        <v>0</v>
      </c>
      <c r="I206" s="183">
        <f t="shared" si="176"/>
        <v>0</v>
      </c>
      <c r="J206" s="183">
        <f t="shared" si="176"/>
        <v>0</v>
      </c>
      <c r="K206" s="183">
        <f t="shared" si="176"/>
        <v>0</v>
      </c>
      <c r="L206" s="183">
        <f t="shared" si="176"/>
        <v>0</v>
      </c>
      <c r="M206" s="183">
        <f t="shared" si="176"/>
        <v>0</v>
      </c>
      <c r="N206" s="183">
        <f t="shared" si="176"/>
        <v>0</v>
      </c>
      <c r="O206" s="183">
        <f t="shared" si="176"/>
        <v>0</v>
      </c>
      <c r="P206" s="183">
        <f t="shared" si="176"/>
        <v>0</v>
      </c>
      <c r="Q206" s="183">
        <f t="shared" si="176"/>
        <v>0</v>
      </c>
      <c r="R206" s="183">
        <f t="shared" si="176"/>
        <v>0</v>
      </c>
      <c r="S206" s="183">
        <f t="shared" si="175"/>
        <v>0</v>
      </c>
      <c r="T206" s="183">
        <f t="shared" si="175"/>
        <v>0</v>
      </c>
      <c r="U206" s="183">
        <f t="shared" si="175"/>
        <v>0</v>
      </c>
      <c r="V206" s="183">
        <f t="shared" si="175"/>
        <v>0</v>
      </c>
      <c r="W206" s="183">
        <f t="shared" si="175"/>
        <v>0</v>
      </c>
      <c r="X206" s="183">
        <f t="shared" si="175"/>
        <v>0</v>
      </c>
      <c r="Y206" s="183">
        <f t="shared" si="175"/>
        <v>0</v>
      </c>
      <c r="Z206" s="183">
        <f t="shared" si="175"/>
        <v>0</v>
      </c>
      <c r="AA206" s="183">
        <f t="shared" si="175"/>
        <v>0</v>
      </c>
      <c r="AB206" s="183">
        <f t="shared" si="175"/>
        <v>0</v>
      </c>
      <c r="AC206" s="183">
        <f t="shared" si="175"/>
        <v>0</v>
      </c>
      <c r="AD206" s="183">
        <f t="shared" si="177"/>
        <v>0</v>
      </c>
      <c r="AE206" s="183">
        <f t="shared" si="177"/>
        <v>0</v>
      </c>
      <c r="AF206" s="183">
        <f t="shared" si="177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176"/>
        <v>0</v>
      </c>
      <c r="D207" s="183">
        <f t="shared" si="176"/>
        <v>0</v>
      </c>
      <c r="E207" s="183">
        <f t="shared" si="176"/>
        <v>0</v>
      </c>
      <c r="F207" s="183">
        <f t="shared" si="176"/>
        <v>0</v>
      </c>
      <c r="G207" s="183">
        <f t="shared" si="176"/>
        <v>0</v>
      </c>
      <c r="H207" s="183">
        <f t="shared" si="176"/>
        <v>0</v>
      </c>
      <c r="I207" s="183">
        <f t="shared" si="176"/>
        <v>0</v>
      </c>
      <c r="J207" s="183">
        <f t="shared" si="176"/>
        <v>0</v>
      </c>
      <c r="K207" s="183">
        <f t="shared" si="176"/>
        <v>0</v>
      </c>
      <c r="L207" s="183">
        <f t="shared" si="176"/>
        <v>0</v>
      </c>
      <c r="M207" s="183">
        <f t="shared" si="176"/>
        <v>0</v>
      </c>
      <c r="N207" s="183">
        <f t="shared" si="176"/>
        <v>0</v>
      </c>
      <c r="O207" s="183">
        <f t="shared" si="176"/>
        <v>0</v>
      </c>
      <c r="P207" s="183">
        <f t="shared" si="176"/>
        <v>0</v>
      </c>
      <c r="Q207" s="183">
        <f t="shared" si="176"/>
        <v>0</v>
      </c>
      <c r="R207" s="183">
        <f t="shared" si="176"/>
        <v>0</v>
      </c>
      <c r="S207" s="183">
        <f t="shared" si="175"/>
        <v>0</v>
      </c>
      <c r="T207" s="183">
        <f t="shared" si="175"/>
        <v>0</v>
      </c>
      <c r="U207" s="183">
        <f t="shared" si="175"/>
        <v>0</v>
      </c>
      <c r="V207" s="183">
        <f t="shared" si="175"/>
        <v>0</v>
      </c>
      <c r="W207" s="183">
        <f t="shared" si="175"/>
        <v>0</v>
      </c>
      <c r="X207" s="183">
        <f t="shared" si="175"/>
        <v>0</v>
      </c>
      <c r="Y207" s="183">
        <f t="shared" si="175"/>
        <v>0</v>
      </c>
      <c r="Z207" s="183">
        <f t="shared" si="175"/>
        <v>0</v>
      </c>
      <c r="AA207" s="183">
        <f t="shared" si="175"/>
        <v>0</v>
      </c>
      <c r="AB207" s="183">
        <f t="shared" si="175"/>
        <v>0</v>
      </c>
      <c r="AC207" s="183">
        <f t="shared" si="175"/>
        <v>0</v>
      </c>
      <c r="AD207" s="183">
        <f t="shared" si="177"/>
        <v>0</v>
      </c>
      <c r="AE207" s="183">
        <f t="shared" si="177"/>
        <v>0</v>
      </c>
      <c r="AF207" s="183">
        <f t="shared" si="177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176"/>
        <v>0</v>
      </c>
      <c r="D208" s="183">
        <f t="shared" si="176"/>
        <v>0</v>
      </c>
      <c r="E208" s="183">
        <f t="shared" si="176"/>
        <v>0</v>
      </c>
      <c r="F208" s="183">
        <f t="shared" si="176"/>
        <v>0</v>
      </c>
      <c r="G208" s="183">
        <f t="shared" si="176"/>
        <v>0</v>
      </c>
      <c r="H208" s="183">
        <f t="shared" si="176"/>
        <v>0</v>
      </c>
      <c r="I208" s="183">
        <f t="shared" si="176"/>
        <v>0</v>
      </c>
      <c r="J208" s="183">
        <f t="shared" si="176"/>
        <v>0</v>
      </c>
      <c r="K208" s="183">
        <f t="shared" si="176"/>
        <v>0</v>
      </c>
      <c r="L208" s="183">
        <f t="shared" si="176"/>
        <v>0</v>
      </c>
      <c r="M208" s="183">
        <f t="shared" si="176"/>
        <v>0</v>
      </c>
      <c r="N208" s="183">
        <f t="shared" si="176"/>
        <v>0</v>
      </c>
      <c r="O208" s="183">
        <f t="shared" si="176"/>
        <v>0</v>
      </c>
      <c r="P208" s="183">
        <f t="shared" si="176"/>
        <v>0</v>
      </c>
      <c r="Q208" s="183">
        <f t="shared" si="176"/>
        <v>0</v>
      </c>
      <c r="R208" s="183">
        <f t="shared" si="176"/>
        <v>0</v>
      </c>
      <c r="S208" s="183">
        <f t="shared" si="175"/>
        <v>0</v>
      </c>
      <c r="T208" s="183">
        <f t="shared" si="175"/>
        <v>0</v>
      </c>
      <c r="U208" s="183">
        <f t="shared" si="175"/>
        <v>0</v>
      </c>
      <c r="V208" s="183">
        <f t="shared" si="175"/>
        <v>0</v>
      </c>
      <c r="W208" s="183">
        <f t="shared" si="175"/>
        <v>0</v>
      </c>
      <c r="X208" s="183">
        <f t="shared" si="175"/>
        <v>0</v>
      </c>
      <c r="Y208" s="183">
        <f t="shared" si="175"/>
        <v>0</v>
      </c>
      <c r="Z208" s="183">
        <f t="shared" si="175"/>
        <v>0</v>
      </c>
      <c r="AA208" s="183">
        <f t="shared" si="175"/>
        <v>0</v>
      </c>
      <c r="AB208" s="183">
        <f t="shared" si="175"/>
        <v>0</v>
      </c>
      <c r="AC208" s="183">
        <f t="shared" si="175"/>
        <v>0</v>
      </c>
      <c r="AD208" s="183">
        <f t="shared" si="177"/>
        <v>0</v>
      </c>
      <c r="AE208" s="183">
        <f t="shared" si="177"/>
        <v>0</v>
      </c>
      <c r="AF208" s="183">
        <f t="shared" si="177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176"/>
        <v>0</v>
      </c>
      <c r="D209" s="183">
        <f t="shared" si="176"/>
        <v>0</v>
      </c>
      <c r="E209" s="183">
        <f t="shared" si="176"/>
        <v>0</v>
      </c>
      <c r="F209" s="183">
        <f t="shared" si="176"/>
        <v>0</v>
      </c>
      <c r="G209" s="183">
        <f t="shared" si="176"/>
        <v>0</v>
      </c>
      <c r="H209" s="183">
        <f t="shared" si="176"/>
        <v>0</v>
      </c>
      <c r="I209" s="183">
        <f t="shared" si="176"/>
        <v>0</v>
      </c>
      <c r="J209" s="183">
        <f t="shared" si="176"/>
        <v>0</v>
      </c>
      <c r="K209" s="183">
        <f t="shared" si="176"/>
        <v>0</v>
      </c>
      <c r="L209" s="183">
        <f t="shared" si="176"/>
        <v>0</v>
      </c>
      <c r="M209" s="183">
        <f t="shared" si="176"/>
        <v>0</v>
      </c>
      <c r="N209" s="183">
        <f t="shared" si="176"/>
        <v>0</v>
      </c>
      <c r="O209" s="183">
        <f t="shared" si="176"/>
        <v>0</v>
      </c>
      <c r="P209" s="183">
        <f t="shared" si="176"/>
        <v>0</v>
      </c>
      <c r="Q209" s="183">
        <f t="shared" si="176"/>
        <v>0</v>
      </c>
      <c r="R209" s="183">
        <f t="shared" si="176"/>
        <v>0</v>
      </c>
      <c r="S209" s="183">
        <f t="shared" si="175"/>
        <v>0</v>
      </c>
      <c r="T209" s="183">
        <f t="shared" si="175"/>
        <v>0</v>
      </c>
      <c r="U209" s="183">
        <f t="shared" si="175"/>
        <v>0</v>
      </c>
      <c r="V209" s="183">
        <f t="shared" si="175"/>
        <v>0</v>
      </c>
      <c r="W209" s="183">
        <f t="shared" si="175"/>
        <v>0</v>
      </c>
      <c r="X209" s="183">
        <f t="shared" si="175"/>
        <v>0</v>
      </c>
      <c r="Y209" s="183">
        <f t="shared" si="175"/>
        <v>0</v>
      </c>
      <c r="Z209" s="183">
        <f t="shared" si="175"/>
        <v>0</v>
      </c>
      <c r="AA209" s="183">
        <f t="shared" si="175"/>
        <v>0</v>
      </c>
      <c r="AB209" s="183">
        <f t="shared" si="175"/>
        <v>0</v>
      </c>
      <c r="AC209" s="183">
        <f t="shared" si="175"/>
        <v>0</v>
      </c>
      <c r="AD209" s="183">
        <f t="shared" si="177"/>
        <v>0</v>
      </c>
      <c r="AE209" s="183">
        <f t="shared" si="177"/>
        <v>0</v>
      </c>
      <c r="AF209" s="183">
        <f t="shared" si="177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176"/>
        <v>0</v>
      </c>
      <c r="D210" s="183">
        <f t="shared" si="176"/>
        <v>0</v>
      </c>
      <c r="E210" s="183">
        <f t="shared" si="176"/>
        <v>0</v>
      </c>
      <c r="F210" s="183">
        <f t="shared" si="176"/>
        <v>0</v>
      </c>
      <c r="G210" s="183">
        <f t="shared" si="176"/>
        <v>0</v>
      </c>
      <c r="H210" s="183">
        <f t="shared" si="176"/>
        <v>0</v>
      </c>
      <c r="I210" s="183">
        <f t="shared" si="176"/>
        <v>0</v>
      </c>
      <c r="J210" s="183">
        <f t="shared" si="176"/>
        <v>0</v>
      </c>
      <c r="K210" s="183">
        <f t="shared" si="176"/>
        <v>0</v>
      </c>
      <c r="L210" s="183">
        <f t="shared" si="176"/>
        <v>0</v>
      </c>
      <c r="M210" s="183">
        <f t="shared" si="176"/>
        <v>0</v>
      </c>
      <c r="N210" s="183">
        <f t="shared" si="176"/>
        <v>0</v>
      </c>
      <c r="O210" s="183">
        <f t="shared" si="176"/>
        <v>0</v>
      </c>
      <c r="P210" s="183">
        <f t="shared" si="176"/>
        <v>0</v>
      </c>
      <c r="Q210" s="183">
        <f t="shared" si="176"/>
        <v>0</v>
      </c>
      <c r="R210" s="183">
        <f t="shared" si="176"/>
        <v>0</v>
      </c>
      <c r="S210" s="183">
        <f t="shared" si="175"/>
        <v>0</v>
      </c>
      <c r="T210" s="183">
        <f t="shared" si="175"/>
        <v>0</v>
      </c>
      <c r="U210" s="183">
        <f t="shared" si="175"/>
        <v>0</v>
      </c>
      <c r="V210" s="183">
        <f t="shared" si="175"/>
        <v>0</v>
      </c>
      <c r="W210" s="183">
        <f t="shared" si="175"/>
        <v>0</v>
      </c>
      <c r="X210" s="183">
        <f t="shared" si="175"/>
        <v>0</v>
      </c>
      <c r="Y210" s="183">
        <f t="shared" si="175"/>
        <v>0</v>
      </c>
      <c r="Z210" s="183">
        <f t="shared" si="175"/>
        <v>0</v>
      </c>
      <c r="AA210" s="183">
        <f t="shared" si="175"/>
        <v>0</v>
      </c>
      <c r="AB210" s="183">
        <f t="shared" si="175"/>
        <v>0</v>
      </c>
      <c r="AC210" s="183">
        <f t="shared" si="175"/>
        <v>0</v>
      </c>
      <c r="AD210" s="183">
        <f t="shared" si="177"/>
        <v>0</v>
      </c>
      <c r="AE210" s="183">
        <f t="shared" si="177"/>
        <v>0</v>
      </c>
      <c r="AF210" s="183">
        <f t="shared" si="177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176"/>
        <v>0</v>
      </c>
      <c r="D211" s="183">
        <f t="shared" si="176"/>
        <v>0</v>
      </c>
      <c r="E211" s="183">
        <f t="shared" si="176"/>
        <v>0</v>
      </c>
      <c r="F211" s="183">
        <f t="shared" si="176"/>
        <v>0</v>
      </c>
      <c r="G211" s="183">
        <f t="shared" si="176"/>
        <v>0</v>
      </c>
      <c r="H211" s="183">
        <f t="shared" si="176"/>
        <v>0</v>
      </c>
      <c r="I211" s="183">
        <f t="shared" si="176"/>
        <v>0</v>
      </c>
      <c r="J211" s="183">
        <f t="shared" si="176"/>
        <v>0</v>
      </c>
      <c r="K211" s="183">
        <f t="shared" si="176"/>
        <v>0</v>
      </c>
      <c r="L211" s="183">
        <f t="shared" si="176"/>
        <v>0</v>
      </c>
      <c r="M211" s="183">
        <f t="shared" si="176"/>
        <v>0</v>
      </c>
      <c r="N211" s="183">
        <f t="shared" si="176"/>
        <v>0</v>
      </c>
      <c r="O211" s="183">
        <f t="shared" si="176"/>
        <v>0</v>
      </c>
      <c r="P211" s="183">
        <f t="shared" si="176"/>
        <v>0</v>
      </c>
      <c r="Q211" s="183">
        <f t="shared" si="176"/>
        <v>0</v>
      </c>
      <c r="R211" s="183">
        <f t="shared" ref="C211:R226" si="178">Q211</f>
        <v>0</v>
      </c>
      <c r="S211" s="183">
        <f t="shared" si="175"/>
        <v>0</v>
      </c>
      <c r="T211" s="183">
        <f t="shared" si="175"/>
        <v>0</v>
      </c>
      <c r="U211" s="183">
        <f t="shared" si="175"/>
        <v>0</v>
      </c>
      <c r="V211" s="183">
        <f t="shared" si="175"/>
        <v>0</v>
      </c>
      <c r="W211" s="183">
        <f t="shared" si="175"/>
        <v>0</v>
      </c>
      <c r="X211" s="183">
        <f t="shared" si="175"/>
        <v>0</v>
      </c>
      <c r="Y211" s="183">
        <f t="shared" si="175"/>
        <v>0</v>
      </c>
      <c r="Z211" s="183">
        <f t="shared" si="175"/>
        <v>0</v>
      </c>
      <c r="AA211" s="183">
        <f t="shared" si="175"/>
        <v>0</v>
      </c>
      <c r="AB211" s="183">
        <f t="shared" si="175"/>
        <v>0</v>
      </c>
      <c r="AC211" s="183">
        <f t="shared" si="175"/>
        <v>0</v>
      </c>
      <c r="AD211" s="183">
        <f t="shared" si="177"/>
        <v>0</v>
      </c>
      <c r="AE211" s="183">
        <f t="shared" si="177"/>
        <v>0</v>
      </c>
      <c r="AF211" s="183">
        <f t="shared" si="177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178"/>
        <v>0</v>
      </c>
      <c r="D212" s="183">
        <f t="shared" si="178"/>
        <v>0</v>
      </c>
      <c r="E212" s="183">
        <f t="shared" si="178"/>
        <v>0</v>
      </c>
      <c r="F212" s="183">
        <f t="shared" si="178"/>
        <v>0</v>
      </c>
      <c r="G212" s="183">
        <f t="shared" si="178"/>
        <v>0</v>
      </c>
      <c r="H212" s="183">
        <f t="shared" si="178"/>
        <v>0</v>
      </c>
      <c r="I212" s="183">
        <f t="shared" si="178"/>
        <v>0</v>
      </c>
      <c r="J212" s="183">
        <f t="shared" si="178"/>
        <v>0</v>
      </c>
      <c r="K212" s="183">
        <f t="shared" si="178"/>
        <v>0</v>
      </c>
      <c r="L212" s="183">
        <f t="shared" si="178"/>
        <v>0</v>
      </c>
      <c r="M212" s="183">
        <f t="shared" si="178"/>
        <v>0</v>
      </c>
      <c r="N212" s="183">
        <f t="shared" si="178"/>
        <v>0</v>
      </c>
      <c r="O212" s="183">
        <f t="shared" si="178"/>
        <v>0</v>
      </c>
      <c r="P212" s="183">
        <f t="shared" si="178"/>
        <v>0</v>
      </c>
      <c r="Q212" s="183">
        <f t="shared" si="178"/>
        <v>0</v>
      </c>
      <c r="R212" s="183">
        <f t="shared" si="178"/>
        <v>0</v>
      </c>
      <c r="S212" s="183">
        <f t="shared" si="175"/>
        <v>0</v>
      </c>
      <c r="T212" s="183">
        <f t="shared" si="175"/>
        <v>0</v>
      </c>
      <c r="U212" s="183">
        <f t="shared" si="175"/>
        <v>0</v>
      </c>
      <c r="V212" s="183">
        <f t="shared" si="175"/>
        <v>0</v>
      </c>
      <c r="W212" s="183">
        <f t="shared" si="175"/>
        <v>0</v>
      </c>
      <c r="X212" s="183">
        <f t="shared" si="175"/>
        <v>0</v>
      </c>
      <c r="Y212" s="183">
        <f t="shared" si="175"/>
        <v>0</v>
      </c>
      <c r="Z212" s="183">
        <f t="shared" si="175"/>
        <v>0</v>
      </c>
      <c r="AA212" s="183">
        <f t="shared" si="175"/>
        <v>0</v>
      </c>
      <c r="AB212" s="183">
        <f t="shared" si="175"/>
        <v>0</v>
      </c>
      <c r="AC212" s="183">
        <f t="shared" si="175"/>
        <v>0</v>
      </c>
      <c r="AD212" s="183">
        <f t="shared" si="177"/>
        <v>0</v>
      </c>
      <c r="AE212" s="183">
        <f t="shared" si="177"/>
        <v>0</v>
      </c>
      <c r="AF212" s="183">
        <f t="shared" si="177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178"/>
        <v>0</v>
      </c>
      <c r="D213" s="183">
        <f t="shared" si="178"/>
        <v>0</v>
      </c>
      <c r="E213" s="183">
        <f t="shared" si="178"/>
        <v>0</v>
      </c>
      <c r="F213" s="183">
        <f t="shared" si="178"/>
        <v>0</v>
      </c>
      <c r="G213" s="183">
        <f t="shared" si="178"/>
        <v>0</v>
      </c>
      <c r="H213" s="183">
        <f t="shared" si="178"/>
        <v>0</v>
      </c>
      <c r="I213" s="183">
        <f t="shared" si="178"/>
        <v>0</v>
      </c>
      <c r="J213" s="183">
        <f t="shared" si="178"/>
        <v>0</v>
      </c>
      <c r="K213" s="183">
        <f t="shared" si="178"/>
        <v>0</v>
      </c>
      <c r="L213" s="183">
        <f t="shared" si="178"/>
        <v>0</v>
      </c>
      <c r="M213" s="183">
        <f t="shared" si="178"/>
        <v>0</v>
      </c>
      <c r="N213" s="183">
        <f t="shared" si="178"/>
        <v>0</v>
      </c>
      <c r="O213" s="183">
        <f t="shared" si="178"/>
        <v>0</v>
      </c>
      <c r="P213" s="183">
        <f t="shared" si="178"/>
        <v>0</v>
      </c>
      <c r="Q213" s="183">
        <f t="shared" si="178"/>
        <v>0</v>
      </c>
      <c r="R213" s="183">
        <f t="shared" si="178"/>
        <v>0</v>
      </c>
      <c r="S213" s="183">
        <f t="shared" si="175"/>
        <v>0</v>
      </c>
      <c r="T213" s="183">
        <f t="shared" si="175"/>
        <v>0</v>
      </c>
      <c r="U213" s="183">
        <f t="shared" si="175"/>
        <v>0</v>
      </c>
      <c r="V213" s="183">
        <f t="shared" si="175"/>
        <v>0</v>
      </c>
      <c r="W213" s="183">
        <f t="shared" ref="W213:AF238" si="179">V213</f>
        <v>0</v>
      </c>
      <c r="X213" s="183">
        <f t="shared" si="179"/>
        <v>0</v>
      </c>
      <c r="Y213" s="183">
        <f t="shared" si="179"/>
        <v>0</v>
      </c>
      <c r="Z213" s="183">
        <f t="shared" si="179"/>
        <v>0</v>
      </c>
      <c r="AA213" s="183">
        <f t="shared" si="179"/>
        <v>0</v>
      </c>
      <c r="AB213" s="183">
        <f t="shared" si="179"/>
        <v>0</v>
      </c>
      <c r="AC213" s="183">
        <f t="shared" si="179"/>
        <v>0</v>
      </c>
      <c r="AD213" s="183">
        <f t="shared" si="179"/>
        <v>0</v>
      </c>
      <c r="AE213" s="183">
        <f t="shared" si="179"/>
        <v>0</v>
      </c>
      <c r="AF213" s="183">
        <f t="shared" si="179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178"/>
        <v>0</v>
      </c>
      <c r="D214" s="183">
        <f t="shared" si="178"/>
        <v>0</v>
      </c>
      <c r="E214" s="183">
        <f t="shared" si="178"/>
        <v>0</v>
      </c>
      <c r="F214" s="183">
        <f t="shared" si="178"/>
        <v>0</v>
      </c>
      <c r="G214" s="183">
        <f t="shared" si="178"/>
        <v>0</v>
      </c>
      <c r="H214" s="183">
        <f t="shared" si="178"/>
        <v>0</v>
      </c>
      <c r="I214" s="183">
        <f t="shared" si="178"/>
        <v>0</v>
      </c>
      <c r="J214" s="183">
        <f t="shared" si="178"/>
        <v>0</v>
      </c>
      <c r="K214" s="183">
        <f t="shared" si="178"/>
        <v>0</v>
      </c>
      <c r="L214" s="183">
        <f t="shared" si="178"/>
        <v>0</v>
      </c>
      <c r="M214" s="183">
        <f t="shared" si="178"/>
        <v>0</v>
      </c>
      <c r="N214" s="183">
        <f t="shared" si="178"/>
        <v>0</v>
      </c>
      <c r="O214" s="183">
        <f t="shared" si="178"/>
        <v>0</v>
      </c>
      <c r="P214" s="183">
        <f t="shared" si="178"/>
        <v>0</v>
      </c>
      <c r="Q214" s="183">
        <f t="shared" si="178"/>
        <v>0</v>
      </c>
      <c r="R214" s="183">
        <f t="shared" si="178"/>
        <v>0</v>
      </c>
      <c r="S214" s="183">
        <f t="shared" ref="S214:AF239" si="180">R214</f>
        <v>0</v>
      </c>
      <c r="T214" s="183">
        <f t="shared" si="180"/>
        <v>0</v>
      </c>
      <c r="U214" s="183">
        <f t="shared" si="180"/>
        <v>0</v>
      </c>
      <c r="V214" s="183">
        <f t="shared" si="180"/>
        <v>0</v>
      </c>
      <c r="W214" s="183">
        <f t="shared" si="179"/>
        <v>0</v>
      </c>
      <c r="X214" s="183">
        <f t="shared" si="179"/>
        <v>0</v>
      </c>
      <c r="Y214" s="183">
        <f t="shared" si="179"/>
        <v>0</v>
      </c>
      <c r="Z214" s="183">
        <f t="shared" si="179"/>
        <v>0</v>
      </c>
      <c r="AA214" s="183">
        <f t="shared" si="179"/>
        <v>0</v>
      </c>
      <c r="AB214" s="183">
        <f t="shared" si="179"/>
        <v>0</v>
      </c>
      <c r="AC214" s="183">
        <f t="shared" si="179"/>
        <v>0</v>
      </c>
      <c r="AD214" s="183">
        <f t="shared" si="179"/>
        <v>0</v>
      </c>
      <c r="AE214" s="183">
        <f t="shared" si="179"/>
        <v>0</v>
      </c>
      <c r="AF214" s="183">
        <f t="shared" si="179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178"/>
        <v>0</v>
      </c>
      <c r="D215" s="183">
        <f t="shared" si="178"/>
        <v>0</v>
      </c>
      <c r="E215" s="183">
        <f t="shared" si="178"/>
        <v>0</v>
      </c>
      <c r="F215" s="183">
        <f t="shared" si="178"/>
        <v>0</v>
      </c>
      <c r="G215" s="183">
        <f t="shared" si="178"/>
        <v>0</v>
      </c>
      <c r="H215" s="183">
        <f t="shared" si="178"/>
        <v>0</v>
      </c>
      <c r="I215" s="183">
        <f t="shared" si="178"/>
        <v>0</v>
      </c>
      <c r="J215" s="183">
        <f t="shared" si="178"/>
        <v>0</v>
      </c>
      <c r="K215" s="183">
        <f t="shared" si="178"/>
        <v>0</v>
      </c>
      <c r="L215" s="183">
        <f t="shared" si="178"/>
        <v>0</v>
      </c>
      <c r="M215" s="183">
        <f t="shared" si="178"/>
        <v>0</v>
      </c>
      <c r="N215" s="183">
        <f t="shared" si="178"/>
        <v>0</v>
      </c>
      <c r="O215" s="183">
        <f t="shared" si="178"/>
        <v>0</v>
      </c>
      <c r="P215" s="183">
        <f t="shared" si="178"/>
        <v>0</v>
      </c>
      <c r="Q215" s="183">
        <f t="shared" si="178"/>
        <v>0</v>
      </c>
      <c r="R215" s="183">
        <f t="shared" si="178"/>
        <v>0</v>
      </c>
      <c r="S215" s="183">
        <f t="shared" si="180"/>
        <v>0</v>
      </c>
      <c r="T215" s="183">
        <f t="shared" si="180"/>
        <v>0</v>
      </c>
      <c r="U215" s="183">
        <f t="shared" si="180"/>
        <v>0</v>
      </c>
      <c r="V215" s="183">
        <f t="shared" si="180"/>
        <v>0</v>
      </c>
      <c r="W215" s="183">
        <f t="shared" si="179"/>
        <v>0</v>
      </c>
      <c r="X215" s="183">
        <f t="shared" si="179"/>
        <v>0</v>
      </c>
      <c r="Y215" s="183">
        <f t="shared" si="179"/>
        <v>0</v>
      </c>
      <c r="Z215" s="183">
        <f t="shared" si="179"/>
        <v>0</v>
      </c>
      <c r="AA215" s="183">
        <f t="shared" si="179"/>
        <v>0</v>
      </c>
      <c r="AB215" s="183">
        <f t="shared" si="179"/>
        <v>0</v>
      </c>
      <c r="AC215" s="183">
        <f t="shared" si="179"/>
        <v>0</v>
      </c>
      <c r="AD215" s="183">
        <f t="shared" si="179"/>
        <v>0</v>
      </c>
      <c r="AE215" s="183">
        <f t="shared" si="179"/>
        <v>0</v>
      </c>
      <c r="AF215" s="183">
        <f t="shared" si="179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178"/>
        <v>0</v>
      </c>
      <c r="D216" s="183">
        <f t="shared" si="178"/>
        <v>0</v>
      </c>
      <c r="E216" s="183">
        <f t="shared" si="178"/>
        <v>0</v>
      </c>
      <c r="F216" s="183">
        <f t="shared" si="178"/>
        <v>0</v>
      </c>
      <c r="G216" s="183">
        <f t="shared" si="178"/>
        <v>0</v>
      </c>
      <c r="H216" s="183">
        <f t="shared" si="178"/>
        <v>0</v>
      </c>
      <c r="I216" s="183">
        <f t="shared" si="178"/>
        <v>0</v>
      </c>
      <c r="J216" s="183">
        <f t="shared" si="178"/>
        <v>0</v>
      </c>
      <c r="K216" s="183">
        <f t="shared" si="178"/>
        <v>0</v>
      </c>
      <c r="L216" s="183">
        <f t="shared" si="178"/>
        <v>0</v>
      </c>
      <c r="M216" s="183">
        <f t="shared" si="178"/>
        <v>0</v>
      </c>
      <c r="N216" s="183">
        <f t="shared" si="178"/>
        <v>0</v>
      </c>
      <c r="O216" s="183">
        <f t="shared" si="178"/>
        <v>0</v>
      </c>
      <c r="P216" s="183">
        <f t="shared" si="178"/>
        <v>0</v>
      </c>
      <c r="Q216" s="183">
        <f t="shared" si="178"/>
        <v>0</v>
      </c>
      <c r="R216" s="183">
        <f t="shared" si="178"/>
        <v>0</v>
      </c>
      <c r="S216" s="183">
        <f t="shared" si="180"/>
        <v>0</v>
      </c>
      <c r="T216" s="183">
        <f t="shared" si="180"/>
        <v>0</v>
      </c>
      <c r="U216" s="183">
        <f t="shared" si="180"/>
        <v>0</v>
      </c>
      <c r="V216" s="183">
        <f t="shared" si="180"/>
        <v>0</v>
      </c>
      <c r="W216" s="183">
        <f t="shared" si="179"/>
        <v>0</v>
      </c>
      <c r="X216" s="183">
        <f t="shared" si="179"/>
        <v>0</v>
      </c>
      <c r="Y216" s="183">
        <f t="shared" si="179"/>
        <v>0</v>
      </c>
      <c r="Z216" s="183">
        <f t="shared" si="179"/>
        <v>0</v>
      </c>
      <c r="AA216" s="183">
        <f t="shared" si="179"/>
        <v>0</v>
      </c>
      <c r="AB216" s="183">
        <f t="shared" si="179"/>
        <v>0</v>
      </c>
      <c r="AC216" s="183">
        <f t="shared" si="179"/>
        <v>0</v>
      </c>
      <c r="AD216" s="183">
        <f t="shared" si="179"/>
        <v>0</v>
      </c>
      <c r="AE216" s="183">
        <f t="shared" si="179"/>
        <v>0</v>
      </c>
      <c r="AF216" s="183">
        <f t="shared" si="179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178"/>
        <v>0</v>
      </c>
      <c r="D217" s="183">
        <f t="shared" si="178"/>
        <v>0</v>
      </c>
      <c r="E217" s="183">
        <f t="shared" si="178"/>
        <v>0</v>
      </c>
      <c r="F217" s="183">
        <f t="shared" si="178"/>
        <v>0</v>
      </c>
      <c r="G217" s="183">
        <f t="shared" si="178"/>
        <v>0</v>
      </c>
      <c r="H217" s="183">
        <f t="shared" si="178"/>
        <v>0</v>
      </c>
      <c r="I217" s="183">
        <f t="shared" si="178"/>
        <v>0</v>
      </c>
      <c r="J217" s="183">
        <f t="shared" si="178"/>
        <v>0</v>
      </c>
      <c r="K217" s="183">
        <f t="shared" si="178"/>
        <v>0</v>
      </c>
      <c r="L217" s="183">
        <f t="shared" si="178"/>
        <v>0</v>
      </c>
      <c r="M217" s="183">
        <f t="shared" si="178"/>
        <v>0</v>
      </c>
      <c r="N217" s="183">
        <f t="shared" si="178"/>
        <v>0</v>
      </c>
      <c r="O217" s="183">
        <f t="shared" si="178"/>
        <v>0</v>
      </c>
      <c r="P217" s="183">
        <f t="shared" si="178"/>
        <v>0</v>
      </c>
      <c r="Q217" s="183">
        <f t="shared" si="178"/>
        <v>0</v>
      </c>
      <c r="R217" s="183">
        <f t="shared" si="178"/>
        <v>0</v>
      </c>
      <c r="S217" s="183">
        <f t="shared" si="180"/>
        <v>0</v>
      </c>
      <c r="T217" s="183">
        <f t="shared" si="180"/>
        <v>0</v>
      </c>
      <c r="U217" s="183">
        <f t="shared" si="180"/>
        <v>0</v>
      </c>
      <c r="V217" s="183">
        <f t="shared" si="180"/>
        <v>0</v>
      </c>
      <c r="W217" s="183">
        <f t="shared" si="179"/>
        <v>0</v>
      </c>
      <c r="X217" s="183">
        <f t="shared" si="179"/>
        <v>0</v>
      </c>
      <c r="Y217" s="183">
        <f t="shared" si="179"/>
        <v>0</v>
      </c>
      <c r="Z217" s="183">
        <f t="shared" si="179"/>
        <v>0</v>
      </c>
      <c r="AA217" s="183">
        <f t="shared" si="179"/>
        <v>0</v>
      </c>
      <c r="AB217" s="183">
        <f t="shared" si="179"/>
        <v>0</v>
      </c>
      <c r="AC217" s="183">
        <f t="shared" si="179"/>
        <v>0</v>
      </c>
      <c r="AD217" s="183">
        <f t="shared" si="179"/>
        <v>0</v>
      </c>
      <c r="AE217" s="183">
        <f t="shared" si="179"/>
        <v>0</v>
      </c>
      <c r="AF217" s="183">
        <f t="shared" si="179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178"/>
        <v>0</v>
      </c>
      <c r="D218" s="183">
        <f t="shared" si="178"/>
        <v>0</v>
      </c>
      <c r="E218" s="183">
        <f t="shared" si="178"/>
        <v>0</v>
      </c>
      <c r="F218" s="183">
        <f t="shared" si="178"/>
        <v>0</v>
      </c>
      <c r="G218" s="183">
        <f t="shared" si="178"/>
        <v>0</v>
      </c>
      <c r="H218" s="183">
        <f t="shared" si="178"/>
        <v>0</v>
      </c>
      <c r="I218" s="183">
        <f t="shared" si="178"/>
        <v>0</v>
      </c>
      <c r="J218" s="183">
        <f t="shared" si="178"/>
        <v>0</v>
      </c>
      <c r="K218" s="183">
        <f t="shared" si="178"/>
        <v>0</v>
      </c>
      <c r="L218" s="183">
        <f t="shared" si="178"/>
        <v>0</v>
      </c>
      <c r="M218" s="183">
        <f t="shared" si="178"/>
        <v>0</v>
      </c>
      <c r="N218" s="183">
        <f t="shared" si="178"/>
        <v>0</v>
      </c>
      <c r="O218" s="183">
        <f t="shared" si="178"/>
        <v>0</v>
      </c>
      <c r="P218" s="183">
        <f t="shared" si="178"/>
        <v>0</v>
      </c>
      <c r="Q218" s="183">
        <f t="shared" si="178"/>
        <v>0</v>
      </c>
      <c r="R218" s="183">
        <f t="shared" si="178"/>
        <v>0</v>
      </c>
      <c r="S218" s="183">
        <f t="shared" si="180"/>
        <v>0</v>
      </c>
      <c r="T218" s="183">
        <f t="shared" si="180"/>
        <v>0</v>
      </c>
      <c r="U218" s="183">
        <f t="shared" si="180"/>
        <v>0</v>
      </c>
      <c r="V218" s="183">
        <f t="shared" si="180"/>
        <v>0</v>
      </c>
      <c r="W218" s="183">
        <f t="shared" si="179"/>
        <v>0</v>
      </c>
      <c r="X218" s="183">
        <f t="shared" si="179"/>
        <v>0</v>
      </c>
      <c r="Y218" s="183">
        <f t="shared" si="179"/>
        <v>0</v>
      </c>
      <c r="Z218" s="183">
        <f t="shared" si="179"/>
        <v>0</v>
      </c>
      <c r="AA218" s="183">
        <f t="shared" si="179"/>
        <v>0</v>
      </c>
      <c r="AB218" s="183">
        <f t="shared" si="179"/>
        <v>0</v>
      </c>
      <c r="AC218" s="183">
        <f t="shared" si="179"/>
        <v>0</v>
      </c>
      <c r="AD218" s="183">
        <f t="shared" si="179"/>
        <v>0</v>
      </c>
      <c r="AE218" s="183">
        <f t="shared" si="179"/>
        <v>0</v>
      </c>
      <c r="AF218" s="183">
        <f t="shared" si="179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178"/>
        <v>0</v>
      </c>
      <c r="D219" s="183">
        <f t="shared" si="178"/>
        <v>0</v>
      </c>
      <c r="E219" s="183">
        <f t="shared" si="178"/>
        <v>0</v>
      </c>
      <c r="F219" s="183">
        <f t="shared" si="178"/>
        <v>0</v>
      </c>
      <c r="G219" s="183">
        <f t="shared" si="178"/>
        <v>0</v>
      </c>
      <c r="H219" s="183">
        <f t="shared" si="178"/>
        <v>0</v>
      </c>
      <c r="I219" s="183">
        <f t="shared" si="178"/>
        <v>0</v>
      </c>
      <c r="J219" s="183">
        <f t="shared" si="178"/>
        <v>0</v>
      </c>
      <c r="K219" s="183">
        <f t="shared" si="178"/>
        <v>0</v>
      </c>
      <c r="L219" s="183">
        <f t="shared" si="178"/>
        <v>0</v>
      </c>
      <c r="M219" s="183">
        <f t="shared" si="178"/>
        <v>0</v>
      </c>
      <c r="N219" s="183">
        <f t="shared" si="178"/>
        <v>0</v>
      </c>
      <c r="O219" s="183">
        <f t="shared" si="178"/>
        <v>0</v>
      </c>
      <c r="P219" s="183">
        <f t="shared" si="178"/>
        <v>0</v>
      </c>
      <c r="Q219" s="183">
        <f t="shared" si="178"/>
        <v>0</v>
      </c>
      <c r="R219" s="183">
        <f t="shared" si="178"/>
        <v>0</v>
      </c>
      <c r="S219" s="183">
        <f t="shared" si="180"/>
        <v>0</v>
      </c>
      <c r="T219" s="183">
        <f t="shared" si="180"/>
        <v>0</v>
      </c>
      <c r="U219" s="183">
        <f t="shared" si="180"/>
        <v>0</v>
      </c>
      <c r="V219" s="183">
        <f t="shared" si="180"/>
        <v>0</v>
      </c>
      <c r="W219" s="183">
        <f t="shared" si="179"/>
        <v>0</v>
      </c>
      <c r="X219" s="183">
        <f t="shared" si="179"/>
        <v>0</v>
      </c>
      <c r="Y219" s="183">
        <f t="shared" si="179"/>
        <v>0</v>
      </c>
      <c r="Z219" s="183">
        <f t="shared" si="179"/>
        <v>0</v>
      </c>
      <c r="AA219" s="183">
        <f t="shared" si="179"/>
        <v>0</v>
      </c>
      <c r="AB219" s="183">
        <f t="shared" si="179"/>
        <v>0</v>
      </c>
      <c r="AC219" s="183">
        <f t="shared" si="179"/>
        <v>0</v>
      </c>
      <c r="AD219" s="183">
        <f t="shared" si="179"/>
        <v>0</v>
      </c>
      <c r="AE219" s="183">
        <f t="shared" si="179"/>
        <v>0</v>
      </c>
      <c r="AF219" s="183">
        <f t="shared" si="179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178"/>
        <v>0</v>
      </c>
      <c r="D220" s="183">
        <f t="shared" si="178"/>
        <v>0</v>
      </c>
      <c r="E220" s="183">
        <f t="shared" si="178"/>
        <v>0</v>
      </c>
      <c r="F220" s="183">
        <f t="shared" si="178"/>
        <v>0</v>
      </c>
      <c r="G220" s="183">
        <f t="shared" si="178"/>
        <v>0</v>
      </c>
      <c r="H220" s="183">
        <f t="shared" si="178"/>
        <v>0</v>
      </c>
      <c r="I220" s="183">
        <f t="shared" si="178"/>
        <v>0</v>
      </c>
      <c r="J220" s="183">
        <f t="shared" si="178"/>
        <v>0</v>
      </c>
      <c r="K220" s="183">
        <f t="shared" si="178"/>
        <v>0</v>
      </c>
      <c r="L220" s="183">
        <f t="shared" si="178"/>
        <v>0</v>
      </c>
      <c r="M220" s="183">
        <f t="shared" si="178"/>
        <v>0</v>
      </c>
      <c r="N220" s="183">
        <f t="shared" si="178"/>
        <v>0</v>
      </c>
      <c r="O220" s="183">
        <f t="shared" si="178"/>
        <v>0</v>
      </c>
      <c r="P220" s="183">
        <f t="shared" si="178"/>
        <v>0</v>
      </c>
      <c r="Q220" s="183">
        <f t="shared" si="178"/>
        <v>0</v>
      </c>
      <c r="R220" s="183">
        <f t="shared" si="178"/>
        <v>0</v>
      </c>
      <c r="S220" s="183">
        <f t="shared" si="180"/>
        <v>0</v>
      </c>
      <c r="T220" s="183">
        <f t="shared" si="180"/>
        <v>0</v>
      </c>
      <c r="U220" s="183">
        <f t="shared" si="180"/>
        <v>0</v>
      </c>
      <c r="V220" s="183">
        <f t="shared" si="180"/>
        <v>0</v>
      </c>
      <c r="W220" s="183">
        <f t="shared" si="179"/>
        <v>0</v>
      </c>
      <c r="X220" s="183">
        <f t="shared" si="179"/>
        <v>0</v>
      </c>
      <c r="Y220" s="183">
        <f t="shared" si="179"/>
        <v>0</v>
      </c>
      <c r="Z220" s="183">
        <f t="shared" si="179"/>
        <v>0</v>
      </c>
      <c r="AA220" s="183">
        <f t="shared" si="179"/>
        <v>0</v>
      </c>
      <c r="AB220" s="183">
        <f t="shared" si="179"/>
        <v>0</v>
      </c>
      <c r="AC220" s="183">
        <f t="shared" si="179"/>
        <v>0</v>
      </c>
      <c r="AD220" s="183">
        <f t="shared" si="179"/>
        <v>0</v>
      </c>
      <c r="AE220" s="183">
        <f t="shared" si="179"/>
        <v>0</v>
      </c>
      <c r="AF220" s="183">
        <f t="shared" si="179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178"/>
        <v>0</v>
      </c>
      <c r="D221" s="183">
        <f t="shared" si="178"/>
        <v>0</v>
      </c>
      <c r="E221" s="183">
        <f t="shared" si="178"/>
        <v>0</v>
      </c>
      <c r="F221" s="183">
        <f t="shared" si="178"/>
        <v>0</v>
      </c>
      <c r="G221" s="183">
        <f t="shared" si="178"/>
        <v>0</v>
      </c>
      <c r="H221" s="183">
        <f t="shared" si="178"/>
        <v>0</v>
      </c>
      <c r="I221" s="183">
        <f t="shared" si="178"/>
        <v>0</v>
      </c>
      <c r="J221" s="183">
        <f t="shared" si="178"/>
        <v>0</v>
      </c>
      <c r="K221" s="183">
        <f t="shared" si="178"/>
        <v>0</v>
      </c>
      <c r="L221" s="183">
        <f t="shared" si="178"/>
        <v>0</v>
      </c>
      <c r="M221" s="183">
        <f t="shared" si="178"/>
        <v>0</v>
      </c>
      <c r="N221" s="183">
        <f t="shared" si="178"/>
        <v>0</v>
      </c>
      <c r="O221" s="183">
        <f t="shared" si="178"/>
        <v>0</v>
      </c>
      <c r="P221" s="183">
        <f t="shared" si="178"/>
        <v>0</v>
      </c>
      <c r="Q221" s="183">
        <f t="shared" si="178"/>
        <v>0</v>
      </c>
      <c r="R221" s="183">
        <f t="shared" si="178"/>
        <v>0</v>
      </c>
      <c r="S221" s="183">
        <f t="shared" si="180"/>
        <v>0</v>
      </c>
      <c r="T221" s="183">
        <f t="shared" si="180"/>
        <v>0</v>
      </c>
      <c r="U221" s="183">
        <f t="shared" si="180"/>
        <v>0</v>
      </c>
      <c r="V221" s="183">
        <f t="shared" si="180"/>
        <v>0</v>
      </c>
      <c r="W221" s="183">
        <f t="shared" si="179"/>
        <v>0</v>
      </c>
      <c r="X221" s="183">
        <f t="shared" si="179"/>
        <v>0</v>
      </c>
      <c r="Y221" s="183">
        <f t="shared" si="179"/>
        <v>0</v>
      </c>
      <c r="Z221" s="183">
        <f t="shared" si="179"/>
        <v>0</v>
      </c>
      <c r="AA221" s="183">
        <f t="shared" si="179"/>
        <v>0</v>
      </c>
      <c r="AB221" s="183">
        <f t="shared" si="179"/>
        <v>0</v>
      </c>
      <c r="AC221" s="183">
        <f t="shared" si="179"/>
        <v>0</v>
      </c>
      <c r="AD221" s="183">
        <f t="shared" si="179"/>
        <v>0</v>
      </c>
      <c r="AE221" s="183">
        <f t="shared" si="179"/>
        <v>0</v>
      </c>
      <c r="AF221" s="183">
        <f t="shared" si="179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178"/>
        <v>0</v>
      </c>
      <c r="D222" s="183">
        <f t="shared" si="178"/>
        <v>0</v>
      </c>
      <c r="E222" s="183">
        <f t="shared" si="178"/>
        <v>0</v>
      </c>
      <c r="F222" s="183">
        <f t="shared" si="178"/>
        <v>0</v>
      </c>
      <c r="G222" s="183">
        <f t="shared" si="178"/>
        <v>0</v>
      </c>
      <c r="H222" s="183">
        <f t="shared" si="178"/>
        <v>0</v>
      </c>
      <c r="I222" s="183">
        <f t="shared" si="178"/>
        <v>0</v>
      </c>
      <c r="J222" s="183">
        <f t="shared" si="178"/>
        <v>0</v>
      </c>
      <c r="K222" s="183">
        <f t="shared" si="178"/>
        <v>0</v>
      </c>
      <c r="L222" s="183">
        <f t="shared" si="178"/>
        <v>0</v>
      </c>
      <c r="M222" s="183">
        <f t="shared" si="178"/>
        <v>0</v>
      </c>
      <c r="N222" s="183">
        <f t="shared" si="178"/>
        <v>0</v>
      </c>
      <c r="O222" s="183">
        <f t="shared" si="178"/>
        <v>0</v>
      </c>
      <c r="P222" s="183">
        <f t="shared" si="178"/>
        <v>0</v>
      </c>
      <c r="Q222" s="183">
        <f t="shared" si="178"/>
        <v>0</v>
      </c>
      <c r="R222" s="183">
        <f t="shared" si="178"/>
        <v>0</v>
      </c>
      <c r="S222" s="183">
        <f t="shared" si="180"/>
        <v>0</v>
      </c>
      <c r="T222" s="183">
        <f t="shared" si="180"/>
        <v>0</v>
      </c>
      <c r="U222" s="183">
        <f t="shared" si="180"/>
        <v>0</v>
      </c>
      <c r="V222" s="183">
        <f t="shared" si="180"/>
        <v>0</v>
      </c>
      <c r="W222" s="183">
        <f t="shared" si="179"/>
        <v>0</v>
      </c>
      <c r="X222" s="183">
        <f t="shared" si="179"/>
        <v>0</v>
      </c>
      <c r="Y222" s="183">
        <f t="shared" si="179"/>
        <v>0</v>
      </c>
      <c r="Z222" s="183">
        <f t="shared" si="179"/>
        <v>0</v>
      </c>
      <c r="AA222" s="183">
        <f t="shared" si="179"/>
        <v>0</v>
      </c>
      <c r="AB222" s="183">
        <f t="shared" si="179"/>
        <v>0</v>
      </c>
      <c r="AC222" s="183">
        <f t="shared" si="179"/>
        <v>0</v>
      </c>
      <c r="AD222" s="183">
        <f t="shared" si="179"/>
        <v>0</v>
      </c>
      <c r="AE222" s="183">
        <f t="shared" si="179"/>
        <v>0</v>
      </c>
      <c r="AF222" s="183">
        <f t="shared" si="179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178"/>
        <v>0</v>
      </c>
      <c r="D223" s="183">
        <f t="shared" si="178"/>
        <v>0</v>
      </c>
      <c r="E223" s="183">
        <f t="shared" si="178"/>
        <v>0</v>
      </c>
      <c r="F223" s="183">
        <f t="shared" si="178"/>
        <v>0</v>
      </c>
      <c r="G223" s="183">
        <f t="shared" si="178"/>
        <v>0</v>
      </c>
      <c r="H223" s="183">
        <f t="shared" si="178"/>
        <v>0</v>
      </c>
      <c r="I223" s="183">
        <f t="shared" si="178"/>
        <v>0</v>
      </c>
      <c r="J223" s="183">
        <f t="shared" si="178"/>
        <v>0</v>
      </c>
      <c r="K223" s="183">
        <f t="shared" si="178"/>
        <v>0</v>
      </c>
      <c r="L223" s="183">
        <f t="shared" si="178"/>
        <v>0</v>
      </c>
      <c r="M223" s="183">
        <f t="shared" si="178"/>
        <v>0</v>
      </c>
      <c r="N223" s="183">
        <f t="shared" si="178"/>
        <v>0</v>
      </c>
      <c r="O223" s="183">
        <f t="shared" si="178"/>
        <v>0</v>
      </c>
      <c r="P223" s="183">
        <f t="shared" si="178"/>
        <v>0</v>
      </c>
      <c r="Q223" s="183">
        <f t="shared" si="178"/>
        <v>0</v>
      </c>
      <c r="R223" s="183">
        <f t="shared" si="178"/>
        <v>0</v>
      </c>
      <c r="S223" s="183">
        <f t="shared" si="180"/>
        <v>0</v>
      </c>
      <c r="T223" s="183">
        <f t="shared" si="180"/>
        <v>0</v>
      </c>
      <c r="U223" s="183">
        <f t="shared" si="180"/>
        <v>0</v>
      </c>
      <c r="V223" s="183">
        <f t="shared" si="180"/>
        <v>0</v>
      </c>
      <c r="W223" s="183">
        <f t="shared" si="179"/>
        <v>0</v>
      </c>
      <c r="X223" s="183">
        <f t="shared" si="179"/>
        <v>0</v>
      </c>
      <c r="Y223" s="183">
        <f t="shared" si="179"/>
        <v>0</v>
      </c>
      <c r="Z223" s="183">
        <f t="shared" si="179"/>
        <v>0</v>
      </c>
      <c r="AA223" s="183">
        <f t="shared" si="179"/>
        <v>0</v>
      </c>
      <c r="AB223" s="183">
        <f t="shared" si="179"/>
        <v>0</v>
      </c>
      <c r="AC223" s="183">
        <f t="shared" si="179"/>
        <v>0</v>
      </c>
      <c r="AD223" s="183">
        <f t="shared" si="179"/>
        <v>0</v>
      </c>
      <c r="AE223" s="183">
        <f t="shared" si="179"/>
        <v>0</v>
      </c>
      <c r="AF223" s="183">
        <f t="shared" si="179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178"/>
        <v>0</v>
      </c>
      <c r="D224" s="183">
        <f t="shared" si="178"/>
        <v>0</v>
      </c>
      <c r="E224" s="183">
        <f t="shared" si="178"/>
        <v>0</v>
      </c>
      <c r="F224" s="183">
        <f t="shared" si="178"/>
        <v>0</v>
      </c>
      <c r="G224" s="183">
        <f t="shared" si="178"/>
        <v>0</v>
      </c>
      <c r="H224" s="183">
        <f t="shared" si="178"/>
        <v>0</v>
      </c>
      <c r="I224" s="183">
        <f t="shared" si="178"/>
        <v>0</v>
      </c>
      <c r="J224" s="183">
        <f t="shared" si="178"/>
        <v>0</v>
      </c>
      <c r="K224" s="183">
        <f t="shared" si="178"/>
        <v>0</v>
      </c>
      <c r="L224" s="183">
        <f t="shared" si="178"/>
        <v>0</v>
      </c>
      <c r="M224" s="183">
        <f t="shared" si="178"/>
        <v>0</v>
      </c>
      <c r="N224" s="183">
        <f t="shared" si="178"/>
        <v>0</v>
      </c>
      <c r="O224" s="183">
        <f t="shared" si="178"/>
        <v>0</v>
      </c>
      <c r="P224" s="183">
        <f t="shared" si="178"/>
        <v>0</v>
      </c>
      <c r="Q224" s="183">
        <f t="shared" si="178"/>
        <v>0</v>
      </c>
      <c r="R224" s="183">
        <f t="shared" si="178"/>
        <v>0</v>
      </c>
      <c r="S224" s="183">
        <f t="shared" si="180"/>
        <v>0</v>
      </c>
      <c r="T224" s="183">
        <f t="shared" si="180"/>
        <v>0</v>
      </c>
      <c r="U224" s="183">
        <f t="shared" si="180"/>
        <v>0</v>
      </c>
      <c r="V224" s="183">
        <f t="shared" si="180"/>
        <v>0</v>
      </c>
      <c r="W224" s="183">
        <f t="shared" si="179"/>
        <v>0</v>
      </c>
      <c r="X224" s="183">
        <f t="shared" si="179"/>
        <v>0</v>
      </c>
      <c r="Y224" s="183">
        <f t="shared" si="179"/>
        <v>0</v>
      </c>
      <c r="Z224" s="183">
        <f t="shared" si="179"/>
        <v>0</v>
      </c>
      <c r="AA224" s="183">
        <f t="shared" si="179"/>
        <v>0</v>
      </c>
      <c r="AB224" s="183">
        <f t="shared" si="179"/>
        <v>0</v>
      </c>
      <c r="AC224" s="183">
        <f t="shared" si="179"/>
        <v>0</v>
      </c>
      <c r="AD224" s="183">
        <f t="shared" si="179"/>
        <v>0</v>
      </c>
      <c r="AE224" s="183">
        <f t="shared" si="179"/>
        <v>0</v>
      </c>
      <c r="AF224" s="183">
        <f t="shared" si="179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178"/>
        <v>0</v>
      </c>
      <c r="D225" s="183">
        <f t="shared" si="178"/>
        <v>0</v>
      </c>
      <c r="E225" s="183">
        <f t="shared" si="178"/>
        <v>0</v>
      </c>
      <c r="F225" s="183">
        <f t="shared" si="178"/>
        <v>0</v>
      </c>
      <c r="G225" s="183">
        <f t="shared" si="178"/>
        <v>0</v>
      </c>
      <c r="H225" s="183">
        <f t="shared" si="178"/>
        <v>0</v>
      </c>
      <c r="I225" s="183">
        <f t="shared" si="178"/>
        <v>0</v>
      </c>
      <c r="J225" s="183">
        <f t="shared" si="178"/>
        <v>0</v>
      </c>
      <c r="K225" s="183">
        <f t="shared" si="178"/>
        <v>0</v>
      </c>
      <c r="L225" s="183">
        <f t="shared" si="178"/>
        <v>0</v>
      </c>
      <c r="M225" s="183">
        <f t="shared" si="178"/>
        <v>0</v>
      </c>
      <c r="N225" s="183">
        <f t="shared" si="178"/>
        <v>0</v>
      </c>
      <c r="O225" s="183">
        <f t="shared" si="178"/>
        <v>0</v>
      </c>
      <c r="P225" s="183">
        <f t="shared" si="178"/>
        <v>0</v>
      </c>
      <c r="Q225" s="183">
        <f t="shared" si="178"/>
        <v>0</v>
      </c>
      <c r="R225" s="183">
        <f t="shared" si="178"/>
        <v>0</v>
      </c>
      <c r="S225" s="183">
        <f t="shared" si="180"/>
        <v>0</v>
      </c>
      <c r="T225" s="183">
        <f t="shared" si="180"/>
        <v>0</v>
      </c>
      <c r="U225" s="183">
        <f t="shared" si="180"/>
        <v>0</v>
      </c>
      <c r="V225" s="183">
        <f t="shared" si="180"/>
        <v>0</v>
      </c>
      <c r="W225" s="183">
        <f t="shared" si="179"/>
        <v>0</v>
      </c>
      <c r="X225" s="183">
        <f t="shared" si="179"/>
        <v>0</v>
      </c>
      <c r="Y225" s="183">
        <f t="shared" si="179"/>
        <v>0</v>
      </c>
      <c r="Z225" s="183">
        <f t="shared" si="179"/>
        <v>0</v>
      </c>
      <c r="AA225" s="183">
        <f t="shared" si="179"/>
        <v>0</v>
      </c>
      <c r="AB225" s="183">
        <f t="shared" si="179"/>
        <v>0</v>
      </c>
      <c r="AC225" s="183">
        <f t="shared" si="179"/>
        <v>0</v>
      </c>
      <c r="AD225" s="183">
        <f t="shared" si="179"/>
        <v>0</v>
      </c>
      <c r="AE225" s="183">
        <f t="shared" si="179"/>
        <v>0</v>
      </c>
      <c r="AF225" s="183">
        <f t="shared" si="179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178"/>
        <v>0</v>
      </c>
      <c r="D226" s="183">
        <f t="shared" si="178"/>
        <v>0</v>
      </c>
      <c r="E226" s="183">
        <f t="shared" si="178"/>
        <v>0</v>
      </c>
      <c r="F226" s="183">
        <f t="shared" si="178"/>
        <v>0</v>
      </c>
      <c r="G226" s="183">
        <f t="shared" si="178"/>
        <v>0</v>
      </c>
      <c r="H226" s="183">
        <f t="shared" si="178"/>
        <v>0</v>
      </c>
      <c r="I226" s="183">
        <f t="shared" si="178"/>
        <v>0</v>
      </c>
      <c r="J226" s="183">
        <f t="shared" si="178"/>
        <v>0</v>
      </c>
      <c r="K226" s="183">
        <f t="shared" si="178"/>
        <v>0</v>
      </c>
      <c r="L226" s="183">
        <f t="shared" si="178"/>
        <v>0</v>
      </c>
      <c r="M226" s="183">
        <f t="shared" si="178"/>
        <v>0</v>
      </c>
      <c r="N226" s="183">
        <f t="shared" si="178"/>
        <v>0</v>
      </c>
      <c r="O226" s="183">
        <f t="shared" si="178"/>
        <v>0</v>
      </c>
      <c r="P226" s="183">
        <f t="shared" si="178"/>
        <v>0</v>
      </c>
      <c r="Q226" s="183">
        <f t="shared" si="178"/>
        <v>0</v>
      </c>
      <c r="R226" s="183">
        <f t="shared" si="178"/>
        <v>0</v>
      </c>
      <c r="S226" s="183">
        <f t="shared" si="180"/>
        <v>0</v>
      </c>
      <c r="T226" s="183">
        <f t="shared" si="180"/>
        <v>0</v>
      </c>
      <c r="U226" s="183">
        <f t="shared" si="180"/>
        <v>0</v>
      </c>
      <c r="V226" s="183">
        <f t="shared" si="180"/>
        <v>0</v>
      </c>
      <c r="W226" s="183">
        <f t="shared" si="180"/>
        <v>0</v>
      </c>
      <c r="X226" s="183">
        <f t="shared" si="180"/>
        <v>0</v>
      </c>
      <c r="Y226" s="183">
        <f t="shared" si="180"/>
        <v>0</v>
      </c>
      <c r="Z226" s="183">
        <f t="shared" si="180"/>
        <v>0</v>
      </c>
      <c r="AA226" s="183">
        <f t="shared" si="180"/>
        <v>0</v>
      </c>
      <c r="AB226" s="183">
        <f t="shared" si="180"/>
        <v>0</v>
      </c>
      <c r="AC226" s="183">
        <f t="shared" si="180"/>
        <v>0</v>
      </c>
      <c r="AD226" s="183">
        <f t="shared" si="180"/>
        <v>0</v>
      </c>
      <c r="AE226" s="183">
        <f t="shared" si="179"/>
        <v>0</v>
      </c>
      <c r="AF226" s="183">
        <f t="shared" si="179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68" si="181">B227</f>
        <v>0</v>
      </c>
      <c r="D227" s="183">
        <f t="shared" si="181"/>
        <v>0</v>
      </c>
      <c r="E227" s="183">
        <f t="shared" si="181"/>
        <v>0</v>
      </c>
      <c r="F227" s="183">
        <f t="shared" si="181"/>
        <v>0</v>
      </c>
      <c r="G227" s="183">
        <f t="shared" si="181"/>
        <v>0</v>
      </c>
      <c r="H227" s="183">
        <f t="shared" si="181"/>
        <v>0</v>
      </c>
      <c r="I227" s="183">
        <f t="shared" si="181"/>
        <v>0</v>
      </c>
      <c r="J227" s="183">
        <f t="shared" si="181"/>
        <v>0</v>
      </c>
      <c r="K227" s="183">
        <f t="shared" si="181"/>
        <v>0</v>
      </c>
      <c r="L227" s="183">
        <f t="shared" si="181"/>
        <v>0</v>
      </c>
      <c r="M227" s="183">
        <f t="shared" si="181"/>
        <v>0</v>
      </c>
      <c r="N227" s="183">
        <f t="shared" si="181"/>
        <v>0</v>
      </c>
      <c r="O227" s="183">
        <f t="shared" si="181"/>
        <v>0</v>
      </c>
      <c r="P227" s="183">
        <f t="shared" si="181"/>
        <v>0</v>
      </c>
      <c r="Q227" s="183">
        <f t="shared" si="181"/>
        <v>0</v>
      </c>
      <c r="R227" s="183">
        <f t="shared" si="181"/>
        <v>0</v>
      </c>
      <c r="S227" s="183">
        <f t="shared" si="180"/>
        <v>0</v>
      </c>
      <c r="T227" s="183">
        <f t="shared" si="180"/>
        <v>0</v>
      </c>
      <c r="U227" s="183">
        <f t="shared" si="180"/>
        <v>0</v>
      </c>
      <c r="V227" s="183">
        <f t="shared" si="180"/>
        <v>0</v>
      </c>
      <c r="W227" s="183">
        <f t="shared" si="180"/>
        <v>0</v>
      </c>
      <c r="X227" s="183">
        <f t="shared" si="180"/>
        <v>0</v>
      </c>
      <c r="Y227" s="183">
        <f t="shared" si="180"/>
        <v>0</v>
      </c>
      <c r="Z227" s="183">
        <f t="shared" si="180"/>
        <v>0</v>
      </c>
      <c r="AA227" s="183">
        <f t="shared" si="180"/>
        <v>0</v>
      </c>
      <c r="AB227" s="183">
        <f t="shared" si="180"/>
        <v>0</v>
      </c>
      <c r="AC227" s="183">
        <f t="shared" si="180"/>
        <v>0</v>
      </c>
      <c r="AD227" s="183">
        <f t="shared" si="180"/>
        <v>0</v>
      </c>
      <c r="AE227" s="183">
        <f t="shared" si="179"/>
        <v>0</v>
      </c>
      <c r="AF227" s="183">
        <f t="shared" si="179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181"/>
        <v>0</v>
      </c>
      <c r="D228" s="183">
        <f t="shared" si="181"/>
        <v>0</v>
      </c>
      <c r="E228" s="183">
        <f t="shared" si="181"/>
        <v>0</v>
      </c>
      <c r="F228" s="183">
        <f t="shared" si="181"/>
        <v>0</v>
      </c>
      <c r="G228" s="183">
        <f t="shared" si="181"/>
        <v>0</v>
      </c>
      <c r="H228" s="183">
        <f t="shared" si="181"/>
        <v>0</v>
      </c>
      <c r="I228" s="183">
        <f t="shared" si="181"/>
        <v>0</v>
      </c>
      <c r="J228" s="183">
        <f t="shared" si="181"/>
        <v>0</v>
      </c>
      <c r="K228" s="183">
        <f t="shared" si="181"/>
        <v>0</v>
      </c>
      <c r="L228" s="183">
        <f t="shared" si="181"/>
        <v>0</v>
      </c>
      <c r="M228" s="183">
        <f t="shared" si="181"/>
        <v>0</v>
      </c>
      <c r="N228" s="183">
        <f t="shared" si="181"/>
        <v>0</v>
      </c>
      <c r="O228" s="183">
        <f t="shared" si="181"/>
        <v>0</v>
      </c>
      <c r="P228" s="183">
        <f t="shared" si="181"/>
        <v>0</v>
      </c>
      <c r="Q228" s="183">
        <f t="shared" si="181"/>
        <v>0</v>
      </c>
      <c r="R228" s="183">
        <f t="shared" si="181"/>
        <v>0</v>
      </c>
      <c r="S228" s="183">
        <f t="shared" si="180"/>
        <v>0</v>
      </c>
      <c r="T228" s="183">
        <f t="shared" si="180"/>
        <v>0</v>
      </c>
      <c r="U228" s="183">
        <f t="shared" si="180"/>
        <v>0</v>
      </c>
      <c r="V228" s="183">
        <f t="shared" si="180"/>
        <v>0</v>
      </c>
      <c r="W228" s="183">
        <f t="shared" si="180"/>
        <v>0</v>
      </c>
      <c r="X228" s="183">
        <f t="shared" si="180"/>
        <v>0</v>
      </c>
      <c r="Y228" s="183">
        <f t="shared" si="180"/>
        <v>0</v>
      </c>
      <c r="Z228" s="183">
        <f t="shared" si="180"/>
        <v>0</v>
      </c>
      <c r="AA228" s="183">
        <f t="shared" si="180"/>
        <v>0</v>
      </c>
      <c r="AB228" s="183">
        <f t="shared" si="180"/>
        <v>0</v>
      </c>
      <c r="AC228" s="183">
        <f t="shared" si="180"/>
        <v>0</v>
      </c>
      <c r="AD228" s="183">
        <f t="shared" si="180"/>
        <v>0</v>
      </c>
      <c r="AE228" s="183">
        <f t="shared" si="179"/>
        <v>0</v>
      </c>
      <c r="AF228" s="183">
        <f t="shared" si="179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181"/>
        <v>0</v>
      </c>
      <c r="D229" s="183">
        <f t="shared" si="181"/>
        <v>0</v>
      </c>
      <c r="E229" s="183">
        <f t="shared" si="181"/>
        <v>0</v>
      </c>
      <c r="F229" s="183">
        <f t="shared" si="181"/>
        <v>0</v>
      </c>
      <c r="G229" s="183">
        <f t="shared" si="181"/>
        <v>0</v>
      </c>
      <c r="H229" s="183">
        <f t="shared" si="181"/>
        <v>0</v>
      </c>
      <c r="I229" s="183">
        <f t="shared" si="181"/>
        <v>0</v>
      </c>
      <c r="J229" s="183">
        <f t="shared" si="181"/>
        <v>0</v>
      </c>
      <c r="K229" s="183">
        <f t="shared" si="181"/>
        <v>0</v>
      </c>
      <c r="L229" s="183">
        <f t="shared" si="181"/>
        <v>0</v>
      </c>
      <c r="M229" s="183">
        <f t="shared" si="181"/>
        <v>0</v>
      </c>
      <c r="N229" s="183">
        <f t="shared" si="181"/>
        <v>0</v>
      </c>
      <c r="O229" s="183">
        <f t="shared" si="181"/>
        <v>0</v>
      </c>
      <c r="P229" s="183">
        <f t="shared" si="181"/>
        <v>0</v>
      </c>
      <c r="Q229" s="183">
        <f t="shared" si="181"/>
        <v>0</v>
      </c>
      <c r="R229" s="183">
        <f t="shared" si="181"/>
        <v>0</v>
      </c>
      <c r="S229" s="183">
        <f t="shared" si="180"/>
        <v>0</v>
      </c>
      <c r="T229" s="183">
        <f t="shared" si="180"/>
        <v>0</v>
      </c>
      <c r="U229" s="183">
        <f t="shared" si="180"/>
        <v>0</v>
      </c>
      <c r="V229" s="183">
        <f t="shared" si="180"/>
        <v>0</v>
      </c>
      <c r="W229" s="183">
        <f t="shared" si="180"/>
        <v>0</v>
      </c>
      <c r="X229" s="183">
        <f t="shared" si="180"/>
        <v>0</v>
      </c>
      <c r="Y229" s="183">
        <f t="shared" si="180"/>
        <v>0</v>
      </c>
      <c r="Z229" s="183">
        <f t="shared" si="180"/>
        <v>0</v>
      </c>
      <c r="AA229" s="183">
        <f t="shared" si="180"/>
        <v>0</v>
      </c>
      <c r="AB229" s="183">
        <f t="shared" si="180"/>
        <v>0</v>
      </c>
      <c r="AC229" s="183">
        <f t="shared" si="180"/>
        <v>0</v>
      </c>
      <c r="AD229" s="183">
        <f t="shared" si="180"/>
        <v>0</v>
      </c>
      <c r="AE229" s="183">
        <f t="shared" si="179"/>
        <v>0</v>
      </c>
      <c r="AF229" s="183">
        <f t="shared" si="179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181"/>
        <v>0</v>
      </c>
      <c r="D230" s="183">
        <f t="shared" si="181"/>
        <v>0</v>
      </c>
      <c r="E230" s="183">
        <f t="shared" si="181"/>
        <v>0</v>
      </c>
      <c r="F230" s="183">
        <f t="shared" si="181"/>
        <v>0</v>
      </c>
      <c r="G230" s="183">
        <f t="shared" si="181"/>
        <v>0</v>
      </c>
      <c r="H230" s="183">
        <f t="shared" si="181"/>
        <v>0</v>
      </c>
      <c r="I230" s="183">
        <f t="shared" si="181"/>
        <v>0</v>
      </c>
      <c r="J230" s="183">
        <f t="shared" si="181"/>
        <v>0</v>
      </c>
      <c r="K230" s="183">
        <f t="shared" si="181"/>
        <v>0</v>
      </c>
      <c r="L230" s="183">
        <f t="shared" si="181"/>
        <v>0</v>
      </c>
      <c r="M230" s="183">
        <f t="shared" si="181"/>
        <v>0</v>
      </c>
      <c r="N230" s="183">
        <f t="shared" si="181"/>
        <v>0</v>
      </c>
      <c r="O230" s="183">
        <f t="shared" si="181"/>
        <v>0</v>
      </c>
      <c r="P230" s="183">
        <f t="shared" si="181"/>
        <v>0</v>
      </c>
      <c r="Q230" s="183">
        <f t="shared" si="181"/>
        <v>0</v>
      </c>
      <c r="R230" s="183">
        <f t="shared" si="181"/>
        <v>0</v>
      </c>
      <c r="S230" s="183">
        <f t="shared" si="180"/>
        <v>0</v>
      </c>
      <c r="T230" s="183">
        <f t="shared" si="180"/>
        <v>0</v>
      </c>
      <c r="U230" s="183">
        <f t="shared" si="180"/>
        <v>0</v>
      </c>
      <c r="V230" s="183">
        <f t="shared" si="180"/>
        <v>0</v>
      </c>
      <c r="W230" s="183">
        <f t="shared" si="180"/>
        <v>0</v>
      </c>
      <c r="X230" s="183">
        <f t="shared" si="180"/>
        <v>0</v>
      </c>
      <c r="Y230" s="183">
        <f t="shared" si="180"/>
        <v>0</v>
      </c>
      <c r="Z230" s="183">
        <f t="shared" si="180"/>
        <v>0</v>
      </c>
      <c r="AA230" s="183">
        <f t="shared" si="180"/>
        <v>0</v>
      </c>
      <c r="AB230" s="183">
        <f t="shared" si="180"/>
        <v>0</v>
      </c>
      <c r="AC230" s="183">
        <f t="shared" si="180"/>
        <v>0</v>
      </c>
      <c r="AD230" s="183">
        <f t="shared" si="180"/>
        <v>0</v>
      </c>
      <c r="AE230" s="183">
        <f t="shared" si="179"/>
        <v>0</v>
      </c>
      <c r="AF230" s="183">
        <f t="shared" si="179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181"/>
        <v>0</v>
      </c>
      <c r="D231" s="183">
        <f t="shared" si="181"/>
        <v>0</v>
      </c>
      <c r="E231" s="183">
        <f t="shared" si="181"/>
        <v>0</v>
      </c>
      <c r="F231" s="183">
        <f t="shared" si="181"/>
        <v>0</v>
      </c>
      <c r="G231" s="183">
        <f t="shared" si="181"/>
        <v>0</v>
      </c>
      <c r="H231" s="183">
        <f t="shared" si="181"/>
        <v>0</v>
      </c>
      <c r="I231" s="183">
        <f t="shared" si="181"/>
        <v>0</v>
      </c>
      <c r="J231" s="183">
        <f t="shared" si="181"/>
        <v>0</v>
      </c>
      <c r="K231" s="183">
        <f t="shared" si="181"/>
        <v>0</v>
      </c>
      <c r="L231" s="183">
        <f t="shared" si="181"/>
        <v>0</v>
      </c>
      <c r="M231" s="183">
        <f t="shared" si="181"/>
        <v>0</v>
      </c>
      <c r="N231" s="183">
        <f t="shared" si="181"/>
        <v>0</v>
      </c>
      <c r="O231" s="183">
        <f t="shared" si="181"/>
        <v>0</v>
      </c>
      <c r="P231" s="183">
        <f t="shared" si="181"/>
        <v>0</v>
      </c>
      <c r="Q231" s="183">
        <f t="shared" si="181"/>
        <v>0</v>
      </c>
      <c r="R231" s="183">
        <f t="shared" si="181"/>
        <v>0</v>
      </c>
      <c r="S231" s="183">
        <f t="shared" si="180"/>
        <v>0</v>
      </c>
      <c r="T231" s="183">
        <f t="shared" si="180"/>
        <v>0</v>
      </c>
      <c r="U231" s="183">
        <f t="shared" si="180"/>
        <v>0</v>
      </c>
      <c r="V231" s="183">
        <f t="shared" si="180"/>
        <v>0</v>
      </c>
      <c r="W231" s="183">
        <f t="shared" si="180"/>
        <v>0</v>
      </c>
      <c r="X231" s="183">
        <f t="shared" si="180"/>
        <v>0</v>
      </c>
      <c r="Y231" s="183">
        <f t="shared" si="180"/>
        <v>0</v>
      </c>
      <c r="Z231" s="183">
        <f t="shared" si="180"/>
        <v>0</v>
      </c>
      <c r="AA231" s="183">
        <f t="shared" si="180"/>
        <v>0</v>
      </c>
      <c r="AB231" s="183">
        <f t="shared" si="180"/>
        <v>0</v>
      </c>
      <c r="AC231" s="183">
        <f t="shared" si="180"/>
        <v>0</v>
      </c>
      <c r="AD231" s="183">
        <f t="shared" si="180"/>
        <v>0</v>
      </c>
      <c r="AE231" s="183">
        <f t="shared" si="179"/>
        <v>0</v>
      </c>
      <c r="AF231" s="183">
        <f t="shared" si="179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181"/>
        <v>0</v>
      </c>
      <c r="D232" s="183">
        <f t="shared" si="181"/>
        <v>0</v>
      </c>
      <c r="E232" s="183">
        <f t="shared" si="181"/>
        <v>0</v>
      </c>
      <c r="F232" s="183">
        <f t="shared" si="181"/>
        <v>0</v>
      </c>
      <c r="G232" s="183">
        <f t="shared" si="181"/>
        <v>0</v>
      </c>
      <c r="H232" s="183">
        <f t="shared" si="181"/>
        <v>0</v>
      </c>
      <c r="I232" s="183">
        <f t="shared" si="181"/>
        <v>0</v>
      </c>
      <c r="J232" s="183">
        <f t="shared" si="181"/>
        <v>0</v>
      </c>
      <c r="K232" s="183">
        <f t="shared" si="181"/>
        <v>0</v>
      </c>
      <c r="L232" s="183">
        <f t="shared" si="181"/>
        <v>0</v>
      </c>
      <c r="M232" s="183">
        <f t="shared" si="181"/>
        <v>0</v>
      </c>
      <c r="N232" s="183">
        <f t="shared" si="181"/>
        <v>0</v>
      </c>
      <c r="O232" s="183">
        <f t="shared" si="181"/>
        <v>0</v>
      </c>
      <c r="P232" s="183">
        <f t="shared" si="181"/>
        <v>0</v>
      </c>
      <c r="Q232" s="183">
        <f t="shared" si="181"/>
        <v>0</v>
      </c>
      <c r="R232" s="183">
        <f t="shared" si="181"/>
        <v>0</v>
      </c>
      <c r="S232" s="183">
        <f t="shared" si="180"/>
        <v>0</v>
      </c>
      <c r="T232" s="183">
        <f t="shared" si="180"/>
        <v>0</v>
      </c>
      <c r="U232" s="183">
        <f t="shared" si="180"/>
        <v>0</v>
      </c>
      <c r="V232" s="183">
        <f t="shared" si="180"/>
        <v>0</v>
      </c>
      <c r="W232" s="183">
        <f t="shared" si="180"/>
        <v>0</v>
      </c>
      <c r="X232" s="183">
        <f t="shared" si="180"/>
        <v>0</v>
      </c>
      <c r="Y232" s="183">
        <f t="shared" si="180"/>
        <v>0</v>
      </c>
      <c r="Z232" s="183">
        <f t="shared" si="180"/>
        <v>0</v>
      </c>
      <c r="AA232" s="183">
        <f t="shared" si="180"/>
        <v>0</v>
      </c>
      <c r="AB232" s="183">
        <f t="shared" si="180"/>
        <v>0</v>
      </c>
      <c r="AC232" s="183">
        <f t="shared" si="180"/>
        <v>0</v>
      </c>
      <c r="AD232" s="183">
        <f t="shared" si="180"/>
        <v>0</v>
      </c>
      <c r="AE232" s="183">
        <f t="shared" si="179"/>
        <v>0</v>
      </c>
      <c r="AF232" s="183">
        <f t="shared" si="179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181"/>
        <v>0</v>
      </c>
      <c r="D233" s="183">
        <f t="shared" si="181"/>
        <v>0</v>
      </c>
      <c r="E233" s="183">
        <f t="shared" si="181"/>
        <v>0</v>
      </c>
      <c r="F233" s="183">
        <f t="shared" si="181"/>
        <v>0</v>
      </c>
      <c r="G233" s="183">
        <f t="shared" si="181"/>
        <v>0</v>
      </c>
      <c r="H233" s="183">
        <f t="shared" si="181"/>
        <v>0</v>
      </c>
      <c r="I233" s="183">
        <f t="shared" si="181"/>
        <v>0</v>
      </c>
      <c r="J233" s="183">
        <f t="shared" si="181"/>
        <v>0</v>
      </c>
      <c r="K233" s="183">
        <f t="shared" si="181"/>
        <v>0</v>
      </c>
      <c r="L233" s="183">
        <f t="shared" si="181"/>
        <v>0</v>
      </c>
      <c r="M233" s="183">
        <f t="shared" si="181"/>
        <v>0</v>
      </c>
      <c r="N233" s="183">
        <f t="shared" si="181"/>
        <v>0</v>
      </c>
      <c r="O233" s="183">
        <f t="shared" si="181"/>
        <v>0</v>
      </c>
      <c r="P233" s="183">
        <f t="shared" si="181"/>
        <v>0</v>
      </c>
      <c r="Q233" s="183">
        <f t="shared" si="181"/>
        <v>0</v>
      </c>
      <c r="R233" s="183">
        <f t="shared" si="181"/>
        <v>0</v>
      </c>
      <c r="S233" s="183">
        <f t="shared" si="180"/>
        <v>0</v>
      </c>
      <c r="T233" s="183">
        <f t="shared" si="180"/>
        <v>0</v>
      </c>
      <c r="U233" s="183">
        <f t="shared" si="180"/>
        <v>0</v>
      </c>
      <c r="V233" s="183">
        <f t="shared" si="180"/>
        <v>0</v>
      </c>
      <c r="W233" s="183">
        <f t="shared" si="180"/>
        <v>0</v>
      </c>
      <c r="X233" s="183">
        <f t="shared" si="180"/>
        <v>0</v>
      </c>
      <c r="Y233" s="183">
        <f t="shared" si="180"/>
        <v>0</v>
      </c>
      <c r="Z233" s="183">
        <f t="shared" si="180"/>
        <v>0</v>
      </c>
      <c r="AA233" s="183">
        <f t="shared" si="180"/>
        <v>0</v>
      </c>
      <c r="AB233" s="183">
        <f t="shared" si="180"/>
        <v>0</v>
      </c>
      <c r="AC233" s="183">
        <f t="shared" si="180"/>
        <v>0</v>
      </c>
      <c r="AD233" s="183">
        <f t="shared" si="180"/>
        <v>0</v>
      </c>
      <c r="AE233" s="183">
        <f t="shared" si="179"/>
        <v>0</v>
      </c>
      <c r="AF233" s="183">
        <f t="shared" si="179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181"/>
        <v>0</v>
      </c>
      <c r="D234" s="183">
        <f t="shared" si="181"/>
        <v>0</v>
      </c>
      <c r="E234" s="183">
        <f t="shared" si="181"/>
        <v>0</v>
      </c>
      <c r="F234" s="183">
        <f t="shared" si="181"/>
        <v>0</v>
      </c>
      <c r="G234" s="183">
        <f t="shared" si="181"/>
        <v>0</v>
      </c>
      <c r="H234" s="183">
        <f t="shared" si="181"/>
        <v>0</v>
      </c>
      <c r="I234" s="183">
        <f t="shared" si="181"/>
        <v>0</v>
      </c>
      <c r="J234" s="183">
        <f t="shared" si="181"/>
        <v>0</v>
      </c>
      <c r="K234" s="183">
        <f t="shared" si="181"/>
        <v>0</v>
      </c>
      <c r="L234" s="183">
        <f t="shared" si="181"/>
        <v>0</v>
      </c>
      <c r="M234" s="183">
        <f t="shared" si="181"/>
        <v>0</v>
      </c>
      <c r="N234" s="183">
        <f t="shared" si="181"/>
        <v>0</v>
      </c>
      <c r="O234" s="183">
        <f t="shared" si="181"/>
        <v>0</v>
      </c>
      <c r="P234" s="183">
        <f t="shared" si="181"/>
        <v>0</v>
      </c>
      <c r="Q234" s="183">
        <f t="shared" si="181"/>
        <v>0</v>
      </c>
      <c r="R234" s="183">
        <f t="shared" si="181"/>
        <v>0</v>
      </c>
      <c r="S234" s="183">
        <f t="shared" si="180"/>
        <v>0</v>
      </c>
      <c r="T234" s="183">
        <f t="shared" si="180"/>
        <v>0</v>
      </c>
      <c r="U234" s="183">
        <f t="shared" si="180"/>
        <v>0</v>
      </c>
      <c r="V234" s="183">
        <f t="shared" si="180"/>
        <v>0</v>
      </c>
      <c r="W234" s="183">
        <f t="shared" si="180"/>
        <v>0</v>
      </c>
      <c r="X234" s="183">
        <f t="shared" si="180"/>
        <v>0</v>
      </c>
      <c r="Y234" s="183">
        <f t="shared" si="180"/>
        <v>0</v>
      </c>
      <c r="Z234" s="183">
        <f t="shared" si="180"/>
        <v>0</v>
      </c>
      <c r="AA234" s="183">
        <f t="shared" si="180"/>
        <v>0</v>
      </c>
      <c r="AB234" s="183">
        <f t="shared" si="180"/>
        <v>0</v>
      </c>
      <c r="AC234" s="183">
        <f t="shared" si="180"/>
        <v>0</v>
      </c>
      <c r="AD234" s="183">
        <f t="shared" si="180"/>
        <v>0</v>
      </c>
      <c r="AE234" s="183">
        <f t="shared" si="179"/>
        <v>0</v>
      </c>
      <c r="AF234" s="183">
        <f t="shared" si="179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181"/>
        <v>0</v>
      </c>
      <c r="D235" s="183">
        <f t="shared" si="181"/>
        <v>0</v>
      </c>
      <c r="E235" s="183">
        <f t="shared" si="181"/>
        <v>0</v>
      </c>
      <c r="F235" s="183">
        <f t="shared" si="181"/>
        <v>0</v>
      </c>
      <c r="G235" s="183">
        <f t="shared" si="181"/>
        <v>0</v>
      </c>
      <c r="H235" s="183">
        <f t="shared" si="181"/>
        <v>0</v>
      </c>
      <c r="I235" s="183">
        <f t="shared" si="181"/>
        <v>0</v>
      </c>
      <c r="J235" s="183">
        <f t="shared" si="181"/>
        <v>0</v>
      </c>
      <c r="K235" s="183">
        <f t="shared" si="181"/>
        <v>0</v>
      </c>
      <c r="L235" s="183">
        <f t="shared" si="181"/>
        <v>0</v>
      </c>
      <c r="M235" s="183">
        <f t="shared" si="181"/>
        <v>0</v>
      </c>
      <c r="N235" s="183">
        <f t="shared" si="181"/>
        <v>0</v>
      </c>
      <c r="O235" s="183">
        <f t="shared" si="181"/>
        <v>0</v>
      </c>
      <c r="P235" s="183">
        <f t="shared" si="181"/>
        <v>0</v>
      </c>
      <c r="Q235" s="183">
        <f t="shared" si="181"/>
        <v>0</v>
      </c>
      <c r="R235" s="183">
        <f t="shared" si="181"/>
        <v>0</v>
      </c>
      <c r="S235" s="183">
        <f t="shared" si="180"/>
        <v>0</v>
      </c>
      <c r="T235" s="183">
        <f t="shared" si="180"/>
        <v>0</v>
      </c>
      <c r="U235" s="183">
        <f t="shared" si="180"/>
        <v>0</v>
      </c>
      <c r="V235" s="183">
        <f t="shared" si="180"/>
        <v>0</v>
      </c>
      <c r="W235" s="183">
        <f t="shared" si="180"/>
        <v>0</v>
      </c>
      <c r="X235" s="183">
        <f t="shared" si="180"/>
        <v>0</v>
      </c>
      <c r="Y235" s="183">
        <f t="shared" si="180"/>
        <v>0</v>
      </c>
      <c r="Z235" s="183">
        <f t="shared" si="180"/>
        <v>0</v>
      </c>
      <c r="AA235" s="183">
        <f t="shared" si="180"/>
        <v>0</v>
      </c>
      <c r="AB235" s="183">
        <f t="shared" si="180"/>
        <v>0</v>
      </c>
      <c r="AC235" s="183">
        <f t="shared" si="180"/>
        <v>0</v>
      </c>
      <c r="AD235" s="183">
        <f t="shared" si="180"/>
        <v>0</v>
      </c>
      <c r="AE235" s="183">
        <f t="shared" si="179"/>
        <v>0</v>
      </c>
      <c r="AF235" s="183">
        <f t="shared" si="179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181"/>
        <v>0</v>
      </c>
      <c r="D236" s="183">
        <f t="shared" si="181"/>
        <v>0</v>
      </c>
      <c r="E236" s="183">
        <f t="shared" si="181"/>
        <v>0</v>
      </c>
      <c r="F236" s="183">
        <f t="shared" si="181"/>
        <v>0</v>
      </c>
      <c r="G236" s="183">
        <f t="shared" si="181"/>
        <v>0</v>
      </c>
      <c r="H236" s="183">
        <f t="shared" si="181"/>
        <v>0</v>
      </c>
      <c r="I236" s="183">
        <f t="shared" si="181"/>
        <v>0</v>
      </c>
      <c r="J236" s="183">
        <f t="shared" si="181"/>
        <v>0</v>
      </c>
      <c r="K236" s="183">
        <f t="shared" si="181"/>
        <v>0</v>
      </c>
      <c r="L236" s="183">
        <f t="shared" si="181"/>
        <v>0</v>
      </c>
      <c r="M236" s="183">
        <f t="shared" si="181"/>
        <v>0</v>
      </c>
      <c r="N236" s="183">
        <f t="shared" si="181"/>
        <v>0</v>
      </c>
      <c r="O236" s="183">
        <f t="shared" si="181"/>
        <v>0</v>
      </c>
      <c r="P236" s="183">
        <f t="shared" si="181"/>
        <v>0</v>
      </c>
      <c r="Q236" s="183">
        <f t="shared" si="181"/>
        <v>0</v>
      </c>
      <c r="R236" s="183">
        <f t="shared" si="181"/>
        <v>0</v>
      </c>
      <c r="S236" s="183">
        <f t="shared" si="180"/>
        <v>0</v>
      </c>
      <c r="T236" s="183">
        <f t="shared" si="180"/>
        <v>0</v>
      </c>
      <c r="U236" s="183">
        <f t="shared" si="180"/>
        <v>0</v>
      </c>
      <c r="V236" s="183">
        <f t="shared" si="180"/>
        <v>0</v>
      </c>
      <c r="W236" s="183">
        <f t="shared" si="180"/>
        <v>0</v>
      </c>
      <c r="X236" s="183">
        <f t="shared" si="180"/>
        <v>0</v>
      </c>
      <c r="Y236" s="183">
        <f t="shared" si="180"/>
        <v>0</v>
      </c>
      <c r="Z236" s="183">
        <f t="shared" si="180"/>
        <v>0</v>
      </c>
      <c r="AA236" s="183">
        <f t="shared" si="180"/>
        <v>0</v>
      </c>
      <c r="AB236" s="183">
        <f t="shared" si="180"/>
        <v>0</v>
      </c>
      <c r="AC236" s="183">
        <f t="shared" si="180"/>
        <v>0</v>
      </c>
      <c r="AD236" s="183">
        <f t="shared" si="180"/>
        <v>0</v>
      </c>
      <c r="AE236" s="183">
        <f t="shared" si="179"/>
        <v>0</v>
      </c>
      <c r="AF236" s="183">
        <f t="shared" si="179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181"/>
        <v>0</v>
      </c>
      <c r="D237" s="183">
        <f t="shared" si="181"/>
        <v>0</v>
      </c>
      <c r="E237" s="183">
        <f t="shared" si="181"/>
        <v>0</v>
      </c>
      <c r="F237" s="183">
        <f t="shared" si="181"/>
        <v>0</v>
      </c>
      <c r="G237" s="183">
        <f t="shared" si="181"/>
        <v>0</v>
      </c>
      <c r="H237" s="183">
        <f t="shared" si="181"/>
        <v>0</v>
      </c>
      <c r="I237" s="183">
        <f t="shared" si="181"/>
        <v>0</v>
      </c>
      <c r="J237" s="183">
        <f t="shared" si="181"/>
        <v>0</v>
      </c>
      <c r="K237" s="183">
        <f t="shared" si="181"/>
        <v>0</v>
      </c>
      <c r="L237" s="183">
        <f t="shared" si="181"/>
        <v>0</v>
      </c>
      <c r="M237" s="183">
        <f t="shared" si="181"/>
        <v>0</v>
      </c>
      <c r="N237" s="183">
        <f t="shared" si="181"/>
        <v>0</v>
      </c>
      <c r="O237" s="183">
        <f t="shared" si="181"/>
        <v>0</v>
      </c>
      <c r="P237" s="183">
        <f t="shared" si="181"/>
        <v>0</v>
      </c>
      <c r="Q237" s="183">
        <f t="shared" si="181"/>
        <v>0</v>
      </c>
      <c r="R237" s="183">
        <f t="shared" si="181"/>
        <v>0</v>
      </c>
      <c r="S237" s="183">
        <f t="shared" si="180"/>
        <v>0</v>
      </c>
      <c r="T237" s="183">
        <f t="shared" si="180"/>
        <v>0</v>
      </c>
      <c r="U237" s="183">
        <f t="shared" si="180"/>
        <v>0</v>
      </c>
      <c r="V237" s="183">
        <f t="shared" si="180"/>
        <v>0</v>
      </c>
      <c r="W237" s="183">
        <f t="shared" si="180"/>
        <v>0</v>
      </c>
      <c r="X237" s="183">
        <f t="shared" si="180"/>
        <v>0</v>
      </c>
      <c r="Y237" s="183">
        <f t="shared" si="180"/>
        <v>0</v>
      </c>
      <c r="Z237" s="183">
        <f t="shared" si="180"/>
        <v>0</v>
      </c>
      <c r="AA237" s="183">
        <f t="shared" si="180"/>
        <v>0</v>
      </c>
      <c r="AB237" s="183">
        <f t="shared" si="180"/>
        <v>0</v>
      </c>
      <c r="AC237" s="183">
        <f t="shared" si="180"/>
        <v>0</v>
      </c>
      <c r="AD237" s="183">
        <f t="shared" ref="AD237:AF262" si="182">AC237</f>
        <v>0</v>
      </c>
      <c r="AE237" s="183">
        <f t="shared" si="182"/>
        <v>0</v>
      </c>
      <c r="AF237" s="183">
        <f t="shared" si="182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181"/>
        <v>0</v>
      </c>
      <c r="D238" s="183">
        <f t="shared" si="181"/>
        <v>0</v>
      </c>
      <c r="E238" s="183">
        <f t="shared" si="181"/>
        <v>0</v>
      </c>
      <c r="F238" s="183">
        <f t="shared" si="181"/>
        <v>0</v>
      </c>
      <c r="G238" s="183">
        <f t="shared" si="181"/>
        <v>0</v>
      </c>
      <c r="H238" s="183">
        <f t="shared" si="181"/>
        <v>0</v>
      </c>
      <c r="I238" s="183">
        <f t="shared" si="181"/>
        <v>0</v>
      </c>
      <c r="J238" s="183">
        <f t="shared" si="181"/>
        <v>0</v>
      </c>
      <c r="K238" s="183">
        <f t="shared" si="181"/>
        <v>0</v>
      </c>
      <c r="L238" s="183">
        <f t="shared" si="181"/>
        <v>0</v>
      </c>
      <c r="M238" s="183">
        <f t="shared" si="181"/>
        <v>0</v>
      </c>
      <c r="N238" s="183">
        <f t="shared" si="181"/>
        <v>0</v>
      </c>
      <c r="O238" s="183">
        <f t="shared" si="181"/>
        <v>0</v>
      </c>
      <c r="P238" s="183">
        <f t="shared" si="181"/>
        <v>0</v>
      </c>
      <c r="Q238" s="183">
        <f t="shared" si="181"/>
        <v>0</v>
      </c>
      <c r="R238" s="183">
        <f t="shared" si="181"/>
        <v>0</v>
      </c>
      <c r="S238" s="183">
        <f t="shared" si="180"/>
        <v>0</v>
      </c>
      <c r="T238" s="183">
        <f t="shared" si="180"/>
        <v>0</v>
      </c>
      <c r="U238" s="183">
        <f t="shared" si="180"/>
        <v>0</v>
      </c>
      <c r="V238" s="183">
        <f t="shared" si="180"/>
        <v>0</v>
      </c>
      <c r="W238" s="183">
        <f t="shared" si="180"/>
        <v>0</v>
      </c>
      <c r="X238" s="183">
        <f t="shared" si="180"/>
        <v>0</v>
      </c>
      <c r="Y238" s="183">
        <f t="shared" si="180"/>
        <v>0</v>
      </c>
      <c r="Z238" s="183">
        <f t="shared" si="180"/>
        <v>0</v>
      </c>
      <c r="AA238" s="183">
        <f t="shared" si="180"/>
        <v>0</v>
      </c>
      <c r="AB238" s="183">
        <f t="shared" si="180"/>
        <v>0</v>
      </c>
      <c r="AC238" s="183">
        <f t="shared" si="180"/>
        <v>0</v>
      </c>
      <c r="AD238" s="183">
        <f t="shared" si="182"/>
        <v>0</v>
      </c>
      <c r="AE238" s="183">
        <f t="shared" si="182"/>
        <v>0</v>
      </c>
      <c r="AF238" s="183">
        <f t="shared" si="182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181"/>
        <v>0</v>
      </c>
      <c r="D239" s="183">
        <f t="shared" si="181"/>
        <v>0</v>
      </c>
      <c r="E239" s="183">
        <f t="shared" si="181"/>
        <v>0</v>
      </c>
      <c r="F239" s="183">
        <f t="shared" si="181"/>
        <v>0</v>
      </c>
      <c r="G239" s="183">
        <f t="shared" si="181"/>
        <v>0</v>
      </c>
      <c r="H239" s="183">
        <f t="shared" si="181"/>
        <v>0</v>
      </c>
      <c r="I239" s="183">
        <f t="shared" si="181"/>
        <v>0</v>
      </c>
      <c r="J239" s="183">
        <f t="shared" si="181"/>
        <v>0</v>
      </c>
      <c r="K239" s="183">
        <f t="shared" si="181"/>
        <v>0</v>
      </c>
      <c r="L239" s="183">
        <f t="shared" si="181"/>
        <v>0</v>
      </c>
      <c r="M239" s="183">
        <f t="shared" si="181"/>
        <v>0</v>
      </c>
      <c r="N239" s="183">
        <f t="shared" si="181"/>
        <v>0</v>
      </c>
      <c r="O239" s="183">
        <f t="shared" si="181"/>
        <v>0</v>
      </c>
      <c r="P239" s="183">
        <f t="shared" si="181"/>
        <v>0</v>
      </c>
      <c r="Q239" s="183">
        <f t="shared" si="181"/>
        <v>0</v>
      </c>
      <c r="R239" s="183">
        <f t="shared" si="181"/>
        <v>0</v>
      </c>
      <c r="S239" s="183">
        <f t="shared" si="180"/>
        <v>0</v>
      </c>
      <c r="T239" s="183">
        <f t="shared" si="180"/>
        <v>0</v>
      </c>
      <c r="U239" s="183">
        <f t="shared" si="180"/>
        <v>0</v>
      </c>
      <c r="V239" s="183">
        <f t="shared" si="180"/>
        <v>0</v>
      </c>
      <c r="W239" s="183">
        <f t="shared" si="180"/>
        <v>0</v>
      </c>
      <c r="X239" s="183">
        <f t="shared" si="180"/>
        <v>0</v>
      </c>
      <c r="Y239" s="183">
        <f t="shared" si="180"/>
        <v>0</v>
      </c>
      <c r="Z239" s="183">
        <f t="shared" si="180"/>
        <v>0</v>
      </c>
      <c r="AA239" s="183">
        <f t="shared" si="180"/>
        <v>0</v>
      </c>
      <c r="AB239" s="183">
        <f t="shared" si="180"/>
        <v>0</v>
      </c>
      <c r="AC239" s="183">
        <f t="shared" si="180"/>
        <v>0</v>
      </c>
      <c r="AD239" s="183">
        <f t="shared" si="182"/>
        <v>0</v>
      </c>
      <c r="AE239" s="183">
        <f t="shared" si="182"/>
        <v>0</v>
      </c>
      <c r="AF239" s="183">
        <f t="shared" si="182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181"/>
        <v>0</v>
      </c>
      <c r="D240" s="183">
        <f t="shared" si="181"/>
        <v>0</v>
      </c>
      <c r="E240" s="183">
        <f t="shared" si="181"/>
        <v>0</v>
      </c>
      <c r="F240" s="183">
        <f t="shared" si="181"/>
        <v>0</v>
      </c>
      <c r="G240" s="183">
        <f t="shared" si="181"/>
        <v>0</v>
      </c>
      <c r="H240" s="183">
        <f t="shared" si="181"/>
        <v>0</v>
      </c>
      <c r="I240" s="183">
        <f t="shared" si="181"/>
        <v>0</v>
      </c>
      <c r="J240" s="183">
        <f t="shared" si="181"/>
        <v>0</v>
      </c>
      <c r="K240" s="183">
        <f t="shared" si="181"/>
        <v>0</v>
      </c>
      <c r="L240" s="183">
        <f t="shared" si="181"/>
        <v>0</v>
      </c>
      <c r="M240" s="183">
        <f t="shared" si="181"/>
        <v>0</v>
      </c>
      <c r="N240" s="183">
        <f t="shared" si="181"/>
        <v>0</v>
      </c>
      <c r="O240" s="183">
        <f t="shared" si="181"/>
        <v>0</v>
      </c>
      <c r="P240" s="183">
        <f t="shared" si="181"/>
        <v>0</v>
      </c>
      <c r="Q240" s="183">
        <f t="shared" si="181"/>
        <v>0</v>
      </c>
      <c r="R240" s="183">
        <f t="shared" si="181"/>
        <v>0</v>
      </c>
      <c r="S240" s="183">
        <f t="shared" ref="S240:AF255" si="183">R240</f>
        <v>0</v>
      </c>
      <c r="T240" s="183">
        <f t="shared" si="183"/>
        <v>0</v>
      </c>
      <c r="U240" s="183">
        <f t="shared" si="183"/>
        <v>0</v>
      </c>
      <c r="V240" s="183">
        <f t="shared" si="183"/>
        <v>0</v>
      </c>
      <c r="W240" s="183">
        <f t="shared" si="183"/>
        <v>0</v>
      </c>
      <c r="X240" s="183">
        <f t="shared" si="183"/>
        <v>0</v>
      </c>
      <c r="Y240" s="183">
        <f t="shared" si="183"/>
        <v>0</v>
      </c>
      <c r="Z240" s="183">
        <f t="shared" si="183"/>
        <v>0</v>
      </c>
      <c r="AA240" s="183">
        <f t="shared" si="183"/>
        <v>0</v>
      </c>
      <c r="AB240" s="183">
        <f t="shared" si="183"/>
        <v>0</v>
      </c>
      <c r="AC240" s="183">
        <f t="shared" si="183"/>
        <v>0</v>
      </c>
      <c r="AD240" s="183">
        <f t="shared" si="183"/>
        <v>0</v>
      </c>
      <c r="AE240" s="183">
        <f t="shared" si="183"/>
        <v>0</v>
      </c>
      <c r="AF240" s="183">
        <f t="shared" si="182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181"/>
        <v>0</v>
      </c>
      <c r="D241" s="183">
        <f t="shared" si="181"/>
        <v>0</v>
      </c>
      <c r="E241" s="183">
        <f t="shared" si="181"/>
        <v>0</v>
      </c>
      <c r="F241" s="183">
        <f t="shared" si="181"/>
        <v>0</v>
      </c>
      <c r="G241" s="183">
        <f t="shared" si="181"/>
        <v>0</v>
      </c>
      <c r="H241" s="183">
        <f t="shared" si="181"/>
        <v>0</v>
      </c>
      <c r="I241" s="183">
        <f t="shared" si="181"/>
        <v>0</v>
      </c>
      <c r="J241" s="183">
        <f t="shared" si="181"/>
        <v>0</v>
      </c>
      <c r="K241" s="183">
        <f t="shared" si="181"/>
        <v>0</v>
      </c>
      <c r="L241" s="183">
        <f t="shared" si="181"/>
        <v>0</v>
      </c>
      <c r="M241" s="183">
        <f t="shared" si="181"/>
        <v>0</v>
      </c>
      <c r="N241" s="183">
        <f t="shared" si="181"/>
        <v>0</v>
      </c>
      <c r="O241" s="183">
        <f t="shared" si="181"/>
        <v>0</v>
      </c>
      <c r="P241" s="183">
        <f t="shared" si="181"/>
        <v>0</v>
      </c>
      <c r="Q241" s="183">
        <f t="shared" si="181"/>
        <v>0</v>
      </c>
      <c r="R241" s="183">
        <f t="shared" si="181"/>
        <v>0</v>
      </c>
      <c r="S241" s="183">
        <f t="shared" si="183"/>
        <v>0</v>
      </c>
      <c r="T241" s="183">
        <f t="shared" si="183"/>
        <v>0</v>
      </c>
      <c r="U241" s="183">
        <f t="shared" si="183"/>
        <v>0</v>
      </c>
      <c r="V241" s="183">
        <f t="shared" si="183"/>
        <v>0</v>
      </c>
      <c r="W241" s="183">
        <f t="shared" si="183"/>
        <v>0</v>
      </c>
      <c r="X241" s="183">
        <f t="shared" si="183"/>
        <v>0</v>
      </c>
      <c r="Y241" s="183">
        <f t="shared" si="183"/>
        <v>0</v>
      </c>
      <c r="Z241" s="183">
        <f t="shared" si="183"/>
        <v>0</v>
      </c>
      <c r="AA241" s="183">
        <f t="shared" si="183"/>
        <v>0</v>
      </c>
      <c r="AB241" s="183">
        <f t="shared" si="183"/>
        <v>0</v>
      </c>
      <c r="AC241" s="183">
        <f t="shared" si="183"/>
        <v>0</v>
      </c>
      <c r="AD241" s="183">
        <f t="shared" si="183"/>
        <v>0</v>
      </c>
      <c r="AE241" s="183">
        <f t="shared" si="183"/>
        <v>0</v>
      </c>
      <c r="AF241" s="183">
        <f t="shared" si="182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181"/>
        <v>0</v>
      </c>
      <c r="D242" s="183">
        <f t="shared" si="181"/>
        <v>0</v>
      </c>
      <c r="E242" s="183">
        <f t="shared" si="181"/>
        <v>0</v>
      </c>
      <c r="F242" s="183">
        <f t="shared" si="181"/>
        <v>0</v>
      </c>
      <c r="G242" s="183">
        <f t="shared" si="181"/>
        <v>0</v>
      </c>
      <c r="H242" s="183">
        <f t="shared" si="181"/>
        <v>0</v>
      </c>
      <c r="I242" s="183">
        <f t="shared" si="181"/>
        <v>0</v>
      </c>
      <c r="J242" s="183">
        <f t="shared" si="181"/>
        <v>0</v>
      </c>
      <c r="K242" s="183">
        <f t="shared" si="181"/>
        <v>0</v>
      </c>
      <c r="L242" s="183">
        <f t="shared" si="181"/>
        <v>0</v>
      </c>
      <c r="M242" s="183">
        <f t="shared" si="181"/>
        <v>0</v>
      </c>
      <c r="N242" s="183">
        <f t="shared" si="181"/>
        <v>0</v>
      </c>
      <c r="O242" s="183">
        <f t="shared" si="181"/>
        <v>0</v>
      </c>
      <c r="P242" s="183">
        <f t="shared" si="181"/>
        <v>0</v>
      </c>
      <c r="Q242" s="183">
        <f t="shared" si="181"/>
        <v>0</v>
      </c>
      <c r="R242" s="183">
        <f t="shared" ref="C242:R257" si="184">Q242</f>
        <v>0</v>
      </c>
      <c r="S242" s="183">
        <f t="shared" si="183"/>
        <v>0</v>
      </c>
      <c r="T242" s="183">
        <f t="shared" si="183"/>
        <v>0</v>
      </c>
      <c r="U242" s="183">
        <f t="shared" si="183"/>
        <v>0</v>
      </c>
      <c r="V242" s="183">
        <f t="shared" si="183"/>
        <v>0</v>
      </c>
      <c r="W242" s="183">
        <f t="shared" si="183"/>
        <v>0</v>
      </c>
      <c r="X242" s="183">
        <f t="shared" si="183"/>
        <v>0</v>
      </c>
      <c r="Y242" s="183">
        <f t="shared" si="183"/>
        <v>0</v>
      </c>
      <c r="Z242" s="183">
        <f t="shared" si="183"/>
        <v>0</v>
      </c>
      <c r="AA242" s="183">
        <f t="shared" si="183"/>
        <v>0</v>
      </c>
      <c r="AB242" s="183">
        <f t="shared" si="183"/>
        <v>0</v>
      </c>
      <c r="AC242" s="183">
        <f t="shared" si="183"/>
        <v>0</v>
      </c>
      <c r="AD242" s="183">
        <f t="shared" si="183"/>
        <v>0</v>
      </c>
      <c r="AE242" s="183">
        <f t="shared" si="183"/>
        <v>0</v>
      </c>
      <c r="AF242" s="183">
        <f t="shared" si="182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184"/>
        <v>0</v>
      </c>
      <c r="D243" s="183">
        <f t="shared" si="184"/>
        <v>0</v>
      </c>
      <c r="E243" s="183">
        <f t="shared" si="184"/>
        <v>0</v>
      </c>
      <c r="F243" s="183">
        <f t="shared" si="184"/>
        <v>0</v>
      </c>
      <c r="G243" s="183">
        <f t="shared" si="184"/>
        <v>0</v>
      </c>
      <c r="H243" s="183">
        <f t="shared" si="184"/>
        <v>0</v>
      </c>
      <c r="I243" s="183">
        <f t="shared" si="184"/>
        <v>0</v>
      </c>
      <c r="J243" s="183">
        <f t="shared" si="184"/>
        <v>0</v>
      </c>
      <c r="K243" s="183">
        <f t="shared" si="184"/>
        <v>0</v>
      </c>
      <c r="L243" s="183">
        <f t="shared" si="184"/>
        <v>0</v>
      </c>
      <c r="M243" s="183">
        <f t="shared" si="184"/>
        <v>0</v>
      </c>
      <c r="N243" s="183">
        <f t="shared" si="184"/>
        <v>0</v>
      </c>
      <c r="O243" s="183">
        <f t="shared" si="184"/>
        <v>0</v>
      </c>
      <c r="P243" s="183">
        <f t="shared" si="184"/>
        <v>0</v>
      </c>
      <c r="Q243" s="183">
        <f t="shared" si="184"/>
        <v>0</v>
      </c>
      <c r="R243" s="183">
        <f t="shared" si="184"/>
        <v>0</v>
      </c>
      <c r="S243" s="183">
        <f t="shared" si="183"/>
        <v>0</v>
      </c>
      <c r="T243" s="183">
        <f t="shared" si="183"/>
        <v>0</v>
      </c>
      <c r="U243" s="183">
        <f t="shared" si="183"/>
        <v>0</v>
      </c>
      <c r="V243" s="183">
        <f t="shared" si="183"/>
        <v>0</v>
      </c>
      <c r="W243" s="183">
        <f t="shared" si="183"/>
        <v>0</v>
      </c>
      <c r="X243" s="183">
        <f t="shared" si="183"/>
        <v>0</v>
      </c>
      <c r="Y243" s="183">
        <f t="shared" si="183"/>
        <v>0</v>
      </c>
      <c r="Z243" s="183">
        <f t="shared" si="183"/>
        <v>0</v>
      </c>
      <c r="AA243" s="183">
        <f t="shared" si="183"/>
        <v>0</v>
      </c>
      <c r="AB243" s="183">
        <f t="shared" si="183"/>
        <v>0</v>
      </c>
      <c r="AC243" s="183">
        <f t="shared" si="183"/>
        <v>0</v>
      </c>
      <c r="AD243" s="183">
        <f t="shared" si="183"/>
        <v>0</v>
      </c>
      <c r="AE243" s="183">
        <f t="shared" si="183"/>
        <v>0</v>
      </c>
      <c r="AF243" s="183">
        <f t="shared" si="182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184"/>
        <v>0</v>
      </c>
      <c r="D244" s="183">
        <f t="shared" si="184"/>
        <v>0</v>
      </c>
      <c r="E244" s="183">
        <f t="shared" si="184"/>
        <v>0</v>
      </c>
      <c r="F244" s="183">
        <f t="shared" si="184"/>
        <v>0</v>
      </c>
      <c r="G244" s="183">
        <f t="shared" si="184"/>
        <v>0</v>
      </c>
      <c r="H244" s="183">
        <f t="shared" si="184"/>
        <v>0</v>
      </c>
      <c r="I244" s="183">
        <f t="shared" si="184"/>
        <v>0</v>
      </c>
      <c r="J244" s="183">
        <f t="shared" si="184"/>
        <v>0</v>
      </c>
      <c r="K244" s="183">
        <f t="shared" si="184"/>
        <v>0</v>
      </c>
      <c r="L244" s="183">
        <f t="shared" si="184"/>
        <v>0</v>
      </c>
      <c r="M244" s="183">
        <f t="shared" si="184"/>
        <v>0</v>
      </c>
      <c r="N244" s="183">
        <f t="shared" si="184"/>
        <v>0</v>
      </c>
      <c r="O244" s="183">
        <f t="shared" si="184"/>
        <v>0</v>
      </c>
      <c r="P244" s="183">
        <f t="shared" si="184"/>
        <v>0</v>
      </c>
      <c r="Q244" s="183">
        <f t="shared" si="184"/>
        <v>0</v>
      </c>
      <c r="R244" s="183">
        <f t="shared" si="184"/>
        <v>0</v>
      </c>
      <c r="S244" s="183">
        <f t="shared" si="183"/>
        <v>0</v>
      </c>
      <c r="T244" s="183">
        <f t="shared" si="183"/>
        <v>0</v>
      </c>
      <c r="U244" s="183">
        <f t="shared" si="183"/>
        <v>0</v>
      </c>
      <c r="V244" s="183">
        <f t="shared" si="183"/>
        <v>0</v>
      </c>
      <c r="W244" s="183">
        <f t="shared" si="183"/>
        <v>0</v>
      </c>
      <c r="X244" s="183">
        <f t="shared" si="183"/>
        <v>0</v>
      </c>
      <c r="Y244" s="183">
        <f t="shared" si="183"/>
        <v>0</v>
      </c>
      <c r="Z244" s="183">
        <f t="shared" si="183"/>
        <v>0</v>
      </c>
      <c r="AA244" s="183">
        <f t="shared" si="183"/>
        <v>0</v>
      </c>
      <c r="AB244" s="183">
        <f t="shared" si="183"/>
        <v>0</v>
      </c>
      <c r="AC244" s="183">
        <f t="shared" si="183"/>
        <v>0</v>
      </c>
      <c r="AD244" s="183">
        <f t="shared" si="183"/>
        <v>0</v>
      </c>
      <c r="AE244" s="183">
        <f t="shared" si="183"/>
        <v>0</v>
      </c>
      <c r="AF244" s="183">
        <f t="shared" si="182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184"/>
        <v>0</v>
      </c>
      <c r="D245" s="183">
        <f t="shared" si="184"/>
        <v>0</v>
      </c>
      <c r="E245" s="183">
        <f t="shared" si="184"/>
        <v>0</v>
      </c>
      <c r="F245" s="183">
        <f t="shared" si="184"/>
        <v>0</v>
      </c>
      <c r="G245" s="183">
        <f t="shared" si="184"/>
        <v>0</v>
      </c>
      <c r="H245" s="183">
        <f t="shared" si="184"/>
        <v>0</v>
      </c>
      <c r="I245" s="183">
        <f t="shared" si="184"/>
        <v>0</v>
      </c>
      <c r="J245" s="183">
        <f t="shared" si="184"/>
        <v>0</v>
      </c>
      <c r="K245" s="183">
        <f t="shared" si="184"/>
        <v>0</v>
      </c>
      <c r="L245" s="183">
        <f t="shared" si="184"/>
        <v>0</v>
      </c>
      <c r="M245" s="183">
        <f t="shared" si="184"/>
        <v>0</v>
      </c>
      <c r="N245" s="183">
        <f t="shared" si="184"/>
        <v>0</v>
      </c>
      <c r="O245" s="183">
        <f t="shared" si="184"/>
        <v>0</v>
      </c>
      <c r="P245" s="183">
        <f t="shared" si="184"/>
        <v>0</v>
      </c>
      <c r="Q245" s="183">
        <f t="shared" si="184"/>
        <v>0</v>
      </c>
      <c r="R245" s="183">
        <f t="shared" si="184"/>
        <v>0</v>
      </c>
      <c r="S245" s="183">
        <f t="shared" si="183"/>
        <v>0</v>
      </c>
      <c r="T245" s="183">
        <f t="shared" si="183"/>
        <v>0</v>
      </c>
      <c r="U245" s="183">
        <f t="shared" si="183"/>
        <v>0</v>
      </c>
      <c r="V245" s="183">
        <f t="shared" si="183"/>
        <v>0</v>
      </c>
      <c r="W245" s="183">
        <f t="shared" si="183"/>
        <v>0</v>
      </c>
      <c r="X245" s="183">
        <f t="shared" si="183"/>
        <v>0</v>
      </c>
      <c r="Y245" s="183">
        <f t="shared" si="183"/>
        <v>0</v>
      </c>
      <c r="Z245" s="183">
        <f t="shared" si="183"/>
        <v>0</v>
      </c>
      <c r="AA245" s="183">
        <f t="shared" si="183"/>
        <v>0</v>
      </c>
      <c r="AB245" s="183">
        <f t="shared" si="183"/>
        <v>0</v>
      </c>
      <c r="AC245" s="183">
        <f t="shared" si="183"/>
        <v>0</v>
      </c>
      <c r="AD245" s="183">
        <f t="shared" si="183"/>
        <v>0</v>
      </c>
      <c r="AE245" s="183">
        <f t="shared" si="183"/>
        <v>0</v>
      </c>
      <c r="AF245" s="183">
        <f t="shared" si="182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184"/>
        <v>0</v>
      </c>
      <c r="D246" s="183">
        <f t="shared" si="184"/>
        <v>0</v>
      </c>
      <c r="E246" s="183">
        <f t="shared" si="184"/>
        <v>0</v>
      </c>
      <c r="F246" s="183">
        <f t="shared" si="184"/>
        <v>0</v>
      </c>
      <c r="G246" s="183">
        <f t="shared" si="184"/>
        <v>0</v>
      </c>
      <c r="H246" s="183">
        <f t="shared" si="184"/>
        <v>0</v>
      </c>
      <c r="I246" s="183">
        <f t="shared" si="184"/>
        <v>0</v>
      </c>
      <c r="J246" s="183">
        <f t="shared" si="184"/>
        <v>0</v>
      </c>
      <c r="K246" s="183">
        <f t="shared" si="184"/>
        <v>0</v>
      </c>
      <c r="L246" s="183">
        <f t="shared" si="184"/>
        <v>0</v>
      </c>
      <c r="M246" s="183">
        <f t="shared" si="184"/>
        <v>0</v>
      </c>
      <c r="N246" s="183">
        <f t="shared" si="184"/>
        <v>0</v>
      </c>
      <c r="O246" s="183">
        <f t="shared" si="184"/>
        <v>0</v>
      </c>
      <c r="P246" s="183">
        <f t="shared" si="184"/>
        <v>0</v>
      </c>
      <c r="Q246" s="183">
        <f t="shared" si="184"/>
        <v>0</v>
      </c>
      <c r="R246" s="183">
        <f t="shared" si="184"/>
        <v>0</v>
      </c>
      <c r="S246" s="183">
        <f t="shared" si="183"/>
        <v>0</v>
      </c>
      <c r="T246" s="183">
        <f t="shared" si="183"/>
        <v>0</v>
      </c>
      <c r="U246" s="183">
        <f t="shared" si="183"/>
        <v>0</v>
      </c>
      <c r="V246" s="183">
        <f t="shared" si="183"/>
        <v>0</v>
      </c>
      <c r="W246" s="183">
        <f t="shared" si="183"/>
        <v>0</v>
      </c>
      <c r="X246" s="183">
        <f t="shared" si="183"/>
        <v>0</v>
      </c>
      <c r="Y246" s="183">
        <f t="shared" si="183"/>
        <v>0</v>
      </c>
      <c r="Z246" s="183">
        <f t="shared" si="183"/>
        <v>0</v>
      </c>
      <c r="AA246" s="183">
        <f t="shared" si="183"/>
        <v>0</v>
      </c>
      <c r="AB246" s="183">
        <f t="shared" si="183"/>
        <v>0</v>
      </c>
      <c r="AC246" s="183">
        <f t="shared" si="183"/>
        <v>0</v>
      </c>
      <c r="AD246" s="183">
        <f t="shared" si="183"/>
        <v>0</v>
      </c>
      <c r="AE246" s="183">
        <f t="shared" si="183"/>
        <v>0</v>
      </c>
      <c r="AF246" s="183">
        <f t="shared" si="182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184"/>
        <v>0</v>
      </c>
      <c r="D247" s="183">
        <f t="shared" si="184"/>
        <v>0</v>
      </c>
      <c r="E247" s="183">
        <f t="shared" si="184"/>
        <v>0</v>
      </c>
      <c r="F247" s="183">
        <f t="shared" si="184"/>
        <v>0</v>
      </c>
      <c r="G247" s="183">
        <f t="shared" si="184"/>
        <v>0</v>
      </c>
      <c r="H247" s="183">
        <f t="shared" si="184"/>
        <v>0</v>
      </c>
      <c r="I247" s="183">
        <f t="shared" si="184"/>
        <v>0</v>
      </c>
      <c r="J247" s="183">
        <f t="shared" si="184"/>
        <v>0</v>
      </c>
      <c r="K247" s="183">
        <f t="shared" si="184"/>
        <v>0</v>
      </c>
      <c r="L247" s="183">
        <f t="shared" si="184"/>
        <v>0</v>
      </c>
      <c r="M247" s="183">
        <f t="shared" si="184"/>
        <v>0</v>
      </c>
      <c r="N247" s="183">
        <f t="shared" si="184"/>
        <v>0</v>
      </c>
      <c r="O247" s="183">
        <f t="shared" si="184"/>
        <v>0</v>
      </c>
      <c r="P247" s="183">
        <f t="shared" si="184"/>
        <v>0</v>
      </c>
      <c r="Q247" s="183">
        <f t="shared" si="184"/>
        <v>0</v>
      </c>
      <c r="R247" s="183">
        <f t="shared" si="184"/>
        <v>0</v>
      </c>
      <c r="S247" s="183">
        <f t="shared" si="183"/>
        <v>0</v>
      </c>
      <c r="T247" s="183">
        <f t="shared" si="183"/>
        <v>0</v>
      </c>
      <c r="U247" s="183">
        <f t="shared" si="183"/>
        <v>0</v>
      </c>
      <c r="V247" s="183">
        <f t="shared" si="183"/>
        <v>0</v>
      </c>
      <c r="W247" s="183">
        <f t="shared" si="183"/>
        <v>0</v>
      </c>
      <c r="X247" s="183">
        <f t="shared" si="183"/>
        <v>0</v>
      </c>
      <c r="Y247" s="183">
        <f t="shared" si="183"/>
        <v>0</v>
      </c>
      <c r="Z247" s="183">
        <f t="shared" si="183"/>
        <v>0</v>
      </c>
      <c r="AA247" s="183">
        <f t="shared" si="183"/>
        <v>0</v>
      </c>
      <c r="AB247" s="183">
        <f t="shared" si="183"/>
        <v>0</v>
      </c>
      <c r="AC247" s="183">
        <f t="shared" si="183"/>
        <v>0</v>
      </c>
      <c r="AD247" s="183">
        <f t="shared" si="183"/>
        <v>0</v>
      </c>
      <c r="AE247" s="183">
        <f t="shared" si="183"/>
        <v>0</v>
      </c>
      <c r="AF247" s="183">
        <f t="shared" si="182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184"/>
        <v>0</v>
      </c>
      <c r="D248" s="183">
        <f t="shared" si="184"/>
        <v>0</v>
      </c>
      <c r="E248" s="183">
        <f t="shared" si="184"/>
        <v>0</v>
      </c>
      <c r="F248" s="183">
        <f t="shared" si="184"/>
        <v>0</v>
      </c>
      <c r="G248" s="183">
        <f t="shared" si="184"/>
        <v>0</v>
      </c>
      <c r="H248" s="183">
        <f t="shared" si="184"/>
        <v>0</v>
      </c>
      <c r="I248" s="183">
        <f t="shared" si="184"/>
        <v>0</v>
      </c>
      <c r="J248" s="183">
        <f t="shared" si="184"/>
        <v>0</v>
      </c>
      <c r="K248" s="183">
        <f t="shared" si="184"/>
        <v>0</v>
      </c>
      <c r="L248" s="183">
        <f t="shared" si="184"/>
        <v>0</v>
      </c>
      <c r="M248" s="183">
        <f t="shared" si="184"/>
        <v>0</v>
      </c>
      <c r="N248" s="183">
        <f t="shared" si="184"/>
        <v>0</v>
      </c>
      <c r="O248" s="183">
        <f t="shared" si="184"/>
        <v>0</v>
      </c>
      <c r="P248" s="183">
        <f t="shared" si="184"/>
        <v>0</v>
      </c>
      <c r="Q248" s="183">
        <f t="shared" si="184"/>
        <v>0</v>
      </c>
      <c r="R248" s="183">
        <f t="shared" si="184"/>
        <v>0</v>
      </c>
      <c r="S248" s="183">
        <f t="shared" si="183"/>
        <v>0</v>
      </c>
      <c r="T248" s="183">
        <f t="shared" si="183"/>
        <v>0</v>
      </c>
      <c r="U248" s="183">
        <f t="shared" si="183"/>
        <v>0</v>
      </c>
      <c r="V248" s="183">
        <f t="shared" si="183"/>
        <v>0</v>
      </c>
      <c r="W248" s="183">
        <f t="shared" si="183"/>
        <v>0</v>
      </c>
      <c r="X248" s="183">
        <f t="shared" si="183"/>
        <v>0</v>
      </c>
      <c r="Y248" s="183">
        <f t="shared" si="183"/>
        <v>0</v>
      </c>
      <c r="Z248" s="183">
        <f t="shared" si="183"/>
        <v>0</v>
      </c>
      <c r="AA248" s="183">
        <f t="shared" si="183"/>
        <v>0</v>
      </c>
      <c r="AB248" s="183">
        <f t="shared" si="183"/>
        <v>0</v>
      </c>
      <c r="AC248" s="183">
        <f t="shared" si="183"/>
        <v>0</v>
      </c>
      <c r="AD248" s="183">
        <f t="shared" si="183"/>
        <v>0</v>
      </c>
      <c r="AE248" s="183">
        <f t="shared" si="183"/>
        <v>0</v>
      </c>
      <c r="AF248" s="183">
        <f t="shared" si="182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184"/>
        <v>0</v>
      </c>
      <c r="D249" s="183">
        <f t="shared" si="184"/>
        <v>0</v>
      </c>
      <c r="E249" s="183">
        <f t="shared" si="184"/>
        <v>0</v>
      </c>
      <c r="F249" s="183">
        <f t="shared" si="184"/>
        <v>0</v>
      </c>
      <c r="G249" s="183">
        <f t="shared" si="184"/>
        <v>0</v>
      </c>
      <c r="H249" s="183">
        <f t="shared" si="184"/>
        <v>0</v>
      </c>
      <c r="I249" s="183">
        <f t="shared" si="184"/>
        <v>0</v>
      </c>
      <c r="J249" s="183">
        <f t="shared" si="184"/>
        <v>0</v>
      </c>
      <c r="K249" s="183">
        <f t="shared" si="184"/>
        <v>0</v>
      </c>
      <c r="L249" s="183">
        <f t="shared" si="184"/>
        <v>0</v>
      </c>
      <c r="M249" s="183">
        <f t="shared" si="184"/>
        <v>0</v>
      </c>
      <c r="N249" s="183">
        <f t="shared" si="184"/>
        <v>0</v>
      </c>
      <c r="O249" s="183">
        <f t="shared" si="184"/>
        <v>0</v>
      </c>
      <c r="P249" s="183">
        <f t="shared" si="184"/>
        <v>0</v>
      </c>
      <c r="Q249" s="183">
        <f t="shared" si="184"/>
        <v>0</v>
      </c>
      <c r="R249" s="183">
        <f t="shared" si="184"/>
        <v>0</v>
      </c>
      <c r="S249" s="183">
        <f t="shared" si="183"/>
        <v>0</v>
      </c>
      <c r="T249" s="183">
        <f t="shared" si="183"/>
        <v>0</v>
      </c>
      <c r="U249" s="183">
        <f t="shared" si="183"/>
        <v>0</v>
      </c>
      <c r="V249" s="183">
        <f t="shared" si="183"/>
        <v>0</v>
      </c>
      <c r="W249" s="183">
        <f t="shared" si="183"/>
        <v>0</v>
      </c>
      <c r="X249" s="183">
        <f t="shared" si="183"/>
        <v>0</v>
      </c>
      <c r="Y249" s="183">
        <f t="shared" si="183"/>
        <v>0</v>
      </c>
      <c r="Z249" s="183">
        <f t="shared" si="183"/>
        <v>0</v>
      </c>
      <c r="AA249" s="183">
        <f t="shared" si="183"/>
        <v>0</v>
      </c>
      <c r="AB249" s="183">
        <f t="shared" si="183"/>
        <v>0</v>
      </c>
      <c r="AC249" s="183">
        <f t="shared" si="183"/>
        <v>0</v>
      </c>
      <c r="AD249" s="183">
        <f t="shared" si="183"/>
        <v>0</v>
      </c>
      <c r="AE249" s="183">
        <f t="shared" si="183"/>
        <v>0</v>
      </c>
      <c r="AF249" s="183">
        <f t="shared" si="182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184"/>
        <v>0</v>
      </c>
      <c r="D250" s="183">
        <f t="shared" si="184"/>
        <v>0</v>
      </c>
      <c r="E250" s="183">
        <f t="shared" si="184"/>
        <v>0</v>
      </c>
      <c r="F250" s="183">
        <f t="shared" si="184"/>
        <v>0</v>
      </c>
      <c r="G250" s="183">
        <f t="shared" si="184"/>
        <v>0</v>
      </c>
      <c r="H250" s="183">
        <f t="shared" si="184"/>
        <v>0</v>
      </c>
      <c r="I250" s="183">
        <f t="shared" si="184"/>
        <v>0</v>
      </c>
      <c r="J250" s="183">
        <f t="shared" si="184"/>
        <v>0</v>
      </c>
      <c r="K250" s="183">
        <f t="shared" si="184"/>
        <v>0</v>
      </c>
      <c r="L250" s="183">
        <f t="shared" si="184"/>
        <v>0</v>
      </c>
      <c r="M250" s="183">
        <f t="shared" si="184"/>
        <v>0</v>
      </c>
      <c r="N250" s="183">
        <f t="shared" si="184"/>
        <v>0</v>
      </c>
      <c r="O250" s="183">
        <f t="shared" si="184"/>
        <v>0</v>
      </c>
      <c r="P250" s="183">
        <f t="shared" si="184"/>
        <v>0</v>
      </c>
      <c r="Q250" s="183">
        <f t="shared" si="184"/>
        <v>0</v>
      </c>
      <c r="R250" s="183">
        <f t="shared" si="184"/>
        <v>0</v>
      </c>
      <c r="S250" s="183">
        <f t="shared" si="183"/>
        <v>0</v>
      </c>
      <c r="T250" s="183">
        <f t="shared" si="183"/>
        <v>0</v>
      </c>
      <c r="U250" s="183">
        <f t="shared" si="183"/>
        <v>0</v>
      </c>
      <c r="V250" s="183">
        <f t="shared" si="183"/>
        <v>0</v>
      </c>
      <c r="W250" s="183">
        <f t="shared" si="183"/>
        <v>0</v>
      </c>
      <c r="X250" s="183">
        <f t="shared" si="183"/>
        <v>0</v>
      </c>
      <c r="Y250" s="183">
        <f t="shared" si="183"/>
        <v>0</v>
      </c>
      <c r="Z250" s="183">
        <f t="shared" si="183"/>
        <v>0</v>
      </c>
      <c r="AA250" s="183">
        <f t="shared" si="183"/>
        <v>0</v>
      </c>
      <c r="AB250" s="183">
        <f t="shared" si="183"/>
        <v>0</v>
      </c>
      <c r="AC250" s="183">
        <f t="shared" si="183"/>
        <v>0</v>
      </c>
      <c r="AD250" s="183">
        <f t="shared" si="183"/>
        <v>0</v>
      </c>
      <c r="AE250" s="183">
        <f t="shared" si="183"/>
        <v>0</v>
      </c>
      <c r="AF250" s="183">
        <f t="shared" si="182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184"/>
        <v>0</v>
      </c>
      <c r="D251" s="183">
        <f t="shared" si="184"/>
        <v>0</v>
      </c>
      <c r="E251" s="183">
        <f t="shared" si="184"/>
        <v>0</v>
      </c>
      <c r="F251" s="183">
        <f t="shared" si="184"/>
        <v>0</v>
      </c>
      <c r="G251" s="183">
        <f t="shared" si="184"/>
        <v>0</v>
      </c>
      <c r="H251" s="183">
        <f t="shared" si="184"/>
        <v>0</v>
      </c>
      <c r="I251" s="183">
        <f t="shared" si="184"/>
        <v>0</v>
      </c>
      <c r="J251" s="183">
        <f t="shared" si="184"/>
        <v>0</v>
      </c>
      <c r="K251" s="183">
        <f t="shared" si="184"/>
        <v>0</v>
      </c>
      <c r="L251" s="183">
        <f t="shared" si="184"/>
        <v>0</v>
      </c>
      <c r="M251" s="183">
        <f t="shared" si="184"/>
        <v>0</v>
      </c>
      <c r="N251" s="183">
        <f t="shared" si="184"/>
        <v>0</v>
      </c>
      <c r="O251" s="183">
        <f t="shared" si="184"/>
        <v>0</v>
      </c>
      <c r="P251" s="183">
        <f t="shared" si="184"/>
        <v>0</v>
      </c>
      <c r="Q251" s="183">
        <f t="shared" si="184"/>
        <v>0</v>
      </c>
      <c r="R251" s="183">
        <f t="shared" si="184"/>
        <v>0</v>
      </c>
      <c r="S251" s="183">
        <f t="shared" si="183"/>
        <v>0</v>
      </c>
      <c r="T251" s="183">
        <f t="shared" si="183"/>
        <v>0</v>
      </c>
      <c r="U251" s="183">
        <f t="shared" si="183"/>
        <v>0</v>
      </c>
      <c r="V251" s="183">
        <f t="shared" si="183"/>
        <v>0</v>
      </c>
      <c r="W251" s="183">
        <f t="shared" si="183"/>
        <v>0</v>
      </c>
      <c r="X251" s="183">
        <f t="shared" si="183"/>
        <v>0</v>
      </c>
      <c r="Y251" s="183">
        <f t="shared" si="183"/>
        <v>0</v>
      </c>
      <c r="Z251" s="183">
        <f t="shared" si="183"/>
        <v>0</v>
      </c>
      <c r="AA251" s="183">
        <f t="shared" si="183"/>
        <v>0</v>
      </c>
      <c r="AB251" s="183">
        <f t="shared" si="183"/>
        <v>0</v>
      </c>
      <c r="AC251" s="183">
        <f t="shared" si="183"/>
        <v>0</v>
      </c>
      <c r="AD251" s="183">
        <f t="shared" si="183"/>
        <v>0</v>
      </c>
      <c r="AE251" s="183">
        <f t="shared" si="183"/>
        <v>0</v>
      </c>
      <c r="AF251" s="183">
        <f t="shared" si="182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184"/>
        <v>0</v>
      </c>
      <c r="D252" s="183">
        <f t="shared" si="184"/>
        <v>0</v>
      </c>
      <c r="E252" s="183">
        <f t="shared" si="184"/>
        <v>0</v>
      </c>
      <c r="F252" s="183">
        <f t="shared" si="184"/>
        <v>0</v>
      </c>
      <c r="G252" s="183">
        <f t="shared" si="184"/>
        <v>0</v>
      </c>
      <c r="H252" s="183">
        <f t="shared" si="184"/>
        <v>0</v>
      </c>
      <c r="I252" s="183">
        <f t="shared" si="184"/>
        <v>0</v>
      </c>
      <c r="J252" s="183">
        <f t="shared" si="184"/>
        <v>0</v>
      </c>
      <c r="K252" s="183">
        <f t="shared" si="184"/>
        <v>0</v>
      </c>
      <c r="L252" s="183">
        <f t="shared" si="184"/>
        <v>0</v>
      </c>
      <c r="M252" s="183">
        <f t="shared" si="184"/>
        <v>0</v>
      </c>
      <c r="N252" s="183">
        <f t="shared" si="184"/>
        <v>0</v>
      </c>
      <c r="O252" s="183">
        <f t="shared" si="184"/>
        <v>0</v>
      </c>
      <c r="P252" s="183">
        <f t="shared" si="184"/>
        <v>0</v>
      </c>
      <c r="Q252" s="183">
        <f t="shared" si="184"/>
        <v>0</v>
      </c>
      <c r="R252" s="183">
        <f t="shared" si="184"/>
        <v>0</v>
      </c>
      <c r="S252" s="183">
        <f t="shared" si="183"/>
        <v>0</v>
      </c>
      <c r="T252" s="183">
        <f t="shared" si="183"/>
        <v>0</v>
      </c>
      <c r="U252" s="183">
        <f t="shared" si="183"/>
        <v>0</v>
      </c>
      <c r="V252" s="183">
        <f t="shared" si="183"/>
        <v>0</v>
      </c>
      <c r="W252" s="183">
        <f t="shared" si="183"/>
        <v>0</v>
      </c>
      <c r="X252" s="183">
        <f t="shared" si="183"/>
        <v>0</v>
      </c>
      <c r="Y252" s="183">
        <f t="shared" si="183"/>
        <v>0</v>
      </c>
      <c r="Z252" s="183">
        <f t="shared" si="183"/>
        <v>0</v>
      </c>
      <c r="AA252" s="183">
        <f t="shared" si="183"/>
        <v>0</v>
      </c>
      <c r="AB252" s="183">
        <f t="shared" si="183"/>
        <v>0</v>
      </c>
      <c r="AC252" s="183">
        <f t="shared" si="183"/>
        <v>0</v>
      </c>
      <c r="AD252" s="183">
        <f t="shared" si="183"/>
        <v>0</v>
      </c>
      <c r="AE252" s="183">
        <f t="shared" si="183"/>
        <v>0</v>
      </c>
      <c r="AF252" s="183">
        <f t="shared" si="182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184"/>
        <v>0</v>
      </c>
      <c r="D253" s="183">
        <f t="shared" si="184"/>
        <v>0</v>
      </c>
      <c r="E253" s="183">
        <f t="shared" si="184"/>
        <v>0</v>
      </c>
      <c r="F253" s="183">
        <f t="shared" si="184"/>
        <v>0</v>
      </c>
      <c r="G253" s="183">
        <f t="shared" si="184"/>
        <v>0</v>
      </c>
      <c r="H253" s="183">
        <f t="shared" si="184"/>
        <v>0</v>
      </c>
      <c r="I253" s="183">
        <f t="shared" si="184"/>
        <v>0</v>
      </c>
      <c r="J253" s="183">
        <f t="shared" si="184"/>
        <v>0</v>
      </c>
      <c r="K253" s="183">
        <f t="shared" si="184"/>
        <v>0</v>
      </c>
      <c r="L253" s="183">
        <f t="shared" si="184"/>
        <v>0</v>
      </c>
      <c r="M253" s="183">
        <f t="shared" si="184"/>
        <v>0</v>
      </c>
      <c r="N253" s="183">
        <f t="shared" si="184"/>
        <v>0</v>
      </c>
      <c r="O253" s="183">
        <f t="shared" si="184"/>
        <v>0</v>
      </c>
      <c r="P253" s="183">
        <f t="shared" si="184"/>
        <v>0</v>
      </c>
      <c r="Q253" s="183">
        <f t="shared" si="184"/>
        <v>0</v>
      </c>
      <c r="R253" s="183">
        <f t="shared" si="184"/>
        <v>0</v>
      </c>
      <c r="S253" s="183">
        <f t="shared" si="183"/>
        <v>0</v>
      </c>
      <c r="T253" s="183">
        <f t="shared" si="183"/>
        <v>0</v>
      </c>
      <c r="U253" s="183">
        <f t="shared" si="183"/>
        <v>0</v>
      </c>
      <c r="V253" s="183">
        <f t="shared" si="183"/>
        <v>0</v>
      </c>
      <c r="W253" s="183">
        <f t="shared" si="183"/>
        <v>0</v>
      </c>
      <c r="X253" s="183">
        <f t="shared" si="183"/>
        <v>0</v>
      </c>
      <c r="Y253" s="183">
        <f t="shared" si="183"/>
        <v>0</v>
      </c>
      <c r="Z253" s="183">
        <f t="shared" si="183"/>
        <v>0</v>
      </c>
      <c r="AA253" s="183">
        <f t="shared" si="183"/>
        <v>0</v>
      </c>
      <c r="AB253" s="183">
        <f t="shared" si="183"/>
        <v>0</v>
      </c>
      <c r="AC253" s="183">
        <f t="shared" si="183"/>
        <v>0</v>
      </c>
      <c r="AD253" s="183">
        <f t="shared" si="183"/>
        <v>0</v>
      </c>
      <c r="AE253" s="183">
        <f t="shared" si="183"/>
        <v>0</v>
      </c>
      <c r="AF253" s="183">
        <f t="shared" si="182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184"/>
        <v>0</v>
      </c>
      <c r="D254" s="183">
        <f t="shared" si="184"/>
        <v>0</v>
      </c>
      <c r="E254" s="183">
        <f t="shared" si="184"/>
        <v>0</v>
      </c>
      <c r="F254" s="183">
        <f t="shared" si="184"/>
        <v>0</v>
      </c>
      <c r="G254" s="183">
        <f t="shared" si="184"/>
        <v>0</v>
      </c>
      <c r="H254" s="183">
        <f t="shared" si="184"/>
        <v>0</v>
      </c>
      <c r="I254" s="183">
        <f t="shared" si="184"/>
        <v>0</v>
      </c>
      <c r="J254" s="183">
        <f t="shared" si="184"/>
        <v>0</v>
      </c>
      <c r="K254" s="183">
        <f t="shared" si="184"/>
        <v>0</v>
      </c>
      <c r="L254" s="183">
        <f t="shared" si="184"/>
        <v>0</v>
      </c>
      <c r="M254" s="183">
        <f t="shared" si="184"/>
        <v>0</v>
      </c>
      <c r="N254" s="183">
        <f t="shared" si="184"/>
        <v>0</v>
      </c>
      <c r="O254" s="183">
        <f t="shared" si="184"/>
        <v>0</v>
      </c>
      <c r="P254" s="183">
        <f t="shared" si="184"/>
        <v>0</v>
      </c>
      <c r="Q254" s="183">
        <f t="shared" si="184"/>
        <v>0</v>
      </c>
      <c r="R254" s="183">
        <f t="shared" si="184"/>
        <v>0</v>
      </c>
      <c r="S254" s="183">
        <f t="shared" si="183"/>
        <v>0</v>
      </c>
      <c r="T254" s="183">
        <f t="shared" si="183"/>
        <v>0</v>
      </c>
      <c r="U254" s="183">
        <f t="shared" si="183"/>
        <v>0</v>
      </c>
      <c r="V254" s="183">
        <f t="shared" si="183"/>
        <v>0</v>
      </c>
      <c r="W254" s="183">
        <f t="shared" si="183"/>
        <v>0</v>
      </c>
      <c r="X254" s="183">
        <f t="shared" si="183"/>
        <v>0</v>
      </c>
      <c r="Y254" s="183">
        <f t="shared" si="183"/>
        <v>0</v>
      </c>
      <c r="Z254" s="183">
        <f t="shared" si="183"/>
        <v>0</v>
      </c>
      <c r="AA254" s="183">
        <f t="shared" si="183"/>
        <v>0</v>
      </c>
      <c r="AB254" s="183">
        <f t="shared" si="183"/>
        <v>0</v>
      </c>
      <c r="AC254" s="183">
        <f t="shared" si="183"/>
        <v>0</v>
      </c>
      <c r="AD254" s="183">
        <f t="shared" si="183"/>
        <v>0</v>
      </c>
      <c r="AE254" s="183">
        <f t="shared" si="183"/>
        <v>0</v>
      </c>
      <c r="AF254" s="183">
        <f t="shared" si="182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184"/>
        <v>0</v>
      </c>
      <c r="D255" s="183">
        <f t="shared" si="184"/>
        <v>0</v>
      </c>
      <c r="E255" s="183">
        <f t="shared" si="184"/>
        <v>0</v>
      </c>
      <c r="F255" s="183">
        <f t="shared" si="184"/>
        <v>0</v>
      </c>
      <c r="G255" s="183">
        <f t="shared" si="184"/>
        <v>0</v>
      </c>
      <c r="H255" s="183">
        <f t="shared" si="184"/>
        <v>0</v>
      </c>
      <c r="I255" s="183">
        <f t="shared" si="184"/>
        <v>0</v>
      </c>
      <c r="J255" s="183">
        <f t="shared" si="184"/>
        <v>0</v>
      </c>
      <c r="K255" s="183">
        <f t="shared" si="184"/>
        <v>0</v>
      </c>
      <c r="L255" s="183">
        <f t="shared" si="184"/>
        <v>0</v>
      </c>
      <c r="M255" s="183">
        <f t="shared" si="184"/>
        <v>0</v>
      </c>
      <c r="N255" s="183">
        <f t="shared" si="184"/>
        <v>0</v>
      </c>
      <c r="O255" s="183">
        <f t="shared" si="184"/>
        <v>0</v>
      </c>
      <c r="P255" s="183">
        <f t="shared" si="184"/>
        <v>0</v>
      </c>
      <c r="Q255" s="183">
        <f t="shared" si="184"/>
        <v>0</v>
      </c>
      <c r="R255" s="183">
        <f t="shared" si="184"/>
        <v>0</v>
      </c>
      <c r="S255" s="183">
        <f t="shared" si="183"/>
        <v>0</v>
      </c>
      <c r="T255" s="183">
        <f t="shared" si="183"/>
        <v>0</v>
      </c>
      <c r="U255" s="183">
        <f t="shared" si="183"/>
        <v>0</v>
      </c>
      <c r="V255" s="183">
        <f t="shared" si="183"/>
        <v>0</v>
      </c>
      <c r="W255" s="183">
        <f t="shared" si="183"/>
        <v>0</v>
      </c>
      <c r="X255" s="183">
        <f t="shared" si="183"/>
        <v>0</v>
      </c>
      <c r="Y255" s="183">
        <f t="shared" si="183"/>
        <v>0</v>
      </c>
      <c r="Z255" s="183">
        <f t="shared" si="183"/>
        <v>0</v>
      </c>
      <c r="AA255" s="183">
        <f t="shared" si="183"/>
        <v>0</v>
      </c>
      <c r="AB255" s="183">
        <f t="shared" si="183"/>
        <v>0</v>
      </c>
      <c r="AC255" s="183">
        <f t="shared" si="183"/>
        <v>0</v>
      </c>
      <c r="AD255" s="183">
        <f t="shared" si="183"/>
        <v>0</v>
      </c>
      <c r="AE255" s="183">
        <f t="shared" ref="AE255:AF270" si="185">AD255</f>
        <v>0</v>
      </c>
      <c r="AF255" s="183">
        <f t="shared" si="185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184"/>
        <v>0</v>
      </c>
      <c r="D256" s="183">
        <f t="shared" si="184"/>
        <v>0</v>
      </c>
      <c r="E256" s="183">
        <f t="shared" si="184"/>
        <v>0</v>
      </c>
      <c r="F256" s="183">
        <f t="shared" si="184"/>
        <v>0</v>
      </c>
      <c r="G256" s="183">
        <f t="shared" si="184"/>
        <v>0</v>
      </c>
      <c r="H256" s="183">
        <f t="shared" si="184"/>
        <v>0</v>
      </c>
      <c r="I256" s="183">
        <f t="shared" si="184"/>
        <v>0</v>
      </c>
      <c r="J256" s="183">
        <f t="shared" si="184"/>
        <v>0</v>
      </c>
      <c r="K256" s="183">
        <f t="shared" si="184"/>
        <v>0</v>
      </c>
      <c r="L256" s="183">
        <f t="shared" si="184"/>
        <v>0</v>
      </c>
      <c r="M256" s="183">
        <f t="shared" si="184"/>
        <v>0</v>
      </c>
      <c r="N256" s="183">
        <f t="shared" si="184"/>
        <v>0</v>
      </c>
      <c r="O256" s="183">
        <f t="shared" si="184"/>
        <v>0</v>
      </c>
      <c r="P256" s="183">
        <f t="shared" si="184"/>
        <v>0</v>
      </c>
      <c r="Q256" s="183">
        <f t="shared" si="184"/>
        <v>0</v>
      </c>
      <c r="R256" s="183">
        <f t="shared" si="184"/>
        <v>0</v>
      </c>
      <c r="S256" s="183">
        <f t="shared" ref="S256:AF271" si="186">R256</f>
        <v>0</v>
      </c>
      <c r="T256" s="183">
        <f t="shared" si="186"/>
        <v>0</v>
      </c>
      <c r="U256" s="183">
        <f t="shared" si="186"/>
        <v>0</v>
      </c>
      <c r="V256" s="183">
        <f t="shared" si="186"/>
        <v>0</v>
      </c>
      <c r="W256" s="183">
        <f t="shared" si="186"/>
        <v>0</v>
      </c>
      <c r="X256" s="183">
        <f t="shared" si="186"/>
        <v>0</v>
      </c>
      <c r="Y256" s="183">
        <f t="shared" si="186"/>
        <v>0</v>
      </c>
      <c r="Z256" s="183">
        <f t="shared" si="186"/>
        <v>0</v>
      </c>
      <c r="AA256" s="183">
        <f t="shared" si="186"/>
        <v>0</v>
      </c>
      <c r="AB256" s="183">
        <f t="shared" si="186"/>
        <v>0</v>
      </c>
      <c r="AC256" s="183">
        <f t="shared" si="186"/>
        <v>0</v>
      </c>
      <c r="AD256" s="183">
        <f t="shared" si="186"/>
        <v>0</v>
      </c>
      <c r="AE256" s="183">
        <f t="shared" si="186"/>
        <v>0</v>
      </c>
      <c r="AF256" s="183">
        <f t="shared" si="185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184"/>
        <v>0</v>
      </c>
      <c r="D257" s="183">
        <f t="shared" si="184"/>
        <v>0</v>
      </c>
      <c r="E257" s="183">
        <f t="shared" si="184"/>
        <v>0</v>
      </c>
      <c r="F257" s="183">
        <f t="shared" si="184"/>
        <v>0</v>
      </c>
      <c r="G257" s="183">
        <f t="shared" si="184"/>
        <v>0</v>
      </c>
      <c r="H257" s="183">
        <f t="shared" si="184"/>
        <v>0</v>
      </c>
      <c r="I257" s="183">
        <f t="shared" si="184"/>
        <v>0</v>
      </c>
      <c r="J257" s="183">
        <f t="shared" si="184"/>
        <v>0</v>
      </c>
      <c r="K257" s="183">
        <f t="shared" si="184"/>
        <v>0</v>
      </c>
      <c r="L257" s="183">
        <f t="shared" si="184"/>
        <v>0</v>
      </c>
      <c r="M257" s="183">
        <f t="shared" si="184"/>
        <v>0</v>
      </c>
      <c r="N257" s="183">
        <f t="shared" si="184"/>
        <v>0</v>
      </c>
      <c r="O257" s="183">
        <f t="shared" si="184"/>
        <v>0</v>
      </c>
      <c r="P257" s="183">
        <f t="shared" si="184"/>
        <v>0</v>
      </c>
      <c r="Q257" s="183">
        <f t="shared" si="184"/>
        <v>0</v>
      </c>
      <c r="R257" s="183">
        <f t="shared" si="184"/>
        <v>0</v>
      </c>
      <c r="S257" s="183">
        <f t="shared" si="186"/>
        <v>0</v>
      </c>
      <c r="T257" s="183">
        <f t="shared" si="186"/>
        <v>0</v>
      </c>
      <c r="U257" s="183">
        <f t="shared" si="186"/>
        <v>0</v>
      </c>
      <c r="V257" s="183">
        <f t="shared" si="186"/>
        <v>0</v>
      </c>
      <c r="W257" s="183">
        <f t="shared" si="186"/>
        <v>0</v>
      </c>
      <c r="X257" s="183">
        <f t="shared" si="186"/>
        <v>0</v>
      </c>
      <c r="Y257" s="183">
        <f t="shared" si="186"/>
        <v>0</v>
      </c>
      <c r="Z257" s="183">
        <f t="shared" si="186"/>
        <v>0</v>
      </c>
      <c r="AA257" s="183">
        <f t="shared" si="186"/>
        <v>0</v>
      </c>
      <c r="AB257" s="183">
        <f t="shared" si="186"/>
        <v>0</v>
      </c>
      <c r="AC257" s="183">
        <f t="shared" si="186"/>
        <v>0</v>
      </c>
      <c r="AD257" s="183">
        <f t="shared" si="186"/>
        <v>0</v>
      </c>
      <c r="AE257" s="183">
        <f t="shared" si="186"/>
        <v>0</v>
      </c>
      <c r="AF257" s="183">
        <f t="shared" si="185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187">B258</f>
        <v>0</v>
      </c>
      <c r="D258" s="183">
        <f t="shared" si="187"/>
        <v>0</v>
      </c>
      <c r="E258" s="183">
        <f t="shared" si="187"/>
        <v>0</v>
      </c>
      <c r="F258" s="183">
        <f t="shared" si="187"/>
        <v>0</v>
      </c>
      <c r="G258" s="183">
        <f t="shared" si="187"/>
        <v>0</v>
      </c>
      <c r="H258" s="183">
        <f t="shared" si="187"/>
        <v>0</v>
      </c>
      <c r="I258" s="183">
        <f t="shared" si="187"/>
        <v>0</v>
      </c>
      <c r="J258" s="183">
        <f t="shared" si="187"/>
        <v>0</v>
      </c>
      <c r="K258" s="183">
        <f t="shared" si="187"/>
        <v>0</v>
      </c>
      <c r="L258" s="183">
        <f t="shared" si="187"/>
        <v>0</v>
      </c>
      <c r="M258" s="183">
        <f t="shared" si="187"/>
        <v>0</v>
      </c>
      <c r="N258" s="183">
        <f t="shared" si="187"/>
        <v>0</v>
      </c>
      <c r="O258" s="183">
        <f t="shared" si="187"/>
        <v>0</v>
      </c>
      <c r="P258" s="183">
        <f t="shared" si="187"/>
        <v>0</v>
      </c>
      <c r="Q258" s="183">
        <f t="shared" si="187"/>
        <v>0</v>
      </c>
      <c r="R258" s="183">
        <f t="shared" si="187"/>
        <v>0</v>
      </c>
      <c r="S258" s="183">
        <f t="shared" si="186"/>
        <v>0</v>
      </c>
      <c r="T258" s="183">
        <f t="shared" si="186"/>
        <v>0</v>
      </c>
      <c r="U258" s="183">
        <f t="shared" si="186"/>
        <v>0</v>
      </c>
      <c r="V258" s="183">
        <f t="shared" si="186"/>
        <v>0</v>
      </c>
      <c r="W258" s="183">
        <f t="shared" si="186"/>
        <v>0</v>
      </c>
      <c r="X258" s="183">
        <f t="shared" si="186"/>
        <v>0</v>
      </c>
      <c r="Y258" s="183">
        <f t="shared" si="186"/>
        <v>0</v>
      </c>
      <c r="Z258" s="183">
        <f t="shared" si="186"/>
        <v>0</v>
      </c>
      <c r="AA258" s="183">
        <f t="shared" si="186"/>
        <v>0</v>
      </c>
      <c r="AB258" s="183">
        <f t="shared" si="186"/>
        <v>0</v>
      </c>
      <c r="AC258" s="183">
        <f t="shared" si="186"/>
        <v>0</v>
      </c>
      <c r="AD258" s="183">
        <f t="shared" si="186"/>
        <v>0</v>
      </c>
      <c r="AE258" s="183">
        <f t="shared" si="186"/>
        <v>0</v>
      </c>
      <c r="AF258" s="183">
        <f t="shared" si="185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187"/>
        <v>0</v>
      </c>
      <c r="D259" s="183">
        <f t="shared" si="187"/>
        <v>0</v>
      </c>
      <c r="E259" s="183">
        <f t="shared" si="187"/>
        <v>0</v>
      </c>
      <c r="F259" s="183">
        <f t="shared" si="187"/>
        <v>0</v>
      </c>
      <c r="G259" s="183">
        <f t="shared" si="187"/>
        <v>0</v>
      </c>
      <c r="H259" s="183">
        <f t="shared" si="187"/>
        <v>0</v>
      </c>
      <c r="I259" s="183">
        <f t="shared" si="187"/>
        <v>0</v>
      </c>
      <c r="J259" s="183">
        <f t="shared" si="187"/>
        <v>0</v>
      </c>
      <c r="K259" s="183">
        <f t="shared" si="187"/>
        <v>0</v>
      </c>
      <c r="L259" s="183">
        <f t="shared" si="187"/>
        <v>0</v>
      </c>
      <c r="M259" s="183">
        <f t="shared" si="187"/>
        <v>0</v>
      </c>
      <c r="N259" s="183">
        <f t="shared" si="187"/>
        <v>0</v>
      </c>
      <c r="O259" s="183">
        <f t="shared" si="187"/>
        <v>0</v>
      </c>
      <c r="P259" s="183">
        <f t="shared" si="187"/>
        <v>0</v>
      </c>
      <c r="Q259" s="183">
        <f t="shared" si="187"/>
        <v>0</v>
      </c>
      <c r="R259" s="183">
        <f t="shared" si="187"/>
        <v>0</v>
      </c>
      <c r="S259" s="183">
        <f t="shared" si="186"/>
        <v>0</v>
      </c>
      <c r="T259" s="183">
        <f t="shared" si="186"/>
        <v>0</v>
      </c>
      <c r="U259" s="183">
        <f t="shared" si="186"/>
        <v>0</v>
      </c>
      <c r="V259" s="183">
        <f t="shared" si="186"/>
        <v>0</v>
      </c>
      <c r="W259" s="183">
        <f t="shared" si="186"/>
        <v>0</v>
      </c>
      <c r="X259" s="183">
        <f t="shared" si="186"/>
        <v>0</v>
      </c>
      <c r="Y259" s="183">
        <f t="shared" si="186"/>
        <v>0</v>
      </c>
      <c r="Z259" s="183">
        <f t="shared" si="186"/>
        <v>0</v>
      </c>
      <c r="AA259" s="183">
        <f t="shared" si="186"/>
        <v>0</v>
      </c>
      <c r="AB259" s="183">
        <f t="shared" si="186"/>
        <v>0</v>
      </c>
      <c r="AC259" s="183">
        <f t="shared" si="186"/>
        <v>0</v>
      </c>
      <c r="AD259" s="183">
        <f t="shared" si="186"/>
        <v>0</v>
      </c>
      <c r="AE259" s="183">
        <f t="shared" si="186"/>
        <v>0</v>
      </c>
      <c r="AF259" s="183">
        <f t="shared" si="185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187"/>
        <v>0</v>
      </c>
      <c r="D260" s="183">
        <f t="shared" si="187"/>
        <v>0</v>
      </c>
      <c r="E260" s="183">
        <f t="shared" si="187"/>
        <v>0</v>
      </c>
      <c r="F260" s="183">
        <f t="shared" si="187"/>
        <v>0</v>
      </c>
      <c r="G260" s="183">
        <f t="shared" si="187"/>
        <v>0</v>
      </c>
      <c r="H260" s="183">
        <f t="shared" si="187"/>
        <v>0</v>
      </c>
      <c r="I260" s="183">
        <f t="shared" si="187"/>
        <v>0</v>
      </c>
      <c r="J260" s="183">
        <f t="shared" si="187"/>
        <v>0</v>
      </c>
      <c r="K260" s="183">
        <f t="shared" si="187"/>
        <v>0</v>
      </c>
      <c r="L260" s="183">
        <f t="shared" si="187"/>
        <v>0</v>
      </c>
      <c r="M260" s="183">
        <f t="shared" si="187"/>
        <v>0</v>
      </c>
      <c r="N260" s="183">
        <f t="shared" si="187"/>
        <v>0</v>
      </c>
      <c r="O260" s="183">
        <f t="shared" si="187"/>
        <v>0</v>
      </c>
      <c r="P260" s="183">
        <f t="shared" si="187"/>
        <v>0</v>
      </c>
      <c r="Q260" s="183">
        <f t="shared" si="187"/>
        <v>0</v>
      </c>
      <c r="R260" s="183">
        <f t="shared" si="187"/>
        <v>0</v>
      </c>
      <c r="S260" s="183">
        <f t="shared" si="186"/>
        <v>0</v>
      </c>
      <c r="T260" s="183">
        <f t="shared" si="186"/>
        <v>0</v>
      </c>
      <c r="U260" s="183">
        <f t="shared" si="186"/>
        <v>0</v>
      </c>
      <c r="V260" s="183">
        <f t="shared" si="186"/>
        <v>0</v>
      </c>
      <c r="W260" s="183">
        <f t="shared" si="186"/>
        <v>0</v>
      </c>
      <c r="X260" s="183">
        <f t="shared" si="186"/>
        <v>0</v>
      </c>
      <c r="Y260" s="183">
        <f t="shared" si="186"/>
        <v>0</v>
      </c>
      <c r="Z260" s="183">
        <f t="shared" si="186"/>
        <v>0</v>
      </c>
      <c r="AA260" s="183">
        <f t="shared" si="186"/>
        <v>0</v>
      </c>
      <c r="AB260" s="183">
        <f t="shared" si="186"/>
        <v>0</v>
      </c>
      <c r="AC260" s="183">
        <f t="shared" si="186"/>
        <v>0</v>
      </c>
      <c r="AD260" s="183">
        <f t="shared" si="186"/>
        <v>0</v>
      </c>
      <c r="AE260" s="183">
        <f t="shared" si="186"/>
        <v>0</v>
      </c>
      <c r="AF260" s="183">
        <f t="shared" si="185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187"/>
        <v>0</v>
      </c>
      <c r="D261" s="183">
        <f t="shared" si="187"/>
        <v>0</v>
      </c>
      <c r="E261" s="183">
        <f t="shared" si="187"/>
        <v>0</v>
      </c>
      <c r="F261" s="183">
        <f t="shared" si="187"/>
        <v>0</v>
      </c>
      <c r="G261" s="183">
        <f t="shared" si="187"/>
        <v>0</v>
      </c>
      <c r="H261" s="183">
        <f t="shared" si="187"/>
        <v>0</v>
      </c>
      <c r="I261" s="183">
        <f t="shared" si="187"/>
        <v>0</v>
      </c>
      <c r="J261" s="183">
        <f t="shared" si="187"/>
        <v>0</v>
      </c>
      <c r="K261" s="183">
        <f t="shared" si="187"/>
        <v>0</v>
      </c>
      <c r="L261" s="183">
        <f t="shared" si="187"/>
        <v>0</v>
      </c>
      <c r="M261" s="183">
        <f t="shared" si="187"/>
        <v>0</v>
      </c>
      <c r="N261" s="183">
        <f t="shared" si="187"/>
        <v>0</v>
      </c>
      <c r="O261" s="183">
        <f t="shared" si="187"/>
        <v>0</v>
      </c>
      <c r="P261" s="183">
        <f t="shared" si="187"/>
        <v>0</v>
      </c>
      <c r="Q261" s="183">
        <f t="shared" si="187"/>
        <v>0</v>
      </c>
      <c r="R261" s="183">
        <f t="shared" si="187"/>
        <v>0</v>
      </c>
      <c r="S261" s="183">
        <f t="shared" si="186"/>
        <v>0</v>
      </c>
      <c r="T261" s="183">
        <f t="shared" si="186"/>
        <v>0</v>
      </c>
      <c r="U261" s="183">
        <f t="shared" si="186"/>
        <v>0</v>
      </c>
      <c r="V261" s="183">
        <f t="shared" si="186"/>
        <v>0</v>
      </c>
      <c r="W261" s="183">
        <f t="shared" si="186"/>
        <v>0</v>
      </c>
      <c r="X261" s="183">
        <f t="shared" si="186"/>
        <v>0</v>
      </c>
      <c r="Y261" s="183">
        <f t="shared" si="186"/>
        <v>0</v>
      </c>
      <c r="Z261" s="183">
        <f t="shared" si="186"/>
        <v>0</v>
      </c>
      <c r="AA261" s="183">
        <f t="shared" si="186"/>
        <v>0</v>
      </c>
      <c r="AB261" s="183">
        <f t="shared" si="186"/>
        <v>0</v>
      </c>
      <c r="AC261" s="183">
        <f t="shared" si="186"/>
        <v>0</v>
      </c>
      <c r="AD261" s="183">
        <f t="shared" si="186"/>
        <v>0</v>
      </c>
      <c r="AE261" s="183">
        <f t="shared" si="186"/>
        <v>0</v>
      </c>
      <c r="AF261" s="183">
        <f t="shared" si="185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187"/>
        <v>0</v>
      </c>
      <c r="D262" s="183">
        <f t="shared" si="187"/>
        <v>0</v>
      </c>
      <c r="E262" s="183">
        <f t="shared" si="187"/>
        <v>0</v>
      </c>
      <c r="F262" s="183">
        <f t="shared" si="187"/>
        <v>0</v>
      </c>
      <c r="G262" s="183">
        <f t="shared" si="187"/>
        <v>0</v>
      </c>
      <c r="H262" s="183">
        <f t="shared" si="187"/>
        <v>0</v>
      </c>
      <c r="I262" s="183">
        <f t="shared" si="187"/>
        <v>0</v>
      </c>
      <c r="J262" s="183">
        <f t="shared" si="187"/>
        <v>0</v>
      </c>
      <c r="K262" s="183">
        <f t="shared" si="187"/>
        <v>0</v>
      </c>
      <c r="L262" s="183">
        <f t="shared" si="187"/>
        <v>0</v>
      </c>
      <c r="M262" s="183">
        <f t="shared" si="187"/>
        <v>0</v>
      </c>
      <c r="N262" s="183">
        <f t="shared" si="187"/>
        <v>0</v>
      </c>
      <c r="O262" s="183">
        <f t="shared" si="187"/>
        <v>0</v>
      </c>
      <c r="P262" s="183">
        <f t="shared" si="187"/>
        <v>0</v>
      </c>
      <c r="Q262" s="183">
        <f t="shared" si="187"/>
        <v>0</v>
      </c>
      <c r="R262" s="183">
        <f t="shared" si="187"/>
        <v>0</v>
      </c>
      <c r="S262" s="183">
        <f t="shared" si="186"/>
        <v>0</v>
      </c>
      <c r="T262" s="183">
        <f t="shared" si="186"/>
        <v>0</v>
      </c>
      <c r="U262" s="183">
        <f t="shared" si="186"/>
        <v>0</v>
      </c>
      <c r="V262" s="183">
        <f t="shared" si="186"/>
        <v>0</v>
      </c>
      <c r="W262" s="183">
        <f t="shared" si="186"/>
        <v>0</v>
      </c>
      <c r="X262" s="183">
        <f t="shared" si="186"/>
        <v>0</v>
      </c>
      <c r="Y262" s="183">
        <f t="shared" si="186"/>
        <v>0</v>
      </c>
      <c r="Z262" s="183">
        <f t="shared" si="186"/>
        <v>0</v>
      </c>
      <c r="AA262" s="183">
        <f t="shared" si="186"/>
        <v>0</v>
      </c>
      <c r="AB262" s="183">
        <f t="shared" si="186"/>
        <v>0</v>
      </c>
      <c r="AC262" s="183">
        <f t="shared" si="186"/>
        <v>0</v>
      </c>
      <c r="AD262" s="183">
        <f t="shared" si="186"/>
        <v>0</v>
      </c>
      <c r="AE262" s="183">
        <f t="shared" si="186"/>
        <v>0</v>
      </c>
      <c r="AF262" s="183">
        <f t="shared" si="185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187"/>
        <v>0</v>
      </c>
      <c r="D263" s="183">
        <f t="shared" si="187"/>
        <v>0</v>
      </c>
      <c r="E263" s="183">
        <f t="shared" si="187"/>
        <v>0</v>
      </c>
      <c r="F263" s="183">
        <f t="shared" si="187"/>
        <v>0</v>
      </c>
      <c r="G263" s="183">
        <f t="shared" si="187"/>
        <v>0</v>
      </c>
      <c r="H263" s="183">
        <f t="shared" si="187"/>
        <v>0</v>
      </c>
      <c r="I263" s="183">
        <f t="shared" si="187"/>
        <v>0</v>
      </c>
      <c r="J263" s="183">
        <f t="shared" si="187"/>
        <v>0</v>
      </c>
      <c r="K263" s="183">
        <f t="shared" si="187"/>
        <v>0</v>
      </c>
      <c r="L263" s="183">
        <f t="shared" si="187"/>
        <v>0</v>
      </c>
      <c r="M263" s="183">
        <f t="shared" si="187"/>
        <v>0</v>
      </c>
      <c r="N263" s="183">
        <f t="shared" si="187"/>
        <v>0</v>
      </c>
      <c r="O263" s="183">
        <f t="shared" si="187"/>
        <v>0</v>
      </c>
      <c r="P263" s="183">
        <f t="shared" si="187"/>
        <v>0</v>
      </c>
      <c r="Q263" s="183">
        <f t="shared" si="187"/>
        <v>0</v>
      </c>
      <c r="R263" s="183">
        <f t="shared" si="187"/>
        <v>0</v>
      </c>
      <c r="S263" s="183">
        <f t="shared" si="186"/>
        <v>0</v>
      </c>
      <c r="T263" s="183">
        <f t="shared" si="186"/>
        <v>0</v>
      </c>
      <c r="U263" s="183">
        <f t="shared" si="186"/>
        <v>0</v>
      </c>
      <c r="V263" s="183">
        <f t="shared" si="186"/>
        <v>0</v>
      </c>
      <c r="W263" s="183">
        <f t="shared" si="186"/>
        <v>0</v>
      </c>
      <c r="X263" s="183">
        <f t="shared" si="186"/>
        <v>0</v>
      </c>
      <c r="Y263" s="183">
        <f t="shared" si="186"/>
        <v>0</v>
      </c>
      <c r="Z263" s="183">
        <f t="shared" si="186"/>
        <v>0</v>
      </c>
      <c r="AA263" s="183">
        <f t="shared" si="186"/>
        <v>0</v>
      </c>
      <c r="AB263" s="183">
        <f t="shared" si="186"/>
        <v>0</v>
      </c>
      <c r="AC263" s="183">
        <f t="shared" si="186"/>
        <v>0</v>
      </c>
      <c r="AD263" s="183">
        <f t="shared" si="186"/>
        <v>0</v>
      </c>
      <c r="AE263" s="183">
        <f t="shared" si="186"/>
        <v>0</v>
      </c>
      <c r="AF263" s="183">
        <f t="shared" si="185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187"/>
        <v>0</v>
      </c>
      <c r="D264" s="183">
        <f t="shared" si="187"/>
        <v>0</v>
      </c>
      <c r="E264" s="183">
        <f t="shared" si="187"/>
        <v>0</v>
      </c>
      <c r="F264" s="183">
        <f t="shared" si="187"/>
        <v>0</v>
      </c>
      <c r="G264" s="183">
        <f t="shared" si="187"/>
        <v>0</v>
      </c>
      <c r="H264" s="183">
        <f t="shared" si="187"/>
        <v>0</v>
      </c>
      <c r="I264" s="183">
        <f t="shared" si="187"/>
        <v>0</v>
      </c>
      <c r="J264" s="183">
        <f t="shared" si="187"/>
        <v>0</v>
      </c>
      <c r="K264" s="183">
        <f t="shared" si="187"/>
        <v>0</v>
      </c>
      <c r="L264" s="183">
        <f t="shared" si="187"/>
        <v>0</v>
      </c>
      <c r="M264" s="183">
        <f t="shared" si="187"/>
        <v>0</v>
      </c>
      <c r="N264" s="183">
        <f t="shared" si="187"/>
        <v>0</v>
      </c>
      <c r="O264" s="183">
        <f t="shared" si="187"/>
        <v>0</v>
      </c>
      <c r="P264" s="183">
        <f t="shared" si="187"/>
        <v>0</v>
      </c>
      <c r="Q264" s="183">
        <f t="shared" si="187"/>
        <v>0</v>
      </c>
      <c r="R264" s="183">
        <f t="shared" si="187"/>
        <v>0</v>
      </c>
      <c r="S264" s="183">
        <f t="shared" si="186"/>
        <v>0</v>
      </c>
      <c r="T264" s="183">
        <f t="shared" si="186"/>
        <v>0</v>
      </c>
      <c r="U264" s="183">
        <f t="shared" si="186"/>
        <v>0</v>
      </c>
      <c r="V264" s="183">
        <f t="shared" si="186"/>
        <v>0</v>
      </c>
      <c r="W264" s="183">
        <f t="shared" si="186"/>
        <v>0</v>
      </c>
      <c r="X264" s="183">
        <f t="shared" si="186"/>
        <v>0</v>
      </c>
      <c r="Y264" s="183">
        <f t="shared" si="186"/>
        <v>0</v>
      </c>
      <c r="Z264" s="183">
        <f t="shared" si="186"/>
        <v>0</v>
      </c>
      <c r="AA264" s="183">
        <f t="shared" si="186"/>
        <v>0</v>
      </c>
      <c r="AB264" s="183">
        <f t="shared" si="186"/>
        <v>0</v>
      </c>
      <c r="AC264" s="183">
        <f t="shared" si="186"/>
        <v>0</v>
      </c>
      <c r="AD264" s="183">
        <f t="shared" si="186"/>
        <v>0</v>
      </c>
      <c r="AE264" s="183">
        <f t="shared" si="186"/>
        <v>0</v>
      </c>
      <c r="AF264" s="183">
        <f t="shared" si="185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187"/>
        <v>0</v>
      </c>
      <c r="D265" s="183">
        <f t="shared" si="187"/>
        <v>0</v>
      </c>
      <c r="E265" s="183">
        <f t="shared" si="187"/>
        <v>0</v>
      </c>
      <c r="F265" s="183">
        <f t="shared" si="187"/>
        <v>0</v>
      </c>
      <c r="G265" s="183">
        <f t="shared" si="187"/>
        <v>0</v>
      </c>
      <c r="H265" s="183">
        <f t="shared" si="187"/>
        <v>0</v>
      </c>
      <c r="I265" s="183">
        <f t="shared" si="187"/>
        <v>0</v>
      </c>
      <c r="J265" s="183">
        <f t="shared" si="187"/>
        <v>0</v>
      </c>
      <c r="K265" s="183">
        <f t="shared" si="187"/>
        <v>0</v>
      </c>
      <c r="L265" s="183">
        <f t="shared" si="187"/>
        <v>0</v>
      </c>
      <c r="M265" s="183">
        <f t="shared" si="187"/>
        <v>0</v>
      </c>
      <c r="N265" s="183">
        <f t="shared" si="187"/>
        <v>0</v>
      </c>
      <c r="O265" s="183">
        <f t="shared" si="187"/>
        <v>0</v>
      </c>
      <c r="P265" s="183">
        <f t="shared" si="187"/>
        <v>0</v>
      </c>
      <c r="Q265" s="183">
        <f t="shared" si="187"/>
        <v>0</v>
      </c>
      <c r="R265" s="183">
        <f t="shared" si="187"/>
        <v>0</v>
      </c>
      <c r="S265" s="183">
        <f t="shared" si="186"/>
        <v>0</v>
      </c>
      <c r="T265" s="183">
        <f t="shared" si="186"/>
        <v>0</v>
      </c>
      <c r="U265" s="183">
        <f t="shared" si="186"/>
        <v>0</v>
      </c>
      <c r="V265" s="183">
        <f t="shared" si="186"/>
        <v>0</v>
      </c>
      <c r="W265" s="183">
        <f t="shared" si="186"/>
        <v>0</v>
      </c>
      <c r="X265" s="183">
        <f t="shared" si="186"/>
        <v>0</v>
      </c>
      <c r="Y265" s="183">
        <f t="shared" si="186"/>
        <v>0</v>
      </c>
      <c r="Z265" s="183">
        <f t="shared" si="186"/>
        <v>0</v>
      </c>
      <c r="AA265" s="183">
        <f t="shared" si="186"/>
        <v>0</v>
      </c>
      <c r="AB265" s="183">
        <f t="shared" si="186"/>
        <v>0</v>
      </c>
      <c r="AC265" s="183">
        <f t="shared" si="186"/>
        <v>0</v>
      </c>
      <c r="AD265" s="183">
        <f t="shared" si="186"/>
        <v>0</v>
      </c>
      <c r="AE265" s="183">
        <f t="shared" si="186"/>
        <v>0</v>
      </c>
      <c r="AF265" s="183">
        <f t="shared" si="185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187"/>
        <v>0</v>
      </c>
      <c r="D266" s="183">
        <f t="shared" si="187"/>
        <v>0</v>
      </c>
      <c r="E266" s="183">
        <f t="shared" si="187"/>
        <v>0</v>
      </c>
      <c r="F266" s="183">
        <f t="shared" si="187"/>
        <v>0</v>
      </c>
      <c r="G266" s="183">
        <f t="shared" si="187"/>
        <v>0</v>
      </c>
      <c r="H266" s="183">
        <f t="shared" si="187"/>
        <v>0</v>
      </c>
      <c r="I266" s="183">
        <f t="shared" si="187"/>
        <v>0</v>
      </c>
      <c r="J266" s="183">
        <f t="shared" si="187"/>
        <v>0</v>
      </c>
      <c r="K266" s="183">
        <f t="shared" si="187"/>
        <v>0</v>
      </c>
      <c r="L266" s="183">
        <f t="shared" si="187"/>
        <v>0</v>
      </c>
      <c r="M266" s="183">
        <f t="shared" si="187"/>
        <v>0</v>
      </c>
      <c r="N266" s="183">
        <f t="shared" si="187"/>
        <v>0</v>
      </c>
      <c r="O266" s="183">
        <f t="shared" si="187"/>
        <v>0</v>
      </c>
      <c r="P266" s="183">
        <f t="shared" si="187"/>
        <v>0</v>
      </c>
      <c r="Q266" s="183">
        <f t="shared" si="187"/>
        <v>0</v>
      </c>
      <c r="R266" s="183">
        <f t="shared" si="187"/>
        <v>0</v>
      </c>
      <c r="S266" s="183">
        <f t="shared" si="186"/>
        <v>0</v>
      </c>
      <c r="T266" s="183">
        <f t="shared" si="186"/>
        <v>0</v>
      </c>
      <c r="U266" s="183">
        <f t="shared" si="186"/>
        <v>0</v>
      </c>
      <c r="V266" s="183">
        <f t="shared" si="186"/>
        <v>0</v>
      </c>
      <c r="W266" s="183">
        <f t="shared" si="186"/>
        <v>0</v>
      </c>
      <c r="X266" s="183">
        <f t="shared" si="186"/>
        <v>0</v>
      </c>
      <c r="Y266" s="183">
        <f t="shared" si="186"/>
        <v>0</v>
      </c>
      <c r="Z266" s="183">
        <f t="shared" si="186"/>
        <v>0</v>
      </c>
      <c r="AA266" s="183">
        <f t="shared" si="186"/>
        <v>0</v>
      </c>
      <c r="AB266" s="183">
        <f t="shared" si="186"/>
        <v>0</v>
      </c>
      <c r="AC266" s="183">
        <f t="shared" si="186"/>
        <v>0</v>
      </c>
      <c r="AD266" s="183">
        <f t="shared" si="186"/>
        <v>0</v>
      </c>
      <c r="AE266" s="183">
        <f t="shared" si="186"/>
        <v>0</v>
      </c>
      <c r="AF266" s="183">
        <f t="shared" si="185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187"/>
        <v>0</v>
      </c>
      <c r="D267" s="183">
        <f t="shared" si="187"/>
        <v>0</v>
      </c>
      <c r="E267" s="183">
        <f t="shared" si="187"/>
        <v>0</v>
      </c>
      <c r="F267" s="183">
        <f t="shared" si="187"/>
        <v>0</v>
      </c>
      <c r="G267" s="183">
        <f t="shared" si="187"/>
        <v>0</v>
      </c>
      <c r="H267" s="183">
        <f t="shared" si="187"/>
        <v>0</v>
      </c>
      <c r="I267" s="183">
        <f t="shared" si="187"/>
        <v>0</v>
      </c>
      <c r="J267" s="183">
        <f t="shared" si="187"/>
        <v>0</v>
      </c>
      <c r="K267" s="183">
        <f t="shared" si="187"/>
        <v>0</v>
      </c>
      <c r="L267" s="183">
        <f t="shared" si="187"/>
        <v>0</v>
      </c>
      <c r="M267" s="183">
        <f t="shared" si="187"/>
        <v>0</v>
      </c>
      <c r="N267" s="183">
        <f t="shared" si="187"/>
        <v>0</v>
      </c>
      <c r="O267" s="183">
        <f t="shared" si="187"/>
        <v>0</v>
      </c>
      <c r="P267" s="183">
        <f t="shared" si="187"/>
        <v>0</v>
      </c>
      <c r="Q267" s="183">
        <f t="shared" si="187"/>
        <v>0</v>
      </c>
      <c r="R267" s="183">
        <f t="shared" si="187"/>
        <v>0</v>
      </c>
      <c r="S267" s="183">
        <f t="shared" si="186"/>
        <v>0</v>
      </c>
      <c r="T267" s="183">
        <f t="shared" si="186"/>
        <v>0</v>
      </c>
      <c r="U267" s="183">
        <f t="shared" si="186"/>
        <v>0</v>
      </c>
      <c r="V267" s="183">
        <f t="shared" si="186"/>
        <v>0</v>
      </c>
      <c r="W267" s="183">
        <f t="shared" si="186"/>
        <v>0</v>
      </c>
      <c r="X267" s="183">
        <f t="shared" si="186"/>
        <v>0</v>
      </c>
      <c r="Y267" s="183">
        <f t="shared" si="186"/>
        <v>0</v>
      </c>
      <c r="Z267" s="183">
        <f t="shared" si="186"/>
        <v>0</v>
      </c>
      <c r="AA267" s="183">
        <f t="shared" si="186"/>
        <v>0</v>
      </c>
      <c r="AB267" s="183">
        <f t="shared" si="186"/>
        <v>0</v>
      </c>
      <c r="AC267" s="183">
        <f t="shared" si="186"/>
        <v>0</v>
      </c>
      <c r="AD267" s="183">
        <f t="shared" si="186"/>
        <v>0</v>
      </c>
      <c r="AE267" s="183">
        <f t="shared" si="186"/>
        <v>0</v>
      </c>
      <c r="AF267" s="183">
        <f t="shared" si="185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187"/>
        <v>0</v>
      </c>
      <c r="D268" s="183">
        <f t="shared" si="187"/>
        <v>0</v>
      </c>
      <c r="E268" s="183">
        <f t="shared" si="187"/>
        <v>0</v>
      </c>
      <c r="F268" s="183">
        <f t="shared" si="187"/>
        <v>0</v>
      </c>
      <c r="G268" s="183">
        <f t="shared" si="187"/>
        <v>0</v>
      </c>
      <c r="H268" s="183">
        <f t="shared" si="187"/>
        <v>0</v>
      </c>
      <c r="I268" s="183">
        <f t="shared" si="187"/>
        <v>0</v>
      </c>
      <c r="J268" s="183">
        <f t="shared" si="187"/>
        <v>0</v>
      </c>
      <c r="K268" s="183">
        <f t="shared" si="187"/>
        <v>0</v>
      </c>
      <c r="L268" s="183">
        <f t="shared" si="187"/>
        <v>0</v>
      </c>
      <c r="M268" s="183">
        <f t="shared" si="187"/>
        <v>0</v>
      </c>
      <c r="N268" s="183">
        <f t="shared" si="187"/>
        <v>0</v>
      </c>
      <c r="O268" s="183">
        <f t="shared" si="187"/>
        <v>0</v>
      </c>
      <c r="P268" s="183">
        <f t="shared" si="187"/>
        <v>0</v>
      </c>
      <c r="Q268" s="183">
        <f t="shared" si="187"/>
        <v>0</v>
      </c>
      <c r="R268" s="183">
        <f t="shared" si="187"/>
        <v>0</v>
      </c>
      <c r="S268" s="183">
        <f t="shared" si="186"/>
        <v>0</v>
      </c>
      <c r="T268" s="183">
        <f t="shared" si="186"/>
        <v>0</v>
      </c>
      <c r="U268" s="183">
        <f t="shared" si="186"/>
        <v>0</v>
      </c>
      <c r="V268" s="183">
        <f t="shared" si="186"/>
        <v>0</v>
      </c>
      <c r="W268" s="183">
        <f t="shared" si="186"/>
        <v>0</v>
      </c>
      <c r="X268" s="183">
        <f t="shared" si="186"/>
        <v>0</v>
      </c>
      <c r="Y268" s="183">
        <f t="shared" si="186"/>
        <v>0</v>
      </c>
      <c r="Z268" s="183">
        <f t="shared" si="186"/>
        <v>0</v>
      </c>
      <c r="AA268" s="183">
        <f t="shared" si="186"/>
        <v>0</v>
      </c>
      <c r="AB268" s="183">
        <f t="shared" si="186"/>
        <v>0</v>
      </c>
      <c r="AC268" s="183">
        <f t="shared" si="186"/>
        <v>0</v>
      </c>
      <c r="AD268" s="183">
        <f t="shared" si="186"/>
        <v>0</v>
      </c>
      <c r="AE268" s="183">
        <f t="shared" si="186"/>
        <v>0</v>
      </c>
      <c r="AF268" s="183">
        <f t="shared" si="185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187"/>
        <v>0</v>
      </c>
      <c r="D269" s="183">
        <f t="shared" si="187"/>
        <v>0</v>
      </c>
      <c r="E269" s="183">
        <f t="shared" si="187"/>
        <v>0</v>
      </c>
      <c r="F269" s="183">
        <f t="shared" si="187"/>
        <v>0</v>
      </c>
      <c r="G269" s="183">
        <f t="shared" si="187"/>
        <v>0</v>
      </c>
      <c r="H269" s="183">
        <f t="shared" si="187"/>
        <v>0</v>
      </c>
      <c r="I269" s="183">
        <f t="shared" si="187"/>
        <v>0</v>
      </c>
      <c r="J269" s="183">
        <f t="shared" si="187"/>
        <v>0</v>
      </c>
      <c r="K269" s="183">
        <f t="shared" si="187"/>
        <v>0</v>
      </c>
      <c r="L269" s="183">
        <f t="shared" si="187"/>
        <v>0</v>
      </c>
      <c r="M269" s="183">
        <f t="shared" si="187"/>
        <v>0</v>
      </c>
      <c r="N269" s="183">
        <f t="shared" si="187"/>
        <v>0</v>
      </c>
      <c r="O269" s="183">
        <f t="shared" si="187"/>
        <v>0</v>
      </c>
      <c r="P269" s="183">
        <f t="shared" si="187"/>
        <v>0</v>
      </c>
      <c r="Q269" s="183">
        <f t="shared" si="187"/>
        <v>0</v>
      </c>
      <c r="R269" s="183">
        <f t="shared" si="187"/>
        <v>0</v>
      </c>
      <c r="S269" s="183">
        <f t="shared" si="186"/>
        <v>0</v>
      </c>
      <c r="T269" s="183">
        <f t="shared" si="186"/>
        <v>0</v>
      </c>
      <c r="U269" s="183">
        <f t="shared" si="186"/>
        <v>0</v>
      </c>
      <c r="V269" s="183">
        <f t="shared" si="186"/>
        <v>0</v>
      </c>
      <c r="W269" s="183">
        <f t="shared" si="186"/>
        <v>0</v>
      </c>
      <c r="X269" s="183">
        <f t="shared" si="186"/>
        <v>0</v>
      </c>
      <c r="Y269" s="183">
        <f t="shared" si="186"/>
        <v>0</v>
      </c>
      <c r="Z269" s="183">
        <f t="shared" si="186"/>
        <v>0</v>
      </c>
      <c r="AA269" s="183">
        <f t="shared" si="186"/>
        <v>0</v>
      </c>
      <c r="AB269" s="183">
        <f t="shared" si="186"/>
        <v>0</v>
      </c>
      <c r="AC269" s="183">
        <f t="shared" si="186"/>
        <v>0</v>
      </c>
      <c r="AD269" s="183">
        <f t="shared" si="186"/>
        <v>0</v>
      </c>
      <c r="AE269" s="183">
        <f t="shared" si="186"/>
        <v>0</v>
      </c>
      <c r="AF269" s="183">
        <f t="shared" si="185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187"/>
        <v>0</v>
      </c>
      <c r="D270" s="183">
        <f t="shared" si="187"/>
        <v>0</v>
      </c>
      <c r="E270" s="183">
        <f t="shared" si="187"/>
        <v>0</v>
      </c>
      <c r="F270" s="183">
        <f t="shared" si="187"/>
        <v>0</v>
      </c>
      <c r="G270" s="183">
        <f t="shared" si="187"/>
        <v>0</v>
      </c>
      <c r="H270" s="183">
        <f t="shared" si="187"/>
        <v>0</v>
      </c>
      <c r="I270" s="183">
        <f t="shared" si="187"/>
        <v>0</v>
      </c>
      <c r="J270" s="183">
        <f t="shared" si="187"/>
        <v>0</v>
      </c>
      <c r="K270" s="183">
        <f t="shared" si="187"/>
        <v>0</v>
      </c>
      <c r="L270" s="183">
        <f t="shared" si="187"/>
        <v>0</v>
      </c>
      <c r="M270" s="183">
        <f t="shared" si="187"/>
        <v>0</v>
      </c>
      <c r="N270" s="183">
        <f t="shared" si="187"/>
        <v>0</v>
      </c>
      <c r="O270" s="183">
        <f t="shared" si="187"/>
        <v>0</v>
      </c>
      <c r="P270" s="183">
        <f t="shared" si="187"/>
        <v>0</v>
      </c>
      <c r="Q270" s="183">
        <f t="shared" si="187"/>
        <v>0</v>
      </c>
      <c r="R270" s="183">
        <f t="shared" si="187"/>
        <v>0</v>
      </c>
      <c r="S270" s="183">
        <f t="shared" si="186"/>
        <v>0</v>
      </c>
      <c r="T270" s="183">
        <f t="shared" si="186"/>
        <v>0</v>
      </c>
      <c r="U270" s="183">
        <f t="shared" si="186"/>
        <v>0</v>
      </c>
      <c r="V270" s="183">
        <f t="shared" si="186"/>
        <v>0</v>
      </c>
      <c r="W270" s="183">
        <f t="shared" si="186"/>
        <v>0</v>
      </c>
      <c r="X270" s="183">
        <f t="shared" si="186"/>
        <v>0</v>
      </c>
      <c r="Y270" s="183">
        <f t="shared" si="186"/>
        <v>0</v>
      </c>
      <c r="Z270" s="183">
        <f t="shared" si="186"/>
        <v>0</v>
      </c>
      <c r="AA270" s="183">
        <f t="shared" si="186"/>
        <v>0</v>
      </c>
      <c r="AB270" s="183">
        <f t="shared" si="186"/>
        <v>0</v>
      </c>
      <c r="AC270" s="183">
        <f t="shared" si="186"/>
        <v>0</v>
      </c>
      <c r="AD270" s="183">
        <f t="shared" si="186"/>
        <v>0</v>
      </c>
      <c r="AE270" s="183">
        <f t="shared" si="186"/>
        <v>0</v>
      </c>
      <c r="AF270" s="183">
        <f t="shared" si="185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187"/>
        <v>0</v>
      </c>
      <c r="D271" s="183">
        <f t="shared" si="187"/>
        <v>0</v>
      </c>
      <c r="E271" s="183">
        <f t="shared" si="187"/>
        <v>0</v>
      </c>
      <c r="F271" s="183">
        <f t="shared" si="187"/>
        <v>0</v>
      </c>
      <c r="G271" s="183">
        <f t="shared" si="187"/>
        <v>0</v>
      </c>
      <c r="H271" s="183">
        <f t="shared" si="187"/>
        <v>0</v>
      </c>
      <c r="I271" s="183">
        <f t="shared" si="187"/>
        <v>0</v>
      </c>
      <c r="J271" s="183">
        <f t="shared" si="187"/>
        <v>0</v>
      </c>
      <c r="K271" s="183">
        <f t="shared" si="187"/>
        <v>0</v>
      </c>
      <c r="L271" s="183">
        <f t="shared" si="187"/>
        <v>0</v>
      </c>
      <c r="M271" s="183">
        <f t="shared" si="187"/>
        <v>0</v>
      </c>
      <c r="N271" s="183">
        <f t="shared" si="187"/>
        <v>0</v>
      </c>
      <c r="O271" s="183">
        <f t="shared" si="187"/>
        <v>0</v>
      </c>
      <c r="P271" s="183">
        <f t="shared" si="187"/>
        <v>0</v>
      </c>
      <c r="Q271" s="183">
        <f t="shared" si="187"/>
        <v>0</v>
      </c>
      <c r="R271" s="183">
        <f t="shared" si="187"/>
        <v>0</v>
      </c>
      <c r="S271" s="183">
        <f t="shared" si="186"/>
        <v>0</v>
      </c>
      <c r="T271" s="183">
        <f t="shared" si="186"/>
        <v>0</v>
      </c>
      <c r="U271" s="183">
        <f t="shared" si="186"/>
        <v>0</v>
      </c>
      <c r="V271" s="183">
        <f t="shared" si="186"/>
        <v>0</v>
      </c>
      <c r="W271" s="183">
        <f t="shared" si="186"/>
        <v>0</v>
      </c>
      <c r="X271" s="183">
        <f t="shared" si="186"/>
        <v>0</v>
      </c>
      <c r="Y271" s="183">
        <f t="shared" si="186"/>
        <v>0</v>
      </c>
      <c r="Z271" s="183">
        <f t="shared" si="186"/>
        <v>0</v>
      </c>
      <c r="AA271" s="183">
        <f t="shared" si="186"/>
        <v>0</v>
      </c>
      <c r="AB271" s="183">
        <f t="shared" si="186"/>
        <v>0</v>
      </c>
      <c r="AC271" s="183">
        <f t="shared" si="186"/>
        <v>0</v>
      </c>
      <c r="AD271" s="183">
        <f t="shared" si="186"/>
        <v>0</v>
      </c>
      <c r="AE271" s="183">
        <f t="shared" ref="AE271:AF286" si="188">AD271</f>
        <v>0</v>
      </c>
      <c r="AF271" s="183">
        <f t="shared" si="188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187"/>
        <v>0</v>
      </c>
      <c r="D272" s="183">
        <f t="shared" si="187"/>
        <v>0</v>
      </c>
      <c r="E272" s="183">
        <f t="shared" si="187"/>
        <v>0</v>
      </c>
      <c r="F272" s="183">
        <f t="shared" si="187"/>
        <v>0</v>
      </c>
      <c r="G272" s="183">
        <f t="shared" si="187"/>
        <v>0</v>
      </c>
      <c r="H272" s="183">
        <f t="shared" si="187"/>
        <v>0</v>
      </c>
      <c r="I272" s="183">
        <f t="shared" si="187"/>
        <v>0</v>
      </c>
      <c r="J272" s="183">
        <f t="shared" si="187"/>
        <v>0</v>
      </c>
      <c r="K272" s="183">
        <f t="shared" si="187"/>
        <v>0</v>
      </c>
      <c r="L272" s="183">
        <f t="shared" si="187"/>
        <v>0</v>
      </c>
      <c r="M272" s="183">
        <f t="shared" si="187"/>
        <v>0</v>
      </c>
      <c r="N272" s="183">
        <f t="shared" si="187"/>
        <v>0</v>
      </c>
      <c r="O272" s="183">
        <f t="shared" si="187"/>
        <v>0</v>
      </c>
      <c r="P272" s="183">
        <f t="shared" si="187"/>
        <v>0</v>
      </c>
      <c r="Q272" s="183">
        <f t="shared" si="187"/>
        <v>0</v>
      </c>
      <c r="R272" s="183">
        <f t="shared" si="187"/>
        <v>0</v>
      </c>
      <c r="S272" s="183">
        <f t="shared" ref="R272:AF287" si="189">R272</f>
        <v>0</v>
      </c>
      <c r="T272" s="183">
        <f t="shared" si="189"/>
        <v>0</v>
      </c>
      <c r="U272" s="183">
        <f t="shared" si="189"/>
        <v>0</v>
      </c>
      <c r="V272" s="183">
        <f t="shared" si="189"/>
        <v>0</v>
      </c>
      <c r="W272" s="183">
        <f t="shared" si="189"/>
        <v>0</v>
      </c>
      <c r="X272" s="183">
        <f t="shared" si="189"/>
        <v>0</v>
      </c>
      <c r="Y272" s="183">
        <f t="shared" si="189"/>
        <v>0</v>
      </c>
      <c r="Z272" s="183">
        <f t="shared" si="189"/>
        <v>0</v>
      </c>
      <c r="AA272" s="183">
        <f t="shared" si="189"/>
        <v>0</v>
      </c>
      <c r="AB272" s="183">
        <f t="shared" si="189"/>
        <v>0</v>
      </c>
      <c r="AC272" s="183">
        <f t="shared" si="189"/>
        <v>0</v>
      </c>
      <c r="AD272" s="183">
        <f t="shared" si="189"/>
        <v>0</v>
      </c>
      <c r="AE272" s="183">
        <f t="shared" si="189"/>
        <v>0</v>
      </c>
      <c r="AF272" s="183">
        <f t="shared" si="188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187"/>
        <v>0</v>
      </c>
      <c r="D273" s="183">
        <f t="shared" si="187"/>
        <v>0</v>
      </c>
      <c r="E273" s="183">
        <f t="shared" si="187"/>
        <v>0</v>
      </c>
      <c r="F273" s="183">
        <f t="shared" si="187"/>
        <v>0</v>
      </c>
      <c r="G273" s="183">
        <f t="shared" si="187"/>
        <v>0</v>
      </c>
      <c r="H273" s="183">
        <f t="shared" si="187"/>
        <v>0</v>
      </c>
      <c r="I273" s="183">
        <f t="shared" si="187"/>
        <v>0</v>
      </c>
      <c r="J273" s="183">
        <f t="shared" si="187"/>
        <v>0</v>
      </c>
      <c r="K273" s="183">
        <f t="shared" si="187"/>
        <v>0</v>
      </c>
      <c r="L273" s="183">
        <f t="shared" si="187"/>
        <v>0</v>
      </c>
      <c r="M273" s="183">
        <f t="shared" si="187"/>
        <v>0</v>
      </c>
      <c r="N273" s="183">
        <f t="shared" si="187"/>
        <v>0</v>
      </c>
      <c r="O273" s="183">
        <f t="shared" si="187"/>
        <v>0</v>
      </c>
      <c r="P273" s="183">
        <f t="shared" si="187"/>
        <v>0</v>
      </c>
      <c r="Q273" s="183">
        <f t="shared" si="187"/>
        <v>0</v>
      </c>
      <c r="R273" s="183">
        <f t="shared" ref="C273:R288" si="190">Q273</f>
        <v>0</v>
      </c>
      <c r="S273" s="183">
        <f t="shared" si="189"/>
        <v>0</v>
      </c>
      <c r="T273" s="183">
        <f t="shared" si="189"/>
        <v>0</v>
      </c>
      <c r="U273" s="183">
        <f t="shared" si="189"/>
        <v>0</v>
      </c>
      <c r="V273" s="183">
        <f t="shared" si="189"/>
        <v>0</v>
      </c>
      <c r="W273" s="183">
        <f t="shared" si="189"/>
        <v>0</v>
      </c>
      <c r="X273" s="183">
        <f t="shared" si="189"/>
        <v>0</v>
      </c>
      <c r="Y273" s="183">
        <f t="shared" si="189"/>
        <v>0</v>
      </c>
      <c r="Z273" s="183">
        <f t="shared" si="189"/>
        <v>0</v>
      </c>
      <c r="AA273" s="183">
        <f t="shared" si="189"/>
        <v>0</v>
      </c>
      <c r="AB273" s="183">
        <f t="shared" si="189"/>
        <v>0</v>
      </c>
      <c r="AC273" s="183">
        <f t="shared" si="189"/>
        <v>0</v>
      </c>
      <c r="AD273" s="183">
        <f t="shared" si="189"/>
        <v>0</v>
      </c>
      <c r="AE273" s="183">
        <f t="shared" si="189"/>
        <v>0</v>
      </c>
      <c r="AF273" s="183">
        <f t="shared" si="188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190"/>
        <v>0</v>
      </c>
      <c r="D274" s="183">
        <f t="shared" si="190"/>
        <v>0</v>
      </c>
      <c r="E274" s="183">
        <f t="shared" si="190"/>
        <v>0</v>
      </c>
      <c r="F274" s="183">
        <f t="shared" si="190"/>
        <v>0</v>
      </c>
      <c r="G274" s="183">
        <f t="shared" si="190"/>
        <v>0</v>
      </c>
      <c r="H274" s="183">
        <f t="shared" si="190"/>
        <v>0</v>
      </c>
      <c r="I274" s="183">
        <f t="shared" si="190"/>
        <v>0</v>
      </c>
      <c r="J274" s="183">
        <f t="shared" si="190"/>
        <v>0</v>
      </c>
      <c r="K274" s="183">
        <f t="shared" si="190"/>
        <v>0</v>
      </c>
      <c r="L274" s="183">
        <f t="shared" si="190"/>
        <v>0</v>
      </c>
      <c r="M274" s="183">
        <f t="shared" si="190"/>
        <v>0</v>
      </c>
      <c r="N274" s="183">
        <f t="shared" si="190"/>
        <v>0</v>
      </c>
      <c r="O274" s="183">
        <f t="shared" si="190"/>
        <v>0</v>
      </c>
      <c r="P274" s="183">
        <f t="shared" si="190"/>
        <v>0</v>
      </c>
      <c r="Q274" s="183">
        <f t="shared" si="190"/>
        <v>0</v>
      </c>
      <c r="R274" s="183">
        <f t="shared" si="190"/>
        <v>0</v>
      </c>
      <c r="S274" s="183">
        <f t="shared" si="189"/>
        <v>0</v>
      </c>
      <c r="T274" s="183">
        <f t="shared" si="189"/>
        <v>0</v>
      </c>
      <c r="U274" s="183">
        <f t="shared" si="189"/>
        <v>0</v>
      </c>
      <c r="V274" s="183">
        <f t="shared" si="189"/>
        <v>0</v>
      </c>
      <c r="W274" s="183">
        <f t="shared" si="189"/>
        <v>0</v>
      </c>
      <c r="X274" s="183">
        <f t="shared" si="189"/>
        <v>0</v>
      </c>
      <c r="Y274" s="183">
        <f t="shared" si="189"/>
        <v>0</v>
      </c>
      <c r="Z274" s="183">
        <f t="shared" si="189"/>
        <v>0</v>
      </c>
      <c r="AA274" s="183">
        <f t="shared" si="189"/>
        <v>0</v>
      </c>
      <c r="AB274" s="183">
        <f t="shared" si="189"/>
        <v>0</v>
      </c>
      <c r="AC274" s="183">
        <f t="shared" si="189"/>
        <v>0</v>
      </c>
      <c r="AD274" s="183">
        <f t="shared" si="189"/>
        <v>0</v>
      </c>
      <c r="AE274" s="183">
        <f t="shared" si="189"/>
        <v>0</v>
      </c>
      <c r="AF274" s="183">
        <f t="shared" si="188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190"/>
        <v>0</v>
      </c>
      <c r="D275" s="183">
        <f t="shared" si="190"/>
        <v>0</v>
      </c>
      <c r="E275" s="183">
        <f t="shared" si="190"/>
        <v>0</v>
      </c>
      <c r="F275" s="183">
        <f t="shared" si="190"/>
        <v>0</v>
      </c>
      <c r="G275" s="183">
        <f t="shared" si="190"/>
        <v>0</v>
      </c>
      <c r="H275" s="183">
        <f t="shared" si="190"/>
        <v>0</v>
      </c>
      <c r="I275" s="183">
        <f t="shared" si="190"/>
        <v>0</v>
      </c>
      <c r="J275" s="183">
        <f t="shared" si="190"/>
        <v>0</v>
      </c>
      <c r="K275" s="183">
        <f t="shared" si="190"/>
        <v>0</v>
      </c>
      <c r="L275" s="183">
        <f t="shared" si="190"/>
        <v>0</v>
      </c>
      <c r="M275" s="183">
        <f t="shared" si="190"/>
        <v>0</v>
      </c>
      <c r="N275" s="183">
        <f t="shared" si="190"/>
        <v>0</v>
      </c>
      <c r="O275" s="183">
        <f t="shared" si="190"/>
        <v>0</v>
      </c>
      <c r="P275" s="183">
        <f t="shared" si="190"/>
        <v>0</v>
      </c>
      <c r="Q275" s="183">
        <f t="shared" si="190"/>
        <v>0</v>
      </c>
      <c r="R275" s="183">
        <f t="shared" si="190"/>
        <v>0</v>
      </c>
      <c r="S275" s="183">
        <f t="shared" si="189"/>
        <v>0</v>
      </c>
      <c r="T275" s="183">
        <f t="shared" si="189"/>
        <v>0</v>
      </c>
      <c r="U275" s="183">
        <f t="shared" si="189"/>
        <v>0</v>
      </c>
      <c r="V275" s="183">
        <f t="shared" si="189"/>
        <v>0</v>
      </c>
      <c r="W275" s="183">
        <f t="shared" si="189"/>
        <v>0</v>
      </c>
      <c r="X275" s="183">
        <f t="shared" si="189"/>
        <v>0</v>
      </c>
      <c r="Y275" s="183">
        <f t="shared" si="189"/>
        <v>0</v>
      </c>
      <c r="Z275" s="183">
        <f t="shared" si="189"/>
        <v>0</v>
      </c>
      <c r="AA275" s="183">
        <f t="shared" si="189"/>
        <v>0</v>
      </c>
      <c r="AB275" s="183">
        <f t="shared" si="189"/>
        <v>0</v>
      </c>
      <c r="AC275" s="183">
        <f t="shared" si="189"/>
        <v>0</v>
      </c>
      <c r="AD275" s="183">
        <f t="shared" si="189"/>
        <v>0</v>
      </c>
      <c r="AE275" s="183">
        <f t="shared" si="189"/>
        <v>0</v>
      </c>
      <c r="AF275" s="183">
        <f t="shared" si="188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190"/>
        <v>0</v>
      </c>
      <c r="D276" s="183">
        <f t="shared" si="190"/>
        <v>0</v>
      </c>
      <c r="E276" s="183">
        <f t="shared" si="190"/>
        <v>0</v>
      </c>
      <c r="F276" s="183">
        <f t="shared" si="190"/>
        <v>0</v>
      </c>
      <c r="G276" s="183">
        <f t="shared" si="190"/>
        <v>0</v>
      </c>
      <c r="H276" s="183">
        <f t="shared" si="190"/>
        <v>0</v>
      </c>
      <c r="I276" s="183">
        <f t="shared" si="190"/>
        <v>0</v>
      </c>
      <c r="J276" s="183">
        <f t="shared" si="190"/>
        <v>0</v>
      </c>
      <c r="K276" s="183">
        <f t="shared" si="190"/>
        <v>0</v>
      </c>
      <c r="L276" s="183">
        <f t="shared" si="190"/>
        <v>0</v>
      </c>
      <c r="M276" s="183">
        <f t="shared" si="190"/>
        <v>0</v>
      </c>
      <c r="N276" s="183">
        <f t="shared" si="190"/>
        <v>0</v>
      </c>
      <c r="O276" s="183">
        <f t="shared" si="190"/>
        <v>0</v>
      </c>
      <c r="P276" s="183">
        <f t="shared" si="190"/>
        <v>0</v>
      </c>
      <c r="Q276" s="183">
        <f t="shared" si="190"/>
        <v>0</v>
      </c>
      <c r="R276" s="183">
        <f t="shared" si="190"/>
        <v>0</v>
      </c>
      <c r="S276" s="183">
        <f t="shared" si="189"/>
        <v>0</v>
      </c>
      <c r="T276" s="183">
        <f t="shared" si="189"/>
        <v>0</v>
      </c>
      <c r="U276" s="183">
        <f t="shared" si="189"/>
        <v>0</v>
      </c>
      <c r="V276" s="183">
        <f t="shared" si="189"/>
        <v>0</v>
      </c>
      <c r="W276" s="183">
        <f t="shared" si="189"/>
        <v>0</v>
      </c>
      <c r="X276" s="183">
        <f t="shared" si="189"/>
        <v>0</v>
      </c>
      <c r="Y276" s="183">
        <f t="shared" si="189"/>
        <v>0</v>
      </c>
      <c r="Z276" s="183">
        <f t="shared" si="189"/>
        <v>0</v>
      </c>
      <c r="AA276" s="183">
        <f t="shared" si="189"/>
        <v>0</v>
      </c>
      <c r="AB276" s="183">
        <f t="shared" si="189"/>
        <v>0</v>
      </c>
      <c r="AC276" s="183">
        <f t="shared" si="189"/>
        <v>0</v>
      </c>
      <c r="AD276" s="183">
        <f t="shared" si="189"/>
        <v>0</v>
      </c>
      <c r="AE276" s="183">
        <f t="shared" si="189"/>
        <v>0</v>
      </c>
      <c r="AF276" s="183">
        <f t="shared" si="188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190"/>
        <v>0</v>
      </c>
      <c r="D277" s="183">
        <f t="shared" si="190"/>
        <v>0</v>
      </c>
      <c r="E277" s="183">
        <f t="shared" si="190"/>
        <v>0</v>
      </c>
      <c r="F277" s="183">
        <f t="shared" si="190"/>
        <v>0</v>
      </c>
      <c r="G277" s="183">
        <f t="shared" si="190"/>
        <v>0</v>
      </c>
      <c r="H277" s="183">
        <f t="shared" si="190"/>
        <v>0</v>
      </c>
      <c r="I277" s="183">
        <f t="shared" si="190"/>
        <v>0</v>
      </c>
      <c r="J277" s="183">
        <f t="shared" si="190"/>
        <v>0</v>
      </c>
      <c r="K277" s="183">
        <f t="shared" si="190"/>
        <v>0</v>
      </c>
      <c r="L277" s="183">
        <f t="shared" si="190"/>
        <v>0</v>
      </c>
      <c r="M277" s="183">
        <f t="shared" si="190"/>
        <v>0</v>
      </c>
      <c r="N277" s="183">
        <f t="shared" si="190"/>
        <v>0</v>
      </c>
      <c r="O277" s="183">
        <f t="shared" si="190"/>
        <v>0</v>
      </c>
      <c r="P277" s="183">
        <f t="shared" si="190"/>
        <v>0</v>
      </c>
      <c r="Q277" s="183">
        <f t="shared" si="190"/>
        <v>0</v>
      </c>
      <c r="R277" s="183">
        <f t="shared" si="190"/>
        <v>0</v>
      </c>
      <c r="S277" s="183">
        <f t="shared" si="189"/>
        <v>0</v>
      </c>
      <c r="T277" s="183">
        <f t="shared" si="189"/>
        <v>0</v>
      </c>
      <c r="U277" s="183">
        <f t="shared" si="189"/>
        <v>0</v>
      </c>
      <c r="V277" s="183">
        <f t="shared" si="189"/>
        <v>0</v>
      </c>
      <c r="W277" s="183">
        <f t="shared" si="189"/>
        <v>0</v>
      </c>
      <c r="X277" s="183">
        <f t="shared" si="189"/>
        <v>0</v>
      </c>
      <c r="Y277" s="183">
        <f t="shared" si="189"/>
        <v>0</v>
      </c>
      <c r="Z277" s="183">
        <f t="shared" si="189"/>
        <v>0</v>
      </c>
      <c r="AA277" s="183">
        <f t="shared" si="189"/>
        <v>0</v>
      </c>
      <c r="AB277" s="183">
        <f t="shared" si="189"/>
        <v>0</v>
      </c>
      <c r="AC277" s="183">
        <f t="shared" si="189"/>
        <v>0</v>
      </c>
      <c r="AD277" s="183">
        <f t="shared" si="189"/>
        <v>0</v>
      </c>
      <c r="AE277" s="183">
        <f t="shared" si="189"/>
        <v>0</v>
      </c>
      <c r="AF277" s="183">
        <f t="shared" si="188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190"/>
        <v>0</v>
      </c>
      <c r="D278" s="183">
        <f t="shared" si="190"/>
        <v>0</v>
      </c>
      <c r="E278" s="183">
        <f t="shared" si="190"/>
        <v>0</v>
      </c>
      <c r="F278" s="183">
        <f t="shared" si="190"/>
        <v>0</v>
      </c>
      <c r="G278" s="183">
        <f t="shared" si="190"/>
        <v>0</v>
      </c>
      <c r="H278" s="183">
        <f t="shared" si="190"/>
        <v>0</v>
      </c>
      <c r="I278" s="183">
        <f t="shared" si="190"/>
        <v>0</v>
      </c>
      <c r="J278" s="183">
        <f t="shared" si="190"/>
        <v>0</v>
      </c>
      <c r="K278" s="183">
        <f t="shared" si="190"/>
        <v>0</v>
      </c>
      <c r="L278" s="183">
        <f t="shared" si="190"/>
        <v>0</v>
      </c>
      <c r="M278" s="183">
        <f t="shared" si="190"/>
        <v>0</v>
      </c>
      <c r="N278" s="183">
        <f t="shared" si="190"/>
        <v>0</v>
      </c>
      <c r="O278" s="183">
        <f t="shared" si="190"/>
        <v>0</v>
      </c>
      <c r="P278" s="183">
        <f t="shared" si="190"/>
        <v>0</v>
      </c>
      <c r="Q278" s="183">
        <f t="shared" si="190"/>
        <v>0</v>
      </c>
      <c r="R278" s="183">
        <f t="shared" si="190"/>
        <v>0</v>
      </c>
      <c r="S278" s="183">
        <f t="shared" si="189"/>
        <v>0</v>
      </c>
      <c r="T278" s="183">
        <f t="shared" si="189"/>
        <v>0</v>
      </c>
      <c r="U278" s="183">
        <f t="shared" si="189"/>
        <v>0</v>
      </c>
      <c r="V278" s="183">
        <f t="shared" si="189"/>
        <v>0</v>
      </c>
      <c r="W278" s="183">
        <f t="shared" si="189"/>
        <v>0</v>
      </c>
      <c r="X278" s="183">
        <f t="shared" si="189"/>
        <v>0</v>
      </c>
      <c r="Y278" s="183">
        <f t="shared" si="189"/>
        <v>0</v>
      </c>
      <c r="Z278" s="183">
        <f t="shared" si="189"/>
        <v>0</v>
      </c>
      <c r="AA278" s="183">
        <f t="shared" si="189"/>
        <v>0</v>
      </c>
      <c r="AB278" s="183">
        <f t="shared" si="189"/>
        <v>0</v>
      </c>
      <c r="AC278" s="183">
        <f t="shared" si="189"/>
        <v>0</v>
      </c>
      <c r="AD278" s="183">
        <f t="shared" si="189"/>
        <v>0</v>
      </c>
      <c r="AE278" s="183">
        <f t="shared" si="189"/>
        <v>0</v>
      </c>
      <c r="AF278" s="183">
        <f t="shared" si="188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190"/>
        <v>0</v>
      </c>
      <c r="D279" s="183">
        <f t="shared" si="190"/>
        <v>0</v>
      </c>
      <c r="E279" s="183">
        <f t="shared" si="190"/>
        <v>0</v>
      </c>
      <c r="F279" s="183">
        <f t="shared" si="190"/>
        <v>0</v>
      </c>
      <c r="G279" s="183">
        <f t="shared" si="190"/>
        <v>0</v>
      </c>
      <c r="H279" s="183">
        <f t="shared" si="190"/>
        <v>0</v>
      </c>
      <c r="I279" s="183">
        <f t="shared" si="190"/>
        <v>0</v>
      </c>
      <c r="J279" s="183">
        <f t="shared" si="190"/>
        <v>0</v>
      </c>
      <c r="K279" s="183">
        <f t="shared" si="190"/>
        <v>0</v>
      </c>
      <c r="L279" s="183">
        <f t="shared" si="190"/>
        <v>0</v>
      </c>
      <c r="M279" s="183">
        <f t="shared" si="190"/>
        <v>0</v>
      </c>
      <c r="N279" s="183">
        <f t="shared" si="190"/>
        <v>0</v>
      </c>
      <c r="O279" s="183">
        <f t="shared" si="190"/>
        <v>0</v>
      </c>
      <c r="P279" s="183">
        <f t="shared" si="190"/>
        <v>0</v>
      </c>
      <c r="Q279" s="183">
        <f t="shared" si="190"/>
        <v>0</v>
      </c>
      <c r="R279" s="183">
        <f t="shared" si="190"/>
        <v>0</v>
      </c>
      <c r="S279" s="183">
        <f t="shared" si="189"/>
        <v>0</v>
      </c>
      <c r="T279" s="183">
        <f t="shared" si="189"/>
        <v>0</v>
      </c>
      <c r="U279" s="183">
        <f t="shared" si="189"/>
        <v>0</v>
      </c>
      <c r="V279" s="183">
        <f t="shared" si="189"/>
        <v>0</v>
      </c>
      <c r="W279" s="183">
        <f t="shared" si="189"/>
        <v>0</v>
      </c>
      <c r="X279" s="183">
        <f t="shared" si="189"/>
        <v>0</v>
      </c>
      <c r="Y279" s="183">
        <f t="shared" si="189"/>
        <v>0</v>
      </c>
      <c r="Z279" s="183">
        <f t="shared" si="189"/>
        <v>0</v>
      </c>
      <c r="AA279" s="183">
        <f t="shared" si="189"/>
        <v>0</v>
      </c>
      <c r="AB279" s="183">
        <f t="shared" si="189"/>
        <v>0</v>
      </c>
      <c r="AC279" s="183">
        <f t="shared" si="189"/>
        <v>0</v>
      </c>
      <c r="AD279" s="183">
        <f t="shared" si="189"/>
        <v>0</v>
      </c>
      <c r="AE279" s="183">
        <f t="shared" si="189"/>
        <v>0</v>
      </c>
      <c r="AF279" s="183">
        <f t="shared" si="188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190"/>
        <v>0</v>
      </c>
      <c r="D280" s="183">
        <f t="shared" si="190"/>
        <v>0</v>
      </c>
      <c r="E280" s="183">
        <f t="shared" si="190"/>
        <v>0</v>
      </c>
      <c r="F280" s="183">
        <f t="shared" si="190"/>
        <v>0</v>
      </c>
      <c r="G280" s="183">
        <f t="shared" si="190"/>
        <v>0</v>
      </c>
      <c r="H280" s="183">
        <f t="shared" si="190"/>
        <v>0</v>
      </c>
      <c r="I280" s="183">
        <f t="shared" si="190"/>
        <v>0</v>
      </c>
      <c r="J280" s="183">
        <f t="shared" si="190"/>
        <v>0</v>
      </c>
      <c r="K280" s="183">
        <f t="shared" si="190"/>
        <v>0</v>
      </c>
      <c r="L280" s="183">
        <f t="shared" si="190"/>
        <v>0</v>
      </c>
      <c r="M280" s="183">
        <f t="shared" si="190"/>
        <v>0</v>
      </c>
      <c r="N280" s="183">
        <f t="shared" si="190"/>
        <v>0</v>
      </c>
      <c r="O280" s="183">
        <f t="shared" si="190"/>
        <v>0</v>
      </c>
      <c r="P280" s="183">
        <f t="shared" si="190"/>
        <v>0</v>
      </c>
      <c r="Q280" s="183">
        <f t="shared" si="190"/>
        <v>0</v>
      </c>
      <c r="R280" s="183">
        <f t="shared" si="190"/>
        <v>0</v>
      </c>
      <c r="S280" s="183">
        <f t="shared" si="189"/>
        <v>0</v>
      </c>
      <c r="T280" s="183">
        <f t="shared" si="189"/>
        <v>0</v>
      </c>
      <c r="U280" s="183">
        <f t="shared" si="189"/>
        <v>0</v>
      </c>
      <c r="V280" s="183">
        <f t="shared" si="189"/>
        <v>0</v>
      </c>
      <c r="W280" s="183">
        <f t="shared" si="189"/>
        <v>0</v>
      </c>
      <c r="X280" s="183">
        <f t="shared" si="189"/>
        <v>0</v>
      </c>
      <c r="Y280" s="183">
        <f t="shared" si="189"/>
        <v>0</v>
      </c>
      <c r="Z280" s="183">
        <f t="shared" si="189"/>
        <v>0</v>
      </c>
      <c r="AA280" s="183">
        <f t="shared" si="189"/>
        <v>0</v>
      </c>
      <c r="AB280" s="183">
        <f t="shared" si="189"/>
        <v>0</v>
      </c>
      <c r="AC280" s="183">
        <f t="shared" si="189"/>
        <v>0</v>
      </c>
      <c r="AD280" s="183">
        <f t="shared" si="189"/>
        <v>0</v>
      </c>
      <c r="AE280" s="183">
        <f t="shared" si="189"/>
        <v>0</v>
      </c>
      <c r="AF280" s="183">
        <f t="shared" si="188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190"/>
        <v>0</v>
      </c>
      <c r="D281" s="183">
        <f t="shared" si="190"/>
        <v>0</v>
      </c>
      <c r="E281" s="183">
        <f t="shared" si="190"/>
        <v>0</v>
      </c>
      <c r="F281" s="183">
        <f t="shared" si="190"/>
        <v>0</v>
      </c>
      <c r="G281" s="183">
        <f t="shared" si="190"/>
        <v>0</v>
      </c>
      <c r="H281" s="183">
        <f t="shared" si="190"/>
        <v>0</v>
      </c>
      <c r="I281" s="183">
        <f t="shared" si="190"/>
        <v>0</v>
      </c>
      <c r="J281" s="183">
        <f t="shared" si="190"/>
        <v>0</v>
      </c>
      <c r="K281" s="183">
        <f t="shared" si="190"/>
        <v>0</v>
      </c>
      <c r="L281" s="183">
        <f t="shared" si="190"/>
        <v>0</v>
      </c>
      <c r="M281" s="183">
        <f t="shared" si="190"/>
        <v>0</v>
      </c>
      <c r="N281" s="183">
        <f t="shared" si="190"/>
        <v>0</v>
      </c>
      <c r="O281" s="183">
        <f t="shared" si="190"/>
        <v>0</v>
      </c>
      <c r="P281" s="183">
        <f t="shared" si="190"/>
        <v>0</v>
      </c>
      <c r="Q281" s="183">
        <f t="shared" si="190"/>
        <v>0</v>
      </c>
      <c r="R281" s="183">
        <f t="shared" si="190"/>
        <v>0</v>
      </c>
      <c r="S281" s="183">
        <f t="shared" si="189"/>
        <v>0</v>
      </c>
      <c r="T281" s="183">
        <f t="shared" si="189"/>
        <v>0</v>
      </c>
      <c r="U281" s="183">
        <f t="shared" si="189"/>
        <v>0</v>
      </c>
      <c r="V281" s="183">
        <f t="shared" si="189"/>
        <v>0</v>
      </c>
      <c r="W281" s="183">
        <f t="shared" si="189"/>
        <v>0</v>
      </c>
      <c r="X281" s="183">
        <f t="shared" si="189"/>
        <v>0</v>
      </c>
      <c r="Y281" s="183">
        <f t="shared" si="189"/>
        <v>0</v>
      </c>
      <c r="Z281" s="183">
        <f t="shared" si="189"/>
        <v>0</v>
      </c>
      <c r="AA281" s="183">
        <f t="shared" si="189"/>
        <v>0</v>
      </c>
      <c r="AB281" s="183">
        <f t="shared" si="189"/>
        <v>0</v>
      </c>
      <c r="AC281" s="183">
        <f t="shared" si="189"/>
        <v>0</v>
      </c>
      <c r="AD281" s="183">
        <f t="shared" si="189"/>
        <v>0</v>
      </c>
      <c r="AE281" s="183">
        <f t="shared" si="189"/>
        <v>0</v>
      </c>
      <c r="AF281" s="183">
        <f t="shared" si="188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190"/>
        <v>0</v>
      </c>
      <c r="D282" s="183">
        <f t="shared" si="190"/>
        <v>0</v>
      </c>
      <c r="E282" s="183">
        <f t="shared" si="190"/>
        <v>0</v>
      </c>
      <c r="F282" s="183">
        <f t="shared" si="190"/>
        <v>0</v>
      </c>
      <c r="G282" s="183">
        <f t="shared" si="190"/>
        <v>0</v>
      </c>
      <c r="H282" s="183">
        <f t="shared" si="190"/>
        <v>0</v>
      </c>
      <c r="I282" s="183">
        <f t="shared" si="190"/>
        <v>0</v>
      </c>
      <c r="J282" s="183">
        <f t="shared" si="190"/>
        <v>0</v>
      </c>
      <c r="K282" s="183">
        <f t="shared" si="190"/>
        <v>0</v>
      </c>
      <c r="L282" s="183">
        <f t="shared" si="190"/>
        <v>0</v>
      </c>
      <c r="M282" s="183">
        <f t="shared" si="190"/>
        <v>0</v>
      </c>
      <c r="N282" s="183">
        <f t="shared" si="190"/>
        <v>0</v>
      </c>
      <c r="O282" s="183">
        <f t="shared" si="190"/>
        <v>0</v>
      </c>
      <c r="P282" s="183">
        <f t="shared" si="190"/>
        <v>0</v>
      </c>
      <c r="Q282" s="183">
        <f t="shared" si="190"/>
        <v>0</v>
      </c>
      <c r="R282" s="183">
        <f t="shared" si="190"/>
        <v>0</v>
      </c>
      <c r="S282" s="183">
        <f t="shared" si="189"/>
        <v>0</v>
      </c>
      <c r="T282" s="183">
        <f t="shared" si="189"/>
        <v>0</v>
      </c>
      <c r="U282" s="183">
        <f t="shared" si="189"/>
        <v>0</v>
      </c>
      <c r="V282" s="183">
        <f t="shared" si="189"/>
        <v>0</v>
      </c>
      <c r="W282" s="183">
        <f t="shared" si="189"/>
        <v>0</v>
      </c>
      <c r="X282" s="183">
        <f t="shared" si="189"/>
        <v>0</v>
      </c>
      <c r="Y282" s="183">
        <f t="shared" si="189"/>
        <v>0</v>
      </c>
      <c r="Z282" s="183">
        <f t="shared" si="189"/>
        <v>0</v>
      </c>
      <c r="AA282" s="183">
        <f t="shared" si="189"/>
        <v>0</v>
      </c>
      <c r="AB282" s="183">
        <f t="shared" si="189"/>
        <v>0</v>
      </c>
      <c r="AC282" s="183">
        <f t="shared" si="189"/>
        <v>0</v>
      </c>
      <c r="AD282" s="183">
        <f t="shared" si="189"/>
        <v>0</v>
      </c>
      <c r="AE282" s="183">
        <f t="shared" si="189"/>
        <v>0</v>
      </c>
      <c r="AF282" s="183">
        <f t="shared" si="188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190"/>
        <v>0</v>
      </c>
      <c r="D283" s="183">
        <f t="shared" si="190"/>
        <v>0</v>
      </c>
      <c r="E283" s="183">
        <f t="shared" si="190"/>
        <v>0</v>
      </c>
      <c r="F283" s="183">
        <f t="shared" si="190"/>
        <v>0</v>
      </c>
      <c r="G283" s="183">
        <f t="shared" si="190"/>
        <v>0</v>
      </c>
      <c r="H283" s="183">
        <f t="shared" si="190"/>
        <v>0</v>
      </c>
      <c r="I283" s="183">
        <f t="shared" si="190"/>
        <v>0</v>
      </c>
      <c r="J283" s="183">
        <f t="shared" si="190"/>
        <v>0</v>
      </c>
      <c r="K283" s="183">
        <f t="shared" si="190"/>
        <v>0</v>
      </c>
      <c r="L283" s="183">
        <f t="shared" si="190"/>
        <v>0</v>
      </c>
      <c r="M283" s="183">
        <f t="shared" si="190"/>
        <v>0</v>
      </c>
      <c r="N283" s="183">
        <f t="shared" si="190"/>
        <v>0</v>
      </c>
      <c r="O283" s="183">
        <f t="shared" si="190"/>
        <v>0</v>
      </c>
      <c r="P283" s="183">
        <f t="shared" si="190"/>
        <v>0</v>
      </c>
      <c r="Q283" s="183">
        <f t="shared" si="190"/>
        <v>0</v>
      </c>
      <c r="R283" s="183">
        <f t="shared" si="190"/>
        <v>0</v>
      </c>
      <c r="S283" s="183">
        <f t="shared" si="189"/>
        <v>0</v>
      </c>
      <c r="T283" s="183">
        <f t="shared" si="189"/>
        <v>0</v>
      </c>
      <c r="U283" s="183">
        <f t="shared" si="189"/>
        <v>0</v>
      </c>
      <c r="V283" s="183">
        <f t="shared" si="189"/>
        <v>0</v>
      </c>
      <c r="W283" s="183">
        <f t="shared" si="189"/>
        <v>0</v>
      </c>
      <c r="X283" s="183">
        <f t="shared" si="189"/>
        <v>0</v>
      </c>
      <c r="Y283" s="183">
        <f t="shared" si="189"/>
        <v>0</v>
      </c>
      <c r="Z283" s="183">
        <f t="shared" si="189"/>
        <v>0</v>
      </c>
      <c r="AA283" s="183">
        <f t="shared" si="189"/>
        <v>0</v>
      </c>
      <c r="AB283" s="183">
        <f t="shared" si="189"/>
        <v>0</v>
      </c>
      <c r="AC283" s="183">
        <f t="shared" si="189"/>
        <v>0</v>
      </c>
      <c r="AD283" s="183">
        <f t="shared" si="189"/>
        <v>0</v>
      </c>
      <c r="AE283" s="183">
        <f t="shared" si="189"/>
        <v>0</v>
      </c>
      <c r="AF283" s="183">
        <f t="shared" si="188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190"/>
        <v>0</v>
      </c>
      <c r="D284" s="183">
        <f t="shared" si="190"/>
        <v>0</v>
      </c>
      <c r="E284" s="183">
        <f t="shared" si="190"/>
        <v>0</v>
      </c>
      <c r="F284" s="183">
        <f t="shared" si="190"/>
        <v>0</v>
      </c>
      <c r="G284" s="183">
        <f t="shared" si="190"/>
        <v>0</v>
      </c>
      <c r="H284" s="183">
        <f t="shared" si="190"/>
        <v>0</v>
      </c>
      <c r="I284" s="183">
        <f t="shared" si="190"/>
        <v>0</v>
      </c>
      <c r="J284" s="183">
        <f t="shared" si="190"/>
        <v>0</v>
      </c>
      <c r="K284" s="183">
        <f t="shared" si="190"/>
        <v>0</v>
      </c>
      <c r="L284" s="183">
        <f t="shared" si="190"/>
        <v>0</v>
      </c>
      <c r="M284" s="183">
        <f t="shared" si="190"/>
        <v>0</v>
      </c>
      <c r="N284" s="183">
        <f t="shared" si="190"/>
        <v>0</v>
      </c>
      <c r="O284" s="183">
        <f t="shared" si="190"/>
        <v>0</v>
      </c>
      <c r="P284" s="183">
        <f t="shared" si="190"/>
        <v>0</v>
      </c>
      <c r="Q284" s="183">
        <f t="shared" si="190"/>
        <v>0</v>
      </c>
      <c r="R284" s="183">
        <f t="shared" si="190"/>
        <v>0</v>
      </c>
      <c r="S284" s="183">
        <f t="shared" si="189"/>
        <v>0</v>
      </c>
      <c r="T284" s="183">
        <f t="shared" si="189"/>
        <v>0</v>
      </c>
      <c r="U284" s="183">
        <f t="shared" si="189"/>
        <v>0</v>
      </c>
      <c r="V284" s="183">
        <f t="shared" si="189"/>
        <v>0</v>
      </c>
      <c r="W284" s="183">
        <f t="shared" si="189"/>
        <v>0</v>
      </c>
      <c r="X284" s="183">
        <f t="shared" si="189"/>
        <v>0</v>
      </c>
      <c r="Y284" s="183">
        <f t="shared" si="189"/>
        <v>0</v>
      </c>
      <c r="Z284" s="183">
        <f t="shared" si="189"/>
        <v>0</v>
      </c>
      <c r="AA284" s="183">
        <f t="shared" si="189"/>
        <v>0</v>
      </c>
      <c r="AB284" s="183">
        <f t="shared" si="189"/>
        <v>0</v>
      </c>
      <c r="AC284" s="183">
        <f t="shared" si="189"/>
        <v>0</v>
      </c>
      <c r="AD284" s="183">
        <f t="shared" si="189"/>
        <v>0</v>
      </c>
      <c r="AE284" s="183">
        <f t="shared" si="189"/>
        <v>0</v>
      </c>
      <c r="AF284" s="183">
        <f t="shared" si="188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190"/>
        <v>0</v>
      </c>
      <c r="D285" s="183">
        <f t="shared" si="190"/>
        <v>0</v>
      </c>
      <c r="E285" s="183">
        <f t="shared" si="190"/>
        <v>0</v>
      </c>
      <c r="F285" s="183">
        <f t="shared" si="190"/>
        <v>0</v>
      </c>
      <c r="G285" s="183">
        <f t="shared" si="190"/>
        <v>0</v>
      </c>
      <c r="H285" s="183">
        <f t="shared" si="190"/>
        <v>0</v>
      </c>
      <c r="I285" s="183">
        <f t="shared" si="190"/>
        <v>0</v>
      </c>
      <c r="J285" s="183">
        <f t="shared" si="190"/>
        <v>0</v>
      </c>
      <c r="K285" s="183">
        <f t="shared" si="190"/>
        <v>0</v>
      </c>
      <c r="L285" s="183">
        <f t="shared" si="190"/>
        <v>0</v>
      </c>
      <c r="M285" s="183">
        <f t="shared" si="190"/>
        <v>0</v>
      </c>
      <c r="N285" s="183">
        <f t="shared" si="190"/>
        <v>0</v>
      </c>
      <c r="O285" s="183">
        <f t="shared" si="190"/>
        <v>0</v>
      </c>
      <c r="P285" s="183">
        <f t="shared" si="190"/>
        <v>0</v>
      </c>
      <c r="Q285" s="183">
        <f t="shared" si="190"/>
        <v>0</v>
      </c>
      <c r="R285" s="183">
        <f t="shared" si="190"/>
        <v>0</v>
      </c>
      <c r="S285" s="183">
        <f t="shared" si="189"/>
        <v>0</v>
      </c>
      <c r="T285" s="183">
        <f t="shared" si="189"/>
        <v>0</v>
      </c>
      <c r="U285" s="183">
        <f t="shared" si="189"/>
        <v>0</v>
      </c>
      <c r="V285" s="183">
        <f t="shared" si="189"/>
        <v>0</v>
      </c>
      <c r="W285" s="183">
        <f t="shared" si="189"/>
        <v>0</v>
      </c>
      <c r="X285" s="183">
        <f t="shared" si="189"/>
        <v>0</v>
      </c>
      <c r="Y285" s="183">
        <f t="shared" si="189"/>
        <v>0</v>
      </c>
      <c r="Z285" s="183">
        <f t="shared" si="189"/>
        <v>0</v>
      </c>
      <c r="AA285" s="183">
        <f t="shared" si="189"/>
        <v>0</v>
      </c>
      <c r="AB285" s="183">
        <f t="shared" si="189"/>
        <v>0</v>
      </c>
      <c r="AC285" s="183">
        <f t="shared" si="189"/>
        <v>0</v>
      </c>
      <c r="AD285" s="183">
        <f t="shared" si="189"/>
        <v>0</v>
      </c>
      <c r="AE285" s="183">
        <f t="shared" si="189"/>
        <v>0</v>
      </c>
      <c r="AF285" s="183">
        <f t="shared" si="188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190"/>
        <v>0</v>
      </c>
      <c r="D286" s="183">
        <f t="shared" si="190"/>
        <v>0</v>
      </c>
      <c r="E286" s="183">
        <f t="shared" si="190"/>
        <v>0</v>
      </c>
      <c r="F286" s="183">
        <f t="shared" si="190"/>
        <v>0</v>
      </c>
      <c r="G286" s="183">
        <f t="shared" si="190"/>
        <v>0</v>
      </c>
      <c r="H286" s="183">
        <f t="shared" si="190"/>
        <v>0</v>
      </c>
      <c r="I286" s="183">
        <f t="shared" si="190"/>
        <v>0</v>
      </c>
      <c r="J286" s="183">
        <f t="shared" si="190"/>
        <v>0</v>
      </c>
      <c r="K286" s="183">
        <f t="shared" si="190"/>
        <v>0</v>
      </c>
      <c r="L286" s="183">
        <f t="shared" si="190"/>
        <v>0</v>
      </c>
      <c r="M286" s="183">
        <f t="shared" si="190"/>
        <v>0</v>
      </c>
      <c r="N286" s="183">
        <f t="shared" si="190"/>
        <v>0</v>
      </c>
      <c r="O286" s="183">
        <f t="shared" si="190"/>
        <v>0</v>
      </c>
      <c r="P286" s="183">
        <f t="shared" si="190"/>
        <v>0</v>
      </c>
      <c r="Q286" s="183">
        <f t="shared" si="190"/>
        <v>0</v>
      </c>
      <c r="R286" s="183">
        <f t="shared" si="189"/>
        <v>0</v>
      </c>
      <c r="S286" s="183">
        <f t="shared" si="189"/>
        <v>0</v>
      </c>
      <c r="T286" s="183">
        <f t="shared" si="189"/>
        <v>0</v>
      </c>
      <c r="U286" s="183">
        <f t="shared" si="189"/>
        <v>0</v>
      </c>
      <c r="V286" s="183">
        <f t="shared" si="189"/>
        <v>0</v>
      </c>
      <c r="W286" s="183">
        <f t="shared" si="189"/>
        <v>0</v>
      </c>
      <c r="X286" s="183">
        <f t="shared" si="189"/>
        <v>0</v>
      </c>
      <c r="Y286" s="183">
        <f t="shared" si="189"/>
        <v>0</v>
      </c>
      <c r="Z286" s="183">
        <f t="shared" si="189"/>
        <v>0</v>
      </c>
      <c r="AA286" s="183">
        <f t="shared" si="189"/>
        <v>0</v>
      </c>
      <c r="AB286" s="183">
        <f t="shared" si="189"/>
        <v>0</v>
      </c>
      <c r="AC286" s="183">
        <f t="shared" si="189"/>
        <v>0</v>
      </c>
      <c r="AD286" s="183">
        <f t="shared" si="189"/>
        <v>0</v>
      </c>
      <c r="AE286" s="183">
        <f t="shared" ref="AE286:AF301" si="191">AD286</f>
        <v>0</v>
      </c>
      <c r="AF286" s="183">
        <f t="shared" si="191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190"/>
        <v>0</v>
      </c>
      <c r="D287" s="183">
        <f t="shared" si="190"/>
        <v>0</v>
      </c>
      <c r="E287" s="183">
        <f t="shared" si="190"/>
        <v>0</v>
      </c>
      <c r="F287" s="183">
        <f t="shared" si="190"/>
        <v>0</v>
      </c>
      <c r="G287" s="183">
        <f t="shared" si="190"/>
        <v>0</v>
      </c>
      <c r="H287" s="183">
        <f t="shared" si="190"/>
        <v>0</v>
      </c>
      <c r="I287" s="183">
        <f t="shared" si="190"/>
        <v>0</v>
      </c>
      <c r="J287" s="183">
        <f t="shared" si="190"/>
        <v>0</v>
      </c>
      <c r="K287" s="183">
        <f t="shared" si="190"/>
        <v>0</v>
      </c>
      <c r="L287" s="183">
        <f t="shared" si="190"/>
        <v>0</v>
      </c>
      <c r="M287" s="183">
        <f t="shared" si="190"/>
        <v>0</v>
      </c>
      <c r="N287" s="183">
        <f t="shared" si="190"/>
        <v>0</v>
      </c>
      <c r="O287" s="183">
        <f t="shared" si="190"/>
        <v>0</v>
      </c>
      <c r="P287" s="183">
        <f t="shared" si="190"/>
        <v>0</v>
      </c>
      <c r="Q287" s="183">
        <f t="shared" si="190"/>
        <v>0</v>
      </c>
      <c r="R287" s="183">
        <f t="shared" si="190"/>
        <v>0</v>
      </c>
      <c r="S287" s="183">
        <f t="shared" si="189"/>
        <v>0</v>
      </c>
      <c r="T287" s="183">
        <f t="shared" si="189"/>
        <v>0</v>
      </c>
      <c r="U287" s="183">
        <f t="shared" si="189"/>
        <v>0</v>
      </c>
      <c r="V287" s="183">
        <f t="shared" si="189"/>
        <v>0</v>
      </c>
      <c r="W287" s="183">
        <f t="shared" si="189"/>
        <v>0</v>
      </c>
      <c r="X287" s="183">
        <f t="shared" si="189"/>
        <v>0</v>
      </c>
      <c r="Y287" s="183">
        <f t="shared" si="189"/>
        <v>0</v>
      </c>
      <c r="Z287" s="183">
        <f t="shared" si="189"/>
        <v>0</v>
      </c>
      <c r="AA287" s="183">
        <f t="shared" si="189"/>
        <v>0</v>
      </c>
      <c r="AB287" s="183">
        <f t="shared" si="189"/>
        <v>0</v>
      </c>
      <c r="AC287" s="183">
        <f t="shared" si="189"/>
        <v>0</v>
      </c>
      <c r="AD287" s="183">
        <f t="shared" si="189"/>
        <v>0</v>
      </c>
      <c r="AE287" s="183">
        <f t="shared" si="191"/>
        <v>0</v>
      </c>
      <c r="AF287" s="183">
        <f t="shared" si="191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190"/>
        <v>0</v>
      </c>
      <c r="D288" s="183">
        <f t="shared" si="190"/>
        <v>0</v>
      </c>
      <c r="E288" s="183">
        <f t="shared" si="190"/>
        <v>0</v>
      </c>
      <c r="F288" s="183">
        <f t="shared" si="190"/>
        <v>0</v>
      </c>
      <c r="G288" s="183">
        <f t="shared" si="190"/>
        <v>0</v>
      </c>
      <c r="H288" s="183">
        <f t="shared" si="190"/>
        <v>0</v>
      </c>
      <c r="I288" s="183">
        <f t="shared" si="190"/>
        <v>0</v>
      </c>
      <c r="J288" s="183">
        <f t="shared" si="190"/>
        <v>0</v>
      </c>
      <c r="K288" s="183">
        <f t="shared" si="190"/>
        <v>0</v>
      </c>
      <c r="L288" s="183">
        <f t="shared" si="190"/>
        <v>0</v>
      </c>
      <c r="M288" s="183">
        <f t="shared" si="190"/>
        <v>0</v>
      </c>
      <c r="N288" s="183">
        <f t="shared" si="190"/>
        <v>0</v>
      </c>
      <c r="O288" s="183">
        <f t="shared" si="190"/>
        <v>0</v>
      </c>
      <c r="P288" s="183">
        <f t="shared" si="190"/>
        <v>0</v>
      </c>
      <c r="Q288" s="183">
        <f t="shared" si="190"/>
        <v>0</v>
      </c>
      <c r="R288" s="183">
        <f t="shared" si="190"/>
        <v>0</v>
      </c>
      <c r="S288" s="183">
        <f t="shared" ref="S288:AF303" si="192">R288</f>
        <v>0</v>
      </c>
      <c r="T288" s="183">
        <f t="shared" si="192"/>
        <v>0</v>
      </c>
      <c r="U288" s="183">
        <f t="shared" si="192"/>
        <v>0</v>
      </c>
      <c r="V288" s="183">
        <f t="shared" si="192"/>
        <v>0</v>
      </c>
      <c r="W288" s="183">
        <f t="shared" si="192"/>
        <v>0</v>
      </c>
      <c r="X288" s="183">
        <f t="shared" si="192"/>
        <v>0</v>
      </c>
      <c r="Y288" s="183">
        <f t="shared" si="192"/>
        <v>0</v>
      </c>
      <c r="Z288" s="183">
        <f t="shared" si="192"/>
        <v>0</v>
      </c>
      <c r="AA288" s="183">
        <f t="shared" si="192"/>
        <v>0</v>
      </c>
      <c r="AB288" s="183">
        <f t="shared" si="192"/>
        <v>0</v>
      </c>
      <c r="AC288" s="183">
        <f t="shared" si="192"/>
        <v>0</v>
      </c>
      <c r="AD288" s="183">
        <f t="shared" si="192"/>
        <v>0</v>
      </c>
      <c r="AE288" s="183">
        <f t="shared" si="192"/>
        <v>0</v>
      </c>
      <c r="AF288" s="183">
        <f t="shared" si="191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193">B289</f>
        <v>0</v>
      </c>
      <c r="D289" s="183">
        <f t="shared" si="193"/>
        <v>0</v>
      </c>
      <c r="E289" s="183">
        <f t="shared" si="193"/>
        <v>0</v>
      </c>
      <c r="F289" s="183">
        <f t="shared" si="193"/>
        <v>0</v>
      </c>
      <c r="G289" s="183">
        <f t="shared" si="193"/>
        <v>0</v>
      </c>
      <c r="H289" s="183">
        <f t="shared" si="193"/>
        <v>0</v>
      </c>
      <c r="I289" s="183">
        <f t="shared" si="193"/>
        <v>0</v>
      </c>
      <c r="J289" s="183">
        <f t="shared" si="193"/>
        <v>0</v>
      </c>
      <c r="K289" s="183">
        <f t="shared" si="193"/>
        <v>0</v>
      </c>
      <c r="L289" s="183">
        <f t="shared" si="193"/>
        <v>0</v>
      </c>
      <c r="M289" s="183">
        <f t="shared" si="193"/>
        <v>0</v>
      </c>
      <c r="N289" s="183">
        <f t="shared" si="193"/>
        <v>0</v>
      </c>
      <c r="O289" s="183">
        <f t="shared" si="193"/>
        <v>0</v>
      </c>
      <c r="P289" s="183">
        <f t="shared" si="193"/>
        <v>0</v>
      </c>
      <c r="Q289" s="183">
        <f t="shared" si="193"/>
        <v>0</v>
      </c>
      <c r="R289" s="183">
        <f t="shared" si="193"/>
        <v>0</v>
      </c>
      <c r="S289" s="183">
        <f t="shared" si="192"/>
        <v>0</v>
      </c>
      <c r="T289" s="183">
        <f t="shared" si="192"/>
        <v>0</v>
      </c>
      <c r="U289" s="183">
        <f t="shared" si="192"/>
        <v>0</v>
      </c>
      <c r="V289" s="183">
        <f t="shared" si="192"/>
        <v>0</v>
      </c>
      <c r="W289" s="183">
        <f t="shared" si="192"/>
        <v>0</v>
      </c>
      <c r="X289" s="183">
        <f t="shared" si="192"/>
        <v>0</v>
      </c>
      <c r="Y289" s="183">
        <f t="shared" si="192"/>
        <v>0</v>
      </c>
      <c r="Z289" s="183">
        <f t="shared" si="192"/>
        <v>0</v>
      </c>
      <c r="AA289" s="183">
        <f t="shared" si="192"/>
        <v>0</v>
      </c>
      <c r="AB289" s="183">
        <f t="shared" si="192"/>
        <v>0</v>
      </c>
      <c r="AC289" s="183">
        <f t="shared" si="192"/>
        <v>0</v>
      </c>
      <c r="AD289" s="183">
        <f t="shared" si="192"/>
        <v>0</v>
      </c>
      <c r="AE289" s="183">
        <f t="shared" si="192"/>
        <v>0</v>
      </c>
      <c r="AF289" s="183">
        <f t="shared" si="191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193"/>
        <v>0</v>
      </c>
      <c r="D290" s="183">
        <f t="shared" si="193"/>
        <v>0</v>
      </c>
      <c r="E290" s="183">
        <f t="shared" si="193"/>
        <v>0</v>
      </c>
      <c r="F290" s="183">
        <f t="shared" si="193"/>
        <v>0</v>
      </c>
      <c r="G290" s="183">
        <f t="shared" si="193"/>
        <v>0</v>
      </c>
      <c r="H290" s="183">
        <f t="shared" si="193"/>
        <v>0</v>
      </c>
      <c r="I290" s="183">
        <f t="shared" si="193"/>
        <v>0</v>
      </c>
      <c r="J290" s="183">
        <f t="shared" si="193"/>
        <v>0</v>
      </c>
      <c r="K290" s="183">
        <f t="shared" si="193"/>
        <v>0</v>
      </c>
      <c r="L290" s="183">
        <f t="shared" si="193"/>
        <v>0</v>
      </c>
      <c r="M290" s="183">
        <f t="shared" si="193"/>
        <v>0</v>
      </c>
      <c r="N290" s="183">
        <f t="shared" si="193"/>
        <v>0</v>
      </c>
      <c r="O290" s="183">
        <f t="shared" si="193"/>
        <v>0</v>
      </c>
      <c r="P290" s="183">
        <f t="shared" si="193"/>
        <v>0</v>
      </c>
      <c r="Q290" s="183">
        <f t="shared" si="193"/>
        <v>0</v>
      </c>
      <c r="R290" s="183">
        <f t="shared" si="193"/>
        <v>0</v>
      </c>
      <c r="S290" s="183">
        <f t="shared" si="192"/>
        <v>0</v>
      </c>
      <c r="T290" s="183">
        <f t="shared" si="192"/>
        <v>0</v>
      </c>
      <c r="U290" s="183">
        <f t="shared" si="192"/>
        <v>0</v>
      </c>
      <c r="V290" s="183">
        <f t="shared" si="192"/>
        <v>0</v>
      </c>
      <c r="W290" s="183">
        <f t="shared" si="192"/>
        <v>0</v>
      </c>
      <c r="X290" s="183">
        <f t="shared" si="192"/>
        <v>0</v>
      </c>
      <c r="Y290" s="183">
        <f t="shared" si="192"/>
        <v>0</v>
      </c>
      <c r="Z290" s="183">
        <f t="shared" si="192"/>
        <v>0</v>
      </c>
      <c r="AA290" s="183">
        <f t="shared" si="192"/>
        <v>0</v>
      </c>
      <c r="AB290" s="183">
        <f t="shared" si="192"/>
        <v>0</v>
      </c>
      <c r="AC290" s="183">
        <f t="shared" si="192"/>
        <v>0</v>
      </c>
      <c r="AD290" s="183">
        <f t="shared" si="192"/>
        <v>0</v>
      </c>
      <c r="AE290" s="183">
        <f t="shared" si="192"/>
        <v>0</v>
      </c>
      <c r="AF290" s="183">
        <f t="shared" si="191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193"/>
        <v>0</v>
      </c>
      <c r="D291" s="183">
        <f t="shared" si="193"/>
        <v>0</v>
      </c>
      <c r="E291" s="183">
        <f t="shared" si="193"/>
        <v>0</v>
      </c>
      <c r="F291" s="183">
        <f t="shared" si="193"/>
        <v>0</v>
      </c>
      <c r="G291" s="183">
        <f t="shared" si="193"/>
        <v>0</v>
      </c>
      <c r="H291" s="183">
        <f t="shared" si="193"/>
        <v>0</v>
      </c>
      <c r="I291" s="183">
        <f t="shared" si="193"/>
        <v>0</v>
      </c>
      <c r="J291" s="183">
        <f t="shared" si="193"/>
        <v>0</v>
      </c>
      <c r="K291" s="183">
        <f t="shared" si="193"/>
        <v>0</v>
      </c>
      <c r="L291" s="183">
        <f t="shared" si="193"/>
        <v>0</v>
      </c>
      <c r="M291" s="183">
        <f t="shared" si="193"/>
        <v>0</v>
      </c>
      <c r="N291" s="183">
        <f t="shared" si="193"/>
        <v>0</v>
      </c>
      <c r="O291" s="183">
        <f t="shared" si="193"/>
        <v>0</v>
      </c>
      <c r="P291" s="183">
        <f t="shared" si="193"/>
        <v>0</v>
      </c>
      <c r="Q291" s="183">
        <f t="shared" si="193"/>
        <v>0</v>
      </c>
      <c r="R291" s="183">
        <f t="shared" si="193"/>
        <v>0</v>
      </c>
      <c r="S291" s="183">
        <f t="shared" si="192"/>
        <v>0</v>
      </c>
      <c r="T291" s="183">
        <f t="shared" si="192"/>
        <v>0</v>
      </c>
      <c r="U291" s="183">
        <f t="shared" si="192"/>
        <v>0</v>
      </c>
      <c r="V291" s="183">
        <f t="shared" si="192"/>
        <v>0</v>
      </c>
      <c r="W291" s="183">
        <f t="shared" si="192"/>
        <v>0</v>
      </c>
      <c r="X291" s="183">
        <f t="shared" si="192"/>
        <v>0</v>
      </c>
      <c r="Y291" s="183">
        <f t="shared" si="192"/>
        <v>0</v>
      </c>
      <c r="Z291" s="183">
        <f t="shared" si="192"/>
        <v>0</v>
      </c>
      <c r="AA291" s="183">
        <f t="shared" si="192"/>
        <v>0</v>
      </c>
      <c r="AB291" s="183">
        <f t="shared" si="192"/>
        <v>0</v>
      </c>
      <c r="AC291" s="183">
        <f t="shared" si="192"/>
        <v>0</v>
      </c>
      <c r="AD291" s="183">
        <f t="shared" si="192"/>
        <v>0</v>
      </c>
      <c r="AE291" s="183">
        <f t="shared" si="192"/>
        <v>0</v>
      </c>
      <c r="AF291" s="183">
        <f t="shared" si="191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193"/>
        <v>0</v>
      </c>
      <c r="D292" s="183">
        <f t="shared" si="193"/>
        <v>0</v>
      </c>
      <c r="E292" s="183">
        <f t="shared" si="193"/>
        <v>0</v>
      </c>
      <c r="F292" s="183">
        <f t="shared" si="193"/>
        <v>0</v>
      </c>
      <c r="G292" s="183">
        <f t="shared" si="193"/>
        <v>0</v>
      </c>
      <c r="H292" s="183">
        <f t="shared" si="193"/>
        <v>0</v>
      </c>
      <c r="I292" s="183">
        <f t="shared" si="193"/>
        <v>0</v>
      </c>
      <c r="J292" s="183">
        <f t="shared" si="193"/>
        <v>0</v>
      </c>
      <c r="K292" s="183">
        <f t="shared" si="193"/>
        <v>0</v>
      </c>
      <c r="L292" s="183">
        <f t="shared" si="193"/>
        <v>0</v>
      </c>
      <c r="M292" s="183">
        <f t="shared" si="193"/>
        <v>0</v>
      </c>
      <c r="N292" s="183">
        <f t="shared" si="193"/>
        <v>0</v>
      </c>
      <c r="O292" s="183">
        <f t="shared" si="193"/>
        <v>0</v>
      </c>
      <c r="P292" s="183">
        <f t="shared" si="193"/>
        <v>0</v>
      </c>
      <c r="Q292" s="183">
        <f t="shared" si="193"/>
        <v>0</v>
      </c>
      <c r="R292" s="183">
        <f t="shared" si="193"/>
        <v>0</v>
      </c>
      <c r="S292" s="183">
        <f t="shared" si="192"/>
        <v>0</v>
      </c>
      <c r="T292" s="183">
        <f t="shared" si="192"/>
        <v>0</v>
      </c>
      <c r="U292" s="183">
        <f t="shared" si="192"/>
        <v>0</v>
      </c>
      <c r="V292" s="183">
        <f t="shared" si="192"/>
        <v>0</v>
      </c>
      <c r="W292" s="183">
        <f t="shared" si="192"/>
        <v>0</v>
      </c>
      <c r="X292" s="183">
        <f t="shared" si="192"/>
        <v>0</v>
      </c>
      <c r="Y292" s="183">
        <f t="shared" si="192"/>
        <v>0</v>
      </c>
      <c r="Z292" s="183">
        <f t="shared" si="192"/>
        <v>0</v>
      </c>
      <c r="AA292" s="183">
        <f t="shared" si="192"/>
        <v>0</v>
      </c>
      <c r="AB292" s="183">
        <f t="shared" si="192"/>
        <v>0</v>
      </c>
      <c r="AC292" s="183">
        <f t="shared" si="192"/>
        <v>0</v>
      </c>
      <c r="AD292" s="183">
        <f t="shared" si="192"/>
        <v>0</v>
      </c>
      <c r="AE292" s="183">
        <f t="shared" si="192"/>
        <v>0</v>
      </c>
      <c r="AF292" s="183">
        <f t="shared" si="191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193"/>
        <v>0</v>
      </c>
      <c r="D293" s="183">
        <f t="shared" si="193"/>
        <v>0</v>
      </c>
      <c r="E293" s="183">
        <f t="shared" si="193"/>
        <v>0</v>
      </c>
      <c r="F293" s="183">
        <f t="shared" si="193"/>
        <v>0</v>
      </c>
      <c r="G293" s="183">
        <f t="shared" si="193"/>
        <v>0</v>
      </c>
      <c r="H293" s="183">
        <f t="shared" si="193"/>
        <v>0</v>
      </c>
      <c r="I293" s="183">
        <f t="shared" si="193"/>
        <v>0</v>
      </c>
      <c r="J293" s="183">
        <f t="shared" si="193"/>
        <v>0</v>
      </c>
      <c r="K293" s="183">
        <f t="shared" si="193"/>
        <v>0</v>
      </c>
      <c r="L293" s="183">
        <f t="shared" si="193"/>
        <v>0</v>
      </c>
      <c r="M293" s="183">
        <f t="shared" si="193"/>
        <v>0</v>
      </c>
      <c r="N293" s="183">
        <f t="shared" si="193"/>
        <v>0</v>
      </c>
      <c r="O293" s="183">
        <f t="shared" si="193"/>
        <v>0</v>
      </c>
      <c r="P293" s="183">
        <f t="shared" si="193"/>
        <v>0</v>
      </c>
      <c r="Q293" s="183">
        <f t="shared" si="193"/>
        <v>0</v>
      </c>
      <c r="R293" s="183">
        <f t="shared" si="193"/>
        <v>0</v>
      </c>
      <c r="S293" s="183">
        <f t="shared" si="192"/>
        <v>0</v>
      </c>
      <c r="T293" s="183">
        <f t="shared" si="192"/>
        <v>0</v>
      </c>
      <c r="U293" s="183">
        <f t="shared" si="192"/>
        <v>0</v>
      </c>
      <c r="V293" s="183">
        <f t="shared" si="192"/>
        <v>0</v>
      </c>
      <c r="W293" s="183">
        <f t="shared" si="192"/>
        <v>0</v>
      </c>
      <c r="X293" s="183">
        <f t="shared" si="192"/>
        <v>0</v>
      </c>
      <c r="Y293" s="183">
        <f t="shared" si="192"/>
        <v>0</v>
      </c>
      <c r="Z293" s="183">
        <f t="shared" si="192"/>
        <v>0</v>
      </c>
      <c r="AA293" s="183">
        <f t="shared" si="192"/>
        <v>0</v>
      </c>
      <c r="AB293" s="183">
        <f t="shared" si="192"/>
        <v>0</v>
      </c>
      <c r="AC293" s="183">
        <f t="shared" si="192"/>
        <v>0</v>
      </c>
      <c r="AD293" s="183">
        <f t="shared" si="192"/>
        <v>0</v>
      </c>
      <c r="AE293" s="183">
        <f t="shared" si="192"/>
        <v>0</v>
      </c>
      <c r="AF293" s="183">
        <f t="shared" si="191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193"/>
        <v>0</v>
      </c>
      <c r="D294" s="183">
        <f t="shared" si="193"/>
        <v>0</v>
      </c>
      <c r="E294" s="183">
        <f t="shared" si="193"/>
        <v>0</v>
      </c>
      <c r="F294" s="183">
        <f t="shared" si="193"/>
        <v>0</v>
      </c>
      <c r="G294" s="183">
        <f t="shared" si="193"/>
        <v>0</v>
      </c>
      <c r="H294" s="183">
        <f t="shared" si="193"/>
        <v>0</v>
      </c>
      <c r="I294" s="183">
        <f t="shared" si="193"/>
        <v>0</v>
      </c>
      <c r="J294" s="183">
        <f t="shared" si="193"/>
        <v>0</v>
      </c>
      <c r="K294" s="183">
        <f t="shared" si="193"/>
        <v>0</v>
      </c>
      <c r="L294" s="183">
        <f t="shared" si="193"/>
        <v>0</v>
      </c>
      <c r="M294" s="183">
        <f t="shared" si="193"/>
        <v>0</v>
      </c>
      <c r="N294" s="183">
        <f t="shared" si="193"/>
        <v>0</v>
      </c>
      <c r="O294" s="183">
        <f t="shared" si="193"/>
        <v>0</v>
      </c>
      <c r="P294" s="183">
        <f t="shared" si="193"/>
        <v>0</v>
      </c>
      <c r="Q294" s="183">
        <f t="shared" si="193"/>
        <v>0</v>
      </c>
      <c r="R294" s="183">
        <f t="shared" si="193"/>
        <v>0</v>
      </c>
      <c r="S294" s="183">
        <f t="shared" si="192"/>
        <v>0</v>
      </c>
      <c r="T294" s="183">
        <f t="shared" si="192"/>
        <v>0</v>
      </c>
      <c r="U294" s="183">
        <f t="shared" si="192"/>
        <v>0</v>
      </c>
      <c r="V294" s="183">
        <f t="shared" si="192"/>
        <v>0</v>
      </c>
      <c r="W294" s="183">
        <f t="shared" si="192"/>
        <v>0</v>
      </c>
      <c r="X294" s="183">
        <f t="shared" si="192"/>
        <v>0</v>
      </c>
      <c r="Y294" s="183">
        <f t="shared" si="192"/>
        <v>0</v>
      </c>
      <c r="Z294" s="183">
        <f t="shared" si="192"/>
        <v>0</v>
      </c>
      <c r="AA294" s="183">
        <f t="shared" si="192"/>
        <v>0</v>
      </c>
      <c r="AB294" s="183">
        <f t="shared" si="192"/>
        <v>0</v>
      </c>
      <c r="AC294" s="183">
        <f t="shared" si="192"/>
        <v>0</v>
      </c>
      <c r="AD294" s="183">
        <f t="shared" si="192"/>
        <v>0</v>
      </c>
      <c r="AE294" s="183">
        <f t="shared" si="192"/>
        <v>0</v>
      </c>
      <c r="AF294" s="183">
        <f t="shared" si="191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193"/>
        <v>0</v>
      </c>
      <c r="D295" s="183">
        <f t="shared" si="193"/>
        <v>0</v>
      </c>
      <c r="E295" s="183">
        <f t="shared" si="193"/>
        <v>0</v>
      </c>
      <c r="F295" s="183">
        <f t="shared" si="193"/>
        <v>0</v>
      </c>
      <c r="G295" s="183">
        <f t="shared" si="193"/>
        <v>0</v>
      </c>
      <c r="H295" s="183">
        <f t="shared" si="193"/>
        <v>0</v>
      </c>
      <c r="I295" s="183">
        <f t="shared" si="193"/>
        <v>0</v>
      </c>
      <c r="J295" s="183">
        <f t="shared" si="193"/>
        <v>0</v>
      </c>
      <c r="K295" s="183">
        <f t="shared" si="193"/>
        <v>0</v>
      </c>
      <c r="L295" s="183">
        <f t="shared" si="193"/>
        <v>0</v>
      </c>
      <c r="M295" s="183">
        <f t="shared" si="193"/>
        <v>0</v>
      </c>
      <c r="N295" s="183">
        <f t="shared" si="193"/>
        <v>0</v>
      </c>
      <c r="O295" s="183">
        <f t="shared" si="193"/>
        <v>0</v>
      </c>
      <c r="P295" s="183">
        <f t="shared" si="193"/>
        <v>0</v>
      </c>
      <c r="Q295" s="183">
        <f t="shared" si="193"/>
        <v>0</v>
      </c>
      <c r="R295" s="183">
        <f t="shared" si="193"/>
        <v>0</v>
      </c>
      <c r="S295" s="183">
        <f t="shared" si="192"/>
        <v>0</v>
      </c>
      <c r="T295" s="183">
        <f t="shared" si="192"/>
        <v>0</v>
      </c>
      <c r="U295" s="183">
        <f t="shared" si="192"/>
        <v>0</v>
      </c>
      <c r="V295" s="183">
        <f t="shared" si="192"/>
        <v>0</v>
      </c>
      <c r="W295" s="183">
        <f t="shared" si="192"/>
        <v>0</v>
      </c>
      <c r="X295" s="183">
        <f t="shared" si="192"/>
        <v>0</v>
      </c>
      <c r="Y295" s="183">
        <f t="shared" si="192"/>
        <v>0</v>
      </c>
      <c r="Z295" s="183">
        <f t="shared" si="192"/>
        <v>0</v>
      </c>
      <c r="AA295" s="183">
        <f t="shared" si="192"/>
        <v>0</v>
      </c>
      <c r="AB295" s="183">
        <f t="shared" si="192"/>
        <v>0</v>
      </c>
      <c r="AC295" s="183">
        <f t="shared" si="192"/>
        <v>0</v>
      </c>
      <c r="AD295" s="183">
        <f t="shared" si="192"/>
        <v>0</v>
      </c>
      <c r="AE295" s="183">
        <f t="shared" si="192"/>
        <v>0</v>
      </c>
      <c r="AF295" s="183">
        <f t="shared" si="191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193"/>
        <v>0</v>
      </c>
      <c r="D296" s="183">
        <f t="shared" si="193"/>
        <v>0</v>
      </c>
      <c r="E296" s="183">
        <f t="shared" si="193"/>
        <v>0</v>
      </c>
      <c r="F296" s="183">
        <f t="shared" si="193"/>
        <v>0</v>
      </c>
      <c r="G296" s="183">
        <f t="shared" si="193"/>
        <v>0</v>
      </c>
      <c r="H296" s="183">
        <f t="shared" si="193"/>
        <v>0</v>
      </c>
      <c r="I296" s="183">
        <f t="shared" si="193"/>
        <v>0</v>
      </c>
      <c r="J296" s="183">
        <f t="shared" si="193"/>
        <v>0</v>
      </c>
      <c r="K296" s="183">
        <f t="shared" si="193"/>
        <v>0</v>
      </c>
      <c r="L296" s="183">
        <f t="shared" si="193"/>
        <v>0</v>
      </c>
      <c r="M296" s="183">
        <f t="shared" si="193"/>
        <v>0</v>
      </c>
      <c r="N296" s="183">
        <f t="shared" si="193"/>
        <v>0</v>
      </c>
      <c r="O296" s="183">
        <f t="shared" si="193"/>
        <v>0</v>
      </c>
      <c r="P296" s="183">
        <f t="shared" si="193"/>
        <v>0</v>
      </c>
      <c r="Q296" s="183">
        <f t="shared" si="193"/>
        <v>0</v>
      </c>
      <c r="R296" s="183">
        <f t="shared" si="193"/>
        <v>0</v>
      </c>
      <c r="S296" s="183">
        <f t="shared" si="192"/>
        <v>0</v>
      </c>
      <c r="T296" s="183">
        <f t="shared" si="192"/>
        <v>0</v>
      </c>
      <c r="U296" s="183">
        <f t="shared" si="192"/>
        <v>0</v>
      </c>
      <c r="V296" s="183">
        <f t="shared" si="192"/>
        <v>0</v>
      </c>
      <c r="W296" s="183">
        <f t="shared" si="192"/>
        <v>0</v>
      </c>
      <c r="X296" s="183">
        <f t="shared" si="192"/>
        <v>0</v>
      </c>
      <c r="Y296" s="183">
        <f t="shared" si="192"/>
        <v>0</v>
      </c>
      <c r="Z296" s="183">
        <f t="shared" si="192"/>
        <v>0</v>
      </c>
      <c r="AA296" s="183">
        <f t="shared" si="192"/>
        <v>0</v>
      </c>
      <c r="AB296" s="183">
        <f t="shared" si="192"/>
        <v>0</v>
      </c>
      <c r="AC296" s="183">
        <f t="shared" si="192"/>
        <v>0</v>
      </c>
      <c r="AD296" s="183">
        <f t="shared" si="192"/>
        <v>0</v>
      </c>
      <c r="AE296" s="183">
        <f t="shared" si="192"/>
        <v>0</v>
      </c>
      <c r="AF296" s="183">
        <f t="shared" si="191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193"/>
        <v>0</v>
      </c>
      <c r="D297" s="183">
        <f t="shared" si="193"/>
        <v>0</v>
      </c>
      <c r="E297" s="183">
        <f t="shared" si="193"/>
        <v>0</v>
      </c>
      <c r="F297" s="183">
        <f t="shared" si="193"/>
        <v>0</v>
      </c>
      <c r="G297" s="183">
        <f t="shared" si="193"/>
        <v>0</v>
      </c>
      <c r="H297" s="183">
        <f t="shared" si="193"/>
        <v>0</v>
      </c>
      <c r="I297" s="183">
        <f t="shared" si="193"/>
        <v>0</v>
      </c>
      <c r="J297" s="183">
        <f t="shared" si="193"/>
        <v>0</v>
      </c>
      <c r="K297" s="183">
        <f t="shared" si="193"/>
        <v>0</v>
      </c>
      <c r="L297" s="183">
        <f t="shared" si="193"/>
        <v>0</v>
      </c>
      <c r="M297" s="183">
        <f t="shared" si="193"/>
        <v>0</v>
      </c>
      <c r="N297" s="183">
        <f t="shared" si="193"/>
        <v>0</v>
      </c>
      <c r="O297" s="183">
        <f t="shared" si="193"/>
        <v>0</v>
      </c>
      <c r="P297" s="183">
        <f t="shared" si="193"/>
        <v>0</v>
      </c>
      <c r="Q297" s="183">
        <f t="shared" si="193"/>
        <v>0</v>
      </c>
      <c r="R297" s="183">
        <f t="shared" si="193"/>
        <v>0</v>
      </c>
      <c r="S297" s="183">
        <f t="shared" si="192"/>
        <v>0</v>
      </c>
      <c r="T297" s="183">
        <f t="shared" si="192"/>
        <v>0</v>
      </c>
      <c r="U297" s="183">
        <f t="shared" si="192"/>
        <v>0</v>
      </c>
      <c r="V297" s="183">
        <f t="shared" si="192"/>
        <v>0</v>
      </c>
      <c r="W297" s="183">
        <f t="shared" si="192"/>
        <v>0</v>
      </c>
      <c r="X297" s="183">
        <f t="shared" si="192"/>
        <v>0</v>
      </c>
      <c r="Y297" s="183">
        <f t="shared" si="192"/>
        <v>0</v>
      </c>
      <c r="Z297" s="183">
        <f t="shared" si="192"/>
        <v>0</v>
      </c>
      <c r="AA297" s="183">
        <f t="shared" si="192"/>
        <v>0</v>
      </c>
      <c r="AB297" s="183">
        <f t="shared" si="192"/>
        <v>0</v>
      </c>
      <c r="AC297" s="183">
        <f t="shared" si="192"/>
        <v>0</v>
      </c>
      <c r="AD297" s="183">
        <f t="shared" si="192"/>
        <v>0</v>
      </c>
      <c r="AE297" s="183">
        <f t="shared" si="192"/>
        <v>0</v>
      </c>
      <c r="AF297" s="183">
        <f t="shared" si="191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193"/>
        <v>0</v>
      </c>
      <c r="D298" s="183">
        <f t="shared" si="193"/>
        <v>0</v>
      </c>
      <c r="E298" s="183">
        <f t="shared" si="193"/>
        <v>0</v>
      </c>
      <c r="F298" s="183">
        <f t="shared" si="193"/>
        <v>0</v>
      </c>
      <c r="G298" s="183">
        <f t="shared" si="193"/>
        <v>0</v>
      </c>
      <c r="H298" s="183">
        <f t="shared" si="193"/>
        <v>0</v>
      </c>
      <c r="I298" s="183">
        <f t="shared" si="193"/>
        <v>0</v>
      </c>
      <c r="J298" s="183">
        <f t="shared" si="193"/>
        <v>0</v>
      </c>
      <c r="K298" s="183">
        <f t="shared" si="193"/>
        <v>0</v>
      </c>
      <c r="L298" s="183">
        <f t="shared" si="193"/>
        <v>0</v>
      </c>
      <c r="M298" s="183">
        <f t="shared" si="193"/>
        <v>0</v>
      </c>
      <c r="N298" s="183">
        <f t="shared" si="193"/>
        <v>0</v>
      </c>
      <c r="O298" s="183">
        <f t="shared" si="193"/>
        <v>0</v>
      </c>
      <c r="P298" s="183">
        <f t="shared" si="193"/>
        <v>0</v>
      </c>
      <c r="Q298" s="183">
        <f t="shared" si="193"/>
        <v>0</v>
      </c>
      <c r="R298" s="183">
        <f t="shared" si="193"/>
        <v>0</v>
      </c>
      <c r="S298" s="183">
        <f t="shared" si="192"/>
        <v>0</v>
      </c>
      <c r="T298" s="183">
        <f t="shared" si="192"/>
        <v>0</v>
      </c>
      <c r="U298" s="183">
        <f t="shared" si="192"/>
        <v>0</v>
      </c>
      <c r="V298" s="183">
        <f t="shared" si="192"/>
        <v>0</v>
      </c>
      <c r="W298" s="183">
        <f t="shared" si="192"/>
        <v>0</v>
      </c>
      <c r="X298" s="183">
        <f t="shared" si="192"/>
        <v>0</v>
      </c>
      <c r="Y298" s="183">
        <f t="shared" si="192"/>
        <v>0</v>
      </c>
      <c r="Z298" s="183">
        <f t="shared" si="192"/>
        <v>0</v>
      </c>
      <c r="AA298" s="183">
        <f t="shared" si="192"/>
        <v>0</v>
      </c>
      <c r="AB298" s="183">
        <f t="shared" si="192"/>
        <v>0</v>
      </c>
      <c r="AC298" s="183">
        <f t="shared" si="192"/>
        <v>0</v>
      </c>
      <c r="AD298" s="183">
        <f t="shared" si="192"/>
        <v>0</v>
      </c>
      <c r="AE298" s="183">
        <f t="shared" si="192"/>
        <v>0</v>
      </c>
      <c r="AF298" s="183">
        <f t="shared" si="191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193"/>
        <v>0</v>
      </c>
      <c r="D299" s="183">
        <f t="shared" si="193"/>
        <v>0</v>
      </c>
      <c r="E299" s="183">
        <f t="shared" si="193"/>
        <v>0</v>
      </c>
      <c r="F299" s="183">
        <f t="shared" si="193"/>
        <v>0</v>
      </c>
      <c r="G299" s="183">
        <f t="shared" si="193"/>
        <v>0</v>
      </c>
      <c r="H299" s="183">
        <f t="shared" si="193"/>
        <v>0</v>
      </c>
      <c r="I299" s="183">
        <f t="shared" si="193"/>
        <v>0</v>
      </c>
      <c r="J299" s="183">
        <f t="shared" si="193"/>
        <v>0</v>
      </c>
      <c r="K299" s="183">
        <f t="shared" si="193"/>
        <v>0</v>
      </c>
      <c r="L299" s="183">
        <f t="shared" si="193"/>
        <v>0</v>
      </c>
      <c r="M299" s="183">
        <f t="shared" si="193"/>
        <v>0</v>
      </c>
      <c r="N299" s="183">
        <f t="shared" si="193"/>
        <v>0</v>
      </c>
      <c r="O299" s="183">
        <f t="shared" si="193"/>
        <v>0</v>
      </c>
      <c r="P299" s="183">
        <f t="shared" si="193"/>
        <v>0</v>
      </c>
      <c r="Q299" s="183">
        <f t="shared" si="193"/>
        <v>0</v>
      </c>
      <c r="R299" s="183">
        <f t="shared" si="193"/>
        <v>0</v>
      </c>
      <c r="S299" s="183">
        <f t="shared" si="192"/>
        <v>0</v>
      </c>
      <c r="T299" s="183">
        <f t="shared" si="192"/>
        <v>0</v>
      </c>
      <c r="U299" s="183">
        <f t="shared" si="192"/>
        <v>0</v>
      </c>
      <c r="V299" s="183">
        <f t="shared" si="192"/>
        <v>0</v>
      </c>
      <c r="W299" s="183">
        <f t="shared" si="192"/>
        <v>0</v>
      </c>
      <c r="X299" s="183">
        <f t="shared" si="192"/>
        <v>0</v>
      </c>
      <c r="Y299" s="183">
        <f t="shared" si="192"/>
        <v>0</v>
      </c>
      <c r="Z299" s="183">
        <f t="shared" si="192"/>
        <v>0</v>
      </c>
      <c r="AA299" s="183">
        <f t="shared" si="192"/>
        <v>0</v>
      </c>
      <c r="AB299" s="183">
        <f t="shared" si="192"/>
        <v>0</v>
      </c>
      <c r="AC299" s="183">
        <f t="shared" si="192"/>
        <v>0</v>
      </c>
      <c r="AD299" s="183">
        <f t="shared" si="192"/>
        <v>0</v>
      </c>
      <c r="AE299" s="183">
        <f t="shared" si="192"/>
        <v>0</v>
      </c>
      <c r="AF299" s="183">
        <f t="shared" si="191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193"/>
        <v>0</v>
      </c>
      <c r="D300" s="183">
        <f t="shared" si="193"/>
        <v>0</v>
      </c>
      <c r="E300" s="183">
        <f t="shared" si="193"/>
        <v>0</v>
      </c>
      <c r="F300" s="183">
        <f t="shared" si="193"/>
        <v>0</v>
      </c>
      <c r="G300" s="183">
        <f t="shared" si="193"/>
        <v>0</v>
      </c>
      <c r="H300" s="183">
        <f t="shared" si="193"/>
        <v>0</v>
      </c>
      <c r="I300" s="183">
        <f t="shared" si="193"/>
        <v>0</v>
      </c>
      <c r="J300" s="183">
        <f t="shared" si="193"/>
        <v>0</v>
      </c>
      <c r="K300" s="183">
        <f t="shared" si="193"/>
        <v>0</v>
      </c>
      <c r="L300" s="183">
        <f t="shared" si="193"/>
        <v>0</v>
      </c>
      <c r="M300" s="183">
        <f t="shared" si="193"/>
        <v>0</v>
      </c>
      <c r="N300" s="183">
        <f t="shared" si="193"/>
        <v>0</v>
      </c>
      <c r="O300" s="183">
        <f t="shared" si="193"/>
        <v>0</v>
      </c>
      <c r="P300" s="183">
        <f t="shared" si="193"/>
        <v>0</v>
      </c>
      <c r="Q300" s="183">
        <f t="shared" si="193"/>
        <v>0</v>
      </c>
      <c r="R300" s="183">
        <f t="shared" si="193"/>
        <v>0</v>
      </c>
      <c r="S300" s="183">
        <f t="shared" si="192"/>
        <v>0</v>
      </c>
      <c r="T300" s="183">
        <f t="shared" si="192"/>
        <v>0</v>
      </c>
      <c r="U300" s="183">
        <f t="shared" si="192"/>
        <v>0</v>
      </c>
      <c r="V300" s="183">
        <f t="shared" si="192"/>
        <v>0</v>
      </c>
      <c r="W300" s="183">
        <f t="shared" si="192"/>
        <v>0</v>
      </c>
      <c r="X300" s="183">
        <f t="shared" si="192"/>
        <v>0</v>
      </c>
      <c r="Y300" s="183">
        <f t="shared" si="192"/>
        <v>0</v>
      </c>
      <c r="Z300" s="183">
        <f t="shared" si="192"/>
        <v>0</v>
      </c>
      <c r="AA300" s="183">
        <f t="shared" si="192"/>
        <v>0</v>
      </c>
      <c r="AB300" s="183">
        <f t="shared" si="192"/>
        <v>0</v>
      </c>
      <c r="AC300" s="183">
        <f t="shared" si="192"/>
        <v>0</v>
      </c>
      <c r="AD300" s="183">
        <f t="shared" si="192"/>
        <v>0</v>
      </c>
      <c r="AE300" s="183">
        <f t="shared" si="192"/>
        <v>0</v>
      </c>
      <c r="AF300" s="183">
        <f t="shared" si="191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193"/>
        <v>0</v>
      </c>
      <c r="D301" s="183">
        <f t="shared" si="193"/>
        <v>0</v>
      </c>
      <c r="E301" s="183">
        <f t="shared" si="193"/>
        <v>0</v>
      </c>
      <c r="F301" s="183">
        <f t="shared" si="193"/>
        <v>0</v>
      </c>
      <c r="G301" s="183">
        <f t="shared" si="193"/>
        <v>0</v>
      </c>
      <c r="H301" s="183">
        <f t="shared" si="193"/>
        <v>0</v>
      </c>
      <c r="I301" s="183">
        <f t="shared" si="193"/>
        <v>0</v>
      </c>
      <c r="J301" s="183">
        <f t="shared" si="193"/>
        <v>0</v>
      </c>
      <c r="K301" s="183">
        <f t="shared" si="193"/>
        <v>0</v>
      </c>
      <c r="L301" s="183">
        <f t="shared" si="193"/>
        <v>0</v>
      </c>
      <c r="M301" s="183">
        <f t="shared" si="193"/>
        <v>0</v>
      </c>
      <c r="N301" s="183">
        <f t="shared" si="193"/>
        <v>0</v>
      </c>
      <c r="O301" s="183">
        <f t="shared" si="193"/>
        <v>0</v>
      </c>
      <c r="P301" s="183">
        <f t="shared" si="193"/>
        <v>0</v>
      </c>
      <c r="Q301" s="183">
        <f t="shared" si="193"/>
        <v>0</v>
      </c>
      <c r="R301" s="183">
        <f t="shared" si="193"/>
        <v>0</v>
      </c>
      <c r="S301" s="183">
        <f t="shared" si="192"/>
        <v>0</v>
      </c>
      <c r="T301" s="183">
        <f t="shared" si="192"/>
        <v>0</v>
      </c>
      <c r="U301" s="183">
        <f t="shared" si="192"/>
        <v>0</v>
      </c>
      <c r="V301" s="183">
        <f t="shared" si="192"/>
        <v>0</v>
      </c>
      <c r="W301" s="183">
        <f t="shared" si="192"/>
        <v>0</v>
      </c>
      <c r="X301" s="183">
        <f t="shared" si="192"/>
        <v>0</v>
      </c>
      <c r="Y301" s="183">
        <f t="shared" si="192"/>
        <v>0</v>
      </c>
      <c r="Z301" s="183">
        <f t="shared" si="192"/>
        <v>0</v>
      </c>
      <c r="AA301" s="183">
        <f t="shared" si="192"/>
        <v>0</v>
      </c>
      <c r="AB301" s="183">
        <f t="shared" si="192"/>
        <v>0</v>
      </c>
      <c r="AC301" s="183">
        <f t="shared" si="192"/>
        <v>0</v>
      </c>
      <c r="AD301" s="183">
        <f t="shared" si="192"/>
        <v>0</v>
      </c>
      <c r="AE301" s="183">
        <f t="shared" si="192"/>
        <v>0</v>
      </c>
      <c r="AF301" s="183">
        <f t="shared" si="191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193"/>
        <v>0</v>
      </c>
      <c r="D302" s="183">
        <f t="shared" si="193"/>
        <v>0</v>
      </c>
      <c r="E302" s="183">
        <f t="shared" si="193"/>
        <v>0</v>
      </c>
      <c r="F302" s="183">
        <f t="shared" si="193"/>
        <v>0</v>
      </c>
      <c r="G302" s="183">
        <f t="shared" si="193"/>
        <v>0</v>
      </c>
      <c r="H302" s="183">
        <f t="shared" si="193"/>
        <v>0</v>
      </c>
      <c r="I302" s="183">
        <f t="shared" si="193"/>
        <v>0</v>
      </c>
      <c r="J302" s="183">
        <f t="shared" si="193"/>
        <v>0</v>
      </c>
      <c r="K302" s="183">
        <f t="shared" si="193"/>
        <v>0</v>
      </c>
      <c r="L302" s="183">
        <f t="shared" si="193"/>
        <v>0</v>
      </c>
      <c r="M302" s="183">
        <f t="shared" si="193"/>
        <v>0</v>
      </c>
      <c r="N302" s="183">
        <f t="shared" si="193"/>
        <v>0</v>
      </c>
      <c r="O302" s="183">
        <f t="shared" si="193"/>
        <v>0</v>
      </c>
      <c r="P302" s="183">
        <f t="shared" si="193"/>
        <v>0</v>
      </c>
      <c r="Q302" s="183">
        <f t="shared" si="193"/>
        <v>0</v>
      </c>
      <c r="R302" s="183">
        <f t="shared" si="193"/>
        <v>0</v>
      </c>
      <c r="S302" s="183">
        <f t="shared" si="192"/>
        <v>0</v>
      </c>
      <c r="T302" s="183">
        <f t="shared" si="192"/>
        <v>0</v>
      </c>
      <c r="U302" s="183">
        <f t="shared" si="192"/>
        <v>0</v>
      </c>
      <c r="V302" s="183">
        <f t="shared" si="192"/>
        <v>0</v>
      </c>
      <c r="W302" s="183">
        <f t="shared" si="192"/>
        <v>0</v>
      </c>
      <c r="X302" s="183">
        <f t="shared" si="192"/>
        <v>0</v>
      </c>
      <c r="Y302" s="183">
        <f t="shared" si="192"/>
        <v>0</v>
      </c>
      <c r="Z302" s="183">
        <f t="shared" si="192"/>
        <v>0</v>
      </c>
      <c r="AA302" s="183">
        <f t="shared" si="192"/>
        <v>0</v>
      </c>
      <c r="AB302" s="183">
        <f t="shared" si="192"/>
        <v>0</v>
      </c>
      <c r="AC302" s="183">
        <f t="shared" si="192"/>
        <v>0</v>
      </c>
      <c r="AD302" s="183">
        <f t="shared" si="192"/>
        <v>0</v>
      </c>
      <c r="AE302" s="183">
        <f t="shared" si="192"/>
        <v>0</v>
      </c>
      <c r="AF302" s="183">
        <f t="shared" ref="AF302:AF317" si="194">AE302</f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193"/>
        <v>0</v>
      </c>
      <c r="D303" s="183">
        <f t="shared" si="193"/>
        <v>0</v>
      </c>
      <c r="E303" s="183">
        <f t="shared" si="193"/>
        <v>0</v>
      </c>
      <c r="F303" s="183">
        <f t="shared" si="193"/>
        <v>0</v>
      </c>
      <c r="G303" s="183">
        <f t="shared" si="193"/>
        <v>0</v>
      </c>
      <c r="H303" s="183">
        <f t="shared" si="193"/>
        <v>0</v>
      </c>
      <c r="I303" s="183">
        <f t="shared" si="193"/>
        <v>0</v>
      </c>
      <c r="J303" s="183">
        <f t="shared" si="193"/>
        <v>0</v>
      </c>
      <c r="K303" s="183">
        <f t="shared" si="193"/>
        <v>0</v>
      </c>
      <c r="L303" s="183">
        <f t="shared" si="193"/>
        <v>0</v>
      </c>
      <c r="M303" s="183">
        <f t="shared" si="193"/>
        <v>0</v>
      </c>
      <c r="N303" s="183">
        <f t="shared" si="193"/>
        <v>0</v>
      </c>
      <c r="O303" s="183">
        <f t="shared" si="193"/>
        <v>0</v>
      </c>
      <c r="P303" s="183">
        <f t="shared" si="193"/>
        <v>0</v>
      </c>
      <c r="Q303" s="183">
        <f t="shared" si="193"/>
        <v>0</v>
      </c>
      <c r="R303" s="183">
        <f t="shared" si="193"/>
        <v>0</v>
      </c>
      <c r="S303" s="183">
        <f t="shared" si="192"/>
        <v>0</v>
      </c>
      <c r="T303" s="183">
        <f t="shared" si="192"/>
        <v>0</v>
      </c>
      <c r="U303" s="183">
        <f t="shared" si="192"/>
        <v>0</v>
      </c>
      <c r="V303" s="183">
        <f t="shared" si="192"/>
        <v>0</v>
      </c>
      <c r="W303" s="183">
        <f t="shared" si="192"/>
        <v>0</v>
      </c>
      <c r="X303" s="183">
        <f t="shared" si="192"/>
        <v>0</v>
      </c>
      <c r="Y303" s="183">
        <f t="shared" si="192"/>
        <v>0</v>
      </c>
      <c r="Z303" s="183">
        <f t="shared" si="192"/>
        <v>0</v>
      </c>
      <c r="AA303" s="183">
        <f t="shared" si="192"/>
        <v>0</v>
      </c>
      <c r="AB303" s="183">
        <f t="shared" si="192"/>
        <v>0</v>
      </c>
      <c r="AC303" s="183">
        <f t="shared" si="192"/>
        <v>0</v>
      </c>
      <c r="AD303" s="183">
        <f t="shared" si="192"/>
        <v>0</v>
      </c>
      <c r="AE303" s="183">
        <f t="shared" ref="AE303:AF318" si="195">AD303</f>
        <v>0</v>
      </c>
      <c r="AF303" s="183">
        <f t="shared" si="195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193"/>
        <v>0</v>
      </c>
      <c r="D304" s="183">
        <f t="shared" si="193"/>
        <v>0</v>
      </c>
      <c r="E304" s="183">
        <f t="shared" si="193"/>
        <v>0</v>
      </c>
      <c r="F304" s="183">
        <f t="shared" si="193"/>
        <v>0</v>
      </c>
      <c r="G304" s="183">
        <f t="shared" si="193"/>
        <v>0</v>
      </c>
      <c r="H304" s="183">
        <f t="shared" si="193"/>
        <v>0</v>
      </c>
      <c r="I304" s="183">
        <f t="shared" si="193"/>
        <v>0</v>
      </c>
      <c r="J304" s="183">
        <f t="shared" si="193"/>
        <v>0</v>
      </c>
      <c r="K304" s="183">
        <f t="shared" si="193"/>
        <v>0</v>
      </c>
      <c r="L304" s="183">
        <f t="shared" si="193"/>
        <v>0</v>
      </c>
      <c r="M304" s="183">
        <f t="shared" si="193"/>
        <v>0</v>
      </c>
      <c r="N304" s="183">
        <f t="shared" si="193"/>
        <v>0</v>
      </c>
      <c r="O304" s="183">
        <f t="shared" si="193"/>
        <v>0</v>
      </c>
      <c r="P304" s="183">
        <f t="shared" si="193"/>
        <v>0</v>
      </c>
      <c r="Q304" s="183">
        <f t="shared" si="193"/>
        <v>0</v>
      </c>
      <c r="R304" s="183">
        <f t="shared" ref="R304:AF312" si="196">Q304</f>
        <v>0</v>
      </c>
      <c r="S304" s="183">
        <f t="shared" si="196"/>
        <v>0</v>
      </c>
      <c r="T304" s="183">
        <f t="shared" si="196"/>
        <v>0</v>
      </c>
      <c r="U304" s="183">
        <f t="shared" si="196"/>
        <v>0</v>
      </c>
      <c r="V304" s="183">
        <f t="shared" si="196"/>
        <v>0</v>
      </c>
      <c r="W304" s="183">
        <f t="shared" si="196"/>
        <v>0</v>
      </c>
      <c r="X304" s="183">
        <f t="shared" si="196"/>
        <v>0</v>
      </c>
      <c r="Y304" s="183">
        <f t="shared" si="196"/>
        <v>0</v>
      </c>
      <c r="Z304" s="183">
        <f t="shared" si="196"/>
        <v>0</v>
      </c>
      <c r="AA304" s="183">
        <f t="shared" si="196"/>
        <v>0</v>
      </c>
      <c r="AB304" s="183">
        <f t="shared" si="196"/>
        <v>0</v>
      </c>
      <c r="AC304" s="183">
        <f t="shared" si="196"/>
        <v>0</v>
      </c>
      <c r="AD304" s="183">
        <f t="shared" si="196"/>
        <v>0</v>
      </c>
      <c r="AE304" s="183">
        <f t="shared" si="196"/>
        <v>0</v>
      </c>
      <c r="AF304" s="183">
        <f t="shared" si="196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3" si="197">B305</f>
        <v>0</v>
      </c>
      <c r="D305" s="183">
        <f t="shared" si="197"/>
        <v>0</v>
      </c>
      <c r="E305" s="183">
        <f t="shared" si="197"/>
        <v>0</v>
      </c>
      <c r="F305" s="183">
        <f t="shared" si="197"/>
        <v>0</v>
      </c>
      <c r="G305" s="183">
        <f t="shared" si="197"/>
        <v>0</v>
      </c>
      <c r="H305" s="183">
        <f t="shared" si="197"/>
        <v>0</v>
      </c>
      <c r="I305" s="183">
        <f t="shared" si="197"/>
        <v>0</v>
      </c>
      <c r="J305" s="183">
        <f t="shared" si="197"/>
        <v>0</v>
      </c>
      <c r="K305" s="183">
        <f t="shared" si="197"/>
        <v>0</v>
      </c>
      <c r="L305" s="183">
        <f t="shared" si="197"/>
        <v>0</v>
      </c>
      <c r="M305" s="183">
        <f t="shared" si="197"/>
        <v>0</v>
      </c>
      <c r="N305" s="183">
        <f t="shared" si="197"/>
        <v>0</v>
      </c>
      <c r="O305" s="183">
        <f t="shared" si="197"/>
        <v>0</v>
      </c>
      <c r="P305" s="183">
        <f t="shared" si="197"/>
        <v>0</v>
      </c>
      <c r="Q305" s="183">
        <f t="shared" si="197"/>
        <v>0</v>
      </c>
      <c r="R305" s="183">
        <f t="shared" si="197"/>
        <v>0</v>
      </c>
      <c r="S305" s="183">
        <f t="shared" si="196"/>
        <v>0</v>
      </c>
      <c r="T305" s="183">
        <f t="shared" si="196"/>
        <v>0</v>
      </c>
      <c r="U305" s="183">
        <f t="shared" si="196"/>
        <v>0</v>
      </c>
      <c r="V305" s="183">
        <f t="shared" si="196"/>
        <v>0</v>
      </c>
      <c r="W305" s="183">
        <f t="shared" si="196"/>
        <v>0</v>
      </c>
      <c r="X305" s="183">
        <f t="shared" si="196"/>
        <v>0</v>
      </c>
      <c r="Y305" s="183">
        <f t="shared" si="196"/>
        <v>0</v>
      </c>
      <c r="Z305" s="183">
        <f t="shared" si="196"/>
        <v>0</v>
      </c>
      <c r="AA305" s="183">
        <f t="shared" si="196"/>
        <v>0</v>
      </c>
      <c r="AB305" s="183">
        <f t="shared" si="196"/>
        <v>0</v>
      </c>
      <c r="AC305" s="183">
        <f t="shared" si="196"/>
        <v>0</v>
      </c>
      <c r="AD305" s="183">
        <f t="shared" si="196"/>
        <v>0</v>
      </c>
      <c r="AE305" s="183">
        <f t="shared" si="196"/>
        <v>0</v>
      </c>
      <c r="AF305" s="183">
        <f t="shared" si="196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197"/>
        <v>0</v>
      </c>
      <c r="D306" s="183">
        <f t="shared" si="197"/>
        <v>0</v>
      </c>
      <c r="E306" s="183">
        <f t="shared" si="197"/>
        <v>0</v>
      </c>
      <c r="F306" s="183">
        <f t="shared" si="197"/>
        <v>0</v>
      </c>
      <c r="G306" s="183">
        <f t="shared" si="197"/>
        <v>0</v>
      </c>
      <c r="H306" s="183">
        <f t="shared" si="197"/>
        <v>0</v>
      </c>
      <c r="I306" s="183">
        <f t="shared" si="197"/>
        <v>0</v>
      </c>
      <c r="J306" s="183">
        <f t="shared" si="197"/>
        <v>0</v>
      </c>
      <c r="K306" s="183">
        <f t="shared" si="197"/>
        <v>0</v>
      </c>
      <c r="L306" s="183">
        <f t="shared" si="197"/>
        <v>0</v>
      </c>
      <c r="M306" s="183">
        <f t="shared" si="197"/>
        <v>0</v>
      </c>
      <c r="N306" s="183">
        <f t="shared" si="197"/>
        <v>0</v>
      </c>
      <c r="O306" s="183">
        <f t="shared" si="197"/>
        <v>0</v>
      </c>
      <c r="P306" s="183">
        <f t="shared" si="197"/>
        <v>0</v>
      </c>
      <c r="Q306" s="183">
        <f t="shared" si="197"/>
        <v>0</v>
      </c>
      <c r="R306" s="183">
        <f t="shared" si="197"/>
        <v>0</v>
      </c>
      <c r="S306" s="183">
        <f t="shared" si="196"/>
        <v>0</v>
      </c>
      <c r="T306" s="183">
        <f t="shared" si="196"/>
        <v>0</v>
      </c>
      <c r="U306" s="183">
        <f t="shared" si="196"/>
        <v>0</v>
      </c>
      <c r="V306" s="183">
        <f t="shared" si="196"/>
        <v>0</v>
      </c>
      <c r="W306" s="183">
        <f t="shared" si="196"/>
        <v>0</v>
      </c>
      <c r="X306" s="183">
        <f t="shared" si="196"/>
        <v>0</v>
      </c>
      <c r="Y306" s="183">
        <f t="shared" si="196"/>
        <v>0</v>
      </c>
      <c r="Z306" s="183">
        <f t="shared" si="196"/>
        <v>0</v>
      </c>
      <c r="AA306" s="183">
        <f t="shared" si="196"/>
        <v>0</v>
      </c>
      <c r="AB306" s="183">
        <f t="shared" si="196"/>
        <v>0</v>
      </c>
      <c r="AC306" s="183">
        <f t="shared" si="196"/>
        <v>0</v>
      </c>
      <c r="AD306" s="183">
        <f t="shared" si="196"/>
        <v>0</v>
      </c>
      <c r="AE306" s="183">
        <f t="shared" si="196"/>
        <v>0</v>
      </c>
      <c r="AF306" s="183">
        <f t="shared" si="196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197"/>
        <v>0</v>
      </c>
      <c r="D307" s="183">
        <f t="shared" si="197"/>
        <v>0</v>
      </c>
      <c r="E307" s="183">
        <f t="shared" si="197"/>
        <v>0</v>
      </c>
      <c r="F307" s="183">
        <f t="shared" si="197"/>
        <v>0</v>
      </c>
      <c r="G307" s="183">
        <f t="shared" si="197"/>
        <v>0</v>
      </c>
      <c r="H307" s="183">
        <f t="shared" si="197"/>
        <v>0</v>
      </c>
      <c r="I307" s="183">
        <f t="shared" si="197"/>
        <v>0</v>
      </c>
      <c r="J307" s="183">
        <f t="shared" si="197"/>
        <v>0</v>
      </c>
      <c r="K307" s="183">
        <f t="shared" si="197"/>
        <v>0</v>
      </c>
      <c r="L307" s="183">
        <f t="shared" si="197"/>
        <v>0</v>
      </c>
      <c r="M307" s="183">
        <f t="shared" si="197"/>
        <v>0</v>
      </c>
      <c r="N307" s="183">
        <f t="shared" si="197"/>
        <v>0</v>
      </c>
      <c r="O307" s="183">
        <f t="shared" si="197"/>
        <v>0</v>
      </c>
      <c r="P307" s="183">
        <f t="shared" si="197"/>
        <v>0</v>
      </c>
      <c r="Q307" s="183">
        <f t="shared" si="197"/>
        <v>0</v>
      </c>
      <c r="R307" s="183">
        <f t="shared" si="197"/>
        <v>0</v>
      </c>
      <c r="S307" s="183">
        <f t="shared" si="196"/>
        <v>0</v>
      </c>
      <c r="T307" s="183">
        <f t="shared" si="196"/>
        <v>0</v>
      </c>
      <c r="U307" s="183">
        <f t="shared" si="196"/>
        <v>0</v>
      </c>
      <c r="V307" s="183">
        <f t="shared" si="196"/>
        <v>0</v>
      </c>
      <c r="W307" s="183">
        <f t="shared" si="196"/>
        <v>0</v>
      </c>
      <c r="X307" s="183">
        <f t="shared" si="196"/>
        <v>0</v>
      </c>
      <c r="Y307" s="183">
        <f t="shared" si="196"/>
        <v>0</v>
      </c>
      <c r="Z307" s="183">
        <f t="shared" si="196"/>
        <v>0</v>
      </c>
      <c r="AA307" s="183">
        <f t="shared" si="196"/>
        <v>0</v>
      </c>
      <c r="AB307" s="183">
        <f t="shared" si="196"/>
        <v>0</v>
      </c>
      <c r="AC307" s="183">
        <f t="shared" si="196"/>
        <v>0</v>
      </c>
      <c r="AD307" s="183">
        <f t="shared" si="196"/>
        <v>0</v>
      </c>
      <c r="AE307" s="183">
        <f t="shared" si="196"/>
        <v>0</v>
      </c>
      <c r="AF307" s="183">
        <f t="shared" si="196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197"/>
        <v>0</v>
      </c>
      <c r="D308" s="183">
        <f t="shared" si="197"/>
        <v>0</v>
      </c>
      <c r="E308" s="183">
        <f t="shared" si="197"/>
        <v>0</v>
      </c>
      <c r="F308" s="183">
        <f t="shared" si="197"/>
        <v>0</v>
      </c>
      <c r="G308" s="183">
        <f t="shared" si="197"/>
        <v>0</v>
      </c>
      <c r="H308" s="183">
        <f t="shared" si="197"/>
        <v>0</v>
      </c>
      <c r="I308" s="183">
        <f t="shared" si="197"/>
        <v>0</v>
      </c>
      <c r="J308" s="183">
        <f t="shared" si="197"/>
        <v>0</v>
      </c>
      <c r="K308" s="183">
        <f t="shared" si="197"/>
        <v>0</v>
      </c>
      <c r="L308" s="183">
        <f t="shared" si="197"/>
        <v>0</v>
      </c>
      <c r="M308" s="183">
        <f t="shared" si="197"/>
        <v>0</v>
      </c>
      <c r="N308" s="183">
        <f t="shared" si="197"/>
        <v>0</v>
      </c>
      <c r="O308" s="183">
        <f t="shared" si="197"/>
        <v>0</v>
      </c>
      <c r="P308" s="183">
        <f t="shared" si="197"/>
        <v>0</v>
      </c>
      <c r="Q308" s="183">
        <f t="shared" si="197"/>
        <v>0</v>
      </c>
      <c r="R308" s="183">
        <f t="shared" si="197"/>
        <v>0</v>
      </c>
      <c r="S308" s="183">
        <f t="shared" si="196"/>
        <v>0</v>
      </c>
      <c r="T308" s="183">
        <f t="shared" si="196"/>
        <v>0</v>
      </c>
      <c r="U308" s="183">
        <f t="shared" si="196"/>
        <v>0</v>
      </c>
      <c r="V308" s="183">
        <f t="shared" si="196"/>
        <v>0</v>
      </c>
      <c r="W308" s="183">
        <f t="shared" si="196"/>
        <v>0</v>
      </c>
      <c r="X308" s="183">
        <f t="shared" si="196"/>
        <v>0</v>
      </c>
      <c r="Y308" s="183">
        <f t="shared" si="196"/>
        <v>0</v>
      </c>
      <c r="Z308" s="183">
        <f t="shared" si="196"/>
        <v>0</v>
      </c>
      <c r="AA308" s="183">
        <f t="shared" si="196"/>
        <v>0</v>
      </c>
      <c r="AB308" s="183">
        <f t="shared" si="196"/>
        <v>0</v>
      </c>
      <c r="AC308" s="183">
        <f t="shared" si="196"/>
        <v>0</v>
      </c>
      <c r="AD308" s="183">
        <f t="shared" si="196"/>
        <v>0</v>
      </c>
      <c r="AE308" s="183">
        <f t="shared" si="196"/>
        <v>0</v>
      </c>
      <c r="AF308" s="183">
        <f t="shared" si="196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197"/>
        <v>0</v>
      </c>
      <c r="D309" s="183">
        <f t="shared" si="197"/>
        <v>0</v>
      </c>
      <c r="E309" s="183">
        <f t="shared" si="197"/>
        <v>0</v>
      </c>
      <c r="F309" s="183">
        <f t="shared" si="197"/>
        <v>0</v>
      </c>
      <c r="G309" s="183">
        <f t="shared" si="197"/>
        <v>0</v>
      </c>
      <c r="H309" s="183">
        <f t="shared" si="197"/>
        <v>0</v>
      </c>
      <c r="I309" s="183">
        <f t="shared" si="197"/>
        <v>0</v>
      </c>
      <c r="J309" s="183">
        <f t="shared" si="197"/>
        <v>0</v>
      </c>
      <c r="K309" s="183">
        <f t="shared" si="197"/>
        <v>0</v>
      </c>
      <c r="L309" s="183">
        <f t="shared" si="197"/>
        <v>0</v>
      </c>
      <c r="M309" s="183">
        <f t="shared" si="197"/>
        <v>0</v>
      </c>
      <c r="N309" s="183">
        <f t="shared" si="197"/>
        <v>0</v>
      </c>
      <c r="O309" s="183">
        <f t="shared" si="197"/>
        <v>0</v>
      </c>
      <c r="P309" s="183">
        <f t="shared" si="197"/>
        <v>0</v>
      </c>
      <c r="Q309" s="183">
        <f t="shared" si="197"/>
        <v>0</v>
      </c>
      <c r="R309" s="183">
        <f t="shared" si="197"/>
        <v>0</v>
      </c>
      <c r="S309" s="183">
        <f t="shared" si="196"/>
        <v>0</v>
      </c>
      <c r="T309" s="183">
        <f t="shared" si="196"/>
        <v>0</v>
      </c>
      <c r="U309" s="183">
        <f t="shared" si="196"/>
        <v>0</v>
      </c>
      <c r="V309" s="183">
        <f t="shared" si="196"/>
        <v>0</v>
      </c>
      <c r="W309" s="183">
        <f t="shared" si="196"/>
        <v>0</v>
      </c>
      <c r="X309" s="183">
        <f t="shared" si="196"/>
        <v>0</v>
      </c>
      <c r="Y309" s="183">
        <f t="shared" si="196"/>
        <v>0</v>
      </c>
      <c r="Z309" s="183">
        <f t="shared" si="196"/>
        <v>0</v>
      </c>
      <c r="AA309" s="183">
        <f t="shared" si="196"/>
        <v>0</v>
      </c>
      <c r="AB309" s="183">
        <f t="shared" si="196"/>
        <v>0</v>
      </c>
      <c r="AC309" s="183">
        <f t="shared" si="196"/>
        <v>0</v>
      </c>
      <c r="AD309" s="183">
        <f t="shared" si="196"/>
        <v>0</v>
      </c>
      <c r="AE309" s="183">
        <f t="shared" si="196"/>
        <v>0</v>
      </c>
      <c r="AF309" s="183">
        <f t="shared" si="196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197"/>
        <v>0</v>
      </c>
      <c r="D310" s="209">
        <f t="shared" si="197"/>
        <v>0</v>
      </c>
      <c r="E310" s="209">
        <f t="shared" si="197"/>
        <v>0</v>
      </c>
      <c r="F310" s="209">
        <f t="shared" si="197"/>
        <v>0</v>
      </c>
      <c r="G310" s="209">
        <f t="shared" si="197"/>
        <v>0</v>
      </c>
      <c r="H310" s="209">
        <f t="shared" si="197"/>
        <v>0</v>
      </c>
      <c r="I310" s="209">
        <f t="shared" si="197"/>
        <v>0</v>
      </c>
      <c r="J310" s="209">
        <f t="shared" si="197"/>
        <v>0</v>
      </c>
      <c r="K310" s="209">
        <f t="shared" si="197"/>
        <v>0</v>
      </c>
      <c r="L310" s="209">
        <f t="shared" si="197"/>
        <v>0</v>
      </c>
      <c r="M310" s="209">
        <f t="shared" si="197"/>
        <v>0</v>
      </c>
      <c r="N310" s="209">
        <f t="shared" si="197"/>
        <v>0</v>
      </c>
      <c r="O310" s="209">
        <f t="shared" si="197"/>
        <v>0</v>
      </c>
      <c r="P310" s="209">
        <f t="shared" si="197"/>
        <v>0</v>
      </c>
      <c r="Q310" s="209">
        <f t="shared" si="197"/>
        <v>0</v>
      </c>
      <c r="R310" s="209">
        <f t="shared" si="197"/>
        <v>0</v>
      </c>
      <c r="S310" s="209">
        <f t="shared" si="196"/>
        <v>0</v>
      </c>
      <c r="T310" s="209">
        <f t="shared" si="196"/>
        <v>0</v>
      </c>
      <c r="U310" s="209">
        <f t="shared" si="196"/>
        <v>0</v>
      </c>
      <c r="V310" s="209">
        <f t="shared" si="196"/>
        <v>0</v>
      </c>
      <c r="W310" s="209">
        <f t="shared" si="196"/>
        <v>0</v>
      </c>
      <c r="X310" s="209">
        <f t="shared" si="196"/>
        <v>0</v>
      </c>
      <c r="Y310" s="209">
        <f t="shared" si="196"/>
        <v>0</v>
      </c>
      <c r="Z310" s="209">
        <f t="shared" si="196"/>
        <v>0</v>
      </c>
      <c r="AA310" s="209">
        <f t="shared" si="196"/>
        <v>0</v>
      </c>
      <c r="AB310" s="209">
        <f t="shared" si="196"/>
        <v>0</v>
      </c>
      <c r="AC310" s="209">
        <f t="shared" si="196"/>
        <v>0</v>
      </c>
      <c r="AD310" s="209">
        <f t="shared" si="196"/>
        <v>0</v>
      </c>
      <c r="AE310" s="209">
        <f t="shared" si="196"/>
        <v>0</v>
      </c>
      <c r="AF310" s="209">
        <f t="shared" si="196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198">SUM(B180:B310)</f>
        <v>0</v>
      </c>
      <c r="C311" s="212">
        <f t="shared" si="198"/>
        <v>0</v>
      </c>
      <c r="D311" s="212">
        <f t="shared" si="198"/>
        <v>0</v>
      </c>
      <c r="E311" s="212">
        <f t="shared" si="198"/>
        <v>0</v>
      </c>
      <c r="F311" s="212">
        <f t="shared" si="198"/>
        <v>0</v>
      </c>
      <c r="G311" s="212">
        <f t="shared" si="198"/>
        <v>0</v>
      </c>
      <c r="H311" s="212">
        <f t="shared" si="198"/>
        <v>0</v>
      </c>
      <c r="I311" s="212">
        <f t="shared" si="198"/>
        <v>0</v>
      </c>
      <c r="J311" s="212">
        <f t="shared" si="198"/>
        <v>0</v>
      </c>
      <c r="K311" s="212">
        <f t="shared" si="198"/>
        <v>0</v>
      </c>
      <c r="L311" s="212">
        <f t="shared" si="198"/>
        <v>0</v>
      </c>
      <c r="M311" s="212">
        <f t="shared" si="198"/>
        <v>0</v>
      </c>
      <c r="N311" s="212">
        <f t="shared" si="198"/>
        <v>0</v>
      </c>
      <c r="O311" s="212">
        <f t="shared" si="198"/>
        <v>0</v>
      </c>
      <c r="P311" s="212">
        <f t="shared" si="198"/>
        <v>0</v>
      </c>
      <c r="Q311" s="212">
        <f t="shared" si="198"/>
        <v>0</v>
      </c>
      <c r="R311" s="212">
        <f t="shared" si="198"/>
        <v>0</v>
      </c>
      <c r="S311" s="212">
        <f t="shared" si="198"/>
        <v>0</v>
      </c>
      <c r="T311" s="212">
        <f t="shared" si="198"/>
        <v>0</v>
      </c>
      <c r="U311" s="212">
        <f t="shared" si="198"/>
        <v>0</v>
      </c>
      <c r="V311" s="212">
        <f t="shared" si="198"/>
        <v>0</v>
      </c>
      <c r="W311" s="212">
        <f t="shared" si="198"/>
        <v>0</v>
      </c>
      <c r="X311" s="212">
        <f t="shared" si="198"/>
        <v>0</v>
      </c>
      <c r="Y311" s="212">
        <f t="shared" si="198"/>
        <v>0</v>
      </c>
      <c r="Z311" s="212">
        <f t="shared" si="198"/>
        <v>0</v>
      </c>
      <c r="AA311" s="212">
        <f t="shared" si="198"/>
        <v>0</v>
      </c>
      <c r="AB311" s="212">
        <f t="shared" si="198"/>
        <v>0</v>
      </c>
      <c r="AC311" s="212">
        <f t="shared" si="198"/>
        <v>0</v>
      </c>
      <c r="AD311" s="212">
        <f t="shared" ref="AD311:AE311" si="199">SUM(AD180:AD310)</f>
        <v>0</v>
      </c>
      <c r="AE311" s="212">
        <f t="shared" si="199"/>
        <v>0</v>
      </c>
      <c r="AF311" s="212">
        <f t="shared" ref="AF311" si="200">SUM(AF180:AF310)</f>
        <v>0</v>
      </c>
      <c r="AG311" s="214">
        <f t="shared" si="198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201">B313</f>
        <v>0</v>
      </c>
      <c r="D313" s="181">
        <f t="shared" si="201"/>
        <v>0</v>
      </c>
      <c r="E313" s="181">
        <f t="shared" si="201"/>
        <v>0</v>
      </c>
      <c r="F313" s="181">
        <f t="shared" si="201"/>
        <v>0</v>
      </c>
      <c r="G313" s="181">
        <f t="shared" si="201"/>
        <v>0</v>
      </c>
      <c r="H313" s="181">
        <f t="shared" si="201"/>
        <v>0</v>
      </c>
      <c r="I313" s="181">
        <f t="shared" si="201"/>
        <v>0</v>
      </c>
      <c r="J313" s="181">
        <f t="shared" si="201"/>
        <v>0</v>
      </c>
      <c r="K313" s="181">
        <f t="shared" si="201"/>
        <v>0</v>
      </c>
      <c r="L313" s="181">
        <f t="shared" si="201"/>
        <v>0</v>
      </c>
      <c r="M313" s="181">
        <f t="shared" si="201"/>
        <v>0</v>
      </c>
      <c r="N313" s="181">
        <f t="shared" si="201"/>
        <v>0</v>
      </c>
      <c r="O313" s="181">
        <f t="shared" si="201"/>
        <v>0</v>
      </c>
      <c r="P313" s="181">
        <f t="shared" si="201"/>
        <v>0</v>
      </c>
      <c r="Q313" s="181">
        <f t="shared" si="201"/>
        <v>0</v>
      </c>
      <c r="R313" s="181">
        <f t="shared" si="201"/>
        <v>0</v>
      </c>
      <c r="S313" s="181">
        <f t="shared" ref="S313:AF334" si="202">R313</f>
        <v>0</v>
      </c>
      <c r="T313" s="181">
        <f t="shared" si="202"/>
        <v>0</v>
      </c>
      <c r="U313" s="181">
        <f t="shared" si="202"/>
        <v>0</v>
      </c>
      <c r="V313" s="181">
        <f t="shared" si="202"/>
        <v>0</v>
      </c>
      <c r="W313" s="181">
        <f t="shared" si="202"/>
        <v>0</v>
      </c>
      <c r="X313" s="181">
        <f t="shared" si="202"/>
        <v>0</v>
      </c>
      <c r="Y313" s="181">
        <f t="shared" si="202"/>
        <v>0</v>
      </c>
      <c r="Z313" s="181">
        <f t="shared" si="202"/>
        <v>0</v>
      </c>
      <c r="AA313" s="181">
        <f t="shared" si="202"/>
        <v>0</v>
      </c>
      <c r="AB313" s="181">
        <f t="shared" si="202"/>
        <v>0</v>
      </c>
      <c r="AC313" s="181">
        <f t="shared" si="202"/>
        <v>0</v>
      </c>
      <c r="AD313" s="181">
        <f t="shared" ref="AD313:AF334" si="203">AC313</f>
        <v>0</v>
      </c>
      <c r="AE313" s="181">
        <f t="shared" si="203"/>
        <v>0</v>
      </c>
      <c r="AF313" s="181">
        <f t="shared" si="203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201"/>
        <v>0</v>
      </c>
      <c r="D314" s="183">
        <f t="shared" si="201"/>
        <v>0</v>
      </c>
      <c r="E314" s="183">
        <f t="shared" si="201"/>
        <v>0</v>
      </c>
      <c r="F314" s="183">
        <f t="shared" si="201"/>
        <v>0</v>
      </c>
      <c r="G314" s="183">
        <f t="shared" si="201"/>
        <v>0</v>
      </c>
      <c r="H314" s="183">
        <f t="shared" si="201"/>
        <v>0</v>
      </c>
      <c r="I314" s="183">
        <f t="shared" si="201"/>
        <v>0</v>
      </c>
      <c r="J314" s="183">
        <f t="shared" si="201"/>
        <v>0</v>
      </c>
      <c r="K314" s="183">
        <f t="shared" si="201"/>
        <v>0</v>
      </c>
      <c r="L314" s="183">
        <f t="shared" si="201"/>
        <v>0</v>
      </c>
      <c r="M314" s="183">
        <f t="shared" si="201"/>
        <v>0</v>
      </c>
      <c r="N314" s="183">
        <f t="shared" si="201"/>
        <v>0</v>
      </c>
      <c r="O314" s="183">
        <f t="shared" si="201"/>
        <v>0</v>
      </c>
      <c r="P314" s="183">
        <f t="shared" si="201"/>
        <v>0</v>
      </c>
      <c r="Q314" s="183">
        <f t="shared" si="201"/>
        <v>0</v>
      </c>
      <c r="R314" s="183">
        <f t="shared" si="201"/>
        <v>0</v>
      </c>
      <c r="S314" s="183">
        <f t="shared" si="202"/>
        <v>0</v>
      </c>
      <c r="T314" s="183">
        <f t="shared" si="202"/>
        <v>0</v>
      </c>
      <c r="U314" s="183">
        <f t="shared" si="202"/>
        <v>0</v>
      </c>
      <c r="V314" s="183">
        <f t="shared" si="202"/>
        <v>0</v>
      </c>
      <c r="W314" s="183">
        <f t="shared" si="202"/>
        <v>0</v>
      </c>
      <c r="X314" s="183">
        <f t="shared" si="202"/>
        <v>0</v>
      </c>
      <c r="Y314" s="183">
        <f t="shared" si="202"/>
        <v>0</v>
      </c>
      <c r="Z314" s="183">
        <f t="shared" si="202"/>
        <v>0</v>
      </c>
      <c r="AA314" s="183">
        <f t="shared" si="202"/>
        <v>0</v>
      </c>
      <c r="AB314" s="183">
        <f t="shared" si="202"/>
        <v>0</v>
      </c>
      <c r="AC314" s="183">
        <f t="shared" si="202"/>
        <v>0</v>
      </c>
      <c r="AD314" s="183">
        <f t="shared" si="203"/>
        <v>0</v>
      </c>
      <c r="AE314" s="183">
        <f t="shared" si="203"/>
        <v>0</v>
      </c>
      <c r="AF314" s="183">
        <f t="shared" si="203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201"/>
        <v>0</v>
      </c>
      <c r="D315" s="183">
        <f t="shared" si="201"/>
        <v>0</v>
      </c>
      <c r="E315" s="183">
        <f t="shared" si="201"/>
        <v>0</v>
      </c>
      <c r="F315" s="183">
        <f t="shared" si="201"/>
        <v>0</v>
      </c>
      <c r="G315" s="183">
        <f t="shared" si="201"/>
        <v>0</v>
      </c>
      <c r="H315" s="183">
        <f t="shared" si="201"/>
        <v>0</v>
      </c>
      <c r="I315" s="183">
        <f t="shared" si="201"/>
        <v>0</v>
      </c>
      <c r="J315" s="183">
        <f t="shared" si="201"/>
        <v>0</v>
      </c>
      <c r="K315" s="183">
        <f t="shared" si="201"/>
        <v>0</v>
      </c>
      <c r="L315" s="183">
        <f t="shared" si="201"/>
        <v>0</v>
      </c>
      <c r="M315" s="183">
        <f t="shared" si="201"/>
        <v>0</v>
      </c>
      <c r="N315" s="183">
        <f t="shared" si="201"/>
        <v>0</v>
      </c>
      <c r="O315" s="183">
        <f t="shared" si="201"/>
        <v>0</v>
      </c>
      <c r="P315" s="183">
        <f t="shared" si="201"/>
        <v>0</v>
      </c>
      <c r="Q315" s="183">
        <f t="shared" si="201"/>
        <v>0</v>
      </c>
      <c r="R315" s="183">
        <f t="shared" si="201"/>
        <v>0</v>
      </c>
      <c r="S315" s="183">
        <f t="shared" si="202"/>
        <v>0</v>
      </c>
      <c r="T315" s="183">
        <f t="shared" si="202"/>
        <v>0</v>
      </c>
      <c r="U315" s="183">
        <f t="shared" si="202"/>
        <v>0</v>
      </c>
      <c r="V315" s="183">
        <f t="shared" si="202"/>
        <v>0</v>
      </c>
      <c r="W315" s="183">
        <f t="shared" si="202"/>
        <v>0</v>
      </c>
      <c r="X315" s="183">
        <f t="shared" si="202"/>
        <v>0</v>
      </c>
      <c r="Y315" s="183">
        <f t="shared" si="202"/>
        <v>0</v>
      </c>
      <c r="Z315" s="183">
        <f t="shared" si="202"/>
        <v>0</v>
      </c>
      <c r="AA315" s="183">
        <f t="shared" si="202"/>
        <v>0</v>
      </c>
      <c r="AB315" s="183">
        <f t="shared" si="202"/>
        <v>0</v>
      </c>
      <c r="AC315" s="183">
        <f t="shared" si="202"/>
        <v>0</v>
      </c>
      <c r="AD315" s="183">
        <f t="shared" si="203"/>
        <v>0</v>
      </c>
      <c r="AE315" s="183">
        <f t="shared" si="203"/>
        <v>0</v>
      </c>
      <c r="AF315" s="183">
        <f t="shared" si="203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201"/>
        <v>0</v>
      </c>
      <c r="D316" s="183">
        <f t="shared" si="201"/>
        <v>0</v>
      </c>
      <c r="E316" s="183">
        <f t="shared" si="201"/>
        <v>0</v>
      </c>
      <c r="F316" s="183">
        <f t="shared" si="201"/>
        <v>0</v>
      </c>
      <c r="G316" s="183">
        <f t="shared" si="201"/>
        <v>0</v>
      </c>
      <c r="H316" s="183">
        <f t="shared" si="201"/>
        <v>0</v>
      </c>
      <c r="I316" s="183">
        <f t="shared" si="201"/>
        <v>0</v>
      </c>
      <c r="J316" s="183">
        <f t="shared" si="201"/>
        <v>0</v>
      </c>
      <c r="K316" s="183">
        <f t="shared" si="201"/>
        <v>0</v>
      </c>
      <c r="L316" s="183">
        <f t="shared" si="201"/>
        <v>0</v>
      </c>
      <c r="M316" s="183">
        <f t="shared" si="201"/>
        <v>0</v>
      </c>
      <c r="N316" s="183">
        <f t="shared" si="201"/>
        <v>0</v>
      </c>
      <c r="O316" s="183">
        <f t="shared" si="201"/>
        <v>0</v>
      </c>
      <c r="P316" s="183">
        <f t="shared" si="201"/>
        <v>0</v>
      </c>
      <c r="Q316" s="183">
        <f t="shared" si="201"/>
        <v>0</v>
      </c>
      <c r="R316" s="183">
        <f t="shared" si="201"/>
        <v>0</v>
      </c>
      <c r="S316" s="183">
        <f t="shared" si="202"/>
        <v>0</v>
      </c>
      <c r="T316" s="183">
        <f t="shared" si="202"/>
        <v>0</v>
      </c>
      <c r="U316" s="183">
        <f t="shared" si="202"/>
        <v>0</v>
      </c>
      <c r="V316" s="183">
        <f t="shared" si="202"/>
        <v>0</v>
      </c>
      <c r="W316" s="183">
        <f t="shared" si="202"/>
        <v>0</v>
      </c>
      <c r="X316" s="183">
        <f t="shared" si="202"/>
        <v>0</v>
      </c>
      <c r="Y316" s="183">
        <f t="shared" si="202"/>
        <v>0</v>
      </c>
      <c r="Z316" s="183">
        <f t="shared" si="202"/>
        <v>0</v>
      </c>
      <c r="AA316" s="183">
        <f t="shared" si="202"/>
        <v>0</v>
      </c>
      <c r="AB316" s="183">
        <f t="shared" si="202"/>
        <v>0</v>
      </c>
      <c r="AC316" s="183">
        <f t="shared" si="202"/>
        <v>0</v>
      </c>
      <c r="AD316" s="183">
        <f t="shared" si="203"/>
        <v>0</v>
      </c>
      <c r="AE316" s="183">
        <f t="shared" si="203"/>
        <v>0</v>
      </c>
      <c r="AF316" s="183">
        <f t="shared" si="203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201"/>
        <v>0</v>
      </c>
      <c r="D317" s="183">
        <f t="shared" si="201"/>
        <v>0</v>
      </c>
      <c r="E317" s="183">
        <f t="shared" si="201"/>
        <v>0</v>
      </c>
      <c r="F317" s="183">
        <f t="shared" si="201"/>
        <v>0</v>
      </c>
      <c r="G317" s="183">
        <f t="shared" si="201"/>
        <v>0</v>
      </c>
      <c r="H317" s="183">
        <f t="shared" si="201"/>
        <v>0</v>
      </c>
      <c r="I317" s="183">
        <f t="shared" si="201"/>
        <v>0</v>
      </c>
      <c r="J317" s="183">
        <f t="shared" si="201"/>
        <v>0</v>
      </c>
      <c r="K317" s="183">
        <f t="shared" si="201"/>
        <v>0</v>
      </c>
      <c r="L317" s="183">
        <f t="shared" si="201"/>
        <v>0</v>
      </c>
      <c r="M317" s="183">
        <f t="shared" si="201"/>
        <v>0</v>
      </c>
      <c r="N317" s="183">
        <f t="shared" si="201"/>
        <v>0</v>
      </c>
      <c r="O317" s="183">
        <f t="shared" si="201"/>
        <v>0</v>
      </c>
      <c r="P317" s="183">
        <f t="shared" si="201"/>
        <v>0</v>
      </c>
      <c r="Q317" s="183">
        <f t="shared" si="201"/>
        <v>0</v>
      </c>
      <c r="R317" s="183">
        <f t="shared" si="201"/>
        <v>0</v>
      </c>
      <c r="S317" s="183">
        <f t="shared" si="202"/>
        <v>0</v>
      </c>
      <c r="T317" s="183">
        <f t="shared" si="202"/>
        <v>0</v>
      </c>
      <c r="U317" s="183">
        <f t="shared" si="202"/>
        <v>0</v>
      </c>
      <c r="V317" s="183">
        <f t="shared" si="202"/>
        <v>0</v>
      </c>
      <c r="W317" s="183">
        <f t="shared" si="202"/>
        <v>0</v>
      </c>
      <c r="X317" s="183">
        <f t="shared" si="202"/>
        <v>0</v>
      </c>
      <c r="Y317" s="183">
        <f t="shared" si="202"/>
        <v>0</v>
      </c>
      <c r="Z317" s="183">
        <f t="shared" si="202"/>
        <v>0</v>
      </c>
      <c r="AA317" s="183">
        <f t="shared" si="202"/>
        <v>0</v>
      </c>
      <c r="AB317" s="183">
        <f t="shared" si="202"/>
        <v>0</v>
      </c>
      <c r="AC317" s="183">
        <f t="shared" si="202"/>
        <v>0</v>
      </c>
      <c r="AD317" s="183">
        <f t="shared" si="203"/>
        <v>0</v>
      </c>
      <c r="AE317" s="183">
        <f t="shared" si="203"/>
        <v>0</v>
      </c>
      <c r="AF317" s="183">
        <f t="shared" si="203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201"/>
        <v>0</v>
      </c>
      <c r="D318" s="183">
        <f t="shared" si="201"/>
        <v>0</v>
      </c>
      <c r="E318" s="183">
        <f t="shared" si="201"/>
        <v>0</v>
      </c>
      <c r="F318" s="183">
        <f t="shared" si="201"/>
        <v>0</v>
      </c>
      <c r="G318" s="183">
        <f t="shared" si="201"/>
        <v>0</v>
      </c>
      <c r="H318" s="183">
        <f t="shared" si="201"/>
        <v>0</v>
      </c>
      <c r="I318" s="183">
        <f t="shared" si="201"/>
        <v>0</v>
      </c>
      <c r="J318" s="183">
        <f t="shared" si="201"/>
        <v>0</v>
      </c>
      <c r="K318" s="183">
        <f t="shared" si="201"/>
        <v>0</v>
      </c>
      <c r="L318" s="183">
        <f t="shared" si="201"/>
        <v>0</v>
      </c>
      <c r="M318" s="183">
        <f t="shared" si="201"/>
        <v>0</v>
      </c>
      <c r="N318" s="183">
        <f t="shared" si="201"/>
        <v>0</v>
      </c>
      <c r="O318" s="183">
        <f t="shared" si="201"/>
        <v>0</v>
      </c>
      <c r="P318" s="183">
        <f t="shared" si="201"/>
        <v>0</v>
      </c>
      <c r="Q318" s="183">
        <f t="shared" si="201"/>
        <v>0</v>
      </c>
      <c r="R318" s="183">
        <f t="shared" si="201"/>
        <v>0</v>
      </c>
      <c r="S318" s="183">
        <f t="shared" si="202"/>
        <v>0</v>
      </c>
      <c r="T318" s="183">
        <f t="shared" si="202"/>
        <v>0</v>
      </c>
      <c r="U318" s="183">
        <f t="shared" si="202"/>
        <v>0</v>
      </c>
      <c r="V318" s="183">
        <f t="shared" si="202"/>
        <v>0</v>
      </c>
      <c r="W318" s="183">
        <f t="shared" si="202"/>
        <v>0</v>
      </c>
      <c r="X318" s="183">
        <f t="shared" si="202"/>
        <v>0</v>
      </c>
      <c r="Y318" s="183">
        <f t="shared" si="202"/>
        <v>0</v>
      </c>
      <c r="Z318" s="183">
        <f t="shared" si="202"/>
        <v>0</v>
      </c>
      <c r="AA318" s="183">
        <f t="shared" si="202"/>
        <v>0</v>
      </c>
      <c r="AB318" s="183">
        <f t="shared" si="202"/>
        <v>0</v>
      </c>
      <c r="AC318" s="183">
        <f t="shared" si="202"/>
        <v>0</v>
      </c>
      <c r="AD318" s="183">
        <f t="shared" si="203"/>
        <v>0</v>
      </c>
      <c r="AE318" s="183">
        <f t="shared" si="203"/>
        <v>0</v>
      </c>
      <c r="AF318" s="183">
        <f t="shared" si="203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201"/>
        <v>0</v>
      </c>
      <c r="D319" s="183">
        <f t="shared" si="201"/>
        <v>0</v>
      </c>
      <c r="E319" s="183">
        <f t="shared" si="201"/>
        <v>0</v>
      </c>
      <c r="F319" s="183">
        <f t="shared" si="201"/>
        <v>0</v>
      </c>
      <c r="G319" s="183">
        <f t="shared" si="201"/>
        <v>0</v>
      </c>
      <c r="H319" s="183">
        <f t="shared" si="201"/>
        <v>0</v>
      </c>
      <c r="I319" s="183">
        <f t="shared" si="201"/>
        <v>0</v>
      </c>
      <c r="J319" s="183">
        <f t="shared" si="201"/>
        <v>0</v>
      </c>
      <c r="K319" s="183">
        <f t="shared" si="201"/>
        <v>0</v>
      </c>
      <c r="L319" s="183">
        <f t="shared" si="201"/>
        <v>0</v>
      </c>
      <c r="M319" s="183">
        <f t="shared" si="201"/>
        <v>0</v>
      </c>
      <c r="N319" s="183">
        <f t="shared" si="201"/>
        <v>0</v>
      </c>
      <c r="O319" s="183">
        <f t="shared" si="201"/>
        <v>0</v>
      </c>
      <c r="P319" s="183">
        <f t="shared" si="201"/>
        <v>0</v>
      </c>
      <c r="Q319" s="183">
        <f t="shared" si="201"/>
        <v>0</v>
      </c>
      <c r="R319" s="183">
        <f t="shared" si="201"/>
        <v>0</v>
      </c>
      <c r="S319" s="183">
        <f t="shared" si="202"/>
        <v>0</v>
      </c>
      <c r="T319" s="183">
        <f t="shared" si="202"/>
        <v>0</v>
      </c>
      <c r="U319" s="183">
        <f t="shared" si="202"/>
        <v>0</v>
      </c>
      <c r="V319" s="183">
        <f t="shared" si="202"/>
        <v>0</v>
      </c>
      <c r="W319" s="183">
        <f t="shared" si="202"/>
        <v>0</v>
      </c>
      <c r="X319" s="183">
        <f t="shared" si="202"/>
        <v>0</v>
      </c>
      <c r="Y319" s="183">
        <f t="shared" si="202"/>
        <v>0</v>
      </c>
      <c r="Z319" s="183">
        <f t="shared" si="202"/>
        <v>0</v>
      </c>
      <c r="AA319" s="183">
        <f t="shared" si="202"/>
        <v>0</v>
      </c>
      <c r="AB319" s="183">
        <f t="shared" si="202"/>
        <v>0</v>
      </c>
      <c r="AC319" s="183">
        <f t="shared" si="202"/>
        <v>0</v>
      </c>
      <c r="AD319" s="183">
        <f t="shared" si="203"/>
        <v>0</v>
      </c>
      <c r="AE319" s="183">
        <f t="shared" si="203"/>
        <v>0</v>
      </c>
      <c r="AF319" s="183">
        <f t="shared" si="203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201"/>
        <v>0</v>
      </c>
      <c r="D320" s="183">
        <f t="shared" si="201"/>
        <v>0</v>
      </c>
      <c r="E320" s="183">
        <f t="shared" si="201"/>
        <v>0</v>
      </c>
      <c r="F320" s="183">
        <f t="shared" si="201"/>
        <v>0</v>
      </c>
      <c r="G320" s="183">
        <f t="shared" si="201"/>
        <v>0</v>
      </c>
      <c r="H320" s="183">
        <f t="shared" si="201"/>
        <v>0</v>
      </c>
      <c r="I320" s="183">
        <f t="shared" si="201"/>
        <v>0</v>
      </c>
      <c r="J320" s="183">
        <f t="shared" si="201"/>
        <v>0</v>
      </c>
      <c r="K320" s="183">
        <f t="shared" si="201"/>
        <v>0</v>
      </c>
      <c r="L320" s="183">
        <f t="shared" si="201"/>
        <v>0</v>
      </c>
      <c r="M320" s="183">
        <f t="shared" si="201"/>
        <v>0</v>
      </c>
      <c r="N320" s="183">
        <f t="shared" si="201"/>
        <v>0</v>
      </c>
      <c r="O320" s="183">
        <f t="shared" si="201"/>
        <v>0</v>
      </c>
      <c r="P320" s="183">
        <f t="shared" si="201"/>
        <v>0</v>
      </c>
      <c r="Q320" s="183">
        <f t="shared" si="201"/>
        <v>0</v>
      </c>
      <c r="R320" s="183">
        <f t="shared" si="201"/>
        <v>0</v>
      </c>
      <c r="S320" s="183">
        <f t="shared" si="202"/>
        <v>0</v>
      </c>
      <c r="T320" s="183">
        <f t="shared" si="202"/>
        <v>0</v>
      </c>
      <c r="U320" s="183">
        <f t="shared" si="202"/>
        <v>0</v>
      </c>
      <c r="V320" s="183">
        <f t="shared" si="202"/>
        <v>0</v>
      </c>
      <c r="W320" s="183">
        <f t="shared" si="202"/>
        <v>0</v>
      </c>
      <c r="X320" s="183">
        <f t="shared" si="202"/>
        <v>0</v>
      </c>
      <c r="Y320" s="183">
        <f t="shared" si="202"/>
        <v>0</v>
      </c>
      <c r="Z320" s="183">
        <f t="shared" si="202"/>
        <v>0</v>
      </c>
      <c r="AA320" s="183">
        <f t="shared" si="202"/>
        <v>0</v>
      </c>
      <c r="AB320" s="183">
        <f t="shared" si="202"/>
        <v>0</v>
      </c>
      <c r="AC320" s="183">
        <f t="shared" si="202"/>
        <v>0</v>
      </c>
      <c r="AD320" s="183">
        <f t="shared" si="203"/>
        <v>0</v>
      </c>
      <c r="AE320" s="183">
        <f t="shared" si="203"/>
        <v>0</v>
      </c>
      <c r="AF320" s="183">
        <f t="shared" si="203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201"/>
        <v>0</v>
      </c>
      <c r="D321" s="183">
        <f t="shared" si="201"/>
        <v>0</v>
      </c>
      <c r="E321" s="183">
        <f t="shared" si="201"/>
        <v>0</v>
      </c>
      <c r="F321" s="183">
        <f t="shared" si="201"/>
        <v>0</v>
      </c>
      <c r="G321" s="183">
        <f t="shared" si="201"/>
        <v>0</v>
      </c>
      <c r="H321" s="183">
        <f t="shared" si="201"/>
        <v>0</v>
      </c>
      <c r="I321" s="183">
        <f t="shared" si="201"/>
        <v>0</v>
      </c>
      <c r="J321" s="183">
        <f t="shared" si="201"/>
        <v>0</v>
      </c>
      <c r="K321" s="183">
        <f t="shared" si="201"/>
        <v>0</v>
      </c>
      <c r="L321" s="183">
        <f t="shared" si="201"/>
        <v>0</v>
      </c>
      <c r="M321" s="183">
        <f t="shared" si="201"/>
        <v>0</v>
      </c>
      <c r="N321" s="183">
        <f t="shared" si="201"/>
        <v>0</v>
      </c>
      <c r="O321" s="183">
        <f t="shared" si="201"/>
        <v>0</v>
      </c>
      <c r="P321" s="183">
        <f t="shared" si="201"/>
        <v>0</v>
      </c>
      <c r="Q321" s="183">
        <f t="shared" si="201"/>
        <v>0</v>
      </c>
      <c r="R321" s="183">
        <f t="shared" si="201"/>
        <v>0</v>
      </c>
      <c r="S321" s="183">
        <f t="shared" si="202"/>
        <v>0</v>
      </c>
      <c r="T321" s="183">
        <f t="shared" si="202"/>
        <v>0</v>
      </c>
      <c r="U321" s="183">
        <f t="shared" si="202"/>
        <v>0</v>
      </c>
      <c r="V321" s="183">
        <f t="shared" si="202"/>
        <v>0</v>
      </c>
      <c r="W321" s="183">
        <f t="shared" si="202"/>
        <v>0</v>
      </c>
      <c r="X321" s="183">
        <f t="shared" si="202"/>
        <v>0</v>
      </c>
      <c r="Y321" s="183">
        <f t="shared" si="202"/>
        <v>0</v>
      </c>
      <c r="Z321" s="183">
        <f t="shared" si="202"/>
        <v>0</v>
      </c>
      <c r="AA321" s="183">
        <f t="shared" si="202"/>
        <v>0</v>
      </c>
      <c r="AB321" s="183">
        <f t="shared" si="202"/>
        <v>0</v>
      </c>
      <c r="AC321" s="183">
        <f t="shared" si="202"/>
        <v>0</v>
      </c>
      <c r="AD321" s="183">
        <f t="shared" si="203"/>
        <v>0</v>
      </c>
      <c r="AE321" s="183">
        <f t="shared" si="203"/>
        <v>0</v>
      </c>
      <c r="AF321" s="183">
        <f t="shared" si="203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201"/>
        <v>0</v>
      </c>
      <c r="D322" s="183">
        <f t="shared" si="201"/>
        <v>0</v>
      </c>
      <c r="E322" s="183">
        <f t="shared" si="201"/>
        <v>0</v>
      </c>
      <c r="F322" s="183">
        <f t="shared" si="201"/>
        <v>0</v>
      </c>
      <c r="G322" s="183">
        <f t="shared" si="201"/>
        <v>0</v>
      </c>
      <c r="H322" s="183">
        <f t="shared" si="201"/>
        <v>0</v>
      </c>
      <c r="I322" s="183">
        <f t="shared" si="201"/>
        <v>0</v>
      </c>
      <c r="J322" s="183">
        <f t="shared" si="201"/>
        <v>0</v>
      </c>
      <c r="K322" s="183">
        <f t="shared" si="201"/>
        <v>0</v>
      </c>
      <c r="L322" s="183">
        <f t="shared" si="201"/>
        <v>0</v>
      </c>
      <c r="M322" s="183">
        <f t="shared" si="201"/>
        <v>0</v>
      </c>
      <c r="N322" s="183">
        <f t="shared" si="201"/>
        <v>0</v>
      </c>
      <c r="O322" s="183">
        <f t="shared" si="201"/>
        <v>0</v>
      </c>
      <c r="P322" s="183">
        <f t="shared" si="201"/>
        <v>0</v>
      </c>
      <c r="Q322" s="183">
        <f t="shared" si="201"/>
        <v>0</v>
      </c>
      <c r="R322" s="183">
        <f t="shared" si="201"/>
        <v>0</v>
      </c>
      <c r="S322" s="183">
        <f t="shared" si="202"/>
        <v>0</v>
      </c>
      <c r="T322" s="183">
        <f t="shared" si="202"/>
        <v>0</v>
      </c>
      <c r="U322" s="183">
        <f t="shared" si="202"/>
        <v>0</v>
      </c>
      <c r="V322" s="183">
        <f t="shared" si="202"/>
        <v>0</v>
      </c>
      <c r="W322" s="183">
        <f t="shared" si="202"/>
        <v>0</v>
      </c>
      <c r="X322" s="183">
        <f t="shared" si="202"/>
        <v>0</v>
      </c>
      <c r="Y322" s="183">
        <f t="shared" si="202"/>
        <v>0</v>
      </c>
      <c r="Z322" s="183">
        <f t="shared" si="202"/>
        <v>0</v>
      </c>
      <c r="AA322" s="183">
        <f t="shared" si="202"/>
        <v>0</v>
      </c>
      <c r="AB322" s="183">
        <f t="shared" si="202"/>
        <v>0</v>
      </c>
      <c r="AC322" s="183">
        <f t="shared" si="202"/>
        <v>0</v>
      </c>
      <c r="AD322" s="183">
        <f t="shared" si="203"/>
        <v>0</v>
      </c>
      <c r="AE322" s="183">
        <f t="shared" si="203"/>
        <v>0</v>
      </c>
      <c r="AF322" s="183">
        <f t="shared" si="203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201"/>
        <v>0</v>
      </c>
      <c r="D323" s="183">
        <f t="shared" si="201"/>
        <v>0</v>
      </c>
      <c r="E323" s="183">
        <f t="shared" si="201"/>
        <v>0</v>
      </c>
      <c r="F323" s="183">
        <f t="shared" si="201"/>
        <v>0</v>
      </c>
      <c r="G323" s="183">
        <f t="shared" si="201"/>
        <v>0</v>
      </c>
      <c r="H323" s="183">
        <f t="shared" si="201"/>
        <v>0</v>
      </c>
      <c r="I323" s="183">
        <f t="shared" si="201"/>
        <v>0</v>
      </c>
      <c r="J323" s="183">
        <f t="shared" si="201"/>
        <v>0</v>
      </c>
      <c r="K323" s="183">
        <f t="shared" si="201"/>
        <v>0</v>
      </c>
      <c r="L323" s="183">
        <f t="shared" si="201"/>
        <v>0</v>
      </c>
      <c r="M323" s="183">
        <f t="shared" si="201"/>
        <v>0</v>
      </c>
      <c r="N323" s="183">
        <f t="shared" si="201"/>
        <v>0</v>
      </c>
      <c r="O323" s="183">
        <f t="shared" si="201"/>
        <v>0</v>
      </c>
      <c r="P323" s="183">
        <f t="shared" si="201"/>
        <v>0</v>
      </c>
      <c r="Q323" s="183">
        <f t="shared" si="201"/>
        <v>0</v>
      </c>
      <c r="R323" s="183">
        <f t="shared" si="201"/>
        <v>0</v>
      </c>
      <c r="S323" s="183">
        <f t="shared" si="202"/>
        <v>0</v>
      </c>
      <c r="T323" s="183">
        <f t="shared" si="202"/>
        <v>0</v>
      </c>
      <c r="U323" s="183">
        <f t="shared" si="202"/>
        <v>0</v>
      </c>
      <c r="V323" s="183">
        <f t="shared" si="202"/>
        <v>0</v>
      </c>
      <c r="W323" s="183">
        <f t="shared" si="202"/>
        <v>0</v>
      </c>
      <c r="X323" s="183">
        <f t="shared" si="202"/>
        <v>0</v>
      </c>
      <c r="Y323" s="183">
        <f t="shared" si="202"/>
        <v>0</v>
      </c>
      <c r="Z323" s="183">
        <f t="shared" si="202"/>
        <v>0</v>
      </c>
      <c r="AA323" s="183">
        <f t="shared" si="202"/>
        <v>0</v>
      </c>
      <c r="AB323" s="183">
        <f t="shared" si="202"/>
        <v>0</v>
      </c>
      <c r="AC323" s="183">
        <f t="shared" si="202"/>
        <v>0</v>
      </c>
      <c r="AD323" s="183">
        <f t="shared" si="203"/>
        <v>0</v>
      </c>
      <c r="AE323" s="183">
        <f t="shared" si="203"/>
        <v>0</v>
      </c>
      <c r="AF323" s="183">
        <f t="shared" si="203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201"/>
        <v>0</v>
      </c>
      <c r="D324" s="183">
        <f t="shared" si="201"/>
        <v>0</v>
      </c>
      <c r="E324" s="183">
        <f t="shared" si="201"/>
        <v>0</v>
      </c>
      <c r="F324" s="183">
        <f t="shared" si="201"/>
        <v>0</v>
      </c>
      <c r="G324" s="183">
        <f t="shared" si="201"/>
        <v>0</v>
      </c>
      <c r="H324" s="183">
        <f t="shared" si="201"/>
        <v>0</v>
      </c>
      <c r="I324" s="183">
        <f t="shared" si="201"/>
        <v>0</v>
      </c>
      <c r="J324" s="183">
        <f t="shared" si="201"/>
        <v>0</v>
      </c>
      <c r="K324" s="183">
        <f t="shared" si="201"/>
        <v>0</v>
      </c>
      <c r="L324" s="183">
        <f t="shared" si="201"/>
        <v>0</v>
      </c>
      <c r="M324" s="183">
        <f t="shared" si="201"/>
        <v>0</v>
      </c>
      <c r="N324" s="183">
        <f t="shared" si="201"/>
        <v>0</v>
      </c>
      <c r="O324" s="183">
        <f t="shared" si="201"/>
        <v>0</v>
      </c>
      <c r="P324" s="183">
        <f t="shared" si="201"/>
        <v>0</v>
      </c>
      <c r="Q324" s="183">
        <f t="shared" si="201"/>
        <v>0</v>
      </c>
      <c r="R324" s="183">
        <f t="shared" si="201"/>
        <v>0</v>
      </c>
      <c r="S324" s="183">
        <f t="shared" si="202"/>
        <v>0</v>
      </c>
      <c r="T324" s="183">
        <f t="shared" si="202"/>
        <v>0</v>
      </c>
      <c r="U324" s="183">
        <f t="shared" si="202"/>
        <v>0</v>
      </c>
      <c r="V324" s="183">
        <f t="shared" si="202"/>
        <v>0</v>
      </c>
      <c r="W324" s="183">
        <f t="shared" si="202"/>
        <v>0</v>
      </c>
      <c r="X324" s="183">
        <f t="shared" si="202"/>
        <v>0</v>
      </c>
      <c r="Y324" s="183">
        <f t="shared" si="202"/>
        <v>0</v>
      </c>
      <c r="Z324" s="183">
        <f t="shared" si="202"/>
        <v>0</v>
      </c>
      <c r="AA324" s="183">
        <f t="shared" si="202"/>
        <v>0</v>
      </c>
      <c r="AB324" s="183">
        <f t="shared" si="202"/>
        <v>0</v>
      </c>
      <c r="AC324" s="183">
        <f t="shared" si="202"/>
        <v>0</v>
      </c>
      <c r="AD324" s="183">
        <f t="shared" si="203"/>
        <v>0</v>
      </c>
      <c r="AE324" s="183">
        <f t="shared" si="203"/>
        <v>0</v>
      </c>
      <c r="AF324" s="183">
        <f t="shared" si="203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201"/>
        <v>0</v>
      </c>
      <c r="D325" s="183">
        <f t="shared" si="201"/>
        <v>0</v>
      </c>
      <c r="E325" s="183">
        <f t="shared" si="201"/>
        <v>0</v>
      </c>
      <c r="F325" s="183">
        <f t="shared" si="201"/>
        <v>0</v>
      </c>
      <c r="G325" s="183">
        <f t="shared" si="201"/>
        <v>0</v>
      </c>
      <c r="H325" s="183">
        <f t="shared" si="201"/>
        <v>0</v>
      </c>
      <c r="I325" s="183">
        <f t="shared" si="201"/>
        <v>0</v>
      </c>
      <c r="J325" s="183">
        <f t="shared" si="201"/>
        <v>0</v>
      </c>
      <c r="K325" s="183">
        <f t="shared" si="201"/>
        <v>0</v>
      </c>
      <c r="L325" s="183">
        <f t="shared" si="201"/>
        <v>0</v>
      </c>
      <c r="M325" s="183">
        <f t="shared" si="201"/>
        <v>0</v>
      </c>
      <c r="N325" s="183">
        <f t="shared" si="201"/>
        <v>0</v>
      </c>
      <c r="O325" s="183">
        <f t="shared" si="201"/>
        <v>0</v>
      </c>
      <c r="P325" s="183">
        <f t="shared" si="201"/>
        <v>0</v>
      </c>
      <c r="Q325" s="183">
        <f t="shared" si="201"/>
        <v>0</v>
      </c>
      <c r="R325" s="183">
        <f t="shared" si="201"/>
        <v>0</v>
      </c>
      <c r="S325" s="183">
        <f t="shared" si="202"/>
        <v>0</v>
      </c>
      <c r="T325" s="183">
        <f t="shared" si="202"/>
        <v>0</v>
      </c>
      <c r="U325" s="183">
        <f t="shared" si="202"/>
        <v>0</v>
      </c>
      <c r="V325" s="183">
        <f t="shared" si="202"/>
        <v>0</v>
      </c>
      <c r="W325" s="183">
        <f t="shared" si="202"/>
        <v>0</v>
      </c>
      <c r="X325" s="183">
        <f t="shared" si="202"/>
        <v>0</v>
      </c>
      <c r="Y325" s="183">
        <f t="shared" si="202"/>
        <v>0</v>
      </c>
      <c r="Z325" s="183">
        <f t="shared" si="202"/>
        <v>0</v>
      </c>
      <c r="AA325" s="183">
        <f t="shared" si="202"/>
        <v>0</v>
      </c>
      <c r="AB325" s="183">
        <f t="shared" si="202"/>
        <v>0</v>
      </c>
      <c r="AC325" s="183">
        <f t="shared" si="202"/>
        <v>0</v>
      </c>
      <c r="AD325" s="183">
        <f t="shared" si="203"/>
        <v>0</v>
      </c>
      <c r="AE325" s="183">
        <f t="shared" si="203"/>
        <v>0</v>
      </c>
      <c r="AF325" s="183">
        <f t="shared" si="203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201"/>
        <v>0</v>
      </c>
      <c r="D326" s="183">
        <f t="shared" si="201"/>
        <v>0</v>
      </c>
      <c r="E326" s="183">
        <f t="shared" si="201"/>
        <v>0</v>
      </c>
      <c r="F326" s="183">
        <f t="shared" si="201"/>
        <v>0</v>
      </c>
      <c r="G326" s="183">
        <f t="shared" si="201"/>
        <v>0</v>
      </c>
      <c r="H326" s="183">
        <f t="shared" si="201"/>
        <v>0</v>
      </c>
      <c r="I326" s="183">
        <f t="shared" si="201"/>
        <v>0</v>
      </c>
      <c r="J326" s="183">
        <f t="shared" si="201"/>
        <v>0</v>
      </c>
      <c r="K326" s="183">
        <f t="shared" si="201"/>
        <v>0</v>
      </c>
      <c r="L326" s="183">
        <f t="shared" si="201"/>
        <v>0</v>
      </c>
      <c r="M326" s="183">
        <f t="shared" si="201"/>
        <v>0</v>
      </c>
      <c r="N326" s="183">
        <f t="shared" si="201"/>
        <v>0</v>
      </c>
      <c r="O326" s="183">
        <f t="shared" si="201"/>
        <v>0</v>
      </c>
      <c r="P326" s="183">
        <f t="shared" si="201"/>
        <v>0</v>
      </c>
      <c r="Q326" s="183">
        <f t="shared" si="201"/>
        <v>0</v>
      </c>
      <c r="R326" s="183">
        <f t="shared" si="201"/>
        <v>0</v>
      </c>
      <c r="S326" s="183">
        <f t="shared" si="202"/>
        <v>0</v>
      </c>
      <c r="T326" s="183">
        <f t="shared" si="202"/>
        <v>0</v>
      </c>
      <c r="U326" s="183">
        <f t="shared" si="202"/>
        <v>0</v>
      </c>
      <c r="V326" s="183">
        <f t="shared" si="202"/>
        <v>0</v>
      </c>
      <c r="W326" s="183">
        <f t="shared" si="202"/>
        <v>0</v>
      </c>
      <c r="X326" s="183">
        <f t="shared" si="202"/>
        <v>0</v>
      </c>
      <c r="Y326" s="183">
        <f t="shared" si="202"/>
        <v>0</v>
      </c>
      <c r="Z326" s="183">
        <f t="shared" si="202"/>
        <v>0</v>
      </c>
      <c r="AA326" s="183">
        <f t="shared" si="202"/>
        <v>0</v>
      </c>
      <c r="AB326" s="183">
        <f t="shared" si="202"/>
        <v>0</v>
      </c>
      <c r="AC326" s="183">
        <f t="shared" si="202"/>
        <v>0</v>
      </c>
      <c r="AD326" s="183">
        <f t="shared" si="203"/>
        <v>0</v>
      </c>
      <c r="AE326" s="183">
        <f t="shared" si="203"/>
        <v>0</v>
      </c>
      <c r="AF326" s="183">
        <f t="shared" si="203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201"/>
        <v>0</v>
      </c>
      <c r="D327" s="183">
        <f t="shared" si="201"/>
        <v>0</v>
      </c>
      <c r="E327" s="183">
        <f t="shared" si="201"/>
        <v>0</v>
      </c>
      <c r="F327" s="183">
        <f t="shared" si="201"/>
        <v>0</v>
      </c>
      <c r="G327" s="183">
        <f t="shared" si="201"/>
        <v>0</v>
      </c>
      <c r="H327" s="183">
        <f t="shared" si="201"/>
        <v>0</v>
      </c>
      <c r="I327" s="183">
        <f t="shared" si="201"/>
        <v>0</v>
      </c>
      <c r="J327" s="183">
        <f t="shared" si="201"/>
        <v>0</v>
      </c>
      <c r="K327" s="183">
        <f t="shared" si="201"/>
        <v>0</v>
      </c>
      <c r="L327" s="183">
        <f t="shared" si="201"/>
        <v>0</v>
      </c>
      <c r="M327" s="183">
        <f t="shared" si="201"/>
        <v>0</v>
      </c>
      <c r="N327" s="183">
        <f t="shared" si="201"/>
        <v>0</v>
      </c>
      <c r="O327" s="183">
        <f t="shared" si="201"/>
        <v>0</v>
      </c>
      <c r="P327" s="183">
        <f t="shared" si="201"/>
        <v>0</v>
      </c>
      <c r="Q327" s="183">
        <f t="shared" si="201"/>
        <v>0</v>
      </c>
      <c r="R327" s="183">
        <f t="shared" si="201"/>
        <v>0</v>
      </c>
      <c r="S327" s="183">
        <f t="shared" si="202"/>
        <v>0</v>
      </c>
      <c r="T327" s="183">
        <f t="shared" si="202"/>
        <v>0</v>
      </c>
      <c r="U327" s="183">
        <f t="shared" si="202"/>
        <v>0</v>
      </c>
      <c r="V327" s="183">
        <f t="shared" si="202"/>
        <v>0</v>
      </c>
      <c r="W327" s="183">
        <f t="shared" si="202"/>
        <v>0</v>
      </c>
      <c r="X327" s="183">
        <f t="shared" si="202"/>
        <v>0</v>
      </c>
      <c r="Y327" s="183">
        <f t="shared" si="202"/>
        <v>0</v>
      </c>
      <c r="Z327" s="183">
        <f t="shared" si="202"/>
        <v>0</v>
      </c>
      <c r="AA327" s="183">
        <f t="shared" si="202"/>
        <v>0</v>
      </c>
      <c r="AB327" s="183">
        <f t="shared" si="202"/>
        <v>0</v>
      </c>
      <c r="AC327" s="183">
        <f t="shared" si="202"/>
        <v>0</v>
      </c>
      <c r="AD327" s="183">
        <f t="shared" si="203"/>
        <v>0</v>
      </c>
      <c r="AE327" s="183">
        <f t="shared" si="203"/>
        <v>0</v>
      </c>
      <c r="AF327" s="183">
        <f t="shared" si="203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201"/>
        <v>0</v>
      </c>
      <c r="D328" s="183">
        <f t="shared" si="201"/>
        <v>0</v>
      </c>
      <c r="E328" s="183">
        <f t="shared" si="201"/>
        <v>0</v>
      </c>
      <c r="F328" s="183">
        <f t="shared" si="201"/>
        <v>0</v>
      </c>
      <c r="G328" s="183">
        <f t="shared" si="201"/>
        <v>0</v>
      </c>
      <c r="H328" s="183">
        <f t="shared" si="201"/>
        <v>0</v>
      </c>
      <c r="I328" s="183">
        <f t="shared" si="201"/>
        <v>0</v>
      </c>
      <c r="J328" s="183">
        <f t="shared" si="201"/>
        <v>0</v>
      </c>
      <c r="K328" s="183">
        <f t="shared" si="201"/>
        <v>0</v>
      </c>
      <c r="L328" s="183">
        <f t="shared" si="201"/>
        <v>0</v>
      </c>
      <c r="M328" s="183">
        <f t="shared" si="201"/>
        <v>0</v>
      </c>
      <c r="N328" s="183">
        <f t="shared" si="201"/>
        <v>0</v>
      </c>
      <c r="O328" s="183">
        <f t="shared" si="201"/>
        <v>0</v>
      </c>
      <c r="P328" s="183">
        <f t="shared" si="201"/>
        <v>0</v>
      </c>
      <c r="Q328" s="183">
        <f t="shared" si="201"/>
        <v>0</v>
      </c>
      <c r="R328" s="183">
        <f t="shared" ref="R328" si="204">Q328</f>
        <v>0</v>
      </c>
      <c r="S328" s="183">
        <f t="shared" si="202"/>
        <v>0</v>
      </c>
      <c r="T328" s="183">
        <f t="shared" si="202"/>
        <v>0</v>
      </c>
      <c r="U328" s="183">
        <f t="shared" si="202"/>
        <v>0</v>
      </c>
      <c r="V328" s="183">
        <f t="shared" si="202"/>
        <v>0</v>
      </c>
      <c r="W328" s="183">
        <f t="shared" si="202"/>
        <v>0</v>
      </c>
      <c r="X328" s="183">
        <f t="shared" si="202"/>
        <v>0</v>
      </c>
      <c r="Y328" s="183">
        <f t="shared" si="202"/>
        <v>0</v>
      </c>
      <c r="Z328" s="183">
        <f t="shared" si="202"/>
        <v>0</v>
      </c>
      <c r="AA328" s="183">
        <f t="shared" si="202"/>
        <v>0</v>
      </c>
      <c r="AB328" s="183">
        <f t="shared" si="202"/>
        <v>0</v>
      </c>
      <c r="AC328" s="183">
        <f t="shared" si="202"/>
        <v>0</v>
      </c>
      <c r="AD328" s="183">
        <f t="shared" si="203"/>
        <v>0</v>
      </c>
      <c r="AE328" s="183">
        <f t="shared" si="203"/>
        <v>0</v>
      </c>
      <c r="AF328" s="183">
        <f t="shared" si="203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205">B329</f>
        <v>0</v>
      </c>
      <c r="D329" s="183">
        <f t="shared" si="205"/>
        <v>0</v>
      </c>
      <c r="E329" s="183">
        <f t="shared" si="205"/>
        <v>0</v>
      </c>
      <c r="F329" s="183">
        <f t="shared" si="205"/>
        <v>0</v>
      </c>
      <c r="G329" s="183">
        <f t="shared" si="205"/>
        <v>0</v>
      </c>
      <c r="H329" s="183">
        <f t="shared" si="205"/>
        <v>0</v>
      </c>
      <c r="I329" s="183">
        <f t="shared" si="205"/>
        <v>0</v>
      </c>
      <c r="J329" s="183">
        <f t="shared" si="205"/>
        <v>0</v>
      </c>
      <c r="K329" s="183">
        <f t="shared" si="205"/>
        <v>0</v>
      </c>
      <c r="L329" s="183">
        <f t="shared" si="205"/>
        <v>0</v>
      </c>
      <c r="M329" s="183">
        <f t="shared" si="205"/>
        <v>0</v>
      </c>
      <c r="N329" s="183">
        <f t="shared" si="205"/>
        <v>0</v>
      </c>
      <c r="O329" s="183">
        <f t="shared" si="205"/>
        <v>0</v>
      </c>
      <c r="P329" s="183">
        <f t="shared" si="205"/>
        <v>0</v>
      </c>
      <c r="Q329" s="183">
        <f t="shared" si="205"/>
        <v>0</v>
      </c>
      <c r="R329" s="183">
        <f t="shared" si="205"/>
        <v>0</v>
      </c>
      <c r="S329" s="183">
        <f t="shared" si="202"/>
        <v>0</v>
      </c>
      <c r="T329" s="183">
        <f t="shared" si="202"/>
        <v>0</v>
      </c>
      <c r="U329" s="183">
        <f t="shared" si="202"/>
        <v>0</v>
      </c>
      <c r="V329" s="183">
        <f t="shared" si="202"/>
        <v>0</v>
      </c>
      <c r="W329" s="183">
        <f t="shared" si="202"/>
        <v>0</v>
      </c>
      <c r="X329" s="183">
        <f t="shared" si="202"/>
        <v>0</v>
      </c>
      <c r="Y329" s="183">
        <f t="shared" si="202"/>
        <v>0</v>
      </c>
      <c r="Z329" s="183">
        <f t="shared" si="202"/>
        <v>0</v>
      </c>
      <c r="AA329" s="183">
        <f t="shared" si="202"/>
        <v>0</v>
      </c>
      <c r="AB329" s="183">
        <f t="shared" si="202"/>
        <v>0</v>
      </c>
      <c r="AC329" s="183">
        <f t="shared" si="202"/>
        <v>0</v>
      </c>
      <c r="AD329" s="183">
        <f t="shared" si="203"/>
        <v>0</v>
      </c>
      <c r="AE329" s="183">
        <f t="shared" si="203"/>
        <v>0</v>
      </c>
      <c r="AF329" s="183">
        <f t="shared" si="203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205"/>
        <v>0</v>
      </c>
      <c r="D330" s="183">
        <f t="shared" si="205"/>
        <v>0</v>
      </c>
      <c r="E330" s="183">
        <f t="shared" si="205"/>
        <v>0</v>
      </c>
      <c r="F330" s="183">
        <f t="shared" si="205"/>
        <v>0</v>
      </c>
      <c r="G330" s="183">
        <f t="shared" si="205"/>
        <v>0</v>
      </c>
      <c r="H330" s="183">
        <f t="shared" si="205"/>
        <v>0</v>
      </c>
      <c r="I330" s="183">
        <f t="shared" si="205"/>
        <v>0</v>
      </c>
      <c r="J330" s="183">
        <f t="shared" si="205"/>
        <v>0</v>
      </c>
      <c r="K330" s="183">
        <f t="shared" si="205"/>
        <v>0</v>
      </c>
      <c r="L330" s="183">
        <f t="shared" si="205"/>
        <v>0</v>
      </c>
      <c r="M330" s="183">
        <f t="shared" si="205"/>
        <v>0</v>
      </c>
      <c r="N330" s="183">
        <f t="shared" si="205"/>
        <v>0</v>
      </c>
      <c r="O330" s="183">
        <f t="shared" si="205"/>
        <v>0</v>
      </c>
      <c r="P330" s="183">
        <f t="shared" si="205"/>
        <v>0</v>
      </c>
      <c r="Q330" s="183">
        <f t="shared" si="205"/>
        <v>0</v>
      </c>
      <c r="R330" s="183">
        <f t="shared" si="205"/>
        <v>0</v>
      </c>
      <c r="S330" s="183">
        <f t="shared" si="202"/>
        <v>0</v>
      </c>
      <c r="T330" s="183">
        <f t="shared" si="202"/>
        <v>0</v>
      </c>
      <c r="U330" s="183">
        <f t="shared" si="202"/>
        <v>0</v>
      </c>
      <c r="V330" s="183">
        <f t="shared" si="202"/>
        <v>0</v>
      </c>
      <c r="W330" s="183">
        <f t="shared" si="202"/>
        <v>0</v>
      </c>
      <c r="X330" s="183">
        <f t="shared" si="202"/>
        <v>0</v>
      </c>
      <c r="Y330" s="183">
        <f t="shared" si="202"/>
        <v>0</v>
      </c>
      <c r="Z330" s="183">
        <f t="shared" si="202"/>
        <v>0</v>
      </c>
      <c r="AA330" s="183">
        <f t="shared" si="202"/>
        <v>0</v>
      </c>
      <c r="AB330" s="183">
        <f t="shared" si="202"/>
        <v>0</v>
      </c>
      <c r="AC330" s="183">
        <f t="shared" si="202"/>
        <v>0</v>
      </c>
      <c r="AD330" s="183">
        <f t="shared" si="203"/>
        <v>0</v>
      </c>
      <c r="AE330" s="183">
        <f t="shared" si="203"/>
        <v>0</v>
      </c>
      <c r="AF330" s="183">
        <f t="shared" si="203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205"/>
        <v>0</v>
      </c>
      <c r="D331" s="183">
        <f t="shared" si="205"/>
        <v>0</v>
      </c>
      <c r="E331" s="183">
        <f t="shared" si="205"/>
        <v>0</v>
      </c>
      <c r="F331" s="183">
        <f t="shared" si="205"/>
        <v>0</v>
      </c>
      <c r="G331" s="183">
        <f t="shared" si="205"/>
        <v>0</v>
      </c>
      <c r="H331" s="183">
        <f t="shared" si="205"/>
        <v>0</v>
      </c>
      <c r="I331" s="183">
        <f t="shared" si="205"/>
        <v>0</v>
      </c>
      <c r="J331" s="183">
        <f t="shared" si="205"/>
        <v>0</v>
      </c>
      <c r="K331" s="183">
        <f t="shared" si="205"/>
        <v>0</v>
      </c>
      <c r="L331" s="183">
        <f t="shared" si="205"/>
        <v>0</v>
      </c>
      <c r="M331" s="183">
        <f t="shared" si="205"/>
        <v>0</v>
      </c>
      <c r="N331" s="183">
        <f t="shared" si="205"/>
        <v>0</v>
      </c>
      <c r="O331" s="183">
        <f t="shared" si="205"/>
        <v>0</v>
      </c>
      <c r="P331" s="183">
        <f t="shared" si="205"/>
        <v>0</v>
      </c>
      <c r="Q331" s="183">
        <f t="shared" si="205"/>
        <v>0</v>
      </c>
      <c r="R331" s="183">
        <f t="shared" si="205"/>
        <v>0</v>
      </c>
      <c r="S331" s="183">
        <f t="shared" si="202"/>
        <v>0</v>
      </c>
      <c r="T331" s="183">
        <f t="shared" si="202"/>
        <v>0</v>
      </c>
      <c r="U331" s="183">
        <f t="shared" si="202"/>
        <v>0</v>
      </c>
      <c r="V331" s="183">
        <f t="shared" ref="V331:AF352" si="206">U331</f>
        <v>0</v>
      </c>
      <c r="W331" s="183">
        <f t="shared" si="206"/>
        <v>0</v>
      </c>
      <c r="X331" s="183">
        <f t="shared" si="206"/>
        <v>0</v>
      </c>
      <c r="Y331" s="183">
        <f t="shared" si="206"/>
        <v>0</v>
      </c>
      <c r="Z331" s="183">
        <f t="shared" si="206"/>
        <v>0</v>
      </c>
      <c r="AA331" s="183">
        <f t="shared" si="206"/>
        <v>0</v>
      </c>
      <c r="AB331" s="183">
        <f t="shared" si="206"/>
        <v>0</v>
      </c>
      <c r="AC331" s="183">
        <f t="shared" si="206"/>
        <v>0</v>
      </c>
      <c r="AD331" s="183">
        <f t="shared" si="206"/>
        <v>0</v>
      </c>
      <c r="AE331" s="183">
        <f t="shared" si="206"/>
        <v>0</v>
      </c>
      <c r="AF331" s="183">
        <f t="shared" si="206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205"/>
        <v>0</v>
      </c>
      <c r="D332" s="183">
        <f t="shared" si="205"/>
        <v>0</v>
      </c>
      <c r="E332" s="183">
        <f t="shared" si="205"/>
        <v>0</v>
      </c>
      <c r="F332" s="183">
        <f t="shared" si="205"/>
        <v>0</v>
      </c>
      <c r="G332" s="183">
        <f t="shared" si="205"/>
        <v>0</v>
      </c>
      <c r="H332" s="183">
        <f t="shared" si="205"/>
        <v>0</v>
      </c>
      <c r="I332" s="183">
        <f t="shared" si="205"/>
        <v>0</v>
      </c>
      <c r="J332" s="183">
        <f t="shared" si="205"/>
        <v>0</v>
      </c>
      <c r="K332" s="183">
        <f t="shared" si="205"/>
        <v>0</v>
      </c>
      <c r="L332" s="183">
        <f t="shared" si="205"/>
        <v>0</v>
      </c>
      <c r="M332" s="183">
        <f t="shared" si="205"/>
        <v>0</v>
      </c>
      <c r="N332" s="183">
        <f t="shared" si="205"/>
        <v>0</v>
      </c>
      <c r="O332" s="183">
        <f t="shared" si="205"/>
        <v>0</v>
      </c>
      <c r="P332" s="183">
        <f t="shared" si="205"/>
        <v>0</v>
      </c>
      <c r="Q332" s="183">
        <f t="shared" si="205"/>
        <v>0</v>
      </c>
      <c r="R332" s="183">
        <f t="shared" si="205"/>
        <v>0</v>
      </c>
      <c r="S332" s="183">
        <f t="shared" ref="S332:U353" si="207">R332</f>
        <v>0</v>
      </c>
      <c r="T332" s="183">
        <f t="shared" si="207"/>
        <v>0</v>
      </c>
      <c r="U332" s="183">
        <f t="shared" si="207"/>
        <v>0</v>
      </c>
      <c r="V332" s="183">
        <f t="shared" si="206"/>
        <v>0</v>
      </c>
      <c r="W332" s="183">
        <f t="shared" si="206"/>
        <v>0</v>
      </c>
      <c r="X332" s="183">
        <f t="shared" si="206"/>
        <v>0</v>
      </c>
      <c r="Y332" s="183">
        <f t="shared" si="206"/>
        <v>0</v>
      </c>
      <c r="Z332" s="183">
        <f t="shared" si="206"/>
        <v>0</v>
      </c>
      <c r="AA332" s="183">
        <f t="shared" si="206"/>
        <v>0</v>
      </c>
      <c r="AB332" s="183">
        <f t="shared" si="206"/>
        <v>0</v>
      </c>
      <c r="AC332" s="183">
        <f t="shared" si="206"/>
        <v>0</v>
      </c>
      <c r="AD332" s="183">
        <f t="shared" si="206"/>
        <v>0</v>
      </c>
      <c r="AE332" s="183">
        <f t="shared" si="206"/>
        <v>0</v>
      </c>
      <c r="AF332" s="183">
        <f t="shared" si="206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205"/>
        <v>0</v>
      </c>
      <c r="D333" s="183">
        <f t="shared" si="205"/>
        <v>0</v>
      </c>
      <c r="E333" s="183">
        <f t="shared" si="205"/>
        <v>0</v>
      </c>
      <c r="F333" s="183">
        <f t="shared" si="205"/>
        <v>0</v>
      </c>
      <c r="G333" s="183">
        <f t="shared" si="205"/>
        <v>0</v>
      </c>
      <c r="H333" s="183">
        <f t="shared" si="205"/>
        <v>0</v>
      </c>
      <c r="I333" s="183">
        <f t="shared" si="205"/>
        <v>0</v>
      </c>
      <c r="J333" s="183">
        <f t="shared" si="205"/>
        <v>0</v>
      </c>
      <c r="K333" s="183">
        <f t="shared" si="205"/>
        <v>0</v>
      </c>
      <c r="L333" s="183">
        <f t="shared" si="205"/>
        <v>0</v>
      </c>
      <c r="M333" s="183">
        <f t="shared" si="205"/>
        <v>0</v>
      </c>
      <c r="N333" s="183">
        <f t="shared" si="205"/>
        <v>0</v>
      </c>
      <c r="O333" s="183">
        <f t="shared" si="205"/>
        <v>0</v>
      </c>
      <c r="P333" s="183">
        <f t="shared" si="205"/>
        <v>0</v>
      </c>
      <c r="Q333" s="183">
        <f t="shared" si="205"/>
        <v>0</v>
      </c>
      <c r="R333" s="183">
        <f t="shared" si="205"/>
        <v>0</v>
      </c>
      <c r="S333" s="183">
        <f t="shared" si="207"/>
        <v>0</v>
      </c>
      <c r="T333" s="183">
        <f t="shared" si="207"/>
        <v>0</v>
      </c>
      <c r="U333" s="183">
        <f t="shared" si="207"/>
        <v>0</v>
      </c>
      <c r="V333" s="183">
        <f t="shared" si="206"/>
        <v>0</v>
      </c>
      <c r="W333" s="183">
        <f t="shared" si="206"/>
        <v>0</v>
      </c>
      <c r="X333" s="183">
        <f t="shared" si="206"/>
        <v>0</v>
      </c>
      <c r="Y333" s="183">
        <f t="shared" si="206"/>
        <v>0</v>
      </c>
      <c r="Z333" s="183">
        <f t="shared" si="206"/>
        <v>0</v>
      </c>
      <c r="AA333" s="183">
        <f t="shared" si="206"/>
        <v>0</v>
      </c>
      <c r="AB333" s="183">
        <f t="shared" si="206"/>
        <v>0</v>
      </c>
      <c r="AC333" s="183">
        <f t="shared" si="206"/>
        <v>0</v>
      </c>
      <c r="AD333" s="183">
        <f t="shared" si="206"/>
        <v>0</v>
      </c>
      <c r="AE333" s="183">
        <f t="shared" si="206"/>
        <v>0</v>
      </c>
      <c r="AF333" s="183">
        <f t="shared" si="206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205"/>
        <v>0</v>
      </c>
      <c r="D334" s="186">
        <f t="shared" si="205"/>
        <v>0</v>
      </c>
      <c r="E334" s="186">
        <f t="shared" si="205"/>
        <v>0</v>
      </c>
      <c r="F334" s="186">
        <f t="shared" si="205"/>
        <v>0</v>
      </c>
      <c r="G334" s="186">
        <f t="shared" si="205"/>
        <v>0</v>
      </c>
      <c r="H334" s="186">
        <f t="shared" si="205"/>
        <v>0</v>
      </c>
      <c r="I334" s="186">
        <f t="shared" si="205"/>
        <v>0</v>
      </c>
      <c r="J334" s="186">
        <f t="shared" si="205"/>
        <v>0</v>
      </c>
      <c r="K334" s="186">
        <f t="shared" si="205"/>
        <v>0</v>
      </c>
      <c r="L334" s="186">
        <f t="shared" si="205"/>
        <v>0</v>
      </c>
      <c r="M334" s="186">
        <f t="shared" si="205"/>
        <v>0</v>
      </c>
      <c r="N334" s="186">
        <f t="shared" si="205"/>
        <v>0</v>
      </c>
      <c r="O334" s="186">
        <f t="shared" si="205"/>
        <v>0</v>
      </c>
      <c r="P334" s="186">
        <f t="shared" si="205"/>
        <v>0</v>
      </c>
      <c r="Q334" s="186">
        <f t="shared" si="205"/>
        <v>0</v>
      </c>
      <c r="R334" s="186">
        <f t="shared" si="205"/>
        <v>0</v>
      </c>
      <c r="S334" s="186">
        <f t="shared" si="207"/>
        <v>0</v>
      </c>
      <c r="T334" s="186">
        <f t="shared" si="207"/>
        <v>0</v>
      </c>
      <c r="U334" s="186">
        <f t="shared" si="207"/>
        <v>0</v>
      </c>
      <c r="V334" s="186">
        <f t="shared" si="206"/>
        <v>0</v>
      </c>
      <c r="W334" s="186">
        <f t="shared" si="206"/>
        <v>0</v>
      </c>
      <c r="X334" s="186">
        <f t="shared" si="206"/>
        <v>0</v>
      </c>
      <c r="Y334" s="186">
        <f t="shared" si="206"/>
        <v>0</v>
      </c>
      <c r="Z334" s="186">
        <f t="shared" si="206"/>
        <v>0</v>
      </c>
      <c r="AA334" s="186">
        <f t="shared" si="206"/>
        <v>0</v>
      </c>
      <c r="AB334" s="186">
        <f t="shared" si="206"/>
        <v>0</v>
      </c>
      <c r="AC334" s="186">
        <f t="shared" si="206"/>
        <v>0</v>
      </c>
      <c r="AD334" s="186">
        <f t="shared" si="206"/>
        <v>0</v>
      </c>
      <c r="AE334" s="186">
        <f t="shared" si="206"/>
        <v>0</v>
      </c>
      <c r="AF334" s="186">
        <f t="shared" si="206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208">SUM(B204:B334)</f>
        <v>0</v>
      </c>
      <c r="C335" s="189">
        <f t="shared" si="208"/>
        <v>0</v>
      </c>
      <c r="D335" s="189">
        <f t="shared" si="208"/>
        <v>0</v>
      </c>
      <c r="E335" s="189">
        <f t="shared" si="208"/>
        <v>0</v>
      </c>
      <c r="F335" s="189">
        <f t="shared" si="208"/>
        <v>0</v>
      </c>
      <c r="G335" s="189">
        <f t="shared" si="208"/>
        <v>0</v>
      </c>
      <c r="H335" s="189">
        <f t="shared" si="208"/>
        <v>0</v>
      </c>
      <c r="I335" s="189">
        <f t="shared" si="208"/>
        <v>0</v>
      </c>
      <c r="J335" s="189">
        <f t="shared" si="208"/>
        <v>0</v>
      </c>
      <c r="K335" s="189">
        <f t="shared" si="208"/>
        <v>0</v>
      </c>
      <c r="L335" s="189">
        <f t="shared" si="208"/>
        <v>0</v>
      </c>
      <c r="M335" s="189">
        <f t="shared" si="208"/>
        <v>0</v>
      </c>
      <c r="N335" s="189">
        <f t="shared" si="208"/>
        <v>0</v>
      </c>
      <c r="O335" s="189">
        <f t="shared" si="208"/>
        <v>0</v>
      </c>
      <c r="P335" s="189">
        <f t="shared" si="208"/>
        <v>0</v>
      </c>
      <c r="Q335" s="189">
        <f t="shared" si="208"/>
        <v>0</v>
      </c>
      <c r="R335" s="189">
        <f t="shared" si="208"/>
        <v>0</v>
      </c>
      <c r="S335" s="189">
        <f t="shared" si="208"/>
        <v>0</v>
      </c>
      <c r="T335" s="189">
        <f t="shared" si="208"/>
        <v>0</v>
      </c>
      <c r="U335" s="189">
        <f t="shared" si="208"/>
        <v>0</v>
      </c>
      <c r="V335" s="189">
        <f t="shared" si="208"/>
        <v>0</v>
      </c>
      <c r="W335" s="189">
        <f t="shared" si="208"/>
        <v>0</v>
      </c>
      <c r="X335" s="189">
        <f t="shared" si="208"/>
        <v>0</v>
      </c>
      <c r="Y335" s="189">
        <f t="shared" si="208"/>
        <v>0</v>
      </c>
      <c r="Z335" s="189">
        <f t="shared" si="208"/>
        <v>0</v>
      </c>
      <c r="AA335" s="189">
        <f t="shared" si="208"/>
        <v>0</v>
      </c>
      <c r="AB335" s="189">
        <f t="shared" si="208"/>
        <v>0</v>
      </c>
      <c r="AC335" s="189">
        <f t="shared" si="208"/>
        <v>0</v>
      </c>
      <c r="AD335" s="189">
        <f t="shared" ref="AD335:AE335" si="209">SUM(AD204:AD334)</f>
        <v>0</v>
      </c>
      <c r="AE335" s="189">
        <f t="shared" si="209"/>
        <v>0</v>
      </c>
      <c r="AF335" s="189">
        <f t="shared" ref="AF335" si="210">SUM(AF204:AF334)</f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211">B337</f>
        <v>0</v>
      </c>
      <c r="D337" s="181">
        <f t="shared" si="211"/>
        <v>0</v>
      </c>
      <c r="E337" s="181">
        <f t="shared" si="211"/>
        <v>0</v>
      </c>
      <c r="F337" s="181">
        <f t="shared" si="211"/>
        <v>0</v>
      </c>
      <c r="G337" s="181">
        <f t="shared" si="211"/>
        <v>0</v>
      </c>
      <c r="H337" s="181">
        <f t="shared" si="211"/>
        <v>0</v>
      </c>
      <c r="I337" s="181">
        <f t="shared" si="211"/>
        <v>0</v>
      </c>
      <c r="J337" s="181">
        <f t="shared" si="211"/>
        <v>0</v>
      </c>
      <c r="K337" s="181">
        <f t="shared" si="211"/>
        <v>0</v>
      </c>
      <c r="L337" s="181">
        <f t="shared" si="211"/>
        <v>0</v>
      </c>
      <c r="M337" s="181">
        <f t="shared" si="211"/>
        <v>0</v>
      </c>
      <c r="N337" s="181">
        <f t="shared" si="211"/>
        <v>0</v>
      </c>
      <c r="O337" s="181">
        <f t="shared" si="211"/>
        <v>0</v>
      </c>
      <c r="P337" s="181">
        <f t="shared" si="211"/>
        <v>0</v>
      </c>
      <c r="Q337" s="181">
        <f t="shared" si="211"/>
        <v>0</v>
      </c>
      <c r="R337" s="181">
        <f t="shared" si="211"/>
        <v>0</v>
      </c>
      <c r="S337" s="181">
        <f t="shared" ref="S337:AF338" si="212">R337</f>
        <v>0</v>
      </c>
      <c r="T337" s="181">
        <f t="shared" si="212"/>
        <v>0</v>
      </c>
      <c r="U337" s="181">
        <f t="shared" si="212"/>
        <v>0</v>
      </c>
      <c r="V337" s="181">
        <f t="shared" si="212"/>
        <v>0</v>
      </c>
      <c r="W337" s="181">
        <f t="shared" si="212"/>
        <v>0</v>
      </c>
      <c r="X337" s="181">
        <f t="shared" si="212"/>
        <v>0</v>
      </c>
      <c r="Y337" s="181">
        <f t="shared" si="212"/>
        <v>0</v>
      </c>
      <c r="Z337" s="181">
        <f t="shared" si="212"/>
        <v>0</v>
      </c>
      <c r="AA337" s="181">
        <f t="shared" si="212"/>
        <v>0</v>
      </c>
      <c r="AB337" s="181">
        <f t="shared" si="212"/>
        <v>0</v>
      </c>
      <c r="AC337" s="181">
        <f t="shared" si="212"/>
        <v>0</v>
      </c>
      <c r="AD337" s="181">
        <f t="shared" si="212"/>
        <v>0</v>
      </c>
      <c r="AE337" s="181">
        <f t="shared" si="212"/>
        <v>0</v>
      </c>
      <c r="AF337" s="181">
        <f t="shared" si="212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211"/>
        <v>0</v>
      </c>
      <c r="D338" s="186">
        <f t="shared" si="211"/>
        <v>0</v>
      </c>
      <c r="E338" s="186">
        <f t="shared" si="211"/>
        <v>0</v>
      </c>
      <c r="F338" s="186">
        <f t="shared" si="211"/>
        <v>0</v>
      </c>
      <c r="G338" s="186">
        <f t="shared" si="211"/>
        <v>0</v>
      </c>
      <c r="H338" s="186">
        <f t="shared" si="211"/>
        <v>0</v>
      </c>
      <c r="I338" s="186">
        <f t="shared" si="211"/>
        <v>0</v>
      </c>
      <c r="J338" s="186">
        <f t="shared" si="211"/>
        <v>0</v>
      </c>
      <c r="K338" s="186">
        <f t="shared" si="211"/>
        <v>0</v>
      </c>
      <c r="L338" s="186">
        <f t="shared" si="211"/>
        <v>0</v>
      </c>
      <c r="M338" s="186">
        <f t="shared" si="211"/>
        <v>0</v>
      </c>
      <c r="N338" s="186">
        <f t="shared" si="211"/>
        <v>0</v>
      </c>
      <c r="O338" s="186">
        <f t="shared" si="211"/>
        <v>0</v>
      </c>
      <c r="P338" s="186">
        <f t="shared" si="211"/>
        <v>0</v>
      </c>
      <c r="Q338" s="186">
        <f t="shared" si="211"/>
        <v>0</v>
      </c>
      <c r="R338" s="186">
        <f t="shared" si="211"/>
        <v>0</v>
      </c>
      <c r="S338" s="186">
        <f t="shared" si="212"/>
        <v>0</v>
      </c>
      <c r="T338" s="186">
        <f t="shared" si="212"/>
        <v>0</v>
      </c>
      <c r="U338" s="186">
        <f t="shared" si="212"/>
        <v>0</v>
      </c>
      <c r="V338" s="186">
        <f t="shared" si="212"/>
        <v>0</v>
      </c>
      <c r="W338" s="186">
        <f t="shared" si="212"/>
        <v>0</v>
      </c>
      <c r="X338" s="186">
        <f t="shared" si="212"/>
        <v>0</v>
      </c>
      <c r="Y338" s="186">
        <f t="shared" si="212"/>
        <v>0</v>
      </c>
      <c r="Z338" s="186">
        <f t="shared" si="212"/>
        <v>0</v>
      </c>
      <c r="AA338" s="186">
        <f t="shared" si="212"/>
        <v>0</v>
      </c>
      <c r="AB338" s="186">
        <f t="shared" si="212"/>
        <v>0</v>
      </c>
      <c r="AC338" s="186">
        <f t="shared" si="212"/>
        <v>0</v>
      </c>
      <c r="AD338" s="186">
        <f t="shared" si="212"/>
        <v>0</v>
      </c>
      <c r="AE338" s="186">
        <f t="shared" si="212"/>
        <v>0</v>
      </c>
      <c r="AF338" s="186">
        <f t="shared" si="212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213">SUM(B208:B338)</f>
        <v>0</v>
      </c>
      <c r="C339" s="189">
        <f t="shared" si="213"/>
        <v>0</v>
      </c>
      <c r="D339" s="189">
        <f t="shared" si="213"/>
        <v>0</v>
      </c>
      <c r="E339" s="189">
        <f t="shared" si="213"/>
        <v>0</v>
      </c>
      <c r="F339" s="189">
        <f t="shared" si="213"/>
        <v>0</v>
      </c>
      <c r="G339" s="189">
        <f t="shared" si="213"/>
        <v>0</v>
      </c>
      <c r="H339" s="189">
        <f t="shared" si="213"/>
        <v>0</v>
      </c>
      <c r="I339" s="189">
        <f t="shared" si="213"/>
        <v>0</v>
      </c>
      <c r="J339" s="189">
        <f t="shared" si="213"/>
        <v>0</v>
      </c>
      <c r="K339" s="189">
        <f t="shared" si="213"/>
        <v>0</v>
      </c>
      <c r="L339" s="189">
        <f t="shared" si="213"/>
        <v>0</v>
      </c>
      <c r="M339" s="189">
        <f t="shared" si="213"/>
        <v>0</v>
      </c>
      <c r="N339" s="189">
        <f t="shared" si="213"/>
        <v>0</v>
      </c>
      <c r="O339" s="189">
        <f t="shared" si="213"/>
        <v>0</v>
      </c>
      <c r="P339" s="189">
        <f t="shared" si="213"/>
        <v>0</v>
      </c>
      <c r="Q339" s="189">
        <f t="shared" si="213"/>
        <v>0</v>
      </c>
      <c r="R339" s="189">
        <f t="shared" si="213"/>
        <v>0</v>
      </c>
      <c r="S339" s="189">
        <f t="shared" si="213"/>
        <v>0</v>
      </c>
      <c r="T339" s="189">
        <f t="shared" si="213"/>
        <v>0</v>
      </c>
      <c r="U339" s="189">
        <f t="shared" si="213"/>
        <v>0</v>
      </c>
      <c r="V339" s="189">
        <f t="shared" si="213"/>
        <v>0</v>
      </c>
      <c r="W339" s="189">
        <f t="shared" si="213"/>
        <v>0</v>
      </c>
      <c r="X339" s="189">
        <f t="shared" si="213"/>
        <v>0</v>
      </c>
      <c r="Y339" s="189">
        <f t="shared" si="213"/>
        <v>0</v>
      </c>
      <c r="Z339" s="189">
        <f t="shared" si="213"/>
        <v>0</v>
      </c>
      <c r="AA339" s="189">
        <f t="shared" si="213"/>
        <v>0</v>
      </c>
      <c r="AB339" s="189">
        <f t="shared" si="213"/>
        <v>0</v>
      </c>
      <c r="AC339" s="189">
        <f t="shared" si="213"/>
        <v>0</v>
      </c>
      <c r="AD339" s="189">
        <f t="shared" ref="AD339:AE339" si="214">SUM(AD208:AD338)</f>
        <v>0</v>
      </c>
      <c r="AE339" s="189">
        <f t="shared" si="214"/>
        <v>0</v>
      </c>
      <c r="AF339" s="189">
        <f t="shared" ref="AF339" si="215">SUM(AF208:AF338)</f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216">C311+C335+C339</f>
        <v>0</v>
      </c>
      <c r="D340" s="216">
        <f t="shared" si="216"/>
        <v>0</v>
      </c>
      <c r="E340" s="216">
        <f t="shared" si="216"/>
        <v>0</v>
      </c>
      <c r="F340" s="216">
        <f t="shared" si="216"/>
        <v>0</v>
      </c>
      <c r="G340" s="216">
        <f t="shared" si="216"/>
        <v>0</v>
      </c>
      <c r="H340" s="216">
        <f t="shared" si="216"/>
        <v>0</v>
      </c>
      <c r="I340" s="216">
        <f t="shared" si="216"/>
        <v>0</v>
      </c>
      <c r="J340" s="216">
        <f t="shared" si="216"/>
        <v>0</v>
      </c>
      <c r="K340" s="216">
        <f t="shared" si="216"/>
        <v>0</v>
      </c>
      <c r="L340" s="216">
        <f t="shared" si="216"/>
        <v>0</v>
      </c>
      <c r="M340" s="216">
        <f t="shared" si="216"/>
        <v>0</v>
      </c>
      <c r="N340" s="216">
        <f t="shared" si="216"/>
        <v>0</v>
      </c>
      <c r="O340" s="216">
        <f t="shared" si="216"/>
        <v>0</v>
      </c>
      <c r="P340" s="216">
        <f t="shared" si="216"/>
        <v>0</v>
      </c>
      <c r="Q340" s="216">
        <f t="shared" si="216"/>
        <v>0</v>
      </c>
      <c r="R340" s="216">
        <f t="shared" si="216"/>
        <v>0</v>
      </c>
      <c r="S340" s="216">
        <f t="shared" si="216"/>
        <v>0</v>
      </c>
      <c r="T340" s="216">
        <f t="shared" si="216"/>
        <v>0</v>
      </c>
      <c r="U340" s="216">
        <f t="shared" si="216"/>
        <v>0</v>
      </c>
      <c r="V340" s="216">
        <f t="shared" si="216"/>
        <v>0</v>
      </c>
      <c r="W340" s="216">
        <f t="shared" si="216"/>
        <v>0</v>
      </c>
      <c r="X340" s="216">
        <f t="shared" si="216"/>
        <v>0</v>
      </c>
      <c r="Y340" s="216">
        <f t="shared" si="216"/>
        <v>0</v>
      </c>
      <c r="Z340" s="216">
        <f t="shared" si="216"/>
        <v>0</v>
      </c>
      <c r="AA340" s="216">
        <f t="shared" si="216"/>
        <v>0</v>
      </c>
      <c r="AB340" s="216">
        <f t="shared" si="216"/>
        <v>0</v>
      </c>
      <c r="AC340" s="216">
        <f t="shared" si="216"/>
        <v>0</v>
      </c>
      <c r="AD340" s="216">
        <f t="shared" ref="AD340:AE340" si="217">AD311+AD335+AD339</f>
        <v>0</v>
      </c>
      <c r="AE340" s="216">
        <f t="shared" si="217"/>
        <v>0</v>
      </c>
      <c r="AF340" s="216">
        <f t="shared" ref="AF340" si="218">AF311+AF335+AF339</f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112">
    <cfRule type="expression" dxfId="367" priority="53">
      <formula>$AH11=0</formula>
    </cfRule>
  </conditionalFormatting>
  <conditionalFormatting sqref="A111:A112">
    <cfRule type="expression" dxfId="366" priority="196">
      <formula>$AH116=0</formula>
    </cfRule>
  </conditionalFormatting>
  <conditionalFormatting sqref="A113:A117">
    <cfRule type="expression" dxfId="365" priority="144">
      <formula>$AH112=0</formula>
    </cfRule>
  </conditionalFormatting>
  <conditionalFormatting sqref="A118:A169">
    <cfRule type="expression" dxfId="364" priority="54">
      <formula>$AH118=0</formula>
    </cfRule>
  </conditionalFormatting>
  <conditionalFormatting sqref="A163">
    <cfRule type="expression" dxfId="363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362" priority="197">
      <formula>$AH304=0</formula>
    </cfRule>
  </conditionalFormatting>
  <conditionalFormatting sqref="A179:A340">
    <cfRule type="expression" dxfId="361" priority="71">
      <formula>$AH179=0</formula>
    </cfRule>
  </conditionalFormatting>
  <conditionalFormatting sqref="B8">
    <cfRule type="expression" dxfId="360" priority="192">
      <formula>AND(C$9&gt;=14/24,C$9&lt;20/24)</formula>
    </cfRule>
    <cfRule type="expression" dxfId="359" priority="193">
      <formula>AND(C$9&gt;=8/24,C$9&lt;14/24)</formula>
    </cfRule>
    <cfRule type="expression" dxfId="358" priority="194">
      <formula>C$9&lt;8/24</formula>
    </cfRule>
    <cfRule type="expression" dxfId="357" priority="195">
      <formula>C$9&gt;=20/24</formula>
    </cfRule>
  </conditionalFormatting>
  <conditionalFormatting sqref="B11:AF62 B81:AF88">
    <cfRule type="expression" dxfId="356" priority="48">
      <formula>B11&gt;$AG11*1</formula>
    </cfRule>
  </conditionalFormatting>
  <conditionalFormatting sqref="B82:G86 B107:AF125 B127:AF144 B147:AF170 B11:AF13 G82:AF88">
    <cfRule type="expression" dxfId="355" priority="49">
      <formula>B$9&gt;=20/24</formula>
    </cfRule>
    <cfRule type="expression" dxfId="354" priority="50">
      <formula>AND(B$9&gt;=14/24,B$9&lt;20/24)</formula>
    </cfRule>
    <cfRule type="expression" dxfId="353" priority="51">
      <formula>AND(B$9&gt;=8/24,B$9&lt;14/24)</formula>
    </cfRule>
    <cfRule type="expression" dxfId="352" priority="52">
      <formula>B$9&lt;8/24</formula>
    </cfRule>
  </conditionalFormatting>
  <conditionalFormatting sqref="AG88 AG106 B80:AG80 B78:AF78 B89:AF106">
    <cfRule type="expression" dxfId="351" priority="108">
      <formula>B78&gt;$AG78*1</formula>
    </cfRule>
  </conditionalFormatting>
  <conditionalFormatting sqref="B14:AF77 B84:AF84">
    <cfRule type="expression" dxfId="350" priority="43">
      <formula>B$9&lt;8/24</formula>
    </cfRule>
  </conditionalFormatting>
  <conditionalFormatting sqref="B14:AF79 B84:AF84">
    <cfRule type="expression" dxfId="349" priority="40">
      <formula>B$9&gt;=20/24</formula>
    </cfRule>
    <cfRule type="expression" dxfId="348" priority="41">
      <formula>AND(B$9&gt;=14/24,B$9&lt;20/24)</formula>
    </cfRule>
    <cfRule type="expression" dxfId="347" priority="42">
      <formula>AND(B$9&gt;=8/24,B$9&lt;14/24)</formula>
    </cfRule>
  </conditionalFormatting>
  <conditionalFormatting sqref="B72:AF74">
    <cfRule type="expression" dxfId="346" priority="55">
      <formula>B72&gt;$AG72</formula>
    </cfRule>
  </conditionalFormatting>
  <conditionalFormatting sqref="B78:AF79">
    <cfRule type="expression" dxfId="345" priority="117">
      <formula>B$9&lt;8/24</formula>
    </cfRule>
  </conditionalFormatting>
  <conditionalFormatting sqref="B81:AF81">
    <cfRule type="expression" dxfId="344" priority="128">
      <formula>B$9&gt;=20/24</formula>
    </cfRule>
    <cfRule type="expression" dxfId="343" priority="129">
      <formula>AND(B$9&gt;=14/24,B$9&lt;20/24)</formula>
    </cfRule>
    <cfRule type="expression" dxfId="342" priority="130">
      <formula>AND(B$9&gt;=8/24,B$9&lt;14/24)</formula>
    </cfRule>
    <cfRule type="expression" dxfId="341" priority="131">
      <formula>B$9&lt;8/24</formula>
    </cfRule>
  </conditionalFormatting>
  <conditionalFormatting sqref="B172:AF178">
    <cfRule type="expression" dxfId="340" priority="44">
      <formula>B$9&gt;=20/24</formula>
    </cfRule>
    <cfRule type="expression" dxfId="339" priority="45">
      <formula>AND(B$9&gt;=14/24,B$9&lt;20/24)</formula>
    </cfRule>
    <cfRule type="expression" dxfId="338" priority="46">
      <formula>AND(B$9&gt;=8/24,B$9&lt;14/24)</formula>
    </cfRule>
    <cfRule type="expression" dxfId="337" priority="47">
      <formula>B$9&lt;8/24</formula>
    </cfRule>
  </conditionalFormatting>
  <conditionalFormatting sqref="B180:AF311">
    <cfRule type="expression" dxfId="336" priority="36">
      <formula>B$9&gt;=20/24</formula>
    </cfRule>
    <cfRule type="expression" dxfId="335" priority="37">
      <formula>AND(B$9&gt;=14/24,B$9&lt;20/24)</formula>
    </cfRule>
    <cfRule type="expression" dxfId="334" priority="38">
      <formula>AND(B$9&gt;=8/24,B$9&lt;14/24)</formula>
    </cfRule>
    <cfRule type="expression" dxfId="333" priority="39">
      <formula>B$9&lt;8/24</formula>
    </cfRule>
  </conditionalFormatting>
  <conditionalFormatting sqref="B313:AF335">
    <cfRule type="expression" dxfId="332" priority="30">
      <formula>B$9&gt;=20/24</formula>
    </cfRule>
    <cfRule type="expression" dxfId="331" priority="31">
      <formula>AND(B$9&gt;=14/24,B$9&lt;20/24)</formula>
    </cfRule>
    <cfRule type="expression" dxfId="330" priority="32">
      <formula>AND(B$9&gt;=8/24,B$9&lt;14/24)</formula>
    </cfRule>
    <cfRule type="expression" dxfId="329" priority="33">
      <formula>B$9&lt;8/24</formula>
    </cfRule>
  </conditionalFormatting>
  <conditionalFormatting sqref="B337:AF340">
    <cfRule type="expression" dxfId="328" priority="26">
      <formula>B$9&gt;=20/24</formula>
    </cfRule>
    <cfRule type="expression" dxfId="327" priority="27">
      <formula>AND(B$9&gt;=14/24,B$9&lt;20/24)</formula>
    </cfRule>
    <cfRule type="expression" dxfId="326" priority="28">
      <formula>AND(B$9&gt;=8/24,B$9&lt;14/24)</formula>
    </cfRule>
    <cfRule type="expression" dxfId="325" priority="29">
      <formula>B$9&lt;8/24</formula>
    </cfRule>
  </conditionalFormatting>
  <conditionalFormatting sqref="B9:AG10">
    <cfRule type="expression" dxfId="324" priority="22">
      <formula>B$9&gt;=20/24</formula>
    </cfRule>
    <cfRule type="expression" dxfId="323" priority="23">
      <formula>AND(B$9&gt;=14/24,B$9&lt;20/24)</formula>
    </cfRule>
    <cfRule type="expression" dxfId="322" priority="24">
      <formula>AND(B$9&gt;=8/24,B$9&lt;14/24)</formula>
    </cfRule>
    <cfRule type="expression" dxfId="321" priority="25">
      <formula>B$9&lt;8/24</formula>
    </cfRule>
  </conditionalFormatting>
  <conditionalFormatting sqref="G89:AF93">
    <cfRule type="expression" dxfId="320" priority="118">
      <formula>G$9&gt;=20/24</formula>
    </cfRule>
    <cfRule type="expression" dxfId="319" priority="119">
      <formula>AND(G$9&gt;=14/24,G$9&lt;20/24)</formula>
    </cfRule>
    <cfRule type="expression" dxfId="318" priority="120">
      <formula>AND(G$9&gt;=8/24,G$9&lt;14/24)</formula>
    </cfRule>
    <cfRule type="expression" dxfId="317" priority="121">
      <formula>G$9&lt;8/24</formula>
    </cfRule>
  </conditionalFormatting>
  <conditionalFormatting sqref="G94:AF94">
    <cfRule type="expression" dxfId="316" priority="113">
      <formula>G$9&gt;=20/24</formula>
    </cfRule>
    <cfRule type="expression" dxfId="315" priority="114">
      <formula>AND(G$9&gt;=14/24,G$9&lt;20/24)</formula>
    </cfRule>
    <cfRule type="expression" dxfId="314" priority="115">
      <formula>AND(G$9&gt;=8/24,G$9&lt;14/24)</formula>
    </cfRule>
    <cfRule type="expression" dxfId="313" priority="116">
      <formula>G$9&lt;8/24</formula>
    </cfRule>
  </conditionalFormatting>
  <conditionalFormatting sqref="G89:AF91">
    <cfRule type="expression" dxfId="312" priority="136">
      <formula>G$9&gt;=20/24</formula>
    </cfRule>
    <cfRule type="expression" dxfId="311" priority="137">
      <formula>AND(G$9&gt;=14/24,G$9&lt;20/24)</formula>
    </cfRule>
    <cfRule type="expression" dxfId="310" priority="138">
      <formula>AND(G$9&gt;=8/24,G$9&lt;14/24)</formula>
    </cfRule>
    <cfRule type="expression" dxfId="309" priority="139">
      <formula>G$9&lt;8/24</formula>
    </cfRule>
  </conditionalFormatting>
  <conditionalFormatting sqref="L94:AF94">
    <cfRule type="expression" dxfId="308" priority="132">
      <formula>L$9&gt;=20/24</formula>
    </cfRule>
    <cfRule type="expression" dxfId="307" priority="133">
      <formula>AND(L$9&gt;=14/24,L$9&lt;20/24)</formula>
    </cfRule>
    <cfRule type="expression" dxfId="306" priority="134">
      <formula>AND(L$9&gt;=8/24,L$9&lt;14/24)</formula>
    </cfRule>
    <cfRule type="expression" dxfId="305" priority="135">
      <formula>L$9&lt;8/24</formula>
    </cfRule>
  </conditionalFormatting>
  <conditionalFormatting sqref="M8 S8 AB8">
    <cfRule type="expression" dxfId="304" priority="185">
      <formula>AND(N$9&gt;=14/24,N$9&lt;20/24)</formula>
    </cfRule>
    <cfRule type="expression" dxfId="303" priority="186">
      <formula>AND(N$9&gt;=8/24,N$9&lt;14/24)</formula>
    </cfRule>
    <cfRule type="expression" dxfId="302" priority="187">
      <formula>N$9&lt;8/24</formula>
    </cfRule>
  </conditionalFormatting>
  <conditionalFormatting sqref="M89:AF93">
    <cfRule type="expression" dxfId="301" priority="140">
      <formula>M$9&gt;=20/24</formula>
    </cfRule>
    <cfRule type="expression" dxfId="300" priority="141">
      <formula>AND(M$9&gt;=14/24,M$9&lt;20/24)</formula>
    </cfRule>
    <cfRule type="expression" dxfId="299" priority="142">
      <formula>AND(M$9&gt;=8/24,M$9&lt;14/24)</formula>
    </cfRule>
    <cfRule type="expression" dxfId="298" priority="143">
      <formula>M$9&lt;8/24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97" priority="184">
      <formula>N$9&gt;=20/24</formula>
    </cfRule>
  </conditionalFormatting>
  <conditionalFormatting sqref="S8">
    <cfRule type="expression" dxfId="296" priority="175">
      <formula>U$9&gt;=20/24</formula>
    </cfRule>
    <cfRule type="expression" dxfId="295" priority="176">
      <formula>AND(U$9&gt;=14/24,U$9&lt;20/24)</formula>
    </cfRule>
    <cfRule type="expression" dxfId="294" priority="177">
      <formula>AND(U$9&gt;=8/24,U$9&lt;14/24)</formula>
    </cfRule>
    <cfRule type="expression" dxfId="293" priority="178">
      <formula>U$9&lt;8/24</formula>
    </cfRule>
  </conditionalFormatting>
  <conditionalFormatting sqref="AA89:AF94">
    <cfRule type="expression" dxfId="292" priority="66">
      <formula>AA$9&gt;=20/24</formula>
    </cfRule>
    <cfRule type="expression" dxfId="291" priority="67">
      <formula>AND(AA$9&gt;=14/24,AA$9&lt;20/24)</formula>
    </cfRule>
    <cfRule type="expression" dxfId="290" priority="68">
      <formula>AND(AA$9&gt;=8/24,AA$9&lt;14/24)</formula>
    </cfRule>
    <cfRule type="expression" dxfId="289" priority="69">
      <formula>AA$9&lt;8/24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B75:AF79 B63:AF71">
    <cfRule type="expression" dxfId="283" priority="122">
      <formula>B63&gt;$AG63</formula>
    </cfRule>
  </conditionalFormatting>
  <conditionalFormatting sqref="AB8">
    <cfRule type="expression" dxfId="282" priority="171">
      <formula>AD$9&gt;=20/24</formula>
    </cfRule>
    <cfRule type="expression" dxfId="281" priority="172">
      <formula>AND(AD$9&gt;=14/24,AD$9&lt;20/24)</formula>
    </cfRule>
    <cfRule type="expression" dxfId="280" priority="173">
      <formula>AND(AD$9&gt;=8/24,AD$9&lt;14/24)</formula>
    </cfRule>
    <cfRule type="expression" dxfId="279" priority="174">
      <formula>AD$9&lt;8/24</formula>
    </cfRule>
  </conditionalFormatting>
  <conditionalFormatting sqref="B87:F100 G87:AF87 B81:AF81 G89:AF100 B103:AF106">
    <cfRule type="expression" dxfId="274" priority="109">
      <formula>B$9&gt;=20/24</formula>
    </cfRule>
  </conditionalFormatting>
  <conditionalFormatting sqref="B87:F100 B81:AF81 G87:AF87 G89:AF100 B103:AF106">
    <cfRule type="expression" dxfId="273" priority="110">
      <formula>AND(B$9&gt;=14/24,B$9&lt;20/24)</formula>
    </cfRule>
    <cfRule type="expression" dxfId="272" priority="111">
      <formula>AND(B$9&gt;=8/24,B$9&lt;14/24)</formula>
    </cfRule>
    <cfRule type="expression" dxfId="271" priority="112">
      <formula>B$9&lt;8/24</formula>
    </cfRule>
  </conditionalFormatting>
  <conditionalFormatting sqref="AG88">
    <cfRule type="expression" dxfId="269" priority="150">
      <formula>AG$9&gt;=20/24</formula>
    </cfRule>
    <cfRule type="expression" dxfId="268" priority="151">
      <formula>AND(AG$9&gt;=14/24,AG$9&lt;20/24)</formula>
    </cfRule>
    <cfRule type="expression" dxfId="267" priority="152">
      <formula>AND(AG$9&gt;=8/24,AG$9&lt;14/24)</formula>
    </cfRule>
    <cfRule type="expression" dxfId="266" priority="153">
      <formula>AG$9&lt;8/24</formula>
    </cfRule>
  </conditionalFormatting>
  <conditionalFormatting sqref="AG101:AG102">
    <cfRule type="expression" dxfId="265" priority="145">
      <formula>AG101&gt;$AG101</formula>
    </cfRule>
  </conditionalFormatting>
  <conditionalFormatting sqref="AG106">
    <cfRule type="expression" dxfId="264" priority="146">
      <formula>AG$9&gt;=20/24</formula>
    </cfRule>
    <cfRule type="expression" dxfId="263" priority="147">
      <formula>AND(AG$9&gt;=14/24,AG$9&lt;20/24)</formula>
    </cfRule>
    <cfRule type="expression" dxfId="262" priority="148">
      <formula>AND(AG$9&gt;=8/24,AG$9&lt;14/24)</formula>
    </cfRule>
    <cfRule type="expression" dxfId="261" priority="149">
      <formula>AG$9&lt;8/24</formula>
    </cfRule>
  </conditionalFormatting>
  <conditionalFormatting sqref="AG123">
    <cfRule type="expression" dxfId="260" priority="167">
      <formula>AG$9&gt;=20/24</formula>
    </cfRule>
    <cfRule type="expression" dxfId="259" priority="168">
      <formula>AND(AG$9&gt;=14/24,AG$9&lt;20/24)</formula>
    </cfRule>
    <cfRule type="expression" dxfId="258" priority="169">
      <formula>AND(AG$9&gt;=8/24,AG$9&lt;14/24)</formula>
    </cfRule>
    <cfRule type="expression" dxfId="257" priority="170">
      <formula>AG$9&lt;8/24</formula>
    </cfRule>
  </conditionalFormatting>
  <conditionalFormatting sqref="AH8:AI10">
    <cfRule type="expression" dxfId="256" priority="62">
      <formula>AH$9&gt;=20/24</formula>
    </cfRule>
    <cfRule type="expression" dxfId="255" priority="63">
      <formula>AND(AH$9&gt;=14/24,AH$9&lt;20/24)</formula>
    </cfRule>
    <cfRule type="expression" dxfId="254" priority="64">
      <formula>AND(AH$9&gt;=8/24,AH$9&lt;14/24)</formula>
    </cfRule>
    <cfRule type="expression" dxfId="253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252" priority="188">
      <formula>AJ$9&gt;=20/24</formula>
    </cfRule>
    <cfRule type="expression" dxfId="251" priority="189">
      <formula>AND(AJ$9&gt;=14/24,AJ$9&lt;20/24)</formula>
    </cfRule>
    <cfRule type="expression" dxfId="250" priority="190">
      <formula>AND(AJ$9&gt;=8/24,AJ$9&lt;14/24)</formula>
    </cfRule>
    <cfRule type="expression" dxfId="249" priority="191">
      <formula>AJ$9&lt;8/24</formula>
    </cfRule>
  </conditionalFormatting>
  <conditionalFormatting sqref="AL109:AN109 AL115:AN115">
    <cfRule type="expression" dxfId="248" priority="160">
      <formula>AL$9&gt;=20/24</formula>
    </cfRule>
    <cfRule type="expression" dxfId="247" priority="161">
      <formula>AND(AL$9&gt;=14/24,AL$9&lt;20/24)</formula>
    </cfRule>
    <cfRule type="expression" dxfId="246" priority="162">
      <formula>AND(AL$9&gt;=8/24,AL$9&lt;14/24)</formula>
    </cfRule>
    <cfRule type="expression" dxfId="245" priority="163">
      <formula>AL$9&lt;8/24</formula>
    </cfRule>
  </conditionalFormatting>
  <conditionalFormatting sqref="AM15:AM21 AN16:AR21">
    <cfRule type="expression" dxfId="244" priority="84">
      <formula>AX$9&gt;=20/24</formula>
    </cfRule>
    <cfRule type="expression" dxfId="243" priority="85">
      <formula>AND(AX$9&gt;=14/24,AX$9&lt;20/24)</formula>
    </cfRule>
    <cfRule type="expression" dxfId="242" priority="86">
      <formula>AND(AX$9&gt;=8/24,AX$9&lt;14/24)</formula>
    </cfRule>
    <cfRule type="expression" dxfId="241" priority="87">
      <formula>AX$9&lt;8/24</formula>
    </cfRule>
  </conditionalFormatting>
  <conditionalFormatting sqref="AN110:AN113">
    <cfRule type="expression" dxfId="240" priority="156">
      <formula>AN$9&gt;=20/24</formula>
    </cfRule>
    <cfRule type="expression" dxfId="239" priority="157">
      <formula>AND(AN$9&gt;=14/24,AN$9&lt;20/24)</formula>
    </cfRule>
    <cfRule type="expression" dxfId="238" priority="158">
      <formula>AND(AN$9&gt;=8/24,AN$9&lt;14/24)</formula>
    </cfRule>
    <cfRule type="expression" dxfId="237" priority="159">
      <formula>AN$9&lt;8/24</formula>
    </cfRule>
  </conditionalFormatting>
  <conditionalFormatting sqref="AN15:AR15">
    <cfRule type="expression" dxfId="236" priority="72">
      <formula>U$9&gt;=20/24</formula>
    </cfRule>
    <cfRule type="expression" dxfId="235" priority="73">
      <formula>AND(U$9&gt;=14/24,U$9&lt;20/24)</formula>
    </cfRule>
    <cfRule type="expression" dxfId="234" priority="74">
      <formula>AND(U$9&gt;=8/24,U$9&lt;14/24)</formula>
    </cfRule>
    <cfRule type="expression" dxfId="233" priority="75">
      <formula>U$9&lt;8/24</formula>
    </cfRule>
  </conditionalFormatting>
  <conditionalFormatting sqref="AS15">
    <cfRule type="expression" dxfId="232" priority="80">
      <formula>AA$9&gt;=20/24</formula>
    </cfRule>
    <cfRule type="expression" dxfId="231" priority="81">
      <formula>AND(AA$9&gt;=14/24,AA$9&lt;20/24)</formula>
    </cfRule>
    <cfRule type="expression" dxfId="230" priority="82">
      <formula>AND(AA$9&gt;=8/24,AA$9&lt;14/24)</formula>
    </cfRule>
    <cfRule type="expression" dxfId="229" priority="83">
      <formula>AA$9&lt;8/24</formula>
    </cfRule>
  </conditionalFormatting>
  <conditionalFormatting sqref="AS16:AS21">
    <cfRule type="expression" dxfId="228" priority="88">
      <formula>BE$9&gt;=20/24</formula>
    </cfRule>
    <cfRule type="expression" dxfId="227" priority="89">
      <formula>AND(BE$9&gt;=14/24,BE$9&lt;20/24)</formula>
    </cfRule>
    <cfRule type="expression" dxfId="226" priority="90">
      <formula>AND(BE$9&gt;=8/24,BE$9&lt;14/24)</formula>
    </cfRule>
    <cfRule type="expression" dxfId="225" priority="91">
      <formula>BE$9&lt;8/24</formula>
    </cfRule>
  </conditionalFormatting>
  <conditionalFormatting sqref="AT15 AX15:BJ15">
    <cfRule type="expression" dxfId="224" priority="92">
      <formula>AC$9&gt;=20/24</formula>
    </cfRule>
    <cfRule type="expression" dxfId="223" priority="93">
      <formula>AND(AC$9&gt;=14/24,AC$9&lt;20/24)</formula>
    </cfRule>
    <cfRule type="expression" dxfId="222" priority="94">
      <formula>AND(AC$9&gt;=8/24,AC$9&lt;14/24)</formula>
    </cfRule>
    <cfRule type="expression" dxfId="221" priority="95">
      <formula>AC$9&lt;8/24</formula>
    </cfRule>
  </conditionalFormatting>
  <conditionalFormatting sqref="AT16:AT21">
    <cfRule type="expression" dxfId="220" priority="96">
      <formula>BG$9&gt;=20/24</formula>
    </cfRule>
    <cfRule type="expression" dxfId="219" priority="97">
      <formula>AND(BG$9&gt;=14/24,BG$9&lt;20/24)</formula>
    </cfRule>
    <cfRule type="expression" dxfId="218" priority="98">
      <formula>AND(BG$9&gt;=8/24,BG$9&lt;14/24)</formula>
    </cfRule>
    <cfRule type="expression" dxfId="217" priority="99">
      <formula>BG$9&lt;8/24</formula>
    </cfRule>
  </conditionalFormatting>
  <conditionalFormatting sqref="AU15:AV15">
    <cfRule type="expression" dxfId="216" priority="100">
      <formula>AE$9&gt;=20/24</formula>
    </cfRule>
    <cfRule type="expression" dxfId="215" priority="101">
      <formula>AND(AE$9&gt;=14/24,AE$9&lt;20/24)</formula>
    </cfRule>
    <cfRule type="expression" dxfId="214" priority="102">
      <formula>AND(AE$9&gt;=8/24,AE$9&lt;14/24)</formula>
    </cfRule>
    <cfRule type="expression" dxfId="213" priority="103">
      <formula>AE$9&lt;8/24</formula>
    </cfRule>
  </conditionalFormatting>
  <conditionalFormatting sqref="AU16:BJ21">
    <cfRule type="expression" dxfId="212" priority="104">
      <formula>BI$9&gt;=20/24</formula>
    </cfRule>
    <cfRule type="expression" dxfId="211" priority="105">
      <formula>AND(BI$9&gt;=14/24,BI$9&lt;20/24)</formula>
    </cfRule>
    <cfRule type="expression" dxfId="210" priority="106">
      <formula>AND(BI$9&gt;=8/24,BI$9&lt;14/24)</formula>
    </cfRule>
    <cfRule type="expression" dxfId="209" priority="107">
      <formula>BI$9&lt;8/24</formula>
    </cfRule>
  </conditionalFormatting>
  <conditionalFormatting sqref="AW15">
    <cfRule type="expression" dxfId="208" priority="76">
      <formula>B$9&gt;=20/24</formula>
    </cfRule>
    <cfRule type="expression" dxfId="207" priority="77">
      <formula>AND(B$9&gt;=14/24,B$9&lt;20/24)</formula>
    </cfRule>
    <cfRule type="expression" dxfId="206" priority="78">
      <formula>AND(B$9&gt;=8/24,B$9&lt;14/24)</formula>
    </cfRule>
    <cfRule type="expression" dxfId="205" priority="79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46"/>
  <sheetViews>
    <sheetView tabSelected="1" zoomScale="115" zoomScaleNormal="115" workbookViewId="0">
      <pane xSplit="1" ySplit="10" topLeftCell="B132" activePane="bottomRight" state="frozen"/>
      <selection activeCell="T160" sqref="T160"/>
      <selection pane="topRight" activeCell="T160" sqref="T160"/>
      <selection pane="bottomLeft" activeCell="T160" sqref="T160"/>
      <selection pane="bottomRight" activeCell="B159" sqref="B159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str">
        <f ca="1">"2080/"&amp;"10/"&amp;INT(MID(CELL("filename",D6),FIND("]",CELL("filename",D6))+1,200))</f>
        <v>2080/10/16</v>
      </c>
      <c r="C4" s="343"/>
      <c r="D4" s="343"/>
      <c r="E4" s="344" t="str">
        <f ca="1">"2080/"&amp;"10/"&amp;INT(MID(CELL("filename",G6),FIND("]",CELL("filename",G6))+1,200))</f>
        <v>2080/10/16</v>
      </c>
      <c r="F4" s="344"/>
      <c r="G4" s="344"/>
      <c r="H4" s="344" t="str">
        <f ca="1">TEXT(E4,"dddd")</f>
        <v>Wednesday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B126</f>
        <v>1965.6</v>
      </c>
      <c r="C7" s="35">
        <f t="shared" si="1"/>
        <v>252</v>
      </c>
      <c r="D7" s="35">
        <f t="shared" si="1"/>
        <v>252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253</v>
      </c>
      <c r="Q7" s="35">
        <f t="shared" si="1"/>
        <v>254</v>
      </c>
      <c r="R7" s="35">
        <f t="shared" si="1"/>
        <v>255</v>
      </c>
      <c r="S7" s="35">
        <f t="shared" si="1"/>
        <v>256</v>
      </c>
      <c r="T7" s="35">
        <f t="shared" si="1"/>
        <v>257</v>
      </c>
      <c r="U7" s="35">
        <f t="shared" si="1"/>
        <v>258</v>
      </c>
      <c r="V7" s="35">
        <f t="shared" si="1"/>
        <v>259</v>
      </c>
      <c r="W7" s="35">
        <f t="shared" si="1"/>
        <v>260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 t="shared" si="1"/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2747.6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1965.6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293" t="s">
        <v>19</v>
      </c>
      <c r="AI10" s="293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>
        <v>90.5</v>
      </c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59">
        <v>86</v>
      </c>
      <c r="AH11" s="45">
        <f t="shared" ref="AH11:AH81" si="2">MAX(B11:AF11)</f>
        <v>90.5</v>
      </c>
      <c r="AI11" s="46">
        <f t="shared" ref="AI11:AI81" si="3">MIN(B11:AF11)</f>
        <v>90.5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>
        <v>90</v>
      </c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59">
        <v>82</v>
      </c>
      <c r="AH12" s="45">
        <f t="shared" si="2"/>
        <v>90</v>
      </c>
      <c r="AI12" s="46">
        <f t="shared" si="3"/>
        <v>90</v>
      </c>
      <c r="AK12" s="47"/>
      <c r="AL12" s="48" t="str">
        <f ca="1">MID(CELL("filename",C7),FIND("]",CELL("filename",C7))+1,600)</f>
        <v>16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>
        <v>0</v>
      </c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59">
        <v>78</v>
      </c>
      <c r="AH13" s="45">
        <f t="shared" si="2"/>
        <v>0</v>
      </c>
      <c r="AI13" s="46">
        <f t="shared" si="3"/>
        <v>0</v>
      </c>
      <c r="AK13" s="47"/>
      <c r="AL13" s="48" t="str">
        <f ca="1">"Daily Load Curve(Excluding of Export) of Nepal ("&amp;A4&amp;" "&amp;B4&amp;")"</f>
        <v>Daily Load Curve(Excluding of Export) of Nepal (Nepali Date: 2080/10/16)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>
        <v>53.8</v>
      </c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59">
        <v>77</v>
      </c>
      <c r="AH14" s="45">
        <f t="shared" si="2"/>
        <v>53.8</v>
      </c>
      <c r="AI14" s="46">
        <f t="shared" si="3"/>
        <v>53.8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>
        <v>73.8</v>
      </c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59">
        <v>73</v>
      </c>
      <c r="AH15" s="45">
        <f t="shared" si="2"/>
        <v>73.8</v>
      </c>
      <c r="AI15" s="46">
        <f t="shared" si="3"/>
        <v>73.8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>
        <v>72.400000000000006</v>
      </c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59">
        <v>71</v>
      </c>
      <c r="AH16" s="45">
        <f t="shared" si="2"/>
        <v>72.400000000000006</v>
      </c>
      <c r="AI16" s="46">
        <f t="shared" si="3"/>
        <v>72.400000000000006</v>
      </c>
      <c r="AK16" s="47"/>
      <c r="AL16" s="50" t="s">
        <v>7</v>
      </c>
      <c r="AM16" s="55">
        <f t="shared" ref="AM16:AR16" si="4">B80</f>
        <v>1767.4999999999998</v>
      </c>
      <c r="AN16" s="55">
        <f t="shared" si="4"/>
        <v>250</v>
      </c>
      <c r="AO16" s="55">
        <f t="shared" si="4"/>
        <v>250</v>
      </c>
      <c r="AP16" s="55">
        <f t="shared" si="4"/>
        <v>250</v>
      </c>
      <c r="AQ16" s="55">
        <f t="shared" si="4"/>
        <v>250</v>
      </c>
      <c r="AR16" s="55">
        <f t="shared" si="4"/>
        <v>250</v>
      </c>
      <c r="AS16" s="55">
        <f>I80</f>
        <v>250</v>
      </c>
      <c r="AT16" s="55">
        <f>K80</f>
        <v>250</v>
      </c>
      <c r="AU16" s="55">
        <f t="shared" ref="AU16:BD16" si="5">M80</f>
        <v>250</v>
      </c>
      <c r="AV16" s="55">
        <f t="shared" si="5"/>
        <v>250</v>
      </c>
      <c r="AW16" s="55">
        <f t="shared" si="5"/>
        <v>250</v>
      </c>
      <c r="AX16" s="55">
        <f t="shared" si="5"/>
        <v>251</v>
      </c>
      <c r="AY16" s="55">
        <f t="shared" si="5"/>
        <v>252</v>
      </c>
      <c r="AZ16" s="55">
        <f t="shared" si="5"/>
        <v>253</v>
      </c>
      <c r="BA16" s="55">
        <f t="shared" si="5"/>
        <v>254</v>
      </c>
      <c r="BB16" s="55">
        <f t="shared" si="5"/>
        <v>255</v>
      </c>
      <c r="BC16" s="55">
        <f t="shared" si="5"/>
        <v>256</v>
      </c>
      <c r="BD16" s="55">
        <f t="shared" si="5"/>
        <v>257</v>
      </c>
      <c r="BE16" s="56">
        <f>X80</f>
        <v>250</v>
      </c>
      <c r="BF16" s="56">
        <f>Z80</f>
        <v>250</v>
      </c>
      <c r="BG16" s="56">
        <f>AB80</f>
        <v>250</v>
      </c>
      <c r="BH16" s="56">
        <f>AD80</f>
        <v>250</v>
      </c>
      <c r="BI16" s="56">
        <f>AE80</f>
        <v>250</v>
      </c>
      <c r="BJ16" s="56">
        <f>AF80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>
        <v>55.5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59">
        <v>54</v>
      </c>
      <c r="AH17" s="45">
        <f t="shared" si="2"/>
        <v>55.5</v>
      </c>
      <c r="AI17" s="46">
        <f t="shared" si="3"/>
        <v>55.5</v>
      </c>
      <c r="AK17" s="47"/>
      <c r="AL17" s="50" t="s">
        <v>22</v>
      </c>
      <c r="AM17" s="55">
        <f t="shared" ref="AM17:AR17" si="6">B88</f>
        <v>615</v>
      </c>
      <c r="AN17" s="55">
        <f t="shared" si="6"/>
        <v>0</v>
      </c>
      <c r="AO17" s="55">
        <f t="shared" si="6"/>
        <v>0</v>
      </c>
      <c r="AP17" s="55">
        <f t="shared" si="6"/>
        <v>0</v>
      </c>
      <c r="AQ17" s="55">
        <f t="shared" si="6"/>
        <v>0</v>
      </c>
      <c r="AR17" s="55">
        <f t="shared" si="6"/>
        <v>0</v>
      </c>
      <c r="AS17" s="55">
        <f>I88</f>
        <v>0</v>
      </c>
      <c r="AT17" s="55">
        <f>K88</f>
        <v>0</v>
      </c>
      <c r="AU17" s="55">
        <f t="shared" ref="AU17:BD17" si="7">M88</f>
        <v>0</v>
      </c>
      <c r="AV17" s="55">
        <f t="shared" si="7"/>
        <v>0</v>
      </c>
      <c r="AW17" s="55">
        <f t="shared" si="7"/>
        <v>0</v>
      </c>
      <c r="AX17" s="55">
        <f t="shared" si="7"/>
        <v>0</v>
      </c>
      <c r="AY17" s="55">
        <f t="shared" si="7"/>
        <v>0</v>
      </c>
      <c r="AZ17" s="55">
        <f t="shared" si="7"/>
        <v>0</v>
      </c>
      <c r="BA17" s="55">
        <f t="shared" si="7"/>
        <v>0</v>
      </c>
      <c r="BB17" s="55">
        <f t="shared" si="7"/>
        <v>0</v>
      </c>
      <c r="BC17" s="55">
        <f t="shared" si="7"/>
        <v>0</v>
      </c>
      <c r="BD17" s="55">
        <f t="shared" si="7"/>
        <v>0</v>
      </c>
      <c r="BE17" s="56">
        <f>X88</f>
        <v>0</v>
      </c>
      <c r="BF17" s="56">
        <f>Z88</f>
        <v>0</v>
      </c>
      <c r="BG17" s="56">
        <f>AB88</f>
        <v>0</v>
      </c>
      <c r="BH17" s="56">
        <f>AD88</f>
        <v>0</v>
      </c>
      <c r="BI17" s="56">
        <f>AE88</f>
        <v>0</v>
      </c>
      <c r="BJ17" s="56">
        <f>AF88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>
        <v>34.1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59">
        <v>52.465000000000003</v>
      </c>
      <c r="AH18" s="45">
        <f t="shared" si="2"/>
        <v>34.1</v>
      </c>
      <c r="AI18" s="46">
        <f t="shared" si="3"/>
        <v>34.1</v>
      </c>
      <c r="AK18" s="47"/>
      <c r="AL18" s="50" t="s">
        <v>23</v>
      </c>
      <c r="AM18" s="55">
        <f t="shared" ref="AM18:AR18" si="8">B102</f>
        <v>315.09999999999997</v>
      </c>
      <c r="AN18" s="55">
        <f t="shared" si="8"/>
        <v>2</v>
      </c>
      <c r="AO18" s="55">
        <f t="shared" si="8"/>
        <v>2</v>
      </c>
      <c r="AP18" s="55">
        <f t="shared" si="8"/>
        <v>2</v>
      </c>
      <c r="AQ18" s="55">
        <f t="shared" si="8"/>
        <v>2</v>
      </c>
      <c r="AR18" s="55">
        <f t="shared" si="8"/>
        <v>2</v>
      </c>
      <c r="AS18" s="55">
        <f>I102</f>
        <v>2</v>
      </c>
      <c r="AT18" s="55">
        <f>K102</f>
        <v>2</v>
      </c>
      <c r="AU18" s="55">
        <f t="shared" ref="AU18:BD18" si="9">M102</f>
        <v>2</v>
      </c>
      <c r="AV18" s="55">
        <f t="shared" si="9"/>
        <v>2</v>
      </c>
      <c r="AW18" s="55">
        <f t="shared" si="9"/>
        <v>2</v>
      </c>
      <c r="AX18" s="55">
        <f t="shared" si="9"/>
        <v>2</v>
      </c>
      <c r="AY18" s="55">
        <f t="shared" si="9"/>
        <v>2</v>
      </c>
      <c r="AZ18" s="55">
        <f t="shared" si="9"/>
        <v>2</v>
      </c>
      <c r="BA18" s="55">
        <f t="shared" si="9"/>
        <v>2</v>
      </c>
      <c r="BB18" s="55">
        <f t="shared" si="9"/>
        <v>2</v>
      </c>
      <c r="BC18" s="55">
        <f t="shared" si="9"/>
        <v>2</v>
      </c>
      <c r="BD18" s="55">
        <f t="shared" si="9"/>
        <v>2</v>
      </c>
      <c r="BE18" s="56">
        <f>X102</f>
        <v>2</v>
      </c>
      <c r="BF18" s="56">
        <f>Z102</f>
        <v>2</v>
      </c>
      <c r="BG18" s="56">
        <f>AB102</f>
        <v>2</v>
      </c>
      <c r="BH18" s="56">
        <f>AD102</f>
        <v>2</v>
      </c>
      <c r="BI18" s="56">
        <f>AE102</f>
        <v>2</v>
      </c>
      <c r="BJ18" s="56">
        <f>AF102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>
        <v>54.2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59">
        <v>52.4</v>
      </c>
      <c r="AH19" s="45">
        <f t="shared" si="2"/>
        <v>54.2</v>
      </c>
      <c r="AI19" s="46">
        <f t="shared" si="3"/>
        <v>54.2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0</v>
      </c>
      <c r="BH19" s="56">
        <f>AD118</f>
        <v>0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>
        <v>33.6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59">
        <v>50</v>
      </c>
      <c r="AH20" s="45">
        <f t="shared" si="2"/>
        <v>33.6</v>
      </c>
      <c r="AI20" s="46">
        <f t="shared" si="3"/>
        <v>33.6</v>
      </c>
      <c r="AK20" s="47"/>
      <c r="AL20" s="50" t="s">
        <v>25</v>
      </c>
      <c r="AM20" s="55">
        <f t="shared" ref="AM20:AR20" si="12">B106</f>
        <v>50</v>
      </c>
      <c r="AN20" s="55">
        <f t="shared" si="12"/>
        <v>0</v>
      </c>
      <c r="AO20" s="55">
        <f t="shared" si="12"/>
        <v>0</v>
      </c>
      <c r="AP20" s="55">
        <f t="shared" si="12"/>
        <v>0</v>
      </c>
      <c r="AQ20" s="55">
        <f t="shared" si="12"/>
        <v>0</v>
      </c>
      <c r="AR20" s="55">
        <f t="shared" si="12"/>
        <v>0</v>
      </c>
      <c r="AS20" s="55">
        <f>I106</f>
        <v>0</v>
      </c>
      <c r="AT20" s="55">
        <f>K106</f>
        <v>0</v>
      </c>
      <c r="AU20" s="55">
        <f t="shared" ref="AU20:BD20" si="13">M106</f>
        <v>0</v>
      </c>
      <c r="AV20" s="55">
        <f t="shared" si="13"/>
        <v>0</v>
      </c>
      <c r="AW20" s="55">
        <f t="shared" si="13"/>
        <v>0</v>
      </c>
      <c r="AX20" s="55">
        <f t="shared" si="13"/>
        <v>0</v>
      </c>
      <c r="AY20" s="55">
        <f t="shared" si="13"/>
        <v>0</v>
      </c>
      <c r="AZ20" s="55">
        <f t="shared" si="13"/>
        <v>0</v>
      </c>
      <c r="BA20" s="55">
        <f t="shared" si="13"/>
        <v>0</v>
      </c>
      <c r="BB20" s="55">
        <f t="shared" si="13"/>
        <v>0</v>
      </c>
      <c r="BC20" s="55">
        <f t="shared" si="13"/>
        <v>0</v>
      </c>
      <c r="BD20" s="55">
        <f t="shared" si="13"/>
        <v>0</v>
      </c>
      <c r="BE20" s="56">
        <f>X106</f>
        <v>0</v>
      </c>
      <c r="BF20" s="56">
        <f>Z106</f>
        <v>0</v>
      </c>
      <c r="BG20" s="56">
        <f>AB106</f>
        <v>0</v>
      </c>
      <c r="BH20" s="56">
        <f>AD106</f>
        <v>0</v>
      </c>
      <c r="BI20" s="56">
        <f>AE106</f>
        <v>0</v>
      </c>
      <c r="BJ20" s="56">
        <f>AF106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>
        <v>50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59">
        <v>50</v>
      </c>
      <c r="AH21" s="45">
        <f t="shared" si="2"/>
        <v>50</v>
      </c>
      <c r="AI21" s="46">
        <f t="shared" si="3"/>
        <v>50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>
        <v>44.4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59">
        <v>48.5</v>
      </c>
      <c r="AH22" s="45">
        <f t="shared" si="2"/>
        <v>44.4</v>
      </c>
      <c r="AI22" s="46">
        <f t="shared" si="3"/>
        <v>44.4</v>
      </c>
      <c r="AK22" s="47"/>
      <c r="AL22" s="57" t="s">
        <v>27</v>
      </c>
      <c r="AM22" s="58">
        <f t="shared" ref="AM22:BJ22" si="16">SUM(AM16:AM21)</f>
        <v>2747.6</v>
      </c>
      <c r="AN22" s="58">
        <f t="shared" si="16"/>
        <v>252</v>
      </c>
      <c r="AO22" s="58">
        <f t="shared" si="16"/>
        <v>252</v>
      </c>
      <c r="AP22" s="58">
        <f t="shared" si="16"/>
        <v>252</v>
      </c>
      <c r="AQ22" s="58">
        <f t="shared" si="16"/>
        <v>252</v>
      </c>
      <c r="AR22" s="58">
        <f t="shared" si="16"/>
        <v>252</v>
      </c>
      <c r="AS22" s="58">
        <f t="shared" si="16"/>
        <v>252</v>
      </c>
      <c r="AT22" s="58">
        <f t="shared" si="16"/>
        <v>252</v>
      </c>
      <c r="AU22" s="58">
        <f t="shared" si="16"/>
        <v>252</v>
      </c>
      <c r="AV22" s="58">
        <f t="shared" si="16"/>
        <v>252</v>
      </c>
      <c r="AW22" s="58">
        <f t="shared" si="16"/>
        <v>252</v>
      </c>
      <c r="AX22" s="58">
        <f t="shared" si="16"/>
        <v>253</v>
      </c>
      <c r="AY22" s="58">
        <f t="shared" si="16"/>
        <v>254</v>
      </c>
      <c r="AZ22" s="58">
        <f t="shared" si="16"/>
        <v>255</v>
      </c>
      <c r="BA22" s="58">
        <f t="shared" si="16"/>
        <v>256</v>
      </c>
      <c r="BB22" s="58">
        <f t="shared" si="16"/>
        <v>257</v>
      </c>
      <c r="BC22" s="58">
        <f t="shared" si="16"/>
        <v>258</v>
      </c>
      <c r="BD22" s="58">
        <f t="shared" si="16"/>
        <v>259</v>
      </c>
      <c r="BE22" s="58">
        <f t="shared" si="16"/>
        <v>252</v>
      </c>
      <c r="BF22" s="58">
        <f t="shared" si="16"/>
        <v>252</v>
      </c>
      <c r="BG22" s="58">
        <f t="shared" si="16"/>
        <v>252</v>
      </c>
      <c r="BH22" s="58">
        <f t="shared" si="16"/>
        <v>252</v>
      </c>
      <c r="BI22" s="58">
        <f t="shared" si="16"/>
        <v>252</v>
      </c>
      <c r="BJ22" s="58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>
        <v>36.9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59">
        <v>45</v>
      </c>
      <c r="AH23" s="45">
        <f t="shared" si="2"/>
        <v>36.9</v>
      </c>
      <c r="AI23" s="46">
        <f t="shared" si="3"/>
        <v>36.9</v>
      </c>
      <c r="AK23" s="47"/>
      <c r="AL23" s="57" t="s">
        <v>28</v>
      </c>
      <c r="AM23" s="58">
        <f t="shared" ref="AM23:AR23" si="17">B133*-1</f>
        <v>-782</v>
      </c>
      <c r="AN23" s="58">
        <f t="shared" si="17"/>
        <v>0</v>
      </c>
      <c r="AO23" s="58">
        <f t="shared" si="17"/>
        <v>0</v>
      </c>
      <c r="AP23" s="58">
        <f t="shared" si="17"/>
        <v>0</v>
      </c>
      <c r="AQ23" s="58">
        <f t="shared" si="17"/>
        <v>0</v>
      </c>
      <c r="AR23" s="58">
        <f t="shared" si="17"/>
        <v>0</v>
      </c>
      <c r="AS23" s="58">
        <f>I133*-1</f>
        <v>0</v>
      </c>
      <c r="AT23" s="58">
        <f>K133*-1</f>
        <v>0</v>
      </c>
      <c r="AU23" s="58">
        <f t="shared" ref="AU23:BD23" si="18">M133*-1</f>
        <v>0</v>
      </c>
      <c r="AV23" s="58">
        <f t="shared" si="18"/>
        <v>0</v>
      </c>
      <c r="AW23" s="58">
        <f t="shared" si="18"/>
        <v>0</v>
      </c>
      <c r="AX23" s="58">
        <f t="shared" si="18"/>
        <v>0</v>
      </c>
      <c r="AY23" s="58">
        <f t="shared" si="18"/>
        <v>0</v>
      </c>
      <c r="AZ23" s="58">
        <f t="shared" si="18"/>
        <v>0</v>
      </c>
      <c r="BA23" s="58">
        <f t="shared" si="18"/>
        <v>0</v>
      </c>
      <c r="BB23" s="58">
        <f t="shared" si="18"/>
        <v>0</v>
      </c>
      <c r="BC23" s="58">
        <f t="shared" si="18"/>
        <v>0</v>
      </c>
      <c r="BD23" s="58">
        <f t="shared" si="18"/>
        <v>0</v>
      </c>
      <c r="BE23" s="58">
        <f>X133*-1</f>
        <v>0</v>
      </c>
      <c r="BF23" s="58">
        <f>Z133*-1</f>
        <v>0</v>
      </c>
      <c r="BG23" s="58">
        <f>AB133*-1</f>
        <v>0</v>
      </c>
      <c r="BH23" s="58">
        <f>AD133*-1</f>
        <v>0</v>
      </c>
      <c r="BI23" s="58">
        <f>AE133*-1</f>
        <v>0</v>
      </c>
      <c r="BJ23" s="58">
        <f>AF133*-1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>
        <v>44.9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59">
        <v>44</v>
      </c>
      <c r="AH24" s="45">
        <f t="shared" si="2"/>
        <v>44.9</v>
      </c>
      <c r="AI24" s="46">
        <f t="shared" si="3"/>
        <v>44.9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>
        <v>26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59">
        <v>42</v>
      </c>
      <c r="AH25" s="45">
        <f t="shared" si="2"/>
        <v>26</v>
      </c>
      <c r="AI25" s="46">
        <f t="shared" si="3"/>
        <v>26</v>
      </c>
      <c r="AK25" s="47"/>
      <c r="AL25" s="57" t="s">
        <v>29</v>
      </c>
      <c r="AM25" s="58">
        <f t="shared" ref="AM25:BJ25" si="19">AM22+AM23</f>
        <v>1965.6</v>
      </c>
      <c r="AN25" s="58">
        <f t="shared" si="19"/>
        <v>252</v>
      </c>
      <c r="AO25" s="58">
        <f t="shared" si="19"/>
        <v>252</v>
      </c>
      <c r="AP25" s="58">
        <f t="shared" si="19"/>
        <v>252</v>
      </c>
      <c r="AQ25" s="58">
        <f t="shared" si="19"/>
        <v>252</v>
      </c>
      <c r="AR25" s="58">
        <f t="shared" si="19"/>
        <v>252</v>
      </c>
      <c r="AS25" s="58">
        <f t="shared" si="19"/>
        <v>252</v>
      </c>
      <c r="AT25" s="58">
        <f t="shared" si="19"/>
        <v>252</v>
      </c>
      <c r="AU25" s="58">
        <f t="shared" si="19"/>
        <v>252</v>
      </c>
      <c r="AV25" s="58">
        <f t="shared" si="19"/>
        <v>252</v>
      </c>
      <c r="AW25" s="58">
        <f t="shared" si="19"/>
        <v>252</v>
      </c>
      <c r="AX25" s="58">
        <f t="shared" si="19"/>
        <v>253</v>
      </c>
      <c r="AY25" s="58">
        <f t="shared" si="19"/>
        <v>254</v>
      </c>
      <c r="AZ25" s="58">
        <f t="shared" si="19"/>
        <v>255</v>
      </c>
      <c r="BA25" s="58">
        <f t="shared" si="19"/>
        <v>256</v>
      </c>
      <c r="BB25" s="58">
        <f t="shared" si="19"/>
        <v>257</v>
      </c>
      <c r="BC25" s="58">
        <f t="shared" si="19"/>
        <v>258</v>
      </c>
      <c r="BD25" s="58">
        <f t="shared" si="19"/>
        <v>259</v>
      </c>
      <c r="BE25" s="58">
        <f t="shared" si="19"/>
        <v>252</v>
      </c>
      <c r="BF25" s="58">
        <f t="shared" si="19"/>
        <v>252</v>
      </c>
      <c r="BG25" s="58">
        <f t="shared" si="19"/>
        <v>252</v>
      </c>
      <c r="BH25" s="58">
        <f t="shared" si="19"/>
        <v>252</v>
      </c>
      <c r="BI25" s="58">
        <f t="shared" si="19"/>
        <v>252</v>
      </c>
      <c r="BJ25" s="58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>
        <v>25.6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59">
        <v>40</v>
      </c>
      <c r="AH26" s="45">
        <f t="shared" si="2"/>
        <v>25.6</v>
      </c>
      <c r="AI26" s="46">
        <f t="shared" si="3"/>
        <v>25.6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>
        <v>25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59">
        <v>38.46</v>
      </c>
      <c r="AH27" s="45">
        <f t="shared" si="2"/>
        <v>25</v>
      </c>
      <c r="AI27" s="46">
        <f t="shared" si="3"/>
        <v>25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>
        <v>40.1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59">
        <v>38</v>
      </c>
      <c r="AH28" s="45">
        <f t="shared" si="2"/>
        <v>40.1</v>
      </c>
      <c r="AI28" s="46">
        <f t="shared" si="3"/>
        <v>40.1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>
        <v>30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59">
        <v>36</v>
      </c>
      <c r="AH29" s="45">
        <f t="shared" si="2"/>
        <v>30</v>
      </c>
      <c r="AI29" s="46">
        <f t="shared" si="3"/>
        <v>30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>
        <v>31.9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59">
        <v>35.5</v>
      </c>
      <c r="AH30" s="45">
        <f t="shared" si="2"/>
        <v>31.9</v>
      </c>
      <c r="AI30" s="46">
        <f t="shared" si="3"/>
        <v>31.9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>
        <v>11.2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59">
        <v>32</v>
      </c>
      <c r="AH31" s="45">
        <f t="shared" si="2"/>
        <v>11.2</v>
      </c>
      <c r="AI31" s="46">
        <f t="shared" si="3"/>
        <v>11.2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>
        <v>0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9">
        <v>29.04</v>
      </c>
      <c r="AH33" s="45">
        <f t="shared" si="2"/>
        <v>17</v>
      </c>
      <c r="AI33" s="46">
        <f t="shared" si="3"/>
        <v>17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>
        <v>25.8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9">
        <v>28.1</v>
      </c>
      <c r="AH34" s="45">
        <f t="shared" si="2"/>
        <v>25.8</v>
      </c>
      <c r="AI34" s="46">
        <f t="shared" si="3"/>
        <v>25.8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>
        <v>25.9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9">
        <v>27</v>
      </c>
      <c r="AH35" s="45">
        <f t="shared" si="2"/>
        <v>25.9</v>
      </c>
      <c r="AI35" s="46">
        <f t="shared" si="3"/>
        <v>25.9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>
        <v>13.1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59">
        <v>25</v>
      </c>
      <c r="AH36" s="45">
        <f t="shared" si="2"/>
        <v>13.1</v>
      </c>
      <c r="AI36" s="46">
        <f t="shared" si="3"/>
        <v>13.1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>
        <v>25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59">
        <v>25</v>
      </c>
      <c r="AH37" s="45">
        <f t="shared" si="2"/>
        <v>25</v>
      </c>
      <c r="AI37" s="46">
        <f t="shared" si="3"/>
        <v>25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>
        <v>21.3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59">
        <v>25</v>
      </c>
      <c r="AH38" s="45">
        <f t="shared" si="2"/>
        <v>21.3</v>
      </c>
      <c r="AI38" s="46">
        <f t="shared" si="3"/>
        <v>21.3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>
        <v>25.6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59">
        <v>25</v>
      </c>
      <c r="AH39" s="45">
        <f t="shared" si="2"/>
        <v>25.6</v>
      </c>
      <c r="AI39" s="46">
        <f t="shared" si="3"/>
        <v>25.6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>
        <v>22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59">
        <v>25</v>
      </c>
      <c r="AH40" s="45">
        <f t="shared" si="2"/>
        <v>22</v>
      </c>
      <c r="AI40" s="46">
        <f t="shared" si="3"/>
        <v>22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>
        <v>21.1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59">
        <v>24</v>
      </c>
      <c r="AH41" s="45">
        <f t="shared" si="2"/>
        <v>21.1</v>
      </c>
      <c r="AI41" s="46">
        <f t="shared" si="3"/>
        <v>21.1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>
        <v>25.2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59">
        <v>23.5</v>
      </c>
      <c r="AH42" s="45">
        <f t="shared" si="2"/>
        <v>25.2</v>
      </c>
      <c r="AI42" s="46">
        <f t="shared" si="3"/>
        <v>25.2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>
        <v>19.8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59">
        <v>22.5</v>
      </c>
      <c r="AH43" s="45">
        <f t="shared" si="2"/>
        <v>19.8</v>
      </c>
      <c r="AI43" s="46">
        <f t="shared" si="3"/>
        <v>19.8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>
        <v>11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59">
        <v>22.2</v>
      </c>
      <c r="AH44" s="45">
        <f t="shared" si="2"/>
        <v>11</v>
      </c>
      <c r="AI44" s="46">
        <f t="shared" si="3"/>
        <v>11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>
        <v>22.1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59">
        <v>22.1</v>
      </c>
      <c r="AH45" s="45">
        <f t="shared" si="2"/>
        <v>22.1</v>
      </c>
      <c r="AI45" s="46">
        <f t="shared" si="3"/>
        <v>22.1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>
        <v>12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59">
        <v>22</v>
      </c>
      <c r="AH46" s="45">
        <f t="shared" si="2"/>
        <v>12</v>
      </c>
      <c r="AI46" s="46">
        <f t="shared" si="3"/>
        <v>12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>
        <v>22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59">
        <v>22</v>
      </c>
      <c r="AH47" s="45">
        <f t="shared" si="2"/>
        <v>22</v>
      </c>
      <c r="AI47" s="46">
        <f t="shared" si="3"/>
        <v>22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>
        <v>22.4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59">
        <v>22</v>
      </c>
      <c r="AH48" s="45">
        <f t="shared" si="2"/>
        <v>22.4</v>
      </c>
      <c r="AI48" s="46">
        <f t="shared" si="3"/>
        <v>22.4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>
        <v>20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59">
        <v>21.93</v>
      </c>
      <c r="AH49" s="45">
        <f t="shared" si="2"/>
        <v>20</v>
      </c>
      <c r="AI49" s="46">
        <f t="shared" si="3"/>
        <v>20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>
        <v>19.2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59">
        <v>21.3</v>
      </c>
      <c r="AH50" s="45">
        <f t="shared" si="2"/>
        <v>19.2</v>
      </c>
      <c r="AI50" s="46">
        <f t="shared" si="3"/>
        <v>19.2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>
        <v>20.7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59">
        <v>20</v>
      </c>
      <c r="AH51" s="45">
        <f t="shared" si="2"/>
        <v>20.7</v>
      </c>
      <c r="AI51" s="46">
        <f t="shared" si="3"/>
        <v>20.7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>
        <v>16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59">
        <v>20</v>
      </c>
      <c r="AH52" s="45">
        <f t="shared" si="2"/>
        <v>16</v>
      </c>
      <c r="AI52" s="46">
        <f t="shared" si="3"/>
        <v>16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>
        <v>20.100000000000001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9">
        <v>19.8</v>
      </c>
      <c r="AH53" s="45">
        <f t="shared" si="2"/>
        <v>20.100000000000001</v>
      </c>
      <c r="AI53" s="46">
        <f t="shared" si="3"/>
        <v>20.100000000000001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>
        <v>16.399999999999999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59">
        <v>18</v>
      </c>
      <c r="AH54" s="45">
        <f t="shared" si="2"/>
        <v>16.399999999999999</v>
      </c>
      <c r="AI54" s="46">
        <f t="shared" si="3"/>
        <v>16.399999999999999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>
        <v>11.2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59">
        <v>15.33</v>
      </c>
      <c r="AH55" s="45">
        <f t="shared" si="2"/>
        <v>11.2</v>
      </c>
      <c r="AI55" s="46">
        <f t="shared" si="3"/>
        <v>11.2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>
        <v>14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59">
        <v>14.9</v>
      </c>
      <c r="AH56" s="45">
        <f t="shared" si="2"/>
        <v>14</v>
      </c>
      <c r="AI56" s="46">
        <f t="shared" si="3"/>
        <v>14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>
        <v>15.5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59">
        <v>14.9</v>
      </c>
      <c r="AH57" s="45">
        <f t="shared" si="2"/>
        <v>15.5</v>
      </c>
      <c r="AI57" s="46">
        <f t="shared" si="3"/>
        <v>15.5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>
        <v>0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59">
        <v>14.3</v>
      </c>
      <c r="AH58" s="45">
        <f t="shared" si="2"/>
        <v>0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>
        <v>0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>
        <v>0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>
        <v>11.8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59">
        <v>13.5</v>
      </c>
      <c r="AH61" s="45">
        <f t="shared" si="2"/>
        <v>11.8</v>
      </c>
      <c r="AI61" s="46">
        <f t="shared" si="3"/>
        <v>11.8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>
        <v>13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59">
        <v>13.04</v>
      </c>
      <c r="AH62" s="45">
        <f t="shared" si="2"/>
        <v>13</v>
      </c>
      <c r="AI62" s="46">
        <f t="shared" si="3"/>
        <v>13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>
        <v>10.1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59">
        <v>13</v>
      </c>
      <c r="AH63" s="45">
        <f t="shared" si="2"/>
        <v>10.1</v>
      </c>
      <c r="AI63" s="46">
        <f t="shared" si="3"/>
        <v>10.1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>
        <v>6.3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59">
        <v>12</v>
      </c>
      <c r="AH64" s="45">
        <f t="shared" si="2"/>
        <v>6.3</v>
      </c>
      <c r="AI64" s="46">
        <f t="shared" si="3"/>
        <v>6.3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>
        <v>0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59">
        <v>12</v>
      </c>
      <c r="AH65" s="45">
        <f t="shared" si="2"/>
        <v>0</v>
      </c>
      <c r="AI65" s="46">
        <f t="shared" si="3"/>
        <v>0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>
        <v>0</v>
      </c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59">
        <v>12</v>
      </c>
      <c r="AH66" s="45">
        <f t="shared" si="2"/>
        <v>0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>
        <v>10.5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59">
        <v>12</v>
      </c>
      <c r="AH67" s="45">
        <f t="shared" si="2"/>
        <v>10.5</v>
      </c>
      <c r="AI67" s="46">
        <f t="shared" si="3"/>
        <v>10.5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>
        <v>10.1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59">
        <v>12</v>
      </c>
      <c r="AH68" s="45">
        <f t="shared" si="2"/>
        <v>10.1</v>
      </c>
      <c r="AI68" s="46">
        <f t="shared" si="3"/>
        <v>10.1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>
        <v>9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59">
        <v>11.88</v>
      </c>
      <c r="AH69" s="45">
        <f t="shared" si="2"/>
        <v>9</v>
      </c>
      <c r="AI69" s="46">
        <f t="shared" si="3"/>
        <v>9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>
        <v>9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59">
        <v>11</v>
      </c>
      <c r="AH70" s="45">
        <f t="shared" si="2"/>
        <v>9</v>
      </c>
      <c r="AI70" s="46">
        <f t="shared" si="3"/>
        <v>9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>
        <v>0</v>
      </c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59">
        <v>11</v>
      </c>
      <c r="AH71" s="45">
        <f t="shared" si="2"/>
        <v>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>
        <v>7.7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59">
        <v>10.7</v>
      </c>
      <c r="AH72" s="45">
        <f t="shared" si="2"/>
        <v>7.7</v>
      </c>
      <c r="AI72" s="46">
        <f t="shared" si="3"/>
        <v>7.7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>
        <v>4</v>
      </c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59">
        <v>10.3</v>
      </c>
      <c r="AH73" s="45">
        <f>MAX(B73:AF73)</f>
        <v>4</v>
      </c>
      <c r="AI73" s="46">
        <f>MIN(B73:AF73)</f>
        <v>4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>
        <v>0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59">
        <v>10</v>
      </c>
      <c r="AH74" s="45">
        <f t="shared" si="2"/>
        <v>0</v>
      </c>
      <c r="AI74" s="46">
        <f t="shared" si="3"/>
        <v>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>
        <v>7.7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59">
        <v>10</v>
      </c>
      <c r="AH76" s="45">
        <f t="shared" si="2"/>
        <v>7.7</v>
      </c>
      <c r="AI76" s="46">
        <f t="shared" si="3"/>
        <v>7.7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>
        <v>10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59">
        <v>10</v>
      </c>
      <c r="AH77" s="45">
        <f t="shared" si="2"/>
        <v>10</v>
      </c>
      <c r="AI77" s="46">
        <f t="shared" si="3"/>
        <v>10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251</v>
      </c>
      <c r="Q78" s="63">
        <v>252</v>
      </c>
      <c r="R78" s="63">
        <v>253</v>
      </c>
      <c r="S78" s="63">
        <v>254</v>
      </c>
      <c r="T78" s="63">
        <v>255</v>
      </c>
      <c r="U78" s="63">
        <v>256</v>
      </c>
      <c r="V78" s="63">
        <v>257</v>
      </c>
      <c r="W78" s="63">
        <v>258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258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>
        <f>85.1+98.1</f>
        <v>183.2</v>
      </c>
      <c r="C79" s="63"/>
      <c r="D79" s="63"/>
      <c r="E79" s="63"/>
      <c r="F79" s="63"/>
      <c r="G79" s="63"/>
      <c r="H79" s="63"/>
      <c r="I79" s="63"/>
      <c r="J79" s="63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63"/>
      <c r="AA79" s="63"/>
      <c r="AB79" s="63"/>
      <c r="AC79" s="63"/>
      <c r="AD79" s="63"/>
      <c r="AE79" s="63"/>
      <c r="AF79" s="63"/>
      <c r="AG79" s="59">
        <v>240</v>
      </c>
      <c r="AH79" s="45">
        <f t="shared" si="2"/>
        <v>183.2</v>
      </c>
      <c r="AI79" s="46">
        <f t="shared" si="3"/>
        <v>183.2</v>
      </c>
      <c r="AK79" s="47"/>
    </row>
    <row r="80" spans="1:88" ht="15.75" thickBot="1" x14ac:dyDescent="0.3">
      <c r="A80" s="65" t="s">
        <v>32</v>
      </c>
      <c r="B80" s="66">
        <f t="shared" ref="B80" si="20">SUM(B11:B78)</f>
        <v>1767.4999999999998</v>
      </c>
      <c r="C80" s="66">
        <f t="shared" ref="B80:AG80" si="21">SUM(C11:C78)</f>
        <v>250</v>
      </c>
      <c r="D80" s="66">
        <f t="shared" si="21"/>
        <v>250</v>
      </c>
      <c r="E80" s="66">
        <f t="shared" si="21"/>
        <v>250</v>
      </c>
      <c r="F80" s="66">
        <f t="shared" si="21"/>
        <v>250</v>
      </c>
      <c r="G80" s="66">
        <f t="shared" si="21"/>
        <v>250</v>
      </c>
      <c r="H80" s="66">
        <f t="shared" si="21"/>
        <v>250</v>
      </c>
      <c r="I80" s="66">
        <f t="shared" si="21"/>
        <v>250</v>
      </c>
      <c r="J80" s="66">
        <f t="shared" si="21"/>
        <v>250</v>
      </c>
      <c r="K80" s="66">
        <f t="shared" si="21"/>
        <v>250</v>
      </c>
      <c r="L80" s="66">
        <f t="shared" si="21"/>
        <v>250</v>
      </c>
      <c r="M80" s="66">
        <f t="shared" si="21"/>
        <v>250</v>
      </c>
      <c r="N80" s="66">
        <f t="shared" si="21"/>
        <v>250</v>
      </c>
      <c r="O80" s="66">
        <f t="shared" si="21"/>
        <v>250</v>
      </c>
      <c r="P80" s="66">
        <f t="shared" ref="P80:W80" si="22">SUM(P11:P78)</f>
        <v>251</v>
      </c>
      <c r="Q80" s="66">
        <f t="shared" si="22"/>
        <v>252</v>
      </c>
      <c r="R80" s="66">
        <f t="shared" si="22"/>
        <v>253</v>
      </c>
      <c r="S80" s="66">
        <f t="shared" si="22"/>
        <v>254</v>
      </c>
      <c r="T80" s="66">
        <f t="shared" si="22"/>
        <v>255</v>
      </c>
      <c r="U80" s="66">
        <f t="shared" si="22"/>
        <v>256</v>
      </c>
      <c r="V80" s="66">
        <f t="shared" si="22"/>
        <v>257</v>
      </c>
      <c r="W80" s="66">
        <f t="shared" si="22"/>
        <v>258</v>
      </c>
      <c r="X80" s="66">
        <f t="shared" si="21"/>
        <v>250</v>
      </c>
      <c r="Y80" s="66">
        <f t="shared" si="21"/>
        <v>250</v>
      </c>
      <c r="Z80" s="66">
        <f t="shared" si="21"/>
        <v>250</v>
      </c>
      <c r="AA80" s="66">
        <f t="shared" si="21"/>
        <v>250</v>
      </c>
      <c r="AB80" s="66">
        <f t="shared" si="21"/>
        <v>250</v>
      </c>
      <c r="AC80" s="66">
        <f t="shared" si="21"/>
        <v>250</v>
      </c>
      <c r="AD80" s="66">
        <f t="shared" si="21"/>
        <v>250</v>
      </c>
      <c r="AE80" s="66">
        <f t="shared" si="21"/>
        <v>250</v>
      </c>
      <c r="AF80" s="66">
        <f t="shared" si="21"/>
        <v>250</v>
      </c>
      <c r="AG80" s="66">
        <f t="shared" si="21"/>
        <v>2672.3274000000001</v>
      </c>
      <c r="AH80" s="45">
        <f t="shared" si="2"/>
        <v>1767.4999999999998</v>
      </c>
      <c r="AI80" s="46">
        <f t="shared" si="3"/>
        <v>250</v>
      </c>
      <c r="AK80" s="47"/>
    </row>
    <row r="81" spans="1:75" x14ac:dyDescent="0.25">
      <c r="A81" s="67" t="s">
        <v>366</v>
      </c>
      <c r="B81" s="44">
        <v>458.1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59">
        <v>456</v>
      </c>
      <c r="AH81" s="45">
        <f t="shared" si="2"/>
        <v>458.1</v>
      </c>
      <c r="AI81" s="46">
        <f t="shared" si="3"/>
        <v>458.1</v>
      </c>
      <c r="AK81" s="47"/>
    </row>
    <row r="82" spans="1:75" x14ac:dyDescent="0.25">
      <c r="A82" s="68" t="s">
        <v>367</v>
      </c>
      <c r="B82" s="43">
        <v>0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61">
        <v>111</v>
      </c>
      <c r="AH82" s="45">
        <f t="shared" ref="AH82:AH145" si="23">MAX(B82:AF82)</f>
        <v>0</v>
      </c>
      <c r="AI82" s="46">
        <f t="shared" ref="AI82:AI145" si="24">MIN(B82:AF82)</f>
        <v>0</v>
      </c>
      <c r="AK82" s="47"/>
    </row>
    <row r="83" spans="1:75" x14ac:dyDescent="0.25">
      <c r="A83" s="68" t="s">
        <v>368</v>
      </c>
      <c r="B83" s="43">
        <v>102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61">
        <v>102</v>
      </c>
      <c r="AH83" s="45">
        <f t="shared" si="23"/>
        <v>102</v>
      </c>
      <c r="AI83" s="46">
        <f t="shared" si="24"/>
        <v>102</v>
      </c>
      <c r="AK83" s="47"/>
    </row>
    <row r="84" spans="1:75" x14ac:dyDescent="0.25">
      <c r="A84" s="42" t="s">
        <v>181</v>
      </c>
      <c r="B84" s="44">
        <v>54.9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59">
        <v>60</v>
      </c>
      <c r="AH84" s="45">
        <f>MAX(B84:AF84)</f>
        <v>54.9</v>
      </c>
      <c r="AI84" s="46">
        <f>MIN(B84:AF84)</f>
        <v>54.9</v>
      </c>
      <c r="AK84" s="47"/>
    </row>
    <row r="85" spans="1:75" x14ac:dyDescent="0.25">
      <c r="A85" s="69" t="s">
        <v>369</v>
      </c>
      <c r="B85" s="43">
        <v>0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4"/>
      <c r="R85" s="44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70">
        <v>42.5</v>
      </c>
      <c r="AH85" s="45">
        <f t="shared" si="23"/>
        <v>0</v>
      </c>
      <c r="AI85" s="46">
        <f t="shared" si="24"/>
        <v>0</v>
      </c>
      <c r="AK85" s="47"/>
    </row>
    <row r="86" spans="1:75" x14ac:dyDescent="0.25">
      <c r="A86" s="69" t="s">
        <v>370</v>
      </c>
      <c r="B86" s="43">
        <v>0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70">
        <v>22.1</v>
      </c>
      <c r="AH86" s="45">
        <f t="shared" si="23"/>
        <v>0</v>
      </c>
      <c r="AI86" s="46">
        <f t="shared" si="24"/>
        <v>0</v>
      </c>
      <c r="AK86" s="47"/>
    </row>
    <row r="87" spans="1:75" ht="15.75" thickBot="1" x14ac:dyDescent="0.3">
      <c r="A87" s="71" t="s">
        <v>33</v>
      </c>
      <c r="B87" s="294">
        <v>0</v>
      </c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43"/>
      <c r="R87" s="43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73">
        <v>14.8</v>
      </c>
      <c r="AH87" s="45">
        <f t="shared" si="23"/>
        <v>0</v>
      </c>
      <c r="AI87" s="46">
        <f t="shared" si="24"/>
        <v>0</v>
      </c>
      <c r="AK87" s="47"/>
    </row>
    <row r="88" spans="1:75" ht="15.75" thickBot="1" x14ac:dyDescent="0.3">
      <c r="A88" s="74" t="s">
        <v>34</v>
      </c>
      <c r="B88" s="66">
        <f t="shared" ref="B88" si="25">SUM(B81:B87)</f>
        <v>615</v>
      </c>
      <c r="C88" s="66">
        <f t="shared" ref="B88:AG88" si="26">SUM(C81:C87)</f>
        <v>0</v>
      </c>
      <c r="D88" s="66">
        <f t="shared" si="26"/>
        <v>0</v>
      </c>
      <c r="E88" s="66">
        <f t="shared" si="26"/>
        <v>0</v>
      </c>
      <c r="F88" s="66">
        <f t="shared" si="26"/>
        <v>0</v>
      </c>
      <c r="G88" s="66">
        <f t="shared" si="26"/>
        <v>0</v>
      </c>
      <c r="H88" s="66">
        <f t="shared" si="26"/>
        <v>0</v>
      </c>
      <c r="I88" s="66">
        <f t="shared" si="26"/>
        <v>0</v>
      </c>
      <c r="J88" s="66">
        <f t="shared" si="26"/>
        <v>0</v>
      </c>
      <c r="K88" s="66">
        <f t="shared" si="26"/>
        <v>0</v>
      </c>
      <c r="L88" s="66">
        <f t="shared" si="26"/>
        <v>0</v>
      </c>
      <c r="M88" s="66">
        <f t="shared" si="26"/>
        <v>0</v>
      </c>
      <c r="N88" s="66">
        <f t="shared" si="26"/>
        <v>0</v>
      </c>
      <c r="O88" s="66">
        <f t="shared" si="26"/>
        <v>0</v>
      </c>
      <c r="P88" s="66">
        <f t="shared" si="26"/>
        <v>0</v>
      </c>
      <c r="Q88" s="66">
        <f t="shared" si="26"/>
        <v>0</v>
      </c>
      <c r="R88" s="66">
        <f t="shared" si="26"/>
        <v>0</v>
      </c>
      <c r="S88" s="66">
        <f t="shared" si="26"/>
        <v>0</v>
      </c>
      <c r="T88" s="66">
        <f t="shared" si="26"/>
        <v>0</v>
      </c>
      <c r="U88" s="66">
        <f t="shared" si="26"/>
        <v>0</v>
      </c>
      <c r="V88" s="66">
        <f t="shared" si="26"/>
        <v>0</v>
      </c>
      <c r="W88" s="66">
        <f t="shared" si="26"/>
        <v>0</v>
      </c>
      <c r="X88" s="66">
        <f t="shared" si="26"/>
        <v>0</v>
      </c>
      <c r="Y88" s="66">
        <f t="shared" si="26"/>
        <v>0</v>
      </c>
      <c r="Z88" s="66">
        <f t="shared" si="26"/>
        <v>0</v>
      </c>
      <c r="AA88" s="66">
        <f t="shared" si="26"/>
        <v>0</v>
      </c>
      <c r="AB88" s="66">
        <f t="shared" si="26"/>
        <v>0</v>
      </c>
      <c r="AC88" s="66">
        <f t="shared" si="26"/>
        <v>0</v>
      </c>
      <c r="AD88" s="66">
        <f t="shared" si="26"/>
        <v>0</v>
      </c>
      <c r="AE88" s="66">
        <f t="shared" si="26"/>
        <v>0</v>
      </c>
      <c r="AF88" s="66">
        <f t="shared" si="26"/>
        <v>0</v>
      </c>
      <c r="AG88" s="75">
        <f t="shared" si="26"/>
        <v>808.4</v>
      </c>
      <c r="AH88" s="45">
        <f t="shared" si="23"/>
        <v>615</v>
      </c>
      <c r="AI88" s="46">
        <f t="shared" si="24"/>
        <v>0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>
        <v>136.30000000000001</v>
      </c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59">
        <v>144</v>
      </c>
      <c r="AH89" s="45">
        <f t="shared" si="23"/>
        <v>136.30000000000001</v>
      </c>
      <c r="AI89" s="46">
        <f t="shared" si="24"/>
        <v>136.30000000000001</v>
      </c>
      <c r="AK89" s="47"/>
      <c r="AY89" s="1" t="s">
        <v>36</v>
      </c>
      <c r="AZ89" s="77">
        <f>ROUND(C107,0)</f>
        <v>0</v>
      </c>
      <c r="BA89" s="76">
        <f t="shared" ref="BA89:BD93" si="27">D107</f>
        <v>0</v>
      </c>
      <c r="BB89" s="76">
        <f t="shared" si="27"/>
        <v>0</v>
      </c>
      <c r="BC89" s="76">
        <f t="shared" si="27"/>
        <v>0</v>
      </c>
      <c r="BD89" s="76">
        <f t="shared" si="27"/>
        <v>0</v>
      </c>
      <c r="BE89" s="77">
        <f>I107</f>
        <v>0</v>
      </c>
      <c r="BF89" s="77">
        <f>K107</f>
        <v>0</v>
      </c>
      <c r="BG89" s="77">
        <f t="shared" ref="BG89:BP93" si="28">M107</f>
        <v>0</v>
      </c>
      <c r="BH89" s="77">
        <f t="shared" si="28"/>
        <v>0</v>
      </c>
      <c r="BI89" s="77">
        <f t="shared" si="28"/>
        <v>0</v>
      </c>
      <c r="BJ89" s="77">
        <f t="shared" si="28"/>
        <v>0</v>
      </c>
      <c r="BK89" s="77">
        <f t="shared" si="28"/>
        <v>0</v>
      </c>
      <c r="BL89" s="77">
        <f t="shared" si="28"/>
        <v>0</v>
      </c>
      <c r="BM89" s="77">
        <f t="shared" si="28"/>
        <v>0</v>
      </c>
      <c r="BN89" s="77">
        <f t="shared" si="28"/>
        <v>0</v>
      </c>
      <c r="BO89" s="77">
        <f t="shared" si="28"/>
        <v>0</v>
      </c>
      <c r="BP89" s="77">
        <f t="shared" si="28"/>
        <v>0</v>
      </c>
      <c r="BQ89" s="77">
        <f>X107</f>
        <v>0</v>
      </c>
      <c r="BR89" s="77">
        <f>Z107</f>
        <v>0</v>
      </c>
      <c r="BS89" s="76">
        <f>AB107</f>
        <v>0</v>
      </c>
      <c r="BT89" s="76">
        <f t="shared" ref="BT89:BV93" si="29">AD107</f>
        <v>0</v>
      </c>
      <c r="BU89" s="76">
        <f t="shared" si="29"/>
        <v>0</v>
      </c>
      <c r="BV89" s="76">
        <f t="shared" si="29"/>
        <v>0</v>
      </c>
      <c r="BW89" s="76">
        <f>B107</f>
        <v>-593.5</v>
      </c>
    </row>
    <row r="90" spans="1:75" x14ac:dyDescent="0.25">
      <c r="A90" s="60" t="s">
        <v>37</v>
      </c>
      <c r="B90" s="43">
        <v>69.599999999999994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4"/>
      <c r="AC90" s="44"/>
      <c r="AD90" s="44"/>
      <c r="AE90" s="44"/>
      <c r="AF90" s="44"/>
      <c r="AG90" s="61">
        <v>70</v>
      </c>
      <c r="AH90" s="45">
        <f t="shared" si="23"/>
        <v>69.599999999999994</v>
      </c>
      <c r="AI90" s="46">
        <f t="shared" si="24"/>
        <v>69.599999999999994</v>
      </c>
      <c r="AK90" s="47"/>
      <c r="AY90" s="1" t="s">
        <v>38</v>
      </c>
      <c r="AZ90" s="77">
        <f>ROUND(C108,0)</f>
        <v>0</v>
      </c>
      <c r="BA90" s="76">
        <f t="shared" si="27"/>
        <v>0</v>
      </c>
      <c r="BB90" s="76">
        <f t="shared" si="27"/>
        <v>0</v>
      </c>
      <c r="BC90" s="76">
        <f t="shared" si="27"/>
        <v>0</v>
      </c>
      <c r="BD90" s="76">
        <f t="shared" si="27"/>
        <v>0</v>
      </c>
      <c r="BE90" s="77">
        <f>I108</f>
        <v>0</v>
      </c>
      <c r="BF90" s="77">
        <f>K108</f>
        <v>0</v>
      </c>
      <c r="BG90" s="77">
        <f t="shared" si="28"/>
        <v>0</v>
      </c>
      <c r="BH90" s="77">
        <f t="shared" si="28"/>
        <v>0</v>
      </c>
      <c r="BI90" s="77">
        <f t="shared" si="28"/>
        <v>0</v>
      </c>
      <c r="BJ90" s="77">
        <f t="shared" si="28"/>
        <v>0</v>
      </c>
      <c r="BK90" s="77">
        <f t="shared" si="28"/>
        <v>0</v>
      </c>
      <c r="BL90" s="77">
        <f t="shared" si="28"/>
        <v>0</v>
      </c>
      <c r="BM90" s="77">
        <f t="shared" si="28"/>
        <v>0</v>
      </c>
      <c r="BN90" s="77">
        <f t="shared" si="28"/>
        <v>0</v>
      </c>
      <c r="BO90" s="77">
        <f t="shared" si="28"/>
        <v>0</v>
      </c>
      <c r="BP90" s="77">
        <f t="shared" si="28"/>
        <v>0</v>
      </c>
      <c r="BQ90" s="77">
        <f>X108</f>
        <v>0</v>
      </c>
      <c r="BR90" s="77">
        <f>Z108</f>
        <v>0</v>
      </c>
      <c r="BS90" s="76">
        <f>AB108</f>
        <v>0</v>
      </c>
      <c r="BT90" s="76">
        <f t="shared" si="29"/>
        <v>0</v>
      </c>
      <c r="BU90" s="76">
        <f t="shared" si="29"/>
        <v>0</v>
      </c>
      <c r="BV90" s="76">
        <f t="shared" si="29"/>
        <v>0</v>
      </c>
      <c r="BW90" s="76">
        <f>B108</f>
        <v>-185.3</v>
      </c>
    </row>
    <row r="91" spans="1:75" x14ac:dyDescent="0.25">
      <c r="A91" s="60" t="s">
        <v>39</v>
      </c>
      <c r="B91" s="43">
        <v>66.099999999999994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4"/>
      <c r="AC91" s="44"/>
      <c r="AD91" s="44"/>
      <c r="AE91" s="44"/>
      <c r="AF91" s="44"/>
      <c r="AG91" s="61">
        <v>69</v>
      </c>
      <c r="AH91" s="45">
        <f t="shared" si="23"/>
        <v>66.099999999999994</v>
      </c>
      <c r="AI91" s="46">
        <f t="shared" si="24"/>
        <v>66.099999999999994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27"/>
        <v>0</v>
      </c>
      <c r="BB91" s="76">
        <f t="shared" si="27"/>
        <v>0</v>
      </c>
      <c r="BC91" s="76">
        <f t="shared" si="27"/>
        <v>0</v>
      </c>
      <c r="BD91" s="76">
        <f t="shared" si="27"/>
        <v>0</v>
      </c>
      <c r="BE91" s="77">
        <f>I109</f>
        <v>0</v>
      </c>
      <c r="BF91" s="77">
        <f>K109</f>
        <v>0</v>
      </c>
      <c r="BG91" s="77">
        <f t="shared" si="28"/>
        <v>0</v>
      </c>
      <c r="BH91" s="77">
        <f t="shared" si="28"/>
        <v>0</v>
      </c>
      <c r="BI91" s="77">
        <f t="shared" si="28"/>
        <v>0</v>
      </c>
      <c r="BJ91" s="77">
        <f t="shared" si="28"/>
        <v>0</v>
      </c>
      <c r="BK91" s="77">
        <f t="shared" si="28"/>
        <v>0</v>
      </c>
      <c r="BL91" s="77">
        <f t="shared" si="28"/>
        <v>0</v>
      </c>
      <c r="BM91" s="77">
        <f t="shared" si="28"/>
        <v>0</v>
      </c>
      <c r="BN91" s="77">
        <f t="shared" si="28"/>
        <v>0</v>
      </c>
      <c r="BO91" s="77">
        <f t="shared" si="28"/>
        <v>0</v>
      </c>
      <c r="BP91" s="77">
        <f t="shared" si="28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29"/>
        <v>0</v>
      </c>
      <c r="BU91" s="76">
        <f t="shared" si="29"/>
        <v>0</v>
      </c>
      <c r="BV91" s="76">
        <f t="shared" si="29"/>
        <v>0</v>
      </c>
      <c r="BW91" s="76">
        <f>B109</f>
        <v>0</v>
      </c>
    </row>
    <row r="92" spans="1:75" s="78" customFormat="1" x14ac:dyDescent="0.25">
      <c r="A92" s="60" t="s">
        <v>41</v>
      </c>
      <c r="B92" s="43">
        <v>0</v>
      </c>
      <c r="C92" s="43"/>
      <c r="D92" s="43"/>
      <c r="E92" s="43"/>
      <c r="F92" s="43"/>
      <c r="G92" s="43"/>
      <c r="H92" s="43"/>
      <c r="I92" s="43"/>
      <c r="J92" s="43"/>
      <c r="K92" s="63"/>
      <c r="L92" s="63"/>
      <c r="M92" s="63"/>
      <c r="N92" s="63"/>
      <c r="O92" s="6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4"/>
      <c r="AC92" s="44"/>
      <c r="AD92" s="44"/>
      <c r="AE92" s="44"/>
      <c r="AF92" s="44"/>
      <c r="AG92" s="61">
        <v>60</v>
      </c>
      <c r="AH92" s="45">
        <f t="shared" si="23"/>
        <v>0</v>
      </c>
      <c r="AI92" s="46">
        <f t="shared" si="24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27"/>
        <v>0</v>
      </c>
      <c r="BB92" s="76">
        <f t="shared" si="27"/>
        <v>0</v>
      </c>
      <c r="BC92" s="76">
        <f t="shared" si="27"/>
        <v>0</v>
      </c>
      <c r="BD92" s="76">
        <f t="shared" si="27"/>
        <v>0</v>
      </c>
      <c r="BE92" s="77">
        <f>I110</f>
        <v>0</v>
      </c>
      <c r="BF92" s="77">
        <f>K110</f>
        <v>0</v>
      </c>
      <c r="BG92" s="77">
        <f t="shared" si="28"/>
        <v>0</v>
      </c>
      <c r="BH92" s="77">
        <f t="shared" si="28"/>
        <v>0</v>
      </c>
      <c r="BI92" s="77">
        <f t="shared" si="28"/>
        <v>0</v>
      </c>
      <c r="BJ92" s="77">
        <f t="shared" si="28"/>
        <v>0</v>
      </c>
      <c r="BK92" s="77">
        <f t="shared" si="28"/>
        <v>0</v>
      </c>
      <c r="BL92" s="77">
        <f t="shared" si="28"/>
        <v>0</v>
      </c>
      <c r="BM92" s="77">
        <f t="shared" si="28"/>
        <v>0</v>
      </c>
      <c r="BN92" s="77">
        <f t="shared" si="28"/>
        <v>0</v>
      </c>
      <c r="BO92" s="77">
        <f t="shared" si="28"/>
        <v>0</v>
      </c>
      <c r="BP92" s="77">
        <f t="shared" si="28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29"/>
        <v>0</v>
      </c>
      <c r="BU92" s="76">
        <f t="shared" si="29"/>
        <v>0</v>
      </c>
      <c r="BV92" s="76">
        <f t="shared" si="29"/>
        <v>0</v>
      </c>
      <c r="BW92" s="76">
        <f>B110</f>
        <v>0</v>
      </c>
    </row>
    <row r="93" spans="1:75" x14ac:dyDescent="0.25">
      <c r="A93" s="60" t="s">
        <v>43</v>
      </c>
      <c r="B93" s="44">
        <v>12.1</v>
      </c>
      <c r="C93" s="44"/>
      <c r="D93" s="44"/>
      <c r="E93" s="44"/>
      <c r="F93" s="44"/>
      <c r="G93" s="44"/>
      <c r="H93" s="43"/>
      <c r="I93" s="43"/>
      <c r="J93" s="43"/>
      <c r="K93" s="43"/>
      <c r="L93" s="43"/>
      <c r="M93" s="43"/>
      <c r="N93" s="43"/>
      <c r="O93" s="43"/>
      <c r="P93" s="43"/>
      <c r="Q93" s="44"/>
      <c r="R93" s="44"/>
      <c r="S93" s="43"/>
      <c r="T93" s="43"/>
      <c r="U93" s="43"/>
      <c r="V93" s="43"/>
      <c r="W93" s="43"/>
      <c r="X93" s="43"/>
      <c r="Y93" s="43"/>
      <c r="Z93" s="43"/>
      <c r="AA93" s="43"/>
      <c r="AB93" s="44"/>
      <c r="AC93" s="44"/>
      <c r="AD93" s="44"/>
      <c r="AE93" s="44"/>
      <c r="AF93" s="44"/>
      <c r="AG93" s="61">
        <v>30</v>
      </c>
      <c r="AH93" s="45">
        <f t="shared" si="23"/>
        <v>12.1</v>
      </c>
      <c r="AI93" s="46">
        <f t="shared" si="24"/>
        <v>12.1</v>
      </c>
      <c r="AK93" s="47"/>
      <c r="AY93" s="1" t="s">
        <v>44</v>
      </c>
      <c r="AZ93" s="77">
        <f>ROUND(C111,0)</f>
        <v>0</v>
      </c>
      <c r="BA93" s="76">
        <f t="shared" si="27"/>
        <v>0</v>
      </c>
      <c r="BB93" s="76">
        <f t="shared" si="27"/>
        <v>0</v>
      </c>
      <c r="BC93" s="76">
        <f t="shared" si="27"/>
        <v>0</v>
      </c>
      <c r="BD93" s="76">
        <f t="shared" si="27"/>
        <v>0</v>
      </c>
      <c r="BE93" s="77">
        <f>I111</f>
        <v>0</v>
      </c>
      <c r="BF93" s="77">
        <f>K111</f>
        <v>0</v>
      </c>
      <c r="BG93" s="77">
        <f t="shared" si="28"/>
        <v>0</v>
      </c>
      <c r="BH93" s="77">
        <f t="shared" si="28"/>
        <v>0</v>
      </c>
      <c r="BI93" s="77">
        <f t="shared" si="28"/>
        <v>0</v>
      </c>
      <c r="BJ93" s="77">
        <f t="shared" si="28"/>
        <v>0</v>
      </c>
      <c r="BK93" s="77">
        <f t="shared" si="28"/>
        <v>0</v>
      </c>
      <c r="BL93" s="77">
        <f t="shared" si="28"/>
        <v>0</v>
      </c>
      <c r="BM93" s="77">
        <f t="shared" si="28"/>
        <v>0</v>
      </c>
      <c r="BN93" s="77">
        <f t="shared" si="28"/>
        <v>0</v>
      </c>
      <c r="BO93" s="77">
        <f t="shared" si="28"/>
        <v>0</v>
      </c>
      <c r="BP93" s="77">
        <f t="shared" si="28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29"/>
        <v>0</v>
      </c>
      <c r="BU93" s="76">
        <f t="shared" si="29"/>
        <v>0</v>
      </c>
      <c r="BV93" s="76">
        <f t="shared" si="29"/>
        <v>0</v>
      </c>
      <c r="BW93" s="76">
        <f>B111</f>
        <v>0</v>
      </c>
    </row>
    <row r="94" spans="1:75" x14ac:dyDescent="0.25">
      <c r="A94" s="60" t="s">
        <v>45</v>
      </c>
      <c r="B94" s="44">
        <v>0</v>
      </c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3"/>
      <c r="Q94" s="44"/>
      <c r="R94" s="44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1">
        <v>25</v>
      </c>
      <c r="AH94" s="45">
        <f t="shared" si="23"/>
        <v>0</v>
      </c>
      <c r="AI94" s="46">
        <f t="shared" si="24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30">M117</f>
        <v>0</v>
      </c>
      <c r="BH94" s="77">
        <f t="shared" si="30"/>
        <v>0</v>
      </c>
      <c r="BI94" s="77">
        <f t="shared" si="30"/>
        <v>0</v>
      </c>
      <c r="BJ94" s="77">
        <f t="shared" si="30"/>
        <v>0</v>
      </c>
      <c r="BK94" s="77">
        <f t="shared" si="30"/>
        <v>0</v>
      </c>
      <c r="BL94" s="77">
        <f t="shared" si="30"/>
        <v>0</v>
      </c>
      <c r="BM94" s="77">
        <f t="shared" si="30"/>
        <v>0</v>
      </c>
      <c r="BN94" s="77">
        <f t="shared" si="30"/>
        <v>0</v>
      </c>
      <c r="BO94" s="77">
        <f t="shared" si="30"/>
        <v>0</v>
      </c>
      <c r="BP94" s="77">
        <f t="shared" si="30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>
        <v>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61">
        <v>24</v>
      </c>
      <c r="AH95" s="45">
        <f t="shared" si="23"/>
        <v>0</v>
      </c>
      <c r="AI95" s="46">
        <f t="shared" si="24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>
        <v>0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61">
        <v>15</v>
      </c>
      <c r="AH96" s="45">
        <f t="shared" si="23"/>
        <v>0</v>
      </c>
      <c r="AI96" s="46">
        <f t="shared" si="24"/>
        <v>0</v>
      </c>
      <c r="AK96" s="47"/>
      <c r="AZ96" s="77">
        <f t="shared" ref="AZ96:BW101" si="31">VALUE(AZ89)</f>
        <v>0</v>
      </c>
      <c r="BA96" s="77">
        <f t="shared" si="31"/>
        <v>0</v>
      </c>
      <c r="BB96" s="77">
        <f t="shared" si="31"/>
        <v>0</v>
      </c>
      <c r="BC96" s="77">
        <f t="shared" si="31"/>
        <v>0</v>
      </c>
      <c r="BD96" s="77">
        <f t="shared" si="31"/>
        <v>0</v>
      </c>
      <c r="BE96" s="77">
        <f t="shared" si="31"/>
        <v>0</v>
      </c>
      <c r="BF96" s="77">
        <f t="shared" si="31"/>
        <v>0</v>
      </c>
      <c r="BG96" s="77">
        <f t="shared" si="31"/>
        <v>0</v>
      </c>
      <c r="BH96" s="77">
        <f t="shared" si="31"/>
        <v>0</v>
      </c>
      <c r="BI96" s="77">
        <f t="shared" si="31"/>
        <v>0</v>
      </c>
      <c r="BJ96" s="77">
        <f t="shared" si="31"/>
        <v>0</v>
      </c>
      <c r="BK96" s="77">
        <f t="shared" si="31"/>
        <v>0</v>
      </c>
      <c r="BL96" s="77">
        <f t="shared" si="31"/>
        <v>0</v>
      </c>
      <c r="BM96" s="77">
        <f t="shared" si="31"/>
        <v>0</v>
      </c>
      <c r="BN96" s="77">
        <f t="shared" si="31"/>
        <v>0</v>
      </c>
      <c r="BO96" s="77">
        <f t="shared" si="31"/>
        <v>0</v>
      </c>
      <c r="BP96" s="77">
        <f t="shared" si="31"/>
        <v>0</v>
      </c>
      <c r="BQ96" s="77">
        <f t="shared" si="31"/>
        <v>0</v>
      </c>
      <c r="BR96" s="77">
        <f t="shared" si="31"/>
        <v>0</v>
      </c>
      <c r="BS96" s="77">
        <f t="shared" si="31"/>
        <v>0</v>
      </c>
      <c r="BT96" s="77">
        <f t="shared" si="31"/>
        <v>0</v>
      </c>
      <c r="BU96" s="77">
        <f t="shared" si="31"/>
        <v>0</v>
      </c>
      <c r="BV96" s="77">
        <f t="shared" si="31"/>
        <v>0</v>
      </c>
      <c r="BW96" s="77">
        <f t="shared" si="31"/>
        <v>-593.5</v>
      </c>
    </row>
    <row r="97" spans="1:75" x14ac:dyDescent="0.25">
      <c r="A97" s="60" t="s">
        <v>49</v>
      </c>
      <c r="B97" s="43">
        <v>0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61">
        <v>14.1</v>
      </c>
      <c r="AH97" s="45">
        <f t="shared" si="23"/>
        <v>0</v>
      </c>
      <c r="AI97" s="46">
        <f t="shared" si="24"/>
        <v>0</v>
      </c>
      <c r="AK97" s="47"/>
      <c r="AZ97" s="77">
        <f t="shared" si="31"/>
        <v>0</v>
      </c>
      <c r="BA97" s="77">
        <f t="shared" si="31"/>
        <v>0</v>
      </c>
      <c r="BB97" s="77">
        <f t="shared" si="31"/>
        <v>0</v>
      </c>
      <c r="BC97" s="77">
        <f t="shared" si="31"/>
        <v>0</v>
      </c>
      <c r="BD97" s="77">
        <f t="shared" si="31"/>
        <v>0</v>
      </c>
      <c r="BE97" s="77">
        <f t="shared" si="31"/>
        <v>0</v>
      </c>
      <c r="BF97" s="77">
        <f t="shared" si="31"/>
        <v>0</v>
      </c>
      <c r="BG97" s="77">
        <f t="shared" si="31"/>
        <v>0</v>
      </c>
      <c r="BH97" s="77">
        <f t="shared" si="31"/>
        <v>0</v>
      </c>
      <c r="BI97" s="77">
        <f t="shared" si="31"/>
        <v>0</v>
      </c>
      <c r="BJ97" s="77">
        <f t="shared" si="31"/>
        <v>0</v>
      </c>
      <c r="BK97" s="77">
        <f t="shared" si="31"/>
        <v>0</v>
      </c>
      <c r="BL97" s="77">
        <f t="shared" si="31"/>
        <v>0</v>
      </c>
      <c r="BM97" s="77">
        <f t="shared" si="31"/>
        <v>0</v>
      </c>
      <c r="BN97" s="77">
        <f t="shared" si="31"/>
        <v>0</v>
      </c>
      <c r="BO97" s="77">
        <f t="shared" si="31"/>
        <v>0</v>
      </c>
      <c r="BP97" s="77">
        <f t="shared" si="31"/>
        <v>0</v>
      </c>
      <c r="BQ97" s="77">
        <f t="shared" si="31"/>
        <v>0</v>
      </c>
      <c r="BR97" s="77">
        <f t="shared" si="31"/>
        <v>0</v>
      </c>
      <c r="BS97" s="77">
        <f t="shared" si="31"/>
        <v>0</v>
      </c>
      <c r="BT97" s="77">
        <f t="shared" si="31"/>
        <v>0</v>
      </c>
      <c r="BU97" s="77">
        <f t="shared" si="31"/>
        <v>0</v>
      </c>
      <c r="BV97" s="77">
        <f t="shared" si="31"/>
        <v>0</v>
      </c>
      <c r="BW97" s="77">
        <f t="shared" si="31"/>
        <v>-185.3</v>
      </c>
    </row>
    <row r="98" spans="1:75" x14ac:dyDescent="0.25">
      <c r="A98" s="79" t="s">
        <v>50</v>
      </c>
      <c r="B98" s="43">
        <v>13.9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1">
        <v>14</v>
      </c>
      <c r="AH98" s="45">
        <f t="shared" si="23"/>
        <v>13.9</v>
      </c>
      <c r="AI98" s="46">
        <f t="shared" si="24"/>
        <v>13.9</v>
      </c>
      <c r="AK98" s="47"/>
      <c r="AZ98" s="77">
        <f t="shared" si="31"/>
        <v>0</v>
      </c>
      <c r="BA98" s="77">
        <f t="shared" si="31"/>
        <v>0</v>
      </c>
      <c r="BB98" s="77">
        <f t="shared" si="31"/>
        <v>0</v>
      </c>
      <c r="BC98" s="77">
        <f t="shared" si="31"/>
        <v>0</v>
      </c>
      <c r="BD98" s="77">
        <f t="shared" si="31"/>
        <v>0</v>
      </c>
      <c r="BE98" s="77">
        <f t="shared" si="31"/>
        <v>0</v>
      </c>
      <c r="BF98" s="77">
        <f t="shared" si="31"/>
        <v>0</v>
      </c>
      <c r="BG98" s="77">
        <f t="shared" si="31"/>
        <v>0</v>
      </c>
      <c r="BH98" s="77">
        <f t="shared" si="31"/>
        <v>0</v>
      </c>
      <c r="BI98" s="77">
        <f t="shared" si="31"/>
        <v>0</v>
      </c>
      <c r="BJ98" s="77">
        <f t="shared" si="31"/>
        <v>0</v>
      </c>
      <c r="BK98" s="77">
        <f t="shared" si="31"/>
        <v>0</v>
      </c>
      <c r="BL98" s="77">
        <f t="shared" si="31"/>
        <v>0</v>
      </c>
      <c r="BM98" s="77">
        <f t="shared" si="31"/>
        <v>0</v>
      </c>
      <c r="BN98" s="77">
        <f t="shared" si="31"/>
        <v>0</v>
      </c>
      <c r="BO98" s="77">
        <f t="shared" si="31"/>
        <v>0</v>
      </c>
      <c r="BP98" s="77">
        <f t="shared" si="31"/>
        <v>0</v>
      </c>
      <c r="BQ98" s="77">
        <f t="shared" si="31"/>
        <v>0</v>
      </c>
      <c r="BR98" s="77">
        <f t="shared" si="31"/>
        <v>0</v>
      </c>
      <c r="BS98" s="77">
        <f t="shared" si="31"/>
        <v>0</v>
      </c>
      <c r="BT98" s="77">
        <f t="shared" si="31"/>
        <v>0</v>
      </c>
      <c r="BU98" s="77">
        <f t="shared" si="31"/>
        <v>0</v>
      </c>
      <c r="BV98" s="77">
        <f t="shared" si="31"/>
        <v>0</v>
      </c>
      <c r="BW98" s="77">
        <f t="shared" si="31"/>
        <v>0</v>
      </c>
    </row>
    <row r="99" spans="1:75" x14ac:dyDescent="0.25">
      <c r="A99" s="60" t="s">
        <v>51</v>
      </c>
      <c r="B99" s="43">
        <v>8.9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61">
        <v>10.050000000000001</v>
      </c>
      <c r="AH99" s="45">
        <f t="shared" si="23"/>
        <v>8.9</v>
      </c>
      <c r="AI99" s="46">
        <f t="shared" si="24"/>
        <v>8.9</v>
      </c>
      <c r="AK99" s="47"/>
      <c r="AZ99" s="77">
        <f t="shared" si="31"/>
        <v>0</v>
      </c>
      <c r="BA99" s="77">
        <f t="shared" si="31"/>
        <v>0</v>
      </c>
      <c r="BB99" s="77">
        <f t="shared" si="31"/>
        <v>0</v>
      </c>
      <c r="BC99" s="77">
        <f t="shared" si="31"/>
        <v>0</v>
      </c>
      <c r="BD99" s="77">
        <f t="shared" si="31"/>
        <v>0</v>
      </c>
      <c r="BE99" s="77">
        <f t="shared" si="31"/>
        <v>0</v>
      </c>
      <c r="BF99" s="77">
        <f t="shared" si="31"/>
        <v>0</v>
      </c>
      <c r="BG99" s="77">
        <f t="shared" si="31"/>
        <v>0</v>
      </c>
      <c r="BH99" s="77">
        <f t="shared" si="31"/>
        <v>0</v>
      </c>
      <c r="BI99" s="77">
        <f t="shared" si="31"/>
        <v>0</v>
      </c>
      <c r="BJ99" s="77">
        <f t="shared" si="31"/>
        <v>0</v>
      </c>
      <c r="BK99" s="77">
        <f t="shared" si="31"/>
        <v>0</v>
      </c>
      <c r="BL99" s="77">
        <f t="shared" si="31"/>
        <v>0</v>
      </c>
      <c r="BM99" s="77">
        <f t="shared" si="31"/>
        <v>0</v>
      </c>
      <c r="BN99" s="77">
        <f t="shared" si="31"/>
        <v>0</v>
      </c>
      <c r="BO99" s="77">
        <f t="shared" si="31"/>
        <v>0</v>
      </c>
      <c r="BP99" s="77">
        <f t="shared" si="31"/>
        <v>0</v>
      </c>
      <c r="BQ99" s="77">
        <f t="shared" si="31"/>
        <v>0</v>
      </c>
      <c r="BR99" s="77">
        <f t="shared" si="31"/>
        <v>0</v>
      </c>
      <c r="BS99" s="77">
        <f t="shared" si="31"/>
        <v>0</v>
      </c>
      <c r="BT99" s="77">
        <f t="shared" si="31"/>
        <v>0</v>
      </c>
      <c r="BU99" s="77">
        <f t="shared" si="31"/>
        <v>0</v>
      </c>
      <c r="BV99" s="77">
        <f t="shared" si="31"/>
        <v>0</v>
      </c>
      <c r="BW99" s="77">
        <f t="shared" si="31"/>
        <v>0</v>
      </c>
    </row>
    <row r="100" spans="1:75" x14ac:dyDescent="0.25">
      <c r="A100" s="60" t="s">
        <v>52</v>
      </c>
      <c r="B100" s="43">
        <v>6.2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61">
        <v>6.2</v>
      </c>
      <c r="AH100" s="45">
        <f t="shared" si="23"/>
        <v>6.2</v>
      </c>
      <c r="AI100" s="46">
        <f t="shared" si="24"/>
        <v>6.2</v>
      </c>
      <c r="AK100" s="47"/>
      <c r="AZ100" s="77">
        <f t="shared" si="31"/>
        <v>0</v>
      </c>
      <c r="BA100" s="77">
        <f t="shared" si="31"/>
        <v>0</v>
      </c>
      <c r="BB100" s="77">
        <f t="shared" si="31"/>
        <v>0</v>
      </c>
      <c r="BC100" s="77">
        <f t="shared" si="31"/>
        <v>0</v>
      </c>
      <c r="BD100" s="77">
        <f t="shared" si="31"/>
        <v>0</v>
      </c>
      <c r="BE100" s="77">
        <f t="shared" si="31"/>
        <v>0</v>
      </c>
      <c r="BF100" s="77">
        <f t="shared" si="31"/>
        <v>0</v>
      </c>
      <c r="BG100" s="77">
        <f t="shared" si="31"/>
        <v>0</v>
      </c>
      <c r="BH100" s="77">
        <f t="shared" si="31"/>
        <v>0</v>
      </c>
      <c r="BI100" s="77">
        <f t="shared" si="31"/>
        <v>0</v>
      </c>
      <c r="BJ100" s="77">
        <f t="shared" si="31"/>
        <v>0</v>
      </c>
      <c r="BK100" s="77">
        <f t="shared" si="31"/>
        <v>0</v>
      </c>
      <c r="BL100" s="77">
        <f t="shared" si="31"/>
        <v>0</v>
      </c>
      <c r="BM100" s="77">
        <f t="shared" si="31"/>
        <v>0</v>
      </c>
      <c r="BN100" s="77">
        <f t="shared" si="31"/>
        <v>0</v>
      </c>
      <c r="BO100" s="77">
        <f t="shared" si="31"/>
        <v>0</v>
      </c>
      <c r="BP100" s="77">
        <f t="shared" si="31"/>
        <v>0</v>
      </c>
      <c r="BQ100" s="77">
        <f t="shared" si="31"/>
        <v>0</v>
      </c>
      <c r="BR100" s="77">
        <f t="shared" si="31"/>
        <v>0</v>
      </c>
      <c r="BS100" s="77">
        <f t="shared" si="31"/>
        <v>0</v>
      </c>
      <c r="BT100" s="77">
        <f t="shared" si="31"/>
        <v>0</v>
      </c>
      <c r="BU100" s="77">
        <f t="shared" si="31"/>
        <v>0</v>
      </c>
      <c r="BV100" s="77">
        <f t="shared" si="31"/>
        <v>0</v>
      </c>
      <c r="BW100" s="77">
        <f t="shared" si="31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23"/>
        <v>2</v>
      </c>
      <c r="AI101" s="46">
        <f t="shared" si="24"/>
        <v>2</v>
      </c>
      <c r="AK101" s="47"/>
      <c r="AZ101" s="77">
        <f t="shared" si="31"/>
        <v>0</v>
      </c>
      <c r="BA101" s="77">
        <f t="shared" si="31"/>
        <v>0</v>
      </c>
      <c r="BB101" s="77">
        <f t="shared" si="31"/>
        <v>0</v>
      </c>
      <c r="BC101" s="77">
        <f t="shared" si="31"/>
        <v>0</v>
      </c>
      <c r="BD101" s="77">
        <f t="shared" si="31"/>
        <v>0</v>
      </c>
      <c r="BE101" s="77">
        <f t="shared" si="31"/>
        <v>0</v>
      </c>
      <c r="BF101" s="77">
        <f t="shared" si="31"/>
        <v>0</v>
      </c>
      <c r="BG101" s="77">
        <f t="shared" si="31"/>
        <v>0</v>
      </c>
      <c r="BH101" s="77">
        <f t="shared" si="31"/>
        <v>0</v>
      </c>
      <c r="BI101" s="77">
        <f t="shared" si="31"/>
        <v>0</v>
      </c>
      <c r="BJ101" s="77">
        <f t="shared" si="31"/>
        <v>0</v>
      </c>
      <c r="BK101" s="77">
        <f t="shared" si="31"/>
        <v>0</v>
      </c>
      <c r="BL101" s="77">
        <f t="shared" si="31"/>
        <v>0</v>
      </c>
      <c r="BM101" s="77">
        <f t="shared" si="31"/>
        <v>0</v>
      </c>
      <c r="BN101" s="77">
        <f t="shared" si="31"/>
        <v>0</v>
      </c>
      <c r="BO101" s="77">
        <f t="shared" si="31"/>
        <v>0</v>
      </c>
      <c r="BP101" s="77">
        <f t="shared" si="31"/>
        <v>0</v>
      </c>
      <c r="BQ101" s="77">
        <f t="shared" si="31"/>
        <v>0</v>
      </c>
      <c r="BR101" s="77">
        <f t="shared" si="31"/>
        <v>0</v>
      </c>
      <c r="BS101" s="77">
        <f t="shared" si="31"/>
        <v>0</v>
      </c>
      <c r="BT101" s="77">
        <f t="shared" si="31"/>
        <v>0</v>
      </c>
      <c r="BU101" s="77">
        <f t="shared" si="31"/>
        <v>0</v>
      </c>
      <c r="BV101" s="77">
        <f t="shared" si="31"/>
        <v>0</v>
      </c>
      <c r="BW101" s="77">
        <f t="shared" si="31"/>
        <v>0</v>
      </c>
    </row>
    <row r="102" spans="1:75" ht="15.75" thickBot="1" x14ac:dyDescent="0.3">
      <c r="A102" s="82" t="s">
        <v>54</v>
      </c>
      <c r="B102" s="66">
        <f t="shared" ref="B102" si="32">SUM(B89:B101)</f>
        <v>315.09999999999997</v>
      </c>
      <c r="C102" s="66">
        <f t="shared" ref="B102:AG102" si="33">SUM(C89:C101)</f>
        <v>2</v>
      </c>
      <c r="D102" s="66">
        <f t="shared" si="33"/>
        <v>2</v>
      </c>
      <c r="E102" s="66">
        <f t="shared" si="33"/>
        <v>2</v>
      </c>
      <c r="F102" s="66">
        <f t="shared" si="33"/>
        <v>2</v>
      </c>
      <c r="G102" s="66">
        <f t="shared" si="33"/>
        <v>2</v>
      </c>
      <c r="H102" s="66">
        <f t="shared" si="33"/>
        <v>2</v>
      </c>
      <c r="I102" s="66">
        <f t="shared" si="33"/>
        <v>2</v>
      </c>
      <c r="J102" s="66">
        <f t="shared" si="33"/>
        <v>2</v>
      </c>
      <c r="K102" s="66">
        <f t="shared" si="33"/>
        <v>2</v>
      </c>
      <c r="L102" s="66">
        <f t="shared" si="33"/>
        <v>2</v>
      </c>
      <c r="M102" s="66">
        <f t="shared" si="33"/>
        <v>2</v>
      </c>
      <c r="N102" s="66">
        <f t="shared" si="33"/>
        <v>2</v>
      </c>
      <c r="O102" s="66">
        <f t="shared" si="33"/>
        <v>2</v>
      </c>
      <c r="P102" s="66">
        <f t="shared" si="33"/>
        <v>2</v>
      </c>
      <c r="Q102" s="66">
        <f t="shared" si="33"/>
        <v>2</v>
      </c>
      <c r="R102" s="66">
        <f t="shared" si="33"/>
        <v>2</v>
      </c>
      <c r="S102" s="66">
        <f t="shared" si="33"/>
        <v>2</v>
      </c>
      <c r="T102" s="66">
        <f t="shared" si="33"/>
        <v>2</v>
      </c>
      <c r="U102" s="66">
        <f t="shared" si="33"/>
        <v>2</v>
      </c>
      <c r="V102" s="66">
        <f t="shared" si="33"/>
        <v>2</v>
      </c>
      <c r="W102" s="66">
        <f t="shared" si="33"/>
        <v>2</v>
      </c>
      <c r="X102" s="66">
        <f t="shared" si="33"/>
        <v>2</v>
      </c>
      <c r="Y102" s="66">
        <f t="shared" si="33"/>
        <v>2</v>
      </c>
      <c r="Z102" s="66">
        <f t="shared" si="33"/>
        <v>2</v>
      </c>
      <c r="AA102" s="66">
        <f t="shared" si="33"/>
        <v>2</v>
      </c>
      <c r="AB102" s="66">
        <f t="shared" si="33"/>
        <v>2</v>
      </c>
      <c r="AC102" s="66">
        <f t="shared" si="33"/>
        <v>2</v>
      </c>
      <c r="AD102" s="66">
        <f t="shared" si="33"/>
        <v>2</v>
      </c>
      <c r="AE102" s="66">
        <f t="shared" si="33"/>
        <v>2</v>
      </c>
      <c r="AF102" s="66">
        <f t="shared" si="33"/>
        <v>2</v>
      </c>
      <c r="AG102" s="75">
        <f t="shared" si="33"/>
        <v>489.91</v>
      </c>
      <c r="AH102" s="45">
        <f t="shared" si="23"/>
        <v>315.09999999999997</v>
      </c>
      <c r="AI102" s="46">
        <f t="shared" si="24"/>
        <v>2</v>
      </c>
      <c r="AK102" s="47"/>
      <c r="AY102" s="77"/>
    </row>
    <row r="103" spans="1:75" x14ac:dyDescent="0.25">
      <c r="A103" s="42" t="s">
        <v>55</v>
      </c>
      <c r="B103" s="44">
        <v>29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59">
        <v>60</v>
      </c>
      <c r="AH103" s="45">
        <f t="shared" si="23"/>
        <v>29</v>
      </c>
      <c r="AI103" s="46">
        <f t="shared" si="24"/>
        <v>29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>
        <v>14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61">
        <v>32</v>
      </c>
      <c r="AH104" s="45">
        <f t="shared" si="23"/>
        <v>14</v>
      </c>
      <c r="AI104" s="46">
        <f t="shared" si="24"/>
        <v>14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294">
        <v>7</v>
      </c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  <c r="AC105" s="294"/>
      <c r="AD105" s="294"/>
      <c r="AE105" s="294"/>
      <c r="AF105" s="294"/>
      <c r="AG105" s="73">
        <v>14</v>
      </c>
      <c r="AH105" s="45">
        <f t="shared" si="23"/>
        <v>7</v>
      </c>
      <c r="AI105" s="46">
        <f t="shared" si="24"/>
        <v>7</v>
      </c>
      <c r="AK105" s="47"/>
      <c r="AY105" s="77"/>
      <c r="BF105" s="76"/>
      <c r="BG105" s="77">
        <f t="array" ref="BG105:BL128">TRANSPOSE(AZ89:BW94)</f>
        <v>0</v>
      </c>
      <c r="BH105" s="77">
        <v>0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" si="34">B103+B104+B105</f>
        <v>50</v>
      </c>
      <c r="C106" s="66">
        <f t="shared" ref="B106:AF106" si="35">C103+C104+C105</f>
        <v>0</v>
      </c>
      <c r="D106" s="66">
        <f t="shared" si="35"/>
        <v>0</v>
      </c>
      <c r="E106" s="66">
        <f t="shared" si="35"/>
        <v>0</v>
      </c>
      <c r="F106" s="66">
        <f t="shared" si="35"/>
        <v>0</v>
      </c>
      <c r="G106" s="66">
        <f t="shared" si="35"/>
        <v>0</v>
      </c>
      <c r="H106" s="66">
        <f t="shared" si="35"/>
        <v>0</v>
      </c>
      <c r="I106" s="66">
        <f t="shared" si="35"/>
        <v>0</v>
      </c>
      <c r="J106" s="66">
        <f t="shared" si="35"/>
        <v>0</v>
      </c>
      <c r="K106" s="66">
        <f t="shared" si="35"/>
        <v>0</v>
      </c>
      <c r="L106" s="66">
        <f t="shared" si="35"/>
        <v>0</v>
      </c>
      <c r="M106" s="66">
        <f t="shared" si="35"/>
        <v>0</v>
      </c>
      <c r="N106" s="66">
        <f t="shared" si="35"/>
        <v>0</v>
      </c>
      <c r="O106" s="66">
        <f t="shared" si="35"/>
        <v>0</v>
      </c>
      <c r="P106" s="66">
        <f t="shared" si="35"/>
        <v>0</v>
      </c>
      <c r="Q106" s="66">
        <f t="shared" si="35"/>
        <v>0</v>
      </c>
      <c r="R106" s="66">
        <f t="shared" si="35"/>
        <v>0</v>
      </c>
      <c r="S106" s="66">
        <f t="shared" si="35"/>
        <v>0</v>
      </c>
      <c r="T106" s="66">
        <f t="shared" si="35"/>
        <v>0</v>
      </c>
      <c r="U106" s="66">
        <f t="shared" si="35"/>
        <v>0</v>
      </c>
      <c r="V106" s="66">
        <f t="shared" si="35"/>
        <v>0</v>
      </c>
      <c r="W106" s="66">
        <f t="shared" si="35"/>
        <v>0</v>
      </c>
      <c r="X106" s="66">
        <f t="shared" si="35"/>
        <v>0</v>
      </c>
      <c r="Y106" s="66">
        <f t="shared" si="35"/>
        <v>0</v>
      </c>
      <c r="Z106" s="66">
        <f t="shared" si="35"/>
        <v>0</v>
      </c>
      <c r="AA106" s="66">
        <f t="shared" si="35"/>
        <v>0</v>
      </c>
      <c r="AB106" s="66">
        <f t="shared" si="35"/>
        <v>0</v>
      </c>
      <c r="AC106" s="66">
        <f t="shared" si="35"/>
        <v>0</v>
      </c>
      <c r="AD106" s="66">
        <f t="shared" si="35"/>
        <v>0</v>
      </c>
      <c r="AE106" s="66">
        <f t="shared" si="35"/>
        <v>0</v>
      </c>
      <c r="AF106" s="66">
        <f t="shared" si="35"/>
        <v>0</v>
      </c>
      <c r="AG106" s="75">
        <f>SUM(AG103:AG105)</f>
        <v>106</v>
      </c>
      <c r="AH106" s="45">
        <f t="shared" si="23"/>
        <v>50</v>
      </c>
      <c r="AI106" s="46">
        <f t="shared" si="24"/>
        <v>0</v>
      </c>
      <c r="AK106" s="47"/>
      <c r="AY106" s="77"/>
      <c r="BF106" s="76"/>
      <c r="BG106" s="77">
        <v>0</v>
      </c>
      <c r="BH106" s="77">
        <v>0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>
        <v>-593.5</v>
      </c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59"/>
      <c r="AH107" s="45">
        <f t="shared" si="23"/>
        <v>-593.5</v>
      </c>
      <c r="AI107" s="46">
        <f t="shared" si="24"/>
        <v>-593.5</v>
      </c>
      <c r="AK107" s="47"/>
      <c r="AY107" s="77"/>
      <c r="BF107" s="76"/>
      <c r="BG107" s="77">
        <v>0</v>
      </c>
      <c r="BH107" s="77">
        <v>0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>
        <v>-185.3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61"/>
      <c r="AH108" s="45">
        <f t="shared" si="23"/>
        <v>-185.3</v>
      </c>
      <c r="AI108" s="46">
        <f t="shared" si="24"/>
        <v>-185.3</v>
      </c>
      <c r="AK108" s="47"/>
      <c r="AL108" s="83" t="s">
        <v>61</v>
      </c>
      <c r="AM108" s="83"/>
      <c r="AY108" s="77"/>
      <c r="BF108" s="77"/>
      <c r="BG108" s="77">
        <v>0</v>
      </c>
      <c r="BH108" s="77">
        <v>0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23"/>
        <v>0</v>
      </c>
      <c r="AI109" s="46">
        <f t="shared" si="24"/>
        <v>0</v>
      </c>
      <c r="AK109" s="85"/>
      <c r="AL109" s="86"/>
      <c r="AM109" s="86"/>
      <c r="AN109" s="87"/>
      <c r="AY109" s="77"/>
      <c r="BF109" s="77"/>
      <c r="BG109" s="77">
        <v>0</v>
      </c>
      <c r="BH109" s="77">
        <v>0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23"/>
        <v>0</v>
      </c>
      <c r="AI110" s="46">
        <f t="shared" si="24"/>
        <v>0</v>
      </c>
      <c r="AK110" s="89" t="s">
        <v>64</v>
      </c>
      <c r="AL110" s="43"/>
      <c r="AM110" s="88"/>
      <c r="AN110" s="90"/>
      <c r="AY110" s="77"/>
      <c r="BF110" s="77"/>
      <c r="BG110" s="77">
        <v>0</v>
      </c>
      <c r="BH110" s="77">
        <v>0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23"/>
        <v>0</v>
      </c>
      <c r="AI111" s="46">
        <f t="shared" si="24"/>
        <v>0</v>
      </c>
      <c r="AK111" s="89" t="s">
        <v>66</v>
      </c>
      <c r="AL111" s="88"/>
      <c r="AM111" s="88"/>
      <c r="AN111" s="90"/>
      <c r="AY111" s="77"/>
      <c r="BF111" s="77"/>
      <c r="BG111" s="77">
        <v>0</v>
      </c>
      <c r="BH111" s="77">
        <v>0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>
        <v>-3.2</v>
      </c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84"/>
      <c r="AH112" s="45">
        <f t="shared" si="23"/>
        <v>-3.2</v>
      </c>
      <c r="AI112" s="46">
        <f t="shared" si="24"/>
        <v>-3.2</v>
      </c>
      <c r="AK112" s="89"/>
      <c r="AL112" s="44"/>
      <c r="AM112" s="44"/>
      <c r="AN112" s="93"/>
      <c r="AY112" s="77"/>
      <c r="BF112" s="77"/>
      <c r="BG112" s="77">
        <v>0</v>
      </c>
      <c r="BH112" s="77">
        <v>0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23"/>
        <v>0</v>
      </c>
      <c r="AI113" s="46">
        <f t="shared" si="24"/>
        <v>0</v>
      </c>
      <c r="AK113" s="89"/>
      <c r="AL113" s="92"/>
      <c r="AM113" s="94"/>
      <c r="AN113" s="360"/>
      <c r="AY113" s="77"/>
      <c r="BF113" s="77"/>
      <c r="BG113" s="77">
        <v>0</v>
      </c>
      <c r="BH113" s="77">
        <v>0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23"/>
        <v>0</v>
      </c>
      <c r="AI114" s="46">
        <f t="shared" si="24"/>
        <v>0</v>
      </c>
      <c r="AK114" s="89"/>
      <c r="AL114" s="92"/>
      <c r="AM114" s="92"/>
      <c r="AN114" s="361"/>
      <c r="BF114" s="77"/>
      <c r="BG114" s="77">
        <v>0</v>
      </c>
      <c r="BH114" s="77">
        <v>0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23"/>
        <v>0</v>
      </c>
      <c r="AI115" s="46">
        <f t="shared" si="24"/>
        <v>0</v>
      </c>
      <c r="AK115" s="95"/>
      <c r="AL115" s="96"/>
      <c r="AM115" s="96"/>
      <c r="AN115" s="97"/>
      <c r="BF115" s="77"/>
      <c r="BG115" s="77">
        <v>0</v>
      </c>
      <c r="BH115" s="77">
        <v>0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23"/>
        <v>0</v>
      </c>
      <c r="AI116" s="46">
        <f t="shared" si="24"/>
        <v>0</v>
      </c>
      <c r="BF116" s="77"/>
      <c r="BG116" s="77">
        <v>0</v>
      </c>
      <c r="BH116" s="77">
        <v>0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23"/>
        <v>0</v>
      </c>
      <c r="AI117" s="46">
        <f t="shared" si="24"/>
        <v>0</v>
      </c>
      <c r="BF117" s="77"/>
      <c r="BG117" s="77">
        <v>0</v>
      </c>
      <c r="BH117" s="77">
        <v>0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" si="36">SUMIF(B107:B117,"&gt;0")</f>
        <v>0</v>
      </c>
      <c r="C118" s="66">
        <f t="shared" ref="B118:AF118" si="37">SUMIF(C107:C117,"&gt;0")</f>
        <v>0</v>
      </c>
      <c r="D118" s="66">
        <f t="shared" si="37"/>
        <v>0</v>
      </c>
      <c r="E118" s="66">
        <f t="shared" si="37"/>
        <v>0</v>
      </c>
      <c r="F118" s="66">
        <f t="shared" si="37"/>
        <v>0</v>
      </c>
      <c r="G118" s="66">
        <f t="shared" si="37"/>
        <v>0</v>
      </c>
      <c r="H118" s="66">
        <f t="shared" si="37"/>
        <v>0</v>
      </c>
      <c r="I118" s="66">
        <f t="shared" si="37"/>
        <v>0</v>
      </c>
      <c r="J118" s="66">
        <f t="shared" si="37"/>
        <v>0</v>
      </c>
      <c r="K118" s="66">
        <f t="shared" si="37"/>
        <v>0</v>
      </c>
      <c r="L118" s="66">
        <f t="shared" si="37"/>
        <v>0</v>
      </c>
      <c r="M118" s="66">
        <f t="shared" si="37"/>
        <v>0</v>
      </c>
      <c r="N118" s="66">
        <f t="shared" si="37"/>
        <v>0</v>
      </c>
      <c r="O118" s="66">
        <f t="shared" si="37"/>
        <v>0</v>
      </c>
      <c r="P118" s="66">
        <f t="shared" si="37"/>
        <v>0</v>
      </c>
      <c r="Q118" s="66">
        <f t="shared" si="37"/>
        <v>0</v>
      </c>
      <c r="R118" s="66">
        <f t="shared" si="37"/>
        <v>0</v>
      </c>
      <c r="S118" s="66">
        <f t="shared" si="37"/>
        <v>0</v>
      </c>
      <c r="T118" s="66">
        <f t="shared" si="37"/>
        <v>0</v>
      </c>
      <c r="U118" s="66">
        <f t="shared" si="37"/>
        <v>0</v>
      </c>
      <c r="V118" s="66">
        <f t="shared" si="37"/>
        <v>0</v>
      </c>
      <c r="W118" s="66">
        <f t="shared" si="37"/>
        <v>0</v>
      </c>
      <c r="X118" s="66">
        <f t="shared" si="37"/>
        <v>0</v>
      </c>
      <c r="Y118" s="66">
        <f t="shared" si="37"/>
        <v>0</v>
      </c>
      <c r="Z118" s="66">
        <f t="shared" si="37"/>
        <v>0</v>
      </c>
      <c r="AA118" s="66">
        <f t="shared" si="37"/>
        <v>0</v>
      </c>
      <c r="AB118" s="66">
        <f t="shared" si="37"/>
        <v>0</v>
      </c>
      <c r="AC118" s="66">
        <f t="shared" si="37"/>
        <v>0</v>
      </c>
      <c r="AD118" s="66">
        <f t="shared" si="37"/>
        <v>0</v>
      </c>
      <c r="AE118" s="66">
        <f t="shared" si="37"/>
        <v>0</v>
      </c>
      <c r="AF118" s="66">
        <f t="shared" si="37"/>
        <v>0</v>
      </c>
      <c r="AG118" s="99">
        <f>SUM(AG107:AG117)</f>
        <v>0</v>
      </c>
      <c r="AH118" s="45">
        <f t="shared" si="23"/>
        <v>0</v>
      </c>
      <c r="AI118" s="46">
        <f t="shared" si="24"/>
        <v>0</v>
      </c>
      <c r="AJ118" s="100">
        <f t="array" ref="AJ118">MIN(IF(B118:AF118&lt;&gt;0,B118:AF118))</f>
        <v>0</v>
      </c>
      <c r="BF118" s="77"/>
      <c r="BG118" s="77">
        <v>0</v>
      </c>
      <c r="BH118" s="77">
        <v>0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23"/>
        <v>0</v>
      </c>
      <c r="AI119" s="46">
        <f t="shared" si="24"/>
        <v>0</v>
      </c>
      <c r="BF119" s="77"/>
      <c r="BG119" s="77">
        <v>0</v>
      </c>
      <c r="BH119" s="77">
        <v>0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23"/>
        <v>0</v>
      </c>
      <c r="AI120" s="46">
        <f t="shared" si="24"/>
        <v>0</v>
      </c>
      <c r="BF120" s="77"/>
      <c r="BG120" s="77">
        <v>0</v>
      </c>
      <c r="BH120" s="77">
        <v>0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23"/>
        <v>0</v>
      </c>
      <c r="AI121" s="46">
        <f t="shared" si="24"/>
        <v>0</v>
      </c>
      <c r="BF121" s="77"/>
      <c r="BG121" s="77">
        <v>0</v>
      </c>
      <c r="BH121" s="77">
        <v>0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23"/>
        <v>0</v>
      </c>
      <c r="AI122" s="46">
        <f t="shared" si="24"/>
        <v>0</v>
      </c>
      <c r="BF122" s="76"/>
      <c r="BG122" s="77">
        <v>0</v>
      </c>
      <c r="BH122" s="77">
        <v>0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" si="38">B80+B88+B106+B102+B118+B122</f>
        <v>2747.6</v>
      </c>
      <c r="C123" s="102">
        <f t="shared" ref="B123:AG123" si="39">C80+C88+C106+C102+C118+C122</f>
        <v>252</v>
      </c>
      <c r="D123" s="102">
        <f t="shared" si="39"/>
        <v>252</v>
      </c>
      <c r="E123" s="102">
        <f t="shared" si="39"/>
        <v>252</v>
      </c>
      <c r="F123" s="102">
        <f t="shared" si="39"/>
        <v>252</v>
      </c>
      <c r="G123" s="102">
        <f t="shared" si="39"/>
        <v>252</v>
      </c>
      <c r="H123" s="102">
        <f t="shared" si="39"/>
        <v>252</v>
      </c>
      <c r="I123" s="102">
        <f t="shared" si="39"/>
        <v>252</v>
      </c>
      <c r="J123" s="102">
        <f t="shared" si="39"/>
        <v>252</v>
      </c>
      <c r="K123" s="102">
        <f t="shared" si="39"/>
        <v>252</v>
      </c>
      <c r="L123" s="102">
        <f t="shared" si="39"/>
        <v>252</v>
      </c>
      <c r="M123" s="102">
        <f t="shared" si="39"/>
        <v>252</v>
      </c>
      <c r="N123" s="102">
        <f t="shared" si="39"/>
        <v>252</v>
      </c>
      <c r="O123" s="102">
        <f t="shared" si="39"/>
        <v>252</v>
      </c>
      <c r="P123" s="102">
        <f t="shared" si="39"/>
        <v>253</v>
      </c>
      <c r="Q123" s="102">
        <f t="shared" si="39"/>
        <v>254</v>
      </c>
      <c r="R123" s="102">
        <f t="shared" si="39"/>
        <v>255</v>
      </c>
      <c r="S123" s="102">
        <f t="shared" si="39"/>
        <v>256</v>
      </c>
      <c r="T123" s="102">
        <f t="shared" si="39"/>
        <v>257</v>
      </c>
      <c r="U123" s="102">
        <f t="shared" si="39"/>
        <v>258</v>
      </c>
      <c r="V123" s="102">
        <f t="shared" si="39"/>
        <v>259</v>
      </c>
      <c r="W123" s="102">
        <f t="shared" si="39"/>
        <v>260</v>
      </c>
      <c r="X123" s="102">
        <f t="shared" si="39"/>
        <v>252</v>
      </c>
      <c r="Y123" s="102">
        <f t="shared" si="39"/>
        <v>252</v>
      </c>
      <c r="Z123" s="102">
        <f t="shared" si="39"/>
        <v>252</v>
      </c>
      <c r="AA123" s="102">
        <f t="shared" si="39"/>
        <v>252</v>
      </c>
      <c r="AB123" s="102">
        <f t="shared" si="39"/>
        <v>252</v>
      </c>
      <c r="AC123" s="102">
        <f t="shared" si="39"/>
        <v>252</v>
      </c>
      <c r="AD123" s="102">
        <f t="shared" si="39"/>
        <v>252</v>
      </c>
      <c r="AE123" s="102">
        <f t="shared" si="39"/>
        <v>252</v>
      </c>
      <c r="AF123" s="102">
        <f t="shared" si="39"/>
        <v>252</v>
      </c>
      <c r="AG123" s="75">
        <f t="shared" si="39"/>
        <v>4132.0374000000002</v>
      </c>
      <c r="AH123" s="45">
        <f t="shared" si="23"/>
        <v>2747.6</v>
      </c>
      <c r="AI123" s="46">
        <f t="shared" si="24"/>
        <v>252</v>
      </c>
      <c r="BF123" s="76"/>
      <c r="BG123" s="77">
        <v>0</v>
      </c>
      <c r="BH123" s="77">
        <v>0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23"/>
        <v>0</v>
      </c>
      <c r="AI124" s="46">
        <f t="shared" si="24"/>
        <v>0</v>
      </c>
      <c r="BF124" s="76"/>
      <c r="BG124" s="77">
        <v>0</v>
      </c>
      <c r="BH124" s="77">
        <v>0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 t="shared" ref="B125" si="40">B123+B124</f>
        <v>2747.6</v>
      </c>
      <c r="C125" s="102">
        <f t="shared" ref="C125:AF125" si="41">C123+C124</f>
        <v>252</v>
      </c>
      <c r="D125" s="102">
        <f t="shared" si="41"/>
        <v>252</v>
      </c>
      <c r="E125" s="102">
        <f t="shared" si="41"/>
        <v>252</v>
      </c>
      <c r="F125" s="102">
        <f t="shared" si="41"/>
        <v>252</v>
      </c>
      <c r="G125" s="102">
        <f t="shared" si="41"/>
        <v>252</v>
      </c>
      <c r="H125" s="102">
        <f t="shared" si="41"/>
        <v>252</v>
      </c>
      <c r="I125" s="102">
        <f t="shared" si="41"/>
        <v>252</v>
      </c>
      <c r="J125" s="102">
        <f t="shared" si="41"/>
        <v>252</v>
      </c>
      <c r="K125" s="102">
        <f t="shared" si="41"/>
        <v>252</v>
      </c>
      <c r="L125" s="102">
        <f t="shared" si="41"/>
        <v>252</v>
      </c>
      <c r="M125" s="102">
        <f t="shared" si="41"/>
        <v>252</v>
      </c>
      <c r="N125" s="102">
        <f t="shared" si="41"/>
        <v>252</v>
      </c>
      <c r="O125" s="102">
        <f t="shared" si="41"/>
        <v>252</v>
      </c>
      <c r="P125" s="102">
        <f t="shared" si="41"/>
        <v>253</v>
      </c>
      <c r="Q125" s="102">
        <f t="shared" si="41"/>
        <v>254</v>
      </c>
      <c r="R125" s="102">
        <f t="shared" si="41"/>
        <v>255</v>
      </c>
      <c r="S125" s="102">
        <f t="shared" si="41"/>
        <v>256</v>
      </c>
      <c r="T125" s="102">
        <f t="shared" si="41"/>
        <v>257</v>
      </c>
      <c r="U125" s="102">
        <f t="shared" si="41"/>
        <v>258</v>
      </c>
      <c r="V125" s="102">
        <f t="shared" si="41"/>
        <v>259</v>
      </c>
      <c r="W125" s="102">
        <f t="shared" si="41"/>
        <v>260</v>
      </c>
      <c r="X125" s="102">
        <f t="shared" si="41"/>
        <v>252</v>
      </c>
      <c r="Y125" s="102">
        <f t="shared" si="41"/>
        <v>252</v>
      </c>
      <c r="Z125" s="102">
        <f t="shared" si="41"/>
        <v>252</v>
      </c>
      <c r="AA125" s="102">
        <f t="shared" si="41"/>
        <v>252</v>
      </c>
      <c r="AB125" s="102">
        <f t="shared" si="41"/>
        <v>252</v>
      </c>
      <c r="AC125" s="102">
        <f t="shared" si="41"/>
        <v>252</v>
      </c>
      <c r="AD125" s="102">
        <f t="shared" si="41"/>
        <v>252</v>
      </c>
      <c r="AE125" s="102">
        <f t="shared" si="41"/>
        <v>252</v>
      </c>
      <c r="AF125" s="102">
        <f t="shared" si="41"/>
        <v>252</v>
      </c>
      <c r="AG125" s="99">
        <f>AG122+AG118+AG106+AG102+AG80+AG124</f>
        <v>3323.6374000000001</v>
      </c>
      <c r="AH125" s="45">
        <f t="shared" si="23"/>
        <v>2747.6</v>
      </c>
      <c r="AI125" s="46">
        <f t="shared" si="24"/>
        <v>252</v>
      </c>
      <c r="BF125" s="76"/>
      <c r="BG125" s="77">
        <v>0</v>
      </c>
      <c r="BH125" s="77">
        <v>0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 t="shared" ref="B126" si="42">B125-(B133)</f>
        <v>1965.6</v>
      </c>
      <c r="C126" s="102">
        <f t="shared" ref="C126:AF126" si="43">C125-(C133)</f>
        <v>252</v>
      </c>
      <c r="D126" s="102">
        <f t="shared" si="43"/>
        <v>252</v>
      </c>
      <c r="E126" s="102">
        <f t="shared" si="43"/>
        <v>252</v>
      </c>
      <c r="F126" s="102">
        <f t="shared" si="43"/>
        <v>252</v>
      </c>
      <c r="G126" s="102">
        <f t="shared" si="43"/>
        <v>252</v>
      </c>
      <c r="H126" s="102">
        <f t="shared" si="43"/>
        <v>252</v>
      </c>
      <c r="I126" s="102">
        <f t="shared" si="43"/>
        <v>252</v>
      </c>
      <c r="J126" s="102">
        <f t="shared" si="43"/>
        <v>252</v>
      </c>
      <c r="K126" s="102">
        <f t="shared" si="43"/>
        <v>252</v>
      </c>
      <c r="L126" s="102">
        <f t="shared" si="43"/>
        <v>252</v>
      </c>
      <c r="M126" s="102">
        <f t="shared" si="43"/>
        <v>252</v>
      </c>
      <c r="N126" s="102">
        <f t="shared" si="43"/>
        <v>252</v>
      </c>
      <c r="O126" s="102">
        <f t="shared" si="43"/>
        <v>252</v>
      </c>
      <c r="P126" s="102">
        <f t="shared" si="43"/>
        <v>253</v>
      </c>
      <c r="Q126" s="102">
        <f t="shared" si="43"/>
        <v>254</v>
      </c>
      <c r="R126" s="102">
        <f t="shared" si="43"/>
        <v>255</v>
      </c>
      <c r="S126" s="102">
        <f t="shared" si="43"/>
        <v>256</v>
      </c>
      <c r="T126" s="102">
        <f t="shared" si="43"/>
        <v>257</v>
      </c>
      <c r="U126" s="102">
        <f t="shared" si="43"/>
        <v>258</v>
      </c>
      <c r="V126" s="102">
        <f t="shared" si="43"/>
        <v>259</v>
      </c>
      <c r="W126" s="102">
        <f t="shared" si="43"/>
        <v>260</v>
      </c>
      <c r="X126" s="102">
        <f t="shared" si="43"/>
        <v>252</v>
      </c>
      <c r="Y126" s="102">
        <f t="shared" si="43"/>
        <v>252</v>
      </c>
      <c r="Z126" s="102">
        <f t="shared" si="43"/>
        <v>252</v>
      </c>
      <c r="AA126" s="102">
        <f t="shared" si="43"/>
        <v>252</v>
      </c>
      <c r="AB126" s="102">
        <f t="shared" si="43"/>
        <v>252</v>
      </c>
      <c r="AC126" s="102">
        <f t="shared" si="43"/>
        <v>252</v>
      </c>
      <c r="AD126" s="102">
        <f t="shared" si="43"/>
        <v>252</v>
      </c>
      <c r="AE126" s="102">
        <f t="shared" si="43"/>
        <v>252</v>
      </c>
      <c r="AF126" s="102">
        <f t="shared" si="43"/>
        <v>252</v>
      </c>
      <c r="AG126" s="99"/>
      <c r="AH126" s="45">
        <f t="shared" si="23"/>
        <v>1965.6</v>
      </c>
      <c r="AI126" s="46">
        <f t="shared" si="24"/>
        <v>252</v>
      </c>
      <c r="BF126" s="76"/>
      <c r="BG126" s="77">
        <v>0</v>
      </c>
      <c r="BH126" s="77">
        <v>0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B132" si="44">IF(B107&lt;0,B107*-1,0)</f>
        <v>593.5</v>
      </c>
      <c r="C127" s="88">
        <f t="shared" ref="B127:AF132" si="45">IF(C107&lt;0,C107*-1,0)</f>
        <v>0</v>
      </c>
      <c r="D127" s="88">
        <f t="shared" si="45"/>
        <v>0</v>
      </c>
      <c r="E127" s="88">
        <f t="shared" si="45"/>
        <v>0</v>
      </c>
      <c r="F127" s="88">
        <f t="shared" si="45"/>
        <v>0</v>
      </c>
      <c r="G127" s="88">
        <f t="shared" si="45"/>
        <v>0</v>
      </c>
      <c r="H127" s="88">
        <f t="shared" si="45"/>
        <v>0</v>
      </c>
      <c r="I127" s="88">
        <f t="shared" si="45"/>
        <v>0</v>
      </c>
      <c r="J127" s="88">
        <f t="shared" si="45"/>
        <v>0</v>
      </c>
      <c r="K127" s="88">
        <f t="shared" si="45"/>
        <v>0</v>
      </c>
      <c r="L127" s="88">
        <f t="shared" si="45"/>
        <v>0</v>
      </c>
      <c r="M127" s="88">
        <f t="shared" si="45"/>
        <v>0</v>
      </c>
      <c r="N127" s="88">
        <f t="shared" si="45"/>
        <v>0</v>
      </c>
      <c r="O127" s="88">
        <f t="shared" si="45"/>
        <v>0</v>
      </c>
      <c r="P127" s="88">
        <f t="shared" si="45"/>
        <v>0</v>
      </c>
      <c r="Q127" s="88">
        <f t="shared" si="45"/>
        <v>0</v>
      </c>
      <c r="R127" s="88">
        <f t="shared" si="45"/>
        <v>0</v>
      </c>
      <c r="S127" s="88">
        <f t="shared" si="45"/>
        <v>0</v>
      </c>
      <c r="T127" s="88">
        <f t="shared" si="45"/>
        <v>0</v>
      </c>
      <c r="U127" s="88">
        <f t="shared" si="45"/>
        <v>0</v>
      </c>
      <c r="V127" s="88">
        <f t="shared" si="45"/>
        <v>0</v>
      </c>
      <c r="W127" s="88">
        <f t="shared" si="45"/>
        <v>0</v>
      </c>
      <c r="X127" s="88">
        <f t="shared" si="45"/>
        <v>0</v>
      </c>
      <c r="Y127" s="88">
        <f t="shared" si="45"/>
        <v>0</v>
      </c>
      <c r="Z127" s="88">
        <f t="shared" si="45"/>
        <v>0</v>
      </c>
      <c r="AA127" s="88">
        <f t="shared" si="45"/>
        <v>0</v>
      </c>
      <c r="AB127" s="88">
        <f t="shared" si="45"/>
        <v>0</v>
      </c>
      <c r="AC127" s="88">
        <f t="shared" si="45"/>
        <v>0</v>
      </c>
      <c r="AD127" s="88">
        <f t="shared" si="45"/>
        <v>0</v>
      </c>
      <c r="AE127" s="88">
        <f t="shared" si="45"/>
        <v>0</v>
      </c>
      <c r="AF127" s="88">
        <f t="shared" si="45"/>
        <v>0</v>
      </c>
      <c r="AG127" s="59"/>
      <c r="AH127" s="45">
        <f t="shared" si="23"/>
        <v>593.5</v>
      </c>
      <c r="AI127" s="46">
        <f t="shared" si="24"/>
        <v>0</v>
      </c>
      <c r="BG127" s="77">
        <v>0</v>
      </c>
      <c r="BH127" s="77">
        <v>0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44"/>
        <v>185.3</v>
      </c>
      <c r="C128" s="88">
        <f t="shared" si="45"/>
        <v>0</v>
      </c>
      <c r="D128" s="88">
        <f t="shared" si="45"/>
        <v>0</v>
      </c>
      <c r="E128" s="88">
        <f t="shared" si="45"/>
        <v>0</v>
      </c>
      <c r="F128" s="88">
        <f t="shared" si="45"/>
        <v>0</v>
      </c>
      <c r="G128" s="88">
        <f t="shared" si="45"/>
        <v>0</v>
      </c>
      <c r="H128" s="88">
        <f t="shared" si="45"/>
        <v>0</v>
      </c>
      <c r="I128" s="88">
        <f t="shared" si="45"/>
        <v>0</v>
      </c>
      <c r="J128" s="88">
        <f t="shared" si="45"/>
        <v>0</v>
      </c>
      <c r="K128" s="88">
        <f t="shared" si="45"/>
        <v>0</v>
      </c>
      <c r="L128" s="88">
        <f t="shared" si="45"/>
        <v>0</v>
      </c>
      <c r="M128" s="88">
        <f t="shared" si="45"/>
        <v>0</v>
      </c>
      <c r="N128" s="88">
        <f t="shared" si="45"/>
        <v>0</v>
      </c>
      <c r="O128" s="88">
        <f t="shared" si="45"/>
        <v>0</v>
      </c>
      <c r="P128" s="88">
        <f t="shared" si="45"/>
        <v>0</v>
      </c>
      <c r="Q128" s="88">
        <f t="shared" si="45"/>
        <v>0</v>
      </c>
      <c r="R128" s="88">
        <f t="shared" si="45"/>
        <v>0</v>
      </c>
      <c r="S128" s="88">
        <f t="shared" si="45"/>
        <v>0</v>
      </c>
      <c r="T128" s="88">
        <f t="shared" si="45"/>
        <v>0</v>
      </c>
      <c r="U128" s="88">
        <f t="shared" si="45"/>
        <v>0</v>
      </c>
      <c r="V128" s="88">
        <f t="shared" si="45"/>
        <v>0</v>
      </c>
      <c r="W128" s="88">
        <f t="shared" si="45"/>
        <v>0</v>
      </c>
      <c r="X128" s="88">
        <f t="shared" si="45"/>
        <v>0</v>
      </c>
      <c r="Y128" s="88">
        <f t="shared" si="45"/>
        <v>0</v>
      </c>
      <c r="Z128" s="88">
        <f t="shared" si="45"/>
        <v>0</v>
      </c>
      <c r="AA128" s="88">
        <f t="shared" si="45"/>
        <v>0</v>
      </c>
      <c r="AB128" s="88">
        <f t="shared" si="45"/>
        <v>0</v>
      </c>
      <c r="AC128" s="88">
        <f t="shared" si="45"/>
        <v>0</v>
      </c>
      <c r="AD128" s="88">
        <f t="shared" si="45"/>
        <v>0</v>
      </c>
      <c r="AE128" s="88">
        <f t="shared" si="45"/>
        <v>0</v>
      </c>
      <c r="AF128" s="88">
        <f t="shared" si="45"/>
        <v>0</v>
      </c>
      <c r="AG128" s="61"/>
      <c r="AH128" s="45">
        <f t="shared" si="23"/>
        <v>185.3</v>
      </c>
      <c r="AI128" s="46">
        <f t="shared" si="24"/>
        <v>0</v>
      </c>
      <c r="AK128" s="47"/>
      <c r="BG128" s="77">
        <v>-593.5</v>
      </c>
      <c r="BH128" s="77">
        <v>-185.3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44"/>
        <v>0</v>
      </c>
      <c r="C129" s="88">
        <f t="shared" si="45"/>
        <v>0</v>
      </c>
      <c r="D129" s="88">
        <f t="shared" si="45"/>
        <v>0</v>
      </c>
      <c r="E129" s="88">
        <f t="shared" si="45"/>
        <v>0</v>
      </c>
      <c r="F129" s="88">
        <f t="shared" si="45"/>
        <v>0</v>
      </c>
      <c r="G129" s="88">
        <f t="shared" si="45"/>
        <v>0</v>
      </c>
      <c r="H129" s="88">
        <f t="shared" si="45"/>
        <v>0</v>
      </c>
      <c r="I129" s="88">
        <f t="shared" si="45"/>
        <v>0</v>
      </c>
      <c r="J129" s="88">
        <f t="shared" si="45"/>
        <v>0</v>
      </c>
      <c r="K129" s="88">
        <f t="shared" si="45"/>
        <v>0</v>
      </c>
      <c r="L129" s="88">
        <f t="shared" si="45"/>
        <v>0</v>
      </c>
      <c r="M129" s="88">
        <f t="shared" si="45"/>
        <v>0</v>
      </c>
      <c r="N129" s="88">
        <f t="shared" si="45"/>
        <v>0</v>
      </c>
      <c r="O129" s="88">
        <f t="shared" si="45"/>
        <v>0</v>
      </c>
      <c r="P129" s="88">
        <f t="shared" si="45"/>
        <v>0</v>
      </c>
      <c r="Q129" s="88">
        <f t="shared" si="45"/>
        <v>0</v>
      </c>
      <c r="R129" s="88">
        <f t="shared" si="45"/>
        <v>0</v>
      </c>
      <c r="S129" s="88">
        <f t="shared" si="45"/>
        <v>0</v>
      </c>
      <c r="T129" s="88">
        <f t="shared" si="45"/>
        <v>0</v>
      </c>
      <c r="U129" s="88">
        <f t="shared" si="45"/>
        <v>0</v>
      </c>
      <c r="V129" s="88">
        <f t="shared" si="45"/>
        <v>0</v>
      </c>
      <c r="W129" s="88">
        <f t="shared" si="45"/>
        <v>0</v>
      </c>
      <c r="X129" s="88">
        <f t="shared" si="45"/>
        <v>0</v>
      </c>
      <c r="Y129" s="88">
        <f t="shared" si="45"/>
        <v>0</v>
      </c>
      <c r="Z129" s="88">
        <f t="shared" si="45"/>
        <v>0</v>
      </c>
      <c r="AA129" s="88">
        <f t="shared" si="45"/>
        <v>0</v>
      </c>
      <c r="AB129" s="88">
        <f t="shared" si="45"/>
        <v>0</v>
      </c>
      <c r="AC129" s="88">
        <f t="shared" si="45"/>
        <v>0</v>
      </c>
      <c r="AD129" s="88">
        <f t="shared" si="45"/>
        <v>0</v>
      </c>
      <c r="AE129" s="88">
        <f t="shared" si="45"/>
        <v>0</v>
      </c>
      <c r="AF129" s="88">
        <f t="shared" si="45"/>
        <v>0</v>
      </c>
      <c r="AG129" s="105"/>
      <c r="AH129" s="45">
        <f t="shared" si="23"/>
        <v>0</v>
      </c>
      <c r="AI129" s="46">
        <f t="shared" si="24"/>
        <v>0</v>
      </c>
    </row>
    <row r="130" spans="1:41" x14ac:dyDescent="0.25">
      <c r="A130" s="91" t="s">
        <v>63</v>
      </c>
      <c r="B130" s="88">
        <f t="shared" si="44"/>
        <v>0</v>
      </c>
      <c r="C130" s="88">
        <f t="shared" si="45"/>
        <v>0</v>
      </c>
      <c r="D130" s="88">
        <f t="shared" si="45"/>
        <v>0</v>
      </c>
      <c r="E130" s="88">
        <f t="shared" si="45"/>
        <v>0</v>
      </c>
      <c r="F130" s="88">
        <f t="shared" si="45"/>
        <v>0</v>
      </c>
      <c r="G130" s="88">
        <f t="shared" si="45"/>
        <v>0</v>
      </c>
      <c r="H130" s="88">
        <f t="shared" si="45"/>
        <v>0</v>
      </c>
      <c r="I130" s="88">
        <f t="shared" si="45"/>
        <v>0</v>
      </c>
      <c r="J130" s="88">
        <f t="shared" si="45"/>
        <v>0</v>
      </c>
      <c r="K130" s="88">
        <f t="shared" si="45"/>
        <v>0</v>
      </c>
      <c r="L130" s="88">
        <f t="shared" si="45"/>
        <v>0</v>
      </c>
      <c r="M130" s="88">
        <f t="shared" si="45"/>
        <v>0</v>
      </c>
      <c r="N130" s="88">
        <f t="shared" si="45"/>
        <v>0</v>
      </c>
      <c r="O130" s="88">
        <f t="shared" si="45"/>
        <v>0</v>
      </c>
      <c r="P130" s="88">
        <f t="shared" si="45"/>
        <v>0</v>
      </c>
      <c r="Q130" s="88">
        <f t="shared" si="45"/>
        <v>0</v>
      </c>
      <c r="R130" s="88">
        <f t="shared" si="45"/>
        <v>0</v>
      </c>
      <c r="S130" s="88">
        <f t="shared" si="45"/>
        <v>0</v>
      </c>
      <c r="T130" s="88">
        <f t="shared" si="45"/>
        <v>0</v>
      </c>
      <c r="U130" s="88">
        <f t="shared" si="45"/>
        <v>0</v>
      </c>
      <c r="V130" s="88">
        <f t="shared" si="45"/>
        <v>0</v>
      </c>
      <c r="W130" s="88">
        <f t="shared" si="45"/>
        <v>0</v>
      </c>
      <c r="X130" s="88">
        <f t="shared" si="45"/>
        <v>0</v>
      </c>
      <c r="Y130" s="88">
        <f t="shared" si="45"/>
        <v>0</v>
      </c>
      <c r="Z130" s="88">
        <f t="shared" si="45"/>
        <v>0</v>
      </c>
      <c r="AA130" s="88">
        <f t="shared" si="45"/>
        <v>0</v>
      </c>
      <c r="AB130" s="88">
        <f t="shared" si="45"/>
        <v>0</v>
      </c>
      <c r="AC130" s="88">
        <f t="shared" si="45"/>
        <v>0</v>
      </c>
      <c r="AD130" s="88">
        <f t="shared" si="45"/>
        <v>0</v>
      </c>
      <c r="AE130" s="88">
        <f t="shared" si="45"/>
        <v>0</v>
      </c>
      <c r="AF130" s="88">
        <f t="shared" si="45"/>
        <v>0</v>
      </c>
      <c r="AG130" s="105"/>
      <c r="AH130" s="45">
        <f t="shared" si="23"/>
        <v>0</v>
      </c>
      <c r="AI130" s="46">
        <f t="shared" si="24"/>
        <v>0</v>
      </c>
    </row>
    <row r="131" spans="1:41" x14ac:dyDescent="0.25">
      <c r="A131" s="91" t="s">
        <v>65</v>
      </c>
      <c r="B131" s="88">
        <f t="shared" si="44"/>
        <v>0</v>
      </c>
      <c r="C131" s="88">
        <f t="shared" si="45"/>
        <v>0</v>
      </c>
      <c r="D131" s="88">
        <f t="shared" si="45"/>
        <v>0</v>
      </c>
      <c r="E131" s="88">
        <f t="shared" si="45"/>
        <v>0</v>
      </c>
      <c r="F131" s="88">
        <f t="shared" si="45"/>
        <v>0</v>
      </c>
      <c r="G131" s="88">
        <f t="shared" si="45"/>
        <v>0</v>
      </c>
      <c r="H131" s="88">
        <f t="shared" si="45"/>
        <v>0</v>
      </c>
      <c r="I131" s="88">
        <f t="shared" si="45"/>
        <v>0</v>
      </c>
      <c r="J131" s="88">
        <f t="shared" si="45"/>
        <v>0</v>
      </c>
      <c r="K131" s="88">
        <f t="shared" si="45"/>
        <v>0</v>
      </c>
      <c r="L131" s="88">
        <f t="shared" si="45"/>
        <v>0</v>
      </c>
      <c r="M131" s="88">
        <f t="shared" si="45"/>
        <v>0</v>
      </c>
      <c r="N131" s="88">
        <f t="shared" si="45"/>
        <v>0</v>
      </c>
      <c r="O131" s="88">
        <f t="shared" si="45"/>
        <v>0</v>
      </c>
      <c r="P131" s="88">
        <f t="shared" si="45"/>
        <v>0</v>
      </c>
      <c r="Q131" s="88">
        <f t="shared" si="45"/>
        <v>0</v>
      </c>
      <c r="R131" s="88">
        <f t="shared" si="45"/>
        <v>0</v>
      </c>
      <c r="S131" s="88">
        <f t="shared" si="45"/>
        <v>0</v>
      </c>
      <c r="T131" s="88">
        <f t="shared" si="45"/>
        <v>0</v>
      </c>
      <c r="U131" s="88">
        <f t="shared" si="45"/>
        <v>0</v>
      </c>
      <c r="V131" s="88">
        <f t="shared" si="45"/>
        <v>0</v>
      </c>
      <c r="W131" s="88">
        <f t="shared" si="45"/>
        <v>0</v>
      </c>
      <c r="X131" s="88">
        <f t="shared" si="45"/>
        <v>0</v>
      </c>
      <c r="Y131" s="88">
        <f t="shared" si="45"/>
        <v>0</v>
      </c>
      <c r="Z131" s="88">
        <f t="shared" si="45"/>
        <v>0</v>
      </c>
      <c r="AA131" s="88">
        <f t="shared" si="45"/>
        <v>0</v>
      </c>
      <c r="AB131" s="88">
        <f t="shared" si="45"/>
        <v>0</v>
      </c>
      <c r="AC131" s="88">
        <f t="shared" si="45"/>
        <v>0</v>
      </c>
      <c r="AD131" s="88">
        <f t="shared" si="45"/>
        <v>0</v>
      </c>
      <c r="AE131" s="88">
        <f t="shared" si="45"/>
        <v>0</v>
      </c>
      <c r="AF131" s="88">
        <f t="shared" si="45"/>
        <v>0</v>
      </c>
      <c r="AG131" s="105"/>
      <c r="AH131" s="45">
        <f t="shared" si="23"/>
        <v>0</v>
      </c>
      <c r="AI131" s="46">
        <f t="shared" si="24"/>
        <v>0</v>
      </c>
    </row>
    <row r="132" spans="1:41" ht="15.75" thickBot="1" x14ac:dyDescent="0.3">
      <c r="A132" s="91" t="s">
        <v>67</v>
      </c>
      <c r="B132" s="88">
        <f t="shared" si="44"/>
        <v>3.2</v>
      </c>
      <c r="C132" s="88">
        <f t="shared" si="45"/>
        <v>0</v>
      </c>
      <c r="D132" s="88">
        <f t="shared" si="45"/>
        <v>0</v>
      </c>
      <c r="E132" s="88">
        <f t="shared" si="45"/>
        <v>0</v>
      </c>
      <c r="F132" s="88">
        <f t="shared" si="45"/>
        <v>0</v>
      </c>
      <c r="G132" s="88">
        <f t="shared" si="45"/>
        <v>0</v>
      </c>
      <c r="H132" s="88">
        <f t="shared" si="45"/>
        <v>0</v>
      </c>
      <c r="I132" s="88">
        <f t="shared" si="45"/>
        <v>0</v>
      </c>
      <c r="J132" s="88">
        <f t="shared" si="45"/>
        <v>0</v>
      </c>
      <c r="K132" s="88">
        <f t="shared" si="45"/>
        <v>0</v>
      </c>
      <c r="L132" s="88">
        <f t="shared" si="45"/>
        <v>0</v>
      </c>
      <c r="M132" s="88">
        <f t="shared" si="45"/>
        <v>0</v>
      </c>
      <c r="N132" s="88">
        <f t="shared" si="45"/>
        <v>0</v>
      </c>
      <c r="O132" s="88">
        <f t="shared" si="45"/>
        <v>0</v>
      </c>
      <c r="P132" s="88">
        <f t="shared" si="45"/>
        <v>0</v>
      </c>
      <c r="Q132" s="88">
        <f t="shared" si="45"/>
        <v>0</v>
      </c>
      <c r="R132" s="88">
        <f t="shared" si="45"/>
        <v>0</v>
      </c>
      <c r="S132" s="88">
        <f t="shared" si="45"/>
        <v>0</v>
      </c>
      <c r="T132" s="88">
        <f t="shared" si="45"/>
        <v>0</v>
      </c>
      <c r="U132" s="88">
        <f t="shared" si="45"/>
        <v>0</v>
      </c>
      <c r="V132" s="88">
        <f t="shared" si="45"/>
        <v>0</v>
      </c>
      <c r="W132" s="88">
        <f t="shared" si="45"/>
        <v>0</v>
      </c>
      <c r="X132" s="88">
        <f t="shared" si="45"/>
        <v>0</v>
      </c>
      <c r="Y132" s="88">
        <f t="shared" si="45"/>
        <v>0</v>
      </c>
      <c r="Z132" s="88">
        <f t="shared" si="45"/>
        <v>0</v>
      </c>
      <c r="AA132" s="88">
        <f t="shared" si="45"/>
        <v>0</v>
      </c>
      <c r="AB132" s="88">
        <f t="shared" si="45"/>
        <v>0</v>
      </c>
      <c r="AC132" s="88">
        <f t="shared" si="45"/>
        <v>0</v>
      </c>
      <c r="AD132" s="88">
        <f t="shared" si="45"/>
        <v>0</v>
      </c>
      <c r="AE132" s="88">
        <f t="shared" si="45"/>
        <v>0</v>
      </c>
      <c r="AF132" s="88">
        <f t="shared" si="45"/>
        <v>0</v>
      </c>
      <c r="AG132" s="98"/>
      <c r="AH132" s="45">
        <f t="shared" si="23"/>
        <v>3.2</v>
      </c>
      <c r="AI132" s="46">
        <f t="shared" si="24"/>
        <v>0</v>
      </c>
    </row>
    <row r="133" spans="1:41" ht="15.75" thickBot="1" x14ac:dyDescent="0.3">
      <c r="A133" s="106" t="s">
        <v>82</v>
      </c>
      <c r="B133" s="66">
        <f t="shared" ref="B133" si="46">SUM(B127:B132)</f>
        <v>782</v>
      </c>
      <c r="C133" s="66">
        <f t="shared" ref="B133:AF133" si="47">SUM(C127:C132)</f>
        <v>0</v>
      </c>
      <c r="D133" s="66">
        <f t="shared" si="47"/>
        <v>0</v>
      </c>
      <c r="E133" s="66">
        <f t="shared" si="47"/>
        <v>0</v>
      </c>
      <c r="F133" s="66">
        <f t="shared" si="47"/>
        <v>0</v>
      </c>
      <c r="G133" s="66">
        <f t="shared" si="47"/>
        <v>0</v>
      </c>
      <c r="H133" s="66">
        <f t="shared" si="47"/>
        <v>0</v>
      </c>
      <c r="I133" s="66">
        <f t="shared" si="47"/>
        <v>0</v>
      </c>
      <c r="J133" s="66">
        <f t="shared" si="47"/>
        <v>0</v>
      </c>
      <c r="K133" s="66">
        <f t="shared" si="47"/>
        <v>0</v>
      </c>
      <c r="L133" s="66">
        <f t="shared" si="47"/>
        <v>0</v>
      </c>
      <c r="M133" s="66">
        <f t="shared" si="47"/>
        <v>0</v>
      </c>
      <c r="N133" s="66">
        <f t="shared" si="47"/>
        <v>0</v>
      </c>
      <c r="O133" s="66">
        <f t="shared" si="47"/>
        <v>0</v>
      </c>
      <c r="P133" s="66">
        <f t="shared" si="47"/>
        <v>0</v>
      </c>
      <c r="Q133" s="66">
        <f t="shared" ref="Q133:W133" si="48">SUM(Q127:Q132)</f>
        <v>0</v>
      </c>
      <c r="R133" s="66">
        <f t="shared" si="48"/>
        <v>0</v>
      </c>
      <c r="S133" s="66">
        <f t="shared" si="48"/>
        <v>0</v>
      </c>
      <c r="T133" s="66">
        <f t="shared" si="48"/>
        <v>0</v>
      </c>
      <c r="U133" s="66">
        <f t="shared" si="48"/>
        <v>0</v>
      </c>
      <c r="V133" s="66">
        <f t="shared" si="48"/>
        <v>0</v>
      </c>
      <c r="W133" s="66">
        <f t="shared" si="48"/>
        <v>0</v>
      </c>
      <c r="X133" s="66">
        <f t="shared" si="47"/>
        <v>0</v>
      </c>
      <c r="Y133" s="66">
        <f t="shared" si="47"/>
        <v>0</v>
      </c>
      <c r="Z133" s="66">
        <f t="shared" si="47"/>
        <v>0</v>
      </c>
      <c r="AA133" s="66">
        <f t="shared" si="47"/>
        <v>0</v>
      </c>
      <c r="AB133" s="66">
        <f t="shared" si="47"/>
        <v>0</v>
      </c>
      <c r="AC133" s="66">
        <f t="shared" si="47"/>
        <v>0</v>
      </c>
      <c r="AD133" s="66">
        <f t="shared" si="47"/>
        <v>0</v>
      </c>
      <c r="AE133" s="66">
        <f t="shared" si="47"/>
        <v>0</v>
      </c>
      <c r="AF133" s="66">
        <f t="shared" si="47"/>
        <v>0</v>
      </c>
      <c r="AG133" s="99"/>
      <c r="AH133" s="45">
        <f t="shared" si="23"/>
        <v>782</v>
      </c>
      <c r="AI133" s="46">
        <f t="shared" si="24"/>
        <v>0</v>
      </c>
      <c r="AJ133" s="100">
        <f t="array" ref="AJ133">MIN(IF(B133:AF133&lt;&gt;0,B133:AF133))</f>
        <v>782</v>
      </c>
    </row>
    <row r="134" spans="1:41" ht="15.75" thickBot="1" x14ac:dyDescent="0.3">
      <c r="A134" s="82" t="s">
        <v>83</v>
      </c>
      <c r="B134" s="66">
        <f t="shared" ref="B134" si="49">B118-B133</f>
        <v>-782</v>
      </c>
      <c r="C134" s="66">
        <f t="shared" ref="B134:AF134" si="50">C118-C133</f>
        <v>0</v>
      </c>
      <c r="D134" s="66">
        <f t="shared" si="50"/>
        <v>0</v>
      </c>
      <c r="E134" s="66">
        <f t="shared" si="50"/>
        <v>0</v>
      </c>
      <c r="F134" s="66">
        <f t="shared" si="50"/>
        <v>0</v>
      </c>
      <c r="G134" s="66">
        <f t="shared" si="50"/>
        <v>0</v>
      </c>
      <c r="H134" s="66">
        <f t="shared" si="50"/>
        <v>0</v>
      </c>
      <c r="I134" s="66">
        <f t="shared" si="50"/>
        <v>0</v>
      </c>
      <c r="J134" s="66">
        <f t="shared" si="50"/>
        <v>0</v>
      </c>
      <c r="K134" s="66">
        <f t="shared" si="50"/>
        <v>0</v>
      </c>
      <c r="L134" s="66">
        <f t="shared" si="50"/>
        <v>0</v>
      </c>
      <c r="M134" s="66">
        <f t="shared" si="50"/>
        <v>0</v>
      </c>
      <c r="N134" s="66">
        <f t="shared" si="50"/>
        <v>0</v>
      </c>
      <c r="O134" s="66">
        <f t="shared" si="50"/>
        <v>0</v>
      </c>
      <c r="P134" s="66">
        <f t="shared" si="50"/>
        <v>0</v>
      </c>
      <c r="Q134" s="66">
        <f t="shared" si="50"/>
        <v>0</v>
      </c>
      <c r="R134" s="66">
        <f t="shared" si="50"/>
        <v>0</v>
      </c>
      <c r="S134" s="66">
        <f t="shared" si="50"/>
        <v>0</v>
      </c>
      <c r="T134" s="66">
        <f t="shared" si="50"/>
        <v>0</v>
      </c>
      <c r="U134" s="66">
        <f t="shared" si="50"/>
        <v>0</v>
      </c>
      <c r="V134" s="66">
        <f t="shared" si="50"/>
        <v>0</v>
      </c>
      <c r="W134" s="66">
        <f t="shared" si="50"/>
        <v>0</v>
      </c>
      <c r="X134" s="66">
        <f t="shared" si="50"/>
        <v>0</v>
      </c>
      <c r="Y134" s="66">
        <f t="shared" si="50"/>
        <v>0</v>
      </c>
      <c r="Z134" s="66">
        <f t="shared" si="50"/>
        <v>0</v>
      </c>
      <c r="AA134" s="66">
        <f t="shared" si="50"/>
        <v>0</v>
      </c>
      <c r="AB134" s="66">
        <f t="shared" si="50"/>
        <v>0</v>
      </c>
      <c r="AC134" s="66">
        <f t="shared" si="50"/>
        <v>0</v>
      </c>
      <c r="AD134" s="66">
        <f t="shared" si="50"/>
        <v>0</v>
      </c>
      <c r="AE134" s="66">
        <f t="shared" si="50"/>
        <v>0</v>
      </c>
      <c r="AF134" s="66">
        <f t="shared" si="50"/>
        <v>0</v>
      </c>
      <c r="AG134" s="99"/>
      <c r="AH134" s="45">
        <f t="shared" si="23"/>
        <v>0</v>
      </c>
      <c r="AI134" s="46">
        <f t="shared" si="24"/>
        <v>-782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23"/>
        <v>0</v>
      </c>
      <c r="AI135" s="46">
        <f t="shared" si="24"/>
        <v>0</v>
      </c>
    </row>
    <row r="136" spans="1:41" x14ac:dyDescent="0.25">
      <c r="A136" s="110" t="s">
        <v>85</v>
      </c>
      <c r="B136" s="111">
        <v>50.014000000000003</v>
      </c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2"/>
      <c r="AH136" s="45">
        <f t="shared" si="23"/>
        <v>50.014000000000003</v>
      </c>
      <c r="AI136" s="46">
        <f t="shared" si="24"/>
        <v>50.014000000000003</v>
      </c>
    </row>
    <row r="137" spans="1:41" x14ac:dyDescent="0.25">
      <c r="A137" s="113" t="s">
        <v>86</v>
      </c>
      <c r="B137" s="43">
        <v>135.9</v>
      </c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114"/>
      <c r="AH137" s="45">
        <f t="shared" si="23"/>
        <v>135.9</v>
      </c>
      <c r="AI137" s="46">
        <f t="shared" si="24"/>
        <v>135.9</v>
      </c>
    </row>
    <row r="138" spans="1:41" x14ac:dyDescent="0.25">
      <c r="A138" s="113" t="s">
        <v>87</v>
      </c>
      <c r="B138" s="43">
        <v>129.69999999999999</v>
      </c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114"/>
      <c r="AH138" s="45">
        <f t="shared" si="23"/>
        <v>129.69999999999999</v>
      </c>
      <c r="AI138" s="46">
        <f t="shared" si="24"/>
        <v>129.69999999999999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23"/>
        <v>0</v>
      </c>
      <c r="AI139" s="46">
        <f t="shared" si="24"/>
        <v>0</v>
      </c>
    </row>
    <row r="140" spans="1:41" x14ac:dyDescent="0.25">
      <c r="A140" s="113" t="s">
        <v>89</v>
      </c>
      <c r="B140" s="43">
        <v>133.6</v>
      </c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114"/>
      <c r="AH140" s="45">
        <f t="shared" si="23"/>
        <v>133.6</v>
      </c>
      <c r="AI140" s="46">
        <f t="shared" si="24"/>
        <v>133.6</v>
      </c>
    </row>
    <row r="141" spans="1:41" x14ac:dyDescent="0.25">
      <c r="A141" s="115" t="s">
        <v>90</v>
      </c>
      <c r="B141" s="116">
        <v>134.30000000000001</v>
      </c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7"/>
      <c r="AH141" s="45">
        <f t="shared" si="23"/>
        <v>134.30000000000001</v>
      </c>
      <c r="AI141" s="46">
        <f t="shared" si="24"/>
        <v>134.30000000000001</v>
      </c>
    </row>
    <row r="142" spans="1:41" x14ac:dyDescent="0.25">
      <c r="A142" s="113" t="s">
        <v>91</v>
      </c>
      <c r="B142" s="43">
        <v>127.6</v>
      </c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114"/>
      <c r="AH142" s="45">
        <f t="shared" si="23"/>
        <v>127.6</v>
      </c>
      <c r="AI142" s="46">
        <f t="shared" si="24"/>
        <v>127.6</v>
      </c>
    </row>
    <row r="143" spans="1:41" ht="15.75" thickBot="1" x14ac:dyDescent="0.3">
      <c r="A143" s="113" t="s">
        <v>92</v>
      </c>
      <c r="B143" s="96">
        <v>68</v>
      </c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118"/>
      <c r="AH143" s="45">
        <f t="shared" si="23"/>
        <v>68</v>
      </c>
      <c r="AI143" s="46">
        <f t="shared" si="24"/>
        <v>68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23"/>
        <v>0</v>
      </c>
      <c r="AI144" s="46">
        <f t="shared" si="24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" si="51">SUM(B25,B31,B54:B55,B92,B94:B95,B97,B99,B147:B152,B188,B194,B226,B235,B237,B249,B256,B259:B260,B267,B269,B271,B275:B277,B279:B281,B286,B292:B293,B295:B297,B172,B177)</f>
        <v>134.64000000000004</v>
      </c>
      <c r="C145" s="108">
        <f t="shared" ref="B145:X145" si="52">SUM(C25,C31,C54:C55,C92,C94:C95,C97,C99,C147:C152,C188,C194,C226,C235,C237,C249,C256,C259:C260,C267,C269,C271,C275:C277,C279:C281,C286,C292:C293,C295:C297,C172,C177)</f>
        <v>0.94</v>
      </c>
      <c r="D145" s="108">
        <f t="shared" si="52"/>
        <v>0.94</v>
      </c>
      <c r="E145" s="108">
        <f t="shared" si="52"/>
        <v>0.94</v>
      </c>
      <c r="F145" s="108">
        <f t="shared" si="52"/>
        <v>0.94</v>
      </c>
      <c r="G145" s="108">
        <f t="shared" si="52"/>
        <v>0.94</v>
      </c>
      <c r="H145" s="108">
        <f t="shared" si="52"/>
        <v>0.94</v>
      </c>
      <c r="I145" s="108">
        <f t="shared" si="52"/>
        <v>0.94</v>
      </c>
      <c r="J145" s="108">
        <f t="shared" si="52"/>
        <v>0.94</v>
      </c>
      <c r="K145" s="108">
        <f t="shared" si="52"/>
        <v>0.94</v>
      </c>
      <c r="L145" s="108">
        <f t="shared" si="52"/>
        <v>0.94</v>
      </c>
      <c r="M145" s="108">
        <f t="shared" si="52"/>
        <v>0.94</v>
      </c>
      <c r="N145" s="108">
        <f t="shared" si="52"/>
        <v>0.94</v>
      </c>
      <c r="O145" s="108">
        <f t="shared" si="52"/>
        <v>0.94</v>
      </c>
      <c r="P145" s="108">
        <f t="shared" si="52"/>
        <v>0.94</v>
      </c>
      <c r="Q145" s="108">
        <f t="shared" si="52"/>
        <v>0.94</v>
      </c>
      <c r="R145" s="108">
        <f t="shared" si="52"/>
        <v>0.94</v>
      </c>
      <c r="S145" s="108">
        <f t="shared" si="52"/>
        <v>0.94</v>
      </c>
      <c r="T145" s="108">
        <f t="shared" si="52"/>
        <v>0.94</v>
      </c>
      <c r="U145" s="108">
        <f t="shared" si="52"/>
        <v>0.94</v>
      </c>
      <c r="V145" s="108">
        <f t="shared" si="52"/>
        <v>0.94</v>
      </c>
      <c r="W145" s="108">
        <f t="shared" si="52"/>
        <v>0.94</v>
      </c>
      <c r="X145" s="108">
        <f t="shared" si="52"/>
        <v>0.94</v>
      </c>
      <c r="Y145" s="108">
        <f>SUM(Y22,Y29,Y60:Y61,Y92,Y94:Y95,Y97,Y99,Y147:Y152,Y181,Y187,Y193,Y228,Y230,Y242,Y249,Y252:Y253,Y260,Y262,Y264,Y268:Y270,Y272:Y274,Y279,Y285:Y286,Y288:Y290,Y298,Y303)</f>
        <v>0</v>
      </c>
      <c r="Z145" s="108">
        <f>SUM(Z22,Z29,Z60:Z61,Z92,Z94:Z95,Z97,Z99,Z147:Z152,Z181,Z187,Z193,Z228,Z230,Z242,Z249,Z252:Z253,Z260,Z262,Z264,Z268:Z270,Z272:Z274,Z279,Z285:Z286,Z288:Z290,Z298,Z303)</f>
        <v>0</v>
      </c>
      <c r="AA145" s="108">
        <f t="shared" ref="AA145:AF145" si="53">SUM(AA25,AA31,AA54:AA55,AA92,AA94:AA95,AA97,AA99,AA147:AA152,AA188,AA194,AA226,AA235,AA237,AA249,AA256,AA259:AA260,AA267,AA269,AA271,AA275:AA277,AA279:AA281,AA286,AA292:AA293,AA295:AA297,AA172,AA177)</f>
        <v>0.94</v>
      </c>
      <c r="AB145" s="108">
        <f t="shared" si="53"/>
        <v>0.94</v>
      </c>
      <c r="AC145" s="108">
        <f t="shared" si="53"/>
        <v>0.94</v>
      </c>
      <c r="AD145" s="108">
        <f t="shared" si="53"/>
        <v>0.94</v>
      </c>
      <c r="AE145" s="108">
        <f t="shared" si="53"/>
        <v>0.94</v>
      </c>
      <c r="AF145" s="108">
        <f t="shared" si="53"/>
        <v>0.94</v>
      </c>
      <c r="AG145" s="125"/>
      <c r="AH145" s="45">
        <f t="shared" si="23"/>
        <v>134.64000000000004</v>
      </c>
      <c r="AI145" s="46">
        <f t="shared" si="24"/>
        <v>0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ref="AH146:AH206" si="54">MAX(B146:AF146)</f>
        <v>0</v>
      </c>
      <c r="AI146" s="46">
        <f t="shared" ref="AI146:AI206" si="55">MIN(B146:AF146)</f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>
        <v>66.400000000000006</v>
      </c>
      <c r="C147" s="138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40">
        <v>75</v>
      </c>
      <c r="AH147" s="45">
        <f t="shared" si="54"/>
        <v>66.400000000000006</v>
      </c>
      <c r="AI147" s="46">
        <f t="shared" si="55"/>
        <v>66.400000000000006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>
        <v>64</v>
      </c>
      <c r="C148" s="138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0">
        <v>240</v>
      </c>
      <c r="AH148" s="45">
        <f t="shared" si="54"/>
        <v>64</v>
      </c>
      <c r="AI148" s="46">
        <f t="shared" si="55"/>
        <v>64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>
        <v>-38.9</v>
      </c>
      <c r="C149" s="138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0">
        <v>240</v>
      </c>
      <c r="AH149" s="45">
        <f>MAX(B149:AF149)</f>
        <v>-38.9</v>
      </c>
      <c r="AI149" s="46">
        <f>MIN(B149:AF149)</f>
        <v>-38.9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>
        <v>31.3</v>
      </c>
      <c r="C150" s="138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0"/>
      <c r="AH150" s="45">
        <f>MAX(B150:AF150)</f>
        <v>31.3</v>
      </c>
      <c r="AI150" s="46">
        <f>MIN(B150:AF150)</f>
        <v>31.3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>
        <v>3.9</v>
      </c>
      <c r="C151" s="138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0">
        <v>60</v>
      </c>
      <c r="AH151" s="45">
        <f>MAX(B151:AF151)</f>
        <v>3.9</v>
      </c>
      <c r="AI151" s="46">
        <f>MIN(B151:AF151)</f>
        <v>3.9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>
        <v>-66.7</v>
      </c>
      <c r="C152" s="138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51">
        <v>120</v>
      </c>
      <c r="AH152" s="45">
        <f>MAX(B152:AF152)</f>
        <v>-66.7</v>
      </c>
      <c r="AI152" s="46">
        <f>MIN(B152:AF152)</f>
        <v>-66.7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>
        <v>44.5</v>
      </c>
      <c r="C153" s="138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51"/>
      <c r="AH153" s="45"/>
      <c r="AI153" s="46"/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>
        <v>-22.3</v>
      </c>
      <c r="C154" s="138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51"/>
      <c r="AH154" s="45"/>
      <c r="AI154" s="46"/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>
        <v>-7.3</v>
      </c>
      <c r="C155" s="138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51"/>
      <c r="AH155" s="45"/>
      <c r="AI155" s="46"/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>
        <v>-424.9</v>
      </c>
      <c r="C156" s="138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51"/>
      <c r="AH156" s="45">
        <f t="shared" ref="AH156:AH168" si="56">MAX(B156:AF156)</f>
        <v>-424.9</v>
      </c>
      <c r="AI156" s="46">
        <f t="shared" ref="AI156:AI168" si="57">MIN(B156:AF156)</f>
        <v>-424.9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>
        <v>82.8</v>
      </c>
      <c r="C157" s="138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51"/>
      <c r="AH157" s="45">
        <f t="shared" si="56"/>
        <v>82.8</v>
      </c>
      <c r="AI157" s="46">
        <f t="shared" si="57"/>
        <v>82.8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>
        <v>-8.9</v>
      </c>
      <c r="C158" s="138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0"/>
      <c r="AH158" s="45">
        <f t="shared" si="56"/>
        <v>-8.9</v>
      </c>
      <c r="AI158" s="46">
        <f t="shared" si="57"/>
        <v>-8.9</v>
      </c>
      <c r="AM158" s="152"/>
      <c r="AN158" s="49"/>
      <c r="AO158" s="152"/>
    </row>
    <row r="159" spans="1:41" ht="15.75" thickBot="1" x14ac:dyDescent="0.3">
      <c r="A159" s="141" t="s">
        <v>120</v>
      </c>
      <c r="B159" s="138"/>
      <c r="C159" s="138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56"/>
        <v>0</v>
      </c>
      <c r="AI159" s="46">
        <f t="shared" si="57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/>
      <c r="C160" s="138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56"/>
        <v>0</v>
      </c>
      <c r="AI160" s="46">
        <f t="shared" si="57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56"/>
        <v>0</v>
      </c>
      <c r="AI161" s="46">
        <f t="shared" si="57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56"/>
        <v>0</v>
      </c>
      <c r="AI162" s="46">
        <f t="shared" si="57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56"/>
        <v>0</v>
      </c>
      <c r="AI163" s="46">
        <f t="shared" si="57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56"/>
        <v>0</v>
      </c>
      <c r="AI164" s="46">
        <f t="shared" si="57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56"/>
        <v>0</v>
      </c>
      <c r="AI165" s="46">
        <f t="shared" si="57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56"/>
        <v>0</v>
      </c>
      <c r="AI166" s="46">
        <f t="shared" si="57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56"/>
        <v>0</v>
      </c>
      <c r="AI167" s="46">
        <f t="shared" si="57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56"/>
        <v>0</v>
      </c>
      <c r="AI168" s="46">
        <f t="shared" si="57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" si="58">(SUMPRODUCT((B11:B77&lt;&gt;0)*(B11:B77&lt;$AG$11:$AG$77)*($AG$11:$AG$77-B11:B77)))*0.8</f>
        <v>200.11599999999999</v>
      </c>
      <c r="C169" s="171">
        <f t="shared" ref="B169:AF169" si="59">(SUMPRODUCT((C11:C77&lt;&gt;0)*(C11:C77&lt;$AG$11:$AG$77)*($AG$11:$AG$77-C11:C77)))*0.8</f>
        <v>0</v>
      </c>
      <c r="D169" s="171">
        <f t="shared" si="59"/>
        <v>0</v>
      </c>
      <c r="E169" s="171">
        <f t="shared" si="59"/>
        <v>0</v>
      </c>
      <c r="F169" s="171">
        <f t="shared" si="59"/>
        <v>0</v>
      </c>
      <c r="G169" s="171">
        <f t="shared" si="59"/>
        <v>0</v>
      </c>
      <c r="H169" s="171">
        <f t="shared" si="59"/>
        <v>0</v>
      </c>
      <c r="I169" s="171">
        <f t="shared" si="59"/>
        <v>0</v>
      </c>
      <c r="J169" s="171">
        <f t="shared" si="59"/>
        <v>0</v>
      </c>
      <c r="K169" s="171">
        <f t="shared" si="59"/>
        <v>0</v>
      </c>
      <c r="L169" s="171">
        <f t="shared" si="59"/>
        <v>0</v>
      </c>
      <c r="M169" s="171">
        <f t="shared" si="59"/>
        <v>0</v>
      </c>
      <c r="N169" s="171">
        <f t="shared" si="59"/>
        <v>0</v>
      </c>
      <c r="O169" s="171">
        <f t="shared" si="59"/>
        <v>0</v>
      </c>
      <c r="P169" s="171">
        <f t="shared" si="59"/>
        <v>0</v>
      </c>
      <c r="Q169" s="171">
        <f t="shared" si="59"/>
        <v>0</v>
      </c>
      <c r="R169" s="171">
        <f t="shared" si="59"/>
        <v>0</v>
      </c>
      <c r="S169" s="171">
        <f t="shared" si="59"/>
        <v>0</v>
      </c>
      <c r="T169" s="171">
        <f t="shared" si="59"/>
        <v>0</v>
      </c>
      <c r="U169" s="171">
        <f t="shared" si="59"/>
        <v>0</v>
      </c>
      <c r="V169" s="171">
        <f t="shared" si="59"/>
        <v>0</v>
      </c>
      <c r="W169" s="171">
        <f t="shared" si="59"/>
        <v>0</v>
      </c>
      <c r="X169" s="171">
        <f t="shared" si="59"/>
        <v>0</v>
      </c>
      <c r="Y169" s="171">
        <f t="shared" si="59"/>
        <v>0</v>
      </c>
      <c r="Z169" s="171">
        <f t="shared" si="59"/>
        <v>0</v>
      </c>
      <c r="AA169" s="171">
        <f t="shared" si="59"/>
        <v>0</v>
      </c>
      <c r="AB169" s="171">
        <f t="shared" si="59"/>
        <v>0</v>
      </c>
      <c r="AC169" s="171">
        <f t="shared" si="59"/>
        <v>0</v>
      </c>
      <c r="AD169" s="171">
        <f t="shared" si="59"/>
        <v>0</v>
      </c>
      <c r="AE169" s="171">
        <f t="shared" si="59"/>
        <v>0</v>
      </c>
      <c r="AF169" s="171">
        <f t="shared" si="59"/>
        <v>0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60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864.79500000000007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0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0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0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0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0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0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0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0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0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0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0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0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0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0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0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0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0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0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0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0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0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0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0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0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0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0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0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0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0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0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60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60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61">B172</f>
        <v>0.3</v>
      </c>
      <c r="D172" s="181">
        <f t="shared" si="61"/>
        <v>0.3</v>
      </c>
      <c r="E172" s="181">
        <f t="shared" si="61"/>
        <v>0.3</v>
      </c>
      <c r="F172" s="181">
        <f t="shared" si="61"/>
        <v>0.3</v>
      </c>
      <c r="G172" s="181">
        <f t="shared" si="61"/>
        <v>0.3</v>
      </c>
      <c r="H172" s="181">
        <f t="shared" si="61"/>
        <v>0.3</v>
      </c>
      <c r="I172" s="181">
        <f t="shared" si="61"/>
        <v>0.3</v>
      </c>
      <c r="J172" s="181">
        <f t="shared" si="61"/>
        <v>0.3</v>
      </c>
      <c r="K172" s="181">
        <f t="shared" si="61"/>
        <v>0.3</v>
      </c>
      <c r="L172" s="181">
        <f t="shared" si="61"/>
        <v>0.3</v>
      </c>
      <c r="M172" s="181">
        <f t="shared" si="61"/>
        <v>0.3</v>
      </c>
      <c r="N172" s="181">
        <f t="shared" si="61"/>
        <v>0.3</v>
      </c>
      <c r="O172" s="181">
        <f t="shared" si="61"/>
        <v>0.3</v>
      </c>
      <c r="P172" s="181">
        <f t="shared" si="61"/>
        <v>0.3</v>
      </c>
      <c r="Q172" s="181">
        <f t="shared" si="61"/>
        <v>0.3</v>
      </c>
      <c r="R172" s="181">
        <f t="shared" si="61"/>
        <v>0.3</v>
      </c>
      <c r="S172" s="181">
        <f t="shared" ref="S172:AF177" si="62">R172</f>
        <v>0.3</v>
      </c>
      <c r="T172" s="181">
        <f t="shared" si="62"/>
        <v>0.3</v>
      </c>
      <c r="U172" s="181">
        <f t="shared" si="62"/>
        <v>0.3</v>
      </c>
      <c r="V172" s="181">
        <f t="shared" si="62"/>
        <v>0.3</v>
      </c>
      <c r="W172" s="181">
        <f t="shared" si="62"/>
        <v>0.3</v>
      </c>
      <c r="X172" s="181">
        <f t="shared" si="62"/>
        <v>0.3</v>
      </c>
      <c r="Y172" s="181">
        <f t="shared" si="62"/>
        <v>0.3</v>
      </c>
      <c r="Z172" s="181">
        <f t="shared" si="62"/>
        <v>0.3</v>
      </c>
      <c r="AA172" s="181">
        <f t="shared" si="62"/>
        <v>0.3</v>
      </c>
      <c r="AB172" s="181">
        <f t="shared" si="62"/>
        <v>0.3</v>
      </c>
      <c r="AC172" s="181">
        <f t="shared" si="62"/>
        <v>0.3</v>
      </c>
      <c r="AD172" s="181">
        <f t="shared" si="62"/>
        <v>0.3</v>
      </c>
      <c r="AE172" s="181">
        <f t="shared" si="62"/>
        <v>0.3</v>
      </c>
      <c r="AF172" s="181">
        <f t="shared" si="62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63">AN$168*AM172</f>
        <v>28</v>
      </c>
      <c r="AO172" s="134">
        <f t="shared" si="60"/>
        <v>0</v>
      </c>
    </row>
    <row r="173" spans="1:41" x14ac:dyDescent="0.25">
      <c r="A173" s="113" t="s">
        <v>141</v>
      </c>
      <c r="B173" s="183">
        <v>0.4</v>
      </c>
      <c r="C173" s="183">
        <f t="shared" si="61"/>
        <v>0.4</v>
      </c>
      <c r="D173" s="183">
        <f t="shared" si="61"/>
        <v>0.4</v>
      </c>
      <c r="E173" s="183">
        <f t="shared" si="61"/>
        <v>0.4</v>
      </c>
      <c r="F173" s="183">
        <f t="shared" si="61"/>
        <v>0.4</v>
      </c>
      <c r="G173" s="183">
        <f t="shared" si="61"/>
        <v>0.4</v>
      </c>
      <c r="H173" s="183">
        <f t="shared" si="61"/>
        <v>0.4</v>
      </c>
      <c r="I173" s="183">
        <f t="shared" si="61"/>
        <v>0.4</v>
      </c>
      <c r="J173" s="183">
        <f t="shared" si="61"/>
        <v>0.4</v>
      </c>
      <c r="K173" s="183">
        <f t="shared" si="61"/>
        <v>0.4</v>
      </c>
      <c r="L173" s="183">
        <f t="shared" si="61"/>
        <v>0.4</v>
      </c>
      <c r="M173" s="183">
        <f t="shared" si="61"/>
        <v>0.4</v>
      </c>
      <c r="N173" s="183">
        <f t="shared" si="61"/>
        <v>0.4</v>
      </c>
      <c r="O173" s="183">
        <f t="shared" si="61"/>
        <v>0.4</v>
      </c>
      <c r="P173" s="183">
        <f t="shared" si="61"/>
        <v>0.4</v>
      </c>
      <c r="Q173" s="183">
        <f t="shared" si="61"/>
        <v>0.4</v>
      </c>
      <c r="R173" s="183">
        <f t="shared" si="61"/>
        <v>0.4</v>
      </c>
      <c r="S173" s="183">
        <f t="shared" si="62"/>
        <v>0.4</v>
      </c>
      <c r="T173" s="183">
        <f t="shared" si="62"/>
        <v>0.4</v>
      </c>
      <c r="U173" s="183">
        <f t="shared" si="62"/>
        <v>0.4</v>
      </c>
      <c r="V173" s="183">
        <f t="shared" si="62"/>
        <v>0.4</v>
      </c>
      <c r="W173" s="183">
        <f t="shared" si="62"/>
        <v>0.4</v>
      </c>
      <c r="X173" s="183">
        <f t="shared" si="62"/>
        <v>0.4</v>
      </c>
      <c r="Y173" s="183">
        <f t="shared" si="62"/>
        <v>0.4</v>
      </c>
      <c r="Z173" s="183">
        <f t="shared" si="62"/>
        <v>0.4</v>
      </c>
      <c r="AA173" s="183">
        <f t="shared" si="62"/>
        <v>0.4</v>
      </c>
      <c r="AB173" s="183">
        <f t="shared" si="62"/>
        <v>0.4</v>
      </c>
      <c r="AC173" s="183">
        <f t="shared" si="62"/>
        <v>0.4</v>
      </c>
      <c r="AD173" s="183">
        <f t="shared" si="62"/>
        <v>0.4</v>
      </c>
      <c r="AE173" s="183">
        <f t="shared" si="62"/>
        <v>0.4</v>
      </c>
      <c r="AF173" s="183">
        <f t="shared" si="62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63"/>
        <v>60</v>
      </c>
      <c r="AO173" s="136">
        <f t="shared" si="60"/>
        <v>0</v>
      </c>
    </row>
    <row r="174" spans="1:41" x14ac:dyDescent="0.25">
      <c r="A174" s="113" t="s">
        <v>143</v>
      </c>
      <c r="B174" s="183">
        <v>1.5</v>
      </c>
      <c r="C174" s="183">
        <f t="shared" si="61"/>
        <v>1.5</v>
      </c>
      <c r="D174" s="183">
        <f t="shared" si="61"/>
        <v>1.5</v>
      </c>
      <c r="E174" s="183">
        <f t="shared" si="61"/>
        <v>1.5</v>
      </c>
      <c r="F174" s="183">
        <f t="shared" si="61"/>
        <v>1.5</v>
      </c>
      <c r="G174" s="183">
        <f t="shared" si="61"/>
        <v>1.5</v>
      </c>
      <c r="H174" s="183">
        <f t="shared" si="61"/>
        <v>1.5</v>
      </c>
      <c r="I174" s="183">
        <f t="shared" si="61"/>
        <v>1.5</v>
      </c>
      <c r="J174" s="183">
        <f t="shared" si="61"/>
        <v>1.5</v>
      </c>
      <c r="K174" s="183">
        <f t="shared" si="61"/>
        <v>1.5</v>
      </c>
      <c r="L174" s="183">
        <f t="shared" si="61"/>
        <v>1.5</v>
      </c>
      <c r="M174" s="183">
        <f t="shared" si="61"/>
        <v>1.5</v>
      </c>
      <c r="N174" s="183">
        <f t="shared" si="61"/>
        <v>1.5</v>
      </c>
      <c r="O174" s="183">
        <f t="shared" si="61"/>
        <v>1.5</v>
      </c>
      <c r="P174" s="183">
        <f t="shared" si="61"/>
        <v>1.5</v>
      </c>
      <c r="Q174" s="183">
        <f t="shared" si="61"/>
        <v>1.5</v>
      </c>
      <c r="R174" s="183">
        <f t="shared" si="61"/>
        <v>1.5</v>
      </c>
      <c r="S174" s="183">
        <f t="shared" si="62"/>
        <v>1.5</v>
      </c>
      <c r="T174" s="183">
        <f t="shared" si="62"/>
        <v>1.5</v>
      </c>
      <c r="U174" s="183">
        <f t="shared" si="62"/>
        <v>1.5</v>
      </c>
      <c r="V174" s="183">
        <f t="shared" si="62"/>
        <v>1.5</v>
      </c>
      <c r="W174" s="183">
        <f t="shared" si="62"/>
        <v>1.5</v>
      </c>
      <c r="X174" s="183">
        <f t="shared" si="62"/>
        <v>1.5</v>
      </c>
      <c r="Y174" s="183">
        <f t="shared" si="62"/>
        <v>1.5</v>
      </c>
      <c r="Z174" s="183">
        <f t="shared" si="62"/>
        <v>1.5</v>
      </c>
      <c r="AA174" s="183">
        <f t="shared" si="62"/>
        <v>1.5</v>
      </c>
      <c r="AB174" s="183">
        <f t="shared" si="62"/>
        <v>1.5</v>
      </c>
      <c r="AC174" s="183">
        <f t="shared" si="62"/>
        <v>1.5</v>
      </c>
      <c r="AD174" s="183">
        <f t="shared" si="62"/>
        <v>1.5</v>
      </c>
      <c r="AE174" s="183">
        <f t="shared" si="62"/>
        <v>1.5</v>
      </c>
      <c r="AF174" s="183">
        <f t="shared" si="62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63"/>
        <v>12</v>
      </c>
      <c r="AO174" s="136">
        <f t="shared" si="60"/>
        <v>0</v>
      </c>
    </row>
    <row r="175" spans="1:41" x14ac:dyDescent="0.25">
      <c r="A175" s="113" t="s">
        <v>145</v>
      </c>
      <c r="B175" s="183">
        <v>0.3</v>
      </c>
      <c r="C175" s="183">
        <f t="shared" si="61"/>
        <v>0.3</v>
      </c>
      <c r="D175" s="183">
        <f t="shared" si="61"/>
        <v>0.3</v>
      </c>
      <c r="E175" s="183">
        <f t="shared" si="61"/>
        <v>0.3</v>
      </c>
      <c r="F175" s="183">
        <f t="shared" si="61"/>
        <v>0.3</v>
      </c>
      <c r="G175" s="183">
        <f t="shared" si="61"/>
        <v>0.3</v>
      </c>
      <c r="H175" s="183">
        <f t="shared" si="61"/>
        <v>0.3</v>
      </c>
      <c r="I175" s="183">
        <f t="shared" si="61"/>
        <v>0.3</v>
      </c>
      <c r="J175" s="183">
        <f t="shared" si="61"/>
        <v>0.3</v>
      </c>
      <c r="K175" s="183">
        <f t="shared" si="61"/>
        <v>0.3</v>
      </c>
      <c r="L175" s="183">
        <f t="shared" si="61"/>
        <v>0.3</v>
      </c>
      <c r="M175" s="183">
        <f t="shared" si="61"/>
        <v>0.3</v>
      </c>
      <c r="N175" s="183">
        <f t="shared" si="61"/>
        <v>0.3</v>
      </c>
      <c r="O175" s="183">
        <f t="shared" si="61"/>
        <v>0.3</v>
      </c>
      <c r="P175" s="183">
        <f t="shared" si="61"/>
        <v>0.3</v>
      </c>
      <c r="Q175" s="183">
        <f t="shared" si="61"/>
        <v>0.3</v>
      </c>
      <c r="R175" s="183">
        <f t="shared" si="61"/>
        <v>0.3</v>
      </c>
      <c r="S175" s="183">
        <f t="shared" si="62"/>
        <v>0.3</v>
      </c>
      <c r="T175" s="183">
        <f t="shared" si="62"/>
        <v>0.3</v>
      </c>
      <c r="U175" s="183">
        <f t="shared" si="62"/>
        <v>0.3</v>
      </c>
      <c r="V175" s="183">
        <f t="shared" si="62"/>
        <v>0.3</v>
      </c>
      <c r="W175" s="183">
        <f t="shared" si="62"/>
        <v>0.3</v>
      </c>
      <c r="X175" s="183">
        <f t="shared" si="62"/>
        <v>0.3</v>
      </c>
      <c r="Y175" s="183">
        <f t="shared" si="62"/>
        <v>0.3</v>
      </c>
      <c r="Z175" s="183">
        <f t="shared" si="62"/>
        <v>0.3</v>
      </c>
      <c r="AA175" s="183">
        <f t="shared" si="62"/>
        <v>0.3</v>
      </c>
      <c r="AB175" s="183">
        <f t="shared" si="62"/>
        <v>0.3</v>
      </c>
      <c r="AC175" s="183">
        <f t="shared" si="62"/>
        <v>0.3</v>
      </c>
      <c r="AD175" s="183">
        <f t="shared" si="62"/>
        <v>0.3</v>
      </c>
      <c r="AE175" s="183">
        <f t="shared" si="62"/>
        <v>0.3</v>
      </c>
      <c r="AF175" s="183">
        <f t="shared" si="62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63"/>
        <v>11</v>
      </c>
      <c r="AO175" s="136">
        <f t="shared" si="60"/>
        <v>0</v>
      </c>
    </row>
    <row r="176" spans="1:41" x14ac:dyDescent="0.25">
      <c r="A176" s="113" t="s">
        <v>147</v>
      </c>
      <c r="B176" s="183">
        <v>0.4</v>
      </c>
      <c r="C176" s="183">
        <f t="shared" si="61"/>
        <v>0.4</v>
      </c>
      <c r="D176" s="183">
        <f t="shared" si="61"/>
        <v>0.4</v>
      </c>
      <c r="E176" s="183">
        <f t="shared" si="61"/>
        <v>0.4</v>
      </c>
      <c r="F176" s="183">
        <f t="shared" si="61"/>
        <v>0.4</v>
      </c>
      <c r="G176" s="183">
        <f t="shared" si="61"/>
        <v>0.4</v>
      </c>
      <c r="H176" s="183">
        <f t="shared" si="61"/>
        <v>0.4</v>
      </c>
      <c r="I176" s="183">
        <f t="shared" si="61"/>
        <v>0.4</v>
      </c>
      <c r="J176" s="183">
        <f t="shared" si="61"/>
        <v>0.4</v>
      </c>
      <c r="K176" s="183">
        <f t="shared" si="61"/>
        <v>0.4</v>
      </c>
      <c r="L176" s="183">
        <f t="shared" si="61"/>
        <v>0.4</v>
      </c>
      <c r="M176" s="183">
        <f t="shared" si="61"/>
        <v>0.4</v>
      </c>
      <c r="N176" s="183">
        <f t="shared" si="61"/>
        <v>0.4</v>
      </c>
      <c r="O176" s="183">
        <f t="shared" si="61"/>
        <v>0.4</v>
      </c>
      <c r="P176" s="183">
        <f t="shared" si="61"/>
        <v>0.4</v>
      </c>
      <c r="Q176" s="183">
        <f t="shared" si="61"/>
        <v>0.4</v>
      </c>
      <c r="R176" s="183">
        <f t="shared" si="61"/>
        <v>0.4</v>
      </c>
      <c r="S176" s="183">
        <f t="shared" si="62"/>
        <v>0.4</v>
      </c>
      <c r="T176" s="183">
        <f t="shared" si="62"/>
        <v>0.4</v>
      </c>
      <c r="U176" s="183">
        <f t="shared" si="62"/>
        <v>0.4</v>
      </c>
      <c r="V176" s="183">
        <f t="shared" si="62"/>
        <v>0.4</v>
      </c>
      <c r="W176" s="183">
        <f t="shared" si="62"/>
        <v>0.4</v>
      </c>
      <c r="X176" s="183">
        <f t="shared" si="62"/>
        <v>0.4</v>
      </c>
      <c r="Y176" s="183">
        <f t="shared" si="62"/>
        <v>0.4</v>
      </c>
      <c r="Z176" s="183">
        <f t="shared" si="62"/>
        <v>0.4</v>
      </c>
      <c r="AA176" s="183">
        <f t="shared" si="62"/>
        <v>0.4</v>
      </c>
      <c r="AB176" s="183">
        <f t="shared" si="62"/>
        <v>0.4</v>
      </c>
      <c r="AC176" s="183">
        <f t="shared" si="62"/>
        <v>0.4</v>
      </c>
      <c r="AD176" s="183">
        <f t="shared" si="62"/>
        <v>0.4</v>
      </c>
      <c r="AE176" s="183">
        <f t="shared" si="62"/>
        <v>0.4</v>
      </c>
      <c r="AF176" s="183">
        <f t="shared" si="62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63"/>
        <v>36</v>
      </c>
      <c r="AO176" s="136">
        <f t="shared" si="60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61"/>
        <v>0.64</v>
      </c>
      <c r="D177" s="186">
        <f t="shared" si="61"/>
        <v>0.64</v>
      </c>
      <c r="E177" s="186">
        <f t="shared" si="61"/>
        <v>0.64</v>
      </c>
      <c r="F177" s="186">
        <f t="shared" si="61"/>
        <v>0.64</v>
      </c>
      <c r="G177" s="186">
        <f t="shared" si="61"/>
        <v>0.64</v>
      </c>
      <c r="H177" s="186">
        <f t="shared" si="61"/>
        <v>0.64</v>
      </c>
      <c r="I177" s="186">
        <f t="shared" si="61"/>
        <v>0.64</v>
      </c>
      <c r="J177" s="186">
        <f t="shared" si="61"/>
        <v>0.64</v>
      </c>
      <c r="K177" s="186">
        <f t="shared" si="61"/>
        <v>0.64</v>
      </c>
      <c r="L177" s="186">
        <f t="shared" si="61"/>
        <v>0.64</v>
      </c>
      <c r="M177" s="186">
        <f t="shared" si="61"/>
        <v>0.64</v>
      </c>
      <c r="N177" s="186">
        <f t="shared" si="61"/>
        <v>0.64</v>
      </c>
      <c r="O177" s="186">
        <f t="shared" si="61"/>
        <v>0.64</v>
      </c>
      <c r="P177" s="186">
        <f t="shared" si="61"/>
        <v>0.64</v>
      </c>
      <c r="Q177" s="186">
        <f t="shared" si="61"/>
        <v>0.64</v>
      </c>
      <c r="R177" s="186">
        <f t="shared" si="61"/>
        <v>0.64</v>
      </c>
      <c r="S177" s="186">
        <f t="shared" si="62"/>
        <v>0.64</v>
      </c>
      <c r="T177" s="186">
        <f t="shared" si="62"/>
        <v>0.64</v>
      </c>
      <c r="U177" s="186">
        <f t="shared" si="62"/>
        <v>0.64</v>
      </c>
      <c r="V177" s="186">
        <f t="shared" si="62"/>
        <v>0.64</v>
      </c>
      <c r="W177" s="186">
        <f t="shared" si="62"/>
        <v>0.64</v>
      </c>
      <c r="X177" s="186">
        <f t="shared" si="62"/>
        <v>0.64</v>
      </c>
      <c r="Y177" s="186">
        <f t="shared" si="62"/>
        <v>0.64</v>
      </c>
      <c r="Z177" s="186">
        <f t="shared" si="62"/>
        <v>0.64</v>
      </c>
      <c r="AA177" s="186">
        <f t="shared" si="62"/>
        <v>0.64</v>
      </c>
      <c r="AB177" s="186">
        <f t="shared" si="62"/>
        <v>0.64</v>
      </c>
      <c r="AC177" s="186">
        <f t="shared" si="62"/>
        <v>0.64</v>
      </c>
      <c r="AD177" s="186">
        <f t="shared" si="62"/>
        <v>0.64</v>
      </c>
      <c r="AE177" s="186">
        <f t="shared" si="62"/>
        <v>0.64</v>
      </c>
      <c r="AF177" s="186">
        <f t="shared" si="62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63"/>
        <v>45</v>
      </c>
      <c r="AO177" s="136">
        <f t="shared" si="60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64">SUM(C172:C177)</f>
        <v>3.54</v>
      </c>
      <c r="D178" s="189">
        <f t="shared" si="64"/>
        <v>3.54</v>
      </c>
      <c r="E178" s="189">
        <f t="shared" si="64"/>
        <v>3.54</v>
      </c>
      <c r="F178" s="189">
        <f t="shared" si="64"/>
        <v>3.54</v>
      </c>
      <c r="G178" s="189">
        <f t="shared" si="64"/>
        <v>3.54</v>
      </c>
      <c r="H178" s="189">
        <f t="shared" si="64"/>
        <v>3.54</v>
      </c>
      <c r="I178" s="189">
        <f t="shared" si="64"/>
        <v>3.54</v>
      </c>
      <c r="J178" s="189">
        <f t="shared" si="64"/>
        <v>3.54</v>
      </c>
      <c r="K178" s="189">
        <f t="shared" si="64"/>
        <v>3.54</v>
      </c>
      <c r="L178" s="189">
        <f t="shared" si="64"/>
        <v>3.54</v>
      </c>
      <c r="M178" s="189">
        <f t="shared" si="64"/>
        <v>3.54</v>
      </c>
      <c r="N178" s="189">
        <f t="shared" si="64"/>
        <v>3.54</v>
      </c>
      <c r="O178" s="189">
        <f t="shared" si="64"/>
        <v>3.54</v>
      </c>
      <c r="P178" s="189">
        <f t="shared" si="64"/>
        <v>3.54</v>
      </c>
      <c r="Q178" s="189">
        <f t="shared" si="64"/>
        <v>3.54</v>
      </c>
      <c r="R178" s="189">
        <f t="shared" si="64"/>
        <v>3.54</v>
      </c>
      <c r="S178" s="189">
        <f t="shared" si="64"/>
        <v>3.54</v>
      </c>
      <c r="T178" s="189">
        <f t="shared" si="64"/>
        <v>3.54</v>
      </c>
      <c r="U178" s="189">
        <f t="shared" si="64"/>
        <v>3.54</v>
      </c>
      <c r="V178" s="189">
        <f t="shared" si="64"/>
        <v>3.54</v>
      </c>
      <c r="W178" s="189">
        <f t="shared" si="64"/>
        <v>3.54</v>
      </c>
      <c r="X178" s="189">
        <f t="shared" si="64"/>
        <v>3.54</v>
      </c>
      <c r="Y178" s="189">
        <f t="shared" si="64"/>
        <v>3.54</v>
      </c>
      <c r="Z178" s="189">
        <f t="shared" si="64"/>
        <v>3.54</v>
      </c>
      <c r="AA178" s="189">
        <f t="shared" si="64"/>
        <v>3.54</v>
      </c>
      <c r="AB178" s="189">
        <f t="shared" si="64"/>
        <v>3.54</v>
      </c>
      <c r="AC178" s="189">
        <f t="shared" si="64"/>
        <v>3.54</v>
      </c>
      <c r="AD178" s="189">
        <f t="shared" si="64"/>
        <v>3.54</v>
      </c>
      <c r="AE178" s="189">
        <f t="shared" si="64"/>
        <v>3.54</v>
      </c>
      <c r="AF178" s="189">
        <f t="shared" si="64"/>
        <v>3.54</v>
      </c>
      <c r="AG178" s="190">
        <f t="shared" si="64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65">B180</f>
        <v>0</v>
      </c>
      <c r="D180" s="181">
        <f t="shared" si="65"/>
        <v>0</v>
      </c>
      <c r="E180" s="181">
        <f t="shared" si="65"/>
        <v>0</v>
      </c>
      <c r="F180" s="181">
        <f t="shared" si="65"/>
        <v>0</v>
      </c>
      <c r="G180" s="181">
        <f t="shared" si="65"/>
        <v>0</v>
      </c>
      <c r="H180" s="181">
        <f t="shared" si="65"/>
        <v>0</v>
      </c>
      <c r="I180" s="181">
        <f t="shared" si="65"/>
        <v>0</v>
      </c>
      <c r="J180" s="181">
        <f t="shared" si="65"/>
        <v>0</v>
      </c>
      <c r="K180" s="181">
        <f t="shared" si="65"/>
        <v>0</v>
      </c>
      <c r="L180" s="181">
        <f t="shared" si="65"/>
        <v>0</v>
      </c>
      <c r="M180" s="181">
        <f t="shared" si="65"/>
        <v>0</v>
      </c>
      <c r="N180" s="181">
        <f t="shared" si="65"/>
        <v>0</v>
      </c>
      <c r="O180" s="181">
        <f t="shared" si="65"/>
        <v>0</v>
      </c>
      <c r="P180" s="181">
        <f t="shared" si="65"/>
        <v>0</v>
      </c>
      <c r="Q180" s="181">
        <f t="shared" si="65"/>
        <v>0</v>
      </c>
      <c r="R180" s="181">
        <f t="shared" si="65"/>
        <v>0</v>
      </c>
      <c r="S180" s="181">
        <f t="shared" ref="S180:AF195" si="66">R180</f>
        <v>0</v>
      </c>
      <c r="T180" s="181">
        <f t="shared" si="66"/>
        <v>0</v>
      </c>
      <c r="U180" s="181">
        <f t="shared" si="66"/>
        <v>0</v>
      </c>
      <c r="V180" s="181">
        <f t="shared" si="66"/>
        <v>0</v>
      </c>
      <c r="W180" s="181">
        <f t="shared" si="66"/>
        <v>0</v>
      </c>
      <c r="X180" s="181">
        <f t="shared" si="66"/>
        <v>0</v>
      </c>
      <c r="Y180" s="181">
        <f t="shared" si="66"/>
        <v>0</v>
      </c>
      <c r="Z180" s="181">
        <f t="shared" si="66"/>
        <v>0</v>
      </c>
      <c r="AA180" s="181">
        <f t="shared" si="66"/>
        <v>0</v>
      </c>
      <c r="AB180" s="181">
        <f t="shared" si="66"/>
        <v>0</v>
      </c>
      <c r="AC180" s="181">
        <f t="shared" si="66"/>
        <v>0</v>
      </c>
      <c r="AD180" s="181">
        <f t="shared" si="66"/>
        <v>0</v>
      </c>
      <c r="AE180" s="181">
        <f t="shared" si="66"/>
        <v>0</v>
      </c>
      <c r="AF180" s="194">
        <f t="shared" si="66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65"/>
        <v>0</v>
      </c>
      <c r="D181" s="183">
        <f t="shared" si="65"/>
        <v>0</v>
      </c>
      <c r="E181" s="183">
        <f t="shared" si="65"/>
        <v>0</v>
      </c>
      <c r="F181" s="183">
        <f t="shared" si="65"/>
        <v>0</v>
      </c>
      <c r="G181" s="183">
        <f t="shared" si="65"/>
        <v>0</v>
      </c>
      <c r="H181" s="183">
        <f t="shared" si="65"/>
        <v>0</v>
      </c>
      <c r="I181" s="183">
        <f t="shared" si="65"/>
        <v>0</v>
      </c>
      <c r="J181" s="183">
        <f t="shared" si="65"/>
        <v>0</v>
      </c>
      <c r="K181" s="183">
        <f t="shared" si="65"/>
        <v>0</v>
      </c>
      <c r="L181" s="183">
        <f t="shared" si="65"/>
        <v>0</v>
      </c>
      <c r="M181" s="183">
        <f t="shared" si="65"/>
        <v>0</v>
      </c>
      <c r="N181" s="183">
        <f t="shared" si="65"/>
        <v>0</v>
      </c>
      <c r="O181" s="183">
        <f t="shared" si="65"/>
        <v>0</v>
      </c>
      <c r="P181" s="183">
        <f t="shared" si="65"/>
        <v>0</v>
      </c>
      <c r="Q181" s="183">
        <f t="shared" si="65"/>
        <v>0</v>
      </c>
      <c r="R181" s="183">
        <f t="shared" si="65"/>
        <v>0</v>
      </c>
      <c r="S181" s="183">
        <f t="shared" si="66"/>
        <v>0</v>
      </c>
      <c r="T181" s="183">
        <f t="shared" si="66"/>
        <v>0</v>
      </c>
      <c r="U181" s="183">
        <f t="shared" si="66"/>
        <v>0</v>
      </c>
      <c r="V181" s="183">
        <f t="shared" si="66"/>
        <v>0</v>
      </c>
      <c r="W181" s="183">
        <f t="shared" si="66"/>
        <v>0</v>
      </c>
      <c r="X181" s="183">
        <f t="shared" si="66"/>
        <v>0</v>
      </c>
      <c r="Y181" s="183">
        <f t="shared" si="66"/>
        <v>0</v>
      </c>
      <c r="Z181" s="183">
        <f t="shared" si="66"/>
        <v>0</v>
      </c>
      <c r="AA181" s="183">
        <f t="shared" si="66"/>
        <v>0</v>
      </c>
      <c r="AB181" s="183">
        <f t="shared" si="66"/>
        <v>0</v>
      </c>
      <c r="AC181" s="183">
        <f t="shared" si="66"/>
        <v>0</v>
      </c>
      <c r="AD181" s="183">
        <f t="shared" si="66"/>
        <v>0</v>
      </c>
      <c r="AE181" s="183">
        <f t="shared" si="66"/>
        <v>0</v>
      </c>
      <c r="AF181" s="196">
        <f t="shared" si="66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65"/>
        <v>0</v>
      </c>
      <c r="D182" s="183">
        <f t="shared" si="65"/>
        <v>0</v>
      </c>
      <c r="E182" s="183">
        <f t="shared" si="65"/>
        <v>0</v>
      </c>
      <c r="F182" s="183">
        <f t="shared" si="65"/>
        <v>0</v>
      </c>
      <c r="G182" s="183">
        <f t="shared" si="65"/>
        <v>0</v>
      </c>
      <c r="H182" s="183">
        <f t="shared" si="65"/>
        <v>0</v>
      </c>
      <c r="I182" s="183">
        <f t="shared" si="65"/>
        <v>0</v>
      </c>
      <c r="J182" s="183">
        <f t="shared" si="65"/>
        <v>0</v>
      </c>
      <c r="K182" s="183">
        <f t="shared" si="65"/>
        <v>0</v>
      </c>
      <c r="L182" s="183">
        <f t="shared" si="65"/>
        <v>0</v>
      </c>
      <c r="M182" s="183">
        <f t="shared" si="65"/>
        <v>0</v>
      </c>
      <c r="N182" s="183">
        <f t="shared" si="65"/>
        <v>0</v>
      </c>
      <c r="O182" s="183">
        <f t="shared" si="65"/>
        <v>0</v>
      </c>
      <c r="P182" s="183">
        <f t="shared" si="65"/>
        <v>0</v>
      </c>
      <c r="Q182" s="183">
        <f t="shared" si="65"/>
        <v>0</v>
      </c>
      <c r="R182" s="183">
        <f t="shared" si="65"/>
        <v>0</v>
      </c>
      <c r="S182" s="183">
        <f t="shared" si="66"/>
        <v>0</v>
      </c>
      <c r="T182" s="183">
        <f t="shared" si="66"/>
        <v>0</v>
      </c>
      <c r="U182" s="183">
        <f t="shared" si="66"/>
        <v>0</v>
      </c>
      <c r="V182" s="183">
        <f t="shared" si="66"/>
        <v>0</v>
      </c>
      <c r="W182" s="183">
        <f t="shared" si="66"/>
        <v>0</v>
      </c>
      <c r="X182" s="183">
        <f t="shared" si="66"/>
        <v>0</v>
      </c>
      <c r="Y182" s="183">
        <f t="shared" si="66"/>
        <v>0</v>
      </c>
      <c r="Z182" s="183">
        <f t="shared" si="66"/>
        <v>0</v>
      </c>
      <c r="AA182" s="183">
        <f t="shared" si="66"/>
        <v>0</v>
      </c>
      <c r="AB182" s="183">
        <f t="shared" si="66"/>
        <v>0</v>
      </c>
      <c r="AC182" s="183">
        <f t="shared" si="66"/>
        <v>0</v>
      </c>
      <c r="AD182" s="183">
        <f t="shared" si="66"/>
        <v>0</v>
      </c>
      <c r="AE182" s="183">
        <f t="shared" si="66"/>
        <v>0</v>
      </c>
      <c r="AF182" s="196">
        <f t="shared" si="66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65"/>
        <v>0</v>
      </c>
      <c r="D183" s="183">
        <f t="shared" si="65"/>
        <v>0</v>
      </c>
      <c r="E183" s="183">
        <f t="shared" si="65"/>
        <v>0</v>
      </c>
      <c r="F183" s="183">
        <f t="shared" si="65"/>
        <v>0</v>
      </c>
      <c r="G183" s="183">
        <f t="shared" si="65"/>
        <v>0</v>
      </c>
      <c r="H183" s="183">
        <f t="shared" si="65"/>
        <v>0</v>
      </c>
      <c r="I183" s="183">
        <f t="shared" si="65"/>
        <v>0</v>
      </c>
      <c r="J183" s="183">
        <f t="shared" si="65"/>
        <v>0</v>
      </c>
      <c r="K183" s="183">
        <f t="shared" si="65"/>
        <v>0</v>
      </c>
      <c r="L183" s="183">
        <f t="shared" si="65"/>
        <v>0</v>
      </c>
      <c r="M183" s="183">
        <f t="shared" si="65"/>
        <v>0</v>
      </c>
      <c r="N183" s="183">
        <f t="shared" si="65"/>
        <v>0</v>
      </c>
      <c r="O183" s="183">
        <f t="shared" si="65"/>
        <v>0</v>
      </c>
      <c r="P183" s="183">
        <f t="shared" si="65"/>
        <v>0</v>
      </c>
      <c r="Q183" s="183">
        <f t="shared" si="65"/>
        <v>0</v>
      </c>
      <c r="R183" s="183">
        <f t="shared" si="65"/>
        <v>0</v>
      </c>
      <c r="S183" s="183">
        <f t="shared" si="66"/>
        <v>0</v>
      </c>
      <c r="T183" s="183">
        <f t="shared" si="66"/>
        <v>0</v>
      </c>
      <c r="U183" s="183">
        <f t="shared" si="66"/>
        <v>0</v>
      </c>
      <c r="V183" s="183">
        <f t="shared" si="66"/>
        <v>0</v>
      </c>
      <c r="W183" s="183">
        <f t="shared" si="66"/>
        <v>0</v>
      </c>
      <c r="X183" s="183">
        <f t="shared" si="66"/>
        <v>0</v>
      </c>
      <c r="Y183" s="183">
        <f t="shared" si="66"/>
        <v>0</v>
      </c>
      <c r="Z183" s="183">
        <f t="shared" si="66"/>
        <v>0</v>
      </c>
      <c r="AA183" s="183">
        <f t="shared" si="66"/>
        <v>0</v>
      </c>
      <c r="AB183" s="183">
        <f t="shared" si="66"/>
        <v>0</v>
      </c>
      <c r="AC183" s="183">
        <f t="shared" si="66"/>
        <v>0</v>
      </c>
      <c r="AD183" s="183">
        <f t="shared" si="66"/>
        <v>0</v>
      </c>
      <c r="AE183" s="183">
        <f t="shared" si="66"/>
        <v>0</v>
      </c>
      <c r="AF183" s="196">
        <f t="shared" si="66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65"/>
        <v>0</v>
      </c>
      <c r="D184" s="183">
        <f t="shared" si="65"/>
        <v>0</v>
      </c>
      <c r="E184" s="183">
        <f t="shared" si="65"/>
        <v>0</v>
      </c>
      <c r="F184" s="183">
        <f t="shared" si="65"/>
        <v>0</v>
      </c>
      <c r="G184" s="183">
        <f t="shared" si="65"/>
        <v>0</v>
      </c>
      <c r="H184" s="183">
        <f t="shared" si="65"/>
        <v>0</v>
      </c>
      <c r="I184" s="183">
        <f t="shared" si="65"/>
        <v>0</v>
      </c>
      <c r="J184" s="183">
        <f t="shared" si="65"/>
        <v>0</v>
      </c>
      <c r="K184" s="183">
        <f t="shared" si="65"/>
        <v>0</v>
      </c>
      <c r="L184" s="183">
        <f t="shared" si="65"/>
        <v>0</v>
      </c>
      <c r="M184" s="183">
        <f t="shared" si="65"/>
        <v>0</v>
      </c>
      <c r="N184" s="183">
        <f t="shared" si="65"/>
        <v>0</v>
      </c>
      <c r="O184" s="183">
        <f t="shared" si="65"/>
        <v>0</v>
      </c>
      <c r="P184" s="183">
        <f t="shared" si="65"/>
        <v>0</v>
      </c>
      <c r="Q184" s="183">
        <f t="shared" si="65"/>
        <v>0</v>
      </c>
      <c r="R184" s="183">
        <f t="shared" si="65"/>
        <v>0</v>
      </c>
      <c r="S184" s="183">
        <f t="shared" si="66"/>
        <v>0</v>
      </c>
      <c r="T184" s="183">
        <f t="shared" si="66"/>
        <v>0</v>
      </c>
      <c r="U184" s="183">
        <f t="shared" si="66"/>
        <v>0</v>
      </c>
      <c r="V184" s="183">
        <f t="shared" si="66"/>
        <v>0</v>
      </c>
      <c r="W184" s="183">
        <f t="shared" si="66"/>
        <v>0</v>
      </c>
      <c r="X184" s="183">
        <f t="shared" si="66"/>
        <v>0</v>
      </c>
      <c r="Y184" s="183">
        <f t="shared" si="66"/>
        <v>0</v>
      </c>
      <c r="Z184" s="183">
        <f t="shared" si="66"/>
        <v>0</v>
      </c>
      <c r="AA184" s="183">
        <f t="shared" si="66"/>
        <v>0</v>
      </c>
      <c r="AB184" s="183">
        <f t="shared" si="66"/>
        <v>0</v>
      </c>
      <c r="AC184" s="183">
        <f t="shared" si="66"/>
        <v>0</v>
      </c>
      <c r="AD184" s="183">
        <f t="shared" si="66"/>
        <v>0</v>
      </c>
      <c r="AE184" s="183">
        <f t="shared" si="66"/>
        <v>0</v>
      </c>
      <c r="AF184" s="196">
        <f t="shared" si="66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65"/>
        <v>0</v>
      </c>
      <c r="D185" s="183">
        <f t="shared" si="65"/>
        <v>0</v>
      </c>
      <c r="E185" s="183">
        <f t="shared" si="65"/>
        <v>0</v>
      </c>
      <c r="F185" s="183">
        <f t="shared" si="65"/>
        <v>0</v>
      </c>
      <c r="G185" s="183">
        <f t="shared" si="65"/>
        <v>0</v>
      </c>
      <c r="H185" s="183">
        <f t="shared" si="65"/>
        <v>0</v>
      </c>
      <c r="I185" s="183">
        <f t="shared" si="65"/>
        <v>0</v>
      </c>
      <c r="J185" s="183">
        <f t="shared" si="65"/>
        <v>0</v>
      </c>
      <c r="K185" s="183">
        <f t="shared" si="65"/>
        <v>0</v>
      </c>
      <c r="L185" s="183">
        <f t="shared" si="65"/>
        <v>0</v>
      </c>
      <c r="M185" s="183">
        <f t="shared" si="65"/>
        <v>0</v>
      </c>
      <c r="N185" s="183">
        <f t="shared" si="65"/>
        <v>0</v>
      </c>
      <c r="O185" s="183">
        <f t="shared" si="65"/>
        <v>0</v>
      </c>
      <c r="P185" s="183">
        <f t="shared" si="65"/>
        <v>0</v>
      </c>
      <c r="Q185" s="183">
        <f t="shared" si="65"/>
        <v>0</v>
      </c>
      <c r="R185" s="183">
        <f t="shared" si="65"/>
        <v>0</v>
      </c>
      <c r="S185" s="183">
        <f t="shared" si="66"/>
        <v>0</v>
      </c>
      <c r="T185" s="183">
        <f t="shared" si="66"/>
        <v>0</v>
      </c>
      <c r="U185" s="183">
        <f t="shared" si="66"/>
        <v>0</v>
      </c>
      <c r="V185" s="183">
        <f t="shared" si="66"/>
        <v>0</v>
      </c>
      <c r="W185" s="183">
        <f t="shared" si="66"/>
        <v>0</v>
      </c>
      <c r="X185" s="183">
        <f t="shared" si="66"/>
        <v>0</v>
      </c>
      <c r="Y185" s="183">
        <f t="shared" si="66"/>
        <v>0</v>
      </c>
      <c r="Z185" s="183">
        <f t="shared" si="66"/>
        <v>0</v>
      </c>
      <c r="AA185" s="183">
        <f t="shared" si="66"/>
        <v>0</v>
      </c>
      <c r="AB185" s="183">
        <f t="shared" si="66"/>
        <v>0</v>
      </c>
      <c r="AC185" s="183">
        <f t="shared" si="66"/>
        <v>0</v>
      </c>
      <c r="AD185" s="183">
        <f t="shared" si="66"/>
        <v>0</v>
      </c>
      <c r="AE185" s="183">
        <f t="shared" si="66"/>
        <v>0</v>
      </c>
      <c r="AF185" s="196">
        <f t="shared" si="66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65"/>
        <v>0</v>
      </c>
      <c r="D186" s="183">
        <f t="shared" si="65"/>
        <v>0</v>
      </c>
      <c r="E186" s="183">
        <f t="shared" si="65"/>
        <v>0</v>
      </c>
      <c r="F186" s="183">
        <f t="shared" si="65"/>
        <v>0</v>
      </c>
      <c r="G186" s="183">
        <f t="shared" si="65"/>
        <v>0</v>
      </c>
      <c r="H186" s="183">
        <f t="shared" si="65"/>
        <v>0</v>
      </c>
      <c r="I186" s="183">
        <f t="shared" si="65"/>
        <v>0</v>
      </c>
      <c r="J186" s="183">
        <f t="shared" si="65"/>
        <v>0</v>
      </c>
      <c r="K186" s="183">
        <f t="shared" si="65"/>
        <v>0</v>
      </c>
      <c r="L186" s="183">
        <f t="shared" si="65"/>
        <v>0</v>
      </c>
      <c r="M186" s="183">
        <f t="shared" si="65"/>
        <v>0</v>
      </c>
      <c r="N186" s="183">
        <f t="shared" si="65"/>
        <v>0</v>
      </c>
      <c r="O186" s="183">
        <f t="shared" si="65"/>
        <v>0</v>
      </c>
      <c r="P186" s="183">
        <f t="shared" si="65"/>
        <v>0</v>
      </c>
      <c r="Q186" s="183">
        <f t="shared" si="65"/>
        <v>0</v>
      </c>
      <c r="R186" s="183">
        <f t="shared" si="65"/>
        <v>0</v>
      </c>
      <c r="S186" s="183">
        <f t="shared" si="66"/>
        <v>0</v>
      </c>
      <c r="T186" s="183">
        <f t="shared" si="66"/>
        <v>0</v>
      </c>
      <c r="U186" s="183">
        <f t="shared" si="66"/>
        <v>0</v>
      </c>
      <c r="V186" s="183">
        <f t="shared" si="66"/>
        <v>0</v>
      </c>
      <c r="W186" s="183">
        <f t="shared" si="66"/>
        <v>0</v>
      </c>
      <c r="X186" s="183">
        <f t="shared" si="66"/>
        <v>0</v>
      </c>
      <c r="Y186" s="183">
        <f t="shared" si="66"/>
        <v>0</v>
      </c>
      <c r="Z186" s="183">
        <f t="shared" si="66"/>
        <v>0</v>
      </c>
      <c r="AA186" s="183">
        <f t="shared" si="66"/>
        <v>0</v>
      </c>
      <c r="AB186" s="183">
        <f t="shared" si="66"/>
        <v>0</v>
      </c>
      <c r="AC186" s="183">
        <f t="shared" si="66"/>
        <v>0</v>
      </c>
      <c r="AD186" s="183">
        <f t="shared" si="66"/>
        <v>0</v>
      </c>
      <c r="AE186" s="183">
        <f t="shared" si="66"/>
        <v>0</v>
      </c>
      <c r="AF186" s="196">
        <f t="shared" si="66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65"/>
        <v>0</v>
      </c>
      <c r="D187" s="183">
        <f t="shared" si="65"/>
        <v>0</v>
      </c>
      <c r="E187" s="183">
        <f t="shared" si="65"/>
        <v>0</v>
      </c>
      <c r="F187" s="183">
        <f t="shared" si="65"/>
        <v>0</v>
      </c>
      <c r="G187" s="183">
        <f t="shared" si="65"/>
        <v>0</v>
      </c>
      <c r="H187" s="183">
        <f t="shared" si="65"/>
        <v>0</v>
      </c>
      <c r="I187" s="183">
        <f t="shared" si="65"/>
        <v>0</v>
      </c>
      <c r="J187" s="183">
        <f t="shared" si="65"/>
        <v>0</v>
      </c>
      <c r="K187" s="183">
        <f t="shared" si="65"/>
        <v>0</v>
      </c>
      <c r="L187" s="183">
        <f t="shared" si="65"/>
        <v>0</v>
      </c>
      <c r="M187" s="183">
        <f t="shared" si="65"/>
        <v>0</v>
      </c>
      <c r="N187" s="183">
        <f t="shared" si="65"/>
        <v>0</v>
      </c>
      <c r="O187" s="183">
        <f t="shared" si="65"/>
        <v>0</v>
      </c>
      <c r="P187" s="183">
        <f t="shared" si="65"/>
        <v>0</v>
      </c>
      <c r="Q187" s="183">
        <f t="shared" si="65"/>
        <v>0</v>
      </c>
      <c r="R187" s="183">
        <f t="shared" si="65"/>
        <v>0</v>
      </c>
      <c r="S187" s="183">
        <f t="shared" si="66"/>
        <v>0</v>
      </c>
      <c r="T187" s="183">
        <f t="shared" si="66"/>
        <v>0</v>
      </c>
      <c r="U187" s="183">
        <f t="shared" si="66"/>
        <v>0</v>
      </c>
      <c r="V187" s="183">
        <f t="shared" si="66"/>
        <v>0</v>
      </c>
      <c r="W187" s="183">
        <f t="shared" si="66"/>
        <v>0</v>
      </c>
      <c r="X187" s="183">
        <f t="shared" si="66"/>
        <v>0</v>
      </c>
      <c r="Y187" s="183">
        <f t="shared" si="66"/>
        <v>0</v>
      </c>
      <c r="Z187" s="183">
        <f t="shared" si="66"/>
        <v>0</v>
      </c>
      <c r="AA187" s="183">
        <f t="shared" si="66"/>
        <v>0</v>
      </c>
      <c r="AB187" s="183">
        <f t="shared" si="66"/>
        <v>0</v>
      </c>
      <c r="AC187" s="183">
        <f t="shared" si="66"/>
        <v>0</v>
      </c>
      <c r="AD187" s="183">
        <f t="shared" si="66"/>
        <v>0</v>
      </c>
      <c r="AE187" s="183">
        <f t="shared" si="66"/>
        <v>0</v>
      </c>
      <c r="AF187" s="196">
        <f t="shared" si="66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65"/>
        <v>0</v>
      </c>
      <c r="D188" s="183">
        <f t="shared" si="65"/>
        <v>0</v>
      </c>
      <c r="E188" s="183">
        <f t="shared" si="65"/>
        <v>0</v>
      </c>
      <c r="F188" s="183">
        <f t="shared" si="65"/>
        <v>0</v>
      </c>
      <c r="G188" s="183">
        <f t="shared" si="65"/>
        <v>0</v>
      </c>
      <c r="H188" s="183">
        <f t="shared" si="65"/>
        <v>0</v>
      </c>
      <c r="I188" s="183">
        <f t="shared" si="65"/>
        <v>0</v>
      </c>
      <c r="J188" s="183">
        <f t="shared" si="65"/>
        <v>0</v>
      </c>
      <c r="K188" s="183">
        <f t="shared" si="65"/>
        <v>0</v>
      </c>
      <c r="L188" s="183">
        <f t="shared" si="65"/>
        <v>0</v>
      </c>
      <c r="M188" s="183">
        <f t="shared" si="65"/>
        <v>0</v>
      </c>
      <c r="N188" s="183">
        <f t="shared" si="65"/>
        <v>0</v>
      </c>
      <c r="O188" s="183">
        <f t="shared" si="65"/>
        <v>0</v>
      </c>
      <c r="P188" s="183">
        <f t="shared" si="65"/>
        <v>0</v>
      </c>
      <c r="Q188" s="183">
        <f t="shared" si="65"/>
        <v>0</v>
      </c>
      <c r="R188" s="183">
        <f t="shared" si="65"/>
        <v>0</v>
      </c>
      <c r="S188" s="183">
        <f t="shared" si="66"/>
        <v>0</v>
      </c>
      <c r="T188" s="183">
        <f t="shared" si="66"/>
        <v>0</v>
      </c>
      <c r="U188" s="183">
        <f t="shared" si="66"/>
        <v>0</v>
      </c>
      <c r="V188" s="183">
        <f t="shared" si="66"/>
        <v>0</v>
      </c>
      <c r="W188" s="183">
        <f t="shared" si="66"/>
        <v>0</v>
      </c>
      <c r="X188" s="183">
        <f t="shared" si="66"/>
        <v>0</v>
      </c>
      <c r="Y188" s="183">
        <f t="shared" si="66"/>
        <v>0</v>
      </c>
      <c r="Z188" s="183">
        <f t="shared" si="66"/>
        <v>0</v>
      </c>
      <c r="AA188" s="183">
        <f t="shared" si="66"/>
        <v>0</v>
      </c>
      <c r="AB188" s="183">
        <f t="shared" si="66"/>
        <v>0</v>
      </c>
      <c r="AC188" s="183">
        <f t="shared" si="66"/>
        <v>0</v>
      </c>
      <c r="AD188" s="183">
        <f t="shared" si="66"/>
        <v>0</v>
      </c>
      <c r="AE188" s="183">
        <f t="shared" si="66"/>
        <v>0</v>
      </c>
      <c r="AF188" s="196">
        <f t="shared" si="66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65"/>
        <v>0</v>
      </c>
      <c r="D189" s="183">
        <f t="shared" si="65"/>
        <v>0</v>
      </c>
      <c r="E189" s="183">
        <f t="shared" si="65"/>
        <v>0</v>
      </c>
      <c r="F189" s="183">
        <f t="shared" si="65"/>
        <v>0</v>
      </c>
      <c r="G189" s="183">
        <f t="shared" si="65"/>
        <v>0</v>
      </c>
      <c r="H189" s="183">
        <f t="shared" si="65"/>
        <v>0</v>
      </c>
      <c r="I189" s="183">
        <f t="shared" si="65"/>
        <v>0</v>
      </c>
      <c r="J189" s="183">
        <f t="shared" si="65"/>
        <v>0</v>
      </c>
      <c r="K189" s="183">
        <f t="shared" si="65"/>
        <v>0</v>
      </c>
      <c r="L189" s="183">
        <f t="shared" si="65"/>
        <v>0</v>
      </c>
      <c r="M189" s="183">
        <f t="shared" si="65"/>
        <v>0</v>
      </c>
      <c r="N189" s="183">
        <f t="shared" si="65"/>
        <v>0</v>
      </c>
      <c r="O189" s="183">
        <f t="shared" si="65"/>
        <v>0</v>
      </c>
      <c r="P189" s="183">
        <f t="shared" si="65"/>
        <v>0</v>
      </c>
      <c r="Q189" s="183">
        <f t="shared" si="65"/>
        <v>0</v>
      </c>
      <c r="R189" s="183">
        <f t="shared" si="65"/>
        <v>0</v>
      </c>
      <c r="S189" s="183">
        <f t="shared" si="66"/>
        <v>0</v>
      </c>
      <c r="T189" s="183">
        <f t="shared" si="66"/>
        <v>0</v>
      </c>
      <c r="U189" s="183">
        <f t="shared" si="66"/>
        <v>0</v>
      </c>
      <c r="V189" s="183">
        <f t="shared" si="66"/>
        <v>0</v>
      </c>
      <c r="W189" s="183">
        <f t="shared" si="66"/>
        <v>0</v>
      </c>
      <c r="X189" s="183">
        <f t="shared" si="66"/>
        <v>0</v>
      </c>
      <c r="Y189" s="183">
        <f t="shared" si="66"/>
        <v>0</v>
      </c>
      <c r="Z189" s="183">
        <f t="shared" si="66"/>
        <v>0</v>
      </c>
      <c r="AA189" s="183">
        <f t="shared" si="66"/>
        <v>0</v>
      </c>
      <c r="AB189" s="183">
        <f t="shared" si="66"/>
        <v>0</v>
      </c>
      <c r="AC189" s="183">
        <f t="shared" si="66"/>
        <v>0</v>
      </c>
      <c r="AD189" s="183">
        <f t="shared" si="66"/>
        <v>0</v>
      </c>
      <c r="AE189" s="183">
        <f t="shared" si="66"/>
        <v>0</v>
      </c>
      <c r="AF189" s="196">
        <f t="shared" si="66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65"/>
        <v>0</v>
      </c>
      <c r="D190" s="183">
        <f t="shared" si="65"/>
        <v>0</v>
      </c>
      <c r="E190" s="183">
        <f t="shared" si="65"/>
        <v>0</v>
      </c>
      <c r="F190" s="183">
        <f t="shared" si="65"/>
        <v>0</v>
      </c>
      <c r="G190" s="183">
        <f t="shared" si="65"/>
        <v>0</v>
      </c>
      <c r="H190" s="183">
        <f t="shared" si="65"/>
        <v>0</v>
      </c>
      <c r="I190" s="183">
        <f t="shared" si="65"/>
        <v>0</v>
      </c>
      <c r="J190" s="183">
        <f t="shared" si="65"/>
        <v>0</v>
      </c>
      <c r="K190" s="183">
        <f t="shared" si="65"/>
        <v>0</v>
      </c>
      <c r="L190" s="183">
        <f t="shared" si="65"/>
        <v>0</v>
      </c>
      <c r="M190" s="183">
        <f t="shared" si="65"/>
        <v>0</v>
      </c>
      <c r="N190" s="183">
        <f t="shared" si="65"/>
        <v>0</v>
      </c>
      <c r="O190" s="183">
        <f t="shared" si="65"/>
        <v>0</v>
      </c>
      <c r="P190" s="183">
        <f t="shared" si="65"/>
        <v>0</v>
      </c>
      <c r="Q190" s="183">
        <f t="shared" si="65"/>
        <v>0</v>
      </c>
      <c r="R190" s="183">
        <f t="shared" si="65"/>
        <v>0</v>
      </c>
      <c r="S190" s="183">
        <f t="shared" si="66"/>
        <v>0</v>
      </c>
      <c r="T190" s="183">
        <f t="shared" si="66"/>
        <v>0</v>
      </c>
      <c r="U190" s="183">
        <f t="shared" si="66"/>
        <v>0</v>
      </c>
      <c r="V190" s="183">
        <f t="shared" si="66"/>
        <v>0</v>
      </c>
      <c r="W190" s="183">
        <f t="shared" si="66"/>
        <v>0</v>
      </c>
      <c r="X190" s="183">
        <f t="shared" si="66"/>
        <v>0</v>
      </c>
      <c r="Y190" s="183">
        <f t="shared" si="66"/>
        <v>0</v>
      </c>
      <c r="Z190" s="183">
        <f t="shared" si="66"/>
        <v>0</v>
      </c>
      <c r="AA190" s="183">
        <f t="shared" si="66"/>
        <v>0</v>
      </c>
      <c r="AB190" s="183">
        <f t="shared" si="66"/>
        <v>0</v>
      </c>
      <c r="AC190" s="183">
        <f t="shared" si="66"/>
        <v>0</v>
      </c>
      <c r="AD190" s="183">
        <f t="shared" si="66"/>
        <v>0</v>
      </c>
      <c r="AE190" s="183">
        <f t="shared" si="66"/>
        <v>0</v>
      </c>
      <c r="AF190" s="196">
        <f t="shared" si="66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65"/>
        <v>0</v>
      </c>
      <c r="D191" s="183">
        <f t="shared" si="65"/>
        <v>0</v>
      </c>
      <c r="E191" s="183">
        <f t="shared" si="65"/>
        <v>0</v>
      </c>
      <c r="F191" s="183">
        <f t="shared" si="65"/>
        <v>0</v>
      </c>
      <c r="G191" s="183">
        <f t="shared" si="65"/>
        <v>0</v>
      </c>
      <c r="H191" s="183">
        <f t="shared" si="65"/>
        <v>0</v>
      </c>
      <c r="I191" s="183">
        <f t="shared" si="65"/>
        <v>0</v>
      </c>
      <c r="J191" s="183">
        <f t="shared" si="65"/>
        <v>0</v>
      </c>
      <c r="K191" s="183">
        <f t="shared" si="65"/>
        <v>0</v>
      </c>
      <c r="L191" s="183">
        <f t="shared" si="65"/>
        <v>0</v>
      </c>
      <c r="M191" s="183">
        <f t="shared" si="65"/>
        <v>0</v>
      </c>
      <c r="N191" s="183">
        <f t="shared" si="65"/>
        <v>0</v>
      </c>
      <c r="O191" s="183">
        <f t="shared" si="65"/>
        <v>0</v>
      </c>
      <c r="P191" s="183">
        <f t="shared" si="65"/>
        <v>0</v>
      </c>
      <c r="Q191" s="183">
        <f t="shared" si="65"/>
        <v>0</v>
      </c>
      <c r="R191" s="183">
        <f t="shared" si="65"/>
        <v>0</v>
      </c>
      <c r="S191" s="183">
        <f t="shared" si="66"/>
        <v>0</v>
      </c>
      <c r="T191" s="183">
        <f t="shared" si="66"/>
        <v>0</v>
      </c>
      <c r="U191" s="183">
        <f t="shared" si="66"/>
        <v>0</v>
      </c>
      <c r="V191" s="183">
        <f t="shared" si="66"/>
        <v>0</v>
      </c>
      <c r="W191" s="183">
        <f t="shared" si="66"/>
        <v>0</v>
      </c>
      <c r="X191" s="183">
        <f t="shared" si="66"/>
        <v>0</v>
      </c>
      <c r="Y191" s="183">
        <f t="shared" si="66"/>
        <v>0</v>
      </c>
      <c r="Z191" s="183">
        <f t="shared" si="66"/>
        <v>0</v>
      </c>
      <c r="AA191" s="183">
        <f t="shared" si="66"/>
        <v>0</v>
      </c>
      <c r="AB191" s="183">
        <f t="shared" si="66"/>
        <v>0</v>
      </c>
      <c r="AC191" s="183">
        <f t="shared" si="66"/>
        <v>0</v>
      </c>
      <c r="AD191" s="183">
        <f t="shared" si="66"/>
        <v>0</v>
      </c>
      <c r="AE191" s="183">
        <f t="shared" si="66"/>
        <v>0</v>
      </c>
      <c r="AF191" s="196">
        <f t="shared" si="66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65"/>
        <v>0</v>
      </c>
      <c r="D192" s="183">
        <f t="shared" si="65"/>
        <v>0</v>
      </c>
      <c r="E192" s="183">
        <f t="shared" si="65"/>
        <v>0</v>
      </c>
      <c r="F192" s="183">
        <f t="shared" si="65"/>
        <v>0</v>
      </c>
      <c r="G192" s="183">
        <f t="shared" si="65"/>
        <v>0</v>
      </c>
      <c r="H192" s="183">
        <f t="shared" si="65"/>
        <v>0</v>
      </c>
      <c r="I192" s="183">
        <f t="shared" si="65"/>
        <v>0</v>
      </c>
      <c r="J192" s="183">
        <f t="shared" si="65"/>
        <v>0</v>
      </c>
      <c r="K192" s="183">
        <f t="shared" si="65"/>
        <v>0</v>
      </c>
      <c r="L192" s="183">
        <f t="shared" si="65"/>
        <v>0</v>
      </c>
      <c r="M192" s="183">
        <f t="shared" si="65"/>
        <v>0</v>
      </c>
      <c r="N192" s="183">
        <f t="shared" si="65"/>
        <v>0</v>
      </c>
      <c r="O192" s="183">
        <f t="shared" si="65"/>
        <v>0</v>
      </c>
      <c r="P192" s="183">
        <f t="shared" si="65"/>
        <v>0</v>
      </c>
      <c r="Q192" s="183">
        <f t="shared" si="65"/>
        <v>0</v>
      </c>
      <c r="R192" s="183">
        <f t="shared" si="65"/>
        <v>0</v>
      </c>
      <c r="S192" s="183">
        <f t="shared" si="66"/>
        <v>0</v>
      </c>
      <c r="T192" s="183">
        <f t="shared" si="66"/>
        <v>0</v>
      </c>
      <c r="U192" s="183">
        <f t="shared" si="66"/>
        <v>0</v>
      </c>
      <c r="V192" s="183">
        <f t="shared" si="66"/>
        <v>0</v>
      </c>
      <c r="W192" s="183">
        <f t="shared" si="66"/>
        <v>0</v>
      </c>
      <c r="X192" s="183">
        <f t="shared" si="66"/>
        <v>0</v>
      </c>
      <c r="Y192" s="183">
        <f t="shared" si="66"/>
        <v>0</v>
      </c>
      <c r="Z192" s="183">
        <f t="shared" si="66"/>
        <v>0</v>
      </c>
      <c r="AA192" s="183">
        <f t="shared" si="66"/>
        <v>0</v>
      </c>
      <c r="AB192" s="183">
        <f t="shared" si="66"/>
        <v>0</v>
      </c>
      <c r="AC192" s="183">
        <f t="shared" si="66"/>
        <v>0</v>
      </c>
      <c r="AD192" s="183">
        <f t="shared" si="66"/>
        <v>0</v>
      </c>
      <c r="AE192" s="183">
        <f t="shared" si="66"/>
        <v>0</v>
      </c>
      <c r="AF192" s="196">
        <f t="shared" si="66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65"/>
        <v>0</v>
      </c>
      <c r="D193" s="183">
        <f t="shared" si="65"/>
        <v>0</v>
      </c>
      <c r="E193" s="183">
        <f t="shared" si="65"/>
        <v>0</v>
      </c>
      <c r="F193" s="183">
        <f t="shared" si="65"/>
        <v>0</v>
      </c>
      <c r="G193" s="183">
        <f t="shared" si="65"/>
        <v>0</v>
      </c>
      <c r="H193" s="183">
        <f t="shared" si="65"/>
        <v>0</v>
      </c>
      <c r="I193" s="183">
        <f t="shared" si="65"/>
        <v>0</v>
      </c>
      <c r="J193" s="183">
        <f t="shared" si="65"/>
        <v>0</v>
      </c>
      <c r="K193" s="183">
        <f t="shared" si="65"/>
        <v>0</v>
      </c>
      <c r="L193" s="183">
        <f t="shared" si="65"/>
        <v>0</v>
      </c>
      <c r="M193" s="183">
        <f t="shared" si="65"/>
        <v>0</v>
      </c>
      <c r="N193" s="183">
        <f t="shared" si="65"/>
        <v>0</v>
      </c>
      <c r="O193" s="183">
        <f t="shared" si="65"/>
        <v>0</v>
      </c>
      <c r="P193" s="183">
        <f t="shared" si="65"/>
        <v>0</v>
      </c>
      <c r="Q193" s="183">
        <f t="shared" si="65"/>
        <v>0</v>
      </c>
      <c r="R193" s="183">
        <f t="shared" si="65"/>
        <v>0</v>
      </c>
      <c r="S193" s="183">
        <f t="shared" si="66"/>
        <v>0</v>
      </c>
      <c r="T193" s="183">
        <f t="shared" si="66"/>
        <v>0</v>
      </c>
      <c r="U193" s="183">
        <f t="shared" si="66"/>
        <v>0</v>
      </c>
      <c r="V193" s="183">
        <f t="shared" si="66"/>
        <v>0</v>
      </c>
      <c r="W193" s="183">
        <f t="shared" si="66"/>
        <v>0</v>
      </c>
      <c r="X193" s="183">
        <f t="shared" si="66"/>
        <v>0</v>
      </c>
      <c r="Y193" s="183">
        <f t="shared" si="66"/>
        <v>0</v>
      </c>
      <c r="Z193" s="183">
        <f t="shared" si="66"/>
        <v>0</v>
      </c>
      <c r="AA193" s="183">
        <f t="shared" si="66"/>
        <v>0</v>
      </c>
      <c r="AB193" s="183">
        <f t="shared" si="66"/>
        <v>0</v>
      </c>
      <c r="AC193" s="183">
        <f t="shared" si="66"/>
        <v>0</v>
      </c>
      <c r="AD193" s="183">
        <f t="shared" si="66"/>
        <v>0</v>
      </c>
      <c r="AE193" s="183">
        <f t="shared" si="66"/>
        <v>0</v>
      </c>
      <c r="AF193" s="196">
        <f t="shared" si="66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65"/>
        <v>0</v>
      </c>
      <c r="D194" s="183">
        <f t="shared" si="65"/>
        <v>0</v>
      </c>
      <c r="E194" s="183">
        <f t="shared" si="65"/>
        <v>0</v>
      </c>
      <c r="F194" s="183">
        <f t="shared" si="65"/>
        <v>0</v>
      </c>
      <c r="G194" s="183">
        <f t="shared" si="65"/>
        <v>0</v>
      </c>
      <c r="H194" s="183">
        <f t="shared" si="65"/>
        <v>0</v>
      </c>
      <c r="I194" s="183">
        <f t="shared" si="65"/>
        <v>0</v>
      </c>
      <c r="J194" s="183">
        <f t="shared" si="65"/>
        <v>0</v>
      </c>
      <c r="K194" s="183">
        <f t="shared" si="65"/>
        <v>0</v>
      </c>
      <c r="L194" s="183">
        <f t="shared" si="65"/>
        <v>0</v>
      </c>
      <c r="M194" s="183">
        <f t="shared" si="65"/>
        <v>0</v>
      </c>
      <c r="N194" s="183">
        <f t="shared" si="65"/>
        <v>0</v>
      </c>
      <c r="O194" s="183">
        <f t="shared" si="65"/>
        <v>0</v>
      </c>
      <c r="P194" s="183">
        <f t="shared" si="65"/>
        <v>0</v>
      </c>
      <c r="Q194" s="183">
        <f t="shared" si="65"/>
        <v>0</v>
      </c>
      <c r="R194" s="183">
        <f t="shared" si="65"/>
        <v>0</v>
      </c>
      <c r="S194" s="183">
        <f t="shared" si="66"/>
        <v>0</v>
      </c>
      <c r="T194" s="183">
        <f t="shared" si="66"/>
        <v>0</v>
      </c>
      <c r="U194" s="183">
        <f t="shared" si="66"/>
        <v>0</v>
      </c>
      <c r="V194" s="183">
        <f t="shared" si="66"/>
        <v>0</v>
      </c>
      <c r="W194" s="183">
        <f t="shared" si="66"/>
        <v>0</v>
      </c>
      <c r="X194" s="183">
        <f t="shared" si="66"/>
        <v>0</v>
      </c>
      <c r="Y194" s="183">
        <f t="shared" si="66"/>
        <v>0</v>
      </c>
      <c r="Z194" s="183">
        <f t="shared" si="66"/>
        <v>0</v>
      </c>
      <c r="AA194" s="183">
        <f t="shared" si="66"/>
        <v>0</v>
      </c>
      <c r="AB194" s="183">
        <f t="shared" si="66"/>
        <v>0</v>
      </c>
      <c r="AC194" s="183">
        <f t="shared" si="66"/>
        <v>0</v>
      </c>
      <c r="AD194" s="183">
        <f t="shared" si="66"/>
        <v>0</v>
      </c>
      <c r="AE194" s="183">
        <f t="shared" si="66"/>
        <v>0</v>
      </c>
      <c r="AF194" s="196">
        <f t="shared" si="66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65"/>
        <v>0</v>
      </c>
      <c r="D195" s="183">
        <f t="shared" si="65"/>
        <v>0</v>
      </c>
      <c r="E195" s="183">
        <f t="shared" si="65"/>
        <v>0</v>
      </c>
      <c r="F195" s="183">
        <f t="shared" si="65"/>
        <v>0</v>
      </c>
      <c r="G195" s="183">
        <f t="shared" si="65"/>
        <v>0</v>
      </c>
      <c r="H195" s="183">
        <f t="shared" si="65"/>
        <v>0</v>
      </c>
      <c r="I195" s="183">
        <f t="shared" si="65"/>
        <v>0</v>
      </c>
      <c r="J195" s="183">
        <f t="shared" si="65"/>
        <v>0</v>
      </c>
      <c r="K195" s="183">
        <f t="shared" si="65"/>
        <v>0</v>
      </c>
      <c r="L195" s="183">
        <f t="shared" si="65"/>
        <v>0</v>
      </c>
      <c r="M195" s="183">
        <f t="shared" si="65"/>
        <v>0</v>
      </c>
      <c r="N195" s="183">
        <f t="shared" si="65"/>
        <v>0</v>
      </c>
      <c r="O195" s="183">
        <f t="shared" si="65"/>
        <v>0</v>
      </c>
      <c r="P195" s="183">
        <f t="shared" si="65"/>
        <v>0</v>
      </c>
      <c r="Q195" s="183">
        <f t="shared" si="65"/>
        <v>0</v>
      </c>
      <c r="R195" s="183">
        <f t="shared" ref="R195:AF236" si="67">Q195</f>
        <v>0</v>
      </c>
      <c r="S195" s="183">
        <f t="shared" si="67"/>
        <v>0</v>
      </c>
      <c r="T195" s="183">
        <f t="shared" si="67"/>
        <v>0</v>
      </c>
      <c r="U195" s="183">
        <f t="shared" si="67"/>
        <v>0</v>
      </c>
      <c r="V195" s="183">
        <f t="shared" si="67"/>
        <v>0</v>
      </c>
      <c r="W195" s="183">
        <f t="shared" si="67"/>
        <v>0</v>
      </c>
      <c r="X195" s="183">
        <f t="shared" si="67"/>
        <v>0</v>
      </c>
      <c r="Y195" s="183">
        <f t="shared" si="67"/>
        <v>0</v>
      </c>
      <c r="Z195" s="183">
        <f t="shared" si="67"/>
        <v>0</v>
      </c>
      <c r="AA195" s="183">
        <f t="shared" si="67"/>
        <v>0</v>
      </c>
      <c r="AB195" s="183">
        <f t="shared" si="66"/>
        <v>0</v>
      </c>
      <c r="AC195" s="183">
        <f t="shared" si="66"/>
        <v>0</v>
      </c>
      <c r="AD195" s="183">
        <f t="shared" si="67"/>
        <v>0</v>
      </c>
      <c r="AE195" s="183">
        <f t="shared" si="67"/>
        <v>0</v>
      </c>
      <c r="AF195" s="196">
        <f t="shared" si="67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37" si="68">B196</f>
        <v>0</v>
      </c>
      <c r="D196" s="183">
        <f t="shared" si="68"/>
        <v>0</v>
      </c>
      <c r="E196" s="183">
        <f t="shared" si="68"/>
        <v>0</v>
      </c>
      <c r="F196" s="183">
        <f t="shared" si="68"/>
        <v>0</v>
      </c>
      <c r="G196" s="183">
        <f t="shared" si="68"/>
        <v>0</v>
      </c>
      <c r="H196" s="183">
        <f t="shared" si="68"/>
        <v>0</v>
      </c>
      <c r="I196" s="183">
        <f t="shared" si="68"/>
        <v>0</v>
      </c>
      <c r="J196" s="183">
        <f t="shared" si="68"/>
        <v>0</v>
      </c>
      <c r="K196" s="183">
        <f t="shared" si="68"/>
        <v>0</v>
      </c>
      <c r="L196" s="183">
        <f t="shared" si="68"/>
        <v>0</v>
      </c>
      <c r="M196" s="183">
        <f t="shared" si="68"/>
        <v>0</v>
      </c>
      <c r="N196" s="183">
        <f t="shared" si="68"/>
        <v>0</v>
      </c>
      <c r="O196" s="183">
        <f t="shared" si="68"/>
        <v>0</v>
      </c>
      <c r="P196" s="183">
        <f t="shared" si="68"/>
        <v>0</v>
      </c>
      <c r="Q196" s="183">
        <f t="shared" si="68"/>
        <v>0</v>
      </c>
      <c r="R196" s="183">
        <f t="shared" si="68"/>
        <v>0</v>
      </c>
      <c r="S196" s="183">
        <f t="shared" si="67"/>
        <v>0</v>
      </c>
      <c r="T196" s="183">
        <f t="shared" si="67"/>
        <v>0</v>
      </c>
      <c r="U196" s="183">
        <f t="shared" si="67"/>
        <v>0</v>
      </c>
      <c r="V196" s="183">
        <f t="shared" si="67"/>
        <v>0</v>
      </c>
      <c r="W196" s="183">
        <f t="shared" si="67"/>
        <v>0</v>
      </c>
      <c r="X196" s="183">
        <f t="shared" si="67"/>
        <v>0</v>
      </c>
      <c r="Y196" s="183">
        <f t="shared" si="67"/>
        <v>0</v>
      </c>
      <c r="Z196" s="183">
        <f t="shared" si="67"/>
        <v>0</v>
      </c>
      <c r="AA196" s="183">
        <f t="shared" si="67"/>
        <v>0</v>
      </c>
      <c r="AB196" s="183">
        <f t="shared" si="67"/>
        <v>0</v>
      </c>
      <c r="AC196" s="183">
        <f t="shared" si="67"/>
        <v>0</v>
      </c>
      <c r="AD196" s="183">
        <f t="shared" si="67"/>
        <v>0</v>
      </c>
      <c r="AE196" s="183">
        <f t="shared" si="67"/>
        <v>0</v>
      </c>
      <c r="AF196" s="196">
        <f t="shared" si="67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68"/>
        <v>0</v>
      </c>
      <c r="D197" s="183">
        <f t="shared" si="68"/>
        <v>0</v>
      </c>
      <c r="E197" s="183">
        <f t="shared" si="68"/>
        <v>0</v>
      </c>
      <c r="F197" s="183">
        <f t="shared" si="68"/>
        <v>0</v>
      </c>
      <c r="G197" s="183">
        <f t="shared" si="68"/>
        <v>0</v>
      </c>
      <c r="H197" s="183">
        <f t="shared" si="68"/>
        <v>0</v>
      </c>
      <c r="I197" s="183">
        <f t="shared" si="68"/>
        <v>0</v>
      </c>
      <c r="J197" s="183">
        <f t="shared" si="68"/>
        <v>0</v>
      </c>
      <c r="K197" s="183">
        <f t="shared" si="68"/>
        <v>0</v>
      </c>
      <c r="L197" s="183">
        <f t="shared" si="68"/>
        <v>0</v>
      </c>
      <c r="M197" s="183">
        <f t="shared" si="68"/>
        <v>0</v>
      </c>
      <c r="N197" s="183">
        <f t="shared" si="68"/>
        <v>0</v>
      </c>
      <c r="O197" s="183">
        <f t="shared" si="68"/>
        <v>0</v>
      </c>
      <c r="P197" s="183">
        <f t="shared" si="68"/>
        <v>0</v>
      </c>
      <c r="Q197" s="183">
        <f t="shared" si="68"/>
        <v>0</v>
      </c>
      <c r="R197" s="183">
        <f t="shared" si="68"/>
        <v>0</v>
      </c>
      <c r="S197" s="183">
        <f t="shared" si="67"/>
        <v>0</v>
      </c>
      <c r="T197" s="183">
        <f t="shared" si="67"/>
        <v>0</v>
      </c>
      <c r="U197" s="183">
        <f t="shared" si="67"/>
        <v>0</v>
      </c>
      <c r="V197" s="183">
        <f t="shared" si="67"/>
        <v>0</v>
      </c>
      <c r="W197" s="183">
        <f t="shared" si="67"/>
        <v>0</v>
      </c>
      <c r="X197" s="183">
        <f t="shared" si="67"/>
        <v>0</v>
      </c>
      <c r="Y197" s="183">
        <f t="shared" si="67"/>
        <v>0</v>
      </c>
      <c r="Z197" s="183">
        <f t="shared" si="67"/>
        <v>0</v>
      </c>
      <c r="AA197" s="183">
        <f t="shared" si="67"/>
        <v>0</v>
      </c>
      <c r="AB197" s="183">
        <f t="shared" si="67"/>
        <v>0</v>
      </c>
      <c r="AC197" s="183">
        <f t="shared" si="67"/>
        <v>0</v>
      </c>
      <c r="AD197" s="183">
        <f t="shared" si="67"/>
        <v>0</v>
      </c>
      <c r="AE197" s="183">
        <f t="shared" si="67"/>
        <v>0</v>
      </c>
      <c r="AF197" s="196">
        <f t="shared" si="67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68"/>
        <v>0</v>
      </c>
      <c r="D198" s="183">
        <f t="shared" si="68"/>
        <v>0</v>
      </c>
      <c r="E198" s="183">
        <f t="shared" si="68"/>
        <v>0</v>
      </c>
      <c r="F198" s="183">
        <f t="shared" si="68"/>
        <v>0</v>
      </c>
      <c r="G198" s="183">
        <f t="shared" si="68"/>
        <v>0</v>
      </c>
      <c r="H198" s="183">
        <f t="shared" si="68"/>
        <v>0</v>
      </c>
      <c r="I198" s="183">
        <f t="shared" si="68"/>
        <v>0</v>
      </c>
      <c r="J198" s="183">
        <f t="shared" si="68"/>
        <v>0</v>
      </c>
      <c r="K198" s="183">
        <f t="shared" si="68"/>
        <v>0</v>
      </c>
      <c r="L198" s="183">
        <f t="shared" si="68"/>
        <v>0</v>
      </c>
      <c r="M198" s="183">
        <f t="shared" si="68"/>
        <v>0</v>
      </c>
      <c r="N198" s="183">
        <f t="shared" si="68"/>
        <v>0</v>
      </c>
      <c r="O198" s="183">
        <f t="shared" si="68"/>
        <v>0</v>
      </c>
      <c r="P198" s="183">
        <f t="shared" si="68"/>
        <v>0</v>
      </c>
      <c r="Q198" s="183">
        <f t="shared" si="68"/>
        <v>0</v>
      </c>
      <c r="R198" s="183">
        <f t="shared" si="68"/>
        <v>0</v>
      </c>
      <c r="S198" s="183">
        <f t="shared" si="67"/>
        <v>0</v>
      </c>
      <c r="T198" s="183">
        <f t="shared" si="67"/>
        <v>0</v>
      </c>
      <c r="U198" s="183">
        <f t="shared" si="67"/>
        <v>0</v>
      </c>
      <c r="V198" s="183">
        <f t="shared" si="67"/>
        <v>0</v>
      </c>
      <c r="W198" s="183">
        <f t="shared" si="67"/>
        <v>0</v>
      </c>
      <c r="X198" s="183">
        <f t="shared" si="67"/>
        <v>0</v>
      </c>
      <c r="Y198" s="183">
        <f t="shared" si="67"/>
        <v>0</v>
      </c>
      <c r="Z198" s="183">
        <f t="shared" si="67"/>
        <v>0</v>
      </c>
      <c r="AA198" s="183">
        <f t="shared" si="67"/>
        <v>0</v>
      </c>
      <c r="AB198" s="183">
        <f t="shared" si="67"/>
        <v>0</v>
      </c>
      <c r="AC198" s="183">
        <f t="shared" si="67"/>
        <v>0</v>
      </c>
      <c r="AD198" s="183">
        <f t="shared" si="67"/>
        <v>0</v>
      </c>
      <c r="AE198" s="183">
        <f t="shared" si="67"/>
        <v>0</v>
      </c>
      <c r="AF198" s="196">
        <f t="shared" si="67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68"/>
        <v>0</v>
      </c>
      <c r="D199" s="183">
        <f t="shared" si="68"/>
        <v>0</v>
      </c>
      <c r="E199" s="183">
        <f t="shared" si="68"/>
        <v>0</v>
      </c>
      <c r="F199" s="183">
        <f t="shared" si="68"/>
        <v>0</v>
      </c>
      <c r="G199" s="183">
        <f t="shared" si="68"/>
        <v>0</v>
      </c>
      <c r="H199" s="183">
        <f t="shared" si="68"/>
        <v>0</v>
      </c>
      <c r="I199" s="183">
        <f t="shared" si="68"/>
        <v>0</v>
      </c>
      <c r="J199" s="183">
        <f t="shared" si="68"/>
        <v>0</v>
      </c>
      <c r="K199" s="183">
        <f t="shared" si="68"/>
        <v>0</v>
      </c>
      <c r="L199" s="183">
        <f t="shared" si="68"/>
        <v>0</v>
      </c>
      <c r="M199" s="183">
        <f t="shared" si="68"/>
        <v>0</v>
      </c>
      <c r="N199" s="183">
        <f t="shared" si="68"/>
        <v>0</v>
      </c>
      <c r="O199" s="183">
        <f t="shared" si="68"/>
        <v>0</v>
      </c>
      <c r="P199" s="183">
        <f t="shared" si="68"/>
        <v>0</v>
      </c>
      <c r="Q199" s="183">
        <f t="shared" si="68"/>
        <v>0</v>
      </c>
      <c r="R199" s="183">
        <f t="shared" si="68"/>
        <v>0</v>
      </c>
      <c r="S199" s="183">
        <f t="shared" si="67"/>
        <v>0</v>
      </c>
      <c r="T199" s="183">
        <f t="shared" si="67"/>
        <v>0</v>
      </c>
      <c r="U199" s="183">
        <f t="shared" si="67"/>
        <v>0</v>
      </c>
      <c r="V199" s="183">
        <f t="shared" si="67"/>
        <v>0</v>
      </c>
      <c r="W199" s="183">
        <f t="shared" si="67"/>
        <v>0</v>
      </c>
      <c r="X199" s="183">
        <f t="shared" si="67"/>
        <v>0</v>
      </c>
      <c r="Y199" s="183">
        <f t="shared" si="67"/>
        <v>0</v>
      </c>
      <c r="Z199" s="183">
        <f t="shared" si="67"/>
        <v>0</v>
      </c>
      <c r="AA199" s="183">
        <f t="shared" si="67"/>
        <v>0</v>
      </c>
      <c r="AB199" s="183">
        <f t="shared" si="67"/>
        <v>0</v>
      </c>
      <c r="AC199" s="183">
        <f t="shared" si="67"/>
        <v>0</v>
      </c>
      <c r="AD199" s="183">
        <f t="shared" si="67"/>
        <v>0</v>
      </c>
      <c r="AE199" s="183">
        <f t="shared" si="67"/>
        <v>0</v>
      </c>
      <c r="AF199" s="196">
        <f t="shared" si="67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si="68"/>
        <v>0</v>
      </c>
      <c r="D200" s="183">
        <f t="shared" si="68"/>
        <v>0</v>
      </c>
      <c r="E200" s="183">
        <f t="shared" si="68"/>
        <v>0</v>
      </c>
      <c r="F200" s="183">
        <f t="shared" si="68"/>
        <v>0</v>
      </c>
      <c r="G200" s="183">
        <f t="shared" si="68"/>
        <v>0</v>
      </c>
      <c r="H200" s="183">
        <f t="shared" si="68"/>
        <v>0</v>
      </c>
      <c r="I200" s="183">
        <f t="shared" si="68"/>
        <v>0</v>
      </c>
      <c r="J200" s="183">
        <f t="shared" si="68"/>
        <v>0</v>
      </c>
      <c r="K200" s="183">
        <f t="shared" si="68"/>
        <v>0</v>
      </c>
      <c r="L200" s="183">
        <f t="shared" si="68"/>
        <v>0</v>
      </c>
      <c r="M200" s="183">
        <f t="shared" si="68"/>
        <v>0</v>
      </c>
      <c r="N200" s="183">
        <f t="shared" si="68"/>
        <v>0</v>
      </c>
      <c r="O200" s="183">
        <f t="shared" si="68"/>
        <v>0</v>
      </c>
      <c r="P200" s="183">
        <f t="shared" si="68"/>
        <v>0</v>
      </c>
      <c r="Q200" s="183">
        <f t="shared" si="68"/>
        <v>0</v>
      </c>
      <c r="R200" s="183">
        <f t="shared" si="68"/>
        <v>0</v>
      </c>
      <c r="S200" s="183">
        <f t="shared" si="67"/>
        <v>0</v>
      </c>
      <c r="T200" s="183">
        <f t="shared" si="67"/>
        <v>0</v>
      </c>
      <c r="U200" s="183">
        <f t="shared" si="67"/>
        <v>0</v>
      </c>
      <c r="V200" s="183">
        <f t="shared" si="67"/>
        <v>0</v>
      </c>
      <c r="W200" s="183">
        <f t="shared" si="67"/>
        <v>0</v>
      </c>
      <c r="X200" s="183">
        <f t="shared" si="67"/>
        <v>0</v>
      </c>
      <c r="Y200" s="183">
        <f t="shared" si="67"/>
        <v>0</v>
      </c>
      <c r="Z200" s="183">
        <f t="shared" si="67"/>
        <v>0</v>
      </c>
      <c r="AA200" s="183">
        <f t="shared" si="67"/>
        <v>0</v>
      </c>
      <c r="AB200" s="183">
        <f t="shared" si="67"/>
        <v>0</v>
      </c>
      <c r="AC200" s="183">
        <f t="shared" si="67"/>
        <v>0</v>
      </c>
      <c r="AD200" s="183">
        <f t="shared" si="67"/>
        <v>0</v>
      </c>
      <c r="AE200" s="183">
        <f t="shared" si="67"/>
        <v>0</v>
      </c>
      <c r="AF200" s="196">
        <f t="shared" si="67"/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68"/>
        <v>0</v>
      </c>
      <c r="D201" s="183">
        <f t="shared" si="68"/>
        <v>0</v>
      </c>
      <c r="E201" s="183">
        <f t="shared" si="68"/>
        <v>0</v>
      </c>
      <c r="F201" s="183">
        <f t="shared" si="68"/>
        <v>0</v>
      </c>
      <c r="G201" s="183">
        <f t="shared" si="68"/>
        <v>0</v>
      </c>
      <c r="H201" s="183">
        <f t="shared" si="68"/>
        <v>0</v>
      </c>
      <c r="I201" s="183">
        <f t="shared" si="68"/>
        <v>0</v>
      </c>
      <c r="J201" s="183">
        <f t="shared" si="68"/>
        <v>0</v>
      </c>
      <c r="K201" s="183">
        <f t="shared" si="68"/>
        <v>0</v>
      </c>
      <c r="L201" s="183">
        <f t="shared" si="68"/>
        <v>0</v>
      </c>
      <c r="M201" s="183">
        <f t="shared" si="68"/>
        <v>0</v>
      </c>
      <c r="N201" s="183">
        <f t="shared" si="68"/>
        <v>0</v>
      </c>
      <c r="O201" s="183">
        <f t="shared" si="68"/>
        <v>0</v>
      </c>
      <c r="P201" s="183">
        <f t="shared" si="68"/>
        <v>0</v>
      </c>
      <c r="Q201" s="183">
        <f t="shared" si="68"/>
        <v>0</v>
      </c>
      <c r="R201" s="183">
        <f t="shared" si="68"/>
        <v>0</v>
      </c>
      <c r="S201" s="183">
        <f t="shared" si="67"/>
        <v>0</v>
      </c>
      <c r="T201" s="183">
        <f t="shared" si="67"/>
        <v>0</v>
      </c>
      <c r="U201" s="183">
        <f t="shared" si="67"/>
        <v>0</v>
      </c>
      <c r="V201" s="183">
        <f t="shared" si="67"/>
        <v>0</v>
      </c>
      <c r="W201" s="183">
        <f t="shared" si="67"/>
        <v>0</v>
      </c>
      <c r="X201" s="183">
        <f t="shared" si="67"/>
        <v>0</v>
      </c>
      <c r="Y201" s="183">
        <f t="shared" si="67"/>
        <v>0</v>
      </c>
      <c r="Z201" s="183">
        <f t="shared" si="67"/>
        <v>0</v>
      </c>
      <c r="AA201" s="183">
        <f t="shared" si="67"/>
        <v>0</v>
      </c>
      <c r="AB201" s="183">
        <f t="shared" si="67"/>
        <v>0</v>
      </c>
      <c r="AC201" s="183">
        <f t="shared" si="67"/>
        <v>0</v>
      </c>
      <c r="AD201" s="183">
        <f t="shared" si="67"/>
        <v>0</v>
      </c>
      <c r="AE201" s="183">
        <f t="shared" si="67"/>
        <v>0</v>
      </c>
      <c r="AF201" s="196">
        <f t="shared" si="67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68"/>
        <v>0</v>
      </c>
      <c r="D202" s="183">
        <f t="shared" si="68"/>
        <v>0</v>
      </c>
      <c r="E202" s="183">
        <f t="shared" si="68"/>
        <v>0</v>
      </c>
      <c r="F202" s="183">
        <f t="shared" si="68"/>
        <v>0</v>
      </c>
      <c r="G202" s="183">
        <f t="shared" si="68"/>
        <v>0</v>
      </c>
      <c r="H202" s="183">
        <f t="shared" si="68"/>
        <v>0</v>
      </c>
      <c r="I202" s="183">
        <f t="shared" si="68"/>
        <v>0</v>
      </c>
      <c r="J202" s="183">
        <f t="shared" si="68"/>
        <v>0</v>
      </c>
      <c r="K202" s="183">
        <f t="shared" si="68"/>
        <v>0</v>
      </c>
      <c r="L202" s="183">
        <f t="shared" si="68"/>
        <v>0</v>
      </c>
      <c r="M202" s="183">
        <f t="shared" si="68"/>
        <v>0</v>
      </c>
      <c r="N202" s="183">
        <f t="shared" si="68"/>
        <v>0</v>
      </c>
      <c r="O202" s="183">
        <f t="shared" si="68"/>
        <v>0</v>
      </c>
      <c r="P202" s="183">
        <f t="shared" si="68"/>
        <v>0</v>
      </c>
      <c r="Q202" s="183">
        <f t="shared" si="68"/>
        <v>0</v>
      </c>
      <c r="R202" s="183">
        <f t="shared" si="68"/>
        <v>0</v>
      </c>
      <c r="S202" s="183">
        <f t="shared" si="67"/>
        <v>0</v>
      </c>
      <c r="T202" s="183">
        <f t="shared" si="67"/>
        <v>0</v>
      </c>
      <c r="U202" s="183">
        <f t="shared" si="67"/>
        <v>0</v>
      </c>
      <c r="V202" s="183">
        <f t="shared" si="67"/>
        <v>0</v>
      </c>
      <c r="W202" s="183">
        <f t="shared" si="67"/>
        <v>0</v>
      </c>
      <c r="X202" s="183">
        <f t="shared" si="67"/>
        <v>0</v>
      </c>
      <c r="Y202" s="183">
        <f t="shared" si="67"/>
        <v>0</v>
      </c>
      <c r="Z202" s="183">
        <f t="shared" si="67"/>
        <v>0</v>
      </c>
      <c r="AA202" s="183">
        <f t="shared" si="67"/>
        <v>0</v>
      </c>
      <c r="AB202" s="183">
        <f t="shared" si="67"/>
        <v>0</v>
      </c>
      <c r="AC202" s="183">
        <f t="shared" si="67"/>
        <v>0</v>
      </c>
      <c r="AD202" s="183">
        <f t="shared" si="67"/>
        <v>0</v>
      </c>
      <c r="AE202" s="183">
        <f t="shared" si="67"/>
        <v>0</v>
      </c>
      <c r="AF202" s="196">
        <f t="shared" si="67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68"/>
        <v>0</v>
      </c>
      <c r="D203" s="183">
        <f t="shared" si="68"/>
        <v>0</v>
      </c>
      <c r="E203" s="183">
        <f t="shared" si="68"/>
        <v>0</v>
      </c>
      <c r="F203" s="183">
        <f t="shared" si="68"/>
        <v>0</v>
      </c>
      <c r="G203" s="183">
        <f t="shared" si="68"/>
        <v>0</v>
      </c>
      <c r="H203" s="183">
        <f t="shared" si="68"/>
        <v>0</v>
      </c>
      <c r="I203" s="183">
        <f t="shared" si="68"/>
        <v>0</v>
      </c>
      <c r="J203" s="183">
        <f t="shared" si="68"/>
        <v>0</v>
      </c>
      <c r="K203" s="183">
        <f t="shared" si="68"/>
        <v>0</v>
      </c>
      <c r="L203" s="183">
        <f t="shared" si="68"/>
        <v>0</v>
      </c>
      <c r="M203" s="183">
        <f t="shared" si="68"/>
        <v>0</v>
      </c>
      <c r="N203" s="183">
        <f t="shared" si="68"/>
        <v>0</v>
      </c>
      <c r="O203" s="183">
        <f t="shared" si="68"/>
        <v>0</v>
      </c>
      <c r="P203" s="183">
        <f t="shared" si="68"/>
        <v>0</v>
      </c>
      <c r="Q203" s="183">
        <f t="shared" si="68"/>
        <v>0</v>
      </c>
      <c r="R203" s="183">
        <f t="shared" si="68"/>
        <v>0</v>
      </c>
      <c r="S203" s="183">
        <f t="shared" si="67"/>
        <v>0</v>
      </c>
      <c r="T203" s="183">
        <f t="shared" si="67"/>
        <v>0</v>
      </c>
      <c r="U203" s="183">
        <f t="shared" si="67"/>
        <v>0</v>
      </c>
      <c r="V203" s="183">
        <f t="shared" si="67"/>
        <v>0</v>
      </c>
      <c r="W203" s="183">
        <f t="shared" si="67"/>
        <v>0</v>
      </c>
      <c r="X203" s="183">
        <f t="shared" si="67"/>
        <v>0</v>
      </c>
      <c r="Y203" s="183">
        <f t="shared" si="67"/>
        <v>0</v>
      </c>
      <c r="Z203" s="183">
        <f t="shared" si="67"/>
        <v>0</v>
      </c>
      <c r="AA203" s="183">
        <f t="shared" si="67"/>
        <v>0</v>
      </c>
      <c r="AB203" s="183">
        <f t="shared" si="67"/>
        <v>0</v>
      </c>
      <c r="AC203" s="183">
        <f t="shared" si="67"/>
        <v>0</v>
      </c>
      <c r="AD203" s="183">
        <f t="shared" si="67"/>
        <v>0</v>
      </c>
      <c r="AE203" s="183">
        <f t="shared" si="67"/>
        <v>0</v>
      </c>
      <c r="AF203" s="196">
        <f t="shared" si="67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68"/>
        <v>0</v>
      </c>
      <c r="D204" s="183">
        <f t="shared" si="68"/>
        <v>0</v>
      </c>
      <c r="E204" s="183">
        <f t="shared" si="68"/>
        <v>0</v>
      </c>
      <c r="F204" s="183">
        <f t="shared" si="68"/>
        <v>0</v>
      </c>
      <c r="G204" s="183">
        <f t="shared" si="68"/>
        <v>0</v>
      </c>
      <c r="H204" s="183">
        <f t="shared" si="68"/>
        <v>0</v>
      </c>
      <c r="I204" s="183">
        <f t="shared" si="68"/>
        <v>0</v>
      </c>
      <c r="J204" s="183">
        <f t="shared" si="68"/>
        <v>0</v>
      </c>
      <c r="K204" s="183">
        <f t="shared" si="68"/>
        <v>0</v>
      </c>
      <c r="L204" s="183">
        <f t="shared" si="68"/>
        <v>0</v>
      </c>
      <c r="M204" s="183">
        <f t="shared" si="68"/>
        <v>0</v>
      </c>
      <c r="N204" s="183">
        <f t="shared" si="68"/>
        <v>0</v>
      </c>
      <c r="O204" s="183">
        <f t="shared" si="68"/>
        <v>0</v>
      </c>
      <c r="P204" s="183">
        <f t="shared" si="68"/>
        <v>0</v>
      </c>
      <c r="Q204" s="183">
        <f t="shared" si="68"/>
        <v>0</v>
      </c>
      <c r="R204" s="183">
        <f t="shared" si="68"/>
        <v>0</v>
      </c>
      <c r="S204" s="183">
        <f t="shared" si="67"/>
        <v>0</v>
      </c>
      <c r="T204" s="183">
        <f t="shared" si="67"/>
        <v>0</v>
      </c>
      <c r="U204" s="183">
        <f t="shared" si="67"/>
        <v>0</v>
      </c>
      <c r="V204" s="183">
        <f t="shared" si="67"/>
        <v>0</v>
      </c>
      <c r="W204" s="183">
        <f t="shared" si="67"/>
        <v>0</v>
      </c>
      <c r="X204" s="183">
        <f t="shared" si="67"/>
        <v>0</v>
      </c>
      <c r="Y204" s="183">
        <f t="shared" si="67"/>
        <v>0</v>
      </c>
      <c r="Z204" s="183">
        <f t="shared" si="67"/>
        <v>0</v>
      </c>
      <c r="AA204" s="183">
        <f t="shared" si="67"/>
        <v>0</v>
      </c>
      <c r="AB204" s="183">
        <f t="shared" si="67"/>
        <v>0</v>
      </c>
      <c r="AC204" s="183">
        <f t="shared" si="67"/>
        <v>0</v>
      </c>
      <c r="AD204" s="183">
        <f t="shared" si="67"/>
        <v>0</v>
      </c>
      <c r="AE204" s="183">
        <f t="shared" si="67"/>
        <v>0</v>
      </c>
      <c r="AF204" s="196">
        <f t="shared" si="67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68"/>
        <v>0</v>
      </c>
      <c r="D205" s="183">
        <f t="shared" si="68"/>
        <v>0</v>
      </c>
      <c r="E205" s="183">
        <f t="shared" si="68"/>
        <v>0</v>
      </c>
      <c r="F205" s="183">
        <f t="shared" si="68"/>
        <v>0</v>
      </c>
      <c r="G205" s="183">
        <f t="shared" si="68"/>
        <v>0</v>
      </c>
      <c r="H205" s="183">
        <f t="shared" si="68"/>
        <v>0</v>
      </c>
      <c r="I205" s="183">
        <f t="shared" si="68"/>
        <v>0</v>
      </c>
      <c r="J205" s="183">
        <f t="shared" si="68"/>
        <v>0</v>
      </c>
      <c r="K205" s="183">
        <f t="shared" si="68"/>
        <v>0</v>
      </c>
      <c r="L205" s="183">
        <f t="shared" si="68"/>
        <v>0</v>
      </c>
      <c r="M205" s="183">
        <f t="shared" si="68"/>
        <v>0</v>
      </c>
      <c r="N205" s="183">
        <f t="shared" si="68"/>
        <v>0</v>
      </c>
      <c r="O205" s="183">
        <f t="shared" si="68"/>
        <v>0</v>
      </c>
      <c r="P205" s="183">
        <f t="shared" si="68"/>
        <v>0</v>
      </c>
      <c r="Q205" s="183">
        <f t="shared" si="68"/>
        <v>0</v>
      </c>
      <c r="R205" s="183">
        <f t="shared" si="68"/>
        <v>0</v>
      </c>
      <c r="S205" s="183">
        <f t="shared" si="67"/>
        <v>0</v>
      </c>
      <c r="T205" s="183">
        <f t="shared" si="67"/>
        <v>0</v>
      </c>
      <c r="U205" s="183">
        <f t="shared" si="67"/>
        <v>0</v>
      </c>
      <c r="V205" s="183">
        <f t="shared" si="67"/>
        <v>0</v>
      </c>
      <c r="W205" s="183">
        <f t="shared" si="67"/>
        <v>0</v>
      </c>
      <c r="X205" s="183">
        <f t="shared" si="67"/>
        <v>0</v>
      </c>
      <c r="Y205" s="183">
        <f t="shared" si="67"/>
        <v>0</v>
      </c>
      <c r="Z205" s="183">
        <f t="shared" si="67"/>
        <v>0</v>
      </c>
      <c r="AA205" s="183">
        <f t="shared" si="67"/>
        <v>0</v>
      </c>
      <c r="AB205" s="183">
        <f t="shared" si="67"/>
        <v>0</v>
      </c>
      <c r="AC205" s="183">
        <f t="shared" si="67"/>
        <v>0</v>
      </c>
      <c r="AD205" s="183">
        <f t="shared" si="67"/>
        <v>0</v>
      </c>
      <c r="AE205" s="183">
        <f t="shared" si="67"/>
        <v>0</v>
      </c>
      <c r="AF205" s="196">
        <f t="shared" si="67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68"/>
        <v>0</v>
      </c>
      <c r="D206" s="183">
        <f t="shared" si="68"/>
        <v>0</v>
      </c>
      <c r="E206" s="183">
        <f t="shared" si="68"/>
        <v>0</v>
      </c>
      <c r="F206" s="183">
        <f t="shared" si="68"/>
        <v>0</v>
      </c>
      <c r="G206" s="183">
        <f t="shared" si="68"/>
        <v>0</v>
      </c>
      <c r="H206" s="183">
        <f t="shared" si="68"/>
        <v>0</v>
      </c>
      <c r="I206" s="183">
        <f t="shared" si="68"/>
        <v>0</v>
      </c>
      <c r="J206" s="183">
        <f t="shared" si="68"/>
        <v>0</v>
      </c>
      <c r="K206" s="183">
        <f t="shared" si="68"/>
        <v>0</v>
      </c>
      <c r="L206" s="183">
        <f t="shared" si="68"/>
        <v>0</v>
      </c>
      <c r="M206" s="183">
        <f t="shared" si="68"/>
        <v>0</v>
      </c>
      <c r="N206" s="183">
        <f t="shared" si="68"/>
        <v>0</v>
      </c>
      <c r="O206" s="183">
        <f t="shared" si="68"/>
        <v>0</v>
      </c>
      <c r="P206" s="183">
        <f t="shared" si="68"/>
        <v>0</v>
      </c>
      <c r="Q206" s="183">
        <f t="shared" si="68"/>
        <v>0</v>
      </c>
      <c r="R206" s="183">
        <f t="shared" si="68"/>
        <v>0</v>
      </c>
      <c r="S206" s="183">
        <f t="shared" si="67"/>
        <v>0</v>
      </c>
      <c r="T206" s="183">
        <f t="shared" si="67"/>
        <v>0</v>
      </c>
      <c r="U206" s="183">
        <f t="shared" si="67"/>
        <v>0</v>
      </c>
      <c r="V206" s="183">
        <f t="shared" si="67"/>
        <v>0</v>
      </c>
      <c r="W206" s="183">
        <f t="shared" si="67"/>
        <v>0</v>
      </c>
      <c r="X206" s="183">
        <f t="shared" si="67"/>
        <v>0</v>
      </c>
      <c r="Y206" s="183">
        <f t="shared" si="67"/>
        <v>0</v>
      </c>
      <c r="Z206" s="183">
        <f t="shared" si="67"/>
        <v>0</v>
      </c>
      <c r="AA206" s="183">
        <f t="shared" si="67"/>
        <v>0</v>
      </c>
      <c r="AB206" s="183">
        <f t="shared" si="67"/>
        <v>0</v>
      </c>
      <c r="AC206" s="183">
        <f t="shared" si="67"/>
        <v>0</v>
      </c>
      <c r="AD206" s="183">
        <f t="shared" si="67"/>
        <v>0</v>
      </c>
      <c r="AE206" s="183">
        <f t="shared" si="67"/>
        <v>0</v>
      </c>
      <c r="AF206" s="196">
        <f t="shared" si="67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68"/>
        <v>0</v>
      </c>
      <c r="D207" s="183">
        <f t="shared" si="68"/>
        <v>0</v>
      </c>
      <c r="E207" s="183">
        <f t="shared" si="68"/>
        <v>0</v>
      </c>
      <c r="F207" s="183">
        <f t="shared" si="68"/>
        <v>0</v>
      </c>
      <c r="G207" s="183">
        <f t="shared" si="68"/>
        <v>0</v>
      </c>
      <c r="H207" s="183">
        <f t="shared" si="68"/>
        <v>0</v>
      </c>
      <c r="I207" s="183">
        <f t="shared" si="68"/>
        <v>0</v>
      </c>
      <c r="J207" s="183">
        <f t="shared" si="68"/>
        <v>0</v>
      </c>
      <c r="K207" s="183">
        <f t="shared" si="68"/>
        <v>0</v>
      </c>
      <c r="L207" s="183">
        <f t="shared" si="68"/>
        <v>0</v>
      </c>
      <c r="M207" s="183">
        <f t="shared" si="68"/>
        <v>0</v>
      </c>
      <c r="N207" s="183">
        <f t="shared" si="68"/>
        <v>0</v>
      </c>
      <c r="O207" s="183">
        <f t="shared" si="68"/>
        <v>0</v>
      </c>
      <c r="P207" s="183">
        <f t="shared" si="68"/>
        <v>0</v>
      </c>
      <c r="Q207" s="183">
        <f t="shared" si="68"/>
        <v>0</v>
      </c>
      <c r="R207" s="183">
        <f t="shared" si="68"/>
        <v>0</v>
      </c>
      <c r="S207" s="183">
        <f t="shared" si="67"/>
        <v>0</v>
      </c>
      <c r="T207" s="183">
        <f t="shared" si="67"/>
        <v>0</v>
      </c>
      <c r="U207" s="183">
        <f t="shared" si="67"/>
        <v>0</v>
      </c>
      <c r="V207" s="183">
        <f t="shared" si="67"/>
        <v>0</v>
      </c>
      <c r="W207" s="183">
        <f t="shared" si="67"/>
        <v>0</v>
      </c>
      <c r="X207" s="183">
        <f t="shared" si="67"/>
        <v>0</v>
      </c>
      <c r="Y207" s="183">
        <f t="shared" si="67"/>
        <v>0</v>
      </c>
      <c r="Z207" s="183">
        <f t="shared" si="67"/>
        <v>0</v>
      </c>
      <c r="AA207" s="183">
        <f t="shared" si="67"/>
        <v>0</v>
      </c>
      <c r="AB207" s="183">
        <f t="shared" si="67"/>
        <v>0</v>
      </c>
      <c r="AC207" s="183">
        <f t="shared" si="67"/>
        <v>0</v>
      </c>
      <c r="AD207" s="183">
        <f t="shared" si="67"/>
        <v>0</v>
      </c>
      <c r="AE207" s="183">
        <f t="shared" si="67"/>
        <v>0</v>
      </c>
      <c r="AF207" s="196">
        <f t="shared" si="67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68"/>
        <v>0</v>
      </c>
      <c r="D208" s="183">
        <f t="shared" si="68"/>
        <v>0</v>
      </c>
      <c r="E208" s="183">
        <f t="shared" si="68"/>
        <v>0</v>
      </c>
      <c r="F208" s="183">
        <f t="shared" si="68"/>
        <v>0</v>
      </c>
      <c r="G208" s="183">
        <f t="shared" si="68"/>
        <v>0</v>
      </c>
      <c r="H208" s="183">
        <f t="shared" si="68"/>
        <v>0</v>
      </c>
      <c r="I208" s="183">
        <f t="shared" si="68"/>
        <v>0</v>
      </c>
      <c r="J208" s="183">
        <f t="shared" si="68"/>
        <v>0</v>
      </c>
      <c r="K208" s="183">
        <f t="shared" si="68"/>
        <v>0</v>
      </c>
      <c r="L208" s="183">
        <f t="shared" si="68"/>
        <v>0</v>
      </c>
      <c r="M208" s="183">
        <f t="shared" si="68"/>
        <v>0</v>
      </c>
      <c r="N208" s="183">
        <f t="shared" si="68"/>
        <v>0</v>
      </c>
      <c r="O208" s="183">
        <f t="shared" si="68"/>
        <v>0</v>
      </c>
      <c r="P208" s="183">
        <f t="shared" si="68"/>
        <v>0</v>
      </c>
      <c r="Q208" s="183">
        <f t="shared" si="68"/>
        <v>0</v>
      </c>
      <c r="R208" s="183">
        <f t="shared" si="68"/>
        <v>0</v>
      </c>
      <c r="S208" s="183">
        <f t="shared" si="67"/>
        <v>0</v>
      </c>
      <c r="T208" s="183">
        <f t="shared" si="67"/>
        <v>0</v>
      </c>
      <c r="U208" s="183">
        <f t="shared" si="67"/>
        <v>0</v>
      </c>
      <c r="V208" s="183">
        <f t="shared" si="67"/>
        <v>0</v>
      </c>
      <c r="W208" s="183">
        <f t="shared" si="67"/>
        <v>0</v>
      </c>
      <c r="X208" s="183">
        <f t="shared" si="67"/>
        <v>0</v>
      </c>
      <c r="Y208" s="183">
        <f t="shared" si="67"/>
        <v>0</v>
      </c>
      <c r="Z208" s="183">
        <f t="shared" si="67"/>
        <v>0</v>
      </c>
      <c r="AA208" s="183">
        <f t="shared" si="67"/>
        <v>0</v>
      </c>
      <c r="AB208" s="183">
        <f t="shared" si="67"/>
        <v>0</v>
      </c>
      <c r="AC208" s="183">
        <f t="shared" si="67"/>
        <v>0</v>
      </c>
      <c r="AD208" s="183">
        <f t="shared" si="67"/>
        <v>0</v>
      </c>
      <c r="AE208" s="183">
        <f t="shared" si="67"/>
        <v>0</v>
      </c>
      <c r="AF208" s="196">
        <f t="shared" si="67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68"/>
        <v>0</v>
      </c>
      <c r="D209" s="183">
        <f t="shared" si="68"/>
        <v>0</v>
      </c>
      <c r="E209" s="183">
        <f t="shared" si="68"/>
        <v>0</v>
      </c>
      <c r="F209" s="183">
        <f t="shared" si="68"/>
        <v>0</v>
      </c>
      <c r="G209" s="183">
        <f t="shared" si="68"/>
        <v>0</v>
      </c>
      <c r="H209" s="183">
        <f t="shared" si="68"/>
        <v>0</v>
      </c>
      <c r="I209" s="183">
        <f t="shared" si="68"/>
        <v>0</v>
      </c>
      <c r="J209" s="183">
        <f t="shared" si="68"/>
        <v>0</v>
      </c>
      <c r="K209" s="183">
        <f t="shared" si="68"/>
        <v>0</v>
      </c>
      <c r="L209" s="183">
        <f t="shared" si="68"/>
        <v>0</v>
      </c>
      <c r="M209" s="183">
        <f t="shared" si="68"/>
        <v>0</v>
      </c>
      <c r="N209" s="183">
        <f t="shared" si="68"/>
        <v>0</v>
      </c>
      <c r="O209" s="183">
        <f t="shared" si="68"/>
        <v>0</v>
      </c>
      <c r="P209" s="183">
        <f t="shared" si="68"/>
        <v>0</v>
      </c>
      <c r="Q209" s="183">
        <f t="shared" si="68"/>
        <v>0</v>
      </c>
      <c r="R209" s="183">
        <f t="shared" si="68"/>
        <v>0</v>
      </c>
      <c r="S209" s="183">
        <f t="shared" si="67"/>
        <v>0</v>
      </c>
      <c r="T209" s="183">
        <f t="shared" si="67"/>
        <v>0</v>
      </c>
      <c r="U209" s="183">
        <f t="shared" si="67"/>
        <v>0</v>
      </c>
      <c r="V209" s="183">
        <f t="shared" si="67"/>
        <v>0</v>
      </c>
      <c r="W209" s="183">
        <f t="shared" si="67"/>
        <v>0</v>
      </c>
      <c r="X209" s="183">
        <f t="shared" si="67"/>
        <v>0</v>
      </c>
      <c r="Y209" s="183">
        <f t="shared" si="67"/>
        <v>0</v>
      </c>
      <c r="Z209" s="183">
        <f t="shared" si="67"/>
        <v>0</v>
      </c>
      <c r="AA209" s="183">
        <f t="shared" si="67"/>
        <v>0</v>
      </c>
      <c r="AB209" s="183">
        <f t="shared" si="67"/>
        <v>0</v>
      </c>
      <c r="AC209" s="183">
        <f t="shared" si="67"/>
        <v>0</v>
      </c>
      <c r="AD209" s="183">
        <f t="shared" si="67"/>
        <v>0</v>
      </c>
      <c r="AE209" s="183">
        <f t="shared" si="67"/>
        <v>0</v>
      </c>
      <c r="AF209" s="196">
        <f t="shared" si="67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68"/>
        <v>0</v>
      </c>
      <c r="D210" s="183">
        <f t="shared" si="68"/>
        <v>0</v>
      </c>
      <c r="E210" s="183">
        <f t="shared" si="68"/>
        <v>0</v>
      </c>
      <c r="F210" s="183">
        <f t="shared" si="68"/>
        <v>0</v>
      </c>
      <c r="G210" s="183">
        <f t="shared" si="68"/>
        <v>0</v>
      </c>
      <c r="H210" s="183">
        <f t="shared" si="68"/>
        <v>0</v>
      </c>
      <c r="I210" s="183">
        <f t="shared" si="68"/>
        <v>0</v>
      </c>
      <c r="J210" s="183">
        <f t="shared" si="68"/>
        <v>0</v>
      </c>
      <c r="K210" s="183">
        <f t="shared" si="68"/>
        <v>0</v>
      </c>
      <c r="L210" s="183">
        <f t="shared" si="68"/>
        <v>0</v>
      </c>
      <c r="M210" s="183">
        <f t="shared" si="68"/>
        <v>0</v>
      </c>
      <c r="N210" s="183">
        <f t="shared" si="68"/>
        <v>0</v>
      </c>
      <c r="O210" s="183">
        <f t="shared" si="68"/>
        <v>0</v>
      </c>
      <c r="P210" s="183">
        <f t="shared" si="68"/>
        <v>0</v>
      </c>
      <c r="Q210" s="183">
        <f t="shared" si="68"/>
        <v>0</v>
      </c>
      <c r="R210" s="183">
        <f t="shared" si="68"/>
        <v>0</v>
      </c>
      <c r="S210" s="183">
        <f t="shared" si="67"/>
        <v>0</v>
      </c>
      <c r="T210" s="183">
        <f t="shared" si="67"/>
        <v>0</v>
      </c>
      <c r="U210" s="183">
        <f t="shared" si="67"/>
        <v>0</v>
      </c>
      <c r="V210" s="183">
        <f t="shared" si="67"/>
        <v>0</v>
      </c>
      <c r="W210" s="183">
        <f t="shared" si="67"/>
        <v>0</v>
      </c>
      <c r="X210" s="183">
        <f t="shared" si="67"/>
        <v>0</v>
      </c>
      <c r="Y210" s="183">
        <f t="shared" si="67"/>
        <v>0</v>
      </c>
      <c r="Z210" s="183">
        <f t="shared" si="67"/>
        <v>0</v>
      </c>
      <c r="AA210" s="183">
        <f t="shared" si="67"/>
        <v>0</v>
      </c>
      <c r="AB210" s="183">
        <f t="shared" si="67"/>
        <v>0</v>
      </c>
      <c r="AC210" s="183">
        <f t="shared" si="67"/>
        <v>0</v>
      </c>
      <c r="AD210" s="183">
        <f t="shared" si="67"/>
        <v>0</v>
      </c>
      <c r="AE210" s="183">
        <f t="shared" si="67"/>
        <v>0</v>
      </c>
      <c r="AF210" s="196">
        <f t="shared" si="67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68"/>
        <v>0</v>
      </c>
      <c r="D211" s="183">
        <f t="shared" si="68"/>
        <v>0</v>
      </c>
      <c r="E211" s="183">
        <f t="shared" si="68"/>
        <v>0</v>
      </c>
      <c r="F211" s="183">
        <f t="shared" si="68"/>
        <v>0</v>
      </c>
      <c r="G211" s="183">
        <f t="shared" si="68"/>
        <v>0</v>
      </c>
      <c r="H211" s="183">
        <f t="shared" si="68"/>
        <v>0</v>
      </c>
      <c r="I211" s="183">
        <f t="shared" si="68"/>
        <v>0</v>
      </c>
      <c r="J211" s="183">
        <f t="shared" si="68"/>
        <v>0</v>
      </c>
      <c r="K211" s="183">
        <f t="shared" si="68"/>
        <v>0</v>
      </c>
      <c r="L211" s="183">
        <f t="shared" si="68"/>
        <v>0</v>
      </c>
      <c r="M211" s="183">
        <f t="shared" si="68"/>
        <v>0</v>
      </c>
      <c r="N211" s="183">
        <f t="shared" si="68"/>
        <v>0</v>
      </c>
      <c r="O211" s="183">
        <f t="shared" si="68"/>
        <v>0</v>
      </c>
      <c r="P211" s="183">
        <f t="shared" si="68"/>
        <v>0</v>
      </c>
      <c r="Q211" s="183">
        <f t="shared" si="68"/>
        <v>0</v>
      </c>
      <c r="R211" s="183">
        <f t="shared" ref="C211:R226" si="69">Q211</f>
        <v>0</v>
      </c>
      <c r="S211" s="183">
        <f t="shared" si="67"/>
        <v>0</v>
      </c>
      <c r="T211" s="183">
        <f t="shared" si="67"/>
        <v>0</v>
      </c>
      <c r="U211" s="183">
        <f t="shared" si="67"/>
        <v>0</v>
      </c>
      <c r="V211" s="183">
        <f t="shared" si="67"/>
        <v>0</v>
      </c>
      <c r="W211" s="183">
        <f t="shared" si="67"/>
        <v>0</v>
      </c>
      <c r="X211" s="183">
        <f t="shared" si="67"/>
        <v>0</v>
      </c>
      <c r="Y211" s="183">
        <f t="shared" si="67"/>
        <v>0</v>
      </c>
      <c r="Z211" s="183">
        <f t="shared" si="67"/>
        <v>0</v>
      </c>
      <c r="AA211" s="183">
        <f t="shared" si="67"/>
        <v>0</v>
      </c>
      <c r="AB211" s="183">
        <f t="shared" si="67"/>
        <v>0</v>
      </c>
      <c r="AC211" s="183">
        <f t="shared" si="67"/>
        <v>0</v>
      </c>
      <c r="AD211" s="183">
        <f t="shared" si="67"/>
        <v>0</v>
      </c>
      <c r="AE211" s="183">
        <f t="shared" si="67"/>
        <v>0</v>
      </c>
      <c r="AF211" s="196">
        <f t="shared" si="67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69"/>
        <v>0</v>
      </c>
      <c r="D212" s="183">
        <f t="shared" si="69"/>
        <v>0</v>
      </c>
      <c r="E212" s="183">
        <f t="shared" si="69"/>
        <v>0</v>
      </c>
      <c r="F212" s="183">
        <f t="shared" si="69"/>
        <v>0</v>
      </c>
      <c r="G212" s="183">
        <f t="shared" si="69"/>
        <v>0</v>
      </c>
      <c r="H212" s="183">
        <f t="shared" si="69"/>
        <v>0</v>
      </c>
      <c r="I212" s="183">
        <f t="shared" si="69"/>
        <v>0</v>
      </c>
      <c r="J212" s="183">
        <f t="shared" si="69"/>
        <v>0</v>
      </c>
      <c r="K212" s="183">
        <f t="shared" si="69"/>
        <v>0</v>
      </c>
      <c r="L212" s="183">
        <f t="shared" si="69"/>
        <v>0</v>
      </c>
      <c r="M212" s="183">
        <f t="shared" si="69"/>
        <v>0</v>
      </c>
      <c r="N212" s="183">
        <f t="shared" si="69"/>
        <v>0</v>
      </c>
      <c r="O212" s="183">
        <f t="shared" si="69"/>
        <v>0</v>
      </c>
      <c r="P212" s="183">
        <f t="shared" si="69"/>
        <v>0</v>
      </c>
      <c r="Q212" s="183">
        <f t="shared" si="69"/>
        <v>0</v>
      </c>
      <c r="R212" s="183">
        <f t="shared" si="69"/>
        <v>0</v>
      </c>
      <c r="S212" s="183">
        <f t="shared" si="67"/>
        <v>0</v>
      </c>
      <c r="T212" s="183">
        <f t="shared" si="67"/>
        <v>0</v>
      </c>
      <c r="U212" s="183">
        <f t="shared" si="67"/>
        <v>0</v>
      </c>
      <c r="V212" s="183">
        <f t="shared" si="67"/>
        <v>0</v>
      </c>
      <c r="W212" s="183">
        <f t="shared" si="67"/>
        <v>0</v>
      </c>
      <c r="X212" s="183">
        <f t="shared" si="67"/>
        <v>0</v>
      </c>
      <c r="Y212" s="183">
        <f t="shared" si="67"/>
        <v>0</v>
      </c>
      <c r="Z212" s="183">
        <f t="shared" si="67"/>
        <v>0</v>
      </c>
      <c r="AA212" s="183">
        <f t="shared" si="67"/>
        <v>0</v>
      </c>
      <c r="AB212" s="183">
        <f t="shared" si="67"/>
        <v>0</v>
      </c>
      <c r="AC212" s="183">
        <f t="shared" si="67"/>
        <v>0</v>
      </c>
      <c r="AD212" s="183">
        <f t="shared" si="67"/>
        <v>0</v>
      </c>
      <c r="AE212" s="183">
        <f t="shared" si="67"/>
        <v>0</v>
      </c>
      <c r="AF212" s="196">
        <f t="shared" si="67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69"/>
        <v>0</v>
      </c>
      <c r="D213" s="183">
        <f t="shared" si="69"/>
        <v>0</v>
      </c>
      <c r="E213" s="183">
        <f t="shared" si="69"/>
        <v>0</v>
      </c>
      <c r="F213" s="183">
        <f t="shared" si="69"/>
        <v>0</v>
      </c>
      <c r="G213" s="183">
        <f t="shared" si="69"/>
        <v>0</v>
      </c>
      <c r="H213" s="183">
        <f t="shared" si="69"/>
        <v>0</v>
      </c>
      <c r="I213" s="183">
        <f t="shared" si="69"/>
        <v>0</v>
      </c>
      <c r="J213" s="183">
        <f t="shared" si="69"/>
        <v>0</v>
      </c>
      <c r="K213" s="183">
        <f t="shared" si="69"/>
        <v>0</v>
      </c>
      <c r="L213" s="183">
        <f t="shared" si="69"/>
        <v>0</v>
      </c>
      <c r="M213" s="183">
        <f t="shared" si="69"/>
        <v>0</v>
      </c>
      <c r="N213" s="183">
        <f t="shared" si="69"/>
        <v>0</v>
      </c>
      <c r="O213" s="183">
        <f t="shared" si="69"/>
        <v>0</v>
      </c>
      <c r="P213" s="183">
        <f t="shared" si="69"/>
        <v>0</v>
      </c>
      <c r="Q213" s="183">
        <f t="shared" si="69"/>
        <v>0</v>
      </c>
      <c r="R213" s="183">
        <f t="shared" si="69"/>
        <v>0</v>
      </c>
      <c r="S213" s="183">
        <f t="shared" si="67"/>
        <v>0</v>
      </c>
      <c r="T213" s="183">
        <f t="shared" si="67"/>
        <v>0</v>
      </c>
      <c r="U213" s="183">
        <f t="shared" si="67"/>
        <v>0</v>
      </c>
      <c r="V213" s="183">
        <f t="shared" si="67"/>
        <v>0</v>
      </c>
      <c r="W213" s="183">
        <f t="shared" ref="W213:AF238" si="70">V213</f>
        <v>0</v>
      </c>
      <c r="X213" s="183">
        <f t="shared" si="70"/>
        <v>0</v>
      </c>
      <c r="Y213" s="183">
        <f t="shared" si="70"/>
        <v>0</v>
      </c>
      <c r="Z213" s="183">
        <f t="shared" si="70"/>
        <v>0</v>
      </c>
      <c r="AA213" s="183">
        <f t="shared" si="70"/>
        <v>0</v>
      </c>
      <c r="AB213" s="183">
        <f t="shared" si="70"/>
        <v>0</v>
      </c>
      <c r="AC213" s="183">
        <f t="shared" si="70"/>
        <v>0</v>
      </c>
      <c r="AD213" s="183">
        <f t="shared" si="70"/>
        <v>0</v>
      </c>
      <c r="AE213" s="183">
        <f t="shared" si="70"/>
        <v>0</v>
      </c>
      <c r="AF213" s="196">
        <f t="shared" si="70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69"/>
        <v>0</v>
      </c>
      <c r="D214" s="183">
        <f t="shared" si="69"/>
        <v>0</v>
      </c>
      <c r="E214" s="183">
        <f t="shared" si="69"/>
        <v>0</v>
      </c>
      <c r="F214" s="183">
        <f t="shared" si="69"/>
        <v>0</v>
      </c>
      <c r="G214" s="183">
        <f t="shared" si="69"/>
        <v>0</v>
      </c>
      <c r="H214" s="183">
        <f t="shared" si="69"/>
        <v>0</v>
      </c>
      <c r="I214" s="183">
        <f t="shared" si="69"/>
        <v>0</v>
      </c>
      <c r="J214" s="183">
        <f t="shared" si="69"/>
        <v>0</v>
      </c>
      <c r="K214" s="183">
        <f t="shared" si="69"/>
        <v>0</v>
      </c>
      <c r="L214" s="183">
        <f t="shared" si="69"/>
        <v>0</v>
      </c>
      <c r="M214" s="183">
        <f t="shared" si="69"/>
        <v>0</v>
      </c>
      <c r="N214" s="183">
        <f t="shared" si="69"/>
        <v>0</v>
      </c>
      <c r="O214" s="183">
        <f t="shared" si="69"/>
        <v>0</v>
      </c>
      <c r="P214" s="183">
        <f t="shared" si="69"/>
        <v>0</v>
      </c>
      <c r="Q214" s="183">
        <f t="shared" si="69"/>
        <v>0</v>
      </c>
      <c r="R214" s="183">
        <f t="shared" si="69"/>
        <v>0</v>
      </c>
      <c r="S214" s="183">
        <f t="shared" ref="S214:AF239" si="71">R214</f>
        <v>0</v>
      </c>
      <c r="T214" s="183">
        <f t="shared" si="71"/>
        <v>0</v>
      </c>
      <c r="U214" s="183">
        <f t="shared" si="71"/>
        <v>0</v>
      </c>
      <c r="V214" s="183">
        <f t="shared" si="71"/>
        <v>0</v>
      </c>
      <c r="W214" s="183">
        <f t="shared" si="70"/>
        <v>0</v>
      </c>
      <c r="X214" s="183">
        <f t="shared" si="70"/>
        <v>0</v>
      </c>
      <c r="Y214" s="183">
        <f t="shared" si="70"/>
        <v>0</v>
      </c>
      <c r="Z214" s="183">
        <f t="shared" si="70"/>
        <v>0</v>
      </c>
      <c r="AA214" s="183">
        <f t="shared" si="70"/>
        <v>0</v>
      </c>
      <c r="AB214" s="183">
        <f t="shared" si="70"/>
        <v>0</v>
      </c>
      <c r="AC214" s="183">
        <f t="shared" si="70"/>
        <v>0</v>
      </c>
      <c r="AD214" s="183">
        <f t="shared" si="70"/>
        <v>0</v>
      </c>
      <c r="AE214" s="183">
        <f t="shared" si="70"/>
        <v>0</v>
      </c>
      <c r="AF214" s="196">
        <f t="shared" si="70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69"/>
        <v>0</v>
      </c>
      <c r="D215" s="183">
        <f t="shared" si="69"/>
        <v>0</v>
      </c>
      <c r="E215" s="183">
        <f t="shared" si="69"/>
        <v>0</v>
      </c>
      <c r="F215" s="183">
        <f t="shared" si="69"/>
        <v>0</v>
      </c>
      <c r="G215" s="183">
        <f t="shared" si="69"/>
        <v>0</v>
      </c>
      <c r="H215" s="183">
        <f t="shared" si="69"/>
        <v>0</v>
      </c>
      <c r="I215" s="183">
        <f t="shared" si="69"/>
        <v>0</v>
      </c>
      <c r="J215" s="183">
        <f t="shared" si="69"/>
        <v>0</v>
      </c>
      <c r="K215" s="183">
        <f t="shared" si="69"/>
        <v>0</v>
      </c>
      <c r="L215" s="183">
        <f t="shared" si="69"/>
        <v>0</v>
      </c>
      <c r="M215" s="183">
        <f t="shared" si="69"/>
        <v>0</v>
      </c>
      <c r="N215" s="183">
        <f t="shared" si="69"/>
        <v>0</v>
      </c>
      <c r="O215" s="183">
        <f t="shared" si="69"/>
        <v>0</v>
      </c>
      <c r="P215" s="183">
        <f t="shared" si="69"/>
        <v>0</v>
      </c>
      <c r="Q215" s="183">
        <f t="shared" si="69"/>
        <v>0</v>
      </c>
      <c r="R215" s="183">
        <f t="shared" si="69"/>
        <v>0</v>
      </c>
      <c r="S215" s="183">
        <f t="shared" si="71"/>
        <v>0</v>
      </c>
      <c r="T215" s="183">
        <f t="shared" si="71"/>
        <v>0</v>
      </c>
      <c r="U215" s="183">
        <f t="shared" si="71"/>
        <v>0</v>
      </c>
      <c r="V215" s="183">
        <f t="shared" si="71"/>
        <v>0</v>
      </c>
      <c r="W215" s="183">
        <f t="shared" si="70"/>
        <v>0</v>
      </c>
      <c r="X215" s="183">
        <f t="shared" si="70"/>
        <v>0</v>
      </c>
      <c r="Y215" s="183">
        <f t="shared" si="70"/>
        <v>0</v>
      </c>
      <c r="Z215" s="183">
        <f t="shared" si="70"/>
        <v>0</v>
      </c>
      <c r="AA215" s="183">
        <f t="shared" si="70"/>
        <v>0</v>
      </c>
      <c r="AB215" s="183">
        <f t="shared" si="70"/>
        <v>0</v>
      </c>
      <c r="AC215" s="183">
        <f t="shared" si="70"/>
        <v>0</v>
      </c>
      <c r="AD215" s="183">
        <f t="shared" si="70"/>
        <v>0</v>
      </c>
      <c r="AE215" s="183">
        <f t="shared" si="70"/>
        <v>0</v>
      </c>
      <c r="AF215" s="196">
        <f t="shared" si="70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69"/>
        <v>0</v>
      </c>
      <c r="D216" s="183">
        <f t="shared" si="69"/>
        <v>0</v>
      </c>
      <c r="E216" s="183">
        <f t="shared" si="69"/>
        <v>0</v>
      </c>
      <c r="F216" s="183">
        <f t="shared" si="69"/>
        <v>0</v>
      </c>
      <c r="G216" s="183">
        <f t="shared" si="69"/>
        <v>0</v>
      </c>
      <c r="H216" s="183">
        <f t="shared" si="69"/>
        <v>0</v>
      </c>
      <c r="I216" s="183">
        <f t="shared" si="69"/>
        <v>0</v>
      </c>
      <c r="J216" s="183">
        <f t="shared" si="69"/>
        <v>0</v>
      </c>
      <c r="K216" s="183">
        <f t="shared" si="69"/>
        <v>0</v>
      </c>
      <c r="L216" s="183">
        <f t="shared" si="69"/>
        <v>0</v>
      </c>
      <c r="M216" s="183">
        <f t="shared" si="69"/>
        <v>0</v>
      </c>
      <c r="N216" s="183">
        <f t="shared" si="69"/>
        <v>0</v>
      </c>
      <c r="O216" s="183">
        <f t="shared" si="69"/>
        <v>0</v>
      </c>
      <c r="P216" s="183">
        <f t="shared" si="69"/>
        <v>0</v>
      </c>
      <c r="Q216" s="183">
        <f t="shared" si="69"/>
        <v>0</v>
      </c>
      <c r="R216" s="183">
        <f t="shared" si="69"/>
        <v>0</v>
      </c>
      <c r="S216" s="183">
        <f t="shared" si="71"/>
        <v>0</v>
      </c>
      <c r="T216" s="183">
        <f t="shared" si="71"/>
        <v>0</v>
      </c>
      <c r="U216" s="183">
        <f t="shared" si="71"/>
        <v>0</v>
      </c>
      <c r="V216" s="183">
        <f t="shared" si="71"/>
        <v>0</v>
      </c>
      <c r="W216" s="183">
        <f t="shared" si="70"/>
        <v>0</v>
      </c>
      <c r="X216" s="183">
        <f t="shared" si="70"/>
        <v>0</v>
      </c>
      <c r="Y216" s="183">
        <f t="shared" si="70"/>
        <v>0</v>
      </c>
      <c r="Z216" s="183">
        <f t="shared" si="70"/>
        <v>0</v>
      </c>
      <c r="AA216" s="183">
        <f t="shared" si="70"/>
        <v>0</v>
      </c>
      <c r="AB216" s="183">
        <f t="shared" si="70"/>
        <v>0</v>
      </c>
      <c r="AC216" s="183">
        <f t="shared" si="70"/>
        <v>0</v>
      </c>
      <c r="AD216" s="183">
        <f t="shared" si="70"/>
        <v>0</v>
      </c>
      <c r="AE216" s="183">
        <f t="shared" si="70"/>
        <v>0</v>
      </c>
      <c r="AF216" s="196">
        <f t="shared" si="70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69"/>
        <v>0</v>
      </c>
      <c r="D217" s="183">
        <f t="shared" si="69"/>
        <v>0</v>
      </c>
      <c r="E217" s="183">
        <f t="shared" si="69"/>
        <v>0</v>
      </c>
      <c r="F217" s="183">
        <f t="shared" si="69"/>
        <v>0</v>
      </c>
      <c r="G217" s="183">
        <f t="shared" si="69"/>
        <v>0</v>
      </c>
      <c r="H217" s="183">
        <f t="shared" si="69"/>
        <v>0</v>
      </c>
      <c r="I217" s="183">
        <f t="shared" si="69"/>
        <v>0</v>
      </c>
      <c r="J217" s="183">
        <f t="shared" si="69"/>
        <v>0</v>
      </c>
      <c r="K217" s="183">
        <f t="shared" si="69"/>
        <v>0</v>
      </c>
      <c r="L217" s="183">
        <f t="shared" si="69"/>
        <v>0</v>
      </c>
      <c r="M217" s="183">
        <f t="shared" si="69"/>
        <v>0</v>
      </c>
      <c r="N217" s="183">
        <f t="shared" si="69"/>
        <v>0</v>
      </c>
      <c r="O217" s="183">
        <f t="shared" si="69"/>
        <v>0</v>
      </c>
      <c r="P217" s="183">
        <f t="shared" si="69"/>
        <v>0</v>
      </c>
      <c r="Q217" s="183">
        <f t="shared" si="69"/>
        <v>0</v>
      </c>
      <c r="R217" s="183">
        <f t="shared" si="69"/>
        <v>0</v>
      </c>
      <c r="S217" s="183">
        <f t="shared" si="71"/>
        <v>0</v>
      </c>
      <c r="T217" s="183">
        <f t="shared" si="71"/>
        <v>0</v>
      </c>
      <c r="U217" s="183">
        <f t="shared" si="71"/>
        <v>0</v>
      </c>
      <c r="V217" s="183">
        <f t="shared" si="71"/>
        <v>0</v>
      </c>
      <c r="W217" s="183">
        <f t="shared" si="70"/>
        <v>0</v>
      </c>
      <c r="X217" s="183">
        <f t="shared" si="70"/>
        <v>0</v>
      </c>
      <c r="Y217" s="183">
        <f t="shared" si="70"/>
        <v>0</v>
      </c>
      <c r="Z217" s="183">
        <f t="shared" si="70"/>
        <v>0</v>
      </c>
      <c r="AA217" s="183">
        <f t="shared" si="70"/>
        <v>0</v>
      </c>
      <c r="AB217" s="183">
        <f t="shared" si="70"/>
        <v>0</v>
      </c>
      <c r="AC217" s="183">
        <f t="shared" si="70"/>
        <v>0</v>
      </c>
      <c r="AD217" s="183">
        <f t="shared" si="70"/>
        <v>0</v>
      </c>
      <c r="AE217" s="183">
        <f t="shared" si="70"/>
        <v>0</v>
      </c>
      <c r="AF217" s="196">
        <f t="shared" si="70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69"/>
        <v>0</v>
      </c>
      <c r="D218" s="183">
        <f t="shared" si="69"/>
        <v>0</v>
      </c>
      <c r="E218" s="183">
        <f t="shared" si="69"/>
        <v>0</v>
      </c>
      <c r="F218" s="183">
        <f t="shared" si="69"/>
        <v>0</v>
      </c>
      <c r="G218" s="183">
        <f t="shared" si="69"/>
        <v>0</v>
      </c>
      <c r="H218" s="183">
        <f t="shared" si="69"/>
        <v>0</v>
      </c>
      <c r="I218" s="183">
        <f t="shared" si="69"/>
        <v>0</v>
      </c>
      <c r="J218" s="183">
        <f t="shared" si="69"/>
        <v>0</v>
      </c>
      <c r="K218" s="183">
        <f t="shared" si="69"/>
        <v>0</v>
      </c>
      <c r="L218" s="183">
        <f t="shared" si="69"/>
        <v>0</v>
      </c>
      <c r="M218" s="183">
        <f t="shared" si="69"/>
        <v>0</v>
      </c>
      <c r="N218" s="183">
        <f t="shared" si="69"/>
        <v>0</v>
      </c>
      <c r="O218" s="183">
        <f t="shared" si="69"/>
        <v>0</v>
      </c>
      <c r="P218" s="183">
        <f t="shared" si="69"/>
        <v>0</v>
      </c>
      <c r="Q218" s="183">
        <f t="shared" si="69"/>
        <v>0</v>
      </c>
      <c r="R218" s="183">
        <f t="shared" si="69"/>
        <v>0</v>
      </c>
      <c r="S218" s="183">
        <f t="shared" si="71"/>
        <v>0</v>
      </c>
      <c r="T218" s="183">
        <f t="shared" si="71"/>
        <v>0</v>
      </c>
      <c r="U218" s="183">
        <f t="shared" si="71"/>
        <v>0</v>
      </c>
      <c r="V218" s="183">
        <f t="shared" si="71"/>
        <v>0</v>
      </c>
      <c r="W218" s="183">
        <f t="shared" si="70"/>
        <v>0</v>
      </c>
      <c r="X218" s="183">
        <f t="shared" si="70"/>
        <v>0</v>
      </c>
      <c r="Y218" s="183">
        <f t="shared" si="70"/>
        <v>0</v>
      </c>
      <c r="Z218" s="183">
        <f t="shared" si="70"/>
        <v>0</v>
      </c>
      <c r="AA218" s="183">
        <f t="shared" si="70"/>
        <v>0</v>
      </c>
      <c r="AB218" s="183">
        <f t="shared" si="70"/>
        <v>0</v>
      </c>
      <c r="AC218" s="183">
        <f t="shared" si="70"/>
        <v>0</v>
      </c>
      <c r="AD218" s="183">
        <f t="shared" si="70"/>
        <v>0</v>
      </c>
      <c r="AE218" s="183">
        <f t="shared" si="70"/>
        <v>0</v>
      </c>
      <c r="AF218" s="196">
        <f t="shared" si="70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69"/>
        <v>0</v>
      </c>
      <c r="D219" s="183">
        <f t="shared" si="69"/>
        <v>0</v>
      </c>
      <c r="E219" s="183">
        <f t="shared" si="69"/>
        <v>0</v>
      </c>
      <c r="F219" s="183">
        <f t="shared" si="69"/>
        <v>0</v>
      </c>
      <c r="G219" s="183">
        <f t="shared" si="69"/>
        <v>0</v>
      </c>
      <c r="H219" s="183">
        <f t="shared" si="69"/>
        <v>0</v>
      </c>
      <c r="I219" s="183">
        <f t="shared" si="69"/>
        <v>0</v>
      </c>
      <c r="J219" s="183">
        <f t="shared" si="69"/>
        <v>0</v>
      </c>
      <c r="K219" s="183">
        <f t="shared" si="69"/>
        <v>0</v>
      </c>
      <c r="L219" s="183">
        <f t="shared" si="69"/>
        <v>0</v>
      </c>
      <c r="M219" s="183">
        <f t="shared" si="69"/>
        <v>0</v>
      </c>
      <c r="N219" s="183">
        <f t="shared" si="69"/>
        <v>0</v>
      </c>
      <c r="O219" s="183">
        <f t="shared" si="69"/>
        <v>0</v>
      </c>
      <c r="P219" s="183">
        <f t="shared" si="69"/>
        <v>0</v>
      </c>
      <c r="Q219" s="183">
        <f t="shared" si="69"/>
        <v>0</v>
      </c>
      <c r="R219" s="183">
        <f t="shared" si="69"/>
        <v>0</v>
      </c>
      <c r="S219" s="183">
        <f t="shared" si="71"/>
        <v>0</v>
      </c>
      <c r="T219" s="183">
        <f t="shared" si="71"/>
        <v>0</v>
      </c>
      <c r="U219" s="183">
        <f t="shared" si="71"/>
        <v>0</v>
      </c>
      <c r="V219" s="183">
        <f t="shared" si="71"/>
        <v>0</v>
      </c>
      <c r="W219" s="183">
        <f t="shared" si="70"/>
        <v>0</v>
      </c>
      <c r="X219" s="183">
        <f t="shared" si="70"/>
        <v>0</v>
      </c>
      <c r="Y219" s="183">
        <f t="shared" si="70"/>
        <v>0</v>
      </c>
      <c r="Z219" s="183">
        <f t="shared" si="70"/>
        <v>0</v>
      </c>
      <c r="AA219" s="183">
        <f t="shared" si="70"/>
        <v>0</v>
      </c>
      <c r="AB219" s="183">
        <f t="shared" si="70"/>
        <v>0</v>
      </c>
      <c r="AC219" s="183">
        <f t="shared" si="70"/>
        <v>0</v>
      </c>
      <c r="AD219" s="183">
        <f t="shared" si="70"/>
        <v>0</v>
      </c>
      <c r="AE219" s="183">
        <f t="shared" si="70"/>
        <v>0</v>
      </c>
      <c r="AF219" s="196">
        <f t="shared" si="70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69"/>
        <v>0</v>
      </c>
      <c r="D220" s="183">
        <f t="shared" si="69"/>
        <v>0</v>
      </c>
      <c r="E220" s="183">
        <f t="shared" si="69"/>
        <v>0</v>
      </c>
      <c r="F220" s="183">
        <f t="shared" si="69"/>
        <v>0</v>
      </c>
      <c r="G220" s="183">
        <f t="shared" si="69"/>
        <v>0</v>
      </c>
      <c r="H220" s="183">
        <f t="shared" si="69"/>
        <v>0</v>
      </c>
      <c r="I220" s="183">
        <f t="shared" si="69"/>
        <v>0</v>
      </c>
      <c r="J220" s="183">
        <f t="shared" si="69"/>
        <v>0</v>
      </c>
      <c r="K220" s="183">
        <f t="shared" si="69"/>
        <v>0</v>
      </c>
      <c r="L220" s="183">
        <f t="shared" si="69"/>
        <v>0</v>
      </c>
      <c r="M220" s="183">
        <f t="shared" si="69"/>
        <v>0</v>
      </c>
      <c r="N220" s="183">
        <f t="shared" si="69"/>
        <v>0</v>
      </c>
      <c r="O220" s="183">
        <f t="shared" si="69"/>
        <v>0</v>
      </c>
      <c r="P220" s="183">
        <f t="shared" si="69"/>
        <v>0</v>
      </c>
      <c r="Q220" s="183">
        <f t="shared" si="69"/>
        <v>0</v>
      </c>
      <c r="R220" s="183">
        <f t="shared" si="69"/>
        <v>0</v>
      </c>
      <c r="S220" s="183">
        <f t="shared" si="71"/>
        <v>0</v>
      </c>
      <c r="T220" s="183">
        <f t="shared" si="71"/>
        <v>0</v>
      </c>
      <c r="U220" s="183">
        <f t="shared" si="71"/>
        <v>0</v>
      </c>
      <c r="V220" s="183">
        <f t="shared" si="71"/>
        <v>0</v>
      </c>
      <c r="W220" s="183">
        <f t="shared" si="70"/>
        <v>0</v>
      </c>
      <c r="X220" s="183">
        <f t="shared" si="70"/>
        <v>0</v>
      </c>
      <c r="Y220" s="183">
        <f t="shared" si="70"/>
        <v>0</v>
      </c>
      <c r="Z220" s="183">
        <f t="shared" si="70"/>
        <v>0</v>
      </c>
      <c r="AA220" s="183">
        <f t="shared" si="70"/>
        <v>0</v>
      </c>
      <c r="AB220" s="183">
        <f t="shared" si="70"/>
        <v>0</v>
      </c>
      <c r="AC220" s="183">
        <f t="shared" si="70"/>
        <v>0</v>
      </c>
      <c r="AD220" s="183">
        <f t="shared" si="70"/>
        <v>0</v>
      </c>
      <c r="AE220" s="183">
        <f t="shared" si="70"/>
        <v>0</v>
      </c>
      <c r="AF220" s="196">
        <f t="shared" si="70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69"/>
        <v>0</v>
      </c>
      <c r="D221" s="183">
        <f t="shared" si="69"/>
        <v>0</v>
      </c>
      <c r="E221" s="183">
        <f t="shared" si="69"/>
        <v>0</v>
      </c>
      <c r="F221" s="183">
        <f t="shared" si="69"/>
        <v>0</v>
      </c>
      <c r="G221" s="183">
        <f t="shared" si="69"/>
        <v>0</v>
      </c>
      <c r="H221" s="183">
        <f t="shared" si="69"/>
        <v>0</v>
      </c>
      <c r="I221" s="183">
        <f t="shared" si="69"/>
        <v>0</v>
      </c>
      <c r="J221" s="183">
        <f t="shared" si="69"/>
        <v>0</v>
      </c>
      <c r="K221" s="183">
        <f t="shared" si="69"/>
        <v>0</v>
      </c>
      <c r="L221" s="183">
        <f t="shared" si="69"/>
        <v>0</v>
      </c>
      <c r="M221" s="183">
        <f t="shared" si="69"/>
        <v>0</v>
      </c>
      <c r="N221" s="183">
        <f t="shared" si="69"/>
        <v>0</v>
      </c>
      <c r="O221" s="183">
        <f t="shared" si="69"/>
        <v>0</v>
      </c>
      <c r="P221" s="183">
        <f t="shared" si="69"/>
        <v>0</v>
      </c>
      <c r="Q221" s="183">
        <f t="shared" si="69"/>
        <v>0</v>
      </c>
      <c r="R221" s="183">
        <f t="shared" si="69"/>
        <v>0</v>
      </c>
      <c r="S221" s="183">
        <f t="shared" si="71"/>
        <v>0</v>
      </c>
      <c r="T221" s="183">
        <f t="shared" si="71"/>
        <v>0</v>
      </c>
      <c r="U221" s="183">
        <f t="shared" si="71"/>
        <v>0</v>
      </c>
      <c r="V221" s="183">
        <f t="shared" si="71"/>
        <v>0</v>
      </c>
      <c r="W221" s="183">
        <f t="shared" si="70"/>
        <v>0</v>
      </c>
      <c r="X221" s="183">
        <f t="shared" si="70"/>
        <v>0</v>
      </c>
      <c r="Y221" s="183">
        <f t="shared" si="70"/>
        <v>0</v>
      </c>
      <c r="Z221" s="183">
        <f t="shared" si="70"/>
        <v>0</v>
      </c>
      <c r="AA221" s="183">
        <f t="shared" si="70"/>
        <v>0</v>
      </c>
      <c r="AB221" s="183">
        <f t="shared" si="70"/>
        <v>0</v>
      </c>
      <c r="AC221" s="183">
        <f t="shared" si="70"/>
        <v>0</v>
      </c>
      <c r="AD221" s="183">
        <f t="shared" si="70"/>
        <v>0</v>
      </c>
      <c r="AE221" s="183">
        <f t="shared" si="70"/>
        <v>0</v>
      </c>
      <c r="AF221" s="196">
        <f t="shared" si="70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69"/>
        <v>0</v>
      </c>
      <c r="D222" s="183">
        <f t="shared" si="69"/>
        <v>0</v>
      </c>
      <c r="E222" s="183">
        <f t="shared" si="69"/>
        <v>0</v>
      </c>
      <c r="F222" s="183">
        <f t="shared" si="69"/>
        <v>0</v>
      </c>
      <c r="G222" s="183">
        <f t="shared" si="69"/>
        <v>0</v>
      </c>
      <c r="H222" s="183">
        <f t="shared" si="69"/>
        <v>0</v>
      </c>
      <c r="I222" s="183">
        <f t="shared" si="69"/>
        <v>0</v>
      </c>
      <c r="J222" s="183">
        <f t="shared" si="69"/>
        <v>0</v>
      </c>
      <c r="K222" s="183">
        <f t="shared" si="69"/>
        <v>0</v>
      </c>
      <c r="L222" s="183">
        <f t="shared" si="69"/>
        <v>0</v>
      </c>
      <c r="M222" s="183">
        <f t="shared" si="69"/>
        <v>0</v>
      </c>
      <c r="N222" s="183">
        <f t="shared" si="69"/>
        <v>0</v>
      </c>
      <c r="O222" s="183">
        <f t="shared" si="69"/>
        <v>0</v>
      </c>
      <c r="P222" s="183">
        <f t="shared" si="69"/>
        <v>0</v>
      </c>
      <c r="Q222" s="183">
        <f t="shared" si="69"/>
        <v>0</v>
      </c>
      <c r="R222" s="183">
        <f t="shared" si="69"/>
        <v>0</v>
      </c>
      <c r="S222" s="183">
        <f t="shared" si="71"/>
        <v>0</v>
      </c>
      <c r="T222" s="183">
        <f t="shared" si="71"/>
        <v>0</v>
      </c>
      <c r="U222" s="183">
        <f t="shared" si="71"/>
        <v>0</v>
      </c>
      <c r="V222" s="183">
        <f t="shared" si="71"/>
        <v>0</v>
      </c>
      <c r="W222" s="183">
        <f t="shared" si="70"/>
        <v>0</v>
      </c>
      <c r="X222" s="183">
        <f t="shared" si="70"/>
        <v>0</v>
      </c>
      <c r="Y222" s="183">
        <f t="shared" si="70"/>
        <v>0</v>
      </c>
      <c r="Z222" s="183">
        <f t="shared" si="70"/>
        <v>0</v>
      </c>
      <c r="AA222" s="183">
        <f t="shared" si="70"/>
        <v>0</v>
      </c>
      <c r="AB222" s="183">
        <f t="shared" si="70"/>
        <v>0</v>
      </c>
      <c r="AC222" s="183">
        <f t="shared" si="70"/>
        <v>0</v>
      </c>
      <c r="AD222" s="183">
        <f t="shared" si="70"/>
        <v>0</v>
      </c>
      <c r="AE222" s="183">
        <f t="shared" si="70"/>
        <v>0</v>
      </c>
      <c r="AF222" s="196">
        <f t="shared" si="70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69"/>
        <v>0</v>
      </c>
      <c r="D223" s="183">
        <f t="shared" si="69"/>
        <v>0</v>
      </c>
      <c r="E223" s="183">
        <f t="shared" si="69"/>
        <v>0</v>
      </c>
      <c r="F223" s="183">
        <f t="shared" si="69"/>
        <v>0</v>
      </c>
      <c r="G223" s="183">
        <f t="shared" si="69"/>
        <v>0</v>
      </c>
      <c r="H223" s="183">
        <f t="shared" si="69"/>
        <v>0</v>
      </c>
      <c r="I223" s="183">
        <f t="shared" si="69"/>
        <v>0</v>
      </c>
      <c r="J223" s="183">
        <f t="shared" si="69"/>
        <v>0</v>
      </c>
      <c r="K223" s="183">
        <f t="shared" si="69"/>
        <v>0</v>
      </c>
      <c r="L223" s="183">
        <f t="shared" si="69"/>
        <v>0</v>
      </c>
      <c r="M223" s="183">
        <f t="shared" si="69"/>
        <v>0</v>
      </c>
      <c r="N223" s="183">
        <f t="shared" si="69"/>
        <v>0</v>
      </c>
      <c r="O223" s="183">
        <f t="shared" si="69"/>
        <v>0</v>
      </c>
      <c r="P223" s="183">
        <f t="shared" si="69"/>
        <v>0</v>
      </c>
      <c r="Q223" s="183">
        <f t="shared" si="69"/>
        <v>0</v>
      </c>
      <c r="R223" s="183">
        <f t="shared" si="69"/>
        <v>0</v>
      </c>
      <c r="S223" s="183">
        <f t="shared" si="71"/>
        <v>0</v>
      </c>
      <c r="T223" s="183">
        <f t="shared" si="71"/>
        <v>0</v>
      </c>
      <c r="U223" s="183">
        <f t="shared" si="71"/>
        <v>0</v>
      </c>
      <c r="V223" s="183">
        <f t="shared" si="71"/>
        <v>0</v>
      </c>
      <c r="W223" s="183">
        <f t="shared" si="70"/>
        <v>0</v>
      </c>
      <c r="X223" s="183">
        <f t="shared" si="70"/>
        <v>0</v>
      </c>
      <c r="Y223" s="183">
        <f t="shared" si="70"/>
        <v>0</v>
      </c>
      <c r="Z223" s="183">
        <f t="shared" si="70"/>
        <v>0</v>
      </c>
      <c r="AA223" s="183">
        <f t="shared" si="70"/>
        <v>0</v>
      </c>
      <c r="AB223" s="183">
        <f t="shared" si="70"/>
        <v>0</v>
      </c>
      <c r="AC223" s="183">
        <f t="shared" si="70"/>
        <v>0</v>
      </c>
      <c r="AD223" s="183">
        <f t="shared" si="70"/>
        <v>0</v>
      </c>
      <c r="AE223" s="183">
        <f t="shared" si="70"/>
        <v>0</v>
      </c>
      <c r="AF223" s="196">
        <f t="shared" si="70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69"/>
        <v>0</v>
      </c>
      <c r="D224" s="183">
        <f t="shared" si="69"/>
        <v>0</v>
      </c>
      <c r="E224" s="183">
        <f t="shared" si="69"/>
        <v>0</v>
      </c>
      <c r="F224" s="183">
        <f t="shared" si="69"/>
        <v>0</v>
      </c>
      <c r="G224" s="183">
        <f t="shared" si="69"/>
        <v>0</v>
      </c>
      <c r="H224" s="183">
        <f t="shared" si="69"/>
        <v>0</v>
      </c>
      <c r="I224" s="183">
        <f t="shared" si="69"/>
        <v>0</v>
      </c>
      <c r="J224" s="183">
        <f t="shared" si="69"/>
        <v>0</v>
      </c>
      <c r="K224" s="183">
        <f t="shared" si="69"/>
        <v>0</v>
      </c>
      <c r="L224" s="183">
        <f t="shared" si="69"/>
        <v>0</v>
      </c>
      <c r="M224" s="183">
        <f t="shared" si="69"/>
        <v>0</v>
      </c>
      <c r="N224" s="183">
        <f t="shared" si="69"/>
        <v>0</v>
      </c>
      <c r="O224" s="183">
        <f t="shared" si="69"/>
        <v>0</v>
      </c>
      <c r="P224" s="183">
        <f t="shared" si="69"/>
        <v>0</v>
      </c>
      <c r="Q224" s="183">
        <f t="shared" si="69"/>
        <v>0</v>
      </c>
      <c r="R224" s="183">
        <f t="shared" si="69"/>
        <v>0</v>
      </c>
      <c r="S224" s="183">
        <f t="shared" si="71"/>
        <v>0</v>
      </c>
      <c r="T224" s="183">
        <f t="shared" si="71"/>
        <v>0</v>
      </c>
      <c r="U224" s="183">
        <f t="shared" si="71"/>
        <v>0</v>
      </c>
      <c r="V224" s="183">
        <f t="shared" si="71"/>
        <v>0</v>
      </c>
      <c r="W224" s="183">
        <f t="shared" si="70"/>
        <v>0</v>
      </c>
      <c r="X224" s="183">
        <f t="shared" si="70"/>
        <v>0</v>
      </c>
      <c r="Y224" s="183">
        <f t="shared" si="70"/>
        <v>0</v>
      </c>
      <c r="Z224" s="183">
        <f t="shared" si="70"/>
        <v>0</v>
      </c>
      <c r="AA224" s="183">
        <f t="shared" si="70"/>
        <v>0</v>
      </c>
      <c r="AB224" s="183">
        <f t="shared" si="70"/>
        <v>0</v>
      </c>
      <c r="AC224" s="183">
        <f t="shared" si="70"/>
        <v>0</v>
      </c>
      <c r="AD224" s="183">
        <f t="shared" si="70"/>
        <v>0</v>
      </c>
      <c r="AE224" s="183">
        <f t="shared" si="70"/>
        <v>0</v>
      </c>
      <c r="AF224" s="196">
        <f t="shared" si="70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69"/>
        <v>0</v>
      </c>
      <c r="D225" s="183">
        <f t="shared" si="69"/>
        <v>0</v>
      </c>
      <c r="E225" s="183">
        <f t="shared" si="69"/>
        <v>0</v>
      </c>
      <c r="F225" s="183">
        <f t="shared" si="69"/>
        <v>0</v>
      </c>
      <c r="G225" s="183">
        <f t="shared" si="69"/>
        <v>0</v>
      </c>
      <c r="H225" s="183">
        <f t="shared" si="69"/>
        <v>0</v>
      </c>
      <c r="I225" s="183">
        <f t="shared" si="69"/>
        <v>0</v>
      </c>
      <c r="J225" s="183">
        <f t="shared" si="69"/>
        <v>0</v>
      </c>
      <c r="K225" s="183">
        <f t="shared" si="69"/>
        <v>0</v>
      </c>
      <c r="L225" s="183">
        <f t="shared" si="69"/>
        <v>0</v>
      </c>
      <c r="M225" s="183">
        <f t="shared" si="69"/>
        <v>0</v>
      </c>
      <c r="N225" s="183">
        <f t="shared" si="69"/>
        <v>0</v>
      </c>
      <c r="O225" s="183">
        <f t="shared" si="69"/>
        <v>0</v>
      </c>
      <c r="P225" s="183">
        <f t="shared" si="69"/>
        <v>0</v>
      </c>
      <c r="Q225" s="183">
        <f t="shared" si="69"/>
        <v>0</v>
      </c>
      <c r="R225" s="183">
        <f t="shared" si="69"/>
        <v>0</v>
      </c>
      <c r="S225" s="183">
        <f t="shared" si="71"/>
        <v>0</v>
      </c>
      <c r="T225" s="183">
        <f t="shared" si="71"/>
        <v>0</v>
      </c>
      <c r="U225" s="183">
        <f t="shared" si="71"/>
        <v>0</v>
      </c>
      <c r="V225" s="183">
        <f t="shared" si="71"/>
        <v>0</v>
      </c>
      <c r="W225" s="183">
        <f t="shared" si="70"/>
        <v>0</v>
      </c>
      <c r="X225" s="183">
        <f t="shared" si="70"/>
        <v>0</v>
      </c>
      <c r="Y225" s="183">
        <f t="shared" si="70"/>
        <v>0</v>
      </c>
      <c r="Z225" s="183">
        <f t="shared" si="70"/>
        <v>0</v>
      </c>
      <c r="AA225" s="183">
        <f t="shared" si="70"/>
        <v>0</v>
      </c>
      <c r="AB225" s="183">
        <f t="shared" si="70"/>
        <v>0</v>
      </c>
      <c r="AC225" s="183">
        <f t="shared" si="70"/>
        <v>0</v>
      </c>
      <c r="AD225" s="183">
        <f t="shared" si="70"/>
        <v>0</v>
      </c>
      <c r="AE225" s="183">
        <f t="shared" si="70"/>
        <v>0</v>
      </c>
      <c r="AF225" s="196">
        <f t="shared" si="70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69"/>
        <v>0</v>
      </c>
      <c r="D226" s="183">
        <f t="shared" si="69"/>
        <v>0</v>
      </c>
      <c r="E226" s="183">
        <f t="shared" si="69"/>
        <v>0</v>
      </c>
      <c r="F226" s="183">
        <f t="shared" si="69"/>
        <v>0</v>
      </c>
      <c r="G226" s="183">
        <f t="shared" si="69"/>
        <v>0</v>
      </c>
      <c r="H226" s="183">
        <f t="shared" si="69"/>
        <v>0</v>
      </c>
      <c r="I226" s="183">
        <f t="shared" si="69"/>
        <v>0</v>
      </c>
      <c r="J226" s="183">
        <f t="shared" si="69"/>
        <v>0</v>
      </c>
      <c r="K226" s="183">
        <f t="shared" si="69"/>
        <v>0</v>
      </c>
      <c r="L226" s="183">
        <f t="shared" si="69"/>
        <v>0</v>
      </c>
      <c r="M226" s="183">
        <f t="shared" si="69"/>
        <v>0</v>
      </c>
      <c r="N226" s="183">
        <f t="shared" si="69"/>
        <v>0</v>
      </c>
      <c r="O226" s="183">
        <f t="shared" si="69"/>
        <v>0</v>
      </c>
      <c r="P226" s="183">
        <f t="shared" si="69"/>
        <v>0</v>
      </c>
      <c r="Q226" s="183">
        <f t="shared" si="69"/>
        <v>0</v>
      </c>
      <c r="R226" s="183">
        <f t="shared" si="69"/>
        <v>0</v>
      </c>
      <c r="S226" s="183">
        <f t="shared" si="71"/>
        <v>0</v>
      </c>
      <c r="T226" s="183">
        <f t="shared" si="71"/>
        <v>0</v>
      </c>
      <c r="U226" s="183">
        <f t="shared" si="71"/>
        <v>0</v>
      </c>
      <c r="V226" s="183">
        <f t="shared" si="71"/>
        <v>0</v>
      </c>
      <c r="W226" s="183">
        <f t="shared" si="71"/>
        <v>0</v>
      </c>
      <c r="X226" s="183">
        <f t="shared" si="71"/>
        <v>0</v>
      </c>
      <c r="Y226" s="183">
        <f t="shared" si="71"/>
        <v>0</v>
      </c>
      <c r="Z226" s="183">
        <f t="shared" si="71"/>
        <v>0</v>
      </c>
      <c r="AA226" s="183">
        <f t="shared" si="71"/>
        <v>0</v>
      </c>
      <c r="AB226" s="183">
        <f t="shared" si="71"/>
        <v>0</v>
      </c>
      <c r="AC226" s="183">
        <f t="shared" si="71"/>
        <v>0</v>
      </c>
      <c r="AD226" s="183">
        <f t="shared" si="71"/>
        <v>0</v>
      </c>
      <c r="AE226" s="183">
        <f t="shared" si="71"/>
        <v>0</v>
      </c>
      <c r="AF226" s="196">
        <f t="shared" si="71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ref="C227:R268" si="72">B227</f>
        <v>0</v>
      </c>
      <c r="D227" s="183">
        <f t="shared" si="72"/>
        <v>0</v>
      </c>
      <c r="E227" s="183">
        <f t="shared" si="72"/>
        <v>0</v>
      </c>
      <c r="F227" s="183">
        <f t="shared" si="72"/>
        <v>0</v>
      </c>
      <c r="G227" s="183">
        <f t="shared" si="72"/>
        <v>0</v>
      </c>
      <c r="H227" s="183">
        <f t="shared" si="72"/>
        <v>0</v>
      </c>
      <c r="I227" s="183">
        <f t="shared" si="72"/>
        <v>0</v>
      </c>
      <c r="J227" s="183">
        <f t="shared" si="72"/>
        <v>0</v>
      </c>
      <c r="K227" s="183">
        <f t="shared" si="72"/>
        <v>0</v>
      </c>
      <c r="L227" s="183">
        <f t="shared" si="72"/>
        <v>0</v>
      </c>
      <c r="M227" s="183">
        <f t="shared" si="72"/>
        <v>0</v>
      </c>
      <c r="N227" s="183">
        <f t="shared" si="72"/>
        <v>0</v>
      </c>
      <c r="O227" s="183">
        <f t="shared" si="72"/>
        <v>0</v>
      </c>
      <c r="P227" s="183">
        <f t="shared" si="72"/>
        <v>0</v>
      </c>
      <c r="Q227" s="183">
        <f t="shared" si="72"/>
        <v>0</v>
      </c>
      <c r="R227" s="183">
        <f t="shared" si="72"/>
        <v>0</v>
      </c>
      <c r="S227" s="183">
        <f t="shared" si="71"/>
        <v>0</v>
      </c>
      <c r="T227" s="183">
        <f t="shared" si="71"/>
        <v>0</v>
      </c>
      <c r="U227" s="183">
        <f t="shared" si="71"/>
        <v>0</v>
      </c>
      <c r="V227" s="183">
        <f t="shared" si="71"/>
        <v>0</v>
      </c>
      <c r="W227" s="183">
        <f t="shared" si="71"/>
        <v>0</v>
      </c>
      <c r="X227" s="183">
        <f t="shared" si="71"/>
        <v>0</v>
      </c>
      <c r="Y227" s="183">
        <f t="shared" si="71"/>
        <v>0</v>
      </c>
      <c r="Z227" s="183">
        <f t="shared" si="71"/>
        <v>0</v>
      </c>
      <c r="AA227" s="183">
        <f t="shared" si="71"/>
        <v>0</v>
      </c>
      <c r="AB227" s="183">
        <f t="shared" si="71"/>
        <v>0</v>
      </c>
      <c r="AC227" s="183">
        <f t="shared" si="71"/>
        <v>0</v>
      </c>
      <c r="AD227" s="183">
        <f t="shared" si="71"/>
        <v>0</v>
      </c>
      <c r="AE227" s="183">
        <f t="shared" si="71"/>
        <v>0</v>
      </c>
      <c r="AF227" s="196">
        <f t="shared" si="71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72"/>
        <v>0</v>
      </c>
      <c r="D228" s="183">
        <f t="shared" si="72"/>
        <v>0</v>
      </c>
      <c r="E228" s="183">
        <f t="shared" si="72"/>
        <v>0</v>
      </c>
      <c r="F228" s="183">
        <f t="shared" si="72"/>
        <v>0</v>
      </c>
      <c r="G228" s="183">
        <f t="shared" si="72"/>
        <v>0</v>
      </c>
      <c r="H228" s="183">
        <f t="shared" si="72"/>
        <v>0</v>
      </c>
      <c r="I228" s="183">
        <f t="shared" si="72"/>
        <v>0</v>
      </c>
      <c r="J228" s="183">
        <f t="shared" si="72"/>
        <v>0</v>
      </c>
      <c r="K228" s="183">
        <f t="shared" si="72"/>
        <v>0</v>
      </c>
      <c r="L228" s="183">
        <f t="shared" si="72"/>
        <v>0</v>
      </c>
      <c r="M228" s="183">
        <f t="shared" si="72"/>
        <v>0</v>
      </c>
      <c r="N228" s="183">
        <f t="shared" si="72"/>
        <v>0</v>
      </c>
      <c r="O228" s="183">
        <f t="shared" si="72"/>
        <v>0</v>
      </c>
      <c r="P228" s="183">
        <f t="shared" si="72"/>
        <v>0</v>
      </c>
      <c r="Q228" s="183">
        <f t="shared" si="72"/>
        <v>0</v>
      </c>
      <c r="R228" s="183">
        <f t="shared" si="72"/>
        <v>0</v>
      </c>
      <c r="S228" s="183">
        <f t="shared" si="71"/>
        <v>0</v>
      </c>
      <c r="T228" s="183">
        <f t="shared" si="71"/>
        <v>0</v>
      </c>
      <c r="U228" s="183">
        <f t="shared" si="71"/>
        <v>0</v>
      </c>
      <c r="V228" s="183">
        <f t="shared" si="71"/>
        <v>0</v>
      </c>
      <c r="W228" s="183">
        <f t="shared" si="71"/>
        <v>0</v>
      </c>
      <c r="X228" s="183">
        <f t="shared" si="71"/>
        <v>0</v>
      </c>
      <c r="Y228" s="183">
        <f t="shared" si="71"/>
        <v>0</v>
      </c>
      <c r="Z228" s="183">
        <f t="shared" si="71"/>
        <v>0</v>
      </c>
      <c r="AA228" s="183">
        <f t="shared" si="71"/>
        <v>0</v>
      </c>
      <c r="AB228" s="183">
        <f t="shared" si="71"/>
        <v>0</v>
      </c>
      <c r="AC228" s="183">
        <f t="shared" si="71"/>
        <v>0</v>
      </c>
      <c r="AD228" s="183">
        <f t="shared" si="71"/>
        <v>0</v>
      </c>
      <c r="AE228" s="183">
        <f t="shared" si="71"/>
        <v>0</v>
      </c>
      <c r="AF228" s="196">
        <f t="shared" si="71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72"/>
        <v>0</v>
      </c>
      <c r="D229" s="183">
        <f t="shared" si="72"/>
        <v>0</v>
      </c>
      <c r="E229" s="183">
        <f t="shared" si="72"/>
        <v>0</v>
      </c>
      <c r="F229" s="183">
        <f t="shared" si="72"/>
        <v>0</v>
      </c>
      <c r="G229" s="183">
        <f t="shared" si="72"/>
        <v>0</v>
      </c>
      <c r="H229" s="183">
        <f t="shared" si="72"/>
        <v>0</v>
      </c>
      <c r="I229" s="183">
        <f t="shared" si="72"/>
        <v>0</v>
      </c>
      <c r="J229" s="183">
        <f t="shared" si="72"/>
        <v>0</v>
      </c>
      <c r="K229" s="183">
        <f t="shared" si="72"/>
        <v>0</v>
      </c>
      <c r="L229" s="183">
        <f t="shared" si="72"/>
        <v>0</v>
      </c>
      <c r="M229" s="183">
        <f t="shared" si="72"/>
        <v>0</v>
      </c>
      <c r="N229" s="183">
        <f t="shared" si="72"/>
        <v>0</v>
      </c>
      <c r="O229" s="183">
        <f t="shared" si="72"/>
        <v>0</v>
      </c>
      <c r="P229" s="183">
        <f t="shared" si="72"/>
        <v>0</v>
      </c>
      <c r="Q229" s="183">
        <f t="shared" si="72"/>
        <v>0</v>
      </c>
      <c r="R229" s="183">
        <f t="shared" si="72"/>
        <v>0</v>
      </c>
      <c r="S229" s="183">
        <f t="shared" si="71"/>
        <v>0</v>
      </c>
      <c r="T229" s="183">
        <f t="shared" si="71"/>
        <v>0</v>
      </c>
      <c r="U229" s="183">
        <f t="shared" si="71"/>
        <v>0</v>
      </c>
      <c r="V229" s="183">
        <f t="shared" si="71"/>
        <v>0</v>
      </c>
      <c r="W229" s="183">
        <f t="shared" si="71"/>
        <v>0</v>
      </c>
      <c r="X229" s="183">
        <f t="shared" si="71"/>
        <v>0</v>
      </c>
      <c r="Y229" s="183">
        <f t="shared" si="71"/>
        <v>0</v>
      </c>
      <c r="Z229" s="183">
        <f t="shared" si="71"/>
        <v>0</v>
      </c>
      <c r="AA229" s="183">
        <f t="shared" si="71"/>
        <v>0</v>
      </c>
      <c r="AB229" s="183">
        <f t="shared" si="71"/>
        <v>0</v>
      </c>
      <c r="AC229" s="183">
        <f t="shared" si="71"/>
        <v>0</v>
      </c>
      <c r="AD229" s="183">
        <f t="shared" si="71"/>
        <v>0</v>
      </c>
      <c r="AE229" s="183">
        <f t="shared" si="71"/>
        <v>0</v>
      </c>
      <c r="AF229" s="196">
        <f t="shared" si="71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72"/>
        <v>0</v>
      </c>
      <c r="D230" s="183">
        <f t="shared" si="72"/>
        <v>0</v>
      </c>
      <c r="E230" s="183">
        <f t="shared" si="72"/>
        <v>0</v>
      </c>
      <c r="F230" s="183">
        <f t="shared" si="72"/>
        <v>0</v>
      </c>
      <c r="G230" s="183">
        <f t="shared" si="72"/>
        <v>0</v>
      </c>
      <c r="H230" s="183">
        <f t="shared" si="72"/>
        <v>0</v>
      </c>
      <c r="I230" s="183">
        <f t="shared" si="72"/>
        <v>0</v>
      </c>
      <c r="J230" s="183">
        <f t="shared" si="72"/>
        <v>0</v>
      </c>
      <c r="K230" s="183">
        <f t="shared" si="72"/>
        <v>0</v>
      </c>
      <c r="L230" s="183">
        <f t="shared" si="72"/>
        <v>0</v>
      </c>
      <c r="M230" s="183">
        <f t="shared" si="72"/>
        <v>0</v>
      </c>
      <c r="N230" s="183">
        <f t="shared" si="72"/>
        <v>0</v>
      </c>
      <c r="O230" s="183">
        <f t="shared" si="72"/>
        <v>0</v>
      </c>
      <c r="P230" s="183">
        <f t="shared" si="72"/>
        <v>0</v>
      </c>
      <c r="Q230" s="183">
        <f t="shared" si="72"/>
        <v>0</v>
      </c>
      <c r="R230" s="183">
        <f t="shared" si="72"/>
        <v>0</v>
      </c>
      <c r="S230" s="183">
        <f t="shared" si="71"/>
        <v>0</v>
      </c>
      <c r="T230" s="183">
        <f t="shared" si="71"/>
        <v>0</v>
      </c>
      <c r="U230" s="183">
        <f t="shared" si="71"/>
        <v>0</v>
      </c>
      <c r="V230" s="183">
        <f t="shared" si="71"/>
        <v>0</v>
      </c>
      <c r="W230" s="183">
        <f t="shared" si="71"/>
        <v>0</v>
      </c>
      <c r="X230" s="183">
        <f t="shared" si="71"/>
        <v>0</v>
      </c>
      <c r="Y230" s="183">
        <f t="shared" si="71"/>
        <v>0</v>
      </c>
      <c r="Z230" s="183">
        <f t="shared" si="71"/>
        <v>0</v>
      </c>
      <c r="AA230" s="183">
        <f t="shared" si="71"/>
        <v>0</v>
      </c>
      <c r="AB230" s="183">
        <f t="shared" si="71"/>
        <v>0</v>
      </c>
      <c r="AC230" s="183">
        <f t="shared" si="71"/>
        <v>0</v>
      </c>
      <c r="AD230" s="183">
        <f t="shared" si="71"/>
        <v>0</v>
      </c>
      <c r="AE230" s="183">
        <f t="shared" si="71"/>
        <v>0</v>
      </c>
      <c r="AF230" s="196">
        <f t="shared" si="71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72"/>
        <v>0</v>
      </c>
      <c r="D231" s="183">
        <f t="shared" si="72"/>
        <v>0</v>
      </c>
      <c r="E231" s="183">
        <f t="shared" si="72"/>
        <v>0</v>
      </c>
      <c r="F231" s="183">
        <f t="shared" si="72"/>
        <v>0</v>
      </c>
      <c r="G231" s="183">
        <f t="shared" si="72"/>
        <v>0</v>
      </c>
      <c r="H231" s="183">
        <f t="shared" si="72"/>
        <v>0</v>
      </c>
      <c r="I231" s="183">
        <f t="shared" si="72"/>
        <v>0</v>
      </c>
      <c r="J231" s="183">
        <f t="shared" si="72"/>
        <v>0</v>
      </c>
      <c r="K231" s="183">
        <f t="shared" si="72"/>
        <v>0</v>
      </c>
      <c r="L231" s="183">
        <f t="shared" si="72"/>
        <v>0</v>
      </c>
      <c r="M231" s="183">
        <f t="shared" si="72"/>
        <v>0</v>
      </c>
      <c r="N231" s="183">
        <f t="shared" si="72"/>
        <v>0</v>
      </c>
      <c r="O231" s="183">
        <f t="shared" si="72"/>
        <v>0</v>
      </c>
      <c r="P231" s="183">
        <f t="shared" si="72"/>
        <v>0</v>
      </c>
      <c r="Q231" s="183">
        <f t="shared" si="72"/>
        <v>0</v>
      </c>
      <c r="R231" s="183">
        <f t="shared" si="72"/>
        <v>0</v>
      </c>
      <c r="S231" s="183">
        <f t="shared" si="71"/>
        <v>0</v>
      </c>
      <c r="T231" s="183">
        <f t="shared" si="71"/>
        <v>0</v>
      </c>
      <c r="U231" s="183">
        <f t="shared" si="71"/>
        <v>0</v>
      </c>
      <c r="V231" s="183">
        <f t="shared" si="71"/>
        <v>0</v>
      </c>
      <c r="W231" s="183">
        <f t="shared" si="71"/>
        <v>0</v>
      </c>
      <c r="X231" s="183">
        <f t="shared" si="71"/>
        <v>0</v>
      </c>
      <c r="Y231" s="183">
        <f t="shared" si="71"/>
        <v>0</v>
      </c>
      <c r="Z231" s="183">
        <f t="shared" si="71"/>
        <v>0</v>
      </c>
      <c r="AA231" s="183">
        <f t="shared" si="71"/>
        <v>0</v>
      </c>
      <c r="AB231" s="183">
        <f t="shared" si="71"/>
        <v>0</v>
      </c>
      <c r="AC231" s="183">
        <f t="shared" si="71"/>
        <v>0</v>
      </c>
      <c r="AD231" s="183">
        <f t="shared" si="71"/>
        <v>0</v>
      </c>
      <c r="AE231" s="183">
        <f t="shared" si="71"/>
        <v>0</v>
      </c>
      <c r="AF231" s="196">
        <f t="shared" si="71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72"/>
        <v>0</v>
      </c>
      <c r="D232" s="183">
        <f t="shared" si="72"/>
        <v>0</v>
      </c>
      <c r="E232" s="183">
        <f t="shared" si="72"/>
        <v>0</v>
      </c>
      <c r="F232" s="183">
        <f t="shared" si="72"/>
        <v>0</v>
      </c>
      <c r="G232" s="183">
        <f t="shared" si="72"/>
        <v>0</v>
      </c>
      <c r="H232" s="183">
        <f t="shared" si="72"/>
        <v>0</v>
      </c>
      <c r="I232" s="183">
        <f t="shared" si="72"/>
        <v>0</v>
      </c>
      <c r="J232" s="183">
        <f t="shared" si="72"/>
        <v>0</v>
      </c>
      <c r="K232" s="183">
        <f t="shared" si="72"/>
        <v>0</v>
      </c>
      <c r="L232" s="183">
        <f t="shared" si="72"/>
        <v>0</v>
      </c>
      <c r="M232" s="183">
        <f t="shared" si="72"/>
        <v>0</v>
      </c>
      <c r="N232" s="183">
        <f t="shared" si="72"/>
        <v>0</v>
      </c>
      <c r="O232" s="183">
        <f t="shared" si="72"/>
        <v>0</v>
      </c>
      <c r="P232" s="183">
        <f t="shared" si="72"/>
        <v>0</v>
      </c>
      <c r="Q232" s="183">
        <f t="shared" si="72"/>
        <v>0</v>
      </c>
      <c r="R232" s="183">
        <f t="shared" si="72"/>
        <v>0</v>
      </c>
      <c r="S232" s="183">
        <f t="shared" si="71"/>
        <v>0</v>
      </c>
      <c r="T232" s="183">
        <f t="shared" si="71"/>
        <v>0</v>
      </c>
      <c r="U232" s="183">
        <f t="shared" si="71"/>
        <v>0</v>
      </c>
      <c r="V232" s="183">
        <f t="shared" si="71"/>
        <v>0</v>
      </c>
      <c r="W232" s="183">
        <f t="shared" si="71"/>
        <v>0</v>
      </c>
      <c r="X232" s="183">
        <f t="shared" si="71"/>
        <v>0</v>
      </c>
      <c r="Y232" s="183">
        <f t="shared" si="71"/>
        <v>0</v>
      </c>
      <c r="Z232" s="183">
        <f t="shared" si="71"/>
        <v>0</v>
      </c>
      <c r="AA232" s="183">
        <f t="shared" si="71"/>
        <v>0</v>
      </c>
      <c r="AB232" s="183">
        <f t="shared" si="71"/>
        <v>0</v>
      </c>
      <c r="AC232" s="183">
        <f t="shared" si="71"/>
        <v>0</v>
      </c>
      <c r="AD232" s="183">
        <f t="shared" si="71"/>
        <v>0</v>
      </c>
      <c r="AE232" s="183">
        <f t="shared" si="71"/>
        <v>0</v>
      </c>
      <c r="AF232" s="196">
        <f t="shared" si="71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72"/>
        <v>0</v>
      </c>
      <c r="D233" s="183">
        <f t="shared" si="72"/>
        <v>0</v>
      </c>
      <c r="E233" s="183">
        <f t="shared" si="72"/>
        <v>0</v>
      </c>
      <c r="F233" s="183">
        <f t="shared" si="72"/>
        <v>0</v>
      </c>
      <c r="G233" s="183">
        <f t="shared" si="72"/>
        <v>0</v>
      </c>
      <c r="H233" s="183">
        <f t="shared" si="72"/>
        <v>0</v>
      </c>
      <c r="I233" s="183">
        <f t="shared" si="72"/>
        <v>0</v>
      </c>
      <c r="J233" s="183">
        <f t="shared" si="72"/>
        <v>0</v>
      </c>
      <c r="K233" s="183">
        <f t="shared" si="72"/>
        <v>0</v>
      </c>
      <c r="L233" s="183">
        <f t="shared" si="72"/>
        <v>0</v>
      </c>
      <c r="M233" s="183">
        <f t="shared" si="72"/>
        <v>0</v>
      </c>
      <c r="N233" s="183">
        <f t="shared" si="72"/>
        <v>0</v>
      </c>
      <c r="O233" s="183">
        <f t="shared" si="72"/>
        <v>0</v>
      </c>
      <c r="P233" s="183">
        <f t="shared" si="72"/>
        <v>0</v>
      </c>
      <c r="Q233" s="183">
        <f t="shared" si="72"/>
        <v>0</v>
      </c>
      <c r="R233" s="183">
        <f t="shared" si="72"/>
        <v>0</v>
      </c>
      <c r="S233" s="183">
        <f t="shared" si="71"/>
        <v>0</v>
      </c>
      <c r="T233" s="183">
        <f t="shared" si="71"/>
        <v>0</v>
      </c>
      <c r="U233" s="183">
        <f t="shared" si="71"/>
        <v>0</v>
      </c>
      <c r="V233" s="183">
        <f t="shared" si="71"/>
        <v>0</v>
      </c>
      <c r="W233" s="183">
        <f t="shared" si="71"/>
        <v>0</v>
      </c>
      <c r="X233" s="183">
        <f t="shared" si="71"/>
        <v>0</v>
      </c>
      <c r="Y233" s="183">
        <f t="shared" si="71"/>
        <v>0</v>
      </c>
      <c r="Z233" s="183">
        <f t="shared" si="71"/>
        <v>0</v>
      </c>
      <c r="AA233" s="183">
        <f t="shared" si="71"/>
        <v>0</v>
      </c>
      <c r="AB233" s="183">
        <f t="shared" si="71"/>
        <v>0</v>
      </c>
      <c r="AC233" s="183">
        <f t="shared" si="71"/>
        <v>0</v>
      </c>
      <c r="AD233" s="183">
        <f t="shared" si="71"/>
        <v>0</v>
      </c>
      <c r="AE233" s="183">
        <f t="shared" si="71"/>
        <v>0</v>
      </c>
      <c r="AF233" s="196">
        <f t="shared" si="71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72"/>
        <v>0</v>
      </c>
      <c r="D234" s="183">
        <f t="shared" si="72"/>
        <v>0</v>
      </c>
      <c r="E234" s="183">
        <f t="shared" si="72"/>
        <v>0</v>
      </c>
      <c r="F234" s="183">
        <f t="shared" si="72"/>
        <v>0</v>
      </c>
      <c r="G234" s="183">
        <f t="shared" si="72"/>
        <v>0</v>
      </c>
      <c r="H234" s="183">
        <f t="shared" si="72"/>
        <v>0</v>
      </c>
      <c r="I234" s="183">
        <f t="shared" si="72"/>
        <v>0</v>
      </c>
      <c r="J234" s="183">
        <f t="shared" si="72"/>
        <v>0</v>
      </c>
      <c r="K234" s="183">
        <f t="shared" si="72"/>
        <v>0</v>
      </c>
      <c r="L234" s="183">
        <f t="shared" si="72"/>
        <v>0</v>
      </c>
      <c r="M234" s="183">
        <f t="shared" si="72"/>
        <v>0</v>
      </c>
      <c r="N234" s="183">
        <f t="shared" si="72"/>
        <v>0</v>
      </c>
      <c r="O234" s="183">
        <f t="shared" si="72"/>
        <v>0</v>
      </c>
      <c r="P234" s="183">
        <f t="shared" si="72"/>
        <v>0</v>
      </c>
      <c r="Q234" s="183">
        <f t="shared" si="72"/>
        <v>0</v>
      </c>
      <c r="R234" s="183">
        <f t="shared" si="72"/>
        <v>0</v>
      </c>
      <c r="S234" s="183">
        <f t="shared" si="71"/>
        <v>0</v>
      </c>
      <c r="T234" s="183">
        <f t="shared" si="71"/>
        <v>0</v>
      </c>
      <c r="U234" s="183">
        <f t="shared" si="71"/>
        <v>0</v>
      </c>
      <c r="V234" s="183">
        <f t="shared" si="71"/>
        <v>0</v>
      </c>
      <c r="W234" s="183">
        <f t="shared" si="71"/>
        <v>0</v>
      </c>
      <c r="X234" s="183">
        <f t="shared" si="71"/>
        <v>0</v>
      </c>
      <c r="Y234" s="183">
        <f t="shared" si="71"/>
        <v>0</v>
      </c>
      <c r="Z234" s="183">
        <f t="shared" si="71"/>
        <v>0</v>
      </c>
      <c r="AA234" s="183">
        <f t="shared" si="71"/>
        <v>0</v>
      </c>
      <c r="AB234" s="183">
        <f t="shared" si="71"/>
        <v>0</v>
      </c>
      <c r="AC234" s="183">
        <f t="shared" si="71"/>
        <v>0</v>
      </c>
      <c r="AD234" s="183">
        <f t="shared" si="71"/>
        <v>0</v>
      </c>
      <c r="AE234" s="183">
        <f t="shared" si="71"/>
        <v>0</v>
      </c>
      <c r="AF234" s="196">
        <f t="shared" si="71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72"/>
        <v>0</v>
      </c>
      <c r="D235" s="183">
        <f t="shared" si="72"/>
        <v>0</v>
      </c>
      <c r="E235" s="183">
        <f t="shared" si="72"/>
        <v>0</v>
      </c>
      <c r="F235" s="183">
        <f t="shared" si="72"/>
        <v>0</v>
      </c>
      <c r="G235" s="183">
        <f t="shared" si="72"/>
        <v>0</v>
      </c>
      <c r="H235" s="183">
        <f t="shared" si="72"/>
        <v>0</v>
      </c>
      <c r="I235" s="183">
        <f t="shared" si="72"/>
        <v>0</v>
      </c>
      <c r="J235" s="183">
        <f t="shared" si="72"/>
        <v>0</v>
      </c>
      <c r="K235" s="183">
        <f t="shared" si="72"/>
        <v>0</v>
      </c>
      <c r="L235" s="183">
        <f t="shared" si="72"/>
        <v>0</v>
      </c>
      <c r="M235" s="183">
        <f t="shared" si="72"/>
        <v>0</v>
      </c>
      <c r="N235" s="183">
        <f t="shared" si="72"/>
        <v>0</v>
      </c>
      <c r="O235" s="183">
        <f t="shared" si="72"/>
        <v>0</v>
      </c>
      <c r="P235" s="183">
        <f t="shared" si="72"/>
        <v>0</v>
      </c>
      <c r="Q235" s="183">
        <f t="shared" si="72"/>
        <v>0</v>
      </c>
      <c r="R235" s="183">
        <f t="shared" si="72"/>
        <v>0</v>
      </c>
      <c r="S235" s="183">
        <f t="shared" si="71"/>
        <v>0</v>
      </c>
      <c r="T235" s="183">
        <f t="shared" si="71"/>
        <v>0</v>
      </c>
      <c r="U235" s="183">
        <f t="shared" si="71"/>
        <v>0</v>
      </c>
      <c r="V235" s="183">
        <f t="shared" si="71"/>
        <v>0</v>
      </c>
      <c r="W235" s="183">
        <f t="shared" si="71"/>
        <v>0</v>
      </c>
      <c r="X235" s="183">
        <f t="shared" si="71"/>
        <v>0</v>
      </c>
      <c r="Y235" s="183">
        <f t="shared" si="71"/>
        <v>0</v>
      </c>
      <c r="Z235" s="183">
        <f t="shared" si="71"/>
        <v>0</v>
      </c>
      <c r="AA235" s="183">
        <f t="shared" si="71"/>
        <v>0</v>
      </c>
      <c r="AB235" s="183">
        <f t="shared" si="71"/>
        <v>0</v>
      </c>
      <c r="AC235" s="183">
        <f t="shared" si="71"/>
        <v>0</v>
      </c>
      <c r="AD235" s="183">
        <f t="shared" si="71"/>
        <v>0</v>
      </c>
      <c r="AE235" s="183">
        <f t="shared" si="71"/>
        <v>0</v>
      </c>
      <c r="AF235" s="196">
        <f t="shared" si="71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72"/>
        <v>0</v>
      </c>
      <c r="D236" s="183">
        <f t="shared" si="72"/>
        <v>0</v>
      </c>
      <c r="E236" s="183">
        <f t="shared" si="72"/>
        <v>0</v>
      </c>
      <c r="F236" s="183">
        <f t="shared" si="72"/>
        <v>0</v>
      </c>
      <c r="G236" s="183">
        <f t="shared" si="72"/>
        <v>0</v>
      </c>
      <c r="H236" s="183">
        <f t="shared" si="72"/>
        <v>0</v>
      </c>
      <c r="I236" s="183">
        <f t="shared" si="72"/>
        <v>0</v>
      </c>
      <c r="J236" s="183">
        <f t="shared" si="72"/>
        <v>0</v>
      </c>
      <c r="K236" s="183">
        <f t="shared" si="72"/>
        <v>0</v>
      </c>
      <c r="L236" s="183">
        <f t="shared" si="72"/>
        <v>0</v>
      </c>
      <c r="M236" s="183">
        <f t="shared" si="72"/>
        <v>0</v>
      </c>
      <c r="N236" s="183">
        <f t="shared" si="72"/>
        <v>0</v>
      </c>
      <c r="O236" s="183">
        <f t="shared" si="72"/>
        <v>0</v>
      </c>
      <c r="P236" s="183">
        <f t="shared" si="72"/>
        <v>0</v>
      </c>
      <c r="Q236" s="183">
        <f t="shared" si="72"/>
        <v>0</v>
      </c>
      <c r="R236" s="183">
        <f t="shared" si="72"/>
        <v>0</v>
      </c>
      <c r="S236" s="183">
        <f t="shared" si="71"/>
        <v>0</v>
      </c>
      <c r="T236" s="183">
        <f t="shared" si="71"/>
        <v>0</v>
      </c>
      <c r="U236" s="183">
        <f t="shared" si="71"/>
        <v>0</v>
      </c>
      <c r="V236" s="183">
        <f t="shared" si="71"/>
        <v>0</v>
      </c>
      <c r="W236" s="183">
        <f t="shared" si="71"/>
        <v>0</v>
      </c>
      <c r="X236" s="183">
        <f t="shared" si="71"/>
        <v>0</v>
      </c>
      <c r="Y236" s="183">
        <f t="shared" si="71"/>
        <v>0</v>
      </c>
      <c r="Z236" s="183">
        <f t="shared" si="71"/>
        <v>0</v>
      </c>
      <c r="AA236" s="183">
        <f t="shared" si="71"/>
        <v>0</v>
      </c>
      <c r="AB236" s="183">
        <f t="shared" si="71"/>
        <v>0</v>
      </c>
      <c r="AC236" s="183">
        <f t="shared" si="71"/>
        <v>0</v>
      </c>
      <c r="AD236" s="183">
        <f t="shared" si="71"/>
        <v>0</v>
      </c>
      <c r="AE236" s="183">
        <f t="shared" si="71"/>
        <v>0</v>
      </c>
      <c r="AF236" s="196">
        <f t="shared" si="71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72"/>
        <v>0</v>
      </c>
      <c r="D237" s="183">
        <f t="shared" si="72"/>
        <v>0</v>
      </c>
      <c r="E237" s="183">
        <f t="shared" si="72"/>
        <v>0</v>
      </c>
      <c r="F237" s="183">
        <f t="shared" si="72"/>
        <v>0</v>
      </c>
      <c r="G237" s="183">
        <f t="shared" si="72"/>
        <v>0</v>
      </c>
      <c r="H237" s="183">
        <f t="shared" si="72"/>
        <v>0</v>
      </c>
      <c r="I237" s="183">
        <f t="shared" si="72"/>
        <v>0</v>
      </c>
      <c r="J237" s="183">
        <f t="shared" si="72"/>
        <v>0</v>
      </c>
      <c r="K237" s="183">
        <f t="shared" si="72"/>
        <v>0</v>
      </c>
      <c r="L237" s="183">
        <f t="shared" si="72"/>
        <v>0</v>
      </c>
      <c r="M237" s="183">
        <f t="shared" si="72"/>
        <v>0</v>
      </c>
      <c r="N237" s="183">
        <f t="shared" si="72"/>
        <v>0</v>
      </c>
      <c r="O237" s="183">
        <f t="shared" si="72"/>
        <v>0</v>
      </c>
      <c r="P237" s="183">
        <f t="shared" si="72"/>
        <v>0</v>
      </c>
      <c r="Q237" s="183">
        <f t="shared" si="72"/>
        <v>0</v>
      </c>
      <c r="R237" s="183">
        <f t="shared" si="72"/>
        <v>0</v>
      </c>
      <c r="S237" s="183">
        <f t="shared" si="71"/>
        <v>0</v>
      </c>
      <c r="T237" s="183">
        <f t="shared" si="71"/>
        <v>0</v>
      </c>
      <c r="U237" s="183">
        <f t="shared" si="71"/>
        <v>0</v>
      </c>
      <c r="V237" s="183">
        <f t="shared" si="71"/>
        <v>0</v>
      </c>
      <c r="W237" s="183">
        <f t="shared" si="71"/>
        <v>0</v>
      </c>
      <c r="X237" s="183">
        <f t="shared" si="71"/>
        <v>0</v>
      </c>
      <c r="Y237" s="183">
        <f t="shared" si="71"/>
        <v>0</v>
      </c>
      <c r="Z237" s="183">
        <f t="shared" si="71"/>
        <v>0</v>
      </c>
      <c r="AA237" s="183">
        <f t="shared" si="71"/>
        <v>0</v>
      </c>
      <c r="AB237" s="183">
        <f t="shared" si="71"/>
        <v>0</v>
      </c>
      <c r="AC237" s="183">
        <f t="shared" si="71"/>
        <v>0</v>
      </c>
      <c r="AD237" s="183">
        <f t="shared" si="71"/>
        <v>0</v>
      </c>
      <c r="AE237" s="183">
        <f t="shared" si="71"/>
        <v>0</v>
      </c>
      <c r="AF237" s="196">
        <f t="shared" si="71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si="72"/>
        <v>0</v>
      </c>
      <c r="D238" s="183">
        <f t="shared" si="72"/>
        <v>0</v>
      </c>
      <c r="E238" s="183">
        <f t="shared" si="72"/>
        <v>0</v>
      </c>
      <c r="F238" s="183">
        <f t="shared" si="72"/>
        <v>0</v>
      </c>
      <c r="G238" s="183">
        <f t="shared" si="72"/>
        <v>0</v>
      </c>
      <c r="H238" s="183">
        <f t="shared" si="72"/>
        <v>0</v>
      </c>
      <c r="I238" s="183">
        <f t="shared" si="72"/>
        <v>0</v>
      </c>
      <c r="J238" s="183">
        <f t="shared" si="72"/>
        <v>0</v>
      </c>
      <c r="K238" s="183">
        <f t="shared" si="72"/>
        <v>0</v>
      </c>
      <c r="L238" s="183">
        <f t="shared" si="72"/>
        <v>0</v>
      </c>
      <c r="M238" s="183">
        <f t="shared" si="72"/>
        <v>0</v>
      </c>
      <c r="N238" s="183">
        <f t="shared" si="72"/>
        <v>0</v>
      </c>
      <c r="O238" s="183">
        <f t="shared" si="72"/>
        <v>0</v>
      </c>
      <c r="P238" s="183">
        <f t="shared" si="72"/>
        <v>0</v>
      </c>
      <c r="Q238" s="183">
        <f t="shared" si="72"/>
        <v>0</v>
      </c>
      <c r="R238" s="183">
        <f t="shared" si="72"/>
        <v>0</v>
      </c>
      <c r="S238" s="183">
        <f t="shared" si="71"/>
        <v>0</v>
      </c>
      <c r="T238" s="183">
        <f t="shared" si="71"/>
        <v>0</v>
      </c>
      <c r="U238" s="183">
        <f t="shared" si="71"/>
        <v>0</v>
      </c>
      <c r="V238" s="183">
        <f t="shared" si="71"/>
        <v>0</v>
      </c>
      <c r="W238" s="183">
        <f t="shared" si="71"/>
        <v>0</v>
      </c>
      <c r="X238" s="183">
        <f t="shared" si="71"/>
        <v>0</v>
      </c>
      <c r="Y238" s="183">
        <f t="shared" si="71"/>
        <v>0</v>
      </c>
      <c r="Z238" s="183">
        <f t="shared" si="71"/>
        <v>0</v>
      </c>
      <c r="AA238" s="183">
        <f t="shared" si="71"/>
        <v>0</v>
      </c>
      <c r="AB238" s="183">
        <f t="shared" si="71"/>
        <v>0</v>
      </c>
      <c r="AC238" s="183">
        <f t="shared" si="71"/>
        <v>0</v>
      </c>
      <c r="AD238" s="183">
        <f t="shared" si="71"/>
        <v>0</v>
      </c>
      <c r="AE238" s="183">
        <f t="shared" si="71"/>
        <v>0</v>
      </c>
      <c r="AF238" s="196">
        <f t="shared" si="71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72"/>
        <v>0</v>
      </c>
      <c r="D239" s="183">
        <f t="shared" si="72"/>
        <v>0</v>
      </c>
      <c r="E239" s="183">
        <f t="shared" si="72"/>
        <v>0</v>
      </c>
      <c r="F239" s="183">
        <f t="shared" si="72"/>
        <v>0</v>
      </c>
      <c r="G239" s="183">
        <f t="shared" si="72"/>
        <v>0</v>
      </c>
      <c r="H239" s="183">
        <f t="shared" si="72"/>
        <v>0</v>
      </c>
      <c r="I239" s="183">
        <f t="shared" si="72"/>
        <v>0</v>
      </c>
      <c r="J239" s="183">
        <f t="shared" si="72"/>
        <v>0</v>
      </c>
      <c r="K239" s="183">
        <f t="shared" si="72"/>
        <v>0</v>
      </c>
      <c r="L239" s="183">
        <f t="shared" si="72"/>
        <v>0</v>
      </c>
      <c r="M239" s="183">
        <f t="shared" si="72"/>
        <v>0</v>
      </c>
      <c r="N239" s="183">
        <f t="shared" si="72"/>
        <v>0</v>
      </c>
      <c r="O239" s="183">
        <f t="shared" si="72"/>
        <v>0</v>
      </c>
      <c r="P239" s="183">
        <f t="shared" si="72"/>
        <v>0</v>
      </c>
      <c r="Q239" s="183">
        <f t="shared" si="72"/>
        <v>0</v>
      </c>
      <c r="R239" s="183">
        <f t="shared" si="72"/>
        <v>0</v>
      </c>
      <c r="S239" s="183">
        <f t="shared" si="71"/>
        <v>0</v>
      </c>
      <c r="T239" s="183">
        <f t="shared" si="71"/>
        <v>0</v>
      </c>
      <c r="U239" s="183">
        <f t="shared" si="71"/>
        <v>0</v>
      </c>
      <c r="V239" s="183">
        <f t="shared" si="71"/>
        <v>0</v>
      </c>
      <c r="W239" s="183">
        <f t="shared" si="71"/>
        <v>0</v>
      </c>
      <c r="X239" s="183">
        <f t="shared" si="71"/>
        <v>0</v>
      </c>
      <c r="Y239" s="183">
        <f t="shared" si="71"/>
        <v>0</v>
      </c>
      <c r="Z239" s="183">
        <f t="shared" si="71"/>
        <v>0</v>
      </c>
      <c r="AA239" s="183">
        <f t="shared" si="71"/>
        <v>0</v>
      </c>
      <c r="AB239" s="183">
        <f t="shared" si="71"/>
        <v>0</v>
      </c>
      <c r="AC239" s="183">
        <f t="shared" si="71"/>
        <v>0</v>
      </c>
      <c r="AD239" s="183">
        <f t="shared" si="71"/>
        <v>0</v>
      </c>
      <c r="AE239" s="183">
        <f t="shared" si="71"/>
        <v>0</v>
      </c>
      <c r="AF239" s="196">
        <f t="shared" si="71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72"/>
        <v>0</v>
      </c>
      <c r="D240" s="183">
        <f t="shared" si="72"/>
        <v>0</v>
      </c>
      <c r="E240" s="183">
        <f t="shared" si="72"/>
        <v>0</v>
      </c>
      <c r="F240" s="183">
        <f t="shared" si="72"/>
        <v>0</v>
      </c>
      <c r="G240" s="183">
        <f t="shared" si="72"/>
        <v>0</v>
      </c>
      <c r="H240" s="183">
        <f t="shared" si="72"/>
        <v>0</v>
      </c>
      <c r="I240" s="183">
        <f t="shared" si="72"/>
        <v>0</v>
      </c>
      <c r="J240" s="183">
        <f t="shared" si="72"/>
        <v>0</v>
      </c>
      <c r="K240" s="183">
        <f t="shared" si="72"/>
        <v>0</v>
      </c>
      <c r="L240" s="183">
        <f t="shared" si="72"/>
        <v>0</v>
      </c>
      <c r="M240" s="183">
        <f t="shared" si="72"/>
        <v>0</v>
      </c>
      <c r="N240" s="183">
        <f t="shared" si="72"/>
        <v>0</v>
      </c>
      <c r="O240" s="183">
        <f t="shared" si="72"/>
        <v>0</v>
      </c>
      <c r="P240" s="183">
        <f t="shared" si="72"/>
        <v>0</v>
      </c>
      <c r="Q240" s="183">
        <f t="shared" si="72"/>
        <v>0</v>
      </c>
      <c r="R240" s="183">
        <f t="shared" si="72"/>
        <v>0</v>
      </c>
      <c r="S240" s="183">
        <f t="shared" ref="S240:AF255" si="73">R240</f>
        <v>0</v>
      </c>
      <c r="T240" s="183">
        <f t="shared" si="73"/>
        <v>0</v>
      </c>
      <c r="U240" s="183">
        <f t="shared" si="73"/>
        <v>0</v>
      </c>
      <c r="V240" s="183">
        <f t="shared" si="73"/>
        <v>0</v>
      </c>
      <c r="W240" s="183">
        <f t="shared" si="73"/>
        <v>0</v>
      </c>
      <c r="X240" s="183">
        <f t="shared" si="73"/>
        <v>0</v>
      </c>
      <c r="Y240" s="183">
        <f t="shared" si="73"/>
        <v>0</v>
      </c>
      <c r="Z240" s="183">
        <f t="shared" si="73"/>
        <v>0</v>
      </c>
      <c r="AA240" s="183">
        <f t="shared" si="73"/>
        <v>0</v>
      </c>
      <c r="AB240" s="183">
        <f t="shared" si="73"/>
        <v>0</v>
      </c>
      <c r="AC240" s="183">
        <f t="shared" si="73"/>
        <v>0</v>
      </c>
      <c r="AD240" s="183">
        <f t="shared" si="73"/>
        <v>0</v>
      </c>
      <c r="AE240" s="183">
        <f t="shared" si="73"/>
        <v>0</v>
      </c>
      <c r="AF240" s="196">
        <f t="shared" si="73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72"/>
        <v>0</v>
      </c>
      <c r="D241" s="183">
        <f t="shared" si="72"/>
        <v>0</v>
      </c>
      <c r="E241" s="183">
        <f t="shared" si="72"/>
        <v>0</v>
      </c>
      <c r="F241" s="183">
        <f t="shared" si="72"/>
        <v>0</v>
      </c>
      <c r="G241" s="183">
        <f t="shared" si="72"/>
        <v>0</v>
      </c>
      <c r="H241" s="183">
        <f t="shared" si="72"/>
        <v>0</v>
      </c>
      <c r="I241" s="183">
        <f t="shared" si="72"/>
        <v>0</v>
      </c>
      <c r="J241" s="183">
        <f t="shared" si="72"/>
        <v>0</v>
      </c>
      <c r="K241" s="183">
        <f t="shared" si="72"/>
        <v>0</v>
      </c>
      <c r="L241" s="183">
        <f t="shared" si="72"/>
        <v>0</v>
      </c>
      <c r="M241" s="183">
        <f t="shared" si="72"/>
        <v>0</v>
      </c>
      <c r="N241" s="183">
        <f t="shared" si="72"/>
        <v>0</v>
      </c>
      <c r="O241" s="183">
        <f t="shared" si="72"/>
        <v>0</v>
      </c>
      <c r="P241" s="183">
        <f t="shared" si="72"/>
        <v>0</v>
      </c>
      <c r="Q241" s="183">
        <f t="shared" si="72"/>
        <v>0</v>
      </c>
      <c r="R241" s="183">
        <f t="shared" si="72"/>
        <v>0</v>
      </c>
      <c r="S241" s="183">
        <f t="shared" si="73"/>
        <v>0</v>
      </c>
      <c r="T241" s="183">
        <f t="shared" si="73"/>
        <v>0</v>
      </c>
      <c r="U241" s="183">
        <f t="shared" si="73"/>
        <v>0</v>
      </c>
      <c r="V241" s="183">
        <f t="shared" si="73"/>
        <v>0</v>
      </c>
      <c r="W241" s="183">
        <f t="shared" si="73"/>
        <v>0</v>
      </c>
      <c r="X241" s="183">
        <f t="shared" si="73"/>
        <v>0</v>
      </c>
      <c r="Y241" s="183">
        <f t="shared" si="73"/>
        <v>0</v>
      </c>
      <c r="Z241" s="183">
        <f t="shared" si="73"/>
        <v>0</v>
      </c>
      <c r="AA241" s="183">
        <f t="shared" si="73"/>
        <v>0</v>
      </c>
      <c r="AB241" s="183">
        <f t="shared" si="73"/>
        <v>0</v>
      </c>
      <c r="AC241" s="183">
        <f t="shared" si="73"/>
        <v>0</v>
      </c>
      <c r="AD241" s="183">
        <f t="shared" si="73"/>
        <v>0</v>
      </c>
      <c r="AE241" s="183">
        <f t="shared" si="73"/>
        <v>0</v>
      </c>
      <c r="AF241" s="196">
        <f t="shared" si="73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72"/>
        <v>0</v>
      </c>
      <c r="D242" s="183">
        <f t="shared" si="72"/>
        <v>0</v>
      </c>
      <c r="E242" s="183">
        <f t="shared" si="72"/>
        <v>0</v>
      </c>
      <c r="F242" s="183">
        <f t="shared" si="72"/>
        <v>0</v>
      </c>
      <c r="G242" s="183">
        <f t="shared" si="72"/>
        <v>0</v>
      </c>
      <c r="H242" s="183">
        <f t="shared" si="72"/>
        <v>0</v>
      </c>
      <c r="I242" s="183">
        <f t="shared" si="72"/>
        <v>0</v>
      </c>
      <c r="J242" s="183">
        <f t="shared" si="72"/>
        <v>0</v>
      </c>
      <c r="K242" s="183">
        <f t="shared" si="72"/>
        <v>0</v>
      </c>
      <c r="L242" s="183">
        <f t="shared" si="72"/>
        <v>0</v>
      </c>
      <c r="M242" s="183">
        <f t="shared" si="72"/>
        <v>0</v>
      </c>
      <c r="N242" s="183">
        <f t="shared" si="72"/>
        <v>0</v>
      </c>
      <c r="O242" s="183">
        <f t="shared" si="72"/>
        <v>0</v>
      </c>
      <c r="P242" s="183">
        <f t="shared" si="72"/>
        <v>0</v>
      </c>
      <c r="Q242" s="183">
        <f t="shared" si="72"/>
        <v>0</v>
      </c>
      <c r="R242" s="183">
        <f t="shared" ref="C242:R257" si="74">Q242</f>
        <v>0</v>
      </c>
      <c r="S242" s="183">
        <f t="shared" si="73"/>
        <v>0</v>
      </c>
      <c r="T242" s="183">
        <f t="shared" si="73"/>
        <v>0</v>
      </c>
      <c r="U242" s="183">
        <f t="shared" si="73"/>
        <v>0</v>
      </c>
      <c r="V242" s="183">
        <f t="shared" si="73"/>
        <v>0</v>
      </c>
      <c r="W242" s="183">
        <f t="shared" si="73"/>
        <v>0</v>
      </c>
      <c r="X242" s="183">
        <f t="shared" si="73"/>
        <v>0</v>
      </c>
      <c r="Y242" s="183">
        <f t="shared" si="73"/>
        <v>0</v>
      </c>
      <c r="Z242" s="183">
        <f t="shared" si="73"/>
        <v>0</v>
      </c>
      <c r="AA242" s="183">
        <f t="shared" si="73"/>
        <v>0</v>
      </c>
      <c r="AB242" s="183">
        <f t="shared" si="73"/>
        <v>0</v>
      </c>
      <c r="AC242" s="183">
        <f t="shared" si="73"/>
        <v>0</v>
      </c>
      <c r="AD242" s="183">
        <f t="shared" si="73"/>
        <v>0</v>
      </c>
      <c r="AE242" s="183">
        <f t="shared" si="73"/>
        <v>0</v>
      </c>
      <c r="AF242" s="196">
        <f t="shared" si="73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74"/>
        <v>0</v>
      </c>
      <c r="D243" s="183">
        <f t="shared" si="74"/>
        <v>0</v>
      </c>
      <c r="E243" s="183">
        <f t="shared" si="74"/>
        <v>0</v>
      </c>
      <c r="F243" s="183">
        <f t="shared" si="74"/>
        <v>0</v>
      </c>
      <c r="G243" s="183">
        <f t="shared" si="74"/>
        <v>0</v>
      </c>
      <c r="H243" s="183">
        <f t="shared" si="74"/>
        <v>0</v>
      </c>
      <c r="I243" s="183">
        <f t="shared" si="74"/>
        <v>0</v>
      </c>
      <c r="J243" s="183">
        <f t="shared" si="74"/>
        <v>0</v>
      </c>
      <c r="K243" s="183">
        <f t="shared" si="74"/>
        <v>0</v>
      </c>
      <c r="L243" s="183">
        <f t="shared" si="74"/>
        <v>0</v>
      </c>
      <c r="M243" s="183">
        <f t="shared" si="74"/>
        <v>0</v>
      </c>
      <c r="N243" s="183">
        <f t="shared" si="74"/>
        <v>0</v>
      </c>
      <c r="O243" s="183">
        <f t="shared" si="74"/>
        <v>0</v>
      </c>
      <c r="P243" s="183">
        <f t="shared" si="74"/>
        <v>0</v>
      </c>
      <c r="Q243" s="183">
        <f t="shared" si="74"/>
        <v>0</v>
      </c>
      <c r="R243" s="183">
        <f t="shared" si="74"/>
        <v>0</v>
      </c>
      <c r="S243" s="183">
        <f t="shared" si="73"/>
        <v>0</v>
      </c>
      <c r="T243" s="183">
        <f t="shared" si="73"/>
        <v>0</v>
      </c>
      <c r="U243" s="183">
        <f t="shared" si="73"/>
        <v>0</v>
      </c>
      <c r="V243" s="183">
        <f t="shared" si="73"/>
        <v>0</v>
      </c>
      <c r="W243" s="183">
        <f t="shared" si="73"/>
        <v>0</v>
      </c>
      <c r="X243" s="183">
        <f t="shared" si="73"/>
        <v>0</v>
      </c>
      <c r="Y243" s="183">
        <f t="shared" si="73"/>
        <v>0</v>
      </c>
      <c r="Z243" s="183">
        <f t="shared" si="73"/>
        <v>0</v>
      </c>
      <c r="AA243" s="183">
        <f t="shared" si="73"/>
        <v>0</v>
      </c>
      <c r="AB243" s="183">
        <f t="shared" si="73"/>
        <v>0</v>
      </c>
      <c r="AC243" s="183">
        <f t="shared" si="73"/>
        <v>0</v>
      </c>
      <c r="AD243" s="183">
        <f t="shared" si="73"/>
        <v>0</v>
      </c>
      <c r="AE243" s="183">
        <f t="shared" si="73"/>
        <v>0</v>
      </c>
      <c r="AF243" s="196">
        <f t="shared" si="73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74"/>
        <v>0</v>
      </c>
      <c r="D244" s="183">
        <f t="shared" si="74"/>
        <v>0</v>
      </c>
      <c r="E244" s="183">
        <f t="shared" si="74"/>
        <v>0</v>
      </c>
      <c r="F244" s="183">
        <f t="shared" si="74"/>
        <v>0</v>
      </c>
      <c r="G244" s="183">
        <f t="shared" si="74"/>
        <v>0</v>
      </c>
      <c r="H244" s="183">
        <f t="shared" si="74"/>
        <v>0</v>
      </c>
      <c r="I244" s="183">
        <f t="shared" si="74"/>
        <v>0</v>
      </c>
      <c r="J244" s="183">
        <f t="shared" si="74"/>
        <v>0</v>
      </c>
      <c r="K244" s="183">
        <f t="shared" si="74"/>
        <v>0</v>
      </c>
      <c r="L244" s="183">
        <f t="shared" si="74"/>
        <v>0</v>
      </c>
      <c r="M244" s="183">
        <f t="shared" si="74"/>
        <v>0</v>
      </c>
      <c r="N244" s="183">
        <f t="shared" si="74"/>
        <v>0</v>
      </c>
      <c r="O244" s="183">
        <f t="shared" si="74"/>
        <v>0</v>
      </c>
      <c r="P244" s="183">
        <f t="shared" si="74"/>
        <v>0</v>
      </c>
      <c r="Q244" s="183">
        <f t="shared" si="74"/>
        <v>0</v>
      </c>
      <c r="R244" s="183">
        <f t="shared" si="74"/>
        <v>0</v>
      </c>
      <c r="S244" s="183">
        <f t="shared" si="73"/>
        <v>0</v>
      </c>
      <c r="T244" s="183">
        <f t="shared" si="73"/>
        <v>0</v>
      </c>
      <c r="U244" s="183">
        <f t="shared" si="73"/>
        <v>0</v>
      </c>
      <c r="V244" s="183">
        <f t="shared" si="73"/>
        <v>0</v>
      </c>
      <c r="W244" s="183">
        <f t="shared" si="73"/>
        <v>0</v>
      </c>
      <c r="X244" s="183">
        <f t="shared" si="73"/>
        <v>0</v>
      </c>
      <c r="Y244" s="183">
        <f t="shared" si="73"/>
        <v>0</v>
      </c>
      <c r="Z244" s="183">
        <f t="shared" si="73"/>
        <v>0</v>
      </c>
      <c r="AA244" s="183">
        <f t="shared" si="73"/>
        <v>0</v>
      </c>
      <c r="AB244" s="183">
        <f t="shared" si="73"/>
        <v>0</v>
      </c>
      <c r="AC244" s="183">
        <f t="shared" si="73"/>
        <v>0</v>
      </c>
      <c r="AD244" s="183">
        <f t="shared" si="73"/>
        <v>0</v>
      </c>
      <c r="AE244" s="183">
        <f t="shared" si="73"/>
        <v>0</v>
      </c>
      <c r="AF244" s="196">
        <f t="shared" si="73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74"/>
        <v>0</v>
      </c>
      <c r="D245" s="183">
        <f t="shared" si="74"/>
        <v>0</v>
      </c>
      <c r="E245" s="183">
        <f t="shared" si="74"/>
        <v>0</v>
      </c>
      <c r="F245" s="183">
        <f t="shared" si="74"/>
        <v>0</v>
      </c>
      <c r="G245" s="183">
        <f t="shared" si="74"/>
        <v>0</v>
      </c>
      <c r="H245" s="183">
        <f t="shared" si="74"/>
        <v>0</v>
      </c>
      <c r="I245" s="183">
        <f t="shared" si="74"/>
        <v>0</v>
      </c>
      <c r="J245" s="183">
        <f t="shared" si="74"/>
        <v>0</v>
      </c>
      <c r="K245" s="183">
        <f t="shared" si="74"/>
        <v>0</v>
      </c>
      <c r="L245" s="183">
        <f t="shared" si="74"/>
        <v>0</v>
      </c>
      <c r="M245" s="183">
        <f t="shared" si="74"/>
        <v>0</v>
      </c>
      <c r="N245" s="183">
        <f t="shared" si="74"/>
        <v>0</v>
      </c>
      <c r="O245" s="183">
        <f t="shared" si="74"/>
        <v>0</v>
      </c>
      <c r="P245" s="183">
        <f t="shared" si="74"/>
        <v>0</v>
      </c>
      <c r="Q245" s="183">
        <f t="shared" si="74"/>
        <v>0</v>
      </c>
      <c r="R245" s="183">
        <f t="shared" si="74"/>
        <v>0</v>
      </c>
      <c r="S245" s="183">
        <f t="shared" si="73"/>
        <v>0</v>
      </c>
      <c r="T245" s="183">
        <f t="shared" si="73"/>
        <v>0</v>
      </c>
      <c r="U245" s="183">
        <f t="shared" si="73"/>
        <v>0</v>
      </c>
      <c r="V245" s="183">
        <f t="shared" si="73"/>
        <v>0</v>
      </c>
      <c r="W245" s="183">
        <f t="shared" si="73"/>
        <v>0</v>
      </c>
      <c r="X245" s="183">
        <f t="shared" si="73"/>
        <v>0</v>
      </c>
      <c r="Y245" s="183">
        <f t="shared" si="73"/>
        <v>0</v>
      </c>
      <c r="Z245" s="183">
        <f t="shared" si="73"/>
        <v>0</v>
      </c>
      <c r="AA245" s="183">
        <f t="shared" si="73"/>
        <v>0</v>
      </c>
      <c r="AB245" s="183">
        <f t="shared" si="73"/>
        <v>0</v>
      </c>
      <c r="AC245" s="183">
        <f t="shared" si="73"/>
        <v>0</v>
      </c>
      <c r="AD245" s="183">
        <f t="shared" si="73"/>
        <v>0</v>
      </c>
      <c r="AE245" s="183">
        <f t="shared" si="73"/>
        <v>0</v>
      </c>
      <c r="AF245" s="196">
        <f t="shared" si="73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74"/>
        <v>0</v>
      </c>
      <c r="D246" s="183">
        <f t="shared" si="74"/>
        <v>0</v>
      </c>
      <c r="E246" s="183">
        <f t="shared" si="74"/>
        <v>0</v>
      </c>
      <c r="F246" s="183">
        <f t="shared" si="74"/>
        <v>0</v>
      </c>
      <c r="G246" s="183">
        <f t="shared" si="74"/>
        <v>0</v>
      </c>
      <c r="H246" s="183">
        <f t="shared" si="74"/>
        <v>0</v>
      </c>
      <c r="I246" s="183">
        <f t="shared" si="74"/>
        <v>0</v>
      </c>
      <c r="J246" s="183">
        <f t="shared" si="74"/>
        <v>0</v>
      </c>
      <c r="K246" s="183">
        <f t="shared" si="74"/>
        <v>0</v>
      </c>
      <c r="L246" s="183">
        <f t="shared" si="74"/>
        <v>0</v>
      </c>
      <c r="M246" s="183">
        <f t="shared" si="74"/>
        <v>0</v>
      </c>
      <c r="N246" s="183">
        <f t="shared" si="74"/>
        <v>0</v>
      </c>
      <c r="O246" s="183">
        <f t="shared" si="74"/>
        <v>0</v>
      </c>
      <c r="P246" s="183">
        <f t="shared" si="74"/>
        <v>0</v>
      </c>
      <c r="Q246" s="183">
        <f t="shared" si="74"/>
        <v>0</v>
      </c>
      <c r="R246" s="183">
        <f t="shared" si="74"/>
        <v>0</v>
      </c>
      <c r="S246" s="183">
        <f t="shared" si="73"/>
        <v>0</v>
      </c>
      <c r="T246" s="183">
        <f t="shared" si="73"/>
        <v>0</v>
      </c>
      <c r="U246" s="183">
        <f t="shared" si="73"/>
        <v>0</v>
      </c>
      <c r="V246" s="183">
        <f t="shared" si="73"/>
        <v>0</v>
      </c>
      <c r="W246" s="183">
        <f t="shared" si="73"/>
        <v>0</v>
      </c>
      <c r="X246" s="183">
        <f t="shared" si="73"/>
        <v>0</v>
      </c>
      <c r="Y246" s="183">
        <f t="shared" si="73"/>
        <v>0</v>
      </c>
      <c r="Z246" s="183">
        <f t="shared" si="73"/>
        <v>0</v>
      </c>
      <c r="AA246" s="183">
        <f t="shared" si="73"/>
        <v>0</v>
      </c>
      <c r="AB246" s="183">
        <f t="shared" si="73"/>
        <v>0</v>
      </c>
      <c r="AC246" s="183">
        <f t="shared" si="73"/>
        <v>0</v>
      </c>
      <c r="AD246" s="183">
        <f t="shared" si="73"/>
        <v>0</v>
      </c>
      <c r="AE246" s="183">
        <f t="shared" si="73"/>
        <v>0</v>
      </c>
      <c r="AF246" s="196">
        <f t="shared" si="73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74"/>
        <v>0</v>
      </c>
      <c r="D247" s="183">
        <f t="shared" si="74"/>
        <v>0</v>
      </c>
      <c r="E247" s="183">
        <f t="shared" si="74"/>
        <v>0</v>
      </c>
      <c r="F247" s="183">
        <f t="shared" si="74"/>
        <v>0</v>
      </c>
      <c r="G247" s="183">
        <f t="shared" si="74"/>
        <v>0</v>
      </c>
      <c r="H247" s="183">
        <f t="shared" si="74"/>
        <v>0</v>
      </c>
      <c r="I247" s="183">
        <f t="shared" si="74"/>
        <v>0</v>
      </c>
      <c r="J247" s="183">
        <f t="shared" si="74"/>
        <v>0</v>
      </c>
      <c r="K247" s="183">
        <f t="shared" si="74"/>
        <v>0</v>
      </c>
      <c r="L247" s="183">
        <f t="shared" si="74"/>
        <v>0</v>
      </c>
      <c r="M247" s="183">
        <f t="shared" si="74"/>
        <v>0</v>
      </c>
      <c r="N247" s="183">
        <f t="shared" si="74"/>
        <v>0</v>
      </c>
      <c r="O247" s="183">
        <f t="shared" si="74"/>
        <v>0</v>
      </c>
      <c r="P247" s="183">
        <f t="shared" si="74"/>
        <v>0</v>
      </c>
      <c r="Q247" s="183">
        <f t="shared" si="74"/>
        <v>0</v>
      </c>
      <c r="R247" s="183">
        <f t="shared" si="74"/>
        <v>0</v>
      </c>
      <c r="S247" s="183">
        <f t="shared" si="73"/>
        <v>0</v>
      </c>
      <c r="T247" s="183">
        <f t="shared" si="73"/>
        <v>0</v>
      </c>
      <c r="U247" s="183">
        <f t="shared" si="73"/>
        <v>0</v>
      </c>
      <c r="V247" s="183">
        <f t="shared" si="73"/>
        <v>0</v>
      </c>
      <c r="W247" s="183">
        <f t="shared" si="73"/>
        <v>0</v>
      </c>
      <c r="X247" s="183">
        <f t="shared" si="73"/>
        <v>0</v>
      </c>
      <c r="Y247" s="183">
        <f t="shared" si="73"/>
        <v>0</v>
      </c>
      <c r="Z247" s="183">
        <f t="shared" si="73"/>
        <v>0</v>
      </c>
      <c r="AA247" s="183">
        <f t="shared" si="73"/>
        <v>0</v>
      </c>
      <c r="AB247" s="183">
        <f t="shared" si="73"/>
        <v>0</v>
      </c>
      <c r="AC247" s="183">
        <f t="shared" si="73"/>
        <v>0</v>
      </c>
      <c r="AD247" s="183">
        <f t="shared" si="73"/>
        <v>0</v>
      </c>
      <c r="AE247" s="183">
        <f t="shared" si="73"/>
        <v>0</v>
      </c>
      <c r="AF247" s="196">
        <f t="shared" si="73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74"/>
        <v>0</v>
      </c>
      <c r="D248" s="183">
        <f t="shared" si="74"/>
        <v>0</v>
      </c>
      <c r="E248" s="183">
        <f t="shared" si="74"/>
        <v>0</v>
      </c>
      <c r="F248" s="183">
        <f t="shared" si="74"/>
        <v>0</v>
      </c>
      <c r="G248" s="183">
        <f t="shared" si="74"/>
        <v>0</v>
      </c>
      <c r="H248" s="183">
        <f t="shared" si="74"/>
        <v>0</v>
      </c>
      <c r="I248" s="183">
        <f t="shared" si="74"/>
        <v>0</v>
      </c>
      <c r="J248" s="183">
        <f t="shared" si="74"/>
        <v>0</v>
      </c>
      <c r="K248" s="183">
        <f t="shared" si="74"/>
        <v>0</v>
      </c>
      <c r="L248" s="183">
        <f t="shared" si="74"/>
        <v>0</v>
      </c>
      <c r="M248" s="183">
        <f t="shared" si="74"/>
        <v>0</v>
      </c>
      <c r="N248" s="183">
        <f t="shared" si="74"/>
        <v>0</v>
      </c>
      <c r="O248" s="183">
        <f t="shared" si="74"/>
        <v>0</v>
      </c>
      <c r="P248" s="183">
        <f t="shared" si="74"/>
        <v>0</v>
      </c>
      <c r="Q248" s="183">
        <f t="shared" si="74"/>
        <v>0</v>
      </c>
      <c r="R248" s="183">
        <f t="shared" si="74"/>
        <v>0</v>
      </c>
      <c r="S248" s="183">
        <f t="shared" si="73"/>
        <v>0</v>
      </c>
      <c r="T248" s="183">
        <f t="shared" si="73"/>
        <v>0</v>
      </c>
      <c r="U248" s="183">
        <f t="shared" si="73"/>
        <v>0</v>
      </c>
      <c r="V248" s="183">
        <f t="shared" si="73"/>
        <v>0</v>
      </c>
      <c r="W248" s="183">
        <f t="shared" si="73"/>
        <v>0</v>
      </c>
      <c r="X248" s="183">
        <f t="shared" si="73"/>
        <v>0</v>
      </c>
      <c r="Y248" s="183">
        <f t="shared" si="73"/>
        <v>0</v>
      </c>
      <c r="Z248" s="183">
        <f t="shared" si="73"/>
        <v>0</v>
      </c>
      <c r="AA248" s="183">
        <f t="shared" si="73"/>
        <v>0</v>
      </c>
      <c r="AB248" s="183">
        <f t="shared" si="73"/>
        <v>0</v>
      </c>
      <c r="AC248" s="183">
        <f t="shared" si="73"/>
        <v>0</v>
      </c>
      <c r="AD248" s="183">
        <f t="shared" si="73"/>
        <v>0</v>
      </c>
      <c r="AE248" s="183">
        <f t="shared" si="73"/>
        <v>0</v>
      </c>
      <c r="AF248" s="196">
        <f t="shared" si="73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74"/>
        <v>0</v>
      </c>
      <c r="D249" s="183">
        <f t="shared" si="74"/>
        <v>0</v>
      </c>
      <c r="E249" s="183">
        <f t="shared" si="74"/>
        <v>0</v>
      </c>
      <c r="F249" s="183">
        <f t="shared" si="74"/>
        <v>0</v>
      </c>
      <c r="G249" s="183">
        <f t="shared" si="74"/>
        <v>0</v>
      </c>
      <c r="H249" s="183">
        <f t="shared" si="74"/>
        <v>0</v>
      </c>
      <c r="I249" s="183">
        <f t="shared" si="74"/>
        <v>0</v>
      </c>
      <c r="J249" s="183">
        <f t="shared" si="74"/>
        <v>0</v>
      </c>
      <c r="K249" s="183">
        <f t="shared" si="74"/>
        <v>0</v>
      </c>
      <c r="L249" s="183">
        <f t="shared" si="74"/>
        <v>0</v>
      </c>
      <c r="M249" s="183">
        <f t="shared" si="74"/>
        <v>0</v>
      </c>
      <c r="N249" s="183">
        <f t="shared" si="74"/>
        <v>0</v>
      </c>
      <c r="O249" s="183">
        <f t="shared" si="74"/>
        <v>0</v>
      </c>
      <c r="P249" s="183">
        <f t="shared" si="74"/>
        <v>0</v>
      </c>
      <c r="Q249" s="183">
        <f t="shared" si="74"/>
        <v>0</v>
      </c>
      <c r="R249" s="183">
        <f t="shared" si="74"/>
        <v>0</v>
      </c>
      <c r="S249" s="183">
        <f t="shared" si="73"/>
        <v>0</v>
      </c>
      <c r="T249" s="183">
        <f t="shared" si="73"/>
        <v>0</v>
      </c>
      <c r="U249" s="183">
        <f t="shared" si="73"/>
        <v>0</v>
      </c>
      <c r="V249" s="183">
        <f t="shared" si="73"/>
        <v>0</v>
      </c>
      <c r="W249" s="183">
        <f t="shared" si="73"/>
        <v>0</v>
      </c>
      <c r="X249" s="183">
        <f t="shared" si="73"/>
        <v>0</v>
      </c>
      <c r="Y249" s="183">
        <f t="shared" si="73"/>
        <v>0</v>
      </c>
      <c r="Z249" s="183">
        <f t="shared" si="73"/>
        <v>0</v>
      </c>
      <c r="AA249" s="183">
        <f t="shared" si="73"/>
        <v>0</v>
      </c>
      <c r="AB249" s="183">
        <f t="shared" si="73"/>
        <v>0</v>
      </c>
      <c r="AC249" s="183">
        <f t="shared" si="73"/>
        <v>0</v>
      </c>
      <c r="AD249" s="183">
        <f t="shared" si="73"/>
        <v>0</v>
      </c>
      <c r="AE249" s="183">
        <f t="shared" si="73"/>
        <v>0</v>
      </c>
      <c r="AF249" s="196">
        <f t="shared" si="73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74"/>
        <v>0</v>
      </c>
      <c r="D250" s="183">
        <f t="shared" si="74"/>
        <v>0</v>
      </c>
      <c r="E250" s="183">
        <f t="shared" si="74"/>
        <v>0</v>
      </c>
      <c r="F250" s="183">
        <f t="shared" si="74"/>
        <v>0</v>
      </c>
      <c r="G250" s="183">
        <f t="shared" si="74"/>
        <v>0</v>
      </c>
      <c r="H250" s="183">
        <f t="shared" si="74"/>
        <v>0</v>
      </c>
      <c r="I250" s="183">
        <f t="shared" si="74"/>
        <v>0</v>
      </c>
      <c r="J250" s="183">
        <f t="shared" si="74"/>
        <v>0</v>
      </c>
      <c r="K250" s="183">
        <f t="shared" si="74"/>
        <v>0</v>
      </c>
      <c r="L250" s="183">
        <f t="shared" si="74"/>
        <v>0</v>
      </c>
      <c r="M250" s="183">
        <f t="shared" si="74"/>
        <v>0</v>
      </c>
      <c r="N250" s="183">
        <f t="shared" si="74"/>
        <v>0</v>
      </c>
      <c r="O250" s="183">
        <f t="shared" si="74"/>
        <v>0</v>
      </c>
      <c r="P250" s="183">
        <f t="shared" si="74"/>
        <v>0</v>
      </c>
      <c r="Q250" s="183">
        <f t="shared" si="74"/>
        <v>0</v>
      </c>
      <c r="R250" s="183">
        <f t="shared" si="74"/>
        <v>0</v>
      </c>
      <c r="S250" s="183">
        <f t="shared" si="73"/>
        <v>0</v>
      </c>
      <c r="T250" s="183">
        <f t="shared" si="73"/>
        <v>0</v>
      </c>
      <c r="U250" s="183">
        <f t="shared" si="73"/>
        <v>0</v>
      </c>
      <c r="V250" s="183">
        <f t="shared" si="73"/>
        <v>0</v>
      </c>
      <c r="W250" s="183">
        <f t="shared" si="73"/>
        <v>0</v>
      </c>
      <c r="X250" s="183">
        <f t="shared" si="73"/>
        <v>0</v>
      </c>
      <c r="Y250" s="183">
        <f t="shared" si="73"/>
        <v>0</v>
      </c>
      <c r="Z250" s="183">
        <f t="shared" si="73"/>
        <v>0</v>
      </c>
      <c r="AA250" s="183">
        <f t="shared" si="73"/>
        <v>0</v>
      </c>
      <c r="AB250" s="183">
        <f t="shared" si="73"/>
        <v>0</v>
      </c>
      <c r="AC250" s="183">
        <f t="shared" si="73"/>
        <v>0</v>
      </c>
      <c r="AD250" s="183">
        <f t="shared" si="73"/>
        <v>0</v>
      </c>
      <c r="AE250" s="183">
        <f t="shared" si="73"/>
        <v>0</v>
      </c>
      <c r="AF250" s="196">
        <f t="shared" si="73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74"/>
        <v>0</v>
      </c>
      <c r="D251" s="183">
        <f t="shared" si="74"/>
        <v>0</v>
      </c>
      <c r="E251" s="183">
        <f t="shared" si="74"/>
        <v>0</v>
      </c>
      <c r="F251" s="183">
        <f t="shared" si="74"/>
        <v>0</v>
      </c>
      <c r="G251" s="183">
        <f t="shared" si="74"/>
        <v>0</v>
      </c>
      <c r="H251" s="183">
        <f t="shared" si="74"/>
        <v>0</v>
      </c>
      <c r="I251" s="183">
        <f t="shared" si="74"/>
        <v>0</v>
      </c>
      <c r="J251" s="183">
        <f t="shared" si="74"/>
        <v>0</v>
      </c>
      <c r="K251" s="183">
        <f t="shared" si="74"/>
        <v>0</v>
      </c>
      <c r="L251" s="183">
        <f t="shared" si="74"/>
        <v>0</v>
      </c>
      <c r="M251" s="183">
        <f t="shared" si="74"/>
        <v>0</v>
      </c>
      <c r="N251" s="183">
        <f t="shared" si="74"/>
        <v>0</v>
      </c>
      <c r="O251" s="183">
        <f t="shared" si="74"/>
        <v>0</v>
      </c>
      <c r="P251" s="183">
        <f t="shared" si="74"/>
        <v>0</v>
      </c>
      <c r="Q251" s="183">
        <f t="shared" si="74"/>
        <v>0</v>
      </c>
      <c r="R251" s="183">
        <f t="shared" si="74"/>
        <v>0</v>
      </c>
      <c r="S251" s="183">
        <f t="shared" si="73"/>
        <v>0</v>
      </c>
      <c r="T251" s="183">
        <f t="shared" si="73"/>
        <v>0</v>
      </c>
      <c r="U251" s="183">
        <f t="shared" si="73"/>
        <v>0</v>
      </c>
      <c r="V251" s="183">
        <f t="shared" si="73"/>
        <v>0</v>
      </c>
      <c r="W251" s="183">
        <f t="shared" si="73"/>
        <v>0</v>
      </c>
      <c r="X251" s="183">
        <f t="shared" si="73"/>
        <v>0</v>
      </c>
      <c r="Y251" s="183">
        <f t="shared" si="73"/>
        <v>0</v>
      </c>
      <c r="Z251" s="183">
        <f t="shared" si="73"/>
        <v>0</v>
      </c>
      <c r="AA251" s="183">
        <f t="shared" si="73"/>
        <v>0</v>
      </c>
      <c r="AB251" s="183">
        <f t="shared" si="73"/>
        <v>0</v>
      </c>
      <c r="AC251" s="183">
        <f t="shared" si="73"/>
        <v>0</v>
      </c>
      <c r="AD251" s="183">
        <f t="shared" si="73"/>
        <v>0</v>
      </c>
      <c r="AE251" s="183">
        <f t="shared" si="73"/>
        <v>0</v>
      </c>
      <c r="AF251" s="196">
        <f t="shared" si="73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74"/>
        <v>0</v>
      </c>
      <c r="D252" s="183">
        <f t="shared" si="74"/>
        <v>0</v>
      </c>
      <c r="E252" s="183">
        <f t="shared" si="74"/>
        <v>0</v>
      </c>
      <c r="F252" s="183">
        <f t="shared" si="74"/>
        <v>0</v>
      </c>
      <c r="G252" s="183">
        <f t="shared" si="74"/>
        <v>0</v>
      </c>
      <c r="H252" s="183">
        <f t="shared" si="74"/>
        <v>0</v>
      </c>
      <c r="I252" s="183">
        <f t="shared" si="74"/>
        <v>0</v>
      </c>
      <c r="J252" s="183">
        <f t="shared" si="74"/>
        <v>0</v>
      </c>
      <c r="K252" s="183">
        <f t="shared" si="74"/>
        <v>0</v>
      </c>
      <c r="L252" s="183">
        <f t="shared" si="74"/>
        <v>0</v>
      </c>
      <c r="M252" s="183">
        <f t="shared" si="74"/>
        <v>0</v>
      </c>
      <c r="N252" s="183">
        <f t="shared" si="74"/>
        <v>0</v>
      </c>
      <c r="O252" s="183">
        <f t="shared" si="74"/>
        <v>0</v>
      </c>
      <c r="P252" s="183">
        <f t="shared" si="74"/>
        <v>0</v>
      </c>
      <c r="Q252" s="183">
        <f t="shared" si="74"/>
        <v>0</v>
      </c>
      <c r="R252" s="183">
        <f t="shared" si="74"/>
        <v>0</v>
      </c>
      <c r="S252" s="183">
        <f t="shared" si="73"/>
        <v>0</v>
      </c>
      <c r="T252" s="183">
        <f t="shared" si="73"/>
        <v>0</v>
      </c>
      <c r="U252" s="183">
        <f t="shared" si="73"/>
        <v>0</v>
      </c>
      <c r="V252" s="183">
        <f t="shared" si="73"/>
        <v>0</v>
      </c>
      <c r="W252" s="183">
        <f t="shared" si="73"/>
        <v>0</v>
      </c>
      <c r="X252" s="183">
        <f t="shared" si="73"/>
        <v>0</v>
      </c>
      <c r="Y252" s="183">
        <f t="shared" si="73"/>
        <v>0</v>
      </c>
      <c r="Z252" s="183">
        <f t="shared" si="73"/>
        <v>0</v>
      </c>
      <c r="AA252" s="183">
        <f t="shared" si="73"/>
        <v>0</v>
      </c>
      <c r="AB252" s="183">
        <f t="shared" si="73"/>
        <v>0</v>
      </c>
      <c r="AC252" s="183">
        <f t="shared" si="73"/>
        <v>0</v>
      </c>
      <c r="AD252" s="183">
        <f t="shared" si="73"/>
        <v>0</v>
      </c>
      <c r="AE252" s="183">
        <f t="shared" si="73"/>
        <v>0</v>
      </c>
      <c r="AF252" s="196">
        <f t="shared" si="73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74"/>
        <v>0</v>
      </c>
      <c r="D253" s="183">
        <f t="shared" si="74"/>
        <v>0</v>
      </c>
      <c r="E253" s="183">
        <f t="shared" si="74"/>
        <v>0</v>
      </c>
      <c r="F253" s="183">
        <f t="shared" si="74"/>
        <v>0</v>
      </c>
      <c r="G253" s="183">
        <f t="shared" si="74"/>
        <v>0</v>
      </c>
      <c r="H253" s="183">
        <f t="shared" si="74"/>
        <v>0</v>
      </c>
      <c r="I253" s="183">
        <f t="shared" si="74"/>
        <v>0</v>
      </c>
      <c r="J253" s="183">
        <f t="shared" si="74"/>
        <v>0</v>
      </c>
      <c r="K253" s="183">
        <f t="shared" si="74"/>
        <v>0</v>
      </c>
      <c r="L253" s="183">
        <f t="shared" si="74"/>
        <v>0</v>
      </c>
      <c r="M253" s="183">
        <f t="shared" si="74"/>
        <v>0</v>
      </c>
      <c r="N253" s="183">
        <f t="shared" si="74"/>
        <v>0</v>
      </c>
      <c r="O253" s="183">
        <f t="shared" si="74"/>
        <v>0</v>
      </c>
      <c r="P253" s="183">
        <f t="shared" si="74"/>
        <v>0</v>
      </c>
      <c r="Q253" s="183">
        <f t="shared" si="74"/>
        <v>0</v>
      </c>
      <c r="R253" s="183">
        <f t="shared" si="74"/>
        <v>0</v>
      </c>
      <c r="S253" s="183">
        <f t="shared" si="73"/>
        <v>0</v>
      </c>
      <c r="T253" s="183">
        <f t="shared" si="73"/>
        <v>0</v>
      </c>
      <c r="U253" s="183">
        <f t="shared" si="73"/>
        <v>0</v>
      </c>
      <c r="V253" s="183">
        <f t="shared" si="73"/>
        <v>0</v>
      </c>
      <c r="W253" s="183">
        <f t="shared" si="73"/>
        <v>0</v>
      </c>
      <c r="X253" s="183">
        <f t="shared" si="73"/>
        <v>0</v>
      </c>
      <c r="Y253" s="183">
        <f t="shared" si="73"/>
        <v>0</v>
      </c>
      <c r="Z253" s="183">
        <f t="shared" si="73"/>
        <v>0</v>
      </c>
      <c r="AA253" s="183">
        <f t="shared" si="73"/>
        <v>0</v>
      </c>
      <c r="AB253" s="183">
        <f t="shared" si="73"/>
        <v>0</v>
      </c>
      <c r="AC253" s="183">
        <f t="shared" si="73"/>
        <v>0</v>
      </c>
      <c r="AD253" s="183">
        <f t="shared" si="73"/>
        <v>0</v>
      </c>
      <c r="AE253" s="183">
        <f t="shared" si="73"/>
        <v>0</v>
      </c>
      <c r="AF253" s="196">
        <f t="shared" si="73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si="74"/>
        <v>0</v>
      </c>
      <c r="D254" s="183">
        <f t="shared" si="74"/>
        <v>0</v>
      </c>
      <c r="E254" s="183">
        <f t="shared" si="74"/>
        <v>0</v>
      </c>
      <c r="F254" s="183">
        <f t="shared" si="74"/>
        <v>0</v>
      </c>
      <c r="G254" s="183">
        <f t="shared" si="74"/>
        <v>0</v>
      </c>
      <c r="H254" s="183">
        <f t="shared" si="74"/>
        <v>0</v>
      </c>
      <c r="I254" s="183">
        <f t="shared" si="74"/>
        <v>0</v>
      </c>
      <c r="J254" s="183">
        <f t="shared" si="74"/>
        <v>0</v>
      </c>
      <c r="K254" s="183">
        <f t="shared" si="74"/>
        <v>0</v>
      </c>
      <c r="L254" s="183">
        <f t="shared" si="74"/>
        <v>0</v>
      </c>
      <c r="M254" s="183">
        <f t="shared" si="74"/>
        <v>0</v>
      </c>
      <c r="N254" s="183">
        <f t="shared" si="74"/>
        <v>0</v>
      </c>
      <c r="O254" s="183">
        <f t="shared" si="74"/>
        <v>0</v>
      </c>
      <c r="P254" s="183">
        <f t="shared" si="74"/>
        <v>0</v>
      </c>
      <c r="Q254" s="183">
        <f t="shared" si="74"/>
        <v>0</v>
      </c>
      <c r="R254" s="183">
        <f t="shared" si="74"/>
        <v>0</v>
      </c>
      <c r="S254" s="183">
        <f t="shared" si="73"/>
        <v>0</v>
      </c>
      <c r="T254" s="183">
        <f t="shared" si="73"/>
        <v>0</v>
      </c>
      <c r="U254" s="183">
        <f t="shared" si="73"/>
        <v>0</v>
      </c>
      <c r="V254" s="183">
        <f t="shared" si="73"/>
        <v>0</v>
      </c>
      <c r="W254" s="183">
        <f t="shared" si="73"/>
        <v>0</v>
      </c>
      <c r="X254" s="183">
        <f t="shared" si="73"/>
        <v>0</v>
      </c>
      <c r="Y254" s="183">
        <f t="shared" si="73"/>
        <v>0</v>
      </c>
      <c r="Z254" s="183">
        <f t="shared" si="73"/>
        <v>0</v>
      </c>
      <c r="AA254" s="183">
        <f t="shared" si="73"/>
        <v>0</v>
      </c>
      <c r="AB254" s="183">
        <f t="shared" si="73"/>
        <v>0</v>
      </c>
      <c r="AC254" s="183">
        <f t="shared" si="73"/>
        <v>0</v>
      </c>
      <c r="AD254" s="183">
        <f t="shared" si="73"/>
        <v>0</v>
      </c>
      <c r="AE254" s="183">
        <f t="shared" si="73"/>
        <v>0</v>
      </c>
      <c r="AF254" s="196">
        <f t="shared" si="73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74"/>
        <v>0</v>
      </c>
      <c r="D255" s="183">
        <f t="shared" si="74"/>
        <v>0</v>
      </c>
      <c r="E255" s="183">
        <f t="shared" si="74"/>
        <v>0</v>
      </c>
      <c r="F255" s="183">
        <f t="shared" si="74"/>
        <v>0</v>
      </c>
      <c r="G255" s="183">
        <f t="shared" si="74"/>
        <v>0</v>
      </c>
      <c r="H255" s="183">
        <f t="shared" si="74"/>
        <v>0</v>
      </c>
      <c r="I255" s="183">
        <f t="shared" si="74"/>
        <v>0</v>
      </c>
      <c r="J255" s="183">
        <f t="shared" si="74"/>
        <v>0</v>
      </c>
      <c r="K255" s="183">
        <f t="shared" si="74"/>
        <v>0</v>
      </c>
      <c r="L255" s="183">
        <f t="shared" si="74"/>
        <v>0</v>
      </c>
      <c r="M255" s="183">
        <f t="shared" si="74"/>
        <v>0</v>
      </c>
      <c r="N255" s="183">
        <f t="shared" si="74"/>
        <v>0</v>
      </c>
      <c r="O255" s="183">
        <f t="shared" si="74"/>
        <v>0</v>
      </c>
      <c r="P255" s="183">
        <f t="shared" si="74"/>
        <v>0</v>
      </c>
      <c r="Q255" s="183">
        <f t="shared" si="74"/>
        <v>0</v>
      </c>
      <c r="R255" s="183">
        <f t="shared" si="74"/>
        <v>0</v>
      </c>
      <c r="S255" s="183">
        <f t="shared" si="73"/>
        <v>0</v>
      </c>
      <c r="T255" s="183">
        <f t="shared" si="73"/>
        <v>0</v>
      </c>
      <c r="U255" s="183">
        <f t="shared" si="73"/>
        <v>0</v>
      </c>
      <c r="V255" s="183">
        <f t="shared" si="73"/>
        <v>0</v>
      </c>
      <c r="W255" s="183">
        <f t="shared" si="73"/>
        <v>0</v>
      </c>
      <c r="X255" s="183">
        <f t="shared" si="73"/>
        <v>0</v>
      </c>
      <c r="Y255" s="183">
        <f t="shared" si="73"/>
        <v>0</v>
      </c>
      <c r="Z255" s="183">
        <f t="shared" si="73"/>
        <v>0</v>
      </c>
      <c r="AA255" s="183">
        <f t="shared" si="73"/>
        <v>0</v>
      </c>
      <c r="AB255" s="183">
        <f t="shared" si="73"/>
        <v>0</v>
      </c>
      <c r="AC255" s="183">
        <f t="shared" si="73"/>
        <v>0</v>
      </c>
      <c r="AD255" s="183">
        <f t="shared" si="73"/>
        <v>0</v>
      </c>
      <c r="AE255" s="183">
        <f t="shared" si="73"/>
        <v>0</v>
      </c>
      <c r="AF255" s="196">
        <f t="shared" si="73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74"/>
        <v>0</v>
      </c>
      <c r="D256" s="183">
        <f t="shared" si="74"/>
        <v>0</v>
      </c>
      <c r="E256" s="183">
        <f t="shared" si="74"/>
        <v>0</v>
      </c>
      <c r="F256" s="183">
        <f t="shared" si="74"/>
        <v>0</v>
      </c>
      <c r="G256" s="183">
        <f t="shared" si="74"/>
        <v>0</v>
      </c>
      <c r="H256" s="183">
        <f t="shared" si="74"/>
        <v>0</v>
      </c>
      <c r="I256" s="183">
        <f t="shared" si="74"/>
        <v>0</v>
      </c>
      <c r="J256" s="183">
        <f t="shared" si="74"/>
        <v>0</v>
      </c>
      <c r="K256" s="183">
        <f t="shared" si="74"/>
        <v>0</v>
      </c>
      <c r="L256" s="183">
        <f t="shared" si="74"/>
        <v>0</v>
      </c>
      <c r="M256" s="183">
        <f t="shared" si="74"/>
        <v>0</v>
      </c>
      <c r="N256" s="183">
        <f t="shared" si="74"/>
        <v>0</v>
      </c>
      <c r="O256" s="183">
        <f t="shared" si="74"/>
        <v>0</v>
      </c>
      <c r="P256" s="183">
        <f t="shared" si="74"/>
        <v>0</v>
      </c>
      <c r="Q256" s="183">
        <f t="shared" si="74"/>
        <v>0</v>
      </c>
      <c r="R256" s="183">
        <f t="shared" si="74"/>
        <v>0</v>
      </c>
      <c r="S256" s="183">
        <f t="shared" ref="S256:AF271" si="75">R256</f>
        <v>0</v>
      </c>
      <c r="T256" s="183">
        <f t="shared" si="75"/>
        <v>0</v>
      </c>
      <c r="U256" s="183">
        <f t="shared" si="75"/>
        <v>0</v>
      </c>
      <c r="V256" s="183">
        <f t="shared" si="75"/>
        <v>0</v>
      </c>
      <c r="W256" s="183">
        <f t="shared" si="75"/>
        <v>0</v>
      </c>
      <c r="X256" s="183">
        <f t="shared" si="75"/>
        <v>0</v>
      </c>
      <c r="Y256" s="183">
        <f t="shared" si="75"/>
        <v>0</v>
      </c>
      <c r="Z256" s="183">
        <f t="shared" si="75"/>
        <v>0</v>
      </c>
      <c r="AA256" s="183">
        <f t="shared" si="75"/>
        <v>0</v>
      </c>
      <c r="AB256" s="183">
        <f t="shared" si="75"/>
        <v>0</v>
      </c>
      <c r="AC256" s="183">
        <f t="shared" si="75"/>
        <v>0</v>
      </c>
      <c r="AD256" s="183">
        <f t="shared" si="75"/>
        <v>0</v>
      </c>
      <c r="AE256" s="183">
        <f t="shared" si="75"/>
        <v>0</v>
      </c>
      <c r="AF256" s="196">
        <f t="shared" si="75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74"/>
        <v>0</v>
      </c>
      <c r="D257" s="183">
        <f t="shared" si="74"/>
        <v>0</v>
      </c>
      <c r="E257" s="183">
        <f t="shared" si="74"/>
        <v>0</v>
      </c>
      <c r="F257" s="183">
        <f t="shared" si="74"/>
        <v>0</v>
      </c>
      <c r="G257" s="183">
        <f t="shared" si="74"/>
        <v>0</v>
      </c>
      <c r="H257" s="183">
        <f t="shared" si="74"/>
        <v>0</v>
      </c>
      <c r="I257" s="183">
        <f t="shared" si="74"/>
        <v>0</v>
      </c>
      <c r="J257" s="183">
        <f t="shared" si="74"/>
        <v>0</v>
      </c>
      <c r="K257" s="183">
        <f t="shared" si="74"/>
        <v>0</v>
      </c>
      <c r="L257" s="183">
        <f t="shared" si="74"/>
        <v>0</v>
      </c>
      <c r="M257" s="183">
        <f t="shared" si="74"/>
        <v>0</v>
      </c>
      <c r="N257" s="183">
        <f t="shared" si="74"/>
        <v>0</v>
      </c>
      <c r="O257" s="183">
        <f t="shared" si="74"/>
        <v>0</v>
      </c>
      <c r="P257" s="183">
        <f t="shared" si="74"/>
        <v>0</v>
      </c>
      <c r="Q257" s="183">
        <f t="shared" si="74"/>
        <v>0</v>
      </c>
      <c r="R257" s="183">
        <f t="shared" si="74"/>
        <v>0</v>
      </c>
      <c r="S257" s="183">
        <f t="shared" si="75"/>
        <v>0</v>
      </c>
      <c r="T257" s="183">
        <f t="shared" si="75"/>
        <v>0</v>
      </c>
      <c r="U257" s="183">
        <f t="shared" si="75"/>
        <v>0</v>
      </c>
      <c r="V257" s="183">
        <f t="shared" si="75"/>
        <v>0</v>
      </c>
      <c r="W257" s="183">
        <f t="shared" si="75"/>
        <v>0</v>
      </c>
      <c r="X257" s="183">
        <f t="shared" si="75"/>
        <v>0</v>
      </c>
      <c r="Y257" s="183">
        <f t="shared" si="75"/>
        <v>0</v>
      </c>
      <c r="Z257" s="183">
        <f t="shared" si="75"/>
        <v>0</v>
      </c>
      <c r="AA257" s="183">
        <f t="shared" si="75"/>
        <v>0</v>
      </c>
      <c r="AB257" s="183">
        <f t="shared" si="75"/>
        <v>0</v>
      </c>
      <c r="AC257" s="183">
        <f t="shared" si="75"/>
        <v>0</v>
      </c>
      <c r="AD257" s="183">
        <f t="shared" si="75"/>
        <v>0</v>
      </c>
      <c r="AE257" s="183">
        <f t="shared" si="75"/>
        <v>0</v>
      </c>
      <c r="AF257" s="196">
        <f t="shared" si="75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ref="C258:R273" si="76">B258</f>
        <v>0</v>
      </c>
      <c r="D258" s="183">
        <f t="shared" si="76"/>
        <v>0</v>
      </c>
      <c r="E258" s="183">
        <f t="shared" si="76"/>
        <v>0</v>
      </c>
      <c r="F258" s="183">
        <f t="shared" si="76"/>
        <v>0</v>
      </c>
      <c r="G258" s="183">
        <f t="shared" si="76"/>
        <v>0</v>
      </c>
      <c r="H258" s="183">
        <f t="shared" si="76"/>
        <v>0</v>
      </c>
      <c r="I258" s="183">
        <f t="shared" si="76"/>
        <v>0</v>
      </c>
      <c r="J258" s="183">
        <f t="shared" si="76"/>
        <v>0</v>
      </c>
      <c r="K258" s="183">
        <f t="shared" si="76"/>
        <v>0</v>
      </c>
      <c r="L258" s="183">
        <f t="shared" si="76"/>
        <v>0</v>
      </c>
      <c r="M258" s="183">
        <f t="shared" si="76"/>
        <v>0</v>
      </c>
      <c r="N258" s="183">
        <f t="shared" si="76"/>
        <v>0</v>
      </c>
      <c r="O258" s="183">
        <f t="shared" si="76"/>
        <v>0</v>
      </c>
      <c r="P258" s="183">
        <f t="shared" si="76"/>
        <v>0</v>
      </c>
      <c r="Q258" s="183">
        <f t="shared" si="76"/>
        <v>0</v>
      </c>
      <c r="R258" s="183">
        <f t="shared" si="76"/>
        <v>0</v>
      </c>
      <c r="S258" s="183">
        <f t="shared" si="75"/>
        <v>0</v>
      </c>
      <c r="T258" s="183">
        <f t="shared" si="75"/>
        <v>0</v>
      </c>
      <c r="U258" s="183">
        <f t="shared" si="75"/>
        <v>0</v>
      </c>
      <c r="V258" s="183">
        <f t="shared" si="75"/>
        <v>0</v>
      </c>
      <c r="W258" s="183">
        <f t="shared" si="75"/>
        <v>0</v>
      </c>
      <c r="X258" s="183">
        <f t="shared" si="75"/>
        <v>0</v>
      </c>
      <c r="Y258" s="183">
        <f t="shared" si="75"/>
        <v>0</v>
      </c>
      <c r="Z258" s="183">
        <f t="shared" si="75"/>
        <v>0</v>
      </c>
      <c r="AA258" s="183">
        <f t="shared" si="75"/>
        <v>0</v>
      </c>
      <c r="AB258" s="183">
        <f t="shared" si="75"/>
        <v>0</v>
      </c>
      <c r="AC258" s="183">
        <f t="shared" si="75"/>
        <v>0</v>
      </c>
      <c r="AD258" s="183">
        <f t="shared" si="75"/>
        <v>0</v>
      </c>
      <c r="AE258" s="183">
        <f t="shared" si="75"/>
        <v>0</v>
      </c>
      <c r="AF258" s="196">
        <f t="shared" si="75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76"/>
        <v>0</v>
      </c>
      <c r="D259" s="183">
        <f t="shared" si="76"/>
        <v>0</v>
      </c>
      <c r="E259" s="183">
        <f t="shared" si="76"/>
        <v>0</v>
      </c>
      <c r="F259" s="183">
        <f t="shared" si="76"/>
        <v>0</v>
      </c>
      <c r="G259" s="183">
        <f t="shared" si="76"/>
        <v>0</v>
      </c>
      <c r="H259" s="183">
        <f t="shared" si="76"/>
        <v>0</v>
      </c>
      <c r="I259" s="183">
        <f t="shared" si="76"/>
        <v>0</v>
      </c>
      <c r="J259" s="183">
        <f t="shared" si="76"/>
        <v>0</v>
      </c>
      <c r="K259" s="183">
        <f t="shared" si="76"/>
        <v>0</v>
      </c>
      <c r="L259" s="183">
        <f t="shared" si="76"/>
        <v>0</v>
      </c>
      <c r="M259" s="183">
        <f t="shared" si="76"/>
        <v>0</v>
      </c>
      <c r="N259" s="183">
        <f t="shared" si="76"/>
        <v>0</v>
      </c>
      <c r="O259" s="183">
        <f t="shared" si="76"/>
        <v>0</v>
      </c>
      <c r="P259" s="183">
        <f t="shared" si="76"/>
        <v>0</v>
      </c>
      <c r="Q259" s="183">
        <f t="shared" si="76"/>
        <v>0</v>
      </c>
      <c r="R259" s="183">
        <f t="shared" si="76"/>
        <v>0</v>
      </c>
      <c r="S259" s="183">
        <f t="shared" si="75"/>
        <v>0</v>
      </c>
      <c r="T259" s="183">
        <f t="shared" si="75"/>
        <v>0</v>
      </c>
      <c r="U259" s="183">
        <f t="shared" si="75"/>
        <v>0</v>
      </c>
      <c r="V259" s="183">
        <f t="shared" si="75"/>
        <v>0</v>
      </c>
      <c r="W259" s="183">
        <f t="shared" si="75"/>
        <v>0</v>
      </c>
      <c r="X259" s="183">
        <f t="shared" si="75"/>
        <v>0</v>
      </c>
      <c r="Y259" s="183">
        <f t="shared" si="75"/>
        <v>0</v>
      </c>
      <c r="Z259" s="183">
        <f t="shared" si="75"/>
        <v>0</v>
      </c>
      <c r="AA259" s="183">
        <f t="shared" si="75"/>
        <v>0</v>
      </c>
      <c r="AB259" s="183">
        <f t="shared" si="75"/>
        <v>0</v>
      </c>
      <c r="AC259" s="183">
        <f t="shared" si="75"/>
        <v>0</v>
      </c>
      <c r="AD259" s="183">
        <f t="shared" si="75"/>
        <v>0</v>
      </c>
      <c r="AE259" s="183">
        <f t="shared" si="75"/>
        <v>0</v>
      </c>
      <c r="AF259" s="196">
        <f t="shared" si="75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76"/>
        <v>0</v>
      </c>
      <c r="D260" s="183">
        <f t="shared" si="76"/>
        <v>0</v>
      </c>
      <c r="E260" s="183">
        <f t="shared" si="76"/>
        <v>0</v>
      </c>
      <c r="F260" s="183">
        <f t="shared" si="76"/>
        <v>0</v>
      </c>
      <c r="G260" s="183">
        <f t="shared" si="76"/>
        <v>0</v>
      </c>
      <c r="H260" s="183">
        <f t="shared" si="76"/>
        <v>0</v>
      </c>
      <c r="I260" s="183">
        <f t="shared" si="76"/>
        <v>0</v>
      </c>
      <c r="J260" s="183">
        <f t="shared" si="76"/>
        <v>0</v>
      </c>
      <c r="K260" s="183">
        <f t="shared" si="76"/>
        <v>0</v>
      </c>
      <c r="L260" s="183">
        <f t="shared" si="76"/>
        <v>0</v>
      </c>
      <c r="M260" s="183">
        <f t="shared" si="76"/>
        <v>0</v>
      </c>
      <c r="N260" s="183">
        <f t="shared" si="76"/>
        <v>0</v>
      </c>
      <c r="O260" s="183">
        <f t="shared" si="76"/>
        <v>0</v>
      </c>
      <c r="P260" s="183">
        <f t="shared" si="76"/>
        <v>0</v>
      </c>
      <c r="Q260" s="183">
        <f t="shared" si="76"/>
        <v>0</v>
      </c>
      <c r="R260" s="183">
        <f t="shared" si="76"/>
        <v>0</v>
      </c>
      <c r="S260" s="183">
        <f t="shared" si="75"/>
        <v>0</v>
      </c>
      <c r="T260" s="183">
        <f t="shared" si="75"/>
        <v>0</v>
      </c>
      <c r="U260" s="183">
        <f t="shared" si="75"/>
        <v>0</v>
      </c>
      <c r="V260" s="183">
        <f t="shared" si="75"/>
        <v>0</v>
      </c>
      <c r="W260" s="183">
        <f t="shared" si="75"/>
        <v>0</v>
      </c>
      <c r="X260" s="183">
        <f t="shared" si="75"/>
        <v>0</v>
      </c>
      <c r="Y260" s="183">
        <f t="shared" si="75"/>
        <v>0</v>
      </c>
      <c r="Z260" s="183">
        <f t="shared" si="75"/>
        <v>0</v>
      </c>
      <c r="AA260" s="183">
        <f t="shared" si="75"/>
        <v>0</v>
      </c>
      <c r="AB260" s="183">
        <f t="shared" si="75"/>
        <v>0</v>
      </c>
      <c r="AC260" s="183">
        <f t="shared" si="75"/>
        <v>0</v>
      </c>
      <c r="AD260" s="183">
        <f t="shared" si="75"/>
        <v>0</v>
      </c>
      <c r="AE260" s="183">
        <f t="shared" si="75"/>
        <v>0</v>
      </c>
      <c r="AF260" s="196">
        <f t="shared" si="75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76"/>
        <v>0</v>
      </c>
      <c r="D261" s="183">
        <f t="shared" si="76"/>
        <v>0</v>
      </c>
      <c r="E261" s="183">
        <f t="shared" si="76"/>
        <v>0</v>
      </c>
      <c r="F261" s="183">
        <f t="shared" si="76"/>
        <v>0</v>
      </c>
      <c r="G261" s="183">
        <f t="shared" si="76"/>
        <v>0</v>
      </c>
      <c r="H261" s="183">
        <f t="shared" si="76"/>
        <v>0</v>
      </c>
      <c r="I261" s="183">
        <f t="shared" si="76"/>
        <v>0</v>
      </c>
      <c r="J261" s="183">
        <f t="shared" si="76"/>
        <v>0</v>
      </c>
      <c r="K261" s="183">
        <f t="shared" si="76"/>
        <v>0</v>
      </c>
      <c r="L261" s="183">
        <f t="shared" si="76"/>
        <v>0</v>
      </c>
      <c r="M261" s="183">
        <f t="shared" si="76"/>
        <v>0</v>
      </c>
      <c r="N261" s="183">
        <f t="shared" si="76"/>
        <v>0</v>
      </c>
      <c r="O261" s="183">
        <f t="shared" si="76"/>
        <v>0</v>
      </c>
      <c r="P261" s="183">
        <f t="shared" si="76"/>
        <v>0</v>
      </c>
      <c r="Q261" s="183">
        <f t="shared" si="76"/>
        <v>0</v>
      </c>
      <c r="R261" s="183">
        <f t="shared" si="76"/>
        <v>0</v>
      </c>
      <c r="S261" s="183">
        <f t="shared" si="75"/>
        <v>0</v>
      </c>
      <c r="T261" s="183">
        <f t="shared" si="75"/>
        <v>0</v>
      </c>
      <c r="U261" s="183">
        <f t="shared" si="75"/>
        <v>0</v>
      </c>
      <c r="V261" s="183">
        <f t="shared" si="75"/>
        <v>0</v>
      </c>
      <c r="W261" s="183">
        <f t="shared" si="75"/>
        <v>0</v>
      </c>
      <c r="X261" s="183">
        <f t="shared" si="75"/>
        <v>0</v>
      </c>
      <c r="Y261" s="183">
        <f t="shared" si="75"/>
        <v>0</v>
      </c>
      <c r="Z261" s="183">
        <f t="shared" si="75"/>
        <v>0</v>
      </c>
      <c r="AA261" s="183">
        <f t="shared" si="75"/>
        <v>0</v>
      </c>
      <c r="AB261" s="183">
        <f t="shared" si="75"/>
        <v>0</v>
      </c>
      <c r="AC261" s="183">
        <f t="shared" si="75"/>
        <v>0</v>
      </c>
      <c r="AD261" s="183">
        <f t="shared" si="75"/>
        <v>0</v>
      </c>
      <c r="AE261" s="183">
        <f t="shared" si="75"/>
        <v>0</v>
      </c>
      <c r="AF261" s="196">
        <f t="shared" si="75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76"/>
        <v>0</v>
      </c>
      <c r="D262" s="183">
        <f t="shared" si="76"/>
        <v>0</v>
      </c>
      <c r="E262" s="183">
        <f t="shared" si="76"/>
        <v>0</v>
      </c>
      <c r="F262" s="183">
        <f t="shared" si="76"/>
        <v>0</v>
      </c>
      <c r="G262" s="183">
        <f t="shared" si="76"/>
        <v>0</v>
      </c>
      <c r="H262" s="183">
        <f t="shared" si="76"/>
        <v>0</v>
      </c>
      <c r="I262" s="183">
        <f t="shared" si="76"/>
        <v>0</v>
      </c>
      <c r="J262" s="183">
        <f t="shared" si="76"/>
        <v>0</v>
      </c>
      <c r="K262" s="183">
        <f t="shared" si="76"/>
        <v>0</v>
      </c>
      <c r="L262" s="183">
        <f t="shared" si="76"/>
        <v>0</v>
      </c>
      <c r="M262" s="183">
        <f t="shared" si="76"/>
        <v>0</v>
      </c>
      <c r="N262" s="183">
        <f t="shared" si="76"/>
        <v>0</v>
      </c>
      <c r="O262" s="183">
        <f t="shared" si="76"/>
        <v>0</v>
      </c>
      <c r="P262" s="183">
        <f t="shared" si="76"/>
        <v>0</v>
      </c>
      <c r="Q262" s="183">
        <f t="shared" si="76"/>
        <v>0</v>
      </c>
      <c r="R262" s="183">
        <f t="shared" si="76"/>
        <v>0</v>
      </c>
      <c r="S262" s="183">
        <f t="shared" si="75"/>
        <v>0</v>
      </c>
      <c r="T262" s="183">
        <f t="shared" si="75"/>
        <v>0</v>
      </c>
      <c r="U262" s="183">
        <f t="shared" si="75"/>
        <v>0</v>
      </c>
      <c r="V262" s="183">
        <f t="shared" si="75"/>
        <v>0</v>
      </c>
      <c r="W262" s="183">
        <f t="shared" si="75"/>
        <v>0</v>
      </c>
      <c r="X262" s="183">
        <f t="shared" si="75"/>
        <v>0</v>
      </c>
      <c r="Y262" s="183">
        <f t="shared" si="75"/>
        <v>0</v>
      </c>
      <c r="Z262" s="183">
        <f t="shared" si="75"/>
        <v>0</v>
      </c>
      <c r="AA262" s="183">
        <f t="shared" si="75"/>
        <v>0</v>
      </c>
      <c r="AB262" s="183">
        <f t="shared" si="75"/>
        <v>0</v>
      </c>
      <c r="AC262" s="183">
        <f t="shared" si="75"/>
        <v>0</v>
      </c>
      <c r="AD262" s="183">
        <f t="shared" si="75"/>
        <v>0</v>
      </c>
      <c r="AE262" s="183">
        <f t="shared" si="75"/>
        <v>0</v>
      </c>
      <c r="AF262" s="196">
        <f t="shared" si="75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76"/>
        <v>0</v>
      </c>
      <c r="D263" s="183">
        <f t="shared" si="76"/>
        <v>0</v>
      </c>
      <c r="E263" s="183">
        <f t="shared" si="76"/>
        <v>0</v>
      </c>
      <c r="F263" s="183">
        <f t="shared" si="76"/>
        <v>0</v>
      </c>
      <c r="G263" s="183">
        <f t="shared" si="76"/>
        <v>0</v>
      </c>
      <c r="H263" s="183">
        <f t="shared" si="76"/>
        <v>0</v>
      </c>
      <c r="I263" s="183">
        <f t="shared" si="76"/>
        <v>0</v>
      </c>
      <c r="J263" s="183">
        <f t="shared" si="76"/>
        <v>0</v>
      </c>
      <c r="K263" s="183">
        <f t="shared" si="76"/>
        <v>0</v>
      </c>
      <c r="L263" s="183">
        <f t="shared" si="76"/>
        <v>0</v>
      </c>
      <c r="M263" s="183">
        <f t="shared" si="76"/>
        <v>0</v>
      </c>
      <c r="N263" s="183">
        <f t="shared" si="76"/>
        <v>0</v>
      </c>
      <c r="O263" s="183">
        <f t="shared" si="76"/>
        <v>0</v>
      </c>
      <c r="P263" s="183">
        <f t="shared" si="76"/>
        <v>0</v>
      </c>
      <c r="Q263" s="183">
        <f t="shared" si="76"/>
        <v>0</v>
      </c>
      <c r="R263" s="183">
        <f t="shared" si="76"/>
        <v>0</v>
      </c>
      <c r="S263" s="183">
        <f t="shared" si="75"/>
        <v>0</v>
      </c>
      <c r="T263" s="183">
        <f t="shared" si="75"/>
        <v>0</v>
      </c>
      <c r="U263" s="183">
        <f t="shared" si="75"/>
        <v>0</v>
      </c>
      <c r="V263" s="183">
        <f t="shared" si="75"/>
        <v>0</v>
      </c>
      <c r="W263" s="183">
        <f t="shared" si="75"/>
        <v>0</v>
      </c>
      <c r="X263" s="183">
        <f t="shared" si="75"/>
        <v>0</v>
      </c>
      <c r="Y263" s="183">
        <f t="shared" si="75"/>
        <v>0</v>
      </c>
      <c r="Z263" s="183">
        <f t="shared" si="75"/>
        <v>0</v>
      </c>
      <c r="AA263" s="183">
        <f t="shared" si="75"/>
        <v>0</v>
      </c>
      <c r="AB263" s="183">
        <f t="shared" si="75"/>
        <v>0</v>
      </c>
      <c r="AC263" s="183">
        <f t="shared" si="75"/>
        <v>0</v>
      </c>
      <c r="AD263" s="183">
        <f t="shared" si="75"/>
        <v>0</v>
      </c>
      <c r="AE263" s="183">
        <f t="shared" si="75"/>
        <v>0</v>
      </c>
      <c r="AF263" s="196">
        <f t="shared" si="75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76"/>
        <v>0</v>
      </c>
      <c r="D264" s="183">
        <f t="shared" si="76"/>
        <v>0</v>
      </c>
      <c r="E264" s="183">
        <f t="shared" si="76"/>
        <v>0</v>
      </c>
      <c r="F264" s="183">
        <f t="shared" si="76"/>
        <v>0</v>
      </c>
      <c r="G264" s="183">
        <f t="shared" si="76"/>
        <v>0</v>
      </c>
      <c r="H264" s="183">
        <f t="shared" si="76"/>
        <v>0</v>
      </c>
      <c r="I264" s="183">
        <f t="shared" si="76"/>
        <v>0</v>
      </c>
      <c r="J264" s="183">
        <f t="shared" si="76"/>
        <v>0</v>
      </c>
      <c r="K264" s="183">
        <f t="shared" si="76"/>
        <v>0</v>
      </c>
      <c r="L264" s="183">
        <f t="shared" si="76"/>
        <v>0</v>
      </c>
      <c r="M264" s="183">
        <f t="shared" si="76"/>
        <v>0</v>
      </c>
      <c r="N264" s="183">
        <f t="shared" si="76"/>
        <v>0</v>
      </c>
      <c r="O264" s="183">
        <f t="shared" si="76"/>
        <v>0</v>
      </c>
      <c r="P264" s="183">
        <f t="shared" si="76"/>
        <v>0</v>
      </c>
      <c r="Q264" s="183">
        <f t="shared" si="76"/>
        <v>0</v>
      </c>
      <c r="R264" s="183">
        <f t="shared" si="76"/>
        <v>0</v>
      </c>
      <c r="S264" s="183">
        <f t="shared" si="75"/>
        <v>0</v>
      </c>
      <c r="T264" s="183">
        <f t="shared" si="75"/>
        <v>0</v>
      </c>
      <c r="U264" s="183">
        <f t="shared" si="75"/>
        <v>0</v>
      </c>
      <c r="V264" s="183">
        <f t="shared" si="75"/>
        <v>0</v>
      </c>
      <c r="W264" s="183">
        <f t="shared" si="75"/>
        <v>0</v>
      </c>
      <c r="X264" s="183">
        <f t="shared" si="75"/>
        <v>0</v>
      </c>
      <c r="Y264" s="183">
        <f t="shared" si="75"/>
        <v>0</v>
      </c>
      <c r="Z264" s="183">
        <f t="shared" si="75"/>
        <v>0</v>
      </c>
      <c r="AA264" s="183">
        <f t="shared" si="75"/>
        <v>0</v>
      </c>
      <c r="AB264" s="183">
        <f t="shared" si="75"/>
        <v>0</v>
      </c>
      <c r="AC264" s="183">
        <f t="shared" si="75"/>
        <v>0</v>
      </c>
      <c r="AD264" s="183">
        <f t="shared" si="75"/>
        <v>0</v>
      </c>
      <c r="AE264" s="183">
        <f t="shared" si="75"/>
        <v>0</v>
      </c>
      <c r="AF264" s="196">
        <f t="shared" si="75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76"/>
        <v>0</v>
      </c>
      <c r="D265" s="183">
        <f t="shared" si="76"/>
        <v>0</v>
      </c>
      <c r="E265" s="183">
        <f t="shared" si="76"/>
        <v>0</v>
      </c>
      <c r="F265" s="183">
        <f t="shared" si="76"/>
        <v>0</v>
      </c>
      <c r="G265" s="183">
        <f t="shared" si="76"/>
        <v>0</v>
      </c>
      <c r="H265" s="183">
        <f t="shared" si="76"/>
        <v>0</v>
      </c>
      <c r="I265" s="183">
        <f t="shared" si="76"/>
        <v>0</v>
      </c>
      <c r="J265" s="183">
        <f t="shared" si="76"/>
        <v>0</v>
      </c>
      <c r="K265" s="183">
        <f t="shared" si="76"/>
        <v>0</v>
      </c>
      <c r="L265" s="183">
        <f t="shared" si="76"/>
        <v>0</v>
      </c>
      <c r="M265" s="183">
        <f t="shared" si="76"/>
        <v>0</v>
      </c>
      <c r="N265" s="183">
        <f t="shared" si="76"/>
        <v>0</v>
      </c>
      <c r="O265" s="183">
        <f t="shared" si="76"/>
        <v>0</v>
      </c>
      <c r="P265" s="183">
        <f t="shared" si="76"/>
        <v>0</v>
      </c>
      <c r="Q265" s="183">
        <f t="shared" si="76"/>
        <v>0</v>
      </c>
      <c r="R265" s="183">
        <f t="shared" si="76"/>
        <v>0</v>
      </c>
      <c r="S265" s="183">
        <f t="shared" si="75"/>
        <v>0</v>
      </c>
      <c r="T265" s="183">
        <f t="shared" si="75"/>
        <v>0</v>
      </c>
      <c r="U265" s="183">
        <f t="shared" si="75"/>
        <v>0</v>
      </c>
      <c r="V265" s="183">
        <f t="shared" si="75"/>
        <v>0</v>
      </c>
      <c r="W265" s="183">
        <f t="shared" si="75"/>
        <v>0</v>
      </c>
      <c r="X265" s="183">
        <f t="shared" si="75"/>
        <v>0</v>
      </c>
      <c r="Y265" s="183">
        <f t="shared" si="75"/>
        <v>0</v>
      </c>
      <c r="Z265" s="183">
        <f t="shared" si="75"/>
        <v>0</v>
      </c>
      <c r="AA265" s="183">
        <f t="shared" si="75"/>
        <v>0</v>
      </c>
      <c r="AB265" s="183">
        <f t="shared" si="75"/>
        <v>0</v>
      </c>
      <c r="AC265" s="183">
        <f t="shared" si="75"/>
        <v>0</v>
      </c>
      <c r="AD265" s="183">
        <f t="shared" si="75"/>
        <v>0</v>
      </c>
      <c r="AE265" s="183">
        <f t="shared" si="75"/>
        <v>0</v>
      </c>
      <c r="AF265" s="196">
        <f t="shared" si="75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76"/>
        <v>0</v>
      </c>
      <c r="D266" s="183">
        <f t="shared" si="76"/>
        <v>0</v>
      </c>
      <c r="E266" s="183">
        <f t="shared" si="76"/>
        <v>0</v>
      </c>
      <c r="F266" s="183">
        <f t="shared" si="76"/>
        <v>0</v>
      </c>
      <c r="G266" s="183">
        <f t="shared" si="76"/>
        <v>0</v>
      </c>
      <c r="H266" s="183">
        <f t="shared" si="76"/>
        <v>0</v>
      </c>
      <c r="I266" s="183">
        <f t="shared" si="76"/>
        <v>0</v>
      </c>
      <c r="J266" s="183">
        <f t="shared" si="76"/>
        <v>0</v>
      </c>
      <c r="K266" s="183">
        <f t="shared" si="76"/>
        <v>0</v>
      </c>
      <c r="L266" s="183">
        <f t="shared" si="76"/>
        <v>0</v>
      </c>
      <c r="M266" s="183">
        <f t="shared" si="76"/>
        <v>0</v>
      </c>
      <c r="N266" s="183">
        <f t="shared" si="76"/>
        <v>0</v>
      </c>
      <c r="O266" s="183">
        <f t="shared" si="76"/>
        <v>0</v>
      </c>
      <c r="P266" s="183">
        <f t="shared" si="76"/>
        <v>0</v>
      </c>
      <c r="Q266" s="183">
        <f t="shared" si="76"/>
        <v>0</v>
      </c>
      <c r="R266" s="183">
        <f t="shared" si="76"/>
        <v>0</v>
      </c>
      <c r="S266" s="183">
        <f t="shared" si="75"/>
        <v>0</v>
      </c>
      <c r="T266" s="183">
        <f t="shared" si="75"/>
        <v>0</v>
      </c>
      <c r="U266" s="183">
        <f t="shared" si="75"/>
        <v>0</v>
      </c>
      <c r="V266" s="183">
        <f t="shared" si="75"/>
        <v>0</v>
      </c>
      <c r="W266" s="183">
        <f t="shared" si="75"/>
        <v>0</v>
      </c>
      <c r="X266" s="183">
        <f t="shared" si="75"/>
        <v>0</v>
      </c>
      <c r="Y266" s="183">
        <f t="shared" si="75"/>
        <v>0</v>
      </c>
      <c r="Z266" s="183">
        <f t="shared" si="75"/>
        <v>0</v>
      </c>
      <c r="AA266" s="183">
        <f t="shared" si="75"/>
        <v>0</v>
      </c>
      <c r="AB266" s="183">
        <f t="shared" si="75"/>
        <v>0</v>
      </c>
      <c r="AC266" s="183">
        <f t="shared" si="75"/>
        <v>0</v>
      </c>
      <c r="AD266" s="183">
        <f t="shared" si="75"/>
        <v>0</v>
      </c>
      <c r="AE266" s="183">
        <f t="shared" si="75"/>
        <v>0</v>
      </c>
      <c r="AF266" s="196">
        <f t="shared" si="75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76"/>
        <v>0</v>
      </c>
      <c r="D267" s="183">
        <f t="shared" si="76"/>
        <v>0</v>
      </c>
      <c r="E267" s="183">
        <f t="shared" si="76"/>
        <v>0</v>
      </c>
      <c r="F267" s="183">
        <f t="shared" si="76"/>
        <v>0</v>
      </c>
      <c r="G267" s="183">
        <f t="shared" si="76"/>
        <v>0</v>
      </c>
      <c r="H267" s="183">
        <f t="shared" si="76"/>
        <v>0</v>
      </c>
      <c r="I267" s="183">
        <f t="shared" si="76"/>
        <v>0</v>
      </c>
      <c r="J267" s="183">
        <f t="shared" si="76"/>
        <v>0</v>
      </c>
      <c r="K267" s="183">
        <f t="shared" si="76"/>
        <v>0</v>
      </c>
      <c r="L267" s="183">
        <f t="shared" si="76"/>
        <v>0</v>
      </c>
      <c r="M267" s="183">
        <f t="shared" si="76"/>
        <v>0</v>
      </c>
      <c r="N267" s="183">
        <f t="shared" si="76"/>
        <v>0</v>
      </c>
      <c r="O267" s="183">
        <f t="shared" si="76"/>
        <v>0</v>
      </c>
      <c r="P267" s="183">
        <f t="shared" si="76"/>
        <v>0</v>
      </c>
      <c r="Q267" s="183">
        <f t="shared" si="76"/>
        <v>0</v>
      </c>
      <c r="R267" s="183">
        <f t="shared" si="76"/>
        <v>0</v>
      </c>
      <c r="S267" s="183">
        <f t="shared" si="75"/>
        <v>0</v>
      </c>
      <c r="T267" s="183">
        <f t="shared" si="75"/>
        <v>0</v>
      </c>
      <c r="U267" s="183">
        <f t="shared" si="75"/>
        <v>0</v>
      </c>
      <c r="V267" s="183">
        <f t="shared" si="75"/>
        <v>0</v>
      </c>
      <c r="W267" s="183">
        <f t="shared" si="75"/>
        <v>0</v>
      </c>
      <c r="X267" s="183">
        <f t="shared" si="75"/>
        <v>0</v>
      </c>
      <c r="Y267" s="183">
        <f t="shared" si="75"/>
        <v>0</v>
      </c>
      <c r="Z267" s="183">
        <f t="shared" si="75"/>
        <v>0</v>
      </c>
      <c r="AA267" s="183">
        <f t="shared" si="75"/>
        <v>0</v>
      </c>
      <c r="AB267" s="183">
        <f t="shared" si="75"/>
        <v>0</v>
      </c>
      <c r="AC267" s="183">
        <f t="shared" si="75"/>
        <v>0</v>
      </c>
      <c r="AD267" s="183">
        <f t="shared" si="75"/>
        <v>0</v>
      </c>
      <c r="AE267" s="183">
        <f t="shared" si="75"/>
        <v>0</v>
      </c>
      <c r="AF267" s="196">
        <f t="shared" si="75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76"/>
        <v>0</v>
      </c>
      <c r="D268" s="183">
        <f t="shared" si="76"/>
        <v>0</v>
      </c>
      <c r="E268" s="183">
        <f t="shared" si="76"/>
        <v>0</v>
      </c>
      <c r="F268" s="183">
        <f t="shared" si="76"/>
        <v>0</v>
      </c>
      <c r="G268" s="183">
        <f t="shared" si="76"/>
        <v>0</v>
      </c>
      <c r="H268" s="183">
        <f t="shared" si="76"/>
        <v>0</v>
      </c>
      <c r="I268" s="183">
        <f t="shared" si="76"/>
        <v>0</v>
      </c>
      <c r="J268" s="183">
        <f t="shared" si="76"/>
        <v>0</v>
      </c>
      <c r="K268" s="183">
        <f t="shared" si="76"/>
        <v>0</v>
      </c>
      <c r="L268" s="183">
        <f t="shared" si="76"/>
        <v>0</v>
      </c>
      <c r="M268" s="183">
        <f t="shared" si="76"/>
        <v>0</v>
      </c>
      <c r="N268" s="183">
        <f t="shared" si="76"/>
        <v>0</v>
      </c>
      <c r="O268" s="183">
        <f t="shared" si="76"/>
        <v>0</v>
      </c>
      <c r="P268" s="183">
        <f t="shared" si="76"/>
        <v>0</v>
      </c>
      <c r="Q268" s="183">
        <f t="shared" si="76"/>
        <v>0</v>
      </c>
      <c r="R268" s="183">
        <f t="shared" si="76"/>
        <v>0</v>
      </c>
      <c r="S268" s="183">
        <f t="shared" si="75"/>
        <v>0</v>
      </c>
      <c r="T268" s="183">
        <f t="shared" si="75"/>
        <v>0</v>
      </c>
      <c r="U268" s="183">
        <f t="shared" si="75"/>
        <v>0</v>
      </c>
      <c r="V268" s="183">
        <f t="shared" si="75"/>
        <v>0</v>
      </c>
      <c r="W268" s="183">
        <f t="shared" si="75"/>
        <v>0</v>
      </c>
      <c r="X268" s="183">
        <f t="shared" si="75"/>
        <v>0</v>
      </c>
      <c r="Y268" s="183">
        <f t="shared" si="75"/>
        <v>0</v>
      </c>
      <c r="Z268" s="183">
        <f t="shared" si="75"/>
        <v>0</v>
      </c>
      <c r="AA268" s="183">
        <f t="shared" si="75"/>
        <v>0</v>
      </c>
      <c r="AB268" s="183">
        <f t="shared" si="75"/>
        <v>0</v>
      </c>
      <c r="AC268" s="183">
        <f t="shared" si="75"/>
        <v>0</v>
      </c>
      <c r="AD268" s="183">
        <f t="shared" si="75"/>
        <v>0</v>
      </c>
      <c r="AE268" s="183">
        <f t="shared" si="75"/>
        <v>0</v>
      </c>
      <c r="AF268" s="196">
        <f t="shared" si="75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76"/>
        <v>0</v>
      </c>
      <c r="D269" s="183">
        <f t="shared" si="76"/>
        <v>0</v>
      </c>
      <c r="E269" s="183">
        <f t="shared" si="76"/>
        <v>0</v>
      </c>
      <c r="F269" s="183">
        <f t="shared" si="76"/>
        <v>0</v>
      </c>
      <c r="G269" s="183">
        <f t="shared" si="76"/>
        <v>0</v>
      </c>
      <c r="H269" s="183">
        <f t="shared" si="76"/>
        <v>0</v>
      </c>
      <c r="I269" s="183">
        <f t="shared" si="76"/>
        <v>0</v>
      </c>
      <c r="J269" s="183">
        <f t="shared" si="76"/>
        <v>0</v>
      </c>
      <c r="K269" s="183">
        <f t="shared" si="76"/>
        <v>0</v>
      </c>
      <c r="L269" s="183">
        <f t="shared" si="76"/>
        <v>0</v>
      </c>
      <c r="M269" s="183">
        <f t="shared" si="76"/>
        <v>0</v>
      </c>
      <c r="N269" s="183">
        <f t="shared" si="76"/>
        <v>0</v>
      </c>
      <c r="O269" s="183">
        <f t="shared" si="76"/>
        <v>0</v>
      </c>
      <c r="P269" s="183">
        <f t="shared" si="76"/>
        <v>0</v>
      </c>
      <c r="Q269" s="183">
        <f t="shared" si="76"/>
        <v>0</v>
      </c>
      <c r="R269" s="183">
        <f t="shared" si="76"/>
        <v>0</v>
      </c>
      <c r="S269" s="183">
        <f t="shared" si="75"/>
        <v>0</v>
      </c>
      <c r="T269" s="183">
        <f t="shared" si="75"/>
        <v>0</v>
      </c>
      <c r="U269" s="183">
        <f t="shared" si="75"/>
        <v>0</v>
      </c>
      <c r="V269" s="183">
        <f t="shared" si="75"/>
        <v>0</v>
      </c>
      <c r="W269" s="183">
        <f t="shared" si="75"/>
        <v>0</v>
      </c>
      <c r="X269" s="183">
        <f t="shared" si="75"/>
        <v>0</v>
      </c>
      <c r="Y269" s="183">
        <f t="shared" si="75"/>
        <v>0</v>
      </c>
      <c r="Z269" s="183">
        <f t="shared" si="75"/>
        <v>0</v>
      </c>
      <c r="AA269" s="183">
        <f t="shared" si="75"/>
        <v>0</v>
      </c>
      <c r="AB269" s="183">
        <f t="shared" si="75"/>
        <v>0</v>
      </c>
      <c r="AC269" s="183">
        <f t="shared" si="75"/>
        <v>0</v>
      </c>
      <c r="AD269" s="183">
        <f t="shared" si="75"/>
        <v>0</v>
      </c>
      <c r="AE269" s="183">
        <f t="shared" si="75"/>
        <v>0</v>
      </c>
      <c r="AF269" s="196">
        <f t="shared" si="75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si="76"/>
        <v>0</v>
      </c>
      <c r="D270" s="183">
        <f t="shared" si="76"/>
        <v>0</v>
      </c>
      <c r="E270" s="183">
        <f t="shared" si="76"/>
        <v>0</v>
      </c>
      <c r="F270" s="183">
        <f t="shared" si="76"/>
        <v>0</v>
      </c>
      <c r="G270" s="183">
        <f t="shared" si="76"/>
        <v>0</v>
      </c>
      <c r="H270" s="183">
        <f t="shared" si="76"/>
        <v>0</v>
      </c>
      <c r="I270" s="183">
        <f t="shared" si="76"/>
        <v>0</v>
      </c>
      <c r="J270" s="183">
        <f t="shared" si="76"/>
        <v>0</v>
      </c>
      <c r="K270" s="183">
        <f t="shared" si="76"/>
        <v>0</v>
      </c>
      <c r="L270" s="183">
        <f t="shared" si="76"/>
        <v>0</v>
      </c>
      <c r="M270" s="183">
        <f t="shared" si="76"/>
        <v>0</v>
      </c>
      <c r="N270" s="183">
        <f t="shared" si="76"/>
        <v>0</v>
      </c>
      <c r="O270" s="183">
        <f t="shared" si="76"/>
        <v>0</v>
      </c>
      <c r="P270" s="183">
        <f t="shared" si="76"/>
        <v>0</v>
      </c>
      <c r="Q270" s="183">
        <f t="shared" si="76"/>
        <v>0</v>
      </c>
      <c r="R270" s="183">
        <f t="shared" si="76"/>
        <v>0</v>
      </c>
      <c r="S270" s="183">
        <f t="shared" si="75"/>
        <v>0</v>
      </c>
      <c r="T270" s="183">
        <f t="shared" si="75"/>
        <v>0</v>
      </c>
      <c r="U270" s="183">
        <f t="shared" si="75"/>
        <v>0</v>
      </c>
      <c r="V270" s="183">
        <f t="shared" si="75"/>
        <v>0</v>
      </c>
      <c r="W270" s="183">
        <f t="shared" si="75"/>
        <v>0</v>
      </c>
      <c r="X270" s="183">
        <f t="shared" si="75"/>
        <v>0</v>
      </c>
      <c r="Y270" s="183">
        <f t="shared" si="75"/>
        <v>0</v>
      </c>
      <c r="Z270" s="183">
        <f t="shared" si="75"/>
        <v>0</v>
      </c>
      <c r="AA270" s="183">
        <f t="shared" si="75"/>
        <v>0</v>
      </c>
      <c r="AB270" s="183">
        <f t="shared" si="75"/>
        <v>0</v>
      </c>
      <c r="AC270" s="183">
        <f t="shared" si="75"/>
        <v>0</v>
      </c>
      <c r="AD270" s="183">
        <f t="shared" si="75"/>
        <v>0</v>
      </c>
      <c r="AE270" s="183">
        <f t="shared" si="75"/>
        <v>0</v>
      </c>
      <c r="AF270" s="196">
        <f t="shared" si="75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76"/>
        <v>0</v>
      </c>
      <c r="D271" s="183">
        <f t="shared" si="76"/>
        <v>0</v>
      </c>
      <c r="E271" s="183">
        <f t="shared" si="76"/>
        <v>0</v>
      </c>
      <c r="F271" s="183">
        <f t="shared" si="76"/>
        <v>0</v>
      </c>
      <c r="G271" s="183">
        <f t="shared" si="76"/>
        <v>0</v>
      </c>
      <c r="H271" s="183">
        <f t="shared" si="76"/>
        <v>0</v>
      </c>
      <c r="I271" s="183">
        <f t="shared" si="76"/>
        <v>0</v>
      </c>
      <c r="J271" s="183">
        <f t="shared" si="76"/>
        <v>0</v>
      </c>
      <c r="K271" s="183">
        <f t="shared" si="76"/>
        <v>0</v>
      </c>
      <c r="L271" s="183">
        <f t="shared" si="76"/>
        <v>0</v>
      </c>
      <c r="M271" s="183">
        <f t="shared" si="76"/>
        <v>0</v>
      </c>
      <c r="N271" s="183">
        <f t="shared" si="76"/>
        <v>0</v>
      </c>
      <c r="O271" s="183">
        <f t="shared" si="76"/>
        <v>0</v>
      </c>
      <c r="P271" s="183">
        <f t="shared" si="76"/>
        <v>0</v>
      </c>
      <c r="Q271" s="183">
        <f t="shared" si="76"/>
        <v>0</v>
      </c>
      <c r="R271" s="183">
        <f t="shared" si="76"/>
        <v>0</v>
      </c>
      <c r="S271" s="183">
        <f t="shared" si="75"/>
        <v>0</v>
      </c>
      <c r="T271" s="183">
        <f t="shared" si="75"/>
        <v>0</v>
      </c>
      <c r="U271" s="183">
        <f t="shared" si="75"/>
        <v>0</v>
      </c>
      <c r="V271" s="183">
        <f t="shared" si="75"/>
        <v>0</v>
      </c>
      <c r="W271" s="183">
        <f t="shared" si="75"/>
        <v>0</v>
      </c>
      <c r="X271" s="183">
        <f t="shared" si="75"/>
        <v>0</v>
      </c>
      <c r="Y271" s="183">
        <f t="shared" si="75"/>
        <v>0</v>
      </c>
      <c r="Z271" s="183">
        <f t="shared" si="75"/>
        <v>0</v>
      </c>
      <c r="AA271" s="183">
        <f t="shared" si="75"/>
        <v>0</v>
      </c>
      <c r="AB271" s="183">
        <f t="shared" si="75"/>
        <v>0</v>
      </c>
      <c r="AC271" s="183">
        <f t="shared" si="75"/>
        <v>0</v>
      </c>
      <c r="AD271" s="183">
        <f t="shared" si="75"/>
        <v>0</v>
      </c>
      <c r="AE271" s="183">
        <f t="shared" si="75"/>
        <v>0</v>
      </c>
      <c r="AF271" s="196">
        <f t="shared" si="75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76"/>
        <v>0</v>
      </c>
      <c r="D272" s="183">
        <f t="shared" si="76"/>
        <v>0</v>
      </c>
      <c r="E272" s="183">
        <f t="shared" si="76"/>
        <v>0</v>
      </c>
      <c r="F272" s="183">
        <f t="shared" si="76"/>
        <v>0</v>
      </c>
      <c r="G272" s="183">
        <f t="shared" si="76"/>
        <v>0</v>
      </c>
      <c r="H272" s="183">
        <f t="shared" si="76"/>
        <v>0</v>
      </c>
      <c r="I272" s="183">
        <f t="shared" si="76"/>
        <v>0</v>
      </c>
      <c r="J272" s="183">
        <f t="shared" si="76"/>
        <v>0</v>
      </c>
      <c r="K272" s="183">
        <f t="shared" si="76"/>
        <v>0</v>
      </c>
      <c r="L272" s="183">
        <f t="shared" si="76"/>
        <v>0</v>
      </c>
      <c r="M272" s="183">
        <f t="shared" si="76"/>
        <v>0</v>
      </c>
      <c r="N272" s="183">
        <f t="shared" si="76"/>
        <v>0</v>
      </c>
      <c r="O272" s="183">
        <f t="shared" si="76"/>
        <v>0</v>
      </c>
      <c r="P272" s="183">
        <f t="shared" si="76"/>
        <v>0</v>
      </c>
      <c r="Q272" s="183">
        <f t="shared" si="76"/>
        <v>0</v>
      </c>
      <c r="R272" s="183">
        <f t="shared" si="76"/>
        <v>0</v>
      </c>
      <c r="S272" s="183">
        <f t="shared" ref="R272:AF287" si="77">R272</f>
        <v>0</v>
      </c>
      <c r="T272" s="183">
        <f t="shared" si="77"/>
        <v>0</v>
      </c>
      <c r="U272" s="183">
        <f t="shared" si="77"/>
        <v>0</v>
      </c>
      <c r="V272" s="183">
        <f t="shared" si="77"/>
        <v>0</v>
      </c>
      <c r="W272" s="183">
        <f t="shared" si="77"/>
        <v>0</v>
      </c>
      <c r="X272" s="183">
        <f t="shared" si="77"/>
        <v>0</v>
      </c>
      <c r="Y272" s="183">
        <f t="shared" si="77"/>
        <v>0</v>
      </c>
      <c r="Z272" s="183">
        <f t="shared" si="77"/>
        <v>0</v>
      </c>
      <c r="AA272" s="183">
        <f t="shared" si="77"/>
        <v>0</v>
      </c>
      <c r="AB272" s="183">
        <f t="shared" si="77"/>
        <v>0</v>
      </c>
      <c r="AC272" s="183">
        <f t="shared" si="77"/>
        <v>0</v>
      </c>
      <c r="AD272" s="183">
        <f t="shared" si="77"/>
        <v>0</v>
      </c>
      <c r="AE272" s="183">
        <f t="shared" si="77"/>
        <v>0</v>
      </c>
      <c r="AF272" s="196">
        <f t="shared" si="77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76"/>
        <v>0</v>
      </c>
      <c r="D273" s="183">
        <f t="shared" si="76"/>
        <v>0</v>
      </c>
      <c r="E273" s="183">
        <f t="shared" si="76"/>
        <v>0</v>
      </c>
      <c r="F273" s="183">
        <f t="shared" si="76"/>
        <v>0</v>
      </c>
      <c r="G273" s="183">
        <f t="shared" si="76"/>
        <v>0</v>
      </c>
      <c r="H273" s="183">
        <f t="shared" si="76"/>
        <v>0</v>
      </c>
      <c r="I273" s="183">
        <f t="shared" si="76"/>
        <v>0</v>
      </c>
      <c r="J273" s="183">
        <f t="shared" si="76"/>
        <v>0</v>
      </c>
      <c r="K273" s="183">
        <f t="shared" si="76"/>
        <v>0</v>
      </c>
      <c r="L273" s="183">
        <f t="shared" si="76"/>
        <v>0</v>
      </c>
      <c r="M273" s="183">
        <f t="shared" si="76"/>
        <v>0</v>
      </c>
      <c r="N273" s="183">
        <f t="shared" si="76"/>
        <v>0</v>
      </c>
      <c r="O273" s="183">
        <f t="shared" si="76"/>
        <v>0</v>
      </c>
      <c r="P273" s="183">
        <f t="shared" si="76"/>
        <v>0</v>
      </c>
      <c r="Q273" s="183">
        <f t="shared" si="76"/>
        <v>0</v>
      </c>
      <c r="R273" s="183">
        <f t="shared" ref="C273:R288" si="78">Q273</f>
        <v>0</v>
      </c>
      <c r="S273" s="183">
        <f t="shared" si="77"/>
        <v>0</v>
      </c>
      <c r="T273" s="183">
        <f t="shared" si="77"/>
        <v>0</v>
      </c>
      <c r="U273" s="183">
        <f t="shared" si="77"/>
        <v>0</v>
      </c>
      <c r="V273" s="183">
        <f t="shared" si="77"/>
        <v>0</v>
      </c>
      <c r="W273" s="183">
        <f t="shared" si="77"/>
        <v>0</v>
      </c>
      <c r="X273" s="183">
        <f t="shared" si="77"/>
        <v>0</v>
      </c>
      <c r="Y273" s="183">
        <f t="shared" si="77"/>
        <v>0</v>
      </c>
      <c r="Z273" s="183">
        <f t="shared" si="77"/>
        <v>0</v>
      </c>
      <c r="AA273" s="183">
        <f t="shared" si="77"/>
        <v>0</v>
      </c>
      <c r="AB273" s="183">
        <f t="shared" si="77"/>
        <v>0</v>
      </c>
      <c r="AC273" s="183">
        <f t="shared" si="77"/>
        <v>0</v>
      </c>
      <c r="AD273" s="183">
        <f t="shared" si="77"/>
        <v>0</v>
      </c>
      <c r="AE273" s="183">
        <f t="shared" si="77"/>
        <v>0</v>
      </c>
      <c r="AF273" s="196">
        <f t="shared" si="77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78"/>
        <v>0</v>
      </c>
      <c r="D274" s="183">
        <f t="shared" si="78"/>
        <v>0</v>
      </c>
      <c r="E274" s="183">
        <f t="shared" si="78"/>
        <v>0</v>
      </c>
      <c r="F274" s="183">
        <f t="shared" si="78"/>
        <v>0</v>
      </c>
      <c r="G274" s="183">
        <f t="shared" si="78"/>
        <v>0</v>
      </c>
      <c r="H274" s="183">
        <f t="shared" si="78"/>
        <v>0</v>
      </c>
      <c r="I274" s="183">
        <f t="shared" si="78"/>
        <v>0</v>
      </c>
      <c r="J274" s="183">
        <f t="shared" si="78"/>
        <v>0</v>
      </c>
      <c r="K274" s="183">
        <f t="shared" si="78"/>
        <v>0</v>
      </c>
      <c r="L274" s="183">
        <f t="shared" si="78"/>
        <v>0</v>
      </c>
      <c r="M274" s="183">
        <f t="shared" si="78"/>
        <v>0</v>
      </c>
      <c r="N274" s="183">
        <f t="shared" si="78"/>
        <v>0</v>
      </c>
      <c r="O274" s="183">
        <f t="shared" si="78"/>
        <v>0</v>
      </c>
      <c r="P274" s="183">
        <f t="shared" si="78"/>
        <v>0</v>
      </c>
      <c r="Q274" s="183">
        <f t="shared" si="78"/>
        <v>0</v>
      </c>
      <c r="R274" s="183">
        <f t="shared" si="78"/>
        <v>0</v>
      </c>
      <c r="S274" s="183">
        <f t="shared" si="77"/>
        <v>0</v>
      </c>
      <c r="T274" s="183">
        <f t="shared" si="77"/>
        <v>0</v>
      </c>
      <c r="U274" s="183">
        <f t="shared" si="77"/>
        <v>0</v>
      </c>
      <c r="V274" s="183">
        <f t="shared" si="77"/>
        <v>0</v>
      </c>
      <c r="W274" s="183">
        <f t="shared" si="77"/>
        <v>0</v>
      </c>
      <c r="X274" s="183">
        <f t="shared" si="77"/>
        <v>0</v>
      </c>
      <c r="Y274" s="183">
        <f t="shared" si="77"/>
        <v>0</v>
      </c>
      <c r="Z274" s="183">
        <f t="shared" si="77"/>
        <v>0</v>
      </c>
      <c r="AA274" s="183">
        <f t="shared" si="77"/>
        <v>0</v>
      </c>
      <c r="AB274" s="183">
        <f t="shared" si="77"/>
        <v>0</v>
      </c>
      <c r="AC274" s="183">
        <f t="shared" si="77"/>
        <v>0</v>
      </c>
      <c r="AD274" s="183">
        <f t="shared" si="77"/>
        <v>0</v>
      </c>
      <c r="AE274" s="183">
        <f t="shared" si="77"/>
        <v>0</v>
      </c>
      <c r="AF274" s="196">
        <f t="shared" si="77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78"/>
        <v>0</v>
      </c>
      <c r="D275" s="183">
        <f t="shared" si="78"/>
        <v>0</v>
      </c>
      <c r="E275" s="183">
        <f t="shared" si="78"/>
        <v>0</v>
      </c>
      <c r="F275" s="183">
        <f t="shared" si="78"/>
        <v>0</v>
      </c>
      <c r="G275" s="183">
        <f t="shared" si="78"/>
        <v>0</v>
      </c>
      <c r="H275" s="183">
        <f t="shared" si="78"/>
        <v>0</v>
      </c>
      <c r="I275" s="183">
        <f t="shared" si="78"/>
        <v>0</v>
      </c>
      <c r="J275" s="183">
        <f t="shared" si="78"/>
        <v>0</v>
      </c>
      <c r="K275" s="183">
        <f t="shared" si="78"/>
        <v>0</v>
      </c>
      <c r="L275" s="183">
        <f t="shared" si="78"/>
        <v>0</v>
      </c>
      <c r="M275" s="183">
        <f t="shared" si="78"/>
        <v>0</v>
      </c>
      <c r="N275" s="183">
        <f t="shared" si="78"/>
        <v>0</v>
      </c>
      <c r="O275" s="183">
        <f t="shared" si="78"/>
        <v>0</v>
      </c>
      <c r="P275" s="183">
        <f t="shared" si="78"/>
        <v>0</v>
      </c>
      <c r="Q275" s="183">
        <f t="shared" si="78"/>
        <v>0</v>
      </c>
      <c r="R275" s="183">
        <f t="shared" si="78"/>
        <v>0</v>
      </c>
      <c r="S275" s="183">
        <f t="shared" si="77"/>
        <v>0</v>
      </c>
      <c r="T275" s="183">
        <f t="shared" si="77"/>
        <v>0</v>
      </c>
      <c r="U275" s="183">
        <f t="shared" si="77"/>
        <v>0</v>
      </c>
      <c r="V275" s="183">
        <f t="shared" si="77"/>
        <v>0</v>
      </c>
      <c r="W275" s="183">
        <f t="shared" si="77"/>
        <v>0</v>
      </c>
      <c r="X275" s="183">
        <f t="shared" si="77"/>
        <v>0</v>
      </c>
      <c r="Y275" s="183">
        <f t="shared" si="77"/>
        <v>0</v>
      </c>
      <c r="Z275" s="183">
        <f t="shared" si="77"/>
        <v>0</v>
      </c>
      <c r="AA275" s="183">
        <f t="shared" si="77"/>
        <v>0</v>
      </c>
      <c r="AB275" s="183">
        <f t="shared" si="77"/>
        <v>0</v>
      </c>
      <c r="AC275" s="183">
        <f t="shared" si="77"/>
        <v>0</v>
      </c>
      <c r="AD275" s="183">
        <f t="shared" si="77"/>
        <v>0</v>
      </c>
      <c r="AE275" s="183">
        <f t="shared" si="77"/>
        <v>0</v>
      </c>
      <c r="AF275" s="196">
        <f t="shared" si="77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78"/>
        <v>0</v>
      </c>
      <c r="D276" s="183">
        <f t="shared" si="78"/>
        <v>0</v>
      </c>
      <c r="E276" s="183">
        <f t="shared" si="78"/>
        <v>0</v>
      </c>
      <c r="F276" s="183">
        <f t="shared" si="78"/>
        <v>0</v>
      </c>
      <c r="G276" s="183">
        <f t="shared" si="78"/>
        <v>0</v>
      </c>
      <c r="H276" s="183">
        <f t="shared" si="78"/>
        <v>0</v>
      </c>
      <c r="I276" s="183">
        <f t="shared" si="78"/>
        <v>0</v>
      </c>
      <c r="J276" s="183">
        <f t="shared" si="78"/>
        <v>0</v>
      </c>
      <c r="K276" s="183">
        <f t="shared" si="78"/>
        <v>0</v>
      </c>
      <c r="L276" s="183">
        <f t="shared" si="78"/>
        <v>0</v>
      </c>
      <c r="M276" s="183">
        <f t="shared" si="78"/>
        <v>0</v>
      </c>
      <c r="N276" s="183">
        <f t="shared" si="78"/>
        <v>0</v>
      </c>
      <c r="O276" s="183">
        <f t="shared" si="78"/>
        <v>0</v>
      </c>
      <c r="P276" s="183">
        <f t="shared" si="78"/>
        <v>0</v>
      </c>
      <c r="Q276" s="183">
        <f t="shared" si="78"/>
        <v>0</v>
      </c>
      <c r="R276" s="183">
        <f t="shared" si="78"/>
        <v>0</v>
      </c>
      <c r="S276" s="183">
        <f t="shared" si="77"/>
        <v>0</v>
      </c>
      <c r="T276" s="183">
        <f t="shared" si="77"/>
        <v>0</v>
      </c>
      <c r="U276" s="183">
        <f t="shared" si="77"/>
        <v>0</v>
      </c>
      <c r="V276" s="183">
        <f t="shared" si="77"/>
        <v>0</v>
      </c>
      <c r="W276" s="183">
        <f t="shared" si="77"/>
        <v>0</v>
      </c>
      <c r="X276" s="183">
        <f t="shared" si="77"/>
        <v>0</v>
      </c>
      <c r="Y276" s="183">
        <f t="shared" si="77"/>
        <v>0</v>
      </c>
      <c r="Z276" s="183">
        <f t="shared" si="77"/>
        <v>0</v>
      </c>
      <c r="AA276" s="183">
        <f t="shared" si="77"/>
        <v>0</v>
      </c>
      <c r="AB276" s="183">
        <f t="shared" si="77"/>
        <v>0</v>
      </c>
      <c r="AC276" s="183">
        <f t="shared" si="77"/>
        <v>0</v>
      </c>
      <c r="AD276" s="183">
        <f t="shared" si="77"/>
        <v>0</v>
      </c>
      <c r="AE276" s="183">
        <f t="shared" si="77"/>
        <v>0</v>
      </c>
      <c r="AF276" s="196">
        <f t="shared" si="77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78"/>
        <v>0</v>
      </c>
      <c r="D277" s="183">
        <f t="shared" si="78"/>
        <v>0</v>
      </c>
      <c r="E277" s="183">
        <f t="shared" si="78"/>
        <v>0</v>
      </c>
      <c r="F277" s="183">
        <f t="shared" si="78"/>
        <v>0</v>
      </c>
      <c r="G277" s="183">
        <f t="shared" si="78"/>
        <v>0</v>
      </c>
      <c r="H277" s="183">
        <f t="shared" si="78"/>
        <v>0</v>
      </c>
      <c r="I277" s="183">
        <f t="shared" si="78"/>
        <v>0</v>
      </c>
      <c r="J277" s="183">
        <f t="shared" si="78"/>
        <v>0</v>
      </c>
      <c r="K277" s="183">
        <f t="shared" si="78"/>
        <v>0</v>
      </c>
      <c r="L277" s="183">
        <f t="shared" si="78"/>
        <v>0</v>
      </c>
      <c r="M277" s="183">
        <f t="shared" si="78"/>
        <v>0</v>
      </c>
      <c r="N277" s="183">
        <f t="shared" si="78"/>
        <v>0</v>
      </c>
      <c r="O277" s="183">
        <f t="shared" si="78"/>
        <v>0</v>
      </c>
      <c r="P277" s="183">
        <f t="shared" si="78"/>
        <v>0</v>
      </c>
      <c r="Q277" s="183">
        <f t="shared" si="78"/>
        <v>0</v>
      </c>
      <c r="R277" s="183">
        <f t="shared" si="78"/>
        <v>0</v>
      </c>
      <c r="S277" s="183">
        <f t="shared" si="77"/>
        <v>0</v>
      </c>
      <c r="T277" s="183">
        <f t="shared" si="77"/>
        <v>0</v>
      </c>
      <c r="U277" s="183">
        <f t="shared" si="77"/>
        <v>0</v>
      </c>
      <c r="V277" s="183">
        <f t="shared" si="77"/>
        <v>0</v>
      </c>
      <c r="W277" s="183">
        <f t="shared" si="77"/>
        <v>0</v>
      </c>
      <c r="X277" s="183">
        <f t="shared" si="77"/>
        <v>0</v>
      </c>
      <c r="Y277" s="183">
        <f t="shared" si="77"/>
        <v>0</v>
      </c>
      <c r="Z277" s="183">
        <f t="shared" si="77"/>
        <v>0</v>
      </c>
      <c r="AA277" s="183">
        <f t="shared" si="77"/>
        <v>0</v>
      </c>
      <c r="AB277" s="183">
        <f t="shared" si="77"/>
        <v>0</v>
      </c>
      <c r="AC277" s="183">
        <f t="shared" si="77"/>
        <v>0</v>
      </c>
      <c r="AD277" s="183">
        <f t="shared" si="77"/>
        <v>0</v>
      </c>
      <c r="AE277" s="183">
        <f t="shared" si="77"/>
        <v>0</v>
      </c>
      <c r="AF277" s="196">
        <f t="shared" si="77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78"/>
        <v>0</v>
      </c>
      <c r="D278" s="183">
        <f t="shared" si="78"/>
        <v>0</v>
      </c>
      <c r="E278" s="183">
        <f t="shared" si="78"/>
        <v>0</v>
      </c>
      <c r="F278" s="183">
        <f t="shared" si="78"/>
        <v>0</v>
      </c>
      <c r="G278" s="183">
        <f t="shared" si="78"/>
        <v>0</v>
      </c>
      <c r="H278" s="183">
        <f t="shared" si="78"/>
        <v>0</v>
      </c>
      <c r="I278" s="183">
        <f t="shared" si="78"/>
        <v>0</v>
      </c>
      <c r="J278" s="183">
        <f t="shared" si="78"/>
        <v>0</v>
      </c>
      <c r="K278" s="183">
        <f t="shared" si="78"/>
        <v>0</v>
      </c>
      <c r="L278" s="183">
        <f t="shared" si="78"/>
        <v>0</v>
      </c>
      <c r="M278" s="183">
        <f t="shared" si="78"/>
        <v>0</v>
      </c>
      <c r="N278" s="183">
        <f t="shared" si="78"/>
        <v>0</v>
      </c>
      <c r="O278" s="183">
        <f t="shared" si="78"/>
        <v>0</v>
      </c>
      <c r="P278" s="183">
        <f t="shared" si="78"/>
        <v>0</v>
      </c>
      <c r="Q278" s="183">
        <f t="shared" si="78"/>
        <v>0</v>
      </c>
      <c r="R278" s="183">
        <f t="shared" si="78"/>
        <v>0</v>
      </c>
      <c r="S278" s="183">
        <f t="shared" si="77"/>
        <v>0</v>
      </c>
      <c r="T278" s="183">
        <f t="shared" si="77"/>
        <v>0</v>
      </c>
      <c r="U278" s="183">
        <f t="shared" si="77"/>
        <v>0</v>
      </c>
      <c r="V278" s="183">
        <f t="shared" si="77"/>
        <v>0</v>
      </c>
      <c r="W278" s="183">
        <f t="shared" si="77"/>
        <v>0</v>
      </c>
      <c r="X278" s="183">
        <f t="shared" si="77"/>
        <v>0</v>
      </c>
      <c r="Y278" s="183">
        <f t="shared" si="77"/>
        <v>0</v>
      </c>
      <c r="Z278" s="183">
        <f t="shared" si="77"/>
        <v>0</v>
      </c>
      <c r="AA278" s="183">
        <f t="shared" si="77"/>
        <v>0</v>
      </c>
      <c r="AB278" s="183">
        <f t="shared" si="77"/>
        <v>0</v>
      </c>
      <c r="AC278" s="183">
        <f t="shared" si="77"/>
        <v>0</v>
      </c>
      <c r="AD278" s="183">
        <f t="shared" si="77"/>
        <v>0</v>
      </c>
      <c r="AE278" s="183">
        <f t="shared" si="77"/>
        <v>0</v>
      </c>
      <c r="AF278" s="196">
        <f t="shared" si="77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78"/>
        <v>0</v>
      </c>
      <c r="D279" s="183">
        <f t="shared" si="78"/>
        <v>0</v>
      </c>
      <c r="E279" s="183">
        <f t="shared" si="78"/>
        <v>0</v>
      </c>
      <c r="F279" s="183">
        <f t="shared" si="78"/>
        <v>0</v>
      </c>
      <c r="G279" s="183">
        <f t="shared" si="78"/>
        <v>0</v>
      </c>
      <c r="H279" s="183">
        <f t="shared" si="78"/>
        <v>0</v>
      </c>
      <c r="I279" s="183">
        <f t="shared" si="78"/>
        <v>0</v>
      </c>
      <c r="J279" s="183">
        <f t="shared" si="78"/>
        <v>0</v>
      </c>
      <c r="K279" s="183">
        <f t="shared" si="78"/>
        <v>0</v>
      </c>
      <c r="L279" s="183">
        <f t="shared" si="78"/>
        <v>0</v>
      </c>
      <c r="M279" s="183">
        <f t="shared" si="78"/>
        <v>0</v>
      </c>
      <c r="N279" s="183">
        <f t="shared" si="78"/>
        <v>0</v>
      </c>
      <c r="O279" s="183">
        <f t="shared" si="78"/>
        <v>0</v>
      </c>
      <c r="P279" s="183">
        <f t="shared" si="78"/>
        <v>0</v>
      </c>
      <c r="Q279" s="183">
        <f t="shared" si="78"/>
        <v>0</v>
      </c>
      <c r="R279" s="183">
        <f t="shared" si="78"/>
        <v>0</v>
      </c>
      <c r="S279" s="183">
        <f t="shared" si="77"/>
        <v>0</v>
      </c>
      <c r="T279" s="183">
        <f t="shared" si="77"/>
        <v>0</v>
      </c>
      <c r="U279" s="183">
        <f t="shared" si="77"/>
        <v>0</v>
      </c>
      <c r="V279" s="183">
        <f t="shared" si="77"/>
        <v>0</v>
      </c>
      <c r="W279" s="183">
        <f t="shared" si="77"/>
        <v>0</v>
      </c>
      <c r="X279" s="183">
        <f t="shared" si="77"/>
        <v>0</v>
      </c>
      <c r="Y279" s="183">
        <f t="shared" si="77"/>
        <v>0</v>
      </c>
      <c r="Z279" s="183">
        <f t="shared" si="77"/>
        <v>0</v>
      </c>
      <c r="AA279" s="183">
        <f t="shared" si="77"/>
        <v>0</v>
      </c>
      <c r="AB279" s="183">
        <f t="shared" si="77"/>
        <v>0</v>
      </c>
      <c r="AC279" s="183">
        <f t="shared" si="77"/>
        <v>0</v>
      </c>
      <c r="AD279" s="183">
        <f t="shared" si="77"/>
        <v>0</v>
      </c>
      <c r="AE279" s="183">
        <f t="shared" si="77"/>
        <v>0</v>
      </c>
      <c r="AF279" s="196">
        <f t="shared" si="77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78"/>
        <v>0</v>
      </c>
      <c r="D280" s="183">
        <f t="shared" si="78"/>
        <v>0</v>
      </c>
      <c r="E280" s="183">
        <f t="shared" si="78"/>
        <v>0</v>
      </c>
      <c r="F280" s="183">
        <f t="shared" si="78"/>
        <v>0</v>
      </c>
      <c r="G280" s="183">
        <f t="shared" si="78"/>
        <v>0</v>
      </c>
      <c r="H280" s="183">
        <f t="shared" si="78"/>
        <v>0</v>
      </c>
      <c r="I280" s="183">
        <f t="shared" si="78"/>
        <v>0</v>
      </c>
      <c r="J280" s="183">
        <f t="shared" si="78"/>
        <v>0</v>
      </c>
      <c r="K280" s="183">
        <f t="shared" si="78"/>
        <v>0</v>
      </c>
      <c r="L280" s="183">
        <f t="shared" si="78"/>
        <v>0</v>
      </c>
      <c r="M280" s="183">
        <f t="shared" si="78"/>
        <v>0</v>
      </c>
      <c r="N280" s="183">
        <f t="shared" si="78"/>
        <v>0</v>
      </c>
      <c r="O280" s="183">
        <f t="shared" si="78"/>
        <v>0</v>
      </c>
      <c r="P280" s="183">
        <f t="shared" si="78"/>
        <v>0</v>
      </c>
      <c r="Q280" s="183">
        <f t="shared" si="78"/>
        <v>0</v>
      </c>
      <c r="R280" s="183">
        <f t="shared" si="78"/>
        <v>0</v>
      </c>
      <c r="S280" s="183">
        <f t="shared" si="77"/>
        <v>0</v>
      </c>
      <c r="T280" s="183">
        <f t="shared" si="77"/>
        <v>0</v>
      </c>
      <c r="U280" s="183">
        <f t="shared" si="77"/>
        <v>0</v>
      </c>
      <c r="V280" s="183">
        <f t="shared" si="77"/>
        <v>0</v>
      </c>
      <c r="W280" s="183">
        <f t="shared" si="77"/>
        <v>0</v>
      </c>
      <c r="X280" s="183">
        <f t="shared" si="77"/>
        <v>0</v>
      </c>
      <c r="Y280" s="183">
        <f t="shared" si="77"/>
        <v>0</v>
      </c>
      <c r="Z280" s="183">
        <f t="shared" si="77"/>
        <v>0</v>
      </c>
      <c r="AA280" s="183">
        <f t="shared" si="77"/>
        <v>0</v>
      </c>
      <c r="AB280" s="183">
        <f t="shared" si="77"/>
        <v>0</v>
      </c>
      <c r="AC280" s="183">
        <f t="shared" si="77"/>
        <v>0</v>
      </c>
      <c r="AD280" s="183">
        <f t="shared" si="77"/>
        <v>0</v>
      </c>
      <c r="AE280" s="183">
        <f t="shared" si="77"/>
        <v>0</v>
      </c>
      <c r="AF280" s="196">
        <f t="shared" si="77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78"/>
        <v>0</v>
      </c>
      <c r="D281" s="183">
        <f t="shared" si="78"/>
        <v>0</v>
      </c>
      <c r="E281" s="183">
        <f t="shared" si="78"/>
        <v>0</v>
      </c>
      <c r="F281" s="183">
        <f t="shared" si="78"/>
        <v>0</v>
      </c>
      <c r="G281" s="183">
        <f t="shared" si="78"/>
        <v>0</v>
      </c>
      <c r="H281" s="183">
        <f t="shared" si="78"/>
        <v>0</v>
      </c>
      <c r="I281" s="183">
        <f t="shared" si="78"/>
        <v>0</v>
      </c>
      <c r="J281" s="183">
        <f t="shared" si="78"/>
        <v>0</v>
      </c>
      <c r="K281" s="183">
        <f t="shared" si="78"/>
        <v>0</v>
      </c>
      <c r="L281" s="183">
        <f t="shared" si="78"/>
        <v>0</v>
      </c>
      <c r="M281" s="183">
        <f t="shared" si="78"/>
        <v>0</v>
      </c>
      <c r="N281" s="183">
        <f t="shared" si="78"/>
        <v>0</v>
      </c>
      <c r="O281" s="183">
        <f t="shared" si="78"/>
        <v>0</v>
      </c>
      <c r="P281" s="183">
        <f t="shared" si="78"/>
        <v>0</v>
      </c>
      <c r="Q281" s="183">
        <f t="shared" si="78"/>
        <v>0</v>
      </c>
      <c r="R281" s="183">
        <f t="shared" si="78"/>
        <v>0</v>
      </c>
      <c r="S281" s="183">
        <f t="shared" si="77"/>
        <v>0</v>
      </c>
      <c r="T281" s="183">
        <f t="shared" si="77"/>
        <v>0</v>
      </c>
      <c r="U281" s="183">
        <f t="shared" si="77"/>
        <v>0</v>
      </c>
      <c r="V281" s="183">
        <f t="shared" si="77"/>
        <v>0</v>
      </c>
      <c r="W281" s="183">
        <f t="shared" si="77"/>
        <v>0</v>
      </c>
      <c r="X281" s="183">
        <f t="shared" si="77"/>
        <v>0</v>
      </c>
      <c r="Y281" s="183">
        <f t="shared" si="77"/>
        <v>0</v>
      </c>
      <c r="Z281" s="183">
        <f t="shared" si="77"/>
        <v>0</v>
      </c>
      <c r="AA281" s="183">
        <f t="shared" si="77"/>
        <v>0</v>
      </c>
      <c r="AB281" s="183">
        <f t="shared" si="77"/>
        <v>0</v>
      </c>
      <c r="AC281" s="183">
        <f t="shared" si="77"/>
        <v>0</v>
      </c>
      <c r="AD281" s="183">
        <f t="shared" si="77"/>
        <v>0</v>
      </c>
      <c r="AE281" s="183">
        <f t="shared" si="77"/>
        <v>0</v>
      </c>
      <c r="AF281" s="196">
        <f t="shared" si="77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78"/>
        <v>0</v>
      </c>
      <c r="D282" s="183">
        <f t="shared" si="78"/>
        <v>0</v>
      </c>
      <c r="E282" s="183">
        <f t="shared" si="78"/>
        <v>0</v>
      </c>
      <c r="F282" s="183">
        <f t="shared" si="78"/>
        <v>0</v>
      </c>
      <c r="G282" s="183">
        <f t="shared" si="78"/>
        <v>0</v>
      </c>
      <c r="H282" s="183">
        <f t="shared" si="78"/>
        <v>0</v>
      </c>
      <c r="I282" s="183">
        <f t="shared" si="78"/>
        <v>0</v>
      </c>
      <c r="J282" s="183">
        <f t="shared" si="78"/>
        <v>0</v>
      </c>
      <c r="K282" s="183">
        <f t="shared" si="78"/>
        <v>0</v>
      </c>
      <c r="L282" s="183">
        <f t="shared" si="78"/>
        <v>0</v>
      </c>
      <c r="M282" s="183">
        <f t="shared" si="78"/>
        <v>0</v>
      </c>
      <c r="N282" s="183">
        <f t="shared" si="78"/>
        <v>0</v>
      </c>
      <c r="O282" s="183">
        <f t="shared" si="78"/>
        <v>0</v>
      </c>
      <c r="P282" s="183">
        <f t="shared" si="78"/>
        <v>0</v>
      </c>
      <c r="Q282" s="183">
        <f t="shared" si="78"/>
        <v>0</v>
      </c>
      <c r="R282" s="183">
        <f t="shared" si="78"/>
        <v>0</v>
      </c>
      <c r="S282" s="183">
        <f t="shared" si="77"/>
        <v>0</v>
      </c>
      <c r="T282" s="183">
        <f t="shared" si="77"/>
        <v>0</v>
      </c>
      <c r="U282" s="183">
        <f t="shared" si="77"/>
        <v>0</v>
      </c>
      <c r="V282" s="183">
        <f t="shared" si="77"/>
        <v>0</v>
      </c>
      <c r="W282" s="183">
        <f t="shared" si="77"/>
        <v>0</v>
      </c>
      <c r="X282" s="183">
        <f t="shared" si="77"/>
        <v>0</v>
      </c>
      <c r="Y282" s="183">
        <f t="shared" si="77"/>
        <v>0</v>
      </c>
      <c r="Z282" s="183">
        <f t="shared" si="77"/>
        <v>0</v>
      </c>
      <c r="AA282" s="183">
        <f t="shared" si="77"/>
        <v>0</v>
      </c>
      <c r="AB282" s="183">
        <f t="shared" si="77"/>
        <v>0</v>
      </c>
      <c r="AC282" s="183">
        <f t="shared" si="77"/>
        <v>0</v>
      </c>
      <c r="AD282" s="183">
        <f t="shared" si="77"/>
        <v>0</v>
      </c>
      <c r="AE282" s="183">
        <f t="shared" si="77"/>
        <v>0</v>
      </c>
      <c r="AF282" s="196">
        <f t="shared" si="77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78"/>
        <v>0</v>
      </c>
      <c r="D283" s="183">
        <f t="shared" si="78"/>
        <v>0</v>
      </c>
      <c r="E283" s="183">
        <f t="shared" si="78"/>
        <v>0</v>
      </c>
      <c r="F283" s="183">
        <f t="shared" si="78"/>
        <v>0</v>
      </c>
      <c r="G283" s="183">
        <f t="shared" si="78"/>
        <v>0</v>
      </c>
      <c r="H283" s="183">
        <f t="shared" si="78"/>
        <v>0</v>
      </c>
      <c r="I283" s="183">
        <f t="shared" si="78"/>
        <v>0</v>
      </c>
      <c r="J283" s="183">
        <f t="shared" si="78"/>
        <v>0</v>
      </c>
      <c r="K283" s="183">
        <f t="shared" si="78"/>
        <v>0</v>
      </c>
      <c r="L283" s="183">
        <f t="shared" si="78"/>
        <v>0</v>
      </c>
      <c r="M283" s="183">
        <f t="shared" si="78"/>
        <v>0</v>
      </c>
      <c r="N283" s="183">
        <f t="shared" si="78"/>
        <v>0</v>
      </c>
      <c r="O283" s="183">
        <f t="shared" si="78"/>
        <v>0</v>
      </c>
      <c r="P283" s="183">
        <f t="shared" si="78"/>
        <v>0</v>
      </c>
      <c r="Q283" s="183">
        <f t="shared" si="78"/>
        <v>0</v>
      </c>
      <c r="R283" s="183">
        <f t="shared" si="78"/>
        <v>0</v>
      </c>
      <c r="S283" s="183">
        <f t="shared" si="77"/>
        <v>0</v>
      </c>
      <c r="T283" s="183">
        <f t="shared" si="77"/>
        <v>0</v>
      </c>
      <c r="U283" s="183">
        <f t="shared" si="77"/>
        <v>0</v>
      </c>
      <c r="V283" s="183">
        <f t="shared" si="77"/>
        <v>0</v>
      </c>
      <c r="W283" s="183">
        <f t="shared" si="77"/>
        <v>0</v>
      </c>
      <c r="X283" s="183">
        <f t="shared" si="77"/>
        <v>0</v>
      </c>
      <c r="Y283" s="183">
        <f t="shared" si="77"/>
        <v>0</v>
      </c>
      <c r="Z283" s="183">
        <f t="shared" si="77"/>
        <v>0</v>
      </c>
      <c r="AA283" s="183">
        <f t="shared" si="77"/>
        <v>0</v>
      </c>
      <c r="AB283" s="183">
        <f t="shared" si="77"/>
        <v>0</v>
      </c>
      <c r="AC283" s="183">
        <f t="shared" si="77"/>
        <v>0</v>
      </c>
      <c r="AD283" s="183">
        <f t="shared" si="77"/>
        <v>0</v>
      </c>
      <c r="AE283" s="183">
        <f t="shared" si="77"/>
        <v>0</v>
      </c>
      <c r="AF283" s="196">
        <f t="shared" si="77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78"/>
        <v>0</v>
      </c>
      <c r="D284" s="183">
        <f t="shared" si="78"/>
        <v>0</v>
      </c>
      <c r="E284" s="183">
        <f t="shared" si="78"/>
        <v>0</v>
      </c>
      <c r="F284" s="183">
        <f t="shared" si="78"/>
        <v>0</v>
      </c>
      <c r="G284" s="183">
        <f t="shared" si="78"/>
        <v>0</v>
      </c>
      <c r="H284" s="183">
        <f t="shared" si="78"/>
        <v>0</v>
      </c>
      <c r="I284" s="183">
        <f t="shared" si="78"/>
        <v>0</v>
      </c>
      <c r="J284" s="183">
        <f t="shared" si="78"/>
        <v>0</v>
      </c>
      <c r="K284" s="183">
        <f t="shared" si="78"/>
        <v>0</v>
      </c>
      <c r="L284" s="183">
        <f t="shared" si="78"/>
        <v>0</v>
      </c>
      <c r="M284" s="183">
        <f t="shared" si="78"/>
        <v>0</v>
      </c>
      <c r="N284" s="183">
        <f t="shared" si="78"/>
        <v>0</v>
      </c>
      <c r="O284" s="183">
        <f t="shared" si="78"/>
        <v>0</v>
      </c>
      <c r="P284" s="183">
        <f t="shared" si="78"/>
        <v>0</v>
      </c>
      <c r="Q284" s="183">
        <f t="shared" si="78"/>
        <v>0</v>
      </c>
      <c r="R284" s="183">
        <f t="shared" si="78"/>
        <v>0</v>
      </c>
      <c r="S284" s="183">
        <f t="shared" si="77"/>
        <v>0</v>
      </c>
      <c r="T284" s="183">
        <f t="shared" si="77"/>
        <v>0</v>
      </c>
      <c r="U284" s="183">
        <f t="shared" si="77"/>
        <v>0</v>
      </c>
      <c r="V284" s="183">
        <f t="shared" si="77"/>
        <v>0</v>
      </c>
      <c r="W284" s="183">
        <f t="shared" si="77"/>
        <v>0</v>
      </c>
      <c r="X284" s="183">
        <f t="shared" si="77"/>
        <v>0</v>
      </c>
      <c r="Y284" s="183">
        <f t="shared" si="77"/>
        <v>0</v>
      </c>
      <c r="Z284" s="183">
        <f t="shared" si="77"/>
        <v>0</v>
      </c>
      <c r="AA284" s="183">
        <f t="shared" si="77"/>
        <v>0</v>
      </c>
      <c r="AB284" s="183">
        <f t="shared" si="77"/>
        <v>0</v>
      </c>
      <c r="AC284" s="183">
        <f t="shared" si="77"/>
        <v>0</v>
      </c>
      <c r="AD284" s="183">
        <f t="shared" si="77"/>
        <v>0</v>
      </c>
      <c r="AE284" s="183">
        <f t="shared" si="77"/>
        <v>0</v>
      </c>
      <c r="AF284" s="196">
        <f t="shared" si="77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78"/>
        <v>0</v>
      </c>
      <c r="D285" s="183">
        <f t="shared" si="78"/>
        <v>0</v>
      </c>
      <c r="E285" s="183">
        <f t="shared" si="78"/>
        <v>0</v>
      </c>
      <c r="F285" s="183">
        <f t="shared" si="78"/>
        <v>0</v>
      </c>
      <c r="G285" s="183">
        <f t="shared" si="78"/>
        <v>0</v>
      </c>
      <c r="H285" s="183">
        <f t="shared" si="78"/>
        <v>0</v>
      </c>
      <c r="I285" s="183">
        <f t="shared" si="78"/>
        <v>0</v>
      </c>
      <c r="J285" s="183">
        <f t="shared" si="78"/>
        <v>0</v>
      </c>
      <c r="K285" s="183">
        <f t="shared" si="78"/>
        <v>0</v>
      </c>
      <c r="L285" s="183">
        <f t="shared" si="78"/>
        <v>0</v>
      </c>
      <c r="M285" s="183">
        <f t="shared" si="78"/>
        <v>0</v>
      </c>
      <c r="N285" s="183">
        <f t="shared" si="78"/>
        <v>0</v>
      </c>
      <c r="O285" s="183">
        <f t="shared" si="78"/>
        <v>0</v>
      </c>
      <c r="P285" s="183">
        <f t="shared" si="78"/>
        <v>0</v>
      </c>
      <c r="Q285" s="183">
        <f t="shared" si="78"/>
        <v>0</v>
      </c>
      <c r="R285" s="183">
        <f t="shared" si="78"/>
        <v>0</v>
      </c>
      <c r="S285" s="183">
        <f t="shared" si="77"/>
        <v>0</v>
      </c>
      <c r="T285" s="183">
        <f t="shared" si="77"/>
        <v>0</v>
      </c>
      <c r="U285" s="183">
        <f t="shared" si="77"/>
        <v>0</v>
      </c>
      <c r="V285" s="183">
        <f t="shared" si="77"/>
        <v>0</v>
      </c>
      <c r="W285" s="183">
        <f t="shared" si="77"/>
        <v>0</v>
      </c>
      <c r="X285" s="183">
        <f t="shared" si="77"/>
        <v>0</v>
      </c>
      <c r="Y285" s="183">
        <f t="shared" si="77"/>
        <v>0</v>
      </c>
      <c r="Z285" s="183">
        <f t="shared" si="77"/>
        <v>0</v>
      </c>
      <c r="AA285" s="183">
        <f t="shared" si="77"/>
        <v>0</v>
      </c>
      <c r="AB285" s="183">
        <f t="shared" si="77"/>
        <v>0</v>
      </c>
      <c r="AC285" s="183">
        <f t="shared" si="77"/>
        <v>0</v>
      </c>
      <c r="AD285" s="183">
        <f t="shared" si="77"/>
        <v>0</v>
      </c>
      <c r="AE285" s="183">
        <f t="shared" si="77"/>
        <v>0</v>
      </c>
      <c r="AF285" s="196">
        <f t="shared" si="77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si="78"/>
        <v>0</v>
      </c>
      <c r="D286" s="183">
        <f t="shared" si="78"/>
        <v>0</v>
      </c>
      <c r="E286" s="183">
        <f t="shared" si="78"/>
        <v>0</v>
      </c>
      <c r="F286" s="183">
        <f t="shared" si="78"/>
        <v>0</v>
      </c>
      <c r="G286" s="183">
        <f t="shared" si="78"/>
        <v>0</v>
      </c>
      <c r="H286" s="183">
        <f t="shared" si="78"/>
        <v>0</v>
      </c>
      <c r="I286" s="183">
        <f t="shared" si="78"/>
        <v>0</v>
      </c>
      <c r="J286" s="183">
        <f t="shared" si="78"/>
        <v>0</v>
      </c>
      <c r="K286" s="183">
        <f t="shared" si="78"/>
        <v>0</v>
      </c>
      <c r="L286" s="183">
        <f t="shared" si="78"/>
        <v>0</v>
      </c>
      <c r="M286" s="183">
        <f t="shared" si="78"/>
        <v>0</v>
      </c>
      <c r="N286" s="183">
        <f t="shared" si="78"/>
        <v>0</v>
      </c>
      <c r="O286" s="183">
        <f t="shared" si="78"/>
        <v>0</v>
      </c>
      <c r="P286" s="183">
        <f t="shared" si="78"/>
        <v>0</v>
      </c>
      <c r="Q286" s="183">
        <f t="shared" si="78"/>
        <v>0</v>
      </c>
      <c r="R286" s="183">
        <f t="shared" si="77"/>
        <v>0</v>
      </c>
      <c r="S286" s="183">
        <f t="shared" si="77"/>
        <v>0</v>
      </c>
      <c r="T286" s="183">
        <f t="shared" si="77"/>
        <v>0</v>
      </c>
      <c r="U286" s="183">
        <f t="shared" si="77"/>
        <v>0</v>
      </c>
      <c r="V286" s="183">
        <f t="shared" si="77"/>
        <v>0</v>
      </c>
      <c r="W286" s="183">
        <f t="shared" si="77"/>
        <v>0</v>
      </c>
      <c r="X286" s="183">
        <f t="shared" si="77"/>
        <v>0</v>
      </c>
      <c r="Y286" s="183">
        <f t="shared" si="77"/>
        <v>0</v>
      </c>
      <c r="Z286" s="183">
        <f t="shared" si="77"/>
        <v>0</v>
      </c>
      <c r="AA286" s="183">
        <f t="shared" si="77"/>
        <v>0</v>
      </c>
      <c r="AB286" s="183">
        <f t="shared" si="77"/>
        <v>0</v>
      </c>
      <c r="AC286" s="183">
        <f t="shared" si="77"/>
        <v>0</v>
      </c>
      <c r="AD286" s="183">
        <f t="shared" si="77"/>
        <v>0</v>
      </c>
      <c r="AE286" s="183">
        <f t="shared" si="77"/>
        <v>0</v>
      </c>
      <c r="AF286" s="196">
        <f t="shared" si="77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78"/>
        <v>0</v>
      </c>
      <c r="D287" s="183">
        <f t="shared" si="78"/>
        <v>0</v>
      </c>
      <c r="E287" s="183">
        <f t="shared" si="78"/>
        <v>0</v>
      </c>
      <c r="F287" s="183">
        <f t="shared" si="78"/>
        <v>0</v>
      </c>
      <c r="G287" s="183">
        <f t="shared" si="78"/>
        <v>0</v>
      </c>
      <c r="H287" s="183">
        <f t="shared" si="78"/>
        <v>0</v>
      </c>
      <c r="I287" s="183">
        <f t="shared" si="78"/>
        <v>0</v>
      </c>
      <c r="J287" s="183">
        <f t="shared" si="78"/>
        <v>0</v>
      </c>
      <c r="K287" s="183">
        <f t="shared" si="78"/>
        <v>0</v>
      </c>
      <c r="L287" s="183">
        <f t="shared" si="78"/>
        <v>0</v>
      </c>
      <c r="M287" s="183">
        <f t="shared" si="78"/>
        <v>0</v>
      </c>
      <c r="N287" s="183">
        <f t="shared" si="78"/>
        <v>0</v>
      </c>
      <c r="O287" s="183">
        <f t="shared" si="78"/>
        <v>0</v>
      </c>
      <c r="P287" s="183">
        <f t="shared" si="78"/>
        <v>0</v>
      </c>
      <c r="Q287" s="183">
        <f t="shared" si="78"/>
        <v>0</v>
      </c>
      <c r="R287" s="183">
        <f t="shared" si="78"/>
        <v>0</v>
      </c>
      <c r="S287" s="183">
        <f t="shared" si="77"/>
        <v>0</v>
      </c>
      <c r="T287" s="183">
        <f t="shared" si="77"/>
        <v>0</v>
      </c>
      <c r="U287" s="183">
        <f t="shared" si="77"/>
        <v>0</v>
      </c>
      <c r="V287" s="183">
        <f t="shared" si="77"/>
        <v>0</v>
      </c>
      <c r="W287" s="183">
        <f t="shared" si="77"/>
        <v>0</v>
      </c>
      <c r="X287" s="183">
        <f t="shared" si="77"/>
        <v>0</v>
      </c>
      <c r="Y287" s="183">
        <f t="shared" si="77"/>
        <v>0</v>
      </c>
      <c r="Z287" s="183">
        <f t="shared" si="77"/>
        <v>0</v>
      </c>
      <c r="AA287" s="183">
        <f t="shared" si="77"/>
        <v>0</v>
      </c>
      <c r="AB287" s="183">
        <f t="shared" si="77"/>
        <v>0</v>
      </c>
      <c r="AC287" s="183">
        <f t="shared" si="77"/>
        <v>0</v>
      </c>
      <c r="AD287" s="183">
        <f t="shared" si="77"/>
        <v>0</v>
      </c>
      <c r="AE287" s="183">
        <f t="shared" si="77"/>
        <v>0</v>
      </c>
      <c r="AF287" s="196">
        <f t="shared" si="77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78"/>
        <v>0</v>
      </c>
      <c r="D288" s="183">
        <f t="shared" si="78"/>
        <v>0</v>
      </c>
      <c r="E288" s="183">
        <f t="shared" si="78"/>
        <v>0</v>
      </c>
      <c r="F288" s="183">
        <f t="shared" si="78"/>
        <v>0</v>
      </c>
      <c r="G288" s="183">
        <f t="shared" si="78"/>
        <v>0</v>
      </c>
      <c r="H288" s="183">
        <f t="shared" si="78"/>
        <v>0</v>
      </c>
      <c r="I288" s="183">
        <f t="shared" si="78"/>
        <v>0</v>
      </c>
      <c r="J288" s="183">
        <f t="shared" si="78"/>
        <v>0</v>
      </c>
      <c r="K288" s="183">
        <f t="shared" si="78"/>
        <v>0</v>
      </c>
      <c r="L288" s="183">
        <f t="shared" si="78"/>
        <v>0</v>
      </c>
      <c r="M288" s="183">
        <f t="shared" si="78"/>
        <v>0</v>
      </c>
      <c r="N288" s="183">
        <f t="shared" si="78"/>
        <v>0</v>
      </c>
      <c r="O288" s="183">
        <f t="shared" si="78"/>
        <v>0</v>
      </c>
      <c r="P288" s="183">
        <f t="shared" si="78"/>
        <v>0</v>
      </c>
      <c r="Q288" s="183">
        <f t="shared" si="78"/>
        <v>0</v>
      </c>
      <c r="R288" s="183">
        <f t="shared" si="78"/>
        <v>0</v>
      </c>
      <c r="S288" s="183">
        <f t="shared" ref="S288:AF303" si="79">R288</f>
        <v>0</v>
      </c>
      <c r="T288" s="183">
        <f t="shared" si="79"/>
        <v>0</v>
      </c>
      <c r="U288" s="183">
        <f t="shared" si="79"/>
        <v>0</v>
      </c>
      <c r="V288" s="183">
        <f t="shared" si="79"/>
        <v>0</v>
      </c>
      <c r="W288" s="183">
        <f t="shared" si="79"/>
        <v>0</v>
      </c>
      <c r="X288" s="183">
        <f t="shared" si="79"/>
        <v>0</v>
      </c>
      <c r="Y288" s="183">
        <f t="shared" si="79"/>
        <v>0</v>
      </c>
      <c r="Z288" s="183">
        <f t="shared" si="79"/>
        <v>0</v>
      </c>
      <c r="AA288" s="183">
        <f t="shared" si="79"/>
        <v>0</v>
      </c>
      <c r="AB288" s="183">
        <f t="shared" si="79"/>
        <v>0</v>
      </c>
      <c r="AC288" s="183">
        <f t="shared" si="79"/>
        <v>0</v>
      </c>
      <c r="AD288" s="183">
        <f t="shared" si="79"/>
        <v>0</v>
      </c>
      <c r="AE288" s="183">
        <f t="shared" si="79"/>
        <v>0</v>
      </c>
      <c r="AF288" s="196">
        <f t="shared" si="79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ref="C289:R304" si="80">B289</f>
        <v>0</v>
      </c>
      <c r="D289" s="183">
        <f t="shared" si="80"/>
        <v>0</v>
      </c>
      <c r="E289" s="183">
        <f t="shared" si="80"/>
        <v>0</v>
      </c>
      <c r="F289" s="183">
        <f t="shared" si="80"/>
        <v>0</v>
      </c>
      <c r="G289" s="183">
        <f t="shared" si="80"/>
        <v>0</v>
      </c>
      <c r="H289" s="183">
        <f t="shared" si="80"/>
        <v>0</v>
      </c>
      <c r="I289" s="183">
        <f t="shared" si="80"/>
        <v>0</v>
      </c>
      <c r="J289" s="183">
        <f t="shared" si="80"/>
        <v>0</v>
      </c>
      <c r="K289" s="183">
        <f t="shared" si="80"/>
        <v>0</v>
      </c>
      <c r="L289" s="183">
        <f t="shared" si="80"/>
        <v>0</v>
      </c>
      <c r="M289" s="183">
        <f t="shared" si="80"/>
        <v>0</v>
      </c>
      <c r="N289" s="183">
        <f t="shared" si="80"/>
        <v>0</v>
      </c>
      <c r="O289" s="183">
        <f t="shared" si="80"/>
        <v>0</v>
      </c>
      <c r="P289" s="183">
        <f t="shared" si="80"/>
        <v>0</v>
      </c>
      <c r="Q289" s="183">
        <f t="shared" si="80"/>
        <v>0</v>
      </c>
      <c r="R289" s="183">
        <f t="shared" si="80"/>
        <v>0</v>
      </c>
      <c r="S289" s="183">
        <f t="shared" si="79"/>
        <v>0</v>
      </c>
      <c r="T289" s="183">
        <f t="shared" si="79"/>
        <v>0</v>
      </c>
      <c r="U289" s="183">
        <f t="shared" si="79"/>
        <v>0</v>
      </c>
      <c r="V289" s="183">
        <f t="shared" si="79"/>
        <v>0</v>
      </c>
      <c r="W289" s="183">
        <f t="shared" si="79"/>
        <v>0</v>
      </c>
      <c r="X289" s="183">
        <f t="shared" si="79"/>
        <v>0</v>
      </c>
      <c r="Y289" s="183">
        <f t="shared" si="79"/>
        <v>0</v>
      </c>
      <c r="Z289" s="183">
        <f t="shared" si="79"/>
        <v>0</v>
      </c>
      <c r="AA289" s="183">
        <f t="shared" si="79"/>
        <v>0</v>
      </c>
      <c r="AB289" s="183">
        <f t="shared" si="79"/>
        <v>0</v>
      </c>
      <c r="AC289" s="183">
        <f t="shared" si="79"/>
        <v>0</v>
      </c>
      <c r="AD289" s="183">
        <f t="shared" si="79"/>
        <v>0</v>
      </c>
      <c r="AE289" s="183">
        <f t="shared" si="79"/>
        <v>0</v>
      </c>
      <c r="AF289" s="196">
        <f t="shared" si="79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80"/>
        <v>0</v>
      </c>
      <c r="D290" s="183">
        <f t="shared" si="80"/>
        <v>0</v>
      </c>
      <c r="E290" s="183">
        <f t="shared" si="80"/>
        <v>0</v>
      </c>
      <c r="F290" s="183">
        <f t="shared" si="80"/>
        <v>0</v>
      </c>
      <c r="G290" s="183">
        <f t="shared" si="80"/>
        <v>0</v>
      </c>
      <c r="H290" s="183">
        <f t="shared" si="80"/>
        <v>0</v>
      </c>
      <c r="I290" s="183">
        <f t="shared" si="80"/>
        <v>0</v>
      </c>
      <c r="J290" s="183">
        <f t="shared" si="80"/>
        <v>0</v>
      </c>
      <c r="K290" s="183">
        <f t="shared" si="80"/>
        <v>0</v>
      </c>
      <c r="L290" s="183">
        <f t="shared" si="80"/>
        <v>0</v>
      </c>
      <c r="M290" s="183">
        <f t="shared" si="80"/>
        <v>0</v>
      </c>
      <c r="N290" s="183">
        <f t="shared" si="80"/>
        <v>0</v>
      </c>
      <c r="O290" s="183">
        <f t="shared" si="80"/>
        <v>0</v>
      </c>
      <c r="P290" s="183">
        <f t="shared" si="80"/>
        <v>0</v>
      </c>
      <c r="Q290" s="183">
        <f t="shared" si="80"/>
        <v>0</v>
      </c>
      <c r="R290" s="183">
        <f t="shared" si="80"/>
        <v>0</v>
      </c>
      <c r="S290" s="183">
        <f t="shared" si="79"/>
        <v>0</v>
      </c>
      <c r="T290" s="183">
        <f t="shared" si="79"/>
        <v>0</v>
      </c>
      <c r="U290" s="183">
        <f t="shared" si="79"/>
        <v>0</v>
      </c>
      <c r="V290" s="183">
        <f t="shared" si="79"/>
        <v>0</v>
      </c>
      <c r="W290" s="183">
        <f t="shared" si="79"/>
        <v>0</v>
      </c>
      <c r="X290" s="183">
        <f t="shared" si="79"/>
        <v>0</v>
      </c>
      <c r="Y290" s="183">
        <f t="shared" si="79"/>
        <v>0</v>
      </c>
      <c r="Z290" s="183">
        <f t="shared" si="79"/>
        <v>0</v>
      </c>
      <c r="AA290" s="183">
        <f t="shared" si="79"/>
        <v>0</v>
      </c>
      <c r="AB290" s="183">
        <f t="shared" si="79"/>
        <v>0</v>
      </c>
      <c r="AC290" s="183">
        <f t="shared" si="79"/>
        <v>0</v>
      </c>
      <c r="AD290" s="183">
        <f t="shared" si="79"/>
        <v>0</v>
      </c>
      <c r="AE290" s="183">
        <f t="shared" si="79"/>
        <v>0</v>
      </c>
      <c r="AF290" s="196">
        <f t="shared" si="79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80"/>
        <v>0</v>
      </c>
      <c r="D291" s="183">
        <f t="shared" si="80"/>
        <v>0</v>
      </c>
      <c r="E291" s="183">
        <f t="shared" si="80"/>
        <v>0</v>
      </c>
      <c r="F291" s="183">
        <f t="shared" si="80"/>
        <v>0</v>
      </c>
      <c r="G291" s="183">
        <f t="shared" si="80"/>
        <v>0</v>
      </c>
      <c r="H291" s="183">
        <f t="shared" si="80"/>
        <v>0</v>
      </c>
      <c r="I291" s="183">
        <f t="shared" si="80"/>
        <v>0</v>
      </c>
      <c r="J291" s="183">
        <f t="shared" si="80"/>
        <v>0</v>
      </c>
      <c r="K291" s="183">
        <f t="shared" si="80"/>
        <v>0</v>
      </c>
      <c r="L291" s="183">
        <f t="shared" si="80"/>
        <v>0</v>
      </c>
      <c r="M291" s="183">
        <f t="shared" si="80"/>
        <v>0</v>
      </c>
      <c r="N291" s="183">
        <f t="shared" si="80"/>
        <v>0</v>
      </c>
      <c r="O291" s="183">
        <f t="shared" si="80"/>
        <v>0</v>
      </c>
      <c r="P291" s="183">
        <f t="shared" si="80"/>
        <v>0</v>
      </c>
      <c r="Q291" s="183">
        <f t="shared" si="80"/>
        <v>0</v>
      </c>
      <c r="R291" s="183">
        <f t="shared" si="80"/>
        <v>0</v>
      </c>
      <c r="S291" s="183">
        <f t="shared" si="79"/>
        <v>0</v>
      </c>
      <c r="T291" s="183">
        <f t="shared" si="79"/>
        <v>0</v>
      </c>
      <c r="U291" s="183">
        <f t="shared" si="79"/>
        <v>0</v>
      </c>
      <c r="V291" s="183">
        <f t="shared" si="79"/>
        <v>0</v>
      </c>
      <c r="W291" s="183">
        <f t="shared" si="79"/>
        <v>0</v>
      </c>
      <c r="X291" s="183">
        <f t="shared" si="79"/>
        <v>0</v>
      </c>
      <c r="Y291" s="183">
        <f t="shared" si="79"/>
        <v>0</v>
      </c>
      <c r="Z291" s="183">
        <f t="shared" si="79"/>
        <v>0</v>
      </c>
      <c r="AA291" s="183">
        <f t="shared" si="79"/>
        <v>0</v>
      </c>
      <c r="AB291" s="183">
        <f t="shared" si="79"/>
        <v>0</v>
      </c>
      <c r="AC291" s="183">
        <f t="shared" si="79"/>
        <v>0</v>
      </c>
      <c r="AD291" s="183">
        <f t="shared" si="79"/>
        <v>0</v>
      </c>
      <c r="AE291" s="183">
        <f t="shared" si="79"/>
        <v>0</v>
      </c>
      <c r="AF291" s="196">
        <f t="shared" si="79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80"/>
        <v>0</v>
      </c>
      <c r="D292" s="183">
        <f t="shared" si="80"/>
        <v>0</v>
      </c>
      <c r="E292" s="183">
        <f t="shared" si="80"/>
        <v>0</v>
      </c>
      <c r="F292" s="183">
        <f t="shared" si="80"/>
        <v>0</v>
      </c>
      <c r="G292" s="183">
        <f t="shared" si="80"/>
        <v>0</v>
      </c>
      <c r="H292" s="183">
        <f t="shared" si="80"/>
        <v>0</v>
      </c>
      <c r="I292" s="183">
        <f t="shared" si="80"/>
        <v>0</v>
      </c>
      <c r="J292" s="183">
        <f t="shared" si="80"/>
        <v>0</v>
      </c>
      <c r="K292" s="183">
        <f t="shared" si="80"/>
        <v>0</v>
      </c>
      <c r="L292" s="183">
        <f t="shared" si="80"/>
        <v>0</v>
      </c>
      <c r="M292" s="183">
        <f t="shared" si="80"/>
        <v>0</v>
      </c>
      <c r="N292" s="183">
        <f t="shared" si="80"/>
        <v>0</v>
      </c>
      <c r="O292" s="183">
        <f t="shared" si="80"/>
        <v>0</v>
      </c>
      <c r="P292" s="183">
        <f t="shared" si="80"/>
        <v>0</v>
      </c>
      <c r="Q292" s="183">
        <f t="shared" si="80"/>
        <v>0</v>
      </c>
      <c r="R292" s="183">
        <f t="shared" si="80"/>
        <v>0</v>
      </c>
      <c r="S292" s="183">
        <f t="shared" si="79"/>
        <v>0</v>
      </c>
      <c r="T292" s="183">
        <f t="shared" si="79"/>
        <v>0</v>
      </c>
      <c r="U292" s="183">
        <f t="shared" si="79"/>
        <v>0</v>
      </c>
      <c r="V292" s="183">
        <f t="shared" si="79"/>
        <v>0</v>
      </c>
      <c r="W292" s="183">
        <f t="shared" si="79"/>
        <v>0</v>
      </c>
      <c r="X292" s="183">
        <f t="shared" si="79"/>
        <v>0</v>
      </c>
      <c r="Y292" s="183">
        <f t="shared" si="79"/>
        <v>0</v>
      </c>
      <c r="Z292" s="183">
        <f t="shared" si="79"/>
        <v>0</v>
      </c>
      <c r="AA292" s="183">
        <f t="shared" si="79"/>
        <v>0</v>
      </c>
      <c r="AB292" s="183">
        <f t="shared" si="79"/>
        <v>0</v>
      </c>
      <c r="AC292" s="183">
        <f t="shared" si="79"/>
        <v>0</v>
      </c>
      <c r="AD292" s="183">
        <f t="shared" si="79"/>
        <v>0</v>
      </c>
      <c r="AE292" s="183">
        <f t="shared" si="79"/>
        <v>0</v>
      </c>
      <c r="AF292" s="196">
        <f t="shared" si="79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80"/>
        <v>0</v>
      </c>
      <c r="D293" s="183">
        <f t="shared" si="80"/>
        <v>0</v>
      </c>
      <c r="E293" s="183">
        <f t="shared" si="80"/>
        <v>0</v>
      </c>
      <c r="F293" s="183">
        <f t="shared" si="80"/>
        <v>0</v>
      </c>
      <c r="G293" s="183">
        <f t="shared" si="80"/>
        <v>0</v>
      </c>
      <c r="H293" s="183">
        <f t="shared" si="80"/>
        <v>0</v>
      </c>
      <c r="I293" s="183">
        <f t="shared" si="80"/>
        <v>0</v>
      </c>
      <c r="J293" s="183">
        <f t="shared" si="80"/>
        <v>0</v>
      </c>
      <c r="K293" s="183">
        <f t="shared" si="80"/>
        <v>0</v>
      </c>
      <c r="L293" s="183">
        <f t="shared" si="80"/>
        <v>0</v>
      </c>
      <c r="M293" s="183">
        <f t="shared" si="80"/>
        <v>0</v>
      </c>
      <c r="N293" s="183">
        <f t="shared" si="80"/>
        <v>0</v>
      </c>
      <c r="O293" s="183">
        <f t="shared" si="80"/>
        <v>0</v>
      </c>
      <c r="P293" s="183">
        <f t="shared" si="80"/>
        <v>0</v>
      </c>
      <c r="Q293" s="183">
        <f t="shared" si="80"/>
        <v>0</v>
      </c>
      <c r="R293" s="183">
        <f t="shared" si="80"/>
        <v>0</v>
      </c>
      <c r="S293" s="183">
        <f t="shared" si="79"/>
        <v>0</v>
      </c>
      <c r="T293" s="183">
        <f t="shared" si="79"/>
        <v>0</v>
      </c>
      <c r="U293" s="183">
        <f t="shared" si="79"/>
        <v>0</v>
      </c>
      <c r="V293" s="183">
        <f t="shared" si="79"/>
        <v>0</v>
      </c>
      <c r="W293" s="183">
        <f t="shared" si="79"/>
        <v>0</v>
      </c>
      <c r="X293" s="183">
        <f t="shared" si="79"/>
        <v>0</v>
      </c>
      <c r="Y293" s="183">
        <f t="shared" si="79"/>
        <v>0</v>
      </c>
      <c r="Z293" s="183">
        <f t="shared" si="79"/>
        <v>0</v>
      </c>
      <c r="AA293" s="183">
        <f t="shared" si="79"/>
        <v>0</v>
      </c>
      <c r="AB293" s="183">
        <f t="shared" si="79"/>
        <v>0</v>
      </c>
      <c r="AC293" s="183">
        <f t="shared" si="79"/>
        <v>0</v>
      </c>
      <c r="AD293" s="183">
        <f t="shared" si="79"/>
        <v>0</v>
      </c>
      <c r="AE293" s="183">
        <f t="shared" si="79"/>
        <v>0</v>
      </c>
      <c r="AF293" s="196">
        <f t="shared" si="79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80"/>
        <v>0</v>
      </c>
      <c r="D294" s="183">
        <f t="shared" si="80"/>
        <v>0</v>
      </c>
      <c r="E294" s="183">
        <f t="shared" si="80"/>
        <v>0</v>
      </c>
      <c r="F294" s="183">
        <f t="shared" si="80"/>
        <v>0</v>
      </c>
      <c r="G294" s="183">
        <f t="shared" si="80"/>
        <v>0</v>
      </c>
      <c r="H294" s="183">
        <f t="shared" si="80"/>
        <v>0</v>
      </c>
      <c r="I294" s="183">
        <f t="shared" si="80"/>
        <v>0</v>
      </c>
      <c r="J294" s="183">
        <f t="shared" si="80"/>
        <v>0</v>
      </c>
      <c r="K294" s="183">
        <f t="shared" si="80"/>
        <v>0</v>
      </c>
      <c r="L294" s="183">
        <f t="shared" si="80"/>
        <v>0</v>
      </c>
      <c r="M294" s="183">
        <f t="shared" si="80"/>
        <v>0</v>
      </c>
      <c r="N294" s="183">
        <f t="shared" si="80"/>
        <v>0</v>
      </c>
      <c r="O294" s="183">
        <f t="shared" si="80"/>
        <v>0</v>
      </c>
      <c r="P294" s="183">
        <f t="shared" si="80"/>
        <v>0</v>
      </c>
      <c r="Q294" s="183">
        <f t="shared" si="80"/>
        <v>0</v>
      </c>
      <c r="R294" s="183">
        <f t="shared" si="80"/>
        <v>0</v>
      </c>
      <c r="S294" s="183">
        <f t="shared" si="79"/>
        <v>0</v>
      </c>
      <c r="T294" s="183">
        <f t="shared" si="79"/>
        <v>0</v>
      </c>
      <c r="U294" s="183">
        <f t="shared" si="79"/>
        <v>0</v>
      </c>
      <c r="V294" s="183">
        <f t="shared" si="79"/>
        <v>0</v>
      </c>
      <c r="W294" s="183">
        <f t="shared" si="79"/>
        <v>0</v>
      </c>
      <c r="X294" s="183">
        <f t="shared" si="79"/>
        <v>0</v>
      </c>
      <c r="Y294" s="183">
        <f t="shared" si="79"/>
        <v>0</v>
      </c>
      <c r="Z294" s="183">
        <f t="shared" si="79"/>
        <v>0</v>
      </c>
      <c r="AA294" s="183">
        <f t="shared" si="79"/>
        <v>0</v>
      </c>
      <c r="AB294" s="183">
        <f t="shared" si="79"/>
        <v>0</v>
      </c>
      <c r="AC294" s="183">
        <f t="shared" si="79"/>
        <v>0</v>
      </c>
      <c r="AD294" s="183">
        <f t="shared" si="79"/>
        <v>0</v>
      </c>
      <c r="AE294" s="183">
        <f t="shared" si="79"/>
        <v>0</v>
      </c>
      <c r="AF294" s="196">
        <f t="shared" si="79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80"/>
        <v>0</v>
      </c>
      <c r="D295" s="183">
        <f t="shared" si="80"/>
        <v>0</v>
      </c>
      <c r="E295" s="183">
        <f t="shared" si="80"/>
        <v>0</v>
      </c>
      <c r="F295" s="183">
        <f t="shared" si="80"/>
        <v>0</v>
      </c>
      <c r="G295" s="183">
        <f t="shared" si="80"/>
        <v>0</v>
      </c>
      <c r="H295" s="183">
        <f t="shared" si="80"/>
        <v>0</v>
      </c>
      <c r="I295" s="183">
        <f t="shared" si="80"/>
        <v>0</v>
      </c>
      <c r="J295" s="183">
        <f t="shared" si="80"/>
        <v>0</v>
      </c>
      <c r="K295" s="183">
        <f t="shared" si="80"/>
        <v>0</v>
      </c>
      <c r="L295" s="183">
        <f t="shared" si="80"/>
        <v>0</v>
      </c>
      <c r="M295" s="183">
        <f t="shared" si="80"/>
        <v>0</v>
      </c>
      <c r="N295" s="183">
        <f t="shared" si="80"/>
        <v>0</v>
      </c>
      <c r="O295" s="183">
        <f t="shared" si="80"/>
        <v>0</v>
      </c>
      <c r="P295" s="183">
        <f t="shared" si="80"/>
        <v>0</v>
      </c>
      <c r="Q295" s="183">
        <f t="shared" si="80"/>
        <v>0</v>
      </c>
      <c r="R295" s="183">
        <f t="shared" si="80"/>
        <v>0</v>
      </c>
      <c r="S295" s="183">
        <f t="shared" si="79"/>
        <v>0</v>
      </c>
      <c r="T295" s="183">
        <f t="shared" si="79"/>
        <v>0</v>
      </c>
      <c r="U295" s="183">
        <f t="shared" si="79"/>
        <v>0</v>
      </c>
      <c r="V295" s="183">
        <f t="shared" si="79"/>
        <v>0</v>
      </c>
      <c r="W295" s="183">
        <f t="shared" si="79"/>
        <v>0</v>
      </c>
      <c r="X295" s="183">
        <f t="shared" si="79"/>
        <v>0</v>
      </c>
      <c r="Y295" s="183">
        <f t="shared" si="79"/>
        <v>0</v>
      </c>
      <c r="Z295" s="183">
        <f t="shared" si="79"/>
        <v>0</v>
      </c>
      <c r="AA295" s="183">
        <f t="shared" si="79"/>
        <v>0</v>
      </c>
      <c r="AB295" s="183">
        <f t="shared" si="79"/>
        <v>0</v>
      </c>
      <c r="AC295" s="183">
        <f t="shared" si="79"/>
        <v>0</v>
      </c>
      <c r="AD295" s="183">
        <f t="shared" si="79"/>
        <v>0</v>
      </c>
      <c r="AE295" s="183">
        <f t="shared" si="79"/>
        <v>0</v>
      </c>
      <c r="AF295" s="196">
        <f t="shared" si="79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80"/>
        <v>0</v>
      </c>
      <c r="D296" s="183">
        <f t="shared" si="80"/>
        <v>0</v>
      </c>
      <c r="E296" s="183">
        <f t="shared" si="80"/>
        <v>0</v>
      </c>
      <c r="F296" s="183">
        <f t="shared" si="80"/>
        <v>0</v>
      </c>
      <c r="G296" s="183">
        <f t="shared" si="80"/>
        <v>0</v>
      </c>
      <c r="H296" s="183">
        <f t="shared" si="80"/>
        <v>0</v>
      </c>
      <c r="I296" s="183">
        <f t="shared" si="80"/>
        <v>0</v>
      </c>
      <c r="J296" s="183">
        <f t="shared" si="80"/>
        <v>0</v>
      </c>
      <c r="K296" s="183">
        <f t="shared" si="80"/>
        <v>0</v>
      </c>
      <c r="L296" s="183">
        <f t="shared" si="80"/>
        <v>0</v>
      </c>
      <c r="M296" s="183">
        <f t="shared" si="80"/>
        <v>0</v>
      </c>
      <c r="N296" s="183">
        <f t="shared" si="80"/>
        <v>0</v>
      </c>
      <c r="O296" s="183">
        <f t="shared" si="80"/>
        <v>0</v>
      </c>
      <c r="P296" s="183">
        <f t="shared" si="80"/>
        <v>0</v>
      </c>
      <c r="Q296" s="183">
        <f t="shared" si="80"/>
        <v>0</v>
      </c>
      <c r="R296" s="183">
        <f t="shared" si="80"/>
        <v>0</v>
      </c>
      <c r="S296" s="183">
        <f t="shared" si="79"/>
        <v>0</v>
      </c>
      <c r="T296" s="183">
        <f t="shared" si="79"/>
        <v>0</v>
      </c>
      <c r="U296" s="183">
        <f t="shared" si="79"/>
        <v>0</v>
      </c>
      <c r="V296" s="183">
        <f t="shared" si="79"/>
        <v>0</v>
      </c>
      <c r="W296" s="183">
        <f t="shared" si="79"/>
        <v>0</v>
      </c>
      <c r="X296" s="183">
        <f t="shared" si="79"/>
        <v>0</v>
      </c>
      <c r="Y296" s="183">
        <f t="shared" si="79"/>
        <v>0</v>
      </c>
      <c r="Z296" s="183">
        <f t="shared" si="79"/>
        <v>0</v>
      </c>
      <c r="AA296" s="183">
        <f t="shared" si="79"/>
        <v>0</v>
      </c>
      <c r="AB296" s="183">
        <f t="shared" si="79"/>
        <v>0</v>
      </c>
      <c r="AC296" s="183">
        <f t="shared" si="79"/>
        <v>0</v>
      </c>
      <c r="AD296" s="183">
        <f t="shared" si="79"/>
        <v>0</v>
      </c>
      <c r="AE296" s="183">
        <f t="shared" si="79"/>
        <v>0</v>
      </c>
      <c r="AF296" s="196">
        <f t="shared" si="79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80"/>
        <v>0</v>
      </c>
      <c r="D297" s="183">
        <f t="shared" si="80"/>
        <v>0</v>
      </c>
      <c r="E297" s="183">
        <f t="shared" si="80"/>
        <v>0</v>
      </c>
      <c r="F297" s="183">
        <f t="shared" si="80"/>
        <v>0</v>
      </c>
      <c r="G297" s="183">
        <f t="shared" si="80"/>
        <v>0</v>
      </c>
      <c r="H297" s="183">
        <f t="shared" si="80"/>
        <v>0</v>
      </c>
      <c r="I297" s="183">
        <f t="shared" si="80"/>
        <v>0</v>
      </c>
      <c r="J297" s="183">
        <f t="shared" si="80"/>
        <v>0</v>
      </c>
      <c r="K297" s="183">
        <f t="shared" si="80"/>
        <v>0</v>
      </c>
      <c r="L297" s="183">
        <f t="shared" si="80"/>
        <v>0</v>
      </c>
      <c r="M297" s="183">
        <f t="shared" si="80"/>
        <v>0</v>
      </c>
      <c r="N297" s="183">
        <f t="shared" si="80"/>
        <v>0</v>
      </c>
      <c r="O297" s="183">
        <f t="shared" si="80"/>
        <v>0</v>
      </c>
      <c r="P297" s="183">
        <f t="shared" si="80"/>
        <v>0</v>
      </c>
      <c r="Q297" s="183">
        <f t="shared" si="80"/>
        <v>0</v>
      </c>
      <c r="R297" s="183">
        <f t="shared" si="80"/>
        <v>0</v>
      </c>
      <c r="S297" s="183">
        <f t="shared" si="79"/>
        <v>0</v>
      </c>
      <c r="T297" s="183">
        <f t="shared" si="79"/>
        <v>0</v>
      </c>
      <c r="U297" s="183">
        <f t="shared" si="79"/>
        <v>0</v>
      </c>
      <c r="V297" s="183">
        <f t="shared" si="79"/>
        <v>0</v>
      </c>
      <c r="W297" s="183">
        <f t="shared" si="79"/>
        <v>0</v>
      </c>
      <c r="X297" s="183">
        <f t="shared" si="79"/>
        <v>0</v>
      </c>
      <c r="Y297" s="183">
        <f t="shared" si="79"/>
        <v>0</v>
      </c>
      <c r="Z297" s="183">
        <f t="shared" si="79"/>
        <v>0</v>
      </c>
      <c r="AA297" s="183">
        <f t="shared" si="79"/>
        <v>0</v>
      </c>
      <c r="AB297" s="183">
        <f t="shared" si="79"/>
        <v>0</v>
      </c>
      <c r="AC297" s="183">
        <f t="shared" si="79"/>
        <v>0</v>
      </c>
      <c r="AD297" s="183">
        <f t="shared" si="79"/>
        <v>0</v>
      </c>
      <c r="AE297" s="183">
        <f t="shared" si="79"/>
        <v>0</v>
      </c>
      <c r="AF297" s="196">
        <f t="shared" si="79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80"/>
        <v>0</v>
      </c>
      <c r="D298" s="183">
        <f t="shared" si="80"/>
        <v>0</v>
      </c>
      <c r="E298" s="183">
        <f t="shared" si="80"/>
        <v>0</v>
      </c>
      <c r="F298" s="183">
        <f t="shared" si="80"/>
        <v>0</v>
      </c>
      <c r="G298" s="183">
        <f t="shared" si="80"/>
        <v>0</v>
      </c>
      <c r="H298" s="183">
        <f t="shared" si="80"/>
        <v>0</v>
      </c>
      <c r="I298" s="183">
        <f t="shared" si="80"/>
        <v>0</v>
      </c>
      <c r="J298" s="183">
        <f t="shared" si="80"/>
        <v>0</v>
      </c>
      <c r="K298" s="183">
        <f t="shared" si="80"/>
        <v>0</v>
      </c>
      <c r="L298" s="183">
        <f t="shared" si="80"/>
        <v>0</v>
      </c>
      <c r="M298" s="183">
        <f t="shared" si="80"/>
        <v>0</v>
      </c>
      <c r="N298" s="183">
        <f t="shared" si="80"/>
        <v>0</v>
      </c>
      <c r="O298" s="183">
        <f t="shared" si="80"/>
        <v>0</v>
      </c>
      <c r="P298" s="183">
        <f t="shared" si="80"/>
        <v>0</v>
      </c>
      <c r="Q298" s="183">
        <f t="shared" si="80"/>
        <v>0</v>
      </c>
      <c r="R298" s="183">
        <f t="shared" si="80"/>
        <v>0</v>
      </c>
      <c r="S298" s="183">
        <f t="shared" si="79"/>
        <v>0</v>
      </c>
      <c r="T298" s="183">
        <f t="shared" si="79"/>
        <v>0</v>
      </c>
      <c r="U298" s="183">
        <f t="shared" si="79"/>
        <v>0</v>
      </c>
      <c r="V298" s="183">
        <f t="shared" si="79"/>
        <v>0</v>
      </c>
      <c r="W298" s="183">
        <f t="shared" si="79"/>
        <v>0</v>
      </c>
      <c r="X298" s="183">
        <f t="shared" si="79"/>
        <v>0</v>
      </c>
      <c r="Y298" s="183">
        <f t="shared" si="79"/>
        <v>0</v>
      </c>
      <c r="Z298" s="183">
        <f t="shared" si="79"/>
        <v>0</v>
      </c>
      <c r="AA298" s="183">
        <f t="shared" si="79"/>
        <v>0</v>
      </c>
      <c r="AB298" s="183">
        <f t="shared" si="79"/>
        <v>0</v>
      </c>
      <c r="AC298" s="183">
        <f t="shared" si="79"/>
        <v>0</v>
      </c>
      <c r="AD298" s="183">
        <f t="shared" si="79"/>
        <v>0</v>
      </c>
      <c r="AE298" s="183">
        <f t="shared" si="79"/>
        <v>0</v>
      </c>
      <c r="AF298" s="196">
        <f t="shared" si="79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80"/>
        <v>0</v>
      </c>
      <c r="D299" s="183">
        <f t="shared" si="80"/>
        <v>0</v>
      </c>
      <c r="E299" s="183">
        <f t="shared" si="80"/>
        <v>0</v>
      </c>
      <c r="F299" s="183">
        <f t="shared" si="80"/>
        <v>0</v>
      </c>
      <c r="G299" s="183">
        <f t="shared" si="80"/>
        <v>0</v>
      </c>
      <c r="H299" s="183">
        <f t="shared" si="80"/>
        <v>0</v>
      </c>
      <c r="I299" s="183">
        <f t="shared" si="80"/>
        <v>0</v>
      </c>
      <c r="J299" s="183">
        <f t="shared" si="80"/>
        <v>0</v>
      </c>
      <c r="K299" s="183">
        <f t="shared" si="80"/>
        <v>0</v>
      </c>
      <c r="L299" s="183">
        <f t="shared" si="80"/>
        <v>0</v>
      </c>
      <c r="M299" s="183">
        <f t="shared" si="80"/>
        <v>0</v>
      </c>
      <c r="N299" s="183">
        <f t="shared" si="80"/>
        <v>0</v>
      </c>
      <c r="O299" s="183">
        <f t="shared" si="80"/>
        <v>0</v>
      </c>
      <c r="P299" s="183">
        <f t="shared" si="80"/>
        <v>0</v>
      </c>
      <c r="Q299" s="183">
        <f t="shared" si="80"/>
        <v>0</v>
      </c>
      <c r="R299" s="183">
        <f t="shared" si="80"/>
        <v>0</v>
      </c>
      <c r="S299" s="183">
        <f t="shared" si="79"/>
        <v>0</v>
      </c>
      <c r="T299" s="183">
        <f t="shared" si="79"/>
        <v>0</v>
      </c>
      <c r="U299" s="183">
        <f t="shared" si="79"/>
        <v>0</v>
      </c>
      <c r="V299" s="183">
        <f t="shared" si="79"/>
        <v>0</v>
      </c>
      <c r="W299" s="183">
        <f t="shared" si="79"/>
        <v>0</v>
      </c>
      <c r="X299" s="183">
        <f t="shared" si="79"/>
        <v>0</v>
      </c>
      <c r="Y299" s="183">
        <f t="shared" si="79"/>
        <v>0</v>
      </c>
      <c r="Z299" s="183">
        <f t="shared" si="79"/>
        <v>0</v>
      </c>
      <c r="AA299" s="183">
        <f t="shared" si="79"/>
        <v>0</v>
      </c>
      <c r="AB299" s="183">
        <f t="shared" si="79"/>
        <v>0</v>
      </c>
      <c r="AC299" s="183">
        <f t="shared" si="79"/>
        <v>0</v>
      </c>
      <c r="AD299" s="183">
        <f t="shared" si="79"/>
        <v>0</v>
      </c>
      <c r="AE299" s="183">
        <f t="shared" si="79"/>
        <v>0</v>
      </c>
      <c r="AF299" s="196">
        <f t="shared" si="79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80"/>
        <v>0</v>
      </c>
      <c r="D300" s="183">
        <f t="shared" si="80"/>
        <v>0</v>
      </c>
      <c r="E300" s="183">
        <f t="shared" si="80"/>
        <v>0</v>
      </c>
      <c r="F300" s="183">
        <f t="shared" si="80"/>
        <v>0</v>
      </c>
      <c r="G300" s="183">
        <f t="shared" si="80"/>
        <v>0</v>
      </c>
      <c r="H300" s="183">
        <f t="shared" si="80"/>
        <v>0</v>
      </c>
      <c r="I300" s="183">
        <f t="shared" si="80"/>
        <v>0</v>
      </c>
      <c r="J300" s="183">
        <f t="shared" si="80"/>
        <v>0</v>
      </c>
      <c r="K300" s="183">
        <f t="shared" si="80"/>
        <v>0</v>
      </c>
      <c r="L300" s="183">
        <f t="shared" si="80"/>
        <v>0</v>
      </c>
      <c r="M300" s="183">
        <f t="shared" si="80"/>
        <v>0</v>
      </c>
      <c r="N300" s="183">
        <f t="shared" si="80"/>
        <v>0</v>
      </c>
      <c r="O300" s="183">
        <f t="shared" si="80"/>
        <v>0</v>
      </c>
      <c r="P300" s="183">
        <f t="shared" si="80"/>
        <v>0</v>
      </c>
      <c r="Q300" s="183">
        <f t="shared" si="80"/>
        <v>0</v>
      </c>
      <c r="R300" s="183">
        <f t="shared" si="80"/>
        <v>0</v>
      </c>
      <c r="S300" s="183">
        <f t="shared" si="79"/>
        <v>0</v>
      </c>
      <c r="T300" s="183">
        <f t="shared" si="79"/>
        <v>0</v>
      </c>
      <c r="U300" s="183">
        <f t="shared" si="79"/>
        <v>0</v>
      </c>
      <c r="V300" s="183">
        <f t="shared" si="79"/>
        <v>0</v>
      </c>
      <c r="W300" s="183">
        <f t="shared" si="79"/>
        <v>0</v>
      </c>
      <c r="X300" s="183">
        <f t="shared" si="79"/>
        <v>0</v>
      </c>
      <c r="Y300" s="183">
        <f t="shared" si="79"/>
        <v>0</v>
      </c>
      <c r="Z300" s="183">
        <f t="shared" si="79"/>
        <v>0</v>
      </c>
      <c r="AA300" s="183">
        <f t="shared" si="79"/>
        <v>0</v>
      </c>
      <c r="AB300" s="183">
        <f t="shared" si="79"/>
        <v>0</v>
      </c>
      <c r="AC300" s="183">
        <f t="shared" si="79"/>
        <v>0</v>
      </c>
      <c r="AD300" s="183">
        <f t="shared" si="79"/>
        <v>0</v>
      </c>
      <c r="AE300" s="183">
        <f t="shared" si="79"/>
        <v>0</v>
      </c>
      <c r="AF300" s="196">
        <f t="shared" si="79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80"/>
        <v>0</v>
      </c>
      <c r="D301" s="183">
        <f t="shared" si="80"/>
        <v>0</v>
      </c>
      <c r="E301" s="183">
        <f t="shared" si="80"/>
        <v>0</v>
      </c>
      <c r="F301" s="183">
        <f t="shared" si="80"/>
        <v>0</v>
      </c>
      <c r="G301" s="183">
        <f t="shared" si="80"/>
        <v>0</v>
      </c>
      <c r="H301" s="183">
        <f t="shared" si="80"/>
        <v>0</v>
      </c>
      <c r="I301" s="183">
        <f t="shared" si="80"/>
        <v>0</v>
      </c>
      <c r="J301" s="183">
        <f t="shared" si="80"/>
        <v>0</v>
      </c>
      <c r="K301" s="183">
        <f t="shared" si="80"/>
        <v>0</v>
      </c>
      <c r="L301" s="183">
        <f t="shared" si="80"/>
        <v>0</v>
      </c>
      <c r="M301" s="183">
        <f t="shared" si="80"/>
        <v>0</v>
      </c>
      <c r="N301" s="183">
        <f t="shared" si="80"/>
        <v>0</v>
      </c>
      <c r="O301" s="183">
        <f t="shared" si="80"/>
        <v>0</v>
      </c>
      <c r="P301" s="183">
        <f t="shared" si="80"/>
        <v>0</v>
      </c>
      <c r="Q301" s="183">
        <f t="shared" si="80"/>
        <v>0</v>
      </c>
      <c r="R301" s="183">
        <f t="shared" si="80"/>
        <v>0</v>
      </c>
      <c r="S301" s="183">
        <f t="shared" si="79"/>
        <v>0</v>
      </c>
      <c r="T301" s="183">
        <f t="shared" si="79"/>
        <v>0</v>
      </c>
      <c r="U301" s="183">
        <f t="shared" si="79"/>
        <v>0</v>
      </c>
      <c r="V301" s="183">
        <f t="shared" si="79"/>
        <v>0</v>
      </c>
      <c r="W301" s="183">
        <f t="shared" si="79"/>
        <v>0</v>
      </c>
      <c r="X301" s="183">
        <f t="shared" si="79"/>
        <v>0</v>
      </c>
      <c r="Y301" s="183">
        <f t="shared" si="79"/>
        <v>0</v>
      </c>
      <c r="Z301" s="183">
        <f t="shared" si="79"/>
        <v>0</v>
      </c>
      <c r="AA301" s="183">
        <f t="shared" si="79"/>
        <v>0</v>
      </c>
      <c r="AB301" s="183">
        <f t="shared" si="79"/>
        <v>0</v>
      </c>
      <c r="AC301" s="183">
        <f t="shared" si="79"/>
        <v>0</v>
      </c>
      <c r="AD301" s="183">
        <f t="shared" si="79"/>
        <v>0</v>
      </c>
      <c r="AE301" s="183">
        <f t="shared" si="79"/>
        <v>0</v>
      </c>
      <c r="AF301" s="196">
        <f t="shared" si="79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si="80"/>
        <v>0</v>
      </c>
      <c r="D302" s="183">
        <f t="shared" si="80"/>
        <v>0</v>
      </c>
      <c r="E302" s="183">
        <f t="shared" si="80"/>
        <v>0</v>
      </c>
      <c r="F302" s="183">
        <f t="shared" si="80"/>
        <v>0</v>
      </c>
      <c r="G302" s="183">
        <f t="shared" si="80"/>
        <v>0</v>
      </c>
      <c r="H302" s="183">
        <f t="shared" si="80"/>
        <v>0</v>
      </c>
      <c r="I302" s="183">
        <f t="shared" si="80"/>
        <v>0</v>
      </c>
      <c r="J302" s="183">
        <f t="shared" si="80"/>
        <v>0</v>
      </c>
      <c r="K302" s="183">
        <f t="shared" si="80"/>
        <v>0</v>
      </c>
      <c r="L302" s="183">
        <f t="shared" si="80"/>
        <v>0</v>
      </c>
      <c r="M302" s="183">
        <f t="shared" si="80"/>
        <v>0</v>
      </c>
      <c r="N302" s="183">
        <f t="shared" si="80"/>
        <v>0</v>
      </c>
      <c r="O302" s="183">
        <f t="shared" si="80"/>
        <v>0</v>
      </c>
      <c r="P302" s="183">
        <f t="shared" si="80"/>
        <v>0</v>
      </c>
      <c r="Q302" s="183">
        <f t="shared" si="80"/>
        <v>0</v>
      </c>
      <c r="R302" s="183">
        <f t="shared" si="80"/>
        <v>0</v>
      </c>
      <c r="S302" s="183">
        <f t="shared" si="79"/>
        <v>0</v>
      </c>
      <c r="T302" s="183">
        <f t="shared" si="79"/>
        <v>0</v>
      </c>
      <c r="U302" s="183">
        <f t="shared" si="79"/>
        <v>0</v>
      </c>
      <c r="V302" s="183">
        <f t="shared" si="79"/>
        <v>0</v>
      </c>
      <c r="W302" s="183">
        <f t="shared" si="79"/>
        <v>0</v>
      </c>
      <c r="X302" s="183">
        <f t="shared" si="79"/>
        <v>0</v>
      </c>
      <c r="Y302" s="183">
        <f t="shared" si="79"/>
        <v>0</v>
      </c>
      <c r="Z302" s="183">
        <f t="shared" si="79"/>
        <v>0</v>
      </c>
      <c r="AA302" s="183">
        <f t="shared" si="79"/>
        <v>0</v>
      </c>
      <c r="AB302" s="183">
        <f t="shared" si="79"/>
        <v>0</v>
      </c>
      <c r="AC302" s="183">
        <f t="shared" si="79"/>
        <v>0</v>
      </c>
      <c r="AD302" s="183">
        <f t="shared" si="79"/>
        <v>0</v>
      </c>
      <c r="AE302" s="183">
        <f t="shared" si="79"/>
        <v>0</v>
      </c>
      <c r="AF302" s="196">
        <f t="shared" si="79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80"/>
        <v>0</v>
      </c>
      <c r="D303" s="183">
        <f t="shared" si="80"/>
        <v>0</v>
      </c>
      <c r="E303" s="183">
        <f t="shared" si="80"/>
        <v>0</v>
      </c>
      <c r="F303" s="183">
        <f t="shared" si="80"/>
        <v>0</v>
      </c>
      <c r="G303" s="183">
        <f t="shared" si="80"/>
        <v>0</v>
      </c>
      <c r="H303" s="183">
        <f t="shared" si="80"/>
        <v>0</v>
      </c>
      <c r="I303" s="183">
        <f t="shared" si="80"/>
        <v>0</v>
      </c>
      <c r="J303" s="183">
        <f t="shared" si="80"/>
        <v>0</v>
      </c>
      <c r="K303" s="183">
        <f t="shared" si="80"/>
        <v>0</v>
      </c>
      <c r="L303" s="183">
        <f t="shared" si="80"/>
        <v>0</v>
      </c>
      <c r="M303" s="183">
        <f t="shared" si="80"/>
        <v>0</v>
      </c>
      <c r="N303" s="183">
        <f t="shared" si="80"/>
        <v>0</v>
      </c>
      <c r="O303" s="183">
        <f t="shared" si="80"/>
        <v>0</v>
      </c>
      <c r="P303" s="183">
        <f t="shared" si="80"/>
        <v>0</v>
      </c>
      <c r="Q303" s="183">
        <f t="shared" si="80"/>
        <v>0</v>
      </c>
      <c r="R303" s="183">
        <f t="shared" si="80"/>
        <v>0</v>
      </c>
      <c r="S303" s="183">
        <f t="shared" si="79"/>
        <v>0</v>
      </c>
      <c r="T303" s="183">
        <f t="shared" si="79"/>
        <v>0</v>
      </c>
      <c r="U303" s="183">
        <f t="shared" si="79"/>
        <v>0</v>
      </c>
      <c r="V303" s="183">
        <f t="shared" si="79"/>
        <v>0</v>
      </c>
      <c r="W303" s="183">
        <f t="shared" si="79"/>
        <v>0</v>
      </c>
      <c r="X303" s="183">
        <f t="shared" si="79"/>
        <v>0</v>
      </c>
      <c r="Y303" s="183">
        <f t="shared" si="79"/>
        <v>0</v>
      </c>
      <c r="Z303" s="183">
        <f t="shared" si="79"/>
        <v>0</v>
      </c>
      <c r="AA303" s="183">
        <f t="shared" si="79"/>
        <v>0</v>
      </c>
      <c r="AB303" s="183">
        <f t="shared" si="79"/>
        <v>0</v>
      </c>
      <c r="AC303" s="183">
        <f t="shared" si="79"/>
        <v>0</v>
      </c>
      <c r="AD303" s="183">
        <f t="shared" si="79"/>
        <v>0</v>
      </c>
      <c r="AE303" s="183">
        <f t="shared" si="79"/>
        <v>0</v>
      </c>
      <c r="AF303" s="196">
        <f t="shared" si="79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80"/>
        <v>0</v>
      </c>
      <c r="D304" s="183">
        <f t="shared" si="80"/>
        <v>0</v>
      </c>
      <c r="E304" s="183">
        <f t="shared" si="80"/>
        <v>0</v>
      </c>
      <c r="F304" s="183">
        <f t="shared" si="80"/>
        <v>0</v>
      </c>
      <c r="G304" s="183">
        <f t="shared" si="80"/>
        <v>0</v>
      </c>
      <c r="H304" s="183">
        <f t="shared" si="80"/>
        <v>0</v>
      </c>
      <c r="I304" s="183">
        <f t="shared" si="80"/>
        <v>0</v>
      </c>
      <c r="J304" s="183">
        <f t="shared" si="80"/>
        <v>0</v>
      </c>
      <c r="K304" s="183">
        <f t="shared" si="80"/>
        <v>0</v>
      </c>
      <c r="L304" s="183">
        <f t="shared" si="80"/>
        <v>0</v>
      </c>
      <c r="M304" s="183">
        <f t="shared" si="80"/>
        <v>0</v>
      </c>
      <c r="N304" s="183">
        <f t="shared" si="80"/>
        <v>0</v>
      </c>
      <c r="O304" s="183">
        <f t="shared" si="80"/>
        <v>0</v>
      </c>
      <c r="P304" s="183">
        <f t="shared" si="80"/>
        <v>0</v>
      </c>
      <c r="Q304" s="183">
        <f t="shared" si="80"/>
        <v>0</v>
      </c>
      <c r="R304" s="183">
        <f t="shared" ref="R304:AF312" si="81">Q304</f>
        <v>0</v>
      </c>
      <c r="S304" s="183">
        <f t="shared" si="81"/>
        <v>0</v>
      </c>
      <c r="T304" s="183">
        <f t="shared" si="81"/>
        <v>0</v>
      </c>
      <c r="U304" s="183">
        <f t="shared" si="81"/>
        <v>0</v>
      </c>
      <c r="V304" s="183">
        <f t="shared" si="81"/>
        <v>0</v>
      </c>
      <c r="W304" s="183">
        <f t="shared" si="81"/>
        <v>0</v>
      </c>
      <c r="X304" s="183">
        <f t="shared" si="81"/>
        <v>0</v>
      </c>
      <c r="Y304" s="183">
        <f t="shared" si="81"/>
        <v>0</v>
      </c>
      <c r="Z304" s="183">
        <f t="shared" si="81"/>
        <v>0</v>
      </c>
      <c r="AA304" s="183">
        <f t="shared" si="81"/>
        <v>0</v>
      </c>
      <c r="AB304" s="183">
        <f t="shared" si="81"/>
        <v>0</v>
      </c>
      <c r="AC304" s="183">
        <f t="shared" si="81"/>
        <v>0</v>
      </c>
      <c r="AD304" s="183">
        <f t="shared" si="81"/>
        <v>0</v>
      </c>
      <c r="AE304" s="183">
        <f t="shared" si="81"/>
        <v>0</v>
      </c>
      <c r="AF304" s="196">
        <f t="shared" si="81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ref="C305:R313" si="82">B305</f>
        <v>0</v>
      </c>
      <c r="D305" s="183">
        <f t="shared" si="82"/>
        <v>0</v>
      </c>
      <c r="E305" s="183">
        <f t="shared" si="82"/>
        <v>0</v>
      </c>
      <c r="F305" s="183">
        <f t="shared" si="82"/>
        <v>0</v>
      </c>
      <c r="G305" s="183">
        <f t="shared" si="82"/>
        <v>0</v>
      </c>
      <c r="H305" s="183">
        <f t="shared" si="82"/>
        <v>0</v>
      </c>
      <c r="I305" s="183">
        <f t="shared" si="82"/>
        <v>0</v>
      </c>
      <c r="J305" s="183">
        <f t="shared" si="82"/>
        <v>0</v>
      </c>
      <c r="K305" s="183">
        <f t="shared" si="82"/>
        <v>0</v>
      </c>
      <c r="L305" s="183">
        <f t="shared" si="82"/>
        <v>0</v>
      </c>
      <c r="M305" s="183">
        <f t="shared" si="82"/>
        <v>0</v>
      </c>
      <c r="N305" s="183">
        <f t="shared" si="82"/>
        <v>0</v>
      </c>
      <c r="O305" s="183">
        <f t="shared" si="82"/>
        <v>0</v>
      </c>
      <c r="P305" s="183">
        <f t="shared" si="82"/>
        <v>0</v>
      </c>
      <c r="Q305" s="183">
        <f t="shared" si="82"/>
        <v>0</v>
      </c>
      <c r="R305" s="183">
        <f t="shared" si="82"/>
        <v>0</v>
      </c>
      <c r="S305" s="183">
        <f t="shared" si="81"/>
        <v>0</v>
      </c>
      <c r="T305" s="183">
        <f t="shared" si="81"/>
        <v>0</v>
      </c>
      <c r="U305" s="183">
        <f t="shared" si="81"/>
        <v>0</v>
      </c>
      <c r="V305" s="183">
        <f t="shared" si="81"/>
        <v>0</v>
      </c>
      <c r="W305" s="183">
        <f t="shared" si="81"/>
        <v>0</v>
      </c>
      <c r="X305" s="183">
        <f t="shared" si="81"/>
        <v>0</v>
      </c>
      <c r="Y305" s="183">
        <f t="shared" si="81"/>
        <v>0</v>
      </c>
      <c r="Z305" s="183">
        <f t="shared" si="81"/>
        <v>0</v>
      </c>
      <c r="AA305" s="183">
        <f t="shared" si="81"/>
        <v>0</v>
      </c>
      <c r="AB305" s="183">
        <f t="shared" si="81"/>
        <v>0</v>
      </c>
      <c r="AC305" s="183">
        <f t="shared" si="81"/>
        <v>0</v>
      </c>
      <c r="AD305" s="183">
        <f t="shared" si="81"/>
        <v>0</v>
      </c>
      <c r="AE305" s="183">
        <f t="shared" si="81"/>
        <v>0</v>
      </c>
      <c r="AF305" s="196">
        <f t="shared" si="81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82"/>
        <v>0</v>
      </c>
      <c r="D306" s="183">
        <f t="shared" si="82"/>
        <v>0</v>
      </c>
      <c r="E306" s="183">
        <f t="shared" si="82"/>
        <v>0</v>
      </c>
      <c r="F306" s="183">
        <f t="shared" si="82"/>
        <v>0</v>
      </c>
      <c r="G306" s="183">
        <f t="shared" si="82"/>
        <v>0</v>
      </c>
      <c r="H306" s="183">
        <f t="shared" si="82"/>
        <v>0</v>
      </c>
      <c r="I306" s="183">
        <f t="shared" si="82"/>
        <v>0</v>
      </c>
      <c r="J306" s="183">
        <f t="shared" si="82"/>
        <v>0</v>
      </c>
      <c r="K306" s="183">
        <f t="shared" si="82"/>
        <v>0</v>
      </c>
      <c r="L306" s="183">
        <f t="shared" si="82"/>
        <v>0</v>
      </c>
      <c r="M306" s="183">
        <f t="shared" si="82"/>
        <v>0</v>
      </c>
      <c r="N306" s="183">
        <f t="shared" si="82"/>
        <v>0</v>
      </c>
      <c r="O306" s="183">
        <f t="shared" si="82"/>
        <v>0</v>
      </c>
      <c r="P306" s="183">
        <f t="shared" si="82"/>
        <v>0</v>
      </c>
      <c r="Q306" s="183">
        <f t="shared" si="82"/>
        <v>0</v>
      </c>
      <c r="R306" s="183">
        <f t="shared" si="82"/>
        <v>0</v>
      </c>
      <c r="S306" s="183">
        <f t="shared" si="81"/>
        <v>0</v>
      </c>
      <c r="T306" s="183">
        <f t="shared" si="81"/>
        <v>0</v>
      </c>
      <c r="U306" s="183">
        <f t="shared" si="81"/>
        <v>0</v>
      </c>
      <c r="V306" s="183">
        <f t="shared" si="81"/>
        <v>0</v>
      </c>
      <c r="W306" s="183">
        <f t="shared" si="81"/>
        <v>0</v>
      </c>
      <c r="X306" s="183">
        <f t="shared" si="81"/>
        <v>0</v>
      </c>
      <c r="Y306" s="183">
        <f t="shared" si="81"/>
        <v>0</v>
      </c>
      <c r="Z306" s="183">
        <f t="shared" si="81"/>
        <v>0</v>
      </c>
      <c r="AA306" s="183">
        <f t="shared" si="81"/>
        <v>0</v>
      </c>
      <c r="AB306" s="183">
        <f t="shared" si="81"/>
        <v>0</v>
      </c>
      <c r="AC306" s="183">
        <f t="shared" si="81"/>
        <v>0</v>
      </c>
      <c r="AD306" s="183">
        <f t="shared" si="81"/>
        <v>0</v>
      </c>
      <c r="AE306" s="183">
        <f t="shared" si="81"/>
        <v>0</v>
      </c>
      <c r="AF306" s="196">
        <f t="shared" si="81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82"/>
        <v>0</v>
      </c>
      <c r="D307" s="183">
        <f t="shared" si="82"/>
        <v>0</v>
      </c>
      <c r="E307" s="183">
        <f t="shared" si="82"/>
        <v>0</v>
      </c>
      <c r="F307" s="183">
        <f t="shared" si="82"/>
        <v>0</v>
      </c>
      <c r="G307" s="183">
        <f t="shared" si="82"/>
        <v>0</v>
      </c>
      <c r="H307" s="183">
        <f t="shared" si="82"/>
        <v>0</v>
      </c>
      <c r="I307" s="183">
        <f t="shared" si="82"/>
        <v>0</v>
      </c>
      <c r="J307" s="183">
        <f t="shared" si="82"/>
        <v>0</v>
      </c>
      <c r="K307" s="183">
        <f t="shared" si="82"/>
        <v>0</v>
      </c>
      <c r="L307" s="183">
        <f t="shared" si="82"/>
        <v>0</v>
      </c>
      <c r="M307" s="183">
        <f t="shared" si="82"/>
        <v>0</v>
      </c>
      <c r="N307" s="183">
        <f t="shared" si="82"/>
        <v>0</v>
      </c>
      <c r="O307" s="183">
        <f t="shared" si="82"/>
        <v>0</v>
      </c>
      <c r="P307" s="183">
        <f t="shared" si="82"/>
        <v>0</v>
      </c>
      <c r="Q307" s="183">
        <f t="shared" si="82"/>
        <v>0</v>
      </c>
      <c r="R307" s="183">
        <f t="shared" si="82"/>
        <v>0</v>
      </c>
      <c r="S307" s="183">
        <f t="shared" si="81"/>
        <v>0</v>
      </c>
      <c r="T307" s="183">
        <f t="shared" si="81"/>
        <v>0</v>
      </c>
      <c r="U307" s="183">
        <f t="shared" si="81"/>
        <v>0</v>
      </c>
      <c r="V307" s="183">
        <f t="shared" si="81"/>
        <v>0</v>
      </c>
      <c r="W307" s="183">
        <f t="shared" si="81"/>
        <v>0</v>
      </c>
      <c r="X307" s="183">
        <f t="shared" si="81"/>
        <v>0</v>
      </c>
      <c r="Y307" s="183">
        <f t="shared" si="81"/>
        <v>0</v>
      </c>
      <c r="Z307" s="183">
        <f t="shared" si="81"/>
        <v>0</v>
      </c>
      <c r="AA307" s="183">
        <f t="shared" si="81"/>
        <v>0</v>
      </c>
      <c r="AB307" s="183">
        <f t="shared" si="81"/>
        <v>0</v>
      </c>
      <c r="AC307" s="183">
        <f t="shared" si="81"/>
        <v>0</v>
      </c>
      <c r="AD307" s="183">
        <f t="shared" si="81"/>
        <v>0</v>
      </c>
      <c r="AE307" s="183">
        <f t="shared" si="81"/>
        <v>0</v>
      </c>
      <c r="AF307" s="196">
        <f t="shared" si="81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82"/>
        <v>0</v>
      </c>
      <c r="D308" s="183">
        <f t="shared" si="82"/>
        <v>0</v>
      </c>
      <c r="E308" s="183">
        <f t="shared" si="82"/>
        <v>0</v>
      </c>
      <c r="F308" s="183">
        <f t="shared" si="82"/>
        <v>0</v>
      </c>
      <c r="G308" s="183">
        <f t="shared" si="82"/>
        <v>0</v>
      </c>
      <c r="H308" s="183">
        <f t="shared" si="82"/>
        <v>0</v>
      </c>
      <c r="I308" s="183">
        <f t="shared" si="82"/>
        <v>0</v>
      </c>
      <c r="J308" s="183">
        <f t="shared" si="82"/>
        <v>0</v>
      </c>
      <c r="K308" s="183">
        <f t="shared" si="82"/>
        <v>0</v>
      </c>
      <c r="L308" s="183">
        <f t="shared" si="82"/>
        <v>0</v>
      </c>
      <c r="M308" s="183">
        <f t="shared" si="82"/>
        <v>0</v>
      </c>
      <c r="N308" s="183">
        <f t="shared" si="82"/>
        <v>0</v>
      </c>
      <c r="O308" s="183">
        <f t="shared" si="82"/>
        <v>0</v>
      </c>
      <c r="P308" s="183">
        <f t="shared" si="82"/>
        <v>0</v>
      </c>
      <c r="Q308" s="183">
        <f t="shared" si="82"/>
        <v>0</v>
      </c>
      <c r="R308" s="183">
        <f t="shared" si="82"/>
        <v>0</v>
      </c>
      <c r="S308" s="183">
        <f t="shared" si="81"/>
        <v>0</v>
      </c>
      <c r="T308" s="183">
        <f t="shared" si="81"/>
        <v>0</v>
      </c>
      <c r="U308" s="183">
        <f t="shared" si="81"/>
        <v>0</v>
      </c>
      <c r="V308" s="183">
        <f t="shared" si="81"/>
        <v>0</v>
      </c>
      <c r="W308" s="183">
        <f t="shared" si="81"/>
        <v>0</v>
      </c>
      <c r="X308" s="183">
        <f t="shared" si="81"/>
        <v>0</v>
      </c>
      <c r="Y308" s="183">
        <f t="shared" si="81"/>
        <v>0</v>
      </c>
      <c r="Z308" s="183">
        <f t="shared" si="81"/>
        <v>0</v>
      </c>
      <c r="AA308" s="183">
        <f t="shared" si="81"/>
        <v>0</v>
      </c>
      <c r="AB308" s="183">
        <f t="shared" si="81"/>
        <v>0</v>
      </c>
      <c r="AC308" s="183">
        <f t="shared" si="81"/>
        <v>0</v>
      </c>
      <c r="AD308" s="183">
        <f t="shared" si="81"/>
        <v>0</v>
      </c>
      <c r="AE308" s="183">
        <f t="shared" si="81"/>
        <v>0</v>
      </c>
      <c r="AF308" s="196">
        <f t="shared" si="81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82"/>
        <v>0</v>
      </c>
      <c r="D309" s="183">
        <f t="shared" si="82"/>
        <v>0</v>
      </c>
      <c r="E309" s="183">
        <f t="shared" si="82"/>
        <v>0</v>
      </c>
      <c r="F309" s="183">
        <f t="shared" si="82"/>
        <v>0</v>
      </c>
      <c r="G309" s="183">
        <f t="shared" si="82"/>
        <v>0</v>
      </c>
      <c r="H309" s="183">
        <f t="shared" si="82"/>
        <v>0</v>
      </c>
      <c r="I309" s="183">
        <f t="shared" si="82"/>
        <v>0</v>
      </c>
      <c r="J309" s="183">
        <f t="shared" si="82"/>
        <v>0</v>
      </c>
      <c r="K309" s="183">
        <f t="shared" si="82"/>
        <v>0</v>
      </c>
      <c r="L309" s="183">
        <f t="shared" si="82"/>
        <v>0</v>
      </c>
      <c r="M309" s="183">
        <f t="shared" si="82"/>
        <v>0</v>
      </c>
      <c r="N309" s="183">
        <f t="shared" si="82"/>
        <v>0</v>
      </c>
      <c r="O309" s="183">
        <f t="shared" si="82"/>
        <v>0</v>
      </c>
      <c r="P309" s="183">
        <f t="shared" si="82"/>
        <v>0</v>
      </c>
      <c r="Q309" s="183">
        <f t="shared" si="82"/>
        <v>0</v>
      </c>
      <c r="R309" s="183">
        <f t="shared" si="82"/>
        <v>0</v>
      </c>
      <c r="S309" s="183">
        <f t="shared" si="81"/>
        <v>0</v>
      </c>
      <c r="T309" s="183">
        <f t="shared" si="81"/>
        <v>0</v>
      </c>
      <c r="U309" s="183">
        <f t="shared" si="81"/>
        <v>0</v>
      </c>
      <c r="V309" s="183">
        <f t="shared" si="81"/>
        <v>0</v>
      </c>
      <c r="W309" s="183">
        <f t="shared" si="81"/>
        <v>0</v>
      </c>
      <c r="X309" s="183">
        <f t="shared" si="81"/>
        <v>0</v>
      </c>
      <c r="Y309" s="183">
        <f t="shared" si="81"/>
        <v>0</v>
      </c>
      <c r="Z309" s="183">
        <f t="shared" si="81"/>
        <v>0</v>
      </c>
      <c r="AA309" s="183">
        <f t="shared" si="81"/>
        <v>0</v>
      </c>
      <c r="AB309" s="183">
        <f t="shared" si="81"/>
        <v>0</v>
      </c>
      <c r="AC309" s="183">
        <f t="shared" si="81"/>
        <v>0</v>
      </c>
      <c r="AD309" s="183">
        <f t="shared" si="81"/>
        <v>0</v>
      </c>
      <c r="AE309" s="183">
        <f t="shared" si="81"/>
        <v>0</v>
      </c>
      <c r="AF309" s="196">
        <f t="shared" si="81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82"/>
        <v>0</v>
      </c>
      <c r="D310" s="209">
        <f t="shared" si="82"/>
        <v>0</v>
      </c>
      <c r="E310" s="209">
        <f t="shared" si="82"/>
        <v>0</v>
      </c>
      <c r="F310" s="209">
        <f t="shared" si="82"/>
        <v>0</v>
      </c>
      <c r="G310" s="209">
        <f t="shared" si="82"/>
        <v>0</v>
      </c>
      <c r="H310" s="209">
        <f t="shared" si="82"/>
        <v>0</v>
      </c>
      <c r="I310" s="209">
        <f t="shared" si="82"/>
        <v>0</v>
      </c>
      <c r="J310" s="209">
        <f t="shared" si="82"/>
        <v>0</v>
      </c>
      <c r="K310" s="209">
        <f t="shared" si="82"/>
        <v>0</v>
      </c>
      <c r="L310" s="209">
        <f t="shared" si="82"/>
        <v>0</v>
      </c>
      <c r="M310" s="209">
        <f t="shared" si="82"/>
        <v>0</v>
      </c>
      <c r="N310" s="209">
        <f t="shared" si="82"/>
        <v>0</v>
      </c>
      <c r="O310" s="209">
        <f t="shared" si="82"/>
        <v>0</v>
      </c>
      <c r="P310" s="209">
        <f t="shared" si="82"/>
        <v>0</v>
      </c>
      <c r="Q310" s="209">
        <f t="shared" si="82"/>
        <v>0</v>
      </c>
      <c r="R310" s="209">
        <f t="shared" si="82"/>
        <v>0</v>
      </c>
      <c r="S310" s="209">
        <f t="shared" si="81"/>
        <v>0</v>
      </c>
      <c r="T310" s="209">
        <f t="shared" si="81"/>
        <v>0</v>
      </c>
      <c r="U310" s="209">
        <f t="shared" si="81"/>
        <v>0</v>
      </c>
      <c r="V310" s="209">
        <f t="shared" si="81"/>
        <v>0</v>
      </c>
      <c r="W310" s="209">
        <f t="shared" si="81"/>
        <v>0</v>
      </c>
      <c r="X310" s="209">
        <f t="shared" si="81"/>
        <v>0</v>
      </c>
      <c r="Y310" s="209">
        <f t="shared" si="81"/>
        <v>0</v>
      </c>
      <c r="Z310" s="209">
        <f t="shared" si="81"/>
        <v>0</v>
      </c>
      <c r="AA310" s="209">
        <f t="shared" si="81"/>
        <v>0</v>
      </c>
      <c r="AB310" s="209">
        <f t="shared" si="81"/>
        <v>0</v>
      </c>
      <c r="AC310" s="209">
        <f t="shared" si="81"/>
        <v>0</v>
      </c>
      <c r="AD310" s="209">
        <f t="shared" si="81"/>
        <v>0</v>
      </c>
      <c r="AE310" s="209">
        <f t="shared" si="81"/>
        <v>0</v>
      </c>
      <c r="AF310" s="210">
        <f t="shared" si="81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" si="83">SUM(B180:B310)</f>
        <v>0</v>
      </c>
      <c r="C311" s="212">
        <f t="shared" ref="B311:AG311" si="84">SUM(C180:C310)</f>
        <v>0</v>
      </c>
      <c r="D311" s="212">
        <f t="shared" si="84"/>
        <v>0</v>
      </c>
      <c r="E311" s="212">
        <f t="shared" si="84"/>
        <v>0</v>
      </c>
      <c r="F311" s="212">
        <f t="shared" si="84"/>
        <v>0</v>
      </c>
      <c r="G311" s="212">
        <f t="shared" si="84"/>
        <v>0</v>
      </c>
      <c r="H311" s="212">
        <f t="shared" si="84"/>
        <v>0</v>
      </c>
      <c r="I311" s="212">
        <f t="shared" si="84"/>
        <v>0</v>
      </c>
      <c r="J311" s="212">
        <f t="shared" si="84"/>
        <v>0</v>
      </c>
      <c r="K311" s="212">
        <f t="shared" si="84"/>
        <v>0</v>
      </c>
      <c r="L311" s="212">
        <f t="shared" si="84"/>
        <v>0</v>
      </c>
      <c r="M311" s="212">
        <f t="shared" si="84"/>
        <v>0</v>
      </c>
      <c r="N311" s="212">
        <f t="shared" si="84"/>
        <v>0</v>
      </c>
      <c r="O311" s="212">
        <f t="shared" si="84"/>
        <v>0</v>
      </c>
      <c r="P311" s="212">
        <f t="shared" si="84"/>
        <v>0</v>
      </c>
      <c r="Q311" s="212">
        <f t="shared" si="84"/>
        <v>0</v>
      </c>
      <c r="R311" s="212">
        <f t="shared" si="84"/>
        <v>0</v>
      </c>
      <c r="S311" s="212">
        <f t="shared" si="84"/>
        <v>0</v>
      </c>
      <c r="T311" s="212">
        <f t="shared" si="84"/>
        <v>0</v>
      </c>
      <c r="U311" s="212">
        <f t="shared" si="84"/>
        <v>0</v>
      </c>
      <c r="V311" s="212">
        <f t="shared" si="84"/>
        <v>0</v>
      </c>
      <c r="W311" s="212">
        <f t="shared" si="84"/>
        <v>0</v>
      </c>
      <c r="X311" s="212">
        <f t="shared" si="84"/>
        <v>0</v>
      </c>
      <c r="Y311" s="212">
        <f t="shared" si="84"/>
        <v>0</v>
      </c>
      <c r="Z311" s="212">
        <f t="shared" si="84"/>
        <v>0</v>
      </c>
      <c r="AA311" s="212">
        <f t="shared" si="84"/>
        <v>0</v>
      </c>
      <c r="AB311" s="212">
        <f t="shared" si="84"/>
        <v>0</v>
      </c>
      <c r="AC311" s="212">
        <f t="shared" si="84"/>
        <v>0</v>
      </c>
      <c r="AD311" s="212">
        <f t="shared" si="84"/>
        <v>0</v>
      </c>
      <c r="AE311" s="212">
        <f t="shared" si="84"/>
        <v>0</v>
      </c>
      <c r="AF311" s="213">
        <f t="shared" si="84"/>
        <v>0</v>
      </c>
      <c r="AG311" s="214">
        <f t="shared" si="84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85">B313</f>
        <v>0</v>
      </c>
      <c r="D313" s="181">
        <f t="shared" si="85"/>
        <v>0</v>
      </c>
      <c r="E313" s="181">
        <f t="shared" si="85"/>
        <v>0</v>
      </c>
      <c r="F313" s="181">
        <f t="shared" si="85"/>
        <v>0</v>
      </c>
      <c r="G313" s="181">
        <f t="shared" si="85"/>
        <v>0</v>
      </c>
      <c r="H313" s="181">
        <f t="shared" si="85"/>
        <v>0</v>
      </c>
      <c r="I313" s="181">
        <f t="shared" si="85"/>
        <v>0</v>
      </c>
      <c r="J313" s="181">
        <f t="shared" si="85"/>
        <v>0</v>
      </c>
      <c r="K313" s="181">
        <f t="shared" si="85"/>
        <v>0</v>
      </c>
      <c r="L313" s="181">
        <f t="shared" si="85"/>
        <v>0</v>
      </c>
      <c r="M313" s="181">
        <f t="shared" si="85"/>
        <v>0</v>
      </c>
      <c r="N313" s="181">
        <f t="shared" si="85"/>
        <v>0</v>
      </c>
      <c r="O313" s="181">
        <f t="shared" si="85"/>
        <v>0</v>
      </c>
      <c r="P313" s="181">
        <f t="shared" si="85"/>
        <v>0</v>
      </c>
      <c r="Q313" s="181">
        <f t="shared" si="85"/>
        <v>0</v>
      </c>
      <c r="R313" s="181">
        <f t="shared" si="85"/>
        <v>0</v>
      </c>
      <c r="S313" s="181">
        <f t="shared" ref="S313:AF334" si="86">R313</f>
        <v>0</v>
      </c>
      <c r="T313" s="181">
        <f t="shared" si="86"/>
        <v>0</v>
      </c>
      <c r="U313" s="181">
        <f t="shared" si="86"/>
        <v>0</v>
      </c>
      <c r="V313" s="181">
        <f t="shared" si="86"/>
        <v>0</v>
      </c>
      <c r="W313" s="181">
        <f t="shared" si="86"/>
        <v>0</v>
      </c>
      <c r="X313" s="181">
        <f t="shared" si="86"/>
        <v>0</v>
      </c>
      <c r="Y313" s="181">
        <f t="shared" si="86"/>
        <v>0</v>
      </c>
      <c r="Z313" s="181">
        <f t="shared" si="86"/>
        <v>0</v>
      </c>
      <c r="AA313" s="181">
        <f t="shared" si="86"/>
        <v>0</v>
      </c>
      <c r="AB313" s="181">
        <f t="shared" si="86"/>
        <v>0</v>
      </c>
      <c r="AC313" s="181">
        <f t="shared" si="86"/>
        <v>0</v>
      </c>
      <c r="AD313" s="181">
        <f t="shared" si="86"/>
        <v>0</v>
      </c>
      <c r="AE313" s="181">
        <f t="shared" si="86"/>
        <v>0</v>
      </c>
      <c r="AF313" s="194">
        <f t="shared" si="86"/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85"/>
        <v>0</v>
      </c>
      <c r="D314" s="183">
        <f t="shared" si="85"/>
        <v>0</v>
      </c>
      <c r="E314" s="183">
        <f t="shared" si="85"/>
        <v>0</v>
      </c>
      <c r="F314" s="183">
        <f t="shared" si="85"/>
        <v>0</v>
      </c>
      <c r="G314" s="183">
        <f t="shared" si="85"/>
        <v>0</v>
      </c>
      <c r="H314" s="183">
        <f t="shared" si="85"/>
        <v>0</v>
      </c>
      <c r="I314" s="183">
        <f t="shared" si="85"/>
        <v>0</v>
      </c>
      <c r="J314" s="183">
        <f t="shared" si="85"/>
        <v>0</v>
      </c>
      <c r="K314" s="183">
        <f t="shared" si="85"/>
        <v>0</v>
      </c>
      <c r="L314" s="183">
        <f t="shared" si="85"/>
        <v>0</v>
      </c>
      <c r="M314" s="183">
        <f t="shared" si="85"/>
        <v>0</v>
      </c>
      <c r="N314" s="183">
        <f t="shared" si="85"/>
        <v>0</v>
      </c>
      <c r="O314" s="183">
        <f t="shared" si="85"/>
        <v>0</v>
      </c>
      <c r="P314" s="183">
        <f t="shared" si="85"/>
        <v>0</v>
      </c>
      <c r="Q314" s="183">
        <f t="shared" si="85"/>
        <v>0</v>
      </c>
      <c r="R314" s="183">
        <f t="shared" si="85"/>
        <v>0</v>
      </c>
      <c r="S314" s="183">
        <f t="shared" si="86"/>
        <v>0</v>
      </c>
      <c r="T314" s="183">
        <f t="shared" si="86"/>
        <v>0</v>
      </c>
      <c r="U314" s="183">
        <f t="shared" si="86"/>
        <v>0</v>
      </c>
      <c r="V314" s="183">
        <f t="shared" si="86"/>
        <v>0</v>
      </c>
      <c r="W314" s="183">
        <f t="shared" si="86"/>
        <v>0</v>
      </c>
      <c r="X314" s="183">
        <f t="shared" si="86"/>
        <v>0</v>
      </c>
      <c r="Y314" s="183">
        <f t="shared" si="86"/>
        <v>0</v>
      </c>
      <c r="Z314" s="183">
        <f t="shared" si="86"/>
        <v>0</v>
      </c>
      <c r="AA314" s="183">
        <f t="shared" si="86"/>
        <v>0</v>
      </c>
      <c r="AB314" s="183">
        <f t="shared" si="86"/>
        <v>0</v>
      </c>
      <c r="AC314" s="183">
        <f t="shared" si="86"/>
        <v>0</v>
      </c>
      <c r="AD314" s="183">
        <f t="shared" si="86"/>
        <v>0</v>
      </c>
      <c r="AE314" s="183">
        <f t="shared" si="86"/>
        <v>0</v>
      </c>
      <c r="AF314" s="196">
        <f t="shared" si="86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85"/>
        <v>0</v>
      </c>
      <c r="D315" s="183">
        <f t="shared" si="85"/>
        <v>0</v>
      </c>
      <c r="E315" s="183">
        <f t="shared" si="85"/>
        <v>0</v>
      </c>
      <c r="F315" s="183">
        <f t="shared" si="85"/>
        <v>0</v>
      </c>
      <c r="G315" s="183">
        <f t="shared" si="85"/>
        <v>0</v>
      </c>
      <c r="H315" s="183">
        <f t="shared" si="85"/>
        <v>0</v>
      </c>
      <c r="I315" s="183">
        <f t="shared" si="85"/>
        <v>0</v>
      </c>
      <c r="J315" s="183">
        <f t="shared" si="85"/>
        <v>0</v>
      </c>
      <c r="K315" s="183">
        <f t="shared" si="85"/>
        <v>0</v>
      </c>
      <c r="L315" s="183">
        <f t="shared" si="85"/>
        <v>0</v>
      </c>
      <c r="M315" s="183">
        <f t="shared" si="85"/>
        <v>0</v>
      </c>
      <c r="N315" s="183">
        <f t="shared" si="85"/>
        <v>0</v>
      </c>
      <c r="O315" s="183">
        <f t="shared" si="85"/>
        <v>0</v>
      </c>
      <c r="P315" s="183">
        <f t="shared" si="85"/>
        <v>0</v>
      </c>
      <c r="Q315" s="183">
        <f t="shared" si="85"/>
        <v>0</v>
      </c>
      <c r="R315" s="183">
        <f t="shared" si="85"/>
        <v>0</v>
      </c>
      <c r="S315" s="183">
        <f t="shared" si="86"/>
        <v>0</v>
      </c>
      <c r="T315" s="183">
        <f t="shared" si="86"/>
        <v>0</v>
      </c>
      <c r="U315" s="183">
        <f t="shared" si="86"/>
        <v>0</v>
      </c>
      <c r="V315" s="183">
        <f t="shared" si="86"/>
        <v>0</v>
      </c>
      <c r="W315" s="183">
        <f t="shared" si="86"/>
        <v>0</v>
      </c>
      <c r="X315" s="183">
        <f t="shared" si="86"/>
        <v>0</v>
      </c>
      <c r="Y315" s="183">
        <f t="shared" si="86"/>
        <v>0</v>
      </c>
      <c r="Z315" s="183">
        <f t="shared" si="86"/>
        <v>0</v>
      </c>
      <c r="AA315" s="183">
        <f t="shared" si="86"/>
        <v>0</v>
      </c>
      <c r="AB315" s="183">
        <f t="shared" si="86"/>
        <v>0</v>
      </c>
      <c r="AC315" s="183">
        <f t="shared" si="86"/>
        <v>0</v>
      </c>
      <c r="AD315" s="183">
        <f t="shared" si="86"/>
        <v>0</v>
      </c>
      <c r="AE315" s="183">
        <f t="shared" si="86"/>
        <v>0</v>
      </c>
      <c r="AF315" s="196">
        <f t="shared" si="86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85"/>
        <v>0</v>
      </c>
      <c r="D316" s="183">
        <f t="shared" si="85"/>
        <v>0</v>
      </c>
      <c r="E316" s="183">
        <f t="shared" si="85"/>
        <v>0</v>
      </c>
      <c r="F316" s="183">
        <f t="shared" si="85"/>
        <v>0</v>
      </c>
      <c r="G316" s="183">
        <f t="shared" si="85"/>
        <v>0</v>
      </c>
      <c r="H316" s="183">
        <f t="shared" si="85"/>
        <v>0</v>
      </c>
      <c r="I316" s="183">
        <f t="shared" si="85"/>
        <v>0</v>
      </c>
      <c r="J316" s="183">
        <f t="shared" si="85"/>
        <v>0</v>
      </c>
      <c r="K316" s="183">
        <f t="shared" si="85"/>
        <v>0</v>
      </c>
      <c r="L316" s="183">
        <f t="shared" si="85"/>
        <v>0</v>
      </c>
      <c r="M316" s="183">
        <f t="shared" si="85"/>
        <v>0</v>
      </c>
      <c r="N316" s="183">
        <f t="shared" si="85"/>
        <v>0</v>
      </c>
      <c r="O316" s="183">
        <f t="shared" si="85"/>
        <v>0</v>
      </c>
      <c r="P316" s="183">
        <f t="shared" si="85"/>
        <v>0</v>
      </c>
      <c r="Q316" s="183">
        <f t="shared" si="85"/>
        <v>0</v>
      </c>
      <c r="R316" s="183">
        <f t="shared" si="85"/>
        <v>0</v>
      </c>
      <c r="S316" s="183">
        <f t="shared" si="86"/>
        <v>0</v>
      </c>
      <c r="T316" s="183">
        <f t="shared" si="86"/>
        <v>0</v>
      </c>
      <c r="U316" s="183">
        <f t="shared" si="86"/>
        <v>0</v>
      </c>
      <c r="V316" s="183">
        <f t="shared" si="86"/>
        <v>0</v>
      </c>
      <c r="W316" s="183">
        <f t="shared" si="86"/>
        <v>0</v>
      </c>
      <c r="X316" s="183">
        <f t="shared" si="86"/>
        <v>0</v>
      </c>
      <c r="Y316" s="183">
        <f t="shared" si="86"/>
        <v>0</v>
      </c>
      <c r="Z316" s="183">
        <f t="shared" si="86"/>
        <v>0</v>
      </c>
      <c r="AA316" s="183">
        <f t="shared" si="86"/>
        <v>0</v>
      </c>
      <c r="AB316" s="183">
        <f t="shared" si="86"/>
        <v>0</v>
      </c>
      <c r="AC316" s="183">
        <f t="shared" si="86"/>
        <v>0</v>
      </c>
      <c r="AD316" s="183">
        <f t="shared" si="86"/>
        <v>0</v>
      </c>
      <c r="AE316" s="183">
        <f t="shared" si="86"/>
        <v>0</v>
      </c>
      <c r="AF316" s="196">
        <f t="shared" si="86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85"/>
        <v>0</v>
      </c>
      <c r="D317" s="183">
        <f t="shared" si="85"/>
        <v>0</v>
      </c>
      <c r="E317" s="183">
        <f t="shared" si="85"/>
        <v>0</v>
      </c>
      <c r="F317" s="183">
        <f t="shared" si="85"/>
        <v>0</v>
      </c>
      <c r="G317" s="183">
        <f t="shared" si="85"/>
        <v>0</v>
      </c>
      <c r="H317" s="183">
        <f t="shared" si="85"/>
        <v>0</v>
      </c>
      <c r="I317" s="183">
        <f t="shared" si="85"/>
        <v>0</v>
      </c>
      <c r="J317" s="183">
        <f t="shared" si="85"/>
        <v>0</v>
      </c>
      <c r="K317" s="183">
        <f t="shared" si="85"/>
        <v>0</v>
      </c>
      <c r="L317" s="183">
        <f t="shared" si="85"/>
        <v>0</v>
      </c>
      <c r="M317" s="183">
        <f t="shared" si="85"/>
        <v>0</v>
      </c>
      <c r="N317" s="183">
        <f t="shared" si="85"/>
        <v>0</v>
      </c>
      <c r="O317" s="183">
        <f t="shared" si="85"/>
        <v>0</v>
      </c>
      <c r="P317" s="183">
        <f t="shared" si="85"/>
        <v>0</v>
      </c>
      <c r="Q317" s="183">
        <f t="shared" si="85"/>
        <v>0</v>
      </c>
      <c r="R317" s="183">
        <f t="shared" si="85"/>
        <v>0</v>
      </c>
      <c r="S317" s="183">
        <f t="shared" si="86"/>
        <v>0</v>
      </c>
      <c r="T317" s="183">
        <f t="shared" si="86"/>
        <v>0</v>
      </c>
      <c r="U317" s="183">
        <f t="shared" si="86"/>
        <v>0</v>
      </c>
      <c r="V317" s="183">
        <f t="shared" si="86"/>
        <v>0</v>
      </c>
      <c r="W317" s="183">
        <f t="shared" si="86"/>
        <v>0</v>
      </c>
      <c r="X317" s="183">
        <f t="shared" si="86"/>
        <v>0</v>
      </c>
      <c r="Y317" s="183">
        <f t="shared" si="86"/>
        <v>0</v>
      </c>
      <c r="Z317" s="183">
        <f t="shared" si="86"/>
        <v>0</v>
      </c>
      <c r="AA317" s="183">
        <f t="shared" si="86"/>
        <v>0</v>
      </c>
      <c r="AB317" s="183">
        <f t="shared" si="86"/>
        <v>0</v>
      </c>
      <c r="AC317" s="183">
        <f t="shared" si="86"/>
        <v>0</v>
      </c>
      <c r="AD317" s="183">
        <f t="shared" si="86"/>
        <v>0</v>
      </c>
      <c r="AE317" s="183">
        <f t="shared" si="86"/>
        <v>0</v>
      </c>
      <c r="AF317" s="196">
        <f t="shared" si="86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85"/>
        <v>0</v>
      </c>
      <c r="D318" s="183">
        <f t="shared" si="85"/>
        <v>0</v>
      </c>
      <c r="E318" s="183">
        <f t="shared" si="85"/>
        <v>0</v>
      </c>
      <c r="F318" s="183">
        <f t="shared" si="85"/>
        <v>0</v>
      </c>
      <c r="G318" s="183">
        <f t="shared" si="85"/>
        <v>0</v>
      </c>
      <c r="H318" s="183">
        <f t="shared" si="85"/>
        <v>0</v>
      </c>
      <c r="I318" s="183">
        <f t="shared" si="85"/>
        <v>0</v>
      </c>
      <c r="J318" s="183">
        <f t="shared" si="85"/>
        <v>0</v>
      </c>
      <c r="K318" s="183">
        <f t="shared" si="85"/>
        <v>0</v>
      </c>
      <c r="L318" s="183">
        <f t="shared" si="85"/>
        <v>0</v>
      </c>
      <c r="M318" s="183">
        <f t="shared" si="85"/>
        <v>0</v>
      </c>
      <c r="N318" s="183">
        <f t="shared" si="85"/>
        <v>0</v>
      </c>
      <c r="O318" s="183">
        <f t="shared" si="85"/>
        <v>0</v>
      </c>
      <c r="P318" s="183">
        <f t="shared" si="85"/>
        <v>0</v>
      </c>
      <c r="Q318" s="183">
        <f t="shared" si="85"/>
        <v>0</v>
      </c>
      <c r="R318" s="183">
        <f t="shared" si="85"/>
        <v>0</v>
      </c>
      <c r="S318" s="183">
        <f t="shared" si="86"/>
        <v>0</v>
      </c>
      <c r="T318" s="183">
        <f t="shared" si="86"/>
        <v>0</v>
      </c>
      <c r="U318" s="183">
        <f t="shared" si="86"/>
        <v>0</v>
      </c>
      <c r="V318" s="183">
        <f t="shared" si="86"/>
        <v>0</v>
      </c>
      <c r="W318" s="183">
        <f t="shared" si="86"/>
        <v>0</v>
      </c>
      <c r="X318" s="183">
        <f t="shared" si="86"/>
        <v>0</v>
      </c>
      <c r="Y318" s="183">
        <f t="shared" si="86"/>
        <v>0</v>
      </c>
      <c r="Z318" s="183">
        <f t="shared" si="86"/>
        <v>0</v>
      </c>
      <c r="AA318" s="183">
        <f t="shared" si="86"/>
        <v>0</v>
      </c>
      <c r="AB318" s="183">
        <f t="shared" si="86"/>
        <v>0</v>
      </c>
      <c r="AC318" s="183">
        <f t="shared" si="86"/>
        <v>0</v>
      </c>
      <c r="AD318" s="183">
        <f t="shared" si="86"/>
        <v>0</v>
      </c>
      <c r="AE318" s="183">
        <f t="shared" si="86"/>
        <v>0</v>
      </c>
      <c r="AF318" s="196">
        <f t="shared" si="86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85"/>
        <v>0</v>
      </c>
      <c r="D319" s="183">
        <f t="shared" si="85"/>
        <v>0</v>
      </c>
      <c r="E319" s="183">
        <f t="shared" si="85"/>
        <v>0</v>
      </c>
      <c r="F319" s="183">
        <f t="shared" si="85"/>
        <v>0</v>
      </c>
      <c r="G319" s="183">
        <f t="shared" si="85"/>
        <v>0</v>
      </c>
      <c r="H319" s="183">
        <f t="shared" si="85"/>
        <v>0</v>
      </c>
      <c r="I319" s="183">
        <f t="shared" si="85"/>
        <v>0</v>
      </c>
      <c r="J319" s="183">
        <f t="shared" si="85"/>
        <v>0</v>
      </c>
      <c r="K319" s="183">
        <f t="shared" si="85"/>
        <v>0</v>
      </c>
      <c r="L319" s="183">
        <f t="shared" si="85"/>
        <v>0</v>
      </c>
      <c r="M319" s="183">
        <f t="shared" si="85"/>
        <v>0</v>
      </c>
      <c r="N319" s="183">
        <f t="shared" si="85"/>
        <v>0</v>
      </c>
      <c r="O319" s="183">
        <f t="shared" si="85"/>
        <v>0</v>
      </c>
      <c r="P319" s="183">
        <f t="shared" si="85"/>
        <v>0</v>
      </c>
      <c r="Q319" s="183">
        <f t="shared" si="85"/>
        <v>0</v>
      </c>
      <c r="R319" s="183">
        <f t="shared" si="85"/>
        <v>0</v>
      </c>
      <c r="S319" s="183">
        <f t="shared" si="86"/>
        <v>0</v>
      </c>
      <c r="T319" s="183">
        <f t="shared" si="86"/>
        <v>0</v>
      </c>
      <c r="U319" s="183">
        <f t="shared" si="86"/>
        <v>0</v>
      </c>
      <c r="V319" s="183">
        <f t="shared" si="86"/>
        <v>0</v>
      </c>
      <c r="W319" s="183">
        <f t="shared" si="86"/>
        <v>0</v>
      </c>
      <c r="X319" s="183">
        <f t="shared" si="86"/>
        <v>0</v>
      </c>
      <c r="Y319" s="183">
        <f t="shared" si="86"/>
        <v>0</v>
      </c>
      <c r="Z319" s="183">
        <f t="shared" si="86"/>
        <v>0</v>
      </c>
      <c r="AA319" s="183">
        <f t="shared" si="86"/>
        <v>0</v>
      </c>
      <c r="AB319" s="183">
        <f t="shared" si="86"/>
        <v>0</v>
      </c>
      <c r="AC319" s="183">
        <f t="shared" si="86"/>
        <v>0</v>
      </c>
      <c r="AD319" s="183">
        <f t="shared" si="86"/>
        <v>0</v>
      </c>
      <c r="AE319" s="183">
        <f t="shared" si="86"/>
        <v>0</v>
      </c>
      <c r="AF319" s="196">
        <f t="shared" si="86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85"/>
        <v>0</v>
      </c>
      <c r="D320" s="183">
        <f t="shared" si="85"/>
        <v>0</v>
      </c>
      <c r="E320" s="183">
        <f t="shared" si="85"/>
        <v>0</v>
      </c>
      <c r="F320" s="183">
        <f t="shared" si="85"/>
        <v>0</v>
      </c>
      <c r="G320" s="183">
        <f t="shared" si="85"/>
        <v>0</v>
      </c>
      <c r="H320" s="183">
        <f t="shared" si="85"/>
        <v>0</v>
      </c>
      <c r="I320" s="183">
        <f t="shared" si="85"/>
        <v>0</v>
      </c>
      <c r="J320" s="183">
        <f t="shared" si="85"/>
        <v>0</v>
      </c>
      <c r="K320" s="183">
        <f t="shared" si="85"/>
        <v>0</v>
      </c>
      <c r="L320" s="183">
        <f t="shared" si="85"/>
        <v>0</v>
      </c>
      <c r="M320" s="183">
        <f t="shared" si="85"/>
        <v>0</v>
      </c>
      <c r="N320" s="183">
        <f t="shared" si="85"/>
        <v>0</v>
      </c>
      <c r="O320" s="183">
        <f t="shared" si="85"/>
        <v>0</v>
      </c>
      <c r="P320" s="183">
        <f t="shared" si="85"/>
        <v>0</v>
      </c>
      <c r="Q320" s="183">
        <f t="shared" si="85"/>
        <v>0</v>
      </c>
      <c r="R320" s="183">
        <f t="shared" si="85"/>
        <v>0</v>
      </c>
      <c r="S320" s="183">
        <f t="shared" si="86"/>
        <v>0</v>
      </c>
      <c r="T320" s="183">
        <f t="shared" si="86"/>
        <v>0</v>
      </c>
      <c r="U320" s="183">
        <f t="shared" si="86"/>
        <v>0</v>
      </c>
      <c r="V320" s="183">
        <f t="shared" si="86"/>
        <v>0</v>
      </c>
      <c r="W320" s="183">
        <f t="shared" si="86"/>
        <v>0</v>
      </c>
      <c r="X320" s="183">
        <f t="shared" si="86"/>
        <v>0</v>
      </c>
      <c r="Y320" s="183">
        <f t="shared" si="86"/>
        <v>0</v>
      </c>
      <c r="Z320" s="183">
        <f t="shared" si="86"/>
        <v>0</v>
      </c>
      <c r="AA320" s="183">
        <f t="shared" si="86"/>
        <v>0</v>
      </c>
      <c r="AB320" s="183">
        <f t="shared" si="86"/>
        <v>0</v>
      </c>
      <c r="AC320" s="183">
        <f t="shared" si="86"/>
        <v>0</v>
      </c>
      <c r="AD320" s="183">
        <f t="shared" si="86"/>
        <v>0</v>
      </c>
      <c r="AE320" s="183">
        <f t="shared" si="86"/>
        <v>0</v>
      </c>
      <c r="AF320" s="196">
        <f t="shared" si="86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85"/>
        <v>0</v>
      </c>
      <c r="D321" s="183">
        <f t="shared" si="85"/>
        <v>0</v>
      </c>
      <c r="E321" s="183">
        <f t="shared" si="85"/>
        <v>0</v>
      </c>
      <c r="F321" s="183">
        <f t="shared" si="85"/>
        <v>0</v>
      </c>
      <c r="G321" s="183">
        <f t="shared" si="85"/>
        <v>0</v>
      </c>
      <c r="H321" s="183">
        <f t="shared" si="85"/>
        <v>0</v>
      </c>
      <c r="I321" s="183">
        <f t="shared" si="85"/>
        <v>0</v>
      </c>
      <c r="J321" s="183">
        <f t="shared" si="85"/>
        <v>0</v>
      </c>
      <c r="K321" s="183">
        <f t="shared" si="85"/>
        <v>0</v>
      </c>
      <c r="L321" s="183">
        <f t="shared" si="85"/>
        <v>0</v>
      </c>
      <c r="M321" s="183">
        <f t="shared" si="85"/>
        <v>0</v>
      </c>
      <c r="N321" s="183">
        <f t="shared" si="85"/>
        <v>0</v>
      </c>
      <c r="O321" s="183">
        <f t="shared" si="85"/>
        <v>0</v>
      </c>
      <c r="P321" s="183">
        <f t="shared" si="85"/>
        <v>0</v>
      </c>
      <c r="Q321" s="183">
        <f t="shared" si="85"/>
        <v>0</v>
      </c>
      <c r="R321" s="183">
        <f t="shared" si="85"/>
        <v>0</v>
      </c>
      <c r="S321" s="183">
        <f t="shared" si="86"/>
        <v>0</v>
      </c>
      <c r="T321" s="183">
        <f t="shared" si="86"/>
        <v>0</v>
      </c>
      <c r="U321" s="183">
        <f t="shared" si="86"/>
        <v>0</v>
      </c>
      <c r="V321" s="183">
        <f t="shared" si="86"/>
        <v>0</v>
      </c>
      <c r="W321" s="183">
        <f t="shared" si="86"/>
        <v>0</v>
      </c>
      <c r="X321" s="183">
        <f t="shared" si="86"/>
        <v>0</v>
      </c>
      <c r="Y321" s="183">
        <f t="shared" si="86"/>
        <v>0</v>
      </c>
      <c r="Z321" s="183">
        <f t="shared" si="86"/>
        <v>0</v>
      </c>
      <c r="AA321" s="183">
        <f t="shared" si="86"/>
        <v>0</v>
      </c>
      <c r="AB321" s="183">
        <f t="shared" si="86"/>
        <v>0</v>
      </c>
      <c r="AC321" s="183">
        <f t="shared" si="86"/>
        <v>0</v>
      </c>
      <c r="AD321" s="183">
        <f t="shared" si="86"/>
        <v>0</v>
      </c>
      <c r="AE321" s="183">
        <f t="shared" si="86"/>
        <v>0</v>
      </c>
      <c r="AF321" s="196">
        <f t="shared" si="86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85"/>
        <v>0</v>
      </c>
      <c r="D322" s="183">
        <f t="shared" si="85"/>
        <v>0</v>
      </c>
      <c r="E322" s="183">
        <f t="shared" si="85"/>
        <v>0</v>
      </c>
      <c r="F322" s="183">
        <f t="shared" si="85"/>
        <v>0</v>
      </c>
      <c r="G322" s="183">
        <f t="shared" si="85"/>
        <v>0</v>
      </c>
      <c r="H322" s="183">
        <f t="shared" si="85"/>
        <v>0</v>
      </c>
      <c r="I322" s="183">
        <f t="shared" si="85"/>
        <v>0</v>
      </c>
      <c r="J322" s="183">
        <f t="shared" si="85"/>
        <v>0</v>
      </c>
      <c r="K322" s="183">
        <f t="shared" si="85"/>
        <v>0</v>
      </c>
      <c r="L322" s="183">
        <f t="shared" si="85"/>
        <v>0</v>
      </c>
      <c r="M322" s="183">
        <f t="shared" si="85"/>
        <v>0</v>
      </c>
      <c r="N322" s="183">
        <f t="shared" si="85"/>
        <v>0</v>
      </c>
      <c r="O322" s="183">
        <f t="shared" si="85"/>
        <v>0</v>
      </c>
      <c r="P322" s="183">
        <f t="shared" si="85"/>
        <v>0</v>
      </c>
      <c r="Q322" s="183">
        <f t="shared" si="85"/>
        <v>0</v>
      </c>
      <c r="R322" s="183">
        <f t="shared" si="85"/>
        <v>0</v>
      </c>
      <c r="S322" s="183">
        <f t="shared" si="86"/>
        <v>0</v>
      </c>
      <c r="T322" s="183">
        <f t="shared" si="86"/>
        <v>0</v>
      </c>
      <c r="U322" s="183">
        <f t="shared" si="86"/>
        <v>0</v>
      </c>
      <c r="V322" s="183">
        <f t="shared" si="86"/>
        <v>0</v>
      </c>
      <c r="W322" s="183">
        <f t="shared" si="86"/>
        <v>0</v>
      </c>
      <c r="X322" s="183">
        <f t="shared" si="86"/>
        <v>0</v>
      </c>
      <c r="Y322" s="183">
        <f t="shared" si="86"/>
        <v>0</v>
      </c>
      <c r="Z322" s="183">
        <f t="shared" si="86"/>
        <v>0</v>
      </c>
      <c r="AA322" s="183">
        <f t="shared" si="86"/>
        <v>0</v>
      </c>
      <c r="AB322" s="183">
        <f t="shared" si="86"/>
        <v>0</v>
      </c>
      <c r="AC322" s="183">
        <f t="shared" si="86"/>
        <v>0</v>
      </c>
      <c r="AD322" s="183">
        <f t="shared" si="86"/>
        <v>0</v>
      </c>
      <c r="AE322" s="183">
        <f t="shared" si="86"/>
        <v>0</v>
      </c>
      <c r="AF322" s="196">
        <f t="shared" si="86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85"/>
        <v>0</v>
      </c>
      <c r="D323" s="183">
        <f t="shared" si="85"/>
        <v>0</v>
      </c>
      <c r="E323" s="183">
        <f t="shared" si="85"/>
        <v>0</v>
      </c>
      <c r="F323" s="183">
        <f t="shared" si="85"/>
        <v>0</v>
      </c>
      <c r="G323" s="183">
        <f t="shared" si="85"/>
        <v>0</v>
      </c>
      <c r="H323" s="183">
        <f t="shared" si="85"/>
        <v>0</v>
      </c>
      <c r="I323" s="183">
        <f t="shared" si="85"/>
        <v>0</v>
      </c>
      <c r="J323" s="183">
        <f t="shared" si="85"/>
        <v>0</v>
      </c>
      <c r="K323" s="183">
        <f t="shared" si="85"/>
        <v>0</v>
      </c>
      <c r="L323" s="183">
        <f t="shared" si="85"/>
        <v>0</v>
      </c>
      <c r="M323" s="183">
        <f t="shared" si="85"/>
        <v>0</v>
      </c>
      <c r="N323" s="183">
        <f t="shared" si="85"/>
        <v>0</v>
      </c>
      <c r="O323" s="183">
        <f t="shared" si="85"/>
        <v>0</v>
      </c>
      <c r="P323" s="183">
        <f t="shared" si="85"/>
        <v>0</v>
      </c>
      <c r="Q323" s="183">
        <f t="shared" si="85"/>
        <v>0</v>
      </c>
      <c r="R323" s="183">
        <f t="shared" si="85"/>
        <v>0</v>
      </c>
      <c r="S323" s="183">
        <f t="shared" si="86"/>
        <v>0</v>
      </c>
      <c r="T323" s="183">
        <f t="shared" si="86"/>
        <v>0</v>
      </c>
      <c r="U323" s="183">
        <f t="shared" si="86"/>
        <v>0</v>
      </c>
      <c r="V323" s="183">
        <f t="shared" si="86"/>
        <v>0</v>
      </c>
      <c r="W323" s="183">
        <f t="shared" si="86"/>
        <v>0</v>
      </c>
      <c r="X323" s="183">
        <f t="shared" si="86"/>
        <v>0</v>
      </c>
      <c r="Y323" s="183">
        <f t="shared" si="86"/>
        <v>0</v>
      </c>
      <c r="Z323" s="183">
        <f t="shared" si="86"/>
        <v>0</v>
      </c>
      <c r="AA323" s="183">
        <f t="shared" si="86"/>
        <v>0</v>
      </c>
      <c r="AB323" s="183">
        <f t="shared" si="86"/>
        <v>0</v>
      </c>
      <c r="AC323" s="183">
        <f t="shared" si="86"/>
        <v>0</v>
      </c>
      <c r="AD323" s="183">
        <f t="shared" si="86"/>
        <v>0</v>
      </c>
      <c r="AE323" s="183">
        <f t="shared" si="86"/>
        <v>0</v>
      </c>
      <c r="AF323" s="196">
        <f t="shared" si="86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85"/>
        <v>0</v>
      </c>
      <c r="D324" s="183">
        <f t="shared" si="85"/>
        <v>0</v>
      </c>
      <c r="E324" s="183">
        <f t="shared" si="85"/>
        <v>0</v>
      </c>
      <c r="F324" s="183">
        <f t="shared" si="85"/>
        <v>0</v>
      </c>
      <c r="G324" s="183">
        <f t="shared" si="85"/>
        <v>0</v>
      </c>
      <c r="H324" s="183">
        <f t="shared" si="85"/>
        <v>0</v>
      </c>
      <c r="I324" s="183">
        <f t="shared" si="85"/>
        <v>0</v>
      </c>
      <c r="J324" s="183">
        <f t="shared" si="85"/>
        <v>0</v>
      </c>
      <c r="K324" s="183">
        <f t="shared" si="85"/>
        <v>0</v>
      </c>
      <c r="L324" s="183">
        <f t="shared" si="85"/>
        <v>0</v>
      </c>
      <c r="M324" s="183">
        <f t="shared" si="85"/>
        <v>0</v>
      </c>
      <c r="N324" s="183">
        <f t="shared" si="85"/>
        <v>0</v>
      </c>
      <c r="O324" s="183">
        <f t="shared" si="85"/>
        <v>0</v>
      </c>
      <c r="P324" s="183">
        <f t="shared" si="85"/>
        <v>0</v>
      </c>
      <c r="Q324" s="183">
        <f t="shared" si="85"/>
        <v>0</v>
      </c>
      <c r="R324" s="183">
        <f t="shared" si="85"/>
        <v>0</v>
      </c>
      <c r="S324" s="183">
        <f t="shared" si="86"/>
        <v>0</v>
      </c>
      <c r="T324" s="183">
        <f t="shared" si="86"/>
        <v>0</v>
      </c>
      <c r="U324" s="183">
        <f t="shared" si="86"/>
        <v>0</v>
      </c>
      <c r="V324" s="183">
        <f t="shared" si="86"/>
        <v>0</v>
      </c>
      <c r="W324" s="183">
        <f t="shared" si="86"/>
        <v>0</v>
      </c>
      <c r="X324" s="183">
        <f t="shared" si="86"/>
        <v>0</v>
      </c>
      <c r="Y324" s="183">
        <f t="shared" si="86"/>
        <v>0</v>
      </c>
      <c r="Z324" s="183">
        <f t="shared" si="86"/>
        <v>0</v>
      </c>
      <c r="AA324" s="183">
        <f t="shared" si="86"/>
        <v>0</v>
      </c>
      <c r="AB324" s="183">
        <f t="shared" si="86"/>
        <v>0</v>
      </c>
      <c r="AC324" s="183">
        <f t="shared" si="86"/>
        <v>0</v>
      </c>
      <c r="AD324" s="183">
        <f t="shared" si="86"/>
        <v>0</v>
      </c>
      <c r="AE324" s="183">
        <f t="shared" si="86"/>
        <v>0</v>
      </c>
      <c r="AF324" s="196">
        <f t="shared" si="86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85"/>
        <v>0</v>
      </c>
      <c r="D325" s="183">
        <f t="shared" si="85"/>
        <v>0</v>
      </c>
      <c r="E325" s="183">
        <f t="shared" si="85"/>
        <v>0</v>
      </c>
      <c r="F325" s="183">
        <f t="shared" si="85"/>
        <v>0</v>
      </c>
      <c r="G325" s="183">
        <f t="shared" si="85"/>
        <v>0</v>
      </c>
      <c r="H325" s="183">
        <f t="shared" si="85"/>
        <v>0</v>
      </c>
      <c r="I325" s="183">
        <f t="shared" si="85"/>
        <v>0</v>
      </c>
      <c r="J325" s="183">
        <f t="shared" si="85"/>
        <v>0</v>
      </c>
      <c r="K325" s="183">
        <f t="shared" si="85"/>
        <v>0</v>
      </c>
      <c r="L325" s="183">
        <f t="shared" si="85"/>
        <v>0</v>
      </c>
      <c r="M325" s="183">
        <f t="shared" si="85"/>
        <v>0</v>
      </c>
      <c r="N325" s="183">
        <f t="shared" si="85"/>
        <v>0</v>
      </c>
      <c r="O325" s="183">
        <f t="shared" si="85"/>
        <v>0</v>
      </c>
      <c r="P325" s="183">
        <f t="shared" si="85"/>
        <v>0</v>
      </c>
      <c r="Q325" s="183">
        <f t="shared" si="85"/>
        <v>0</v>
      </c>
      <c r="R325" s="183">
        <f t="shared" si="85"/>
        <v>0</v>
      </c>
      <c r="S325" s="183">
        <f t="shared" si="86"/>
        <v>0</v>
      </c>
      <c r="T325" s="183">
        <f t="shared" si="86"/>
        <v>0</v>
      </c>
      <c r="U325" s="183">
        <f t="shared" si="86"/>
        <v>0</v>
      </c>
      <c r="V325" s="183">
        <f t="shared" si="86"/>
        <v>0</v>
      </c>
      <c r="W325" s="183">
        <f t="shared" si="86"/>
        <v>0</v>
      </c>
      <c r="X325" s="183">
        <f t="shared" si="86"/>
        <v>0</v>
      </c>
      <c r="Y325" s="183">
        <f t="shared" si="86"/>
        <v>0</v>
      </c>
      <c r="Z325" s="183">
        <f t="shared" si="86"/>
        <v>0</v>
      </c>
      <c r="AA325" s="183">
        <f t="shared" si="86"/>
        <v>0</v>
      </c>
      <c r="AB325" s="183">
        <f t="shared" si="86"/>
        <v>0</v>
      </c>
      <c r="AC325" s="183">
        <f t="shared" si="86"/>
        <v>0</v>
      </c>
      <c r="AD325" s="183">
        <f t="shared" si="86"/>
        <v>0</v>
      </c>
      <c r="AE325" s="183">
        <f t="shared" si="86"/>
        <v>0</v>
      </c>
      <c r="AF325" s="196">
        <f t="shared" si="86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85"/>
        <v>0</v>
      </c>
      <c r="D326" s="183">
        <f t="shared" si="85"/>
        <v>0</v>
      </c>
      <c r="E326" s="183">
        <f t="shared" si="85"/>
        <v>0</v>
      </c>
      <c r="F326" s="183">
        <f t="shared" si="85"/>
        <v>0</v>
      </c>
      <c r="G326" s="183">
        <f t="shared" si="85"/>
        <v>0</v>
      </c>
      <c r="H326" s="183">
        <f t="shared" si="85"/>
        <v>0</v>
      </c>
      <c r="I326" s="183">
        <f t="shared" si="85"/>
        <v>0</v>
      </c>
      <c r="J326" s="183">
        <f t="shared" si="85"/>
        <v>0</v>
      </c>
      <c r="K326" s="183">
        <f t="shared" si="85"/>
        <v>0</v>
      </c>
      <c r="L326" s="183">
        <f t="shared" si="85"/>
        <v>0</v>
      </c>
      <c r="M326" s="183">
        <f t="shared" si="85"/>
        <v>0</v>
      </c>
      <c r="N326" s="183">
        <f t="shared" si="85"/>
        <v>0</v>
      </c>
      <c r="O326" s="183">
        <f t="shared" si="85"/>
        <v>0</v>
      </c>
      <c r="P326" s="183">
        <f t="shared" si="85"/>
        <v>0</v>
      </c>
      <c r="Q326" s="183">
        <f t="shared" si="85"/>
        <v>0</v>
      </c>
      <c r="R326" s="183">
        <f t="shared" si="85"/>
        <v>0</v>
      </c>
      <c r="S326" s="183">
        <f t="shared" si="86"/>
        <v>0</v>
      </c>
      <c r="T326" s="183">
        <f t="shared" si="86"/>
        <v>0</v>
      </c>
      <c r="U326" s="183">
        <f t="shared" si="86"/>
        <v>0</v>
      </c>
      <c r="V326" s="183">
        <f t="shared" si="86"/>
        <v>0</v>
      </c>
      <c r="W326" s="183">
        <f t="shared" si="86"/>
        <v>0</v>
      </c>
      <c r="X326" s="183">
        <f t="shared" si="86"/>
        <v>0</v>
      </c>
      <c r="Y326" s="183">
        <f t="shared" si="86"/>
        <v>0</v>
      </c>
      <c r="Z326" s="183">
        <f t="shared" si="86"/>
        <v>0</v>
      </c>
      <c r="AA326" s="183">
        <f t="shared" si="86"/>
        <v>0</v>
      </c>
      <c r="AB326" s="183">
        <f t="shared" si="86"/>
        <v>0</v>
      </c>
      <c r="AC326" s="183">
        <f t="shared" si="86"/>
        <v>0</v>
      </c>
      <c r="AD326" s="183">
        <f t="shared" si="86"/>
        <v>0</v>
      </c>
      <c r="AE326" s="183">
        <f t="shared" si="86"/>
        <v>0</v>
      </c>
      <c r="AF326" s="196">
        <f t="shared" si="86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85"/>
        <v>0</v>
      </c>
      <c r="D327" s="183">
        <f t="shared" si="85"/>
        <v>0</v>
      </c>
      <c r="E327" s="183">
        <f t="shared" si="85"/>
        <v>0</v>
      </c>
      <c r="F327" s="183">
        <f t="shared" si="85"/>
        <v>0</v>
      </c>
      <c r="G327" s="183">
        <f t="shared" si="85"/>
        <v>0</v>
      </c>
      <c r="H327" s="183">
        <f t="shared" si="85"/>
        <v>0</v>
      </c>
      <c r="I327" s="183">
        <f t="shared" si="85"/>
        <v>0</v>
      </c>
      <c r="J327" s="183">
        <f t="shared" si="85"/>
        <v>0</v>
      </c>
      <c r="K327" s="183">
        <f t="shared" si="85"/>
        <v>0</v>
      </c>
      <c r="L327" s="183">
        <f t="shared" si="85"/>
        <v>0</v>
      </c>
      <c r="M327" s="183">
        <f t="shared" si="85"/>
        <v>0</v>
      </c>
      <c r="N327" s="183">
        <f t="shared" si="85"/>
        <v>0</v>
      </c>
      <c r="O327" s="183">
        <f t="shared" si="85"/>
        <v>0</v>
      </c>
      <c r="P327" s="183">
        <f t="shared" si="85"/>
        <v>0</v>
      </c>
      <c r="Q327" s="183">
        <f t="shared" si="85"/>
        <v>0</v>
      </c>
      <c r="R327" s="183">
        <f t="shared" si="85"/>
        <v>0</v>
      </c>
      <c r="S327" s="183">
        <f t="shared" si="86"/>
        <v>0</v>
      </c>
      <c r="T327" s="183">
        <f t="shared" si="86"/>
        <v>0</v>
      </c>
      <c r="U327" s="183">
        <f t="shared" si="86"/>
        <v>0</v>
      </c>
      <c r="V327" s="183">
        <f t="shared" si="86"/>
        <v>0</v>
      </c>
      <c r="W327" s="183">
        <f t="shared" si="86"/>
        <v>0</v>
      </c>
      <c r="X327" s="183">
        <f t="shared" si="86"/>
        <v>0</v>
      </c>
      <c r="Y327" s="183">
        <f t="shared" si="86"/>
        <v>0</v>
      </c>
      <c r="Z327" s="183">
        <f t="shared" si="86"/>
        <v>0</v>
      </c>
      <c r="AA327" s="183">
        <f t="shared" si="86"/>
        <v>0</v>
      </c>
      <c r="AB327" s="183">
        <f t="shared" si="86"/>
        <v>0</v>
      </c>
      <c r="AC327" s="183">
        <f t="shared" si="86"/>
        <v>0</v>
      </c>
      <c r="AD327" s="183">
        <f t="shared" si="86"/>
        <v>0</v>
      </c>
      <c r="AE327" s="183">
        <f t="shared" si="86"/>
        <v>0</v>
      </c>
      <c r="AF327" s="196">
        <f t="shared" si="86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85"/>
        <v>0</v>
      </c>
      <c r="D328" s="183">
        <f t="shared" si="85"/>
        <v>0</v>
      </c>
      <c r="E328" s="183">
        <f t="shared" si="85"/>
        <v>0</v>
      </c>
      <c r="F328" s="183">
        <f t="shared" si="85"/>
        <v>0</v>
      </c>
      <c r="G328" s="183">
        <f t="shared" si="85"/>
        <v>0</v>
      </c>
      <c r="H328" s="183">
        <f t="shared" si="85"/>
        <v>0</v>
      </c>
      <c r="I328" s="183">
        <f t="shared" si="85"/>
        <v>0</v>
      </c>
      <c r="J328" s="183">
        <f t="shared" si="85"/>
        <v>0</v>
      </c>
      <c r="K328" s="183">
        <f t="shared" si="85"/>
        <v>0</v>
      </c>
      <c r="L328" s="183">
        <f t="shared" si="85"/>
        <v>0</v>
      </c>
      <c r="M328" s="183">
        <f t="shared" si="85"/>
        <v>0</v>
      </c>
      <c r="N328" s="183">
        <f t="shared" si="85"/>
        <v>0</v>
      </c>
      <c r="O328" s="183">
        <f t="shared" si="85"/>
        <v>0</v>
      </c>
      <c r="P328" s="183">
        <f t="shared" si="85"/>
        <v>0</v>
      </c>
      <c r="Q328" s="183">
        <f t="shared" si="85"/>
        <v>0</v>
      </c>
      <c r="R328" s="183">
        <f t="shared" ref="R328" si="87">Q328</f>
        <v>0</v>
      </c>
      <c r="S328" s="183">
        <f t="shared" si="86"/>
        <v>0</v>
      </c>
      <c r="T328" s="183">
        <f t="shared" si="86"/>
        <v>0</v>
      </c>
      <c r="U328" s="183">
        <f t="shared" si="86"/>
        <v>0</v>
      </c>
      <c r="V328" s="183">
        <f t="shared" si="86"/>
        <v>0</v>
      </c>
      <c r="W328" s="183">
        <f t="shared" si="86"/>
        <v>0</v>
      </c>
      <c r="X328" s="183">
        <f t="shared" si="86"/>
        <v>0</v>
      </c>
      <c r="Y328" s="183">
        <f t="shared" si="86"/>
        <v>0</v>
      </c>
      <c r="Z328" s="183">
        <f t="shared" si="86"/>
        <v>0</v>
      </c>
      <c r="AA328" s="183">
        <f t="shared" si="86"/>
        <v>0</v>
      </c>
      <c r="AB328" s="183">
        <f t="shared" si="86"/>
        <v>0</v>
      </c>
      <c r="AC328" s="183">
        <f t="shared" si="86"/>
        <v>0</v>
      </c>
      <c r="AD328" s="183">
        <f t="shared" si="86"/>
        <v>0</v>
      </c>
      <c r="AE328" s="183">
        <f t="shared" si="86"/>
        <v>0</v>
      </c>
      <c r="AF328" s="196">
        <f t="shared" si="86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88">B329</f>
        <v>0</v>
      </c>
      <c r="D329" s="183">
        <f t="shared" si="88"/>
        <v>0</v>
      </c>
      <c r="E329" s="183">
        <f t="shared" si="88"/>
        <v>0</v>
      </c>
      <c r="F329" s="183">
        <f t="shared" si="88"/>
        <v>0</v>
      </c>
      <c r="G329" s="183">
        <f t="shared" si="88"/>
        <v>0</v>
      </c>
      <c r="H329" s="183">
        <f t="shared" si="88"/>
        <v>0</v>
      </c>
      <c r="I329" s="183">
        <f t="shared" si="88"/>
        <v>0</v>
      </c>
      <c r="J329" s="183">
        <f t="shared" si="88"/>
        <v>0</v>
      </c>
      <c r="K329" s="183">
        <f t="shared" si="88"/>
        <v>0</v>
      </c>
      <c r="L329" s="183">
        <f t="shared" si="88"/>
        <v>0</v>
      </c>
      <c r="M329" s="183">
        <f t="shared" si="88"/>
        <v>0</v>
      </c>
      <c r="N329" s="183">
        <f t="shared" si="88"/>
        <v>0</v>
      </c>
      <c r="O329" s="183">
        <f t="shared" si="88"/>
        <v>0</v>
      </c>
      <c r="P329" s="183">
        <f t="shared" si="88"/>
        <v>0</v>
      </c>
      <c r="Q329" s="183">
        <f t="shared" si="88"/>
        <v>0</v>
      </c>
      <c r="R329" s="183">
        <f t="shared" si="88"/>
        <v>0</v>
      </c>
      <c r="S329" s="183">
        <f t="shared" si="86"/>
        <v>0</v>
      </c>
      <c r="T329" s="183">
        <f t="shared" si="86"/>
        <v>0</v>
      </c>
      <c r="U329" s="183">
        <f t="shared" si="86"/>
        <v>0</v>
      </c>
      <c r="V329" s="183">
        <f t="shared" si="86"/>
        <v>0</v>
      </c>
      <c r="W329" s="183">
        <f t="shared" si="86"/>
        <v>0</v>
      </c>
      <c r="X329" s="183">
        <f t="shared" si="86"/>
        <v>0</v>
      </c>
      <c r="Y329" s="183">
        <f t="shared" si="86"/>
        <v>0</v>
      </c>
      <c r="Z329" s="183">
        <f t="shared" si="86"/>
        <v>0</v>
      </c>
      <c r="AA329" s="183">
        <f t="shared" si="86"/>
        <v>0</v>
      </c>
      <c r="AB329" s="183">
        <f t="shared" si="86"/>
        <v>0</v>
      </c>
      <c r="AC329" s="183">
        <f t="shared" si="86"/>
        <v>0</v>
      </c>
      <c r="AD329" s="183">
        <f t="shared" si="86"/>
        <v>0</v>
      </c>
      <c r="AE329" s="183">
        <f t="shared" si="86"/>
        <v>0</v>
      </c>
      <c r="AF329" s="196">
        <f t="shared" si="86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88"/>
        <v>0</v>
      </c>
      <c r="D330" s="183">
        <f t="shared" si="88"/>
        <v>0</v>
      </c>
      <c r="E330" s="183">
        <f t="shared" si="88"/>
        <v>0</v>
      </c>
      <c r="F330" s="183">
        <f t="shared" si="88"/>
        <v>0</v>
      </c>
      <c r="G330" s="183">
        <f t="shared" si="88"/>
        <v>0</v>
      </c>
      <c r="H330" s="183">
        <f t="shared" si="88"/>
        <v>0</v>
      </c>
      <c r="I330" s="183">
        <f t="shared" si="88"/>
        <v>0</v>
      </c>
      <c r="J330" s="183">
        <f t="shared" si="88"/>
        <v>0</v>
      </c>
      <c r="K330" s="183">
        <f t="shared" si="88"/>
        <v>0</v>
      </c>
      <c r="L330" s="183">
        <f t="shared" si="88"/>
        <v>0</v>
      </c>
      <c r="M330" s="183">
        <f t="shared" si="88"/>
        <v>0</v>
      </c>
      <c r="N330" s="183">
        <f t="shared" si="88"/>
        <v>0</v>
      </c>
      <c r="O330" s="183">
        <f t="shared" si="88"/>
        <v>0</v>
      </c>
      <c r="P330" s="183">
        <f t="shared" si="88"/>
        <v>0</v>
      </c>
      <c r="Q330" s="183">
        <f t="shared" si="88"/>
        <v>0</v>
      </c>
      <c r="R330" s="183">
        <f t="shared" si="88"/>
        <v>0</v>
      </c>
      <c r="S330" s="183">
        <f t="shared" si="86"/>
        <v>0</v>
      </c>
      <c r="T330" s="183">
        <f t="shared" si="86"/>
        <v>0</v>
      </c>
      <c r="U330" s="183">
        <f t="shared" si="86"/>
        <v>0</v>
      </c>
      <c r="V330" s="183">
        <f t="shared" si="86"/>
        <v>0</v>
      </c>
      <c r="W330" s="183">
        <f t="shared" si="86"/>
        <v>0</v>
      </c>
      <c r="X330" s="183">
        <f t="shared" si="86"/>
        <v>0</v>
      </c>
      <c r="Y330" s="183">
        <f t="shared" si="86"/>
        <v>0</v>
      </c>
      <c r="Z330" s="183">
        <f t="shared" si="86"/>
        <v>0</v>
      </c>
      <c r="AA330" s="183">
        <f t="shared" si="86"/>
        <v>0</v>
      </c>
      <c r="AB330" s="183">
        <f t="shared" si="86"/>
        <v>0</v>
      </c>
      <c r="AC330" s="183">
        <f t="shared" si="86"/>
        <v>0</v>
      </c>
      <c r="AD330" s="183">
        <f t="shared" si="86"/>
        <v>0</v>
      </c>
      <c r="AE330" s="183">
        <f t="shared" si="86"/>
        <v>0</v>
      </c>
      <c r="AF330" s="196">
        <f t="shared" si="86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88"/>
        <v>0</v>
      </c>
      <c r="D331" s="183">
        <f t="shared" si="88"/>
        <v>0</v>
      </c>
      <c r="E331" s="183">
        <f t="shared" si="88"/>
        <v>0</v>
      </c>
      <c r="F331" s="183">
        <f t="shared" si="88"/>
        <v>0</v>
      </c>
      <c r="G331" s="183">
        <f t="shared" si="88"/>
        <v>0</v>
      </c>
      <c r="H331" s="183">
        <f t="shared" si="88"/>
        <v>0</v>
      </c>
      <c r="I331" s="183">
        <f t="shared" si="88"/>
        <v>0</v>
      </c>
      <c r="J331" s="183">
        <f t="shared" si="88"/>
        <v>0</v>
      </c>
      <c r="K331" s="183">
        <f t="shared" si="88"/>
        <v>0</v>
      </c>
      <c r="L331" s="183">
        <f t="shared" si="88"/>
        <v>0</v>
      </c>
      <c r="M331" s="183">
        <f t="shared" si="88"/>
        <v>0</v>
      </c>
      <c r="N331" s="183">
        <f t="shared" si="88"/>
        <v>0</v>
      </c>
      <c r="O331" s="183">
        <f t="shared" si="88"/>
        <v>0</v>
      </c>
      <c r="P331" s="183">
        <f t="shared" si="88"/>
        <v>0</v>
      </c>
      <c r="Q331" s="183">
        <f t="shared" si="88"/>
        <v>0</v>
      </c>
      <c r="R331" s="183">
        <f t="shared" si="88"/>
        <v>0</v>
      </c>
      <c r="S331" s="183">
        <f t="shared" si="86"/>
        <v>0</v>
      </c>
      <c r="T331" s="183">
        <f t="shared" si="86"/>
        <v>0</v>
      </c>
      <c r="U331" s="183">
        <f t="shared" si="86"/>
        <v>0</v>
      </c>
      <c r="V331" s="183">
        <f t="shared" ref="V331:AF352" si="89">U331</f>
        <v>0</v>
      </c>
      <c r="W331" s="183">
        <f t="shared" si="89"/>
        <v>0</v>
      </c>
      <c r="X331" s="183">
        <f t="shared" si="89"/>
        <v>0</v>
      </c>
      <c r="Y331" s="183">
        <f t="shared" si="89"/>
        <v>0</v>
      </c>
      <c r="Z331" s="183">
        <f t="shared" si="89"/>
        <v>0</v>
      </c>
      <c r="AA331" s="183">
        <f t="shared" si="89"/>
        <v>0</v>
      </c>
      <c r="AB331" s="183">
        <f t="shared" si="89"/>
        <v>0</v>
      </c>
      <c r="AC331" s="183">
        <f t="shared" si="89"/>
        <v>0</v>
      </c>
      <c r="AD331" s="183">
        <f t="shared" si="89"/>
        <v>0</v>
      </c>
      <c r="AE331" s="183">
        <f t="shared" si="89"/>
        <v>0</v>
      </c>
      <c r="AF331" s="196">
        <f t="shared" si="89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88"/>
        <v>0</v>
      </c>
      <c r="D332" s="183">
        <f t="shared" si="88"/>
        <v>0</v>
      </c>
      <c r="E332" s="183">
        <f t="shared" si="88"/>
        <v>0</v>
      </c>
      <c r="F332" s="183">
        <f t="shared" si="88"/>
        <v>0</v>
      </c>
      <c r="G332" s="183">
        <f t="shared" si="88"/>
        <v>0</v>
      </c>
      <c r="H332" s="183">
        <f t="shared" si="88"/>
        <v>0</v>
      </c>
      <c r="I332" s="183">
        <f t="shared" si="88"/>
        <v>0</v>
      </c>
      <c r="J332" s="183">
        <f t="shared" si="88"/>
        <v>0</v>
      </c>
      <c r="K332" s="183">
        <f t="shared" si="88"/>
        <v>0</v>
      </c>
      <c r="L332" s="183">
        <f t="shared" si="88"/>
        <v>0</v>
      </c>
      <c r="M332" s="183">
        <f t="shared" si="88"/>
        <v>0</v>
      </c>
      <c r="N332" s="183">
        <f t="shared" si="88"/>
        <v>0</v>
      </c>
      <c r="O332" s="183">
        <f t="shared" si="88"/>
        <v>0</v>
      </c>
      <c r="P332" s="183">
        <f t="shared" si="88"/>
        <v>0</v>
      </c>
      <c r="Q332" s="183">
        <f t="shared" si="88"/>
        <v>0</v>
      </c>
      <c r="R332" s="183">
        <f t="shared" si="88"/>
        <v>0</v>
      </c>
      <c r="S332" s="183">
        <f t="shared" ref="S332:U353" si="90">R332</f>
        <v>0</v>
      </c>
      <c r="T332" s="183">
        <f t="shared" si="90"/>
        <v>0</v>
      </c>
      <c r="U332" s="183">
        <f t="shared" si="90"/>
        <v>0</v>
      </c>
      <c r="V332" s="183">
        <f t="shared" si="89"/>
        <v>0</v>
      </c>
      <c r="W332" s="183">
        <f t="shared" si="89"/>
        <v>0</v>
      </c>
      <c r="X332" s="183">
        <f t="shared" si="89"/>
        <v>0</v>
      </c>
      <c r="Y332" s="183">
        <f t="shared" si="89"/>
        <v>0</v>
      </c>
      <c r="Z332" s="183">
        <f t="shared" si="89"/>
        <v>0</v>
      </c>
      <c r="AA332" s="183">
        <f t="shared" si="89"/>
        <v>0</v>
      </c>
      <c r="AB332" s="183">
        <f t="shared" si="89"/>
        <v>0</v>
      </c>
      <c r="AC332" s="183">
        <f t="shared" si="89"/>
        <v>0</v>
      </c>
      <c r="AD332" s="183">
        <f t="shared" si="89"/>
        <v>0</v>
      </c>
      <c r="AE332" s="183">
        <f t="shared" si="89"/>
        <v>0</v>
      </c>
      <c r="AF332" s="196">
        <f t="shared" si="89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88"/>
        <v>0</v>
      </c>
      <c r="D333" s="183">
        <f t="shared" si="88"/>
        <v>0</v>
      </c>
      <c r="E333" s="183">
        <f t="shared" si="88"/>
        <v>0</v>
      </c>
      <c r="F333" s="183">
        <f t="shared" si="88"/>
        <v>0</v>
      </c>
      <c r="G333" s="183">
        <f t="shared" si="88"/>
        <v>0</v>
      </c>
      <c r="H333" s="183">
        <f t="shared" si="88"/>
        <v>0</v>
      </c>
      <c r="I333" s="183">
        <f t="shared" si="88"/>
        <v>0</v>
      </c>
      <c r="J333" s="183">
        <f t="shared" si="88"/>
        <v>0</v>
      </c>
      <c r="K333" s="183">
        <f t="shared" si="88"/>
        <v>0</v>
      </c>
      <c r="L333" s="183">
        <f t="shared" si="88"/>
        <v>0</v>
      </c>
      <c r="M333" s="183">
        <f t="shared" si="88"/>
        <v>0</v>
      </c>
      <c r="N333" s="183">
        <f t="shared" si="88"/>
        <v>0</v>
      </c>
      <c r="O333" s="183">
        <f t="shared" si="88"/>
        <v>0</v>
      </c>
      <c r="P333" s="183">
        <f t="shared" si="88"/>
        <v>0</v>
      </c>
      <c r="Q333" s="183">
        <f t="shared" si="88"/>
        <v>0</v>
      </c>
      <c r="R333" s="183">
        <f t="shared" si="88"/>
        <v>0</v>
      </c>
      <c r="S333" s="183">
        <f t="shared" si="90"/>
        <v>0</v>
      </c>
      <c r="T333" s="183">
        <f t="shared" si="90"/>
        <v>0</v>
      </c>
      <c r="U333" s="183">
        <f t="shared" si="90"/>
        <v>0</v>
      </c>
      <c r="V333" s="183">
        <f t="shared" si="89"/>
        <v>0</v>
      </c>
      <c r="W333" s="183">
        <f t="shared" si="89"/>
        <v>0</v>
      </c>
      <c r="X333" s="183">
        <f t="shared" si="89"/>
        <v>0</v>
      </c>
      <c r="Y333" s="183">
        <f t="shared" si="89"/>
        <v>0</v>
      </c>
      <c r="Z333" s="183">
        <f t="shared" si="89"/>
        <v>0</v>
      </c>
      <c r="AA333" s="183">
        <f t="shared" si="89"/>
        <v>0</v>
      </c>
      <c r="AB333" s="183">
        <f t="shared" si="89"/>
        <v>0</v>
      </c>
      <c r="AC333" s="183">
        <f t="shared" si="89"/>
        <v>0</v>
      </c>
      <c r="AD333" s="183">
        <f t="shared" si="89"/>
        <v>0</v>
      </c>
      <c r="AE333" s="183">
        <f t="shared" si="89"/>
        <v>0</v>
      </c>
      <c r="AF333" s="196">
        <f t="shared" si="89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88"/>
        <v>0</v>
      </c>
      <c r="D334" s="186">
        <f t="shared" si="88"/>
        <v>0</v>
      </c>
      <c r="E334" s="186">
        <f t="shared" si="88"/>
        <v>0</v>
      </c>
      <c r="F334" s="186">
        <f t="shared" si="88"/>
        <v>0</v>
      </c>
      <c r="G334" s="186">
        <f t="shared" si="88"/>
        <v>0</v>
      </c>
      <c r="H334" s="186">
        <f t="shared" si="88"/>
        <v>0</v>
      </c>
      <c r="I334" s="186">
        <f t="shared" si="88"/>
        <v>0</v>
      </c>
      <c r="J334" s="186">
        <f t="shared" si="88"/>
        <v>0</v>
      </c>
      <c r="K334" s="186">
        <f t="shared" si="88"/>
        <v>0</v>
      </c>
      <c r="L334" s="186">
        <f t="shared" si="88"/>
        <v>0</v>
      </c>
      <c r="M334" s="186">
        <f t="shared" si="88"/>
        <v>0</v>
      </c>
      <c r="N334" s="186">
        <f t="shared" si="88"/>
        <v>0</v>
      </c>
      <c r="O334" s="186">
        <f t="shared" si="88"/>
        <v>0</v>
      </c>
      <c r="P334" s="186">
        <f t="shared" si="88"/>
        <v>0</v>
      </c>
      <c r="Q334" s="186">
        <f t="shared" si="88"/>
        <v>0</v>
      </c>
      <c r="R334" s="186">
        <f t="shared" si="88"/>
        <v>0</v>
      </c>
      <c r="S334" s="186">
        <f t="shared" si="90"/>
        <v>0</v>
      </c>
      <c r="T334" s="186">
        <f t="shared" si="90"/>
        <v>0</v>
      </c>
      <c r="U334" s="186">
        <f t="shared" si="90"/>
        <v>0</v>
      </c>
      <c r="V334" s="186">
        <f t="shared" si="89"/>
        <v>0</v>
      </c>
      <c r="W334" s="186">
        <f t="shared" si="89"/>
        <v>0</v>
      </c>
      <c r="X334" s="186">
        <f t="shared" si="89"/>
        <v>0</v>
      </c>
      <c r="Y334" s="186">
        <f t="shared" si="89"/>
        <v>0</v>
      </c>
      <c r="Z334" s="186">
        <f t="shared" si="89"/>
        <v>0</v>
      </c>
      <c r="AA334" s="186">
        <f t="shared" si="89"/>
        <v>0</v>
      </c>
      <c r="AB334" s="186">
        <f t="shared" si="89"/>
        <v>0</v>
      </c>
      <c r="AC334" s="186">
        <f t="shared" si="89"/>
        <v>0</v>
      </c>
      <c r="AD334" s="186">
        <f t="shared" si="89"/>
        <v>0</v>
      </c>
      <c r="AE334" s="186">
        <f t="shared" si="89"/>
        <v>0</v>
      </c>
      <c r="AF334" s="219">
        <f t="shared" si="89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" si="91">SUM(B204:B334)</f>
        <v>0</v>
      </c>
      <c r="C335" s="189">
        <f t="shared" ref="B335:AF335" si="92">SUM(C204:C334)</f>
        <v>0</v>
      </c>
      <c r="D335" s="189">
        <f t="shared" si="92"/>
        <v>0</v>
      </c>
      <c r="E335" s="189">
        <f t="shared" si="92"/>
        <v>0</v>
      </c>
      <c r="F335" s="189">
        <f t="shared" si="92"/>
        <v>0</v>
      </c>
      <c r="G335" s="189">
        <f t="shared" si="92"/>
        <v>0</v>
      </c>
      <c r="H335" s="189">
        <f t="shared" si="92"/>
        <v>0</v>
      </c>
      <c r="I335" s="189">
        <f t="shared" si="92"/>
        <v>0</v>
      </c>
      <c r="J335" s="189">
        <f t="shared" si="92"/>
        <v>0</v>
      </c>
      <c r="K335" s="189">
        <f t="shared" si="92"/>
        <v>0</v>
      </c>
      <c r="L335" s="189">
        <f t="shared" si="92"/>
        <v>0</v>
      </c>
      <c r="M335" s="189">
        <f t="shared" si="92"/>
        <v>0</v>
      </c>
      <c r="N335" s="189">
        <f t="shared" si="92"/>
        <v>0</v>
      </c>
      <c r="O335" s="189">
        <f t="shared" si="92"/>
        <v>0</v>
      </c>
      <c r="P335" s="189">
        <f t="shared" si="92"/>
        <v>0</v>
      </c>
      <c r="Q335" s="189">
        <f t="shared" si="92"/>
        <v>0</v>
      </c>
      <c r="R335" s="189">
        <f t="shared" si="92"/>
        <v>0</v>
      </c>
      <c r="S335" s="189">
        <f t="shared" si="92"/>
        <v>0</v>
      </c>
      <c r="T335" s="189">
        <f t="shared" si="92"/>
        <v>0</v>
      </c>
      <c r="U335" s="189">
        <f t="shared" si="92"/>
        <v>0</v>
      </c>
      <c r="V335" s="189">
        <f t="shared" si="92"/>
        <v>0</v>
      </c>
      <c r="W335" s="189">
        <f t="shared" si="92"/>
        <v>0</v>
      </c>
      <c r="X335" s="189">
        <f t="shared" si="92"/>
        <v>0</v>
      </c>
      <c r="Y335" s="189">
        <f t="shared" si="92"/>
        <v>0</v>
      </c>
      <c r="Z335" s="189">
        <f t="shared" si="92"/>
        <v>0</v>
      </c>
      <c r="AA335" s="189">
        <f t="shared" si="92"/>
        <v>0</v>
      </c>
      <c r="AB335" s="189">
        <f t="shared" si="92"/>
        <v>0</v>
      </c>
      <c r="AC335" s="189">
        <f t="shared" si="92"/>
        <v>0</v>
      </c>
      <c r="AD335" s="189">
        <f t="shared" si="92"/>
        <v>0</v>
      </c>
      <c r="AE335" s="189">
        <f t="shared" si="92"/>
        <v>0</v>
      </c>
      <c r="AF335" s="221">
        <f t="shared" si="92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93">B337</f>
        <v>0</v>
      </c>
      <c r="D337" s="181">
        <f t="shared" si="93"/>
        <v>0</v>
      </c>
      <c r="E337" s="181">
        <f t="shared" si="93"/>
        <v>0</v>
      </c>
      <c r="F337" s="181">
        <f t="shared" si="93"/>
        <v>0</v>
      </c>
      <c r="G337" s="181">
        <f t="shared" si="93"/>
        <v>0</v>
      </c>
      <c r="H337" s="181">
        <f t="shared" si="93"/>
        <v>0</v>
      </c>
      <c r="I337" s="181">
        <f t="shared" si="93"/>
        <v>0</v>
      </c>
      <c r="J337" s="181">
        <f t="shared" si="93"/>
        <v>0</v>
      </c>
      <c r="K337" s="181">
        <f t="shared" si="93"/>
        <v>0</v>
      </c>
      <c r="L337" s="181">
        <f t="shared" si="93"/>
        <v>0</v>
      </c>
      <c r="M337" s="181">
        <f t="shared" si="93"/>
        <v>0</v>
      </c>
      <c r="N337" s="181">
        <f t="shared" si="93"/>
        <v>0</v>
      </c>
      <c r="O337" s="181">
        <f t="shared" si="93"/>
        <v>0</v>
      </c>
      <c r="P337" s="181">
        <f t="shared" si="93"/>
        <v>0</v>
      </c>
      <c r="Q337" s="181">
        <f t="shared" si="93"/>
        <v>0</v>
      </c>
      <c r="R337" s="181">
        <f t="shared" si="93"/>
        <v>0</v>
      </c>
      <c r="S337" s="181">
        <f t="shared" ref="S337:AF338" si="94">R337</f>
        <v>0</v>
      </c>
      <c r="T337" s="181">
        <f t="shared" si="94"/>
        <v>0</v>
      </c>
      <c r="U337" s="181">
        <f t="shared" si="94"/>
        <v>0</v>
      </c>
      <c r="V337" s="181">
        <f t="shared" si="94"/>
        <v>0</v>
      </c>
      <c r="W337" s="181">
        <f t="shared" si="94"/>
        <v>0</v>
      </c>
      <c r="X337" s="181">
        <f t="shared" si="94"/>
        <v>0</v>
      </c>
      <c r="Y337" s="181">
        <f t="shared" si="94"/>
        <v>0</v>
      </c>
      <c r="Z337" s="181">
        <f t="shared" si="94"/>
        <v>0</v>
      </c>
      <c r="AA337" s="181">
        <f t="shared" si="94"/>
        <v>0</v>
      </c>
      <c r="AB337" s="181">
        <f t="shared" si="94"/>
        <v>0</v>
      </c>
      <c r="AC337" s="181">
        <f t="shared" si="94"/>
        <v>0</v>
      </c>
      <c r="AD337" s="181">
        <f t="shared" si="94"/>
        <v>0</v>
      </c>
      <c r="AE337" s="181">
        <f t="shared" si="94"/>
        <v>0</v>
      </c>
      <c r="AF337" s="194">
        <f t="shared" si="94"/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93"/>
        <v>0</v>
      </c>
      <c r="D338" s="186">
        <f t="shared" si="93"/>
        <v>0</v>
      </c>
      <c r="E338" s="186">
        <f t="shared" si="93"/>
        <v>0</v>
      </c>
      <c r="F338" s="186">
        <f t="shared" si="93"/>
        <v>0</v>
      </c>
      <c r="G338" s="186">
        <f t="shared" si="93"/>
        <v>0</v>
      </c>
      <c r="H338" s="186">
        <f t="shared" si="93"/>
        <v>0</v>
      </c>
      <c r="I338" s="186">
        <f t="shared" si="93"/>
        <v>0</v>
      </c>
      <c r="J338" s="186">
        <f t="shared" si="93"/>
        <v>0</v>
      </c>
      <c r="K338" s="186">
        <f t="shared" si="93"/>
        <v>0</v>
      </c>
      <c r="L338" s="186">
        <f t="shared" si="93"/>
        <v>0</v>
      </c>
      <c r="M338" s="186">
        <f t="shared" si="93"/>
        <v>0</v>
      </c>
      <c r="N338" s="186">
        <f t="shared" si="93"/>
        <v>0</v>
      </c>
      <c r="O338" s="186">
        <f t="shared" si="93"/>
        <v>0</v>
      </c>
      <c r="P338" s="186">
        <f t="shared" si="93"/>
        <v>0</v>
      </c>
      <c r="Q338" s="186">
        <f t="shared" si="93"/>
        <v>0</v>
      </c>
      <c r="R338" s="186">
        <f t="shared" si="93"/>
        <v>0</v>
      </c>
      <c r="S338" s="186">
        <f t="shared" si="94"/>
        <v>0</v>
      </c>
      <c r="T338" s="186">
        <f t="shared" si="94"/>
        <v>0</v>
      </c>
      <c r="U338" s="186">
        <f t="shared" si="94"/>
        <v>0</v>
      </c>
      <c r="V338" s="186">
        <f t="shared" si="94"/>
        <v>0</v>
      </c>
      <c r="W338" s="186">
        <f t="shared" si="94"/>
        <v>0</v>
      </c>
      <c r="X338" s="186">
        <f t="shared" si="94"/>
        <v>0</v>
      </c>
      <c r="Y338" s="186">
        <f t="shared" si="94"/>
        <v>0</v>
      </c>
      <c r="Z338" s="186">
        <f t="shared" si="94"/>
        <v>0</v>
      </c>
      <c r="AA338" s="186">
        <f t="shared" si="94"/>
        <v>0</v>
      </c>
      <c r="AB338" s="186">
        <f t="shared" si="94"/>
        <v>0</v>
      </c>
      <c r="AC338" s="186">
        <f t="shared" si="94"/>
        <v>0</v>
      </c>
      <c r="AD338" s="186">
        <f t="shared" si="94"/>
        <v>0</v>
      </c>
      <c r="AE338" s="186">
        <f t="shared" si="94"/>
        <v>0</v>
      </c>
      <c r="AF338" s="219">
        <f t="shared" si="94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" si="95">SUM(B208:B338)</f>
        <v>0</v>
      </c>
      <c r="C339" s="189">
        <f t="shared" ref="B339:AF339" si="96">SUM(C208:C338)</f>
        <v>0</v>
      </c>
      <c r="D339" s="189">
        <f t="shared" si="96"/>
        <v>0</v>
      </c>
      <c r="E339" s="189">
        <f t="shared" si="96"/>
        <v>0</v>
      </c>
      <c r="F339" s="189">
        <f t="shared" si="96"/>
        <v>0</v>
      </c>
      <c r="G339" s="189">
        <f t="shared" si="96"/>
        <v>0</v>
      </c>
      <c r="H339" s="189">
        <f t="shared" si="96"/>
        <v>0</v>
      </c>
      <c r="I339" s="189">
        <f t="shared" si="96"/>
        <v>0</v>
      </c>
      <c r="J339" s="189">
        <f t="shared" si="96"/>
        <v>0</v>
      </c>
      <c r="K339" s="189">
        <f t="shared" si="96"/>
        <v>0</v>
      </c>
      <c r="L339" s="189">
        <f t="shared" si="96"/>
        <v>0</v>
      </c>
      <c r="M339" s="189">
        <f t="shared" si="96"/>
        <v>0</v>
      </c>
      <c r="N339" s="189">
        <f t="shared" si="96"/>
        <v>0</v>
      </c>
      <c r="O339" s="189">
        <f t="shared" si="96"/>
        <v>0</v>
      </c>
      <c r="P339" s="189">
        <f t="shared" si="96"/>
        <v>0</v>
      </c>
      <c r="Q339" s="189">
        <f t="shared" si="96"/>
        <v>0</v>
      </c>
      <c r="R339" s="189">
        <f t="shared" si="96"/>
        <v>0</v>
      </c>
      <c r="S339" s="189">
        <f t="shared" si="96"/>
        <v>0</v>
      </c>
      <c r="T339" s="189">
        <f t="shared" si="96"/>
        <v>0</v>
      </c>
      <c r="U339" s="189">
        <f t="shared" si="96"/>
        <v>0</v>
      </c>
      <c r="V339" s="189">
        <f t="shared" si="96"/>
        <v>0</v>
      </c>
      <c r="W339" s="189">
        <f t="shared" si="96"/>
        <v>0</v>
      </c>
      <c r="X339" s="189">
        <f t="shared" si="96"/>
        <v>0</v>
      </c>
      <c r="Y339" s="189">
        <f t="shared" si="96"/>
        <v>0</v>
      </c>
      <c r="Z339" s="189">
        <f t="shared" si="96"/>
        <v>0</v>
      </c>
      <c r="AA339" s="189">
        <f t="shared" si="96"/>
        <v>0</v>
      </c>
      <c r="AB339" s="189">
        <f t="shared" si="96"/>
        <v>0</v>
      </c>
      <c r="AC339" s="189">
        <f t="shared" si="96"/>
        <v>0</v>
      </c>
      <c r="AD339" s="189">
        <f t="shared" si="96"/>
        <v>0</v>
      </c>
      <c r="AE339" s="189">
        <f t="shared" si="96"/>
        <v>0</v>
      </c>
      <c r="AF339" s="221">
        <f t="shared" si="96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97">C311+C335+C339</f>
        <v>0</v>
      </c>
      <c r="D340" s="216">
        <f t="shared" si="97"/>
        <v>0</v>
      </c>
      <c r="E340" s="216">
        <f t="shared" si="97"/>
        <v>0</v>
      </c>
      <c r="F340" s="216">
        <f t="shared" si="97"/>
        <v>0</v>
      </c>
      <c r="G340" s="216">
        <f t="shared" si="97"/>
        <v>0</v>
      </c>
      <c r="H340" s="216">
        <f t="shared" si="97"/>
        <v>0</v>
      </c>
      <c r="I340" s="216">
        <f t="shared" si="97"/>
        <v>0</v>
      </c>
      <c r="J340" s="216">
        <f t="shared" si="97"/>
        <v>0</v>
      </c>
      <c r="K340" s="216">
        <f t="shared" si="97"/>
        <v>0</v>
      </c>
      <c r="L340" s="216">
        <f t="shared" si="97"/>
        <v>0</v>
      </c>
      <c r="M340" s="216">
        <f t="shared" si="97"/>
        <v>0</v>
      </c>
      <c r="N340" s="216">
        <f t="shared" si="97"/>
        <v>0</v>
      </c>
      <c r="O340" s="216">
        <f t="shared" si="97"/>
        <v>0</v>
      </c>
      <c r="P340" s="216">
        <f t="shared" si="97"/>
        <v>0</v>
      </c>
      <c r="Q340" s="216">
        <f t="shared" si="97"/>
        <v>0</v>
      </c>
      <c r="R340" s="216">
        <f t="shared" si="97"/>
        <v>0</v>
      </c>
      <c r="S340" s="216">
        <f t="shared" si="97"/>
        <v>0</v>
      </c>
      <c r="T340" s="216">
        <f t="shared" si="97"/>
        <v>0</v>
      </c>
      <c r="U340" s="216">
        <f t="shared" si="97"/>
        <v>0</v>
      </c>
      <c r="V340" s="216">
        <f t="shared" si="97"/>
        <v>0</v>
      </c>
      <c r="W340" s="216">
        <f t="shared" si="97"/>
        <v>0</v>
      </c>
      <c r="X340" s="216">
        <f t="shared" si="97"/>
        <v>0</v>
      </c>
      <c r="Y340" s="216">
        <f t="shared" si="97"/>
        <v>0</v>
      </c>
      <c r="Z340" s="216">
        <f t="shared" si="97"/>
        <v>0</v>
      </c>
      <c r="AA340" s="216">
        <f t="shared" si="97"/>
        <v>0</v>
      </c>
      <c r="AB340" s="216">
        <f t="shared" si="97"/>
        <v>0</v>
      </c>
      <c r="AC340" s="216">
        <f t="shared" si="97"/>
        <v>0</v>
      </c>
      <c r="AD340" s="216">
        <f t="shared" si="97"/>
        <v>0</v>
      </c>
      <c r="AE340" s="216">
        <f t="shared" si="97"/>
        <v>0</v>
      </c>
      <c r="AF340" s="216">
        <f t="shared" si="97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112">
    <cfRule type="expression" dxfId="183" priority="53">
      <formula>$AH11=0</formula>
    </cfRule>
  </conditionalFormatting>
  <conditionalFormatting sqref="A111:A112">
    <cfRule type="expression" dxfId="182" priority="196">
      <formula>$AH116=0</formula>
    </cfRule>
  </conditionalFormatting>
  <conditionalFormatting sqref="A113:A117">
    <cfRule type="expression" dxfId="181" priority="144">
      <formula>$AH112=0</formula>
    </cfRule>
  </conditionalFormatting>
  <conditionalFormatting sqref="A118:A169">
    <cfRule type="expression" dxfId="180" priority="54">
      <formula>$AH118=0</formula>
    </cfRule>
  </conditionalFormatting>
  <conditionalFormatting sqref="A163">
    <cfRule type="expression" dxfId="179" priority="3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178" priority="197">
      <formula>$AH304=0</formula>
    </cfRule>
  </conditionalFormatting>
  <conditionalFormatting sqref="A179:A340">
    <cfRule type="expression" dxfId="177" priority="71">
      <formula>$AH179=0</formula>
    </cfRule>
  </conditionalFormatting>
  <conditionalFormatting sqref="B8">
    <cfRule type="expression" dxfId="176" priority="192">
      <formula>AND(C$9&gt;=14/24,C$9&lt;20/24)</formula>
    </cfRule>
    <cfRule type="expression" dxfId="175" priority="193">
      <formula>AND(C$9&gt;=8/24,C$9&lt;14/24)</formula>
    </cfRule>
    <cfRule type="expression" dxfId="174" priority="194">
      <formula>C$9&lt;8/24</formula>
    </cfRule>
    <cfRule type="expression" dxfId="173" priority="195">
      <formula>C$9&gt;=20/24</formula>
    </cfRule>
  </conditionalFormatting>
  <conditionalFormatting sqref="B11:AA13 B14:AF62 B81:AF88">
    <cfRule type="expression" dxfId="172" priority="48">
      <formula>B11&gt;$AG11*1</formula>
    </cfRule>
  </conditionalFormatting>
  <conditionalFormatting sqref="B11:AA13 B82:AF86 B107:P113 S107:AF113 E87:AF88 B127:AF144 B147:AF170 B114:AF125">
    <cfRule type="expression" dxfId="171" priority="49">
      <formula>B$9&gt;=20/24</formula>
    </cfRule>
    <cfRule type="expression" dxfId="170" priority="50">
      <formula>AND(B$9&gt;=14/24,B$9&lt;20/24)</formula>
    </cfRule>
    <cfRule type="expression" dxfId="169" priority="51">
      <formula>AND(B$9&gt;=8/24,B$9&lt;14/24)</formula>
    </cfRule>
    <cfRule type="expression" dxfId="168" priority="52">
      <formula>B$9&lt;8/24</formula>
    </cfRule>
  </conditionalFormatting>
  <conditionalFormatting sqref="AD90:AF100 AB78:AF79 AA79 AB12:AF13 AG88 AF102:AF105 B89:P100 AF106:AG106 S89:AC100 B78:AA78 B80:AG80 B102:AE106 B101:AF101">
    <cfRule type="expression" dxfId="167" priority="108">
      <formula>B12&gt;$AG12*1</formula>
    </cfRule>
  </conditionalFormatting>
  <conditionalFormatting sqref="B14:AF77 B84:AF84">
    <cfRule type="expression" dxfId="166" priority="43">
      <formula>B$9&lt;8/24</formula>
    </cfRule>
  </conditionalFormatting>
  <conditionalFormatting sqref="B84:AF84 B14:AF79">
    <cfRule type="expression" dxfId="165" priority="40">
      <formula>B$9&gt;=20/24</formula>
    </cfRule>
    <cfRule type="expression" dxfId="164" priority="41">
      <formula>AND(B$9&gt;=14/24,B$9&lt;20/24)</formula>
    </cfRule>
    <cfRule type="expression" dxfId="163" priority="42">
      <formula>AND(B$9&gt;=8/24,B$9&lt;14/24)</formula>
    </cfRule>
  </conditionalFormatting>
  <conditionalFormatting sqref="B72:AF74">
    <cfRule type="expression" dxfId="162" priority="55">
      <formula>B72&gt;$AG72</formula>
    </cfRule>
  </conditionalFormatting>
  <conditionalFormatting sqref="B78:AF79">
    <cfRule type="expression" dxfId="161" priority="117">
      <formula>B$9&lt;8/24</formula>
    </cfRule>
  </conditionalFormatting>
  <conditionalFormatting sqref="B81:AF81">
    <cfRule type="expression" dxfId="160" priority="128">
      <formula>B$9&gt;=20/24</formula>
    </cfRule>
    <cfRule type="expression" dxfId="159" priority="129">
      <formula>AND(B$9&gt;=14/24,B$9&lt;20/24)</formula>
    </cfRule>
    <cfRule type="expression" dxfId="158" priority="130">
      <formula>AND(B$9&gt;=8/24,B$9&lt;14/24)</formula>
    </cfRule>
    <cfRule type="expression" dxfId="157" priority="131">
      <formula>B$9&lt;8/24</formula>
    </cfRule>
  </conditionalFormatting>
  <conditionalFormatting sqref="B172:AF178">
    <cfRule type="expression" dxfId="156" priority="44">
      <formula>B$9&gt;=20/24</formula>
    </cfRule>
    <cfRule type="expression" dxfId="155" priority="45">
      <formula>AND(B$9&gt;=14/24,B$9&lt;20/24)</formula>
    </cfRule>
    <cfRule type="expression" dxfId="154" priority="46">
      <formula>AND(B$9&gt;=8/24,B$9&lt;14/24)</formula>
    </cfRule>
    <cfRule type="expression" dxfId="153" priority="47">
      <formula>B$9&lt;8/24</formula>
    </cfRule>
  </conditionalFormatting>
  <conditionalFormatting sqref="B180:AF311">
    <cfRule type="expression" dxfId="152" priority="36">
      <formula>B$9&gt;=20/24</formula>
    </cfRule>
    <cfRule type="expression" dxfId="151" priority="37">
      <formula>AND(B$9&gt;=14/24,B$9&lt;20/24)</formula>
    </cfRule>
    <cfRule type="expression" dxfId="150" priority="38">
      <formula>AND(B$9&gt;=8/24,B$9&lt;14/24)</formula>
    </cfRule>
    <cfRule type="expression" dxfId="149" priority="39">
      <formula>B$9&lt;8/24</formula>
    </cfRule>
  </conditionalFormatting>
  <conditionalFormatting sqref="B313:AF335">
    <cfRule type="expression" dxfId="148" priority="30">
      <formula>B$9&gt;=20/24</formula>
    </cfRule>
    <cfRule type="expression" dxfId="147" priority="31">
      <formula>AND(B$9&gt;=14/24,B$9&lt;20/24)</formula>
    </cfRule>
    <cfRule type="expression" dxfId="146" priority="32">
      <formula>AND(B$9&gt;=8/24,B$9&lt;14/24)</formula>
    </cfRule>
    <cfRule type="expression" dxfId="145" priority="33">
      <formula>B$9&lt;8/24</formula>
    </cfRule>
  </conditionalFormatting>
  <conditionalFormatting sqref="B337:AF340">
    <cfRule type="expression" dxfId="144" priority="26">
      <formula>B$9&gt;=20/24</formula>
    </cfRule>
    <cfRule type="expression" dxfId="143" priority="27">
      <formula>AND(B$9&gt;=14/24,B$9&lt;20/24)</formula>
    </cfRule>
    <cfRule type="expression" dxfId="142" priority="28">
      <formula>AND(B$9&gt;=8/24,B$9&lt;14/24)</formula>
    </cfRule>
    <cfRule type="expression" dxfId="141" priority="29">
      <formula>B$9&lt;8/24</formula>
    </cfRule>
  </conditionalFormatting>
  <conditionalFormatting sqref="B9:AG10">
    <cfRule type="expression" dxfId="140" priority="22">
      <formula>B$9&gt;=20/24</formula>
    </cfRule>
    <cfRule type="expression" dxfId="139" priority="23">
      <formula>AND(B$9&gt;=14/24,B$9&lt;20/24)</formula>
    </cfRule>
    <cfRule type="expression" dxfId="138" priority="24">
      <formula>AND(B$9&gt;=8/24,B$9&lt;14/24)</formula>
    </cfRule>
    <cfRule type="expression" dxfId="137" priority="25">
      <formula>B$9&lt;8/24</formula>
    </cfRule>
  </conditionalFormatting>
  <conditionalFormatting sqref="E89:I93 J90:J93 K93:O93">
    <cfRule type="expression" dxfId="136" priority="118">
      <formula>E$9&gt;=20/24</formula>
    </cfRule>
    <cfRule type="expression" dxfId="135" priority="119">
      <formula>AND(E$9&gt;=14/24,E$9&lt;20/24)</formula>
    </cfRule>
    <cfRule type="expression" dxfId="134" priority="120">
      <formula>AND(E$9&gt;=8/24,E$9&lt;14/24)</formula>
    </cfRule>
    <cfRule type="expression" dxfId="133" priority="121">
      <formula>E$9&lt;8/24</formula>
    </cfRule>
  </conditionalFormatting>
  <conditionalFormatting sqref="E94:O94">
    <cfRule type="expression" dxfId="132" priority="113">
      <formula>E$9&gt;=20/24</formula>
    </cfRule>
    <cfRule type="expression" dxfId="131" priority="114">
      <formula>AND(E$9&gt;=14/24,E$9&lt;20/24)</formula>
    </cfRule>
    <cfRule type="expression" dxfId="130" priority="115">
      <formula>AND(E$9&gt;=8/24,E$9&lt;14/24)</formula>
    </cfRule>
    <cfRule type="expression" dxfId="129" priority="116">
      <formula>E$9&lt;8/24</formula>
    </cfRule>
  </conditionalFormatting>
  <conditionalFormatting sqref="F89:O91">
    <cfRule type="expression" dxfId="128" priority="136">
      <formula>F$9&gt;=20/24</formula>
    </cfRule>
    <cfRule type="expression" dxfId="127" priority="137">
      <formula>AND(F$9&gt;=14/24,F$9&lt;20/24)</formula>
    </cfRule>
    <cfRule type="expression" dxfId="126" priority="138">
      <formula>AND(F$9&gt;=8/24,F$9&lt;14/24)</formula>
    </cfRule>
    <cfRule type="expression" dxfId="125" priority="139">
      <formula>F$9&lt;8/24</formula>
    </cfRule>
  </conditionalFormatting>
  <conditionalFormatting sqref="L94:P94 S94:AF94">
    <cfRule type="expression" dxfId="124" priority="132">
      <formula>L$9&gt;=20/24</formula>
    </cfRule>
    <cfRule type="expression" dxfId="123" priority="133">
      <formula>AND(L$9&gt;=14/24,L$9&lt;20/24)</formula>
    </cfRule>
    <cfRule type="expression" dxfId="122" priority="134">
      <formula>AND(L$9&gt;=8/24,L$9&lt;14/24)</formula>
    </cfRule>
    <cfRule type="expression" dxfId="121" priority="135">
      <formula>L$9&lt;8/24</formula>
    </cfRule>
  </conditionalFormatting>
  <conditionalFormatting sqref="M8 S8 AB8">
    <cfRule type="expression" dxfId="120" priority="185">
      <formula>AND(N$9&gt;=14/24,N$9&lt;20/24)</formula>
    </cfRule>
    <cfRule type="expression" dxfId="119" priority="186">
      <formula>AND(N$9&gt;=8/24,N$9&lt;14/24)</formula>
    </cfRule>
    <cfRule type="expression" dxfId="118" priority="187">
      <formula>N$9&lt;8/24</formula>
    </cfRule>
  </conditionalFormatting>
  <conditionalFormatting sqref="M89:P93 Z90:AA93 S89:Y93">
    <cfRule type="expression" dxfId="117" priority="140">
      <formula>M$9&gt;=20/24</formula>
    </cfRule>
    <cfRule type="expression" dxfId="116" priority="141">
      <formula>AND(M$9&gt;=14/24,M$9&lt;20/24)</formula>
    </cfRule>
    <cfRule type="expression" dxfId="115" priority="142">
      <formula>AND(M$9&gt;=8/24,M$9&lt;14/24)</formula>
    </cfRule>
    <cfRule type="expression" dxfId="114" priority="143">
      <formula>M$9&lt;8/24</formula>
    </cfRule>
  </conditionalFormatting>
  <conditionalFormatting sqref="O3:P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3" priority="184">
      <formula>N$9&gt;=20/24</formula>
    </cfRule>
  </conditionalFormatting>
  <conditionalFormatting sqref="S8">
    <cfRule type="expression" dxfId="112" priority="175">
      <formula>U$9&gt;=20/24</formula>
    </cfRule>
    <cfRule type="expression" dxfId="111" priority="176">
      <formula>AND(U$9&gt;=14/24,U$9&lt;20/24)</formula>
    </cfRule>
    <cfRule type="expression" dxfId="110" priority="177">
      <formula>AND(U$9&gt;=8/24,U$9&lt;14/24)</formula>
    </cfRule>
    <cfRule type="expression" dxfId="109" priority="178">
      <formula>U$9&lt;8/24</formula>
    </cfRule>
  </conditionalFormatting>
  <conditionalFormatting sqref="T89:AF94">
    <cfRule type="expression" dxfId="108" priority="66">
      <formula>T$9&gt;=20/24</formula>
    </cfRule>
    <cfRule type="expression" dxfId="107" priority="67">
      <formula>AND(T$9&gt;=14/24,T$9&lt;20/24)</formula>
    </cfRule>
    <cfRule type="expression" dxfId="106" priority="68">
      <formula>AND(T$9&gt;=8/24,T$9&lt;14/24)</formula>
    </cfRule>
    <cfRule type="expression" dxfId="105" priority="69">
      <formula>T$9&lt;8/24</formula>
    </cfRule>
  </conditionalFormatting>
  <conditionalFormatting sqref="V3 AB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Y74:AF74">
    <cfRule type="expression" dxfId="104" priority="56">
      <formula>Y$9&gt;=20/24</formula>
    </cfRule>
    <cfRule type="expression" dxfId="103" priority="57">
      <formula>AND(Y$9&gt;=14/24,Y$9&lt;20/24)</formula>
    </cfRule>
    <cfRule type="expression" dxfId="102" priority="58">
      <formula>AND(Y$9&gt;=8/24,Y$9&lt;14/24)</formula>
    </cfRule>
    <cfRule type="expression" dxfId="101" priority="59">
      <formula>Y$9&lt;8/24</formula>
    </cfRule>
  </conditionalFormatting>
  <conditionalFormatting sqref="Z78:Z79">
    <cfRule type="expression" dxfId="100" priority="127">
      <formula>Z78&gt;$AG78</formula>
    </cfRule>
  </conditionalFormatting>
  <conditionalFormatting sqref="Z75:AF78 B63:AF71 AB11:AF11 B75:Y79">
    <cfRule type="expression" dxfId="99" priority="122">
      <formula>B11&gt;$AG11</formula>
    </cfRule>
  </conditionalFormatting>
  <conditionalFormatting sqref="AB8">
    <cfRule type="expression" dxfId="98" priority="171">
      <formula>AD$9&gt;=20/24</formula>
    </cfRule>
    <cfRule type="expression" dxfId="97" priority="172">
      <formula>AND(AD$9&gt;=14/24,AD$9&lt;20/24)</formula>
    </cfRule>
    <cfRule type="expression" dxfId="96" priority="173">
      <formula>AND(AD$9&gt;=8/24,AD$9&lt;14/24)</formula>
    </cfRule>
    <cfRule type="expression" dxfId="95" priority="174">
      <formula>AD$9&lt;8/24</formula>
    </cfRule>
  </conditionalFormatting>
  <conditionalFormatting sqref="AB11:AF11">
    <cfRule type="expression" dxfId="94" priority="123">
      <formula>AB$9&gt;=20/24</formula>
    </cfRule>
    <cfRule type="expression" dxfId="93" priority="124">
      <formula>AND(AB$9&gt;=14/24,AB$9&lt;20/24)</formula>
    </cfRule>
    <cfRule type="expression" dxfId="92" priority="125">
      <formula>AND(AB$9&gt;=8/24,AB$9&lt;14/24)</formula>
    </cfRule>
    <cfRule type="expression" dxfId="91" priority="126">
      <formula>AB$9&lt;8/24</formula>
    </cfRule>
  </conditionalFormatting>
  <conditionalFormatting sqref="AB12:AF13 B87:D100 E90:E100 F92:G100 H94:J100 K95:P100 B81:L81 S95:AF100 B103:AF106">
    <cfRule type="expression" dxfId="90" priority="109">
      <formula>B$9&gt;=20/24</formula>
    </cfRule>
  </conditionalFormatting>
  <conditionalFormatting sqref="AB12:AF13 B81:L81 B87:D100 E90:E100 F92:G100 H94:J100 K95:P100 S95:AF100 B103:AF106">
    <cfRule type="expression" dxfId="89" priority="110">
      <formula>AND(B$9&gt;=14/24,B$9&lt;20/24)</formula>
    </cfRule>
    <cfRule type="expression" dxfId="88" priority="111">
      <formula>AND(B$9&gt;=8/24,B$9&lt;14/24)</formula>
    </cfRule>
    <cfRule type="expression" dxfId="87" priority="112">
      <formula>B$9&lt;8/24</formula>
    </cfRule>
  </conditionalFormatting>
  <conditionalFormatting sqref="AD89:AF89">
    <cfRule type="expression" dxfId="86" priority="198">
      <formula>AD89&gt;$AG90*1</formula>
    </cfRule>
  </conditionalFormatting>
  <conditionalFormatting sqref="AG88">
    <cfRule type="expression" dxfId="85" priority="150">
      <formula>AG$9&gt;=20/24</formula>
    </cfRule>
    <cfRule type="expression" dxfId="84" priority="151">
      <formula>AND(AG$9&gt;=14/24,AG$9&lt;20/24)</formula>
    </cfRule>
    <cfRule type="expression" dxfId="83" priority="152">
      <formula>AND(AG$9&gt;=8/24,AG$9&lt;14/24)</formula>
    </cfRule>
    <cfRule type="expression" dxfId="82" priority="153">
      <formula>AG$9&lt;8/24</formula>
    </cfRule>
  </conditionalFormatting>
  <conditionalFormatting sqref="AG101:AG102">
    <cfRule type="expression" dxfId="81" priority="145">
      <formula>AG101&gt;$AG101</formula>
    </cfRule>
  </conditionalFormatting>
  <conditionalFormatting sqref="AG106">
    <cfRule type="expression" dxfId="80" priority="146">
      <formula>AG$9&gt;=20/24</formula>
    </cfRule>
    <cfRule type="expression" dxfId="79" priority="147">
      <formula>AND(AG$9&gt;=14/24,AG$9&lt;20/24)</formula>
    </cfRule>
    <cfRule type="expression" dxfId="78" priority="148">
      <formula>AND(AG$9&gt;=8/24,AG$9&lt;14/24)</formula>
    </cfRule>
    <cfRule type="expression" dxfId="77" priority="149">
      <formula>AG$9&lt;8/24</formula>
    </cfRule>
  </conditionalFormatting>
  <conditionalFormatting sqref="AG123">
    <cfRule type="expression" dxfId="76" priority="167">
      <formula>AG$9&gt;=20/24</formula>
    </cfRule>
    <cfRule type="expression" dxfId="75" priority="168">
      <formula>AND(AG$9&gt;=14/24,AG$9&lt;20/24)</formula>
    </cfRule>
    <cfRule type="expression" dxfId="74" priority="169">
      <formula>AND(AG$9&gt;=8/24,AG$9&lt;14/24)</formula>
    </cfRule>
    <cfRule type="expression" dxfId="73" priority="170">
      <formula>AG$9&lt;8/24</formula>
    </cfRule>
  </conditionalFormatting>
  <conditionalFormatting sqref="AH8:AI10">
    <cfRule type="expression" dxfId="72" priority="62">
      <formula>AH$9&gt;=20/24</formula>
    </cfRule>
    <cfRule type="expression" dxfId="71" priority="63">
      <formula>AND(AH$9&gt;=14/24,AH$9&lt;20/24)</formula>
    </cfRule>
    <cfRule type="expression" dxfId="70" priority="64">
      <formula>AND(AH$9&gt;=8/24,AH$9&lt;14/24)</formula>
    </cfRule>
    <cfRule type="expression" dxfId="69" priority="65">
      <formula>AH$9&lt;8/24</formula>
    </cfRule>
  </conditionalFormatting>
  <conditionalFormatting sqref="AL4:AL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68" priority="188">
      <formula>AJ$9&gt;=20/24</formula>
    </cfRule>
    <cfRule type="expression" dxfId="67" priority="189">
      <formula>AND(AJ$9&gt;=14/24,AJ$9&lt;20/24)</formula>
    </cfRule>
    <cfRule type="expression" dxfId="66" priority="190">
      <formula>AND(AJ$9&gt;=8/24,AJ$9&lt;14/24)</formula>
    </cfRule>
    <cfRule type="expression" dxfId="65" priority="191">
      <formula>AJ$9&lt;8/24</formula>
    </cfRule>
  </conditionalFormatting>
  <conditionalFormatting sqref="AL109:AN109 AL115:AN115">
    <cfRule type="expression" dxfId="64" priority="160">
      <formula>AL$9&gt;=20/24</formula>
    </cfRule>
    <cfRule type="expression" dxfId="63" priority="161">
      <formula>AND(AL$9&gt;=14/24,AL$9&lt;20/24)</formula>
    </cfRule>
    <cfRule type="expression" dxfId="62" priority="162">
      <formula>AND(AL$9&gt;=8/24,AL$9&lt;14/24)</formula>
    </cfRule>
    <cfRule type="expression" dxfId="61" priority="163">
      <formula>AL$9&lt;8/24</formula>
    </cfRule>
  </conditionalFormatting>
  <conditionalFormatting sqref="AM15:AM21 AN16:AR21">
    <cfRule type="expression" dxfId="60" priority="84">
      <formula>AX$9&gt;=20/24</formula>
    </cfRule>
    <cfRule type="expression" dxfId="59" priority="85">
      <formula>AND(AX$9&gt;=14/24,AX$9&lt;20/24)</formula>
    </cfRule>
    <cfRule type="expression" dxfId="58" priority="86">
      <formula>AND(AX$9&gt;=8/24,AX$9&lt;14/24)</formula>
    </cfRule>
    <cfRule type="expression" dxfId="57" priority="87">
      <formula>AX$9&lt;8/24</formula>
    </cfRule>
  </conditionalFormatting>
  <conditionalFormatting sqref="AN110:AN113">
    <cfRule type="expression" dxfId="56" priority="156">
      <formula>AN$9&gt;=20/24</formula>
    </cfRule>
    <cfRule type="expression" dxfId="55" priority="157">
      <formula>AND(AN$9&gt;=14/24,AN$9&lt;20/24)</formula>
    </cfRule>
    <cfRule type="expression" dxfId="54" priority="158">
      <formula>AND(AN$9&gt;=8/24,AN$9&lt;14/24)</formula>
    </cfRule>
    <cfRule type="expression" dxfId="53" priority="159">
      <formula>AN$9&lt;8/24</formula>
    </cfRule>
  </conditionalFormatting>
  <conditionalFormatting sqref="AN15:AR15">
    <cfRule type="expression" dxfId="52" priority="72">
      <formula>U$9&gt;=20/24</formula>
    </cfRule>
    <cfRule type="expression" dxfId="51" priority="73">
      <formula>AND(U$9&gt;=14/24,U$9&lt;20/24)</formula>
    </cfRule>
    <cfRule type="expression" dxfId="50" priority="74">
      <formula>AND(U$9&gt;=8/24,U$9&lt;14/24)</formula>
    </cfRule>
    <cfRule type="expression" dxfId="49" priority="75">
      <formula>U$9&lt;8/24</formula>
    </cfRule>
  </conditionalFormatting>
  <conditionalFormatting sqref="AS15">
    <cfRule type="expression" dxfId="48" priority="80">
      <formula>AA$9&gt;=20/24</formula>
    </cfRule>
    <cfRule type="expression" dxfId="47" priority="81">
      <formula>AND(AA$9&gt;=14/24,AA$9&lt;20/24)</formula>
    </cfRule>
    <cfRule type="expression" dxfId="46" priority="82">
      <formula>AND(AA$9&gt;=8/24,AA$9&lt;14/24)</formula>
    </cfRule>
    <cfRule type="expression" dxfId="45" priority="83">
      <formula>AA$9&lt;8/24</formula>
    </cfRule>
  </conditionalFormatting>
  <conditionalFormatting sqref="AS16:AS21">
    <cfRule type="expression" dxfId="44" priority="88">
      <formula>BE$9&gt;=20/24</formula>
    </cfRule>
    <cfRule type="expression" dxfId="43" priority="89">
      <formula>AND(BE$9&gt;=14/24,BE$9&lt;20/24)</formula>
    </cfRule>
    <cfRule type="expression" dxfId="42" priority="90">
      <formula>AND(BE$9&gt;=8/24,BE$9&lt;14/24)</formula>
    </cfRule>
    <cfRule type="expression" dxfId="41" priority="91">
      <formula>BE$9&lt;8/24</formula>
    </cfRule>
  </conditionalFormatting>
  <conditionalFormatting sqref="AT15 AX15:BJ15">
    <cfRule type="expression" dxfId="40" priority="92">
      <formula>AC$9&gt;=20/24</formula>
    </cfRule>
    <cfRule type="expression" dxfId="39" priority="93">
      <formula>AND(AC$9&gt;=14/24,AC$9&lt;20/24)</formula>
    </cfRule>
    <cfRule type="expression" dxfId="38" priority="94">
      <formula>AND(AC$9&gt;=8/24,AC$9&lt;14/24)</formula>
    </cfRule>
    <cfRule type="expression" dxfId="37" priority="95">
      <formula>AC$9&lt;8/24</formula>
    </cfRule>
  </conditionalFormatting>
  <conditionalFormatting sqref="AT16:AT21">
    <cfRule type="expression" dxfId="36" priority="96">
      <formula>BG$9&gt;=20/24</formula>
    </cfRule>
    <cfRule type="expression" dxfId="35" priority="97">
      <formula>AND(BG$9&gt;=14/24,BG$9&lt;20/24)</formula>
    </cfRule>
    <cfRule type="expression" dxfId="34" priority="98">
      <formula>AND(BG$9&gt;=8/24,BG$9&lt;14/24)</formula>
    </cfRule>
    <cfRule type="expression" dxfId="33" priority="99">
      <formula>BG$9&lt;8/24</formula>
    </cfRule>
  </conditionalFormatting>
  <conditionalFormatting sqref="AU15:AV15">
    <cfRule type="expression" dxfId="32" priority="100">
      <formula>AE$9&gt;=20/24</formula>
    </cfRule>
    <cfRule type="expression" dxfId="31" priority="101">
      <formula>AND(AE$9&gt;=14/24,AE$9&lt;20/24)</formula>
    </cfRule>
    <cfRule type="expression" dxfId="30" priority="102">
      <formula>AND(AE$9&gt;=8/24,AE$9&lt;14/24)</formula>
    </cfRule>
    <cfRule type="expression" dxfId="29" priority="103">
      <formula>AE$9&lt;8/24</formula>
    </cfRule>
  </conditionalFormatting>
  <conditionalFormatting sqref="AU16:BJ21">
    <cfRule type="expression" dxfId="28" priority="104">
      <formula>BI$9&gt;=20/24</formula>
    </cfRule>
    <cfRule type="expression" dxfId="27" priority="105">
      <formula>AND(BI$9&gt;=14/24,BI$9&lt;20/24)</formula>
    </cfRule>
    <cfRule type="expression" dxfId="26" priority="106">
      <formula>AND(BI$9&gt;=8/24,BI$9&lt;14/24)</formula>
    </cfRule>
    <cfRule type="expression" dxfId="25" priority="107">
      <formula>BI$9&lt;8/24</formula>
    </cfRule>
  </conditionalFormatting>
  <conditionalFormatting sqref="AW15">
    <cfRule type="expression" dxfId="24" priority="76">
      <formula>B$9&gt;=20/24</formula>
    </cfRule>
    <cfRule type="expression" dxfId="23" priority="77">
      <formula>AND(B$9&gt;=14/24,B$9&lt;20/24)</formula>
    </cfRule>
    <cfRule type="expression" dxfId="22" priority="78">
      <formula>AND(B$9&gt;=8/24,B$9&lt;14/24)</formula>
    </cfRule>
    <cfRule type="expression" dxfId="21" priority="79">
      <formula>B$9&lt;8/24</formula>
    </cfRule>
  </conditionalFormatting>
  <conditionalFormatting sqref="Q85:R85">
    <cfRule type="expression" dxfId="20" priority="21">
      <formula>Q$9&lt;8/24</formula>
    </cfRule>
  </conditionalFormatting>
  <conditionalFormatting sqref="Q85:R85">
    <cfRule type="expression" dxfId="19" priority="18">
      <formula>Q$9&gt;=20/24</formula>
    </cfRule>
    <cfRule type="expression" dxfId="18" priority="19">
      <formula>AND(Q$9&gt;=14/24,Q$9&lt;20/24)</formula>
    </cfRule>
    <cfRule type="expression" dxfId="17" priority="20">
      <formula>AND(Q$9&gt;=8/24,Q$9&lt;14/24)</formula>
    </cfRule>
  </conditionalFormatting>
  <conditionalFormatting sqref="Q89:R100">
    <cfRule type="expression" dxfId="16" priority="5">
      <formula>Q89&gt;$AG89*1</formula>
    </cfRule>
  </conditionalFormatting>
  <conditionalFormatting sqref="Q89:R100">
    <cfRule type="expression" dxfId="15" priority="7">
      <formula>AND(Q$9&gt;=14/24,Q$9&lt;20/24)</formula>
    </cfRule>
    <cfRule type="expression" dxfId="14" priority="8">
      <formula>AND(Q$9&gt;=8/24,Q$9&lt;14/24)</formula>
    </cfRule>
    <cfRule type="expression" dxfId="13" priority="9">
      <formula>Q$9&lt;8/24</formula>
    </cfRule>
  </conditionalFormatting>
  <conditionalFormatting sqref="Q94:R94">
    <cfRule type="expression" dxfId="12" priority="10">
      <formula>Q$9&gt;=20/24</formula>
    </cfRule>
    <cfRule type="expression" dxfId="11" priority="11">
      <formula>AND(Q$9&gt;=14/24,Q$9&lt;20/24)</formula>
    </cfRule>
    <cfRule type="expression" dxfId="10" priority="12">
      <formula>AND(Q$9&gt;=8/24,Q$9&lt;14/24)</formula>
    </cfRule>
    <cfRule type="expression" dxfId="9" priority="13">
      <formula>Q$9&lt;8/24</formula>
    </cfRule>
  </conditionalFormatting>
  <conditionalFormatting sqref="Q89:R93">
    <cfRule type="expression" dxfId="8" priority="14">
      <formula>Q$9&gt;=20/24</formula>
    </cfRule>
    <cfRule type="expression" dxfId="7" priority="15">
      <formula>AND(Q$9&gt;=14/24,Q$9&lt;20/24)</formula>
    </cfRule>
    <cfRule type="expression" dxfId="6" priority="16">
      <formula>AND(Q$9&gt;=8/24,Q$9&lt;14/24)</formula>
    </cfRule>
    <cfRule type="expression" dxfId="5" priority="17">
      <formula>Q$9&lt;8/24</formula>
    </cfRule>
  </conditionalFormatting>
  <conditionalFormatting sqref="Q89:R100">
    <cfRule type="expression" dxfId="4" priority="6">
      <formula>Q$9&gt;=20/24</formula>
    </cfRule>
  </conditionalFormatting>
  <conditionalFormatting sqref="Q107:R113">
    <cfRule type="expression" dxfId="3" priority="1">
      <formula>Q$9&gt;=20/24</formula>
    </cfRule>
    <cfRule type="expression" dxfId="2" priority="2">
      <formula>AND(Q$9&gt;=14/24,Q$9&lt;20/24)</formula>
    </cfRule>
    <cfRule type="expression" dxfId="1" priority="3">
      <formula>AND(Q$9&gt;=8/24,Q$9&lt;14/24)</formula>
    </cfRule>
    <cfRule type="expression" dxfId="0" priority="4">
      <formula>Q$9&lt;8/24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CJ346"/>
  <sheetViews>
    <sheetView zoomScale="115" zoomScaleNormal="115" workbookViewId="0">
      <pane xSplit="1" ySplit="10" topLeftCell="B20" activePane="bottomRight" state="frozen"/>
      <selection activeCell="T160" sqref="T160"/>
      <selection pane="topRight" activeCell="T160" sqref="T160"/>
      <selection pane="bottomLeft" activeCell="T160" sqref="T160"/>
      <selection pane="bottomRight" activeCell="F44" sqref="F44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7" t="s">
        <v>1</v>
      </c>
      <c r="AH1" s="337"/>
      <c r="AI1" s="337"/>
      <c r="AL1" s="2"/>
    </row>
    <row r="2" spans="1:88" ht="20.25" hidden="1" x14ac:dyDescent="0.25">
      <c r="A2" s="3"/>
      <c r="B2" s="338" t="s">
        <v>2</v>
      </c>
      <c r="C2" s="4"/>
      <c r="D2" s="340" t="s">
        <v>3</v>
      </c>
      <c r="E2" s="4"/>
      <c r="F2" s="340" t="s">
        <v>4</v>
      </c>
      <c r="G2" s="4"/>
      <c r="H2" s="340" t="s">
        <v>5</v>
      </c>
      <c r="I2" s="5"/>
      <c r="J2" s="34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AG80</f>
        <v>2672.3274000000001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339"/>
      <c r="C3" s="16"/>
      <c r="D3" s="341"/>
      <c r="E3" s="16"/>
      <c r="F3" s="341"/>
      <c r="G3" s="16"/>
      <c r="H3" s="341"/>
      <c r="I3" s="17"/>
      <c r="J3" s="34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AG102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343" t="e">
        <f ca="1">"2080/"&amp;"10/"&amp;INT(MID(CELL("filename",D6),FIND("]",CELL("filename",D6))+1,200))</f>
        <v>#VALUE!</v>
      </c>
      <c r="C4" s="343"/>
      <c r="D4" s="343"/>
      <c r="E4" s="344" t="e">
        <f ca="1">"2080/"&amp;"10/"&amp;INT(MID(CELL("filename",G6),FIND("]",CELL("filename",G6))+1,200))</f>
        <v>#VALUE!</v>
      </c>
      <c r="F4" s="344"/>
      <c r="G4" s="344"/>
      <c r="H4" s="344" t="e">
        <f ca="1">TEXT(E4,"dddd")</f>
        <v>#VALUE!</v>
      </c>
      <c r="I4" s="344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AG106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C118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B118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3268.2374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B126</f>
        <v>252</v>
      </c>
      <c r="C7" s="35">
        <f t="shared" si="1"/>
        <v>252</v>
      </c>
      <c r="D7" s="35">
        <f t="shared" si="1"/>
        <v>252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253</v>
      </c>
      <c r="Q7" s="35">
        <f t="shared" si="1"/>
        <v>254</v>
      </c>
      <c r="R7" s="35">
        <f t="shared" si="1"/>
        <v>255</v>
      </c>
      <c r="S7" s="35">
        <f t="shared" si="1"/>
        <v>256</v>
      </c>
      <c r="T7" s="35">
        <f t="shared" si="1"/>
        <v>257</v>
      </c>
      <c r="U7" s="35">
        <f t="shared" si="1"/>
        <v>258</v>
      </c>
      <c r="V7" s="35">
        <f t="shared" si="1"/>
        <v>259</v>
      </c>
      <c r="W7" s="35">
        <f t="shared" si="1"/>
        <v>260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 t="shared" si="1"/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345" t="s">
        <v>14</v>
      </c>
      <c r="C8" s="346"/>
      <c r="D8" s="346"/>
      <c r="E8" s="346"/>
      <c r="F8" s="346"/>
      <c r="G8" s="346"/>
      <c r="H8" s="346"/>
      <c r="I8" s="346"/>
      <c r="J8" s="346"/>
      <c r="K8" s="346"/>
      <c r="L8" s="347"/>
      <c r="M8" s="348" t="s">
        <v>15</v>
      </c>
      <c r="N8" s="349"/>
      <c r="O8" s="349"/>
      <c r="P8" s="349"/>
      <c r="Q8" s="349"/>
      <c r="R8" s="350"/>
      <c r="S8" s="348" t="s">
        <v>16</v>
      </c>
      <c r="T8" s="349"/>
      <c r="U8" s="349"/>
      <c r="V8" s="349"/>
      <c r="W8" s="349"/>
      <c r="X8" s="349"/>
      <c r="Y8" s="349"/>
      <c r="Z8" s="349"/>
      <c r="AA8" s="350"/>
      <c r="AB8" s="348" t="s">
        <v>17</v>
      </c>
      <c r="AC8" s="349"/>
      <c r="AD8" s="349"/>
      <c r="AE8" s="349"/>
      <c r="AF8" s="350"/>
      <c r="AG8" s="39"/>
      <c r="AH8" s="353"/>
      <c r="AI8" s="353"/>
      <c r="AL8" s="28"/>
      <c r="AM8" s="24"/>
      <c r="AN8" s="24"/>
      <c r="AO8" s="24"/>
      <c r="AP8" s="24"/>
      <c r="AQ8" s="24"/>
      <c r="AR8" s="24"/>
      <c r="AS8" s="24"/>
      <c r="AT8" s="41" t="str">
        <f>"DAILY SYSTEM PEAK : "&amp;MAX(AM22:BJ22)&amp;" MW"</f>
        <v>DAILY SYSTEM PEAK : 259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355" t="s">
        <v>18</v>
      </c>
      <c r="B9" s="357">
        <v>0</v>
      </c>
      <c r="C9" s="357">
        <v>4.1666666666666664E-2</v>
      </c>
      <c r="D9" s="357">
        <v>8.3333333333333301E-2</v>
      </c>
      <c r="E9" s="357">
        <v>0.125</v>
      </c>
      <c r="F9" s="357">
        <v>0.16666666666666699</v>
      </c>
      <c r="G9" s="357">
        <v>0.20833333333333301</v>
      </c>
      <c r="H9" s="357">
        <v>0.22916666666666699</v>
      </c>
      <c r="I9" s="357">
        <v>0.25</v>
      </c>
      <c r="J9" s="357">
        <v>0.27083333333333298</v>
      </c>
      <c r="K9" s="357">
        <v>0.29166666666666702</v>
      </c>
      <c r="L9" s="357">
        <v>0.3125</v>
      </c>
      <c r="M9" s="351">
        <v>0.33333333333333298</v>
      </c>
      <c r="N9" s="351">
        <v>0.375</v>
      </c>
      <c r="O9" s="351">
        <v>0.41666666666666702</v>
      </c>
      <c r="P9" s="351">
        <v>0.45833333333333298</v>
      </c>
      <c r="Q9" s="351">
        <v>0.5</v>
      </c>
      <c r="R9" s="351">
        <v>0.54166666666666696</v>
      </c>
      <c r="S9" s="353">
        <v>0.58333333333333304</v>
      </c>
      <c r="T9" s="353">
        <v>0.625</v>
      </c>
      <c r="U9" s="353">
        <v>0.66666666666666696</v>
      </c>
      <c r="V9" s="353">
        <v>0.70833333333333304</v>
      </c>
      <c r="W9" s="353">
        <v>0.72916666666666696</v>
      </c>
      <c r="X9" s="353">
        <v>0.75</v>
      </c>
      <c r="Y9" s="353">
        <v>0.77083333333333304</v>
      </c>
      <c r="Z9" s="353">
        <v>0.79166666666666696</v>
      </c>
      <c r="AA9" s="353">
        <v>0.8125</v>
      </c>
      <c r="AB9" s="353">
        <v>0.83333333333333304</v>
      </c>
      <c r="AC9" s="353">
        <v>0.85416666666666696</v>
      </c>
      <c r="AD9" s="353">
        <v>0.875</v>
      </c>
      <c r="AE9" s="353">
        <v>0.91666666666666696</v>
      </c>
      <c r="AF9" s="353">
        <v>0.95833333333333304</v>
      </c>
      <c r="AG9" s="358" t="s">
        <v>1</v>
      </c>
      <c r="AH9" s="354"/>
      <c r="AI9" s="354"/>
      <c r="AL9" s="28"/>
      <c r="AM9" s="24"/>
      <c r="AN9" s="24"/>
      <c r="AO9" s="24"/>
      <c r="AP9" s="24"/>
      <c r="AQ9" s="24"/>
      <c r="AR9" s="24"/>
      <c r="AS9" s="24"/>
      <c r="AT9" s="41" t="str">
        <f>"DAILY NATIONAL PEAK : "&amp;MAX(AM25:BJ25)&amp;" MW"</f>
        <v>DAILY NATIONAL PEAK : 259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356"/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2"/>
      <c r="N10" s="352"/>
      <c r="O10" s="352"/>
      <c r="P10" s="352"/>
      <c r="Q10" s="352"/>
      <c r="R10" s="352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9"/>
      <c r="AH10" s="40" t="s">
        <v>19</v>
      </c>
      <c r="AI10" s="40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175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59">
        <v>86</v>
      </c>
      <c r="AH11" s="45">
        <f t="shared" ref="AH11:AH81" si="2">MAX(B11:AF11)</f>
        <v>0</v>
      </c>
      <c r="AI11" s="46">
        <f t="shared" ref="AI11:AI81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176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59">
        <v>82</v>
      </c>
      <c r="AH12" s="45">
        <f t="shared" si="2"/>
        <v>0</v>
      </c>
      <c r="AI12" s="46">
        <f t="shared" si="3"/>
        <v>0</v>
      </c>
      <c r="AK12" s="47"/>
      <c r="AL12" s="48" t="str">
        <f ca="1">MID(CELL("filename",C7),FIND("]",CELL("filename",C7))+1,600)</f>
        <v>Sample</v>
      </c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177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59">
        <v>78</v>
      </c>
      <c r="AH13" s="45">
        <f t="shared" si="2"/>
        <v>0</v>
      </c>
      <c r="AI13" s="46">
        <f t="shared" si="3"/>
        <v>0</v>
      </c>
      <c r="AK13" s="47"/>
      <c r="AL13" s="48" t="e">
        <f ca="1">"Daily Load Curve(Excluding of Export) of Nepal ("&amp;A4&amp;" "&amp;B4&amp;")"</f>
        <v>#VALUE!</v>
      </c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178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59">
        <v>77</v>
      </c>
      <c r="AH14" s="45">
        <f t="shared" si="2"/>
        <v>0</v>
      </c>
      <c r="AI14" s="46">
        <f t="shared" si="3"/>
        <v>0</v>
      </c>
      <c r="AK14" s="47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179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59">
        <v>73</v>
      </c>
      <c r="AH15" s="45">
        <f t="shared" si="2"/>
        <v>0</v>
      </c>
      <c r="AI15" s="46">
        <f t="shared" si="3"/>
        <v>0</v>
      </c>
      <c r="AK15" s="47"/>
      <c r="AL15" s="50" t="s">
        <v>21</v>
      </c>
      <c r="AM15" s="51">
        <v>0</v>
      </c>
      <c r="AN15" s="52">
        <v>4.1666666666666699E-2</v>
      </c>
      <c r="AO15" s="53">
        <v>8.3333333333333301E-2</v>
      </c>
      <c r="AP15" s="53">
        <v>0.125</v>
      </c>
      <c r="AQ15" s="53">
        <v>0.16666666666666699</v>
      </c>
      <c r="AR15" s="53">
        <v>0.20833333333333301</v>
      </c>
      <c r="AS15" s="53">
        <v>0.25</v>
      </c>
      <c r="AT15" s="53">
        <v>0.29166666666666702</v>
      </c>
      <c r="AU15" s="54">
        <v>0.33333333333333298</v>
      </c>
      <c r="AV15" s="54">
        <v>0.375</v>
      </c>
      <c r="AW15" s="54">
        <v>0.41666666666666702</v>
      </c>
      <c r="AX15" s="54">
        <v>0.45833333333333298</v>
      </c>
      <c r="AY15" s="54">
        <v>0.5</v>
      </c>
      <c r="AZ15" s="54">
        <v>0.54166666666666596</v>
      </c>
      <c r="BA15" s="54">
        <v>0.58333333333333304</v>
      </c>
      <c r="BB15" s="54">
        <v>0.625</v>
      </c>
      <c r="BC15" s="54">
        <v>0.66666666666666596</v>
      </c>
      <c r="BD15" s="54">
        <v>0.70833333333333304</v>
      </c>
      <c r="BE15" s="54">
        <v>0.75</v>
      </c>
      <c r="BF15" s="54">
        <v>0.79166666666666596</v>
      </c>
      <c r="BG15" s="54">
        <v>0.83333333333333304</v>
      </c>
      <c r="BH15" s="54">
        <v>0.875</v>
      </c>
      <c r="BI15" s="54">
        <v>0.91666666666666596</v>
      </c>
      <c r="BJ15" s="54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180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59">
        <v>71</v>
      </c>
      <c r="AH16" s="45">
        <f t="shared" si="2"/>
        <v>0</v>
      </c>
      <c r="AI16" s="46">
        <f t="shared" si="3"/>
        <v>0</v>
      </c>
      <c r="AK16" s="47"/>
      <c r="AL16" s="50" t="s">
        <v>7</v>
      </c>
      <c r="AM16" s="55">
        <f t="shared" ref="AM16:AR16" si="4">B80</f>
        <v>250</v>
      </c>
      <c r="AN16" s="55">
        <f t="shared" si="4"/>
        <v>250</v>
      </c>
      <c r="AO16" s="55">
        <f t="shared" si="4"/>
        <v>250</v>
      </c>
      <c r="AP16" s="55">
        <f t="shared" si="4"/>
        <v>250</v>
      </c>
      <c r="AQ16" s="55">
        <f t="shared" si="4"/>
        <v>250</v>
      </c>
      <c r="AR16" s="55">
        <f t="shared" si="4"/>
        <v>250</v>
      </c>
      <c r="AS16" s="55">
        <f>I80</f>
        <v>250</v>
      </c>
      <c r="AT16" s="55">
        <f>K80</f>
        <v>250</v>
      </c>
      <c r="AU16" s="55">
        <f t="shared" ref="AU16:BD16" si="5">M80</f>
        <v>250</v>
      </c>
      <c r="AV16" s="55">
        <f t="shared" si="5"/>
        <v>250</v>
      </c>
      <c r="AW16" s="55">
        <f t="shared" si="5"/>
        <v>250</v>
      </c>
      <c r="AX16" s="55">
        <f t="shared" si="5"/>
        <v>251</v>
      </c>
      <c r="AY16" s="55">
        <f t="shared" si="5"/>
        <v>252</v>
      </c>
      <c r="AZ16" s="55">
        <f t="shared" si="5"/>
        <v>253</v>
      </c>
      <c r="BA16" s="55">
        <f t="shared" si="5"/>
        <v>254</v>
      </c>
      <c r="BB16" s="55">
        <f t="shared" si="5"/>
        <v>255</v>
      </c>
      <c r="BC16" s="55">
        <f t="shared" si="5"/>
        <v>256</v>
      </c>
      <c r="BD16" s="55">
        <f t="shared" si="5"/>
        <v>257</v>
      </c>
      <c r="BE16" s="56">
        <f>X80</f>
        <v>250</v>
      </c>
      <c r="BF16" s="56">
        <f>Z80</f>
        <v>250</v>
      </c>
      <c r="BG16" s="56">
        <f>AB80</f>
        <v>250</v>
      </c>
      <c r="BH16" s="56">
        <f>AD80</f>
        <v>250</v>
      </c>
      <c r="BI16" s="56">
        <f>AE80</f>
        <v>250</v>
      </c>
      <c r="BJ16" s="56">
        <f>AF80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182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59">
        <v>54</v>
      </c>
      <c r="AH17" s="45">
        <f t="shared" si="2"/>
        <v>0</v>
      </c>
      <c r="AI17" s="46">
        <f t="shared" si="3"/>
        <v>0</v>
      </c>
      <c r="AK17" s="47"/>
      <c r="AL17" s="50" t="s">
        <v>22</v>
      </c>
      <c r="AM17" s="55">
        <f t="shared" ref="AM17:AR17" si="6">B88</f>
        <v>0</v>
      </c>
      <c r="AN17" s="55">
        <f t="shared" si="6"/>
        <v>0</v>
      </c>
      <c r="AO17" s="55">
        <f t="shared" si="6"/>
        <v>0</v>
      </c>
      <c r="AP17" s="55">
        <f t="shared" si="6"/>
        <v>0</v>
      </c>
      <c r="AQ17" s="55">
        <f t="shared" si="6"/>
        <v>0</v>
      </c>
      <c r="AR17" s="55">
        <f t="shared" si="6"/>
        <v>0</v>
      </c>
      <c r="AS17" s="55">
        <f>I88</f>
        <v>0</v>
      </c>
      <c r="AT17" s="55">
        <f>K88</f>
        <v>0</v>
      </c>
      <c r="AU17" s="55">
        <f t="shared" ref="AU17:BD17" si="7">M88</f>
        <v>0</v>
      </c>
      <c r="AV17" s="55">
        <f t="shared" si="7"/>
        <v>0</v>
      </c>
      <c r="AW17" s="55">
        <f t="shared" si="7"/>
        <v>0</v>
      </c>
      <c r="AX17" s="55">
        <f t="shared" si="7"/>
        <v>0</v>
      </c>
      <c r="AY17" s="55">
        <f t="shared" si="7"/>
        <v>0</v>
      </c>
      <c r="AZ17" s="55">
        <f t="shared" si="7"/>
        <v>0</v>
      </c>
      <c r="BA17" s="55">
        <f t="shared" si="7"/>
        <v>0</v>
      </c>
      <c r="BB17" s="55">
        <f t="shared" si="7"/>
        <v>0</v>
      </c>
      <c r="BC17" s="55">
        <f t="shared" si="7"/>
        <v>0</v>
      </c>
      <c r="BD17" s="55">
        <f t="shared" si="7"/>
        <v>0</v>
      </c>
      <c r="BE17" s="56">
        <f>X88</f>
        <v>0</v>
      </c>
      <c r="BF17" s="56">
        <f>Z88</f>
        <v>0</v>
      </c>
      <c r="BG17" s="56">
        <f>AB88</f>
        <v>0</v>
      </c>
      <c r="BH17" s="56">
        <f>AD88</f>
        <v>0</v>
      </c>
      <c r="BI17" s="56">
        <f>AE88</f>
        <v>0</v>
      </c>
      <c r="BJ17" s="56">
        <f>AF88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183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59">
        <v>52.465000000000003</v>
      </c>
      <c r="AH18" s="45">
        <f t="shared" si="2"/>
        <v>0</v>
      </c>
      <c r="AI18" s="46">
        <f t="shared" si="3"/>
        <v>0</v>
      </c>
      <c r="AK18" s="47"/>
      <c r="AL18" s="50" t="s">
        <v>23</v>
      </c>
      <c r="AM18" s="55">
        <f t="shared" ref="AM18:AR18" si="8">B102</f>
        <v>2</v>
      </c>
      <c r="AN18" s="55">
        <f t="shared" si="8"/>
        <v>2</v>
      </c>
      <c r="AO18" s="55">
        <f t="shared" si="8"/>
        <v>2</v>
      </c>
      <c r="AP18" s="55">
        <f t="shared" si="8"/>
        <v>2</v>
      </c>
      <c r="AQ18" s="55">
        <f t="shared" si="8"/>
        <v>2</v>
      </c>
      <c r="AR18" s="55">
        <f t="shared" si="8"/>
        <v>2</v>
      </c>
      <c r="AS18" s="55">
        <f>I102</f>
        <v>2</v>
      </c>
      <c r="AT18" s="55">
        <f>K102</f>
        <v>2</v>
      </c>
      <c r="AU18" s="55">
        <f t="shared" ref="AU18:BD18" si="9">M102</f>
        <v>2</v>
      </c>
      <c r="AV18" s="55">
        <f t="shared" si="9"/>
        <v>2</v>
      </c>
      <c r="AW18" s="55">
        <f t="shared" si="9"/>
        <v>2</v>
      </c>
      <c r="AX18" s="55">
        <f t="shared" si="9"/>
        <v>2</v>
      </c>
      <c r="AY18" s="55">
        <f t="shared" si="9"/>
        <v>2</v>
      </c>
      <c r="AZ18" s="55">
        <f t="shared" si="9"/>
        <v>2</v>
      </c>
      <c r="BA18" s="55">
        <f t="shared" si="9"/>
        <v>2</v>
      </c>
      <c r="BB18" s="55">
        <f t="shared" si="9"/>
        <v>2</v>
      </c>
      <c r="BC18" s="55">
        <f t="shared" si="9"/>
        <v>2</v>
      </c>
      <c r="BD18" s="55">
        <f t="shared" si="9"/>
        <v>2</v>
      </c>
      <c r="BE18" s="56">
        <f>X102</f>
        <v>2</v>
      </c>
      <c r="BF18" s="56">
        <f>Z102</f>
        <v>2</v>
      </c>
      <c r="BG18" s="56">
        <f>AB102</f>
        <v>2</v>
      </c>
      <c r="BH18" s="56">
        <f>AD102</f>
        <v>2</v>
      </c>
      <c r="BI18" s="56">
        <f>AE102</f>
        <v>2</v>
      </c>
      <c r="BJ18" s="56">
        <f>AF102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184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59">
        <v>52.4</v>
      </c>
      <c r="AH19" s="45">
        <f t="shared" si="2"/>
        <v>0</v>
      </c>
      <c r="AI19" s="46">
        <f t="shared" si="3"/>
        <v>0</v>
      </c>
      <c r="AK19" s="47"/>
      <c r="AL19" s="50" t="s">
        <v>24</v>
      </c>
      <c r="AM19" s="55">
        <f t="shared" ref="AM19:AR19" si="10">B118</f>
        <v>0</v>
      </c>
      <c r="AN19" s="55">
        <f t="shared" si="10"/>
        <v>0</v>
      </c>
      <c r="AO19" s="55">
        <f t="shared" si="10"/>
        <v>0</v>
      </c>
      <c r="AP19" s="55">
        <f t="shared" si="10"/>
        <v>0</v>
      </c>
      <c r="AQ19" s="55">
        <f t="shared" si="10"/>
        <v>0</v>
      </c>
      <c r="AR19" s="55">
        <f t="shared" si="10"/>
        <v>0</v>
      </c>
      <c r="AS19" s="55">
        <f>I118</f>
        <v>0</v>
      </c>
      <c r="AT19" s="55">
        <f>K118</f>
        <v>0</v>
      </c>
      <c r="AU19" s="55">
        <f t="shared" ref="AU19:BD19" si="11">M118</f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6">
        <f>X118</f>
        <v>0</v>
      </c>
      <c r="BF19" s="56">
        <f>Z118</f>
        <v>0</v>
      </c>
      <c r="BG19" s="56">
        <f>AB118</f>
        <v>0</v>
      </c>
      <c r="BH19" s="56">
        <f>AD118</f>
        <v>0</v>
      </c>
      <c r="BI19" s="56">
        <f>AE118</f>
        <v>0</v>
      </c>
      <c r="BJ19" s="56">
        <f>AF118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185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59">
        <v>50</v>
      </c>
      <c r="AH20" s="45">
        <f t="shared" si="2"/>
        <v>0</v>
      </c>
      <c r="AI20" s="46">
        <f t="shared" si="3"/>
        <v>0</v>
      </c>
      <c r="AK20" s="47"/>
      <c r="AL20" s="50" t="s">
        <v>25</v>
      </c>
      <c r="AM20" s="55">
        <f t="shared" ref="AM20:AR20" si="12">B106</f>
        <v>0</v>
      </c>
      <c r="AN20" s="55">
        <f t="shared" si="12"/>
        <v>0</v>
      </c>
      <c r="AO20" s="55">
        <f t="shared" si="12"/>
        <v>0</v>
      </c>
      <c r="AP20" s="55">
        <f t="shared" si="12"/>
        <v>0</v>
      </c>
      <c r="AQ20" s="55">
        <f t="shared" si="12"/>
        <v>0</v>
      </c>
      <c r="AR20" s="55">
        <f t="shared" si="12"/>
        <v>0</v>
      </c>
      <c r="AS20" s="55">
        <f>I106</f>
        <v>0</v>
      </c>
      <c r="AT20" s="55">
        <f>K106</f>
        <v>0</v>
      </c>
      <c r="AU20" s="55">
        <f t="shared" ref="AU20:BD20" si="13">M106</f>
        <v>0</v>
      </c>
      <c r="AV20" s="55">
        <f t="shared" si="13"/>
        <v>0</v>
      </c>
      <c r="AW20" s="55">
        <f t="shared" si="13"/>
        <v>0</v>
      </c>
      <c r="AX20" s="55">
        <f t="shared" si="13"/>
        <v>0</v>
      </c>
      <c r="AY20" s="55">
        <f t="shared" si="13"/>
        <v>0</v>
      </c>
      <c r="AZ20" s="55">
        <f t="shared" si="13"/>
        <v>0</v>
      </c>
      <c r="BA20" s="55">
        <f t="shared" si="13"/>
        <v>0</v>
      </c>
      <c r="BB20" s="55">
        <f t="shared" si="13"/>
        <v>0</v>
      </c>
      <c r="BC20" s="55">
        <f t="shared" si="13"/>
        <v>0</v>
      </c>
      <c r="BD20" s="55">
        <f t="shared" si="13"/>
        <v>0</v>
      </c>
      <c r="BE20" s="56">
        <f>X106</f>
        <v>0</v>
      </c>
      <c r="BF20" s="56">
        <f>Z106</f>
        <v>0</v>
      </c>
      <c r="BG20" s="56">
        <f>AB106</f>
        <v>0</v>
      </c>
      <c r="BH20" s="56">
        <f>AD106</f>
        <v>0</v>
      </c>
      <c r="BI20" s="56">
        <f>AE106</f>
        <v>0</v>
      </c>
      <c r="BJ20" s="56">
        <f>AF106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186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59">
        <v>50</v>
      </c>
      <c r="AH21" s="45">
        <f t="shared" si="2"/>
        <v>0</v>
      </c>
      <c r="AI21" s="46">
        <f t="shared" si="3"/>
        <v>0</v>
      </c>
      <c r="AK21" s="47"/>
      <c r="AL21" s="50" t="s">
        <v>26</v>
      </c>
      <c r="AM21" s="55">
        <f t="shared" ref="AM21:AR21" si="14">B124</f>
        <v>0</v>
      </c>
      <c r="AN21" s="55">
        <f t="shared" si="14"/>
        <v>0</v>
      </c>
      <c r="AO21" s="55">
        <f t="shared" si="14"/>
        <v>0</v>
      </c>
      <c r="AP21" s="55">
        <f t="shared" si="14"/>
        <v>0</v>
      </c>
      <c r="AQ21" s="55">
        <f t="shared" si="14"/>
        <v>0</v>
      </c>
      <c r="AR21" s="55">
        <f t="shared" si="14"/>
        <v>0</v>
      </c>
      <c r="AS21" s="55">
        <f>I124</f>
        <v>0</v>
      </c>
      <c r="AT21" s="55">
        <f>K124</f>
        <v>0</v>
      </c>
      <c r="AU21" s="55">
        <f t="shared" ref="AU21:BD21" si="15">M124</f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6">
        <f>X124</f>
        <v>0</v>
      </c>
      <c r="BF21" s="56">
        <f>Z124</f>
        <v>0</v>
      </c>
      <c r="BG21" s="56">
        <f>AB124</f>
        <v>0</v>
      </c>
      <c r="BH21" s="56">
        <f>AD124</f>
        <v>0</v>
      </c>
      <c r="BI21" s="56">
        <f>AE124</f>
        <v>0</v>
      </c>
      <c r="BJ21" s="56">
        <f>AF124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187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59">
        <v>48.5</v>
      </c>
      <c r="AH22" s="45">
        <f t="shared" si="2"/>
        <v>0</v>
      </c>
      <c r="AI22" s="46">
        <f t="shared" si="3"/>
        <v>0</v>
      </c>
      <c r="AK22" s="47"/>
      <c r="AL22" s="57" t="s">
        <v>27</v>
      </c>
      <c r="AM22" s="58">
        <f t="shared" ref="AM22:BJ22" si="16">SUM(AM16:AM21)</f>
        <v>252</v>
      </c>
      <c r="AN22" s="58">
        <f t="shared" si="16"/>
        <v>252</v>
      </c>
      <c r="AO22" s="58">
        <f t="shared" si="16"/>
        <v>252</v>
      </c>
      <c r="AP22" s="58">
        <f t="shared" si="16"/>
        <v>252</v>
      </c>
      <c r="AQ22" s="58">
        <f t="shared" si="16"/>
        <v>252</v>
      </c>
      <c r="AR22" s="58">
        <f t="shared" si="16"/>
        <v>252</v>
      </c>
      <c r="AS22" s="58">
        <f t="shared" si="16"/>
        <v>252</v>
      </c>
      <c r="AT22" s="58">
        <f t="shared" si="16"/>
        <v>252</v>
      </c>
      <c r="AU22" s="58">
        <f t="shared" si="16"/>
        <v>252</v>
      </c>
      <c r="AV22" s="58">
        <f t="shared" si="16"/>
        <v>252</v>
      </c>
      <c r="AW22" s="58">
        <f t="shared" si="16"/>
        <v>252</v>
      </c>
      <c r="AX22" s="58">
        <f t="shared" si="16"/>
        <v>253</v>
      </c>
      <c r="AY22" s="58">
        <f t="shared" si="16"/>
        <v>254</v>
      </c>
      <c r="AZ22" s="58">
        <f t="shared" si="16"/>
        <v>255</v>
      </c>
      <c r="BA22" s="58">
        <f t="shared" si="16"/>
        <v>256</v>
      </c>
      <c r="BB22" s="58">
        <f t="shared" si="16"/>
        <v>257</v>
      </c>
      <c r="BC22" s="58">
        <f t="shared" si="16"/>
        <v>258</v>
      </c>
      <c r="BD22" s="58">
        <f t="shared" si="16"/>
        <v>259</v>
      </c>
      <c r="BE22" s="58">
        <f t="shared" si="16"/>
        <v>252</v>
      </c>
      <c r="BF22" s="58">
        <f t="shared" si="16"/>
        <v>252</v>
      </c>
      <c r="BG22" s="58">
        <f t="shared" si="16"/>
        <v>252</v>
      </c>
      <c r="BH22" s="58">
        <f t="shared" si="16"/>
        <v>252</v>
      </c>
      <c r="BI22" s="58">
        <f t="shared" si="16"/>
        <v>252</v>
      </c>
      <c r="BJ22" s="58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188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59">
        <v>45</v>
      </c>
      <c r="AH23" s="45">
        <f t="shared" si="2"/>
        <v>0</v>
      </c>
      <c r="AI23" s="46">
        <f t="shared" si="3"/>
        <v>0</v>
      </c>
      <c r="AK23" s="47"/>
      <c r="AL23" s="57" t="s">
        <v>28</v>
      </c>
      <c r="AM23" s="58">
        <f t="shared" ref="AM23:AR23" si="17">B133*-1</f>
        <v>0</v>
      </c>
      <c r="AN23" s="58">
        <f t="shared" si="17"/>
        <v>0</v>
      </c>
      <c r="AO23" s="58">
        <f t="shared" si="17"/>
        <v>0</v>
      </c>
      <c r="AP23" s="58">
        <f t="shared" si="17"/>
        <v>0</v>
      </c>
      <c r="AQ23" s="58">
        <f t="shared" si="17"/>
        <v>0</v>
      </c>
      <c r="AR23" s="58">
        <f t="shared" si="17"/>
        <v>0</v>
      </c>
      <c r="AS23" s="58">
        <f>I133*-1</f>
        <v>0</v>
      </c>
      <c r="AT23" s="58">
        <f>K133*-1</f>
        <v>0</v>
      </c>
      <c r="AU23" s="58">
        <f t="shared" ref="AU23:BD23" si="18">M133*-1</f>
        <v>0</v>
      </c>
      <c r="AV23" s="58">
        <f t="shared" si="18"/>
        <v>0</v>
      </c>
      <c r="AW23" s="58">
        <f t="shared" si="18"/>
        <v>0</v>
      </c>
      <c r="AX23" s="58">
        <f t="shared" si="18"/>
        <v>0</v>
      </c>
      <c r="AY23" s="58">
        <f t="shared" si="18"/>
        <v>0</v>
      </c>
      <c r="AZ23" s="58">
        <f t="shared" si="18"/>
        <v>0</v>
      </c>
      <c r="BA23" s="58">
        <f t="shared" si="18"/>
        <v>0</v>
      </c>
      <c r="BB23" s="58">
        <f t="shared" si="18"/>
        <v>0</v>
      </c>
      <c r="BC23" s="58">
        <f t="shared" si="18"/>
        <v>0</v>
      </c>
      <c r="BD23" s="58">
        <f t="shared" si="18"/>
        <v>0</v>
      </c>
      <c r="BE23" s="58">
        <f>X133*-1</f>
        <v>0</v>
      </c>
      <c r="BF23" s="58">
        <f>Z133*-1</f>
        <v>0</v>
      </c>
      <c r="BG23" s="58">
        <f>AB133*-1</f>
        <v>0</v>
      </c>
      <c r="BH23" s="58">
        <f>AD133*-1</f>
        <v>0</v>
      </c>
      <c r="BI23" s="58">
        <f>AE133*-1</f>
        <v>0</v>
      </c>
      <c r="BJ23" s="58">
        <f>AF133*-1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189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59">
        <v>44</v>
      </c>
      <c r="AH24" s="45">
        <f t="shared" si="2"/>
        <v>0</v>
      </c>
      <c r="AI24" s="46">
        <f t="shared" si="3"/>
        <v>0</v>
      </c>
      <c r="AK24" s="47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190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59">
        <v>42</v>
      </c>
      <c r="AH25" s="45">
        <f t="shared" si="2"/>
        <v>0</v>
      </c>
      <c r="AI25" s="46">
        <f t="shared" si="3"/>
        <v>0</v>
      </c>
      <c r="AK25" s="47"/>
      <c r="AL25" s="57" t="s">
        <v>29</v>
      </c>
      <c r="AM25" s="58">
        <f t="shared" ref="AM25:BJ25" si="19">AM22+AM23</f>
        <v>252</v>
      </c>
      <c r="AN25" s="58">
        <f t="shared" si="19"/>
        <v>252</v>
      </c>
      <c r="AO25" s="58">
        <f t="shared" si="19"/>
        <v>252</v>
      </c>
      <c r="AP25" s="58">
        <f t="shared" si="19"/>
        <v>252</v>
      </c>
      <c r="AQ25" s="58">
        <f t="shared" si="19"/>
        <v>252</v>
      </c>
      <c r="AR25" s="58">
        <f t="shared" si="19"/>
        <v>252</v>
      </c>
      <c r="AS25" s="58">
        <f t="shared" si="19"/>
        <v>252</v>
      </c>
      <c r="AT25" s="58">
        <f t="shared" si="19"/>
        <v>252</v>
      </c>
      <c r="AU25" s="58">
        <f t="shared" si="19"/>
        <v>252</v>
      </c>
      <c r="AV25" s="58">
        <f t="shared" si="19"/>
        <v>252</v>
      </c>
      <c r="AW25" s="58">
        <f t="shared" si="19"/>
        <v>252</v>
      </c>
      <c r="AX25" s="58">
        <f t="shared" si="19"/>
        <v>253</v>
      </c>
      <c r="AY25" s="58">
        <f t="shared" si="19"/>
        <v>254</v>
      </c>
      <c r="AZ25" s="58">
        <f t="shared" si="19"/>
        <v>255</v>
      </c>
      <c r="BA25" s="58">
        <f t="shared" si="19"/>
        <v>256</v>
      </c>
      <c r="BB25" s="58">
        <f t="shared" si="19"/>
        <v>257</v>
      </c>
      <c r="BC25" s="58">
        <f t="shared" si="19"/>
        <v>258</v>
      </c>
      <c r="BD25" s="58">
        <f t="shared" si="19"/>
        <v>259</v>
      </c>
      <c r="BE25" s="58">
        <f t="shared" si="19"/>
        <v>252</v>
      </c>
      <c r="BF25" s="58">
        <f t="shared" si="19"/>
        <v>252</v>
      </c>
      <c r="BG25" s="58">
        <f t="shared" si="19"/>
        <v>252</v>
      </c>
      <c r="BH25" s="58">
        <f t="shared" si="19"/>
        <v>252</v>
      </c>
      <c r="BI25" s="58">
        <f t="shared" si="19"/>
        <v>252</v>
      </c>
      <c r="BJ25" s="58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191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59">
        <v>40</v>
      </c>
      <c r="AH26" s="45">
        <f t="shared" si="2"/>
        <v>0</v>
      </c>
      <c r="AI26" s="46">
        <f t="shared" si="3"/>
        <v>0</v>
      </c>
      <c r="AK26" s="47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192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59">
        <v>38.46</v>
      </c>
      <c r="AH27" s="45">
        <f t="shared" si="2"/>
        <v>0</v>
      </c>
      <c r="AI27" s="46">
        <f t="shared" si="3"/>
        <v>0</v>
      </c>
      <c r="AK27" s="47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193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59">
        <v>38</v>
      </c>
      <c r="AH28" s="45">
        <f t="shared" si="2"/>
        <v>0</v>
      </c>
      <c r="AI28" s="46">
        <f t="shared" si="3"/>
        <v>0</v>
      </c>
      <c r="AK28" s="47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194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59">
        <v>36</v>
      </c>
      <c r="AH29" s="45">
        <f t="shared" si="2"/>
        <v>0</v>
      </c>
      <c r="AI29" s="46">
        <f t="shared" si="3"/>
        <v>0</v>
      </c>
      <c r="AK29" s="47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195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59">
        <v>35.5</v>
      </c>
      <c r="AH30" s="45">
        <f t="shared" si="2"/>
        <v>0</v>
      </c>
      <c r="AI30" s="46">
        <f t="shared" si="3"/>
        <v>0</v>
      </c>
      <c r="AK30" s="47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196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59">
        <v>32</v>
      </c>
      <c r="AH31" s="45">
        <f t="shared" si="2"/>
        <v>0</v>
      </c>
      <c r="AI31" s="46">
        <f t="shared" si="3"/>
        <v>0</v>
      </c>
      <c r="AK31" s="47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197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59">
        <v>30</v>
      </c>
      <c r="AH32" s="45">
        <f t="shared" si="2"/>
        <v>0</v>
      </c>
      <c r="AI32" s="46">
        <f t="shared" si="3"/>
        <v>0</v>
      </c>
      <c r="AK32" s="47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198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9">
        <v>29.04</v>
      </c>
      <c r="AH33" s="45">
        <f t="shared" si="2"/>
        <v>0</v>
      </c>
      <c r="AI33" s="46">
        <f t="shared" si="3"/>
        <v>0</v>
      </c>
      <c r="AK33" s="47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199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9">
        <v>28.1</v>
      </c>
      <c r="AH34" s="45">
        <f t="shared" si="2"/>
        <v>0</v>
      </c>
      <c r="AI34" s="46">
        <f t="shared" si="3"/>
        <v>0</v>
      </c>
      <c r="AK34" s="47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200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9">
        <v>27</v>
      </c>
      <c r="AH35" s="45">
        <f t="shared" si="2"/>
        <v>0</v>
      </c>
      <c r="AI35" s="46">
        <f t="shared" si="3"/>
        <v>0</v>
      </c>
      <c r="AK35" s="47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201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59">
        <v>25</v>
      </c>
      <c r="AH36" s="45">
        <f t="shared" si="2"/>
        <v>0</v>
      </c>
      <c r="AI36" s="46">
        <f t="shared" si="3"/>
        <v>0</v>
      </c>
      <c r="AK36" s="47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202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59">
        <v>25</v>
      </c>
      <c r="AH37" s="45">
        <f t="shared" si="2"/>
        <v>0</v>
      </c>
      <c r="AI37" s="46">
        <f t="shared" si="3"/>
        <v>0</v>
      </c>
      <c r="AK37" s="47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203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59">
        <v>25</v>
      </c>
      <c r="AH38" s="45">
        <f t="shared" si="2"/>
        <v>0</v>
      </c>
      <c r="AI38" s="46">
        <f t="shared" si="3"/>
        <v>0</v>
      </c>
      <c r="AK38" s="47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204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59">
        <v>25</v>
      </c>
      <c r="AH39" s="45">
        <f t="shared" si="2"/>
        <v>0</v>
      </c>
      <c r="AI39" s="46">
        <f t="shared" si="3"/>
        <v>0</v>
      </c>
      <c r="AK39" s="47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205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59">
        <v>25</v>
      </c>
      <c r="AH40" s="45">
        <f t="shared" ref="AH40:AH49" si="20">MAX(B40:AF40)</f>
        <v>0</v>
      </c>
      <c r="AI40" s="46">
        <f t="shared" ref="AI40:AI49" si="21">MIN(B40:AF40)</f>
        <v>0</v>
      </c>
      <c r="AK40" s="47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206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59">
        <v>24</v>
      </c>
      <c r="AH41" s="45">
        <f t="shared" si="20"/>
        <v>0</v>
      </c>
      <c r="AI41" s="46">
        <f t="shared" si="21"/>
        <v>0</v>
      </c>
      <c r="AK41" s="47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207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59">
        <v>23.5</v>
      </c>
      <c r="AH42" s="45">
        <f t="shared" si="20"/>
        <v>0</v>
      </c>
      <c r="AI42" s="46">
        <f t="shared" si="21"/>
        <v>0</v>
      </c>
      <c r="AK42" s="47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208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59">
        <v>22.5</v>
      </c>
      <c r="AH43" s="45">
        <f t="shared" si="20"/>
        <v>0</v>
      </c>
      <c r="AI43" s="46">
        <f t="shared" si="21"/>
        <v>0</v>
      </c>
      <c r="AK43" s="47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209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59">
        <v>22.2</v>
      </c>
      <c r="AH44" s="45">
        <f t="shared" si="20"/>
        <v>0</v>
      </c>
      <c r="AI44" s="46">
        <f t="shared" si="21"/>
        <v>0</v>
      </c>
      <c r="AK44" s="47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210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59">
        <v>22.1</v>
      </c>
      <c r="AH45" s="45">
        <f t="shared" si="20"/>
        <v>0</v>
      </c>
      <c r="AI45" s="46">
        <f t="shared" si="21"/>
        <v>0</v>
      </c>
      <c r="AK45" s="47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211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59">
        <v>22</v>
      </c>
      <c r="AH46" s="45">
        <f t="shared" si="20"/>
        <v>0</v>
      </c>
      <c r="AI46" s="46">
        <f t="shared" si="21"/>
        <v>0</v>
      </c>
      <c r="AK46" s="47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212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59">
        <v>22</v>
      </c>
      <c r="AH47" s="45">
        <f t="shared" si="20"/>
        <v>0</v>
      </c>
      <c r="AI47" s="46">
        <f t="shared" si="21"/>
        <v>0</v>
      </c>
      <c r="AK47" s="47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213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59">
        <v>22</v>
      </c>
      <c r="AH48" s="45">
        <f t="shared" si="20"/>
        <v>0</v>
      </c>
      <c r="AI48" s="46">
        <f t="shared" si="21"/>
        <v>0</v>
      </c>
      <c r="AK48" s="47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214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59">
        <v>21.93</v>
      </c>
      <c r="AH49" s="45">
        <f t="shared" si="20"/>
        <v>0</v>
      </c>
      <c r="AI49" s="46">
        <f t="shared" si="21"/>
        <v>0</v>
      </c>
      <c r="AK49" s="47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215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59">
        <v>21.3</v>
      </c>
      <c r="AH50" s="45">
        <f t="shared" si="2"/>
        <v>0</v>
      </c>
      <c r="AI50" s="46">
        <f t="shared" si="3"/>
        <v>0</v>
      </c>
      <c r="AK50" s="47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216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59">
        <v>20</v>
      </c>
      <c r="AH51" s="45">
        <f t="shared" si="2"/>
        <v>0</v>
      </c>
      <c r="AI51" s="46">
        <f t="shared" si="3"/>
        <v>0</v>
      </c>
      <c r="AK51" s="47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217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59">
        <v>20</v>
      </c>
      <c r="AH52" s="45">
        <f t="shared" si="2"/>
        <v>0</v>
      </c>
      <c r="AI52" s="46">
        <f t="shared" si="3"/>
        <v>0</v>
      </c>
      <c r="AK52" s="47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218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9">
        <v>19.8</v>
      </c>
      <c r="AH53" s="45">
        <f t="shared" si="2"/>
        <v>0</v>
      </c>
      <c r="AI53" s="46">
        <f t="shared" si="3"/>
        <v>0</v>
      </c>
      <c r="AK53" s="47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219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59">
        <v>18</v>
      </c>
      <c r="AH54" s="45">
        <f t="shared" si="2"/>
        <v>0</v>
      </c>
      <c r="AI54" s="46">
        <f t="shared" si="3"/>
        <v>0</v>
      </c>
      <c r="AK54" s="47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220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59">
        <v>15.33</v>
      </c>
      <c r="AH55" s="45">
        <f t="shared" si="2"/>
        <v>0</v>
      </c>
      <c r="AI55" s="46">
        <f t="shared" si="3"/>
        <v>0</v>
      </c>
      <c r="AK55" s="47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221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59">
        <v>14.9</v>
      </c>
      <c r="AH56" s="45">
        <f t="shared" si="2"/>
        <v>0</v>
      </c>
      <c r="AI56" s="46">
        <f t="shared" si="3"/>
        <v>0</v>
      </c>
      <c r="AK56" s="47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222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59">
        <v>14.9</v>
      </c>
      <c r="AH57" s="45">
        <f t="shared" si="2"/>
        <v>0</v>
      </c>
      <c r="AI57" s="46">
        <f t="shared" si="3"/>
        <v>0</v>
      </c>
      <c r="AK57" s="47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x14ac:dyDescent="0.25">
      <c r="A58" s="42" t="s">
        <v>223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59">
        <v>14.3</v>
      </c>
      <c r="AH58" s="45">
        <f t="shared" si="2"/>
        <v>0</v>
      </c>
      <c r="AI58" s="46">
        <f t="shared" si="3"/>
        <v>0</v>
      </c>
      <c r="AK58" s="47"/>
      <c r="AL58" s="2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x14ac:dyDescent="0.25">
      <c r="A59" s="42" t="s">
        <v>224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59">
        <v>14</v>
      </c>
      <c r="AH59" s="45">
        <f t="shared" si="2"/>
        <v>0</v>
      </c>
      <c r="AI59" s="46">
        <f t="shared" si="3"/>
        <v>0</v>
      </c>
      <c r="AK59" s="47"/>
      <c r="AL59" s="2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x14ac:dyDescent="0.25">
      <c r="A60" s="42" t="s">
        <v>225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59">
        <v>13.6</v>
      </c>
      <c r="AH60" s="45">
        <f t="shared" si="2"/>
        <v>0</v>
      </c>
      <c r="AI60" s="46">
        <f t="shared" si="3"/>
        <v>0</v>
      </c>
      <c r="AK60" s="47"/>
      <c r="AL60" s="2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x14ac:dyDescent="0.25">
      <c r="A61" s="42" t="s">
        <v>226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59">
        <v>13.5</v>
      </c>
      <c r="AH61" s="45">
        <f t="shared" si="2"/>
        <v>0</v>
      </c>
      <c r="AI61" s="46">
        <f t="shared" si="3"/>
        <v>0</v>
      </c>
      <c r="AK61" s="47"/>
      <c r="AL61" s="2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x14ac:dyDescent="0.25">
      <c r="A62" s="42" t="s">
        <v>227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59">
        <v>13.04</v>
      </c>
      <c r="AH62" s="45">
        <f t="shared" si="2"/>
        <v>0</v>
      </c>
      <c r="AI62" s="46">
        <f t="shared" si="3"/>
        <v>0</v>
      </c>
      <c r="AK62" s="47"/>
      <c r="AL62" s="28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x14ac:dyDescent="0.25">
      <c r="A63" s="42" t="s">
        <v>228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59">
        <v>13</v>
      </c>
      <c r="AH63" s="45">
        <f t="shared" si="2"/>
        <v>0</v>
      </c>
      <c r="AI63" s="46">
        <f t="shared" si="3"/>
        <v>0</v>
      </c>
      <c r="AK63" s="47"/>
      <c r="AL63" s="28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x14ac:dyDescent="0.25">
      <c r="A64" s="42" t="s">
        <v>229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59">
        <v>12</v>
      </c>
      <c r="AH64" s="45">
        <f t="shared" si="2"/>
        <v>0</v>
      </c>
      <c r="AI64" s="46">
        <f t="shared" si="3"/>
        <v>0</v>
      </c>
      <c r="AK64" s="47"/>
      <c r="AL64" s="28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x14ac:dyDescent="0.25">
      <c r="A65" s="42" t="s">
        <v>230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59">
        <v>12</v>
      </c>
      <c r="AH65" s="45">
        <f t="shared" si="2"/>
        <v>0</v>
      </c>
      <c r="AI65" s="46">
        <f t="shared" si="3"/>
        <v>0</v>
      </c>
      <c r="AK65" s="47"/>
      <c r="AL65" s="28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x14ac:dyDescent="0.25">
      <c r="A66" s="42" t="s">
        <v>231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59">
        <v>12</v>
      </c>
      <c r="AH66" s="45">
        <f t="shared" si="2"/>
        <v>0</v>
      </c>
      <c r="AI66" s="46">
        <f t="shared" si="3"/>
        <v>0</v>
      </c>
      <c r="AK66" s="47"/>
      <c r="AL66" s="28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232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59">
        <v>12</v>
      </c>
      <c r="AH67" s="45">
        <f t="shared" si="2"/>
        <v>0</v>
      </c>
      <c r="AI67" s="46">
        <f t="shared" si="3"/>
        <v>0</v>
      </c>
      <c r="AK67" s="47"/>
      <c r="AL67" s="28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ht="14.25" customHeight="1" x14ac:dyDescent="0.25">
      <c r="A68" s="42" t="s">
        <v>233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59">
        <v>12</v>
      </c>
      <c r="AH68" s="45">
        <f t="shared" si="2"/>
        <v>0</v>
      </c>
      <c r="AI68" s="46">
        <f t="shared" si="3"/>
        <v>0</v>
      </c>
      <c r="AK68" s="47"/>
      <c r="AL68" s="28"/>
      <c r="AM68" s="24"/>
      <c r="AN68" s="24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ht="14.25" customHeight="1" x14ac:dyDescent="0.25">
      <c r="A69" s="42" t="s">
        <v>234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59">
        <v>11.88</v>
      </c>
      <c r="AH69" s="45">
        <f t="shared" si="2"/>
        <v>0</v>
      </c>
      <c r="AI69" s="46">
        <f t="shared" si="3"/>
        <v>0</v>
      </c>
      <c r="AK69" s="47"/>
      <c r="AL69" s="28"/>
      <c r="AM69" s="24"/>
      <c r="AN69" s="24"/>
      <c r="AO69" s="24"/>
      <c r="AP69" s="24"/>
      <c r="AQ69" s="15"/>
      <c r="AR69" s="21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ht="14.25" customHeight="1" x14ac:dyDescent="0.25">
      <c r="A70" s="42" t="s">
        <v>235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59">
        <v>11</v>
      </c>
      <c r="AH70" s="45">
        <f t="shared" si="2"/>
        <v>0</v>
      </c>
      <c r="AI70" s="46">
        <f t="shared" si="3"/>
        <v>0</v>
      </c>
      <c r="AK70" s="47"/>
      <c r="AL70" s="28"/>
      <c r="AM70" s="24"/>
      <c r="AN70" s="24"/>
      <c r="AO70" s="24"/>
      <c r="AP70" s="24"/>
      <c r="AQ70" s="15"/>
      <c r="AR70" s="21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</row>
    <row r="71" spans="1:88" ht="14.25" customHeight="1" x14ac:dyDescent="0.25">
      <c r="A71" s="42" t="s">
        <v>236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59">
        <v>11</v>
      </c>
      <c r="AH71" s="45">
        <f t="shared" si="2"/>
        <v>0</v>
      </c>
      <c r="AI71" s="46">
        <f t="shared" si="3"/>
        <v>0</v>
      </c>
      <c r="AK71" s="47"/>
      <c r="AL71" s="28"/>
      <c r="AM71" s="24"/>
      <c r="AN71" s="24"/>
      <c r="AO71" s="24"/>
      <c r="AP71" s="24"/>
      <c r="AQ71" s="15"/>
      <c r="AR71" s="21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</row>
    <row r="72" spans="1:88" ht="14.25" customHeight="1" x14ac:dyDescent="0.25">
      <c r="A72" s="42" t="s">
        <v>237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59">
        <v>10.7</v>
      </c>
      <c r="AH72" s="45">
        <f t="shared" si="2"/>
        <v>0</v>
      </c>
      <c r="AI72" s="46">
        <f t="shared" si="3"/>
        <v>0</v>
      </c>
      <c r="AK72" s="47"/>
      <c r="AL72" s="28"/>
      <c r="AM72" s="24"/>
      <c r="AN72" s="24"/>
      <c r="AO72" s="24"/>
      <c r="AP72" s="24"/>
      <c r="AQ72" s="15"/>
      <c r="AR72" s="21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88" ht="14.25" customHeight="1" x14ac:dyDescent="0.25">
      <c r="A73" s="42" t="s">
        <v>238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59">
        <v>10.3</v>
      </c>
      <c r="AH73" s="45">
        <f>MAX(B73:AF73)</f>
        <v>0</v>
      </c>
      <c r="AI73" s="46">
        <f>MIN(B73:AF73)</f>
        <v>0</v>
      </c>
      <c r="AK73" s="47"/>
      <c r="AL73" s="28"/>
      <c r="AM73" s="24"/>
      <c r="AN73" s="24"/>
      <c r="AO73" s="24"/>
      <c r="AP73" s="24"/>
      <c r="AQ73" s="15"/>
      <c r="AR73" s="21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</row>
    <row r="74" spans="1:88" ht="14.25" customHeight="1" x14ac:dyDescent="0.25">
      <c r="A74" s="42" t="s">
        <v>239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59">
        <v>10</v>
      </c>
      <c r="AH74" s="45">
        <f t="shared" si="2"/>
        <v>0</v>
      </c>
      <c r="AI74" s="46">
        <f t="shared" si="3"/>
        <v>0</v>
      </c>
      <c r="AK74" s="47"/>
      <c r="AL74" s="28"/>
      <c r="AM74" s="24"/>
      <c r="AN74" s="24"/>
      <c r="AO74" s="24"/>
      <c r="AP74" s="24"/>
      <c r="AQ74" s="15"/>
      <c r="AR74" s="21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</row>
    <row r="75" spans="1:88" ht="14.25" customHeight="1" x14ac:dyDescent="0.25">
      <c r="A75" s="42" t="s">
        <v>240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59">
        <v>10</v>
      </c>
      <c r="AH75" s="45">
        <f t="shared" si="2"/>
        <v>0</v>
      </c>
      <c r="AI75" s="46">
        <f t="shared" si="3"/>
        <v>0</v>
      </c>
      <c r="AK75" s="47"/>
      <c r="AL75" s="28"/>
      <c r="AM75" s="24"/>
      <c r="AN75" s="24"/>
      <c r="AO75" s="24"/>
      <c r="AP75" s="24"/>
      <c r="AQ75" s="15"/>
      <c r="AR75" s="21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</row>
    <row r="76" spans="1:88" ht="14.25" customHeight="1" x14ac:dyDescent="0.25">
      <c r="A76" s="42" t="s">
        <v>241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59">
        <v>10</v>
      </c>
      <c r="AH76" s="45">
        <f t="shared" si="2"/>
        <v>0</v>
      </c>
      <c r="AI76" s="46">
        <f t="shared" si="3"/>
        <v>0</v>
      </c>
      <c r="AK76" s="47"/>
      <c r="AL76" s="28"/>
      <c r="AM76" s="24"/>
      <c r="AN76" s="24"/>
      <c r="AO76" s="24"/>
      <c r="AP76" s="24"/>
      <c r="AQ76" s="15"/>
      <c r="AR76" s="21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</row>
    <row r="77" spans="1:88" x14ac:dyDescent="0.25">
      <c r="A77" s="60" t="s">
        <v>242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59">
        <v>10</v>
      </c>
      <c r="AH77" s="45">
        <f t="shared" si="2"/>
        <v>0</v>
      </c>
      <c r="AI77" s="46">
        <f t="shared" si="3"/>
        <v>0</v>
      </c>
      <c r="AK77" s="47"/>
      <c r="AL77" s="28"/>
      <c r="AO77" s="24"/>
      <c r="AP77" s="24"/>
      <c r="AQ77" s="15"/>
      <c r="AR77" s="21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</row>
    <row r="78" spans="1:88" x14ac:dyDescent="0.25">
      <c r="A78" s="62" t="s">
        <v>30</v>
      </c>
      <c r="B78" s="63">
        <v>250</v>
      </c>
      <c r="C78" s="63">
        <v>250</v>
      </c>
      <c r="D78" s="63">
        <v>250</v>
      </c>
      <c r="E78" s="63">
        <v>250</v>
      </c>
      <c r="F78" s="63">
        <v>250</v>
      </c>
      <c r="G78" s="63">
        <v>250</v>
      </c>
      <c r="H78" s="63">
        <v>250</v>
      </c>
      <c r="I78" s="63">
        <v>250</v>
      </c>
      <c r="J78" s="63">
        <v>250</v>
      </c>
      <c r="K78" s="63">
        <v>250</v>
      </c>
      <c r="L78" s="63">
        <v>250</v>
      </c>
      <c r="M78" s="63">
        <v>250</v>
      </c>
      <c r="N78" s="63">
        <v>250</v>
      </c>
      <c r="O78" s="63">
        <v>250</v>
      </c>
      <c r="P78" s="63">
        <v>251</v>
      </c>
      <c r="Q78" s="63">
        <v>252</v>
      </c>
      <c r="R78" s="63">
        <v>253</v>
      </c>
      <c r="S78" s="63">
        <v>254</v>
      </c>
      <c r="T78" s="63">
        <v>255</v>
      </c>
      <c r="U78" s="63">
        <v>256</v>
      </c>
      <c r="V78" s="63">
        <v>257</v>
      </c>
      <c r="W78" s="63">
        <v>258</v>
      </c>
      <c r="X78" s="63">
        <v>250</v>
      </c>
      <c r="Y78" s="63">
        <v>250</v>
      </c>
      <c r="Z78" s="63">
        <v>250</v>
      </c>
      <c r="AA78" s="63">
        <v>250</v>
      </c>
      <c r="AB78" s="63">
        <v>250</v>
      </c>
      <c r="AC78" s="63">
        <v>250</v>
      </c>
      <c r="AD78" s="63">
        <v>250</v>
      </c>
      <c r="AE78" s="63">
        <v>250</v>
      </c>
      <c r="AF78" s="63">
        <v>250</v>
      </c>
      <c r="AG78" s="59">
        <f>AG340</f>
        <v>725.08240000000023</v>
      </c>
      <c r="AH78" s="45">
        <f t="shared" si="2"/>
        <v>258</v>
      </c>
      <c r="AI78" s="46">
        <f t="shared" si="3"/>
        <v>250</v>
      </c>
      <c r="AK78" s="47"/>
      <c r="AL78" s="28"/>
      <c r="AO78" s="24"/>
      <c r="AP78" s="24"/>
      <c r="AQ78" s="15"/>
      <c r="AR78" s="21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</row>
    <row r="79" spans="1:88" ht="15.75" thickBot="1" x14ac:dyDescent="0.3">
      <c r="A79" s="64" t="s">
        <v>31</v>
      </c>
      <c r="B79" s="63"/>
      <c r="C79" s="63"/>
      <c r="D79" s="63"/>
      <c r="E79" s="63"/>
      <c r="F79" s="63"/>
      <c r="G79" s="63"/>
      <c r="H79" s="63"/>
      <c r="I79" s="63"/>
      <c r="J79" s="63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63"/>
      <c r="AA79" s="63"/>
      <c r="AB79" s="63"/>
      <c r="AC79" s="63"/>
      <c r="AD79" s="63"/>
      <c r="AE79" s="63"/>
      <c r="AF79" s="63"/>
      <c r="AG79" s="59">
        <v>240</v>
      </c>
      <c r="AH79" s="45">
        <f t="shared" si="2"/>
        <v>0</v>
      </c>
      <c r="AI79" s="46">
        <f t="shared" si="3"/>
        <v>0</v>
      </c>
      <c r="AK79" s="47"/>
    </row>
    <row r="80" spans="1:88" ht="15.75" thickBot="1" x14ac:dyDescent="0.3">
      <c r="A80" s="65" t="s">
        <v>32</v>
      </c>
      <c r="B80" s="66">
        <f t="shared" ref="B80:AG80" si="22">SUM(B11:B78)</f>
        <v>250</v>
      </c>
      <c r="C80" s="66">
        <f t="shared" si="22"/>
        <v>250</v>
      </c>
      <c r="D80" s="66">
        <f t="shared" si="22"/>
        <v>250</v>
      </c>
      <c r="E80" s="66">
        <f t="shared" si="22"/>
        <v>250</v>
      </c>
      <c r="F80" s="66">
        <f t="shared" si="22"/>
        <v>250</v>
      </c>
      <c r="G80" s="66">
        <f t="shared" si="22"/>
        <v>250</v>
      </c>
      <c r="H80" s="66">
        <f t="shared" si="22"/>
        <v>250</v>
      </c>
      <c r="I80" s="66">
        <f t="shared" si="22"/>
        <v>250</v>
      </c>
      <c r="J80" s="66">
        <f t="shared" si="22"/>
        <v>250</v>
      </c>
      <c r="K80" s="66">
        <f t="shared" si="22"/>
        <v>250</v>
      </c>
      <c r="L80" s="66">
        <f t="shared" si="22"/>
        <v>250</v>
      </c>
      <c r="M80" s="66">
        <f t="shared" si="22"/>
        <v>250</v>
      </c>
      <c r="N80" s="66">
        <f t="shared" si="22"/>
        <v>250</v>
      </c>
      <c r="O80" s="66">
        <f t="shared" si="22"/>
        <v>250</v>
      </c>
      <c r="P80" s="66">
        <f t="shared" ref="P80:W80" si="23">SUM(P11:P78)</f>
        <v>251</v>
      </c>
      <c r="Q80" s="66">
        <f t="shared" si="23"/>
        <v>252</v>
      </c>
      <c r="R80" s="66">
        <f t="shared" si="23"/>
        <v>253</v>
      </c>
      <c r="S80" s="66">
        <f t="shared" si="23"/>
        <v>254</v>
      </c>
      <c r="T80" s="66">
        <f t="shared" si="23"/>
        <v>255</v>
      </c>
      <c r="U80" s="66">
        <f t="shared" si="23"/>
        <v>256</v>
      </c>
      <c r="V80" s="66">
        <f t="shared" si="23"/>
        <v>257</v>
      </c>
      <c r="W80" s="66">
        <f t="shared" si="23"/>
        <v>258</v>
      </c>
      <c r="X80" s="66">
        <f t="shared" si="22"/>
        <v>250</v>
      </c>
      <c r="Y80" s="66">
        <f t="shared" si="22"/>
        <v>250</v>
      </c>
      <c r="Z80" s="66">
        <f t="shared" si="22"/>
        <v>250</v>
      </c>
      <c r="AA80" s="66">
        <f t="shared" si="22"/>
        <v>250</v>
      </c>
      <c r="AB80" s="66">
        <f t="shared" si="22"/>
        <v>250</v>
      </c>
      <c r="AC80" s="66">
        <f t="shared" si="22"/>
        <v>250</v>
      </c>
      <c r="AD80" s="66">
        <f t="shared" si="22"/>
        <v>250</v>
      </c>
      <c r="AE80" s="66">
        <f t="shared" si="22"/>
        <v>250</v>
      </c>
      <c r="AF80" s="66">
        <f t="shared" si="22"/>
        <v>250</v>
      </c>
      <c r="AG80" s="66">
        <f t="shared" si="22"/>
        <v>2672.3274000000001</v>
      </c>
      <c r="AH80" s="45">
        <f t="shared" si="2"/>
        <v>258</v>
      </c>
      <c r="AI80" s="46">
        <f t="shared" si="3"/>
        <v>250</v>
      </c>
      <c r="AK80" s="47"/>
    </row>
    <row r="81" spans="1:75" x14ac:dyDescent="0.25">
      <c r="A81" s="67" t="s">
        <v>366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59">
        <v>456</v>
      </c>
      <c r="AH81" s="45">
        <f t="shared" si="2"/>
        <v>0</v>
      </c>
      <c r="AI81" s="46">
        <f t="shared" si="3"/>
        <v>0</v>
      </c>
      <c r="AK81" s="47"/>
    </row>
    <row r="82" spans="1:75" x14ac:dyDescent="0.25">
      <c r="A82" s="68" t="s">
        <v>367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61">
        <v>111</v>
      </c>
      <c r="AH82" s="45">
        <f t="shared" ref="AH82:AH87" si="24">MAX(B82:AF82)</f>
        <v>0</v>
      </c>
      <c r="AI82" s="46">
        <f t="shared" ref="AI82:AI87" si="25">MIN(B82:AF82)</f>
        <v>0</v>
      </c>
      <c r="AK82" s="47"/>
    </row>
    <row r="83" spans="1:75" x14ac:dyDescent="0.25">
      <c r="A83" s="68" t="s">
        <v>368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61">
        <v>102</v>
      </c>
      <c r="AH83" s="45">
        <f t="shared" si="24"/>
        <v>0</v>
      </c>
      <c r="AI83" s="46">
        <f t="shared" si="25"/>
        <v>0</v>
      </c>
      <c r="AK83" s="47"/>
    </row>
    <row r="84" spans="1:75" x14ac:dyDescent="0.25">
      <c r="A84" s="42" t="s">
        <v>181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59">
        <v>60</v>
      </c>
      <c r="AH84" s="45">
        <f>MAX(B84:AF84)</f>
        <v>0</v>
      </c>
      <c r="AI84" s="46">
        <f>MIN(B84:AF84)</f>
        <v>0</v>
      </c>
      <c r="AK84" s="47"/>
    </row>
    <row r="85" spans="1:75" x14ac:dyDescent="0.25">
      <c r="A85" s="69" t="s">
        <v>369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4"/>
      <c r="R85" s="44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70">
        <v>42.5</v>
      </c>
      <c r="AH85" s="45">
        <f t="shared" si="24"/>
        <v>0</v>
      </c>
      <c r="AI85" s="46">
        <f t="shared" si="25"/>
        <v>0</v>
      </c>
      <c r="AK85" s="47"/>
    </row>
    <row r="86" spans="1:75" x14ac:dyDescent="0.25">
      <c r="A86" s="69" t="s">
        <v>370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70">
        <v>22.1</v>
      </c>
      <c r="AH86" s="45">
        <f t="shared" si="24"/>
        <v>0</v>
      </c>
      <c r="AI86" s="46">
        <f t="shared" si="25"/>
        <v>0</v>
      </c>
      <c r="AK86" s="47"/>
    </row>
    <row r="87" spans="1:75" ht="15.75" thickBot="1" x14ac:dyDescent="0.3">
      <c r="A87" s="71" t="s">
        <v>33</v>
      </c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43"/>
      <c r="R87" s="43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3">
        <v>14.8</v>
      </c>
      <c r="AH87" s="45">
        <f t="shared" si="24"/>
        <v>0</v>
      </c>
      <c r="AI87" s="46">
        <f t="shared" si="25"/>
        <v>0</v>
      </c>
      <c r="AK87" s="47"/>
    </row>
    <row r="88" spans="1:75" ht="15.75" thickBot="1" x14ac:dyDescent="0.3">
      <c r="A88" s="74" t="s">
        <v>34</v>
      </c>
      <c r="B88" s="66">
        <f t="shared" ref="B88:AG88" si="26">SUM(B81:B87)</f>
        <v>0</v>
      </c>
      <c r="C88" s="66">
        <f t="shared" si="26"/>
        <v>0</v>
      </c>
      <c r="D88" s="66">
        <f t="shared" si="26"/>
        <v>0</v>
      </c>
      <c r="E88" s="66">
        <f t="shared" si="26"/>
        <v>0</v>
      </c>
      <c r="F88" s="66">
        <f t="shared" si="26"/>
        <v>0</v>
      </c>
      <c r="G88" s="66">
        <f t="shared" si="26"/>
        <v>0</v>
      </c>
      <c r="H88" s="66">
        <f t="shared" si="26"/>
        <v>0</v>
      </c>
      <c r="I88" s="66">
        <f t="shared" si="26"/>
        <v>0</v>
      </c>
      <c r="J88" s="66">
        <f t="shared" si="26"/>
        <v>0</v>
      </c>
      <c r="K88" s="66">
        <f t="shared" si="26"/>
        <v>0</v>
      </c>
      <c r="L88" s="66">
        <f t="shared" si="26"/>
        <v>0</v>
      </c>
      <c r="M88" s="66">
        <f t="shared" si="26"/>
        <v>0</v>
      </c>
      <c r="N88" s="66">
        <f t="shared" si="26"/>
        <v>0</v>
      </c>
      <c r="O88" s="66">
        <f t="shared" si="26"/>
        <v>0</v>
      </c>
      <c r="P88" s="66">
        <f t="shared" si="26"/>
        <v>0</v>
      </c>
      <c r="Q88" s="66">
        <f t="shared" si="26"/>
        <v>0</v>
      </c>
      <c r="R88" s="66">
        <f t="shared" si="26"/>
        <v>0</v>
      </c>
      <c r="S88" s="66">
        <f t="shared" si="26"/>
        <v>0</v>
      </c>
      <c r="T88" s="66">
        <f t="shared" si="26"/>
        <v>0</v>
      </c>
      <c r="U88" s="66">
        <f t="shared" si="26"/>
        <v>0</v>
      </c>
      <c r="V88" s="66">
        <f t="shared" si="26"/>
        <v>0</v>
      </c>
      <c r="W88" s="66">
        <f t="shared" si="26"/>
        <v>0</v>
      </c>
      <c r="X88" s="66">
        <f t="shared" si="26"/>
        <v>0</v>
      </c>
      <c r="Y88" s="66">
        <f t="shared" si="26"/>
        <v>0</v>
      </c>
      <c r="Z88" s="66">
        <f t="shared" si="26"/>
        <v>0</v>
      </c>
      <c r="AA88" s="66">
        <f t="shared" si="26"/>
        <v>0</v>
      </c>
      <c r="AB88" s="66">
        <f t="shared" si="26"/>
        <v>0</v>
      </c>
      <c r="AC88" s="66">
        <f t="shared" si="26"/>
        <v>0</v>
      </c>
      <c r="AD88" s="66">
        <f t="shared" si="26"/>
        <v>0</v>
      </c>
      <c r="AE88" s="66">
        <f t="shared" si="26"/>
        <v>0</v>
      </c>
      <c r="AF88" s="66">
        <f t="shared" si="26"/>
        <v>0</v>
      </c>
      <c r="AG88" s="75">
        <f t="shared" si="26"/>
        <v>808.4</v>
      </c>
      <c r="AH88" s="45">
        <f t="shared" ref="AH88:AH148" si="27">MAX(B88:AF88)</f>
        <v>0</v>
      </c>
      <c r="AI88" s="46">
        <f t="shared" ref="AI88:AI148" si="28">MIN(B88:AF88)</f>
        <v>0</v>
      </c>
      <c r="AK88" s="47"/>
      <c r="AZ88" s="76">
        <v>1</v>
      </c>
      <c r="BA88" s="76">
        <v>2</v>
      </c>
      <c r="BB88" s="76">
        <v>3</v>
      </c>
      <c r="BC88" s="76">
        <v>4</v>
      </c>
      <c r="BD88" s="76">
        <v>5</v>
      </c>
      <c r="BE88" s="76">
        <v>6</v>
      </c>
      <c r="BF88" s="76">
        <v>7</v>
      </c>
      <c r="BG88" s="76">
        <v>8</v>
      </c>
      <c r="BH88" s="76">
        <v>9</v>
      </c>
      <c r="BI88" s="76">
        <v>10</v>
      </c>
      <c r="BJ88" s="76">
        <v>11</v>
      </c>
      <c r="BK88" s="76">
        <v>12</v>
      </c>
      <c r="BL88" s="76">
        <v>13</v>
      </c>
      <c r="BM88" s="76">
        <v>14</v>
      </c>
      <c r="BN88" s="76">
        <v>15</v>
      </c>
      <c r="BO88" s="76">
        <v>16</v>
      </c>
      <c r="BP88" s="76">
        <v>17</v>
      </c>
      <c r="BQ88" s="76">
        <v>18</v>
      </c>
      <c r="BR88" s="76">
        <v>19</v>
      </c>
      <c r="BS88" s="76">
        <v>20</v>
      </c>
      <c r="BT88" s="76">
        <v>21</v>
      </c>
      <c r="BU88" s="76">
        <v>22</v>
      </c>
      <c r="BV88" s="76">
        <v>23</v>
      </c>
      <c r="BW88" s="76">
        <v>24</v>
      </c>
    </row>
    <row r="89" spans="1:75" x14ac:dyDescent="0.25">
      <c r="A89" s="42" t="s">
        <v>35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59">
        <v>144</v>
      </c>
      <c r="AH89" s="45">
        <f t="shared" si="27"/>
        <v>0</v>
      </c>
      <c r="AI89" s="46">
        <f t="shared" si="28"/>
        <v>0</v>
      </c>
      <c r="AK89" s="47"/>
      <c r="AY89" s="1" t="s">
        <v>36</v>
      </c>
      <c r="AZ89" s="77">
        <f>ROUND(C107,0)</f>
        <v>0</v>
      </c>
      <c r="BA89" s="76">
        <f t="shared" ref="BA89:BD93" si="29">D107</f>
        <v>0</v>
      </c>
      <c r="BB89" s="76">
        <f t="shared" si="29"/>
        <v>0</v>
      </c>
      <c r="BC89" s="76">
        <f t="shared" si="29"/>
        <v>0</v>
      </c>
      <c r="BD89" s="76">
        <f t="shared" si="29"/>
        <v>0</v>
      </c>
      <c r="BE89" s="77">
        <f>I107</f>
        <v>0</v>
      </c>
      <c r="BF89" s="77">
        <f>K107</f>
        <v>0</v>
      </c>
      <c r="BG89" s="77">
        <f t="shared" ref="BG89:BP93" si="30">M107</f>
        <v>0</v>
      </c>
      <c r="BH89" s="77">
        <f t="shared" si="30"/>
        <v>0</v>
      </c>
      <c r="BI89" s="77">
        <f t="shared" si="30"/>
        <v>0</v>
      </c>
      <c r="BJ89" s="77">
        <f t="shared" si="30"/>
        <v>0</v>
      </c>
      <c r="BK89" s="77">
        <f t="shared" si="30"/>
        <v>0</v>
      </c>
      <c r="BL89" s="77">
        <f t="shared" si="30"/>
        <v>0</v>
      </c>
      <c r="BM89" s="77">
        <f t="shared" si="30"/>
        <v>0</v>
      </c>
      <c r="BN89" s="77">
        <f t="shared" si="30"/>
        <v>0</v>
      </c>
      <c r="BO89" s="77">
        <f t="shared" si="30"/>
        <v>0</v>
      </c>
      <c r="BP89" s="77">
        <f t="shared" si="30"/>
        <v>0</v>
      </c>
      <c r="BQ89" s="77">
        <f>X107</f>
        <v>0</v>
      </c>
      <c r="BR89" s="77">
        <f>Z107</f>
        <v>0</v>
      </c>
      <c r="BS89" s="76">
        <f>AB107</f>
        <v>0</v>
      </c>
      <c r="BT89" s="76">
        <f t="shared" ref="BT89:BV93" si="31">AD107</f>
        <v>0</v>
      </c>
      <c r="BU89" s="76">
        <f t="shared" si="31"/>
        <v>0</v>
      </c>
      <c r="BV89" s="76">
        <f t="shared" si="31"/>
        <v>0</v>
      </c>
      <c r="BW89" s="76">
        <f>B107</f>
        <v>0</v>
      </c>
    </row>
    <row r="90" spans="1:75" x14ac:dyDescent="0.25">
      <c r="A90" s="60" t="s">
        <v>37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4"/>
      <c r="AC90" s="44"/>
      <c r="AD90" s="44"/>
      <c r="AE90" s="44"/>
      <c r="AF90" s="44"/>
      <c r="AG90" s="61">
        <v>70</v>
      </c>
      <c r="AH90" s="45">
        <f t="shared" si="27"/>
        <v>0</v>
      </c>
      <c r="AI90" s="46">
        <f t="shared" si="28"/>
        <v>0</v>
      </c>
      <c r="AK90" s="47"/>
      <c r="AY90" s="1" t="s">
        <v>38</v>
      </c>
      <c r="AZ90" s="77">
        <f>ROUND(C108,0)</f>
        <v>0</v>
      </c>
      <c r="BA90" s="76">
        <f t="shared" si="29"/>
        <v>0</v>
      </c>
      <c r="BB90" s="76">
        <f t="shared" si="29"/>
        <v>0</v>
      </c>
      <c r="BC90" s="76">
        <f t="shared" si="29"/>
        <v>0</v>
      </c>
      <c r="BD90" s="76">
        <f t="shared" si="29"/>
        <v>0</v>
      </c>
      <c r="BE90" s="77">
        <f>I108</f>
        <v>0</v>
      </c>
      <c r="BF90" s="77">
        <f>K108</f>
        <v>0</v>
      </c>
      <c r="BG90" s="77">
        <f t="shared" si="30"/>
        <v>0</v>
      </c>
      <c r="BH90" s="77">
        <f t="shared" si="30"/>
        <v>0</v>
      </c>
      <c r="BI90" s="77">
        <f t="shared" si="30"/>
        <v>0</v>
      </c>
      <c r="BJ90" s="77">
        <f t="shared" si="30"/>
        <v>0</v>
      </c>
      <c r="BK90" s="77">
        <f t="shared" si="30"/>
        <v>0</v>
      </c>
      <c r="BL90" s="77">
        <f t="shared" si="30"/>
        <v>0</v>
      </c>
      <c r="BM90" s="77">
        <f t="shared" si="30"/>
        <v>0</v>
      </c>
      <c r="BN90" s="77">
        <f t="shared" si="30"/>
        <v>0</v>
      </c>
      <c r="BO90" s="77">
        <f t="shared" si="30"/>
        <v>0</v>
      </c>
      <c r="BP90" s="77">
        <f t="shared" si="30"/>
        <v>0</v>
      </c>
      <c r="BQ90" s="77">
        <f>X108</f>
        <v>0</v>
      </c>
      <c r="BR90" s="77">
        <f>Z108</f>
        <v>0</v>
      </c>
      <c r="BS90" s="76">
        <f>AB108</f>
        <v>0</v>
      </c>
      <c r="BT90" s="76">
        <f t="shared" si="31"/>
        <v>0</v>
      </c>
      <c r="BU90" s="76">
        <f t="shared" si="31"/>
        <v>0</v>
      </c>
      <c r="BV90" s="76">
        <f t="shared" si="31"/>
        <v>0</v>
      </c>
      <c r="BW90" s="76">
        <f>B108</f>
        <v>0</v>
      </c>
    </row>
    <row r="91" spans="1:75" x14ac:dyDescent="0.25">
      <c r="A91" s="60" t="s">
        <v>39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4"/>
      <c r="AC91" s="44"/>
      <c r="AD91" s="44"/>
      <c r="AE91" s="44"/>
      <c r="AF91" s="44"/>
      <c r="AG91" s="61">
        <v>69</v>
      </c>
      <c r="AH91" s="45">
        <f t="shared" si="27"/>
        <v>0</v>
      </c>
      <c r="AI91" s="46">
        <f t="shared" si="28"/>
        <v>0</v>
      </c>
      <c r="AK91" s="47"/>
      <c r="AL91" s="78"/>
      <c r="AO91" s="78"/>
      <c r="AY91" s="1" t="s">
        <v>40</v>
      </c>
      <c r="AZ91" s="77">
        <f>ROUND(C109,0)</f>
        <v>0</v>
      </c>
      <c r="BA91" s="76">
        <f t="shared" si="29"/>
        <v>0</v>
      </c>
      <c r="BB91" s="76">
        <f t="shared" si="29"/>
        <v>0</v>
      </c>
      <c r="BC91" s="76">
        <f t="shared" si="29"/>
        <v>0</v>
      </c>
      <c r="BD91" s="76">
        <f t="shared" si="29"/>
        <v>0</v>
      </c>
      <c r="BE91" s="77">
        <f>I109</f>
        <v>0</v>
      </c>
      <c r="BF91" s="77">
        <f>K109</f>
        <v>0</v>
      </c>
      <c r="BG91" s="77">
        <f t="shared" si="30"/>
        <v>0</v>
      </c>
      <c r="BH91" s="77">
        <f t="shared" si="30"/>
        <v>0</v>
      </c>
      <c r="BI91" s="77">
        <f t="shared" si="30"/>
        <v>0</v>
      </c>
      <c r="BJ91" s="77">
        <f t="shared" si="30"/>
        <v>0</v>
      </c>
      <c r="BK91" s="77">
        <f t="shared" si="30"/>
        <v>0</v>
      </c>
      <c r="BL91" s="77">
        <f t="shared" si="30"/>
        <v>0</v>
      </c>
      <c r="BM91" s="77">
        <f t="shared" si="30"/>
        <v>0</v>
      </c>
      <c r="BN91" s="77">
        <f t="shared" si="30"/>
        <v>0</v>
      </c>
      <c r="BO91" s="77">
        <f t="shared" si="30"/>
        <v>0</v>
      </c>
      <c r="BP91" s="77">
        <f t="shared" si="30"/>
        <v>0</v>
      </c>
      <c r="BQ91" s="77">
        <f>X109</f>
        <v>0</v>
      </c>
      <c r="BR91" s="77">
        <f>Z109</f>
        <v>0</v>
      </c>
      <c r="BS91" s="76">
        <f>AB109</f>
        <v>0</v>
      </c>
      <c r="BT91" s="76">
        <f t="shared" si="31"/>
        <v>0</v>
      </c>
      <c r="BU91" s="76">
        <f t="shared" si="31"/>
        <v>0</v>
      </c>
      <c r="BV91" s="76">
        <f t="shared" si="31"/>
        <v>0</v>
      </c>
      <c r="BW91" s="76">
        <f>B109</f>
        <v>0</v>
      </c>
    </row>
    <row r="92" spans="1:75" s="78" customFormat="1" x14ac:dyDescent="0.25">
      <c r="A92" s="60" t="s">
        <v>41</v>
      </c>
      <c r="B92" s="43"/>
      <c r="C92" s="43"/>
      <c r="D92" s="43"/>
      <c r="E92" s="43"/>
      <c r="F92" s="43"/>
      <c r="G92" s="43"/>
      <c r="H92" s="43"/>
      <c r="I92" s="43"/>
      <c r="J92" s="43"/>
      <c r="K92" s="63"/>
      <c r="L92" s="63"/>
      <c r="M92" s="63"/>
      <c r="N92" s="63"/>
      <c r="O92" s="6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4"/>
      <c r="AC92" s="44"/>
      <c r="AD92" s="44"/>
      <c r="AE92" s="44"/>
      <c r="AF92" s="44"/>
      <c r="AG92" s="61">
        <v>60</v>
      </c>
      <c r="AH92" s="45">
        <f t="shared" si="27"/>
        <v>0</v>
      </c>
      <c r="AI92" s="46">
        <f t="shared" si="28"/>
        <v>0</v>
      </c>
      <c r="AJ92" s="1"/>
      <c r="AK92" s="47"/>
      <c r="AL92" s="1"/>
      <c r="AM92" s="1"/>
      <c r="AN92" s="1"/>
      <c r="AO92" s="1"/>
      <c r="AY92" s="78" t="s">
        <v>42</v>
      </c>
      <c r="AZ92" s="77">
        <f>ROUND(C110,0)</f>
        <v>0</v>
      </c>
      <c r="BA92" s="76">
        <f t="shared" si="29"/>
        <v>0</v>
      </c>
      <c r="BB92" s="76">
        <f t="shared" si="29"/>
        <v>0</v>
      </c>
      <c r="BC92" s="76">
        <f t="shared" si="29"/>
        <v>0</v>
      </c>
      <c r="BD92" s="76">
        <f t="shared" si="29"/>
        <v>0</v>
      </c>
      <c r="BE92" s="77">
        <f>I110</f>
        <v>0</v>
      </c>
      <c r="BF92" s="77">
        <f>K110</f>
        <v>0</v>
      </c>
      <c r="BG92" s="77">
        <f t="shared" si="30"/>
        <v>0</v>
      </c>
      <c r="BH92" s="77">
        <f t="shared" si="30"/>
        <v>0</v>
      </c>
      <c r="BI92" s="77">
        <f t="shared" si="30"/>
        <v>0</v>
      </c>
      <c r="BJ92" s="77">
        <f t="shared" si="30"/>
        <v>0</v>
      </c>
      <c r="BK92" s="77">
        <f t="shared" si="30"/>
        <v>0</v>
      </c>
      <c r="BL92" s="77">
        <f t="shared" si="30"/>
        <v>0</v>
      </c>
      <c r="BM92" s="77">
        <f t="shared" si="30"/>
        <v>0</v>
      </c>
      <c r="BN92" s="77">
        <f t="shared" si="30"/>
        <v>0</v>
      </c>
      <c r="BO92" s="77">
        <f t="shared" si="30"/>
        <v>0</v>
      </c>
      <c r="BP92" s="77">
        <f t="shared" si="30"/>
        <v>0</v>
      </c>
      <c r="BQ92" s="77">
        <f>X110</f>
        <v>0</v>
      </c>
      <c r="BR92" s="77">
        <f>Z110</f>
        <v>0</v>
      </c>
      <c r="BS92" s="76">
        <f>AB110</f>
        <v>0</v>
      </c>
      <c r="BT92" s="76">
        <f t="shared" si="31"/>
        <v>0</v>
      </c>
      <c r="BU92" s="76">
        <f t="shared" si="31"/>
        <v>0</v>
      </c>
      <c r="BV92" s="76">
        <f t="shared" si="31"/>
        <v>0</v>
      </c>
      <c r="BW92" s="76">
        <f>B110</f>
        <v>0</v>
      </c>
    </row>
    <row r="93" spans="1:75" x14ac:dyDescent="0.25">
      <c r="A93" s="60" t="s">
        <v>43</v>
      </c>
      <c r="B93" s="44"/>
      <c r="C93" s="44"/>
      <c r="D93" s="44"/>
      <c r="E93" s="44"/>
      <c r="F93" s="44"/>
      <c r="G93" s="44"/>
      <c r="H93" s="43"/>
      <c r="I93" s="43"/>
      <c r="J93" s="43"/>
      <c r="K93" s="43"/>
      <c r="L93" s="43"/>
      <c r="M93" s="43"/>
      <c r="N93" s="43"/>
      <c r="O93" s="43"/>
      <c r="P93" s="43"/>
      <c r="Q93" s="44"/>
      <c r="R93" s="44"/>
      <c r="S93" s="43"/>
      <c r="T93" s="43"/>
      <c r="U93" s="43"/>
      <c r="V93" s="43"/>
      <c r="W93" s="43"/>
      <c r="X93" s="43"/>
      <c r="Y93" s="43"/>
      <c r="Z93" s="43"/>
      <c r="AA93" s="43"/>
      <c r="AB93" s="44"/>
      <c r="AC93" s="44"/>
      <c r="AD93" s="44"/>
      <c r="AE93" s="44"/>
      <c r="AF93" s="44"/>
      <c r="AG93" s="61">
        <v>30</v>
      </c>
      <c r="AH93" s="45">
        <f t="shared" si="27"/>
        <v>0</v>
      </c>
      <c r="AI93" s="46">
        <f t="shared" si="28"/>
        <v>0</v>
      </c>
      <c r="AK93" s="47"/>
      <c r="AY93" s="1" t="s">
        <v>44</v>
      </c>
      <c r="AZ93" s="77">
        <f>ROUND(C111,0)</f>
        <v>0</v>
      </c>
      <c r="BA93" s="76">
        <f t="shared" si="29"/>
        <v>0</v>
      </c>
      <c r="BB93" s="76">
        <f t="shared" si="29"/>
        <v>0</v>
      </c>
      <c r="BC93" s="76">
        <f t="shared" si="29"/>
        <v>0</v>
      </c>
      <c r="BD93" s="76">
        <f t="shared" si="29"/>
        <v>0</v>
      </c>
      <c r="BE93" s="77">
        <f>I111</f>
        <v>0</v>
      </c>
      <c r="BF93" s="77">
        <f>K111</f>
        <v>0</v>
      </c>
      <c r="BG93" s="77">
        <f t="shared" si="30"/>
        <v>0</v>
      </c>
      <c r="BH93" s="77">
        <f t="shared" si="30"/>
        <v>0</v>
      </c>
      <c r="BI93" s="77">
        <f t="shared" si="30"/>
        <v>0</v>
      </c>
      <c r="BJ93" s="77">
        <f t="shared" si="30"/>
        <v>0</v>
      </c>
      <c r="BK93" s="77">
        <f t="shared" si="30"/>
        <v>0</v>
      </c>
      <c r="BL93" s="77">
        <f t="shared" si="30"/>
        <v>0</v>
      </c>
      <c r="BM93" s="77">
        <f t="shared" si="30"/>
        <v>0</v>
      </c>
      <c r="BN93" s="77">
        <f t="shared" si="30"/>
        <v>0</v>
      </c>
      <c r="BO93" s="77">
        <f t="shared" si="30"/>
        <v>0</v>
      </c>
      <c r="BP93" s="77">
        <f t="shared" si="30"/>
        <v>0</v>
      </c>
      <c r="BQ93" s="77">
        <f>X111</f>
        <v>0</v>
      </c>
      <c r="BR93" s="77">
        <f>Z111</f>
        <v>0</v>
      </c>
      <c r="BS93" s="76">
        <f>AB111</f>
        <v>0</v>
      </c>
      <c r="BT93" s="76">
        <f t="shared" si="31"/>
        <v>0</v>
      </c>
      <c r="BU93" s="76">
        <f t="shared" si="31"/>
        <v>0</v>
      </c>
      <c r="BV93" s="76">
        <f t="shared" si="31"/>
        <v>0</v>
      </c>
      <c r="BW93" s="76">
        <f>B111</f>
        <v>0</v>
      </c>
    </row>
    <row r="94" spans="1:75" x14ac:dyDescent="0.25">
      <c r="A94" s="60" t="s">
        <v>45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3"/>
      <c r="Q94" s="44"/>
      <c r="R94" s="44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1">
        <v>25</v>
      </c>
      <c r="AH94" s="45">
        <f t="shared" si="27"/>
        <v>0</v>
      </c>
      <c r="AI94" s="46">
        <f t="shared" si="28"/>
        <v>0</v>
      </c>
      <c r="AK94" s="47"/>
      <c r="AY94" s="1" t="s">
        <v>46</v>
      </c>
      <c r="AZ94" s="77">
        <f>ROUND(C117,0)</f>
        <v>0</v>
      </c>
      <c r="BA94" s="77">
        <f>D117</f>
        <v>0</v>
      </c>
      <c r="BB94" s="77">
        <f>E117</f>
        <v>0</v>
      </c>
      <c r="BC94" s="77">
        <f>F117</f>
        <v>0</v>
      </c>
      <c r="BD94" s="77">
        <f>G117</f>
        <v>0</v>
      </c>
      <c r="BE94" s="77">
        <f>I117</f>
        <v>0</v>
      </c>
      <c r="BF94" s="77">
        <f>K117</f>
        <v>0</v>
      </c>
      <c r="BG94" s="77">
        <f t="shared" ref="BG94:BP94" si="32">M117</f>
        <v>0</v>
      </c>
      <c r="BH94" s="77">
        <f t="shared" si="32"/>
        <v>0</v>
      </c>
      <c r="BI94" s="77">
        <f t="shared" si="32"/>
        <v>0</v>
      </c>
      <c r="BJ94" s="77">
        <f t="shared" si="32"/>
        <v>0</v>
      </c>
      <c r="BK94" s="77">
        <f t="shared" si="32"/>
        <v>0</v>
      </c>
      <c r="BL94" s="77">
        <f t="shared" si="32"/>
        <v>0</v>
      </c>
      <c r="BM94" s="77">
        <f t="shared" si="32"/>
        <v>0</v>
      </c>
      <c r="BN94" s="77">
        <f t="shared" si="32"/>
        <v>0</v>
      </c>
      <c r="BO94" s="77">
        <f t="shared" si="32"/>
        <v>0</v>
      </c>
      <c r="BP94" s="77">
        <f t="shared" si="32"/>
        <v>0</v>
      </c>
      <c r="BQ94" s="77">
        <f>X117</f>
        <v>0</v>
      </c>
      <c r="BR94" s="77">
        <f>Z117</f>
        <v>0</v>
      </c>
      <c r="BS94" s="77">
        <f>AB117</f>
        <v>0</v>
      </c>
      <c r="BT94" s="77">
        <f>AD117</f>
        <v>0</v>
      </c>
      <c r="BU94" s="77">
        <f>AE117</f>
        <v>0</v>
      </c>
      <c r="BV94" s="77">
        <f>AF117</f>
        <v>0</v>
      </c>
      <c r="BW94" s="77">
        <f>B117</f>
        <v>0</v>
      </c>
    </row>
    <row r="95" spans="1:75" x14ac:dyDescent="0.25">
      <c r="A95" s="60" t="s">
        <v>47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61">
        <v>24</v>
      </c>
      <c r="AH95" s="45">
        <f t="shared" si="27"/>
        <v>0</v>
      </c>
      <c r="AI95" s="46">
        <f t="shared" si="28"/>
        <v>0</v>
      </c>
      <c r="AK95" s="47"/>
      <c r="AZ95" s="77"/>
      <c r="BA95" s="76"/>
      <c r="BB95" s="76"/>
      <c r="BC95" s="76"/>
      <c r="BD95" s="76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6"/>
      <c r="BT95" s="76"/>
      <c r="BU95" s="76"/>
      <c r="BV95" s="76"/>
      <c r="BW95" s="76"/>
    </row>
    <row r="96" spans="1:75" x14ac:dyDescent="0.25">
      <c r="A96" s="60" t="s">
        <v>48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61">
        <v>15</v>
      </c>
      <c r="AH96" s="45">
        <f t="shared" si="27"/>
        <v>0</v>
      </c>
      <c r="AI96" s="46">
        <f t="shared" si="28"/>
        <v>0</v>
      </c>
      <c r="AK96" s="47"/>
      <c r="AZ96" s="77">
        <f t="shared" ref="AZ96:BW101" si="33">VALUE(AZ89)</f>
        <v>0</v>
      </c>
      <c r="BA96" s="77">
        <f t="shared" si="33"/>
        <v>0</v>
      </c>
      <c r="BB96" s="77">
        <f t="shared" si="33"/>
        <v>0</v>
      </c>
      <c r="BC96" s="77">
        <f t="shared" si="33"/>
        <v>0</v>
      </c>
      <c r="BD96" s="77">
        <f t="shared" si="33"/>
        <v>0</v>
      </c>
      <c r="BE96" s="77">
        <f t="shared" si="33"/>
        <v>0</v>
      </c>
      <c r="BF96" s="77">
        <f t="shared" si="33"/>
        <v>0</v>
      </c>
      <c r="BG96" s="77">
        <f t="shared" si="33"/>
        <v>0</v>
      </c>
      <c r="BH96" s="77">
        <f t="shared" si="33"/>
        <v>0</v>
      </c>
      <c r="BI96" s="77">
        <f t="shared" si="33"/>
        <v>0</v>
      </c>
      <c r="BJ96" s="77">
        <f t="shared" si="33"/>
        <v>0</v>
      </c>
      <c r="BK96" s="77">
        <f t="shared" si="33"/>
        <v>0</v>
      </c>
      <c r="BL96" s="77">
        <f t="shared" si="33"/>
        <v>0</v>
      </c>
      <c r="BM96" s="77">
        <f t="shared" si="33"/>
        <v>0</v>
      </c>
      <c r="BN96" s="77">
        <f t="shared" si="33"/>
        <v>0</v>
      </c>
      <c r="BO96" s="77">
        <f t="shared" si="33"/>
        <v>0</v>
      </c>
      <c r="BP96" s="77">
        <f t="shared" si="33"/>
        <v>0</v>
      </c>
      <c r="BQ96" s="77">
        <f t="shared" si="33"/>
        <v>0</v>
      </c>
      <c r="BR96" s="77">
        <f t="shared" si="33"/>
        <v>0</v>
      </c>
      <c r="BS96" s="77">
        <f t="shared" si="33"/>
        <v>0</v>
      </c>
      <c r="BT96" s="77">
        <f t="shared" si="33"/>
        <v>0</v>
      </c>
      <c r="BU96" s="77">
        <f t="shared" si="33"/>
        <v>0</v>
      </c>
      <c r="BV96" s="77">
        <f t="shared" si="33"/>
        <v>0</v>
      </c>
      <c r="BW96" s="77">
        <f t="shared" si="33"/>
        <v>0</v>
      </c>
    </row>
    <row r="97" spans="1:75" x14ac:dyDescent="0.25">
      <c r="A97" s="60" t="s">
        <v>49</v>
      </c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61">
        <v>14.1</v>
      </c>
      <c r="AH97" s="45">
        <f t="shared" si="27"/>
        <v>0</v>
      </c>
      <c r="AI97" s="46">
        <f t="shared" si="28"/>
        <v>0</v>
      </c>
      <c r="AK97" s="47"/>
      <c r="AZ97" s="77">
        <f t="shared" si="33"/>
        <v>0</v>
      </c>
      <c r="BA97" s="77">
        <f t="shared" si="33"/>
        <v>0</v>
      </c>
      <c r="BB97" s="77">
        <f t="shared" si="33"/>
        <v>0</v>
      </c>
      <c r="BC97" s="77">
        <f t="shared" si="33"/>
        <v>0</v>
      </c>
      <c r="BD97" s="77">
        <f t="shared" si="33"/>
        <v>0</v>
      </c>
      <c r="BE97" s="77">
        <f t="shared" si="33"/>
        <v>0</v>
      </c>
      <c r="BF97" s="77">
        <f t="shared" si="33"/>
        <v>0</v>
      </c>
      <c r="BG97" s="77">
        <f t="shared" si="33"/>
        <v>0</v>
      </c>
      <c r="BH97" s="77">
        <f t="shared" si="33"/>
        <v>0</v>
      </c>
      <c r="BI97" s="77">
        <f t="shared" si="33"/>
        <v>0</v>
      </c>
      <c r="BJ97" s="77">
        <f t="shared" si="33"/>
        <v>0</v>
      </c>
      <c r="BK97" s="77">
        <f t="shared" si="33"/>
        <v>0</v>
      </c>
      <c r="BL97" s="77">
        <f t="shared" si="33"/>
        <v>0</v>
      </c>
      <c r="BM97" s="77">
        <f t="shared" si="33"/>
        <v>0</v>
      </c>
      <c r="BN97" s="77">
        <f t="shared" si="33"/>
        <v>0</v>
      </c>
      <c r="BO97" s="77">
        <f t="shared" si="33"/>
        <v>0</v>
      </c>
      <c r="BP97" s="77">
        <f t="shared" si="33"/>
        <v>0</v>
      </c>
      <c r="BQ97" s="77">
        <f t="shared" si="33"/>
        <v>0</v>
      </c>
      <c r="BR97" s="77">
        <f t="shared" si="33"/>
        <v>0</v>
      </c>
      <c r="BS97" s="77">
        <f t="shared" si="33"/>
        <v>0</v>
      </c>
      <c r="BT97" s="77">
        <f t="shared" si="33"/>
        <v>0</v>
      </c>
      <c r="BU97" s="77">
        <f t="shared" si="33"/>
        <v>0</v>
      </c>
      <c r="BV97" s="77">
        <f t="shared" si="33"/>
        <v>0</v>
      </c>
      <c r="BW97" s="77">
        <f t="shared" si="33"/>
        <v>0</v>
      </c>
    </row>
    <row r="98" spans="1:75" x14ac:dyDescent="0.25">
      <c r="A98" s="79" t="s">
        <v>50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1">
        <v>14</v>
      </c>
      <c r="AH98" s="45">
        <f t="shared" si="27"/>
        <v>0</v>
      </c>
      <c r="AI98" s="46">
        <f t="shared" si="28"/>
        <v>0</v>
      </c>
      <c r="AK98" s="47"/>
      <c r="AZ98" s="77">
        <f t="shared" si="33"/>
        <v>0</v>
      </c>
      <c r="BA98" s="77">
        <f t="shared" si="33"/>
        <v>0</v>
      </c>
      <c r="BB98" s="77">
        <f t="shared" si="33"/>
        <v>0</v>
      </c>
      <c r="BC98" s="77">
        <f t="shared" si="33"/>
        <v>0</v>
      </c>
      <c r="BD98" s="77">
        <f t="shared" si="33"/>
        <v>0</v>
      </c>
      <c r="BE98" s="77">
        <f t="shared" si="33"/>
        <v>0</v>
      </c>
      <c r="BF98" s="77">
        <f t="shared" si="33"/>
        <v>0</v>
      </c>
      <c r="BG98" s="77">
        <f t="shared" si="33"/>
        <v>0</v>
      </c>
      <c r="BH98" s="77">
        <f t="shared" si="33"/>
        <v>0</v>
      </c>
      <c r="BI98" s="77">
        <f t="shared" si="33"/>
        <v>0</v>
      </c>
      <c r="BJ98" s="77">
        <f t="shared" si="33"/>
        <v>0</v>
      </c>
      <c r="BK98" s="77">
        <f t="shared" si="33"/>
        <v>0</v>
      </c>
      <c r="BL98" s="77">
        <f t="shared" si="33"/>
        <v>0</v>
      </c>
      <c r="BM98" s="77">
        <f t="shared" si="33"/>
        <v>0</v>
      </c>
      <c r="BN98" s="77">
        <f t="shared" si="33"/>
        <v>0</v>
      </c>
      <c r="BO98" s="77">
        <f t="shared" si="33"/>
        <v>0</v>
      </c>
      <c r="BP98" s="77">
        <f t="shared" si="33"/>
        <v>0</v>
      </c>
      <c r="BQ98" s="77">
        <f t="shared" si="33"/>
        <v>0</v>
      </c>
      <c r="BR98" s="77">
        <f t="shared" si="33"/>
        <v>0</v>
      </c>
      <c r="BS98" s="77">
        <f t="shared" si="33"/>
        <v>0</v>
      </c>
      <c r="BT98" s="77">
        <f t="shared" si="33"/>
        <v>0</v>
      </c>
      <c r="BU98" s="77">
        <f t="shared" si="33"/>
        <v>0</v>
      </c>
      <c r="BV98" s="77">
        <f t="shared" si="33"/>
        <v>0</v>
      </c>
      <c r="BW98" s="77">
        <f t="shared" si="33"/>
        <v>0</v>
      </c>
    </row>
    <row r="99" spans="1:75" x14ac:dyDescent="0.25">
      <c r="A99" s="60" t="s">
        <v>51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61">
        <v>10.050000000000001</v>
      </c>
      <c r="AH99" s="45">
        <f t="shared" si="27"/>
        <v>0</v>
      </c>
      <c r="AI99" s="46">
        <f t="shared" si="28"/>
        <v>0</v>
      </c>
      <c r="AK99" s="47"/>
      <c r="AZ99" s="77">
        <f t="shared" si="33"/>
        <v>0</v>
      </c>
      <c r="BA99" s="77">
        <f t="shared" si="33"/>
        <v>0</v>
      </c>
      <c r="BB99" s="77">
        <f t="shared" si="33"/>
        <v>0</v>
      </c>
      <c r="BC99" s="77">
        <f t="shared" si="33"/>
        <v>0</v>
      </c>
      <c r="BD99" s="77">
        <f t="shared" si="33"/>
        <v>0</v>
      </c>
      <c r="BE99" s="77">
        <f t="shared" si="33"/>
        <v>0</v>
      </c>
      <c r="BF99" s="77">
        <f t="shared" si="33"/>
        <v>0</v>
      </c>
      <c r="BG99" s="77">
        <f t="shared" si="33"/>
        <v>0</v>
      </c>
      <c r="BH99" s="77">
        <f t="shared" si="33"/>
        <v>0</v>
      </c>
      <c r="BI99" s="77">
        <f t="shared" si="33"/>
        <v>0</v>
      </c>
      <c r="BJ99" s="77">
        <f t="shared" si="33"/>
        <v>0</v>
      </c>
      <c r="BK99" s="77">
        <f t="shared" si="33"/>
        <v>0</v>
      </c>
      <c r="BL99" s="77">
        <f t="shared" si="33"/>
        <v>0</v>
      </c>
      <c r="BM99" s="77">
        <f t="shared" si="33"/>
        <v>0</v>
      </c>
      <c r="BN99" s="77">
        <f t="shared" si="33"/>
        <v>0</v>
      </c>
      <c r="BO99" s="77">
        <f t="shared" si="33"/>
        <v>0</v>
      </c>
      <c r="BP99" s="77">
        <f t="shared" si="33"/>
        <v>0</v>
      </c>
      <c r="BQ99" s="77">
        <f t="shared" si="33"/>
        <v>0</v>
      </c>
      <c r="BR99" s="77">
        <f t="shared" si="33"/>
        <v>0</v>
      </c>
      <c r="BS99" s="77">
        <f t="shared" si="33"/>
        <v>0</v>
      </c>
      <c r="BT99" s="77">
        <f t="shared" si="33"/>
        <v>0</v>
      </c>
      <c r="BU99" s="77">
        <f t="shared" si="33"/>
        <v>0</v>
      </c>
      <c r="BV99" s="77">
        <f t="shared" si="33"/>
        <v>0</v>
      </c>
      <c r="BW99" s="77">
        <f t="shared" si="33"/>
        <v>0</v>
      </c>
    </row>
    <row r="100" spans="1:75" x14ac:dyDescent="0.25">
      <c r="A100" s="60" t="s">
        <v>52</v>
      </c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61">
        <v>6.2</v>
      </c>
      <c r="AH100" s="45">
        <f t="shared" si="27"/>
        <v>0</v>
      </c>
      <c r="AI100" s="46">
        <f t="shared" si="28"/>
        <v>0</v>
      </c>
      <c r="AK100" s="47"/>
      <c r="AZ100" s="77">
        <f t="shared" si="33"/>
        <v>0</v>
      </c>
      <c r="BA100" s="77">
        <f t="shared" si="33"/>
        <v>0</v>
      </c>
      <c r="BB100" s="77">
        <f t="shared" si="33"/>
        <v>0</v>
      </c>
      <c r="BC100" s="77">
        <f t="shared" si="33"/>
        <v>0</v>
      </c>
      <c r="BD100" s="77">
        <f t="shared" si="33"/>
        <v>0</v>
      </c>
      <c r="BE100" s="77">
        <f t="shared" si="33"/>
        <v>0</v>
      </c>
      <c r="BF100" s="77">
        <f t="shared" si="33"/>
        <v>0</v>
      </c>
      <c r="BG100" s="77">
        <f t="shared" si="33"/>
        <v>0</v>
      </c>
      <c r="BH100" s="77">
        <f t="shared" si="33"/>
        <v>0</v>
      </c>
      <c r="BI100" s="77">
        <f t="shared" si="33"/>
        <v>0</v>
      </c>
      <c r="BJ100" s="77">
        <f t="shared" si="33"/>
        <v>0</v>
      </c>
      <c r="BK100" s="77">
        <f t="shared" si="33"/>
        <v>0</v>
      </c>
      <c r="BL100" s="77">
        <f t="shared" si="33"/>
        <v>0</v>
      </c>
      <c r="BM100" s="77">
        <f t="shared" si="33"/>
        <v>0</v>
      </c>
      <c r="BN100" s="77">
        <f t="shared" si="33"/>
        <v>0</v>
      </c>
      <c r="BO100" s="77">
        <f t="shared" si="33"/>
        <v>0</v>
      </c>
      <c r="BP100" s="77">
        <f t="shared" si="33"/>
        <v>0</v>
      </c>
      <c r="BQ100" s="77">
        <f t="shared" si="33"/>
        <v>0</v>
      </c>
      <c r="BR100" s="77">
        <f t="shared" si="33"/>
        <v>0</v>
      </c>
      <c r="BS100" s="77">
        <f t="shared" si="33"/>
        <v>0</v>
      </c>
      <c r="BT100" s="77">
        <f t="shared" si="33"/>
        <v>0</v>
      </c>
      <c r="BU100" s="77">
        <f t="shared" si="33"/>
        <v>0</v>
      </c>
      <c r="BV100" s="77">
        <f t="shared" si="33"/>
        <v>0</v>
      </c>
      <c r="BW100" s="77">
        <f t="shared" si="33"/>
        <v>0</v>
      </c>
    </row>
    <row r="101" spans="1:75" ht="15.75" thickBot="1" x14ac:dyDescent="0.3">
      <c r="A101" s="62" t="s">
        <v>53</v>
      </c>
      <c r="B101" s="80">
        <v>2</v>
      </c>
      <c r="C101" s="80">
        <v>2</v>
      </c>
      <c r="D101" s="80">
        <v>2</v>
      </c>
      <c r="E101" s="80">
        <v>2</v>
      </c>
      <c r="F101" s="80">
        <v>2</v>
      </c>
      <c r="G101" s="80">
        <v>2</v>
      </c>
      <c r="H101" s="80">
        <v>2</v>
      </c>
      <c r="I101" s="80">
        <v>2</v>
      </c>
      <c r="J101" s="80">
        <v>2</v>
      </c>
      <c r="K101" s="80">
        <v>2</v>
      </c>
      <c r="L101" s="80">
        <v>2</v>
      </c>
      <c r="M101" s="80">
        <v>2</v>
      </c>
      <c r="N101" s="80">
        <v>2</v>
      </c>
      <c r="O101" s="80">
        <v>2</v>
      </c>
      <c r="P101" s="80">
        <v>2</v>
      </c>
      <c r="Q101" s="80">
        <v>2</v>
      </c>
      <c r="R101" s="80">
        <v>2</v>
      </c>
      <c r="S101" s="80">
        <v>2</v>
      </c>
      <c r="T101" s="80">
        <v>2</v>
      </c>
      <c r="U101" s="80">
        <v>2</v>
      </c>
      <c r="V101" s="80">
        <v>2</v>
      </c>
      <c r="W101" s="80">
        <v>2</v>
      </c>
      <c r="X101" s="80">
        <v>2</v>
      </c>
      <c r="Y101" s="80">
        <v>2</v>
      </c>
      <c r="Z101" s="80">
        <v>2</v>
      </c>
      <c r="AA101" s="80">
        <v>2</v>
      </c>
      <c r="AB101" s="80">
        <v>2</v>
      </c>
      <c r="AC101" s="80">
        <v>2</v>
      </c>
      <c r="AD101" s="80">
        <v>2</v>
      </c>
      <c r="AE101" s="80">
        <v>2</v>
      </c>
      <c r="AF101" s="80">
        <v>2</v>
      </c>
      <c r="AG101" s="81">
        <f>AG178</f>
        <v>8.56</v>
      </c>
      <c r="AH101" s="45">
        <f t="shared" si="27"/>
        <v>2</v>
      </c>
      <c r="AI101" s="46">
        <f t="shared" si="28"/>
        <v>2</v>
      </c>
      <c r="AK101" s="47"/>
      <c r="AZ101" s="77">
        <f t="shared" si="33"/>
        <v>0</v>
      </c>
      <c r="BA101" s="77">
        <f t="shared" si="33"/>
        <v>0</v>
      </c>
      <c r="BB101" s="77">
        <f t="shared" si="33"/>
        <v>0</v>
      </c>
      <c r="BC101" s="77">
        <f t="shared" si="33"/>
        <v>0</v>
      </c>
      <c r="BD101" s="77">
        <f t="shared" si="33"/>
        <v>0</v>
      </c>
      <c r="BE101" s="77">
        <f t="shared" si="33"/>
        <v>0</v>
      </c>
      <c r="BF101" s="77">
        <f t="shared" si="33"/>
        <v>0</v>
      </c>
      <c r="BG101" s="77">
        <f t="shared" si="33"/>
        <v>0</v>
      </c>
      <c r="BH101" s="77">
        <f t="shared" si="33"/>
        <v>0</v>
      </c>
      <c r="BI101" s="77">
        <f t="shared" si="33"/>
        <v>0</v>
      </c>
      <c r="BJ101" s="77">
        <f t="shared" si="33"/>
        <v>0</v>
      </c>
      <c r="BK101" s="77">
        <f t="shared" si="33"/>
        <v>0</v>
      </c>
      <c r="BL101" s="77">
        <f t="shared" si="33"/>
        <v>0</v>
      </c>
      <c r="BM101" s="77">
        <f t="shared" si="33"/>
        <v>0</v>
      </c>
      <c r="BN101" s="77">
        <f t="shared" si="33"/>
        <v>0</v>
      </c>
      <c r="BO101" s="77">
        <f t="shared" si="33"/>
        <v>0</v>
      </c>
      <c r="BP101" s="77">
        <f t="shared" si="33"/>
        <v>0</v>
      </c>
      <c r="BQ101" s="77">
        <f t="shared" si="33"/>
        <v>0</v>
      </c>
      <c r="BR101" s="77">
        <f t="shared" si="33"/>
        <v>0</v>
      </c>
      <c r="BS101" s="77">
        <f t="shared" si="33"/>
        <v>0</v>
      </c>
      <c r="BT101" s="77">
        <f t="shared" si="33"/>
        <v>0</v>
      </c>
      <c r="BU101" s="77">
        <f t="shared" si="33"/>
        <v>0</v>
      </c>
      <c r="BV101" s="77">
        <f t="shared" si="33"/>
        <v>0</v>
      </c>
      <c r="BW101" s="77">
        <f t="shared" si="33"/>
        <v>0</v>
      </c>
    </row>
    <row r="102" spans="1:75" ht="15.75" thickBot="1" x14ac:dyDescent="0.3">
      <c r="A102" s="82" t="s">
        <v>54</v>
      </c>
      <c r="B102" s="66">
        <f t="shared" ref="B102:AG102" si="34">SUM(B89:B101)</f>
        <v>2</v>
      </c>
      <c r="C102" s="66">
        <f t="shared" si="34"/>
        <v>2</v>
      </c>
      <c r="D102" s="66">
        <f t="shared" si="34"/>
        <v>2</v>
      </c>
      <c r="E102" s="66">
        <f t="shared" si="34"/>
        <v>2</v>
      </c>
      <c r="F102" s="66">
        <f t="shared" si="34"/>
        <v>2</v>
      </c>
      <c r="G102" s="66">
        <f t="shared" si="34"/>
        <v>2</v>
      </c>
      <c r="H102" s="66">
        <f t="shared" si="34"/>
        <v>2</v>
      </c>
      <c r="I102" s="66">
        <f t="shared" si="34"/>
        <v>2</v>
      </c>
      <c r="J102" s="66">
        <f t="shared" si="34"/>
        <v>2</v>
      </c>
      <c r="K102" s="66">
        <f t="shared" si="34"/>
        <v>2</v>
      </c>
      <c r="L102" s="66">
        <f t="shared" si="34"/>
        <v>2</v>
      </c>
      <c r="M102" s="66">
        <f t="shared" si="34"/>
        <v>2</v>
      </c>
      <c r="N102" s="66">
        <f t="shared" si="34"/>
        <v>2</v>
      </c>
      <c r="O102" s="66">
        <f t="shared" si="34"/>
        <v>2</v>
      </c>
      <c r="P102" s="66">
        <f t="shared" si="34"/>
        <v>2</v>
      </c>
      <c r="Q102" s="66">
        <f t="shared" ref="Q102:U102" si="35">SUM(Q89:Q101)</f>
        <v>2</v>
      </c>
      <c r="R102" s="66">
        <f t="shared" si="35"/>
        <v>2</v>
      </c>
      <c r="S102" s="66">
        <f t="shared" si="35"/>
        <v>2</v>
      </c>
      <c r="T102" s="66">
        <f t="shared" si="35"/>
        <v>2</v>
      </c>
      <c r="U102" s="66">
        <f t="shared" si="35"/>
        <v>2</v>
      </c>
      <c r="V102" s="66">
        <f t="shared" si="34"/>
        <v>2</v>
      </c>
      <c r="W102" s="66">
        <f t="shared" si="34"/>
        <v>2</v>
      </c>
      <c r="X102" s="66">
        <f t="shared" si="34"/>
        <v>2</v>
      </c>
      <c r="Y102" s="66">
        <f t="shared" si="34"/>
        <v>2</v>
      </c>
      <c r="Z102" s="66">
        <f t="shared" si="34"/>
        <v>2</v>
      </c>
      <c r="AA102" s="66">
        <f t="shared" si="34"/>
        <v>2</v>
      </c>
      <c r="AB102" s="66">
        <f t="shared" si="34"/>
        <v>2</v>
      </c>
      <c r="AC102" s="66">
        <f t="shared" si="34"/>
        <v>2</v>
      </c>
      <c r="AD102" s="66">
        <f t="shared" si="34"/>
        <v>2</v>
      </c>
      <c r="AE102" s="66">
        <f t="shared" si="34"/>
        <v>2</v>
      </c>
      <c r="AF102" s="66">
        <f t="shared" si="34"/>
        <v>2</v>
      </c>
      <c r="AG102" s="75">
        <f t="shared" si="34"/>
        <v>489.91</v>
      </c>
      <c r="AH102" s="45">
        <f t="shared" si="27"/>
        <v>2</v>
      </c>
      <c r="AI102" s="46">
        <f t="shared" si="28"/>
        <v>2</v>
      </c>
      <c r="AK102" s="47"/>
      <c r="AY102" s="77"/>
    </row>
    <row r="103" spans="1:75" x14ac:dyDescent="0.25">
      <c r="A103" s="42" t="s">
        <v>55</v>
      </c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59">
        <v>60</v>
      </c>
      <c r="AH103" s="45">
        <f t="shared" si="27"/>
        <v>0</v>
      </c>
      <c r="AI103" s="46">
        <f t="shared" si="28"/>
        <v>0</v>
      </c>
      <c r="AK103" s="47"/>
      <c r="AY103" s="77"/>
      <c r="BF103" s="77"/>
      <c r="BG103" s="77"/>
      <c r="BH103" s="77"/>
      <c r="BI103" s="77"/>
      <c r="BJ103" s="77"/>
      <c r="BK103" s="77"/>
    </row>
    <row r="104" spans="1:75" x14ac:dyDescent="0.25">
      <c r="A104" s="60" t="s">
        <v>56</v>
      </c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61">
        <v>32</v>
      </c>
      <c r="AH104" s="45">
        <f t="shared" si="27"/>
        <v>0</v>
      </c>
      <c r="AI104" s="46">
        <f t="shared" si="28"/>
        <v>0</v>
      </c>
      <c r="AK104" s="47"/>
      <c r="AY104" s="77"/>
      <c r="BF104" s="76"/>
      <c r="BG104" s="76"/>
      <c r="BH104" s="76"/>
      <c r="BI104" s="76"/>
      <c r="BJ104" s="76"/>
      <c r="BK104" s="77"/>
    </row>
    <row r="105" spans="1:75" ht="15.75" thickBot="1" x14ac:dyDescent="0.3">
      <c r="A105" s="79" t="s">
        <v>57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3">
        <v>14</v>
      </c>
      <c r="AH105" s="45">
        <f t="shared" si="27"/>
        <v>0</v>
      </c>
      <c r="AI105" s="46">
        <f t="shared" si="28"/>
        <v>0</v>
      </c>
      <c r="AK105" s="47"/>
      <c r="AY105" s="77"/>
      <c r="BF105" s="76"/>
      <c r="BG105" s="77">
        <f t="array" ref="BG105:BL128">TRANSPOSE(AZ89:BW94)</f>
        <v>0</v>
      </c>
      <c r="BH105" s="77">
        <v>0</v>
      </c>
      <c r="BI105" s="77">
        <v>0</v>
      </c>
      <c r="BJ105" s="77">
        <v>0</v>
      </c>
      <c r="BK105" s="77">
        <v>0</v>
      </c>
      <c r="BL105" s="77">
        <v>0</v>
      </c>
    </row>
    <row r="106" spans="1:75" ht="15.75" thickBot="1" x14ac:dyDescent="0.3">
      <c r="A106" s="82" t="s">
        <v>58</v>
      </c>
      <c r="B106" s="66">
        <f t="shared" ref="B106:AF106" si="36">B103+B104+B105</f>
        <v>0</v>
      </c>
      <c r="C106" s="66">
        <f t="shared" si="36"/>
        <v>0</v>
      </c>
      <c r="D106" s="66">
        <f t="shared" si="36"/>
        <v>0</v>
      </c>
      <c r="E106" s="66">
        <f t="shared" si="36"/>
        <v>0</v>
      </c>
      <c r="F106" s="66">
        <f t="shared" si="36"/>
        <v>0</v>
      </c>
      <c r="G106" s="66">
        <f t="shared" si="36"/>
        <v>0</v>
      </c>
      <c r="H106" s="66">
        <f t="shared" si="36"/>
        <v>0</v>
      </c>
      <c r="I106" s="66">
        <f t="shared" si="36"/>
        <v>0</v>
      </c>
      <c r="J106" s="66">
        <f t="shared" si="36"/>
        <v>0</v>
      </c>
      <c r="K106" s="66">
        <f t="shared" si="36"/>
        <v>0</v>
      </c>
      <c r="L106" s="66">
        <f t="shared" si="36"/>
        <v>0</v>
      </c>
      <c r="M106" s="66">
        <f t="shared" si="36"/>
        <v>0</v>
      </c>
      <c r="N106" s="66">
        <f t="shared" si="36"/>
        <v>0</v>
      </c>
      <c r="O106" s="66">
        <f t="shared" si="36"/>
        <v>0</v>
      </c>
      <c r="P106" s="66">
        <f t="shared" si="36"/>
        <v>0</v>
      </c>
      <c r="Q106" s="66">
        <f t="shared" ref="Q106:U106" si="37">Q103+Q104+Q105</f>
        <v>0</v>
      </c>
      <c r="R106" s="66">
        <f t="shared" si="37"/>
        <v>0</v>
      </c>
      <c r="S106" s="66">
        <f t="shared" si="37"/>
        <v>0</v>
      </c>
      <c r="T106" s="66">
        <f t="shared" si="37"/>
        <v>0</v>
      </c>
      <c r="U106" s="66">
        <f t="shared" si="37"/>
        <v>0</v>
      </c>
      <c r="V106" s="66">
        <f t="shared" si="36"/>
        <v>0</v>
      </c>
      <c r="W106" s="66">
        <f t="shared" si="36"/>
        <v>0</v>
      </c>
      <c r="X106" s="66">
        <f t="shared" si="36"/>
        <v>0</v>
      </c>
      <c r="Y106" s="66">
        <f t="shared" si="36"/>
        <v>0</v>
      </c>
      <c r="Z106" s="66">
        <f t="shared" si="36"/>
        <v>0</v>
      </c>
      <c r="AA106" s="66">
        <f t="shared" si="36"/>
        <v>0</v>
      </c>
      <c r="AB106" s="66">
        <f t="shared" si="36"/>
        <v>0</v>
      </c>
      <c r="AC106" s="66">
        <f t="shared" si="36"/>
        <v>0</v>
      </c>
      <c r="AD106" s="66">
        <f t="shared" si="36"/>
        <v>0</v>
      </c>
      <c r="AE106" s="66">
        <f t="shared" si="36"/>
        <v>0</v>
      </c>
      <c r="AF106" s="66">
        <f t="shared" si="36"/>
        <v>0</v>
      </c>
      <c r="AG106" s="75">
        <f>SUM(AG103:AG105)</f>
        <v>106</v>
      </c>
      <c r="AH106" s="45">
        <f t="shared" si="27"/>
        <v>0</v>
      </c>
      <c r="AI106" s="46">
        <f t="shared" si="28"/>
        <v>0</v>
      </c>
      <c r="AK106" s="47"/>
      <c r="AY106" s="77"/>
      <c r="BF106" s="76"/>
      <c r="BG106" s="77">
        <v>0</v>
      </c>
      <c r="BH106" s="77">
        <v>0</v>
      </c>
      <c r="BI106" s="77">
        <v>0</v>
      </c>
      <c r="BJ106" s="77">
        <v>0</v>
      </c>
      <c r="BK106" s="77">
        <v>0</v>
      </c>
      <c r="BL106" s="77">
        <v>0</v>
      </c>
    </row>
    <row r="107" spans="1:75" x14ac:dyDescent="0.25">
      <c r="A107" s="42" t="s">
        <v>59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59"/>
      <c r="AH107" s="45">
        <f t="shared" si="27"/>
        <v>0</v>
      </c>
      <c r="AI107" s="46">
        <f t="shared" si="28"/>
        <v>0</v>
      </c>
      <c r="AK107" s="47"/>
      <c r="AY107" s="77"/>
      <c r="BF107" s="76"/>
      <c r="BG107" s="77">
        <v>0</v>
      </c>
      <c r="BH107" s="77">
        <v>0</v>
      </c>
      <c r="BI107" s="77">
        <v>0</v>
      </c>
      <c r="BJ107" s="77">
        <v>0</v>
      </c>
      <c r="BK107" s="77">
        <v>0</v>
      </c>
      <c r="BL107" s="77">
        <v>0</v>
      </c>
    </row>
    <row r="108" spans="1:75" ht="15.75" thickBot="1" x14ac:dyDescent="0.3">
      <c r="A108" s="60" t="s">
        <v>60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61"/>
      <c r="AH108" s="45">
        <f t="shared" si="27"/>
        <v>0</v>
      </c>
      <c r="AI108" s="46">
        <f t="shared" si="28"/>
        <v>0</v>
      </c>
      <c r="AK108" s="47"/>
      <c r="AL108" s="83" t="s">
        <v>61</v>
      </c>
      <c r="AM108" s="83"/>
      <c r="AY108" s="77"/>
      <c r="BF108" s="77"/>
      <c r="BG108" s="77">
        <v>0</v>
      </c>
      <c r="BH108" s="77">
        <v>0</v>
      </c>
      <c r="BI108" s="77">
        <v>0</v>
      </c>
      <c r="BJ108" s="77">
        <v>0</v>
      </c>
      <c r="BK108" s="77">
        <v>0</v>
      </c>
      <c r="BL108" s="77">
        <v>0</v>
      </c>
    </row>
    <row r="109" spans="1:75" x14ac:dyDescent="0.25">
      <c r="A109" s="60" t="s">
        <v>62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84"/>
      <c r="AH109" s="45">
        <f t="shared" si="27"/>
        <v>0</v>
      </c>
      <c r="AI109" s="46">
        <f t="shared" si="28"/>
        <v>0</v>
      </c>
      <c r="AK109" s="85"/>
      <c r="AL109" s="86"/>
      <c r="AM109" s="86"/>
      <c r="AN109" s="87"/>
      <c r="AY109" s="77"/>
      <c r="BF109" s="77"/>
      <c r="BG109" s="77">
        <v>0</v>
      </c>
      <c r="BH109" s="77">
        <v>0</v>
      </c>
      <c r="BI109" s="77">
        <v>0</v>
      </c>
      <c r="BJ109" s="77">
        <v>0</v>
      </c>
      <c r="BK109" s="77">
        <v>0</v>
      </c>
      <c r="BL109" s="77">
        <v>0</v>
      </c>
    </row>
    <row r="110" spans="1:75" x14ac:dyDescent="0.25">
      <c r="A110" s="60" t="s">
        <v>63</v>
      </c>
      <c r="B110" s="43"/>
      <c r="C110" s="43"/>
      <c r="D110" s="43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4"/>
      <c r="AH110" s="45">
        <f t="shared" si="27"/>
        <v>0</v>
      </c>
      <c r="AI110" s="46">
        <f t="shared" si="28"/>
        <v>0</v>
      </c>
      <c r="AK110" s="89" t="s">
        <v>64</v>
      </c>
      <c r="AL110" s="43"/>
      <c r="AM110" s="88"/>
      <c r="AN110" s="90"/>
      <c r="AY110" s="77"/>
      <c r="BF110" s="77"/>
      <c r="BG110" s="77">
        <v>0</v>
      </c>
      <c r="BH110" s="77">
        <v>0</v>
      </c>
      <c r="BI110" s="77">
        <v>0</v>
      </c>
      <c r="BJ110" s="77">
        <v>0</v>
      </c>
      <c r="BK110" s="77">
        <v>0</v>
      </c>
      <c r="BL110" s="77">
        <v>0</v>
      </c>
    </row>
    <row r="111" spans="1:75" x14ac:dyDescent="0.25">
      <c r="A111" s="91" t="s">
        <v>65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84"/>
      <c r="AH111" s="45">
        <f t="shared" si="27"/>
        <v>0</v>
      </c>
      <c r="AI111" s="46">
        <f t="shared" si="28"/>
        <v>0</v>
      </c>
      <c r="AK111" s="89" t="s">
        <v>66</v>
      </c>
      <c r="AL111" s="88"/>
      <c r="AM111" s="88"/>
      <c r="AN111" s="90"/>
      <c r="AY111" s="77"/>
      <c r="BF111" s="77"/>
      <c r="BG111" s="77">
        <v>0</v>
      </c>
      <c r="BH111" s="77">
        <v>0</v>
      </c>
      <c r="BI111" s="77">
        <v>0</v>
      </c>
      <c r="BJ111" s="77">
        <v>0</v>
      </c>
      <c r="BK111" s="77">
        <v>0</v>
      </c>
      <c r="BL111" s="77">
        <v>0</v>
      </c>
    </row>
    <row r="112" spans="1:75" ht="15.75" thickBot="1" x14ac:dyDescent="0.3">
      <c r="A112" s="91" t="s">
        <v>67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84"/>
      <c r="AH112" s="45">
        <f t="shared" si="27"/>
        <v>0</v>
      </c>
      <c r="AI112" s="46">
        <f t="shared" si="28"/>
        <v>0</v>
      </c>
      <c r="AK112" s="89"/>
      <c r="AL112" s="44"/>
      <c r="AM112" s="44"/>
      <c r="AN112" s="93"/>
      <c r="AY112" s="77"/>
      <c r="BF112" s="77"/>
      <c r="BG112" s="77">
        <v>0</v>
      </c>
      <c r="BH112" s="77">
        <v>0</v>
      </c>
      <c r="BI112" s="77">
        <v>0</v>
      </c>
      <c r="BJ112" s="77">
        <v>0</v>
      </c>
      <c r="BK112" s="77">
        <v>0</v>
      </c>
      <c r="BL112" s="77">
        <v>0</v>
      </c>
    </row>
    <row r="113" spans="1:64" x14ac:dyDescent="0.25">
      <c r="A113" s="60" t="s">
        <v>68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84"/>
      <c r="AH113" s="45">
        <f t="shared" si="27"/>
        <v>0</v>
      </c>
      <c r="AI113" s="46">
        <f t="shared" si="28"/>
        <v>0</v>
      </c>
      <c r="AK113" s="89"/>
      <c r="AL113" s="92"/>
      <c r="AM113" s="94"/>
      <c r="AN113" s="360"/>
      <c r="AY113" s="77"/>
      <c r="BF113" s="77"/>
      <c r="BG113" s="77">
        <v>0</v>
      </c>
      <c r="BH113" s="77">
        <v>0</v>
      </c>
      <c r="BI113" s="77">
        <v>0</v>
      </c>
      <c r="BJ113" s="77">
        <v>0</v>
      </c>
      <c r="BK113" s="77">
        <v>0</v>
      </c>
      <c r="BL113" s="77">
        <v>0</v>
      </c>
    </row>
    <row r="114" spans="1:64" x14ac:dyDescent="0.25">
      <c r="A114" s="60" t="s">
        <v>69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84"/>
      <c r="AH114" s="45">
        <f t="shared" si="27"/>
        <v>0</v>
      </c>
      <c r="AI114" s="46">
        <f t="shared" si="28"/>
        <v>0</v>
      </c>
      <c r="AK114" s="89"/>
      <c r="AL114" s="92"/>
      <c r="AM114" s="92"/>
      <c r="AN114" s="361"/>
      <c r="BF114" s="77"/>
      <c r="BG114" s="77">
        <v>0</v>
      </c>
      <c r="BH114" s="77">
        <v>0</v>
      </c>
      <c r="BI114" s="77">
        <v>0</v>
      </c>
      <c r="BJ114" s="77">
        <v>0</v>
      </c>
      <c r="BK114" s="77">
        <v>0</v>
      </c>
      <c r="BL114" s="77">
        <v>0</v>
      </c>
    </row>
    <row r="115" spans="1:64" ht="15.75" thickBot="1" x14ac:dyDescent="0.3">
      <c r="A115" s="60" t="s">
        <v>70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84"/>
      <c r="AH115" s="45">
        <f t="shared" si="27"/>
        <v>0</v>
      </c>
      <c r="AI115" s="46">
        <f t="shared" si="28"/>
        <v>0</v>
      </c>
      <c r="AK115" s="95"/>
      <c r="AL115" s="96"/>
      <c r="AM115" s="96"/>
      <c r="AN115" s="97"/>
      <c r="BF115" s="77"/>
      <c r="BG115" s="77">
        <v>0</v>
      </c>
      <c r="BH115" s="77">
        <v>0</v>
      </c>
      <c r="BI115" s="77">
        <v>0</v>
      </c>
      <c r="BJ115" s="77">
        <v>0</v>
      </c>
      <c r="BK115" s="77">
        <v>0</v>
      </c>
      <c r="BL115" s="77">
        <v>0</v>
      </c>
    </row>
    <row r="116" spans="1:64" x14ac:dyDescent="0.25">
      <c r="A116" s="60" t="s">
        <v>71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8"/>
      <c r="AH116" s="45">
        <f t="shared" si="27"/>
        <v>0</v>
      </c>
      <c r="AI116" s="46">
        <f t="shared" si="28"/>
        <v>0</v>
      </c>
      <c r="BF116" s="77"/>
      <c r="BG116" s="77">
        <v>0</v>
      </c>
      <c r="BH116" s="77">
        <v>0</v>
      </c>
      <c r="BI116" s="77">
        <v>0</v>
      </c>
      <c r="BJ116" s="77">
        <v>0</v>
      </c>
      <c r="BK116" s="77">
        <v>0</v>
      </c>
      <c r="BL116" s="77">
        <v>0</v>
      </c>
    </row>
    <row r="117" spans="1:64" ht="15.75" thickBot="1" x14ac:dyDescent="0.3">
      <c r="A117" s="91" t="s">
        <v>72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8"/>
      <c r="AH117" s="45">
        <f t="shared" si="27"/>
        <v>0</v>
      </c>
      <c r="AI117" s="46">
        <f t="shared" si="28"/>
        <v>0</v>
      </c>
      <c r="BF117" s="77"/>
      <c r="BG117" s="77">
        <v>0</v>
      </c>
      <c r="BH117" s="77">
        <v>0</v>
      </c>
      <c r="BI117" s="77">
        <v>0</v>
      </c>
      <c r="BJ117" s="77">
        <v>0</v>
      </c>
      <c r="BK117" s="77">
        <v>0</v>
      </c>
      <c r="BL117" s="77">
        <v>0</v>
      </c>
    </row>
    <row r="118" spans="1:64" ht="15.75" thickBot="1" x14ac:dyDescent="0.3">
      <c r="A118" s="82" t="s">
        <v>73</v>
      </c>
      <c r="B118" s="66">
        <f t="shared" ref="B118:AF118" si="38">SUMIF(B107:B117,"&gt;0")</f>
        <v>0</v>
      </c>
      <c r="C118" s="66">
        <f t="shared" si="38"/>
        <v>0</v>
      </c>
      <c r="D118" s="66">
        <f t="shared" si="38"/>
        <v>0</v>
      </c>
      <c r="E118" s="66">
        <f t="shared" si="38"/>
        <v>0</v>
      </c>
      <c r="F118" s="66">
        <f t="shared" si="38"/>
        <v>0</v>
      </c>
      <c r="G118" s="66">
        <f t="shared" si="38"/>
        <v>0</v>
      </c>
      <c r="H118" s="66">
        <f t="shared" si="38"/>
        <v>0</v>
      </c>
      <c r="I118" s="66">
        <f t="shared" si="38"/>
        <v>0</v>
      </c>
      <c r="J118" s="66">
        <f t="shared" si="38"/>
        <v>0</v>
      </c>
      <c r="K118" s="66">
        <f t="shared" si="38"/>
        <v>0</v>
      </c>
      <c r="L118" s="66">
        <f t="shared" si="38"/>
        <v>0</v>
      </c>
      <c r="M118" s="66">
        <f t="shared" si="38"/>
        <v>0</v>
      </c>
      <c r="N118" s="66">
        <f t="shared" si="38"/>
        <v>0</v>
      </c>
      <c r="O118" s="66">
        <f t="shared" si="38"/>
        <v>0</v>
      </c>
      <c r="P118" s="66">
        <f t="shared" si="38"/>
        <v>0</v>
      </c>
      <c r="Q118" s="66">
        <f t="shared" ref="Q118:W118" si="39">SUMIF(Q107:Q117,"&gt;0")</f>
        <v>0</v>
      </c>
      <c r="R118" s="66">
        <f t="shared" si="39"/>
        <v>0</v>
      </c>
      <c r="S118" s="66">
        <f t="shared" si="39"/>
        <v>0</v>
      </c>
      <c r="T118" s="66">
        <f t="shared" si="39"/>
        <v>0</v>
      </c>
      <c r="U118" s="66">
        <f t="shared" si="39"/>
        <v>0</v>
      </c>
      <c r="V118" s="66">
        <f t="shared" si="39"/>
        <v>0</v>
      </c>
      <c r="W118" s="66">
        <f t="shared" si="39"/>
        <v>0</v>
      </c>
      <c r="X118" s="66">
        <f t="shared" si="38"/>
        <v>0</v>
      </c>
      <c r="Y118" s="66">
        <f t="shared" si="38"/>
        <v>0</v>
      </c>
      <c r="Z118" s="66">
        <f t="shared" si="38"/>
        <v>0</v>
      </c>
      <c r="AA118" s="66">
        <f t="shared" si="38"/>
        <v>0</v>
      </c>
      <c r="AB118" s="66">
        <f t="shared" si="38"/>
        <v>0</v>
      </c>
      <c r="AC118" s="66">
        <f t="shared" si="38"/>
        <v>0</v>
      </c>
      <c r="AD118" s="66">
        <f t="shared" si="38"/>
        <v>0</v>
      </c>
      <c r="AE118" s="66">
        <f t="shared" si="38"/>
        <v>0</v>
      </c>
      <c r="AF118" s="66">
        <f t="shared" si="38"/>
        <v>0</v>
      </c>
      <c r="AG118" s="99">
        <f>SUM(AG107:AG117)</f>
        <v>0</v>
      </c>
      <c r="AH118" s="45">
        <f t="shared" si="27"/>
        <v>0</v>
      </c>
      <c r="AI118" s="46">
        <f t="shared" si="28"/>
        <v>0</v>
      </c>
      <c r="AJ118" s="100">
        <f t="array" ref="AJ118">MIN(IF(B118:AF118&lt;&gt;0,B118:AF118))</f>
        <v>0</v>
      </c>
      <c r="BF118" s="77"/>
      <c r="BG118" s="77">
        <v>0</v>
      </c>
      <c r="BH118" s="77">
        <v>0</v>
      </c>
      <c r="BI118" s="77">
        <v>0</v>
      </c>
      <c r="BJ118" s="77">
        <v>0</v>
      </c>
      <c r="BK118" s="77">
        <v>0</v>
      </c>
      <c r="BL118" s="77">
        <v>0</v>
      </c>
    </row>
    <row r="119" spans="1:64" x14ac:dyDescent="0.25">
      <c r="A119" s="42" t="s">
        <v>74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  <c r="X119" s="88">
        <v>0</v>
      </c>
      <c r="Y119" s="88">
        <v>0</v>
      </c>
      <c r="Z119" s="88">
        <v>0</v>
      </c>
      <c r="AA119" s="88">
        <v>0</v>
      </c>
      <c r="AB119" s="88">
        <v>0</v>
      </c>
      <c r="AC119" s="88">
        <v>0</v>
      </c>
      <c r="AD119" s="88">
        <v>0</v>
      </c>
      <c r="AE119" s="88">
        <v>0</v>
      </c>
      <c r="AF119" s="88">
        <v>0</v>
      </c>
      <c r="AG119" s="59">
        <v>39</v>
      </c>
      <c r="AH119" s="45">
        <f t="shared" si="27"/>
        <v>0</v>
      </c>
      <c r="AI119" s="46">
        <f t="shared" si="28"/>
        <v>0</v>
      </c>
      <c r="BF119" s="77"/>
      <c r="BG119" s="77">
        <v>0</v>
      </c>
      <c r="BH119" s="77">
        <v>0</v>
      </c>
      <c r="BI119" s="77">
        <v>0</v>
      </c>
      <c r="BJ119" s="77">
        <v>0</v>
      </c>
      <c r="BK119" s="77">
        <v>0</v>
      </c>
      <c r="BL119" s="77">
        <v>0</v>
      </c>
    </row>
    <row r="120" spans="1:64" x14ac:dyDescent="0.25">
      <c r="A120" s="60" t="s">
        <v>75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2">
        <v>0</v>
      </c>
      <c r="O120" s="92">
        <v>0</v>
      </c>
      <c r="P120" s="92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92">
        <v>0</v>
      </c>
      <c r="Y120" s="92">
        <v>0</v>
      </c>
      <c r="Z120" s="92">
        <v>0</v>
      </c>
      <c r="AA120" s="92">
        <v>0</v>
      </c>
      <c r="AB120" s="92">
        <v>0</v>
      </c>
      <c r="AC120" s="92">
        <v>0</v>
      </c>
      <c r="AD120" s="92">
        <v>0</v>
      </c>
      <c r="AE120" s="92">
        <v>0</v>
      </c>
      <c r="AF120" s="92">
        <v>0</v>
      </c>
      <c r="AG120" s="61">
        <v>14.4</v>
      </c>
      <c r="AH120" s="45">
        <f t="shared" si="27"/>
        <v>0</v>
      </c>
      <c r="AI120" s="46">
        <f t="shared" si="28"/>
        <v>0</v>
      </c>
      <c r="BF120" s="77"/>
      <c r="BG120" s="77">
        <v>0</v>
      </c>
      <c r="BH120" s="77">
        <v>0</v>
      </c>
      <c r="BI120" s="77">
        <v>0</v>
      </c>
      <c r="BJ120" s="77">
        <v>0</v>
      </c>
      <c r="BK120" s="77">
        <v>0</v>
      </c>
      <c r="BL120" s="77">
        <v>0</v>
      </c>
    </row>
    <row r="121" spans="1:64" ht="15.75" thickBot="1" x14ac:dyDescent="0.3">
      <c r="A121" s="91" t="s">
        <v>76</v>
      </c>
      <c r="B121" s="101">
        <v>0</v>
      </c>
      <c r="C121" s="101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01">
        <v>0</v>
      </c>
      <c r="AA121" s="101"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73">
        <v>2</v>
      </c>
      <c r="AH121" s="45">
        <f t="shared" si="27"/>
        <v>0</v>
      </c>
      <c r="AI121" s="46">
        <f t="shared" si="28"/>
        <v>0</v>
      </c>
      <c r="BF121" s="77"/>
      <c r="BG121" s="77">
        <v>0</v>
      </c>
      <c r="BH121" s="77">
        <v>0</v>
      </c>
      <c r="BI121" s="77">
        <v>0</v>
      </c>
      <c r="BJ121" s="77">
        <v>0</v>
      </c>
      <c r="BK121" s="77">
        <v>0</v>
      </c>
      <c r="BL121" s="77">
        <v>0</v>
      </c>
    </row>
    <row r="122" spans="1:64" ht="15.75" thickBot="1" x14ac:dyDescent="0.3">
      <c r="A122" s="82" t="s">
        <v>77</v>
      </c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0</v>
      </c>
      <c r="Y122" s="66"/>
      <c r="Z122" s="66"/>
      <c r="AA122" s="66"/>
      <c r="AB122" s="66"/>
      <c r="AC122" s="66"/>
      <c r="AD122" s="66"/>
      <c r="AE122" s="66"/>
      <c r="AF122" s="66"/>
      <c r="AG122" s="99">
        <f>SUM(AG119:AG121)</f>
        <v>55.4</v>
      </c>
      <c r="AH122" s="45">
        <f t="shared" si="27"/>
        <v>0</v>
      </c>
      <c r="AI122" s="46">
        <f t="shared" si="28"/>
        <v>0</v>
      </c>
      <c r="BF122" s="76"/>
      <c r="BG122" s="77">
        <v>0</v>
      </c>
      <c r="BH122" s="77">
        <v>0</v>
      </c>
      <c r="BI122" s="77">
        <v>0</v>
      </c>
      <c r="BJ122" s="77">
        <v>0</v>
      </c>
      <c r="BK122" s="77">
        <v>0</v>
      </c>
      <c r="BL122" s="77">
        <v>0</v>
      </c>
    </row>
    <row r="123" spans="1:64" ht="15.75" thickBot="1" x14ac:dyDescent="0.3">
      <c r="A123" s="82" t="s">
        <v>78</v>
      </c>
      <c r="B123" s="102">
        <f t="shared" ref="B123:AG123" si="40">B80+B88+B106+B102+B118+B122</f>
        <v>252</v>
      </c>
      <c r="C123" s="102">
        <f t="shared" si="40"/>
        <v>252</v>
      </c>
      <c r="D123" s="102">
        <f t="shared" si="40"/>
        <v>252</v>
      </c>
      <c r="E123" s="102">
        <f t="shared" si="40"/>
        <v>252</v>
      </c>
      <c r="F123" s="102">
        <f t="shared" si="40"/>
        <v>252</v>
      </c>
      <c r="G123" s="102">
        <f t="shared" si="40"/>
        <v>252</v>
      </c>
      <c r="H123" s="102">
        <f t="shared" si="40"/>
        <v>252</v>
      </c>
      <c r="I123" s="102">
        <f t="shared" si="40"/>
        <v>252</v>
      </c>
      <c r="J123" s="102">
        <f t="shared" si="40"/>
        <v>252</v>
      </c>
      <c r="K123" s="102">
        <f t="shared" si="40"/>
        <v>252</v>
      </c>
      <c r="L123" s="102">
        <f t="shared" si="40"/>
        <v>252</v>
      </c>
      <c r="M123" s="102">
        <f t="shared" si="40"/>
        <v>252</v>
      </c>
      <c r="N123" s="102">
        <f t="shared" si="40"/>
        <v>252</v>
      </c>
      <c r="O123" s="102">
        <f t="shared" si="40"/>
        <v>252</v>
      </c>
      <c r="P123" s="102">
        <f t="shared" si="40"/>
        <v>253</v>
      </c>
      <c r="Q123" s="102">
        <f t="shared" ref="Q123:W123" si="41">Q80+Q88+Q106+Q102+Q118+Q122</f>
        <v>254</v>
      </c>
      <c r="R123" s="102">
        <f t="shared" si="41"/>
        <v>255</v>
      </c>
      <c r="S123" s="102">
        <f t="shared" si="41"/>
        <v>256</v>
      </c>
      <c r="T123" s="102">
        <f t="shared" si="41"/>
        <v>257</v>
      </c>
      <c r="U123" s="102">
        <f t="shared" si="41"/>
        <v>258</v>
      </c>
      <c r="V123" s="102">
        <f t="shared" si="41"/>
        <v>259</v>
      </c>
      <c r="W123" s="102">
        <f t="shared" si="41"/>
        <v>260</v>
      </c>
      <c r="X123" s="102">
        <f t="shared" si="40"/>
        <v>252</v>
      </c>
      <c r="Y123" s="102">
        <f t="shared" si="40"/>
        <v>252</v>
      </c>
      <c r="Z123" s="102">
        <f t="shared" si="40"/>
        <v>252</v>
      </c>
      <c r="AA123" s="102">
        <f t="shared" si="40"/>
        <v>252</v>
      </c>
      <c r="AB123" s="102">
        <f t="shared" si="40"/>
        <v>252</v>
      </c>
      <c r="AC123" s="102">
        <f t="shared" si="40"/>
        <v>252</v>
      </c>
      <c r="AD123" s="102">
        <f t="shared" si="40"/>
        <v>252</v>
      </c>
      <c r="AE123" s="102">
        <f t="shared" si="40"/>
        <v>252</v>
      </c>
      <c r="AF123" s="102">
        <f t="shared" si="40"/>
        <v>252</v>
      </c>
      <c r="AG123" s="75">
        <f t="shared" si="40"/>
        <v>4132.0374000000002</v>
      </c>
      <c r="AH123" s="45">
        <f t="shared" si="27"/>
        <v>260</v>
      </c>
      <c r="AI123" s="46">
        <f t="shared" si="28"/>
        <v>252</v>
      </c>
      <c r="BF123" s="76"/>
      <c r="BG123" s="77">
        <v>0</v>
      </c>
      <c r="BH123" s="77">
        <v>0</v>
      </c>
      <c r="BI123" s="77">
        <v>0</v>
      </c>
      <c r="BJ123" s="77">
        <v>0</v>
      </c>
      <c r="BK123" s="77">
        <v>0</v>
      </c>
      <c r="BL123" s="77">
        <v>0</v>
      </c>
    </row>
    <row r="124" spans="1:64" ht="15.75" thickBot="1" x14ac:dyDescent="0.3">
      <c r="A124" s="103" t="s">
        <v>79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99"/>
      <c r="AH124" s="45">
        <f t="shared" si="27"/>
        <v>0</v>
      </c>
      <c r="AI124" s="46">
        <f t="shared" si="28"/>
        <v>0</v>
      </c>
      <c r="BF124" s="76"/>
      <c r="BG124" s="77">
        <v>0</v>
      </c>
      <c r="BH124" s="77">
        <v>0</v>
      </c>
      <c r="BI124" s="77">
        <v>0</v>
      </c>
      <c r="BJ124" s="77">
        <v>0</v>
      </c>
      <c r="BK124" s="77">
        <v>0</v>
      </c>
      <c r="BL124" s="77">
        <v>0</v>
      </c>
    </row>
    <row r="125" spans="1:64" ht="15.75" thickBot="1" x14ac:dyDescent="0.3">
      <c r="A125" s="82" t="s">
        <v>80</v>
      </c>
      <c r="B125" s="102">
        <f>B123+B124</f>
        <v>252</v>
      </c>
      <c r="C125" s="102">
        <f t="shared" ref="C125:AF125" si="42">C123+C124</f>
        <v>252</v>
      </c>
      <c r="D125" s="102">
        <f t="shared" si="42"/>
        <v>252</v>
      </c>
      <c r="E125" s="102">
        <f t="shared" si="42"/>
        <v>252</v>
      </c>
      <c r="F125" s="102">
        <f t="shared" si="42"/>
        <v>252</v>
      </c>
      <c r="G125" s="102">
        <f t="shared" si="42"/>
        <v>252</v>
      </c>
      <c r="H125" s="102">
        <f t="shared" si="42"/>
        <v>252</v>
      </c>
      <c r="I125" s="102">
        <f t="shared" si="42"/>
        <v>252</v>
      </c>
      <c r="J125" s="102">
        <f t="shared" si="42"/>
        <v>252</v>
      </c>
      <c r="K125" s="102">
        <f t="shared" si="42"/>
        <v>252</v>
      </c>
      <c r="L125" s="102">
        <f t="shared" si="42"/>
        <v>252</v>
      </c>
      <c r="M125" s="102">
        <f t="shared" si="42"/>
        <v>252</v>
      </c>
      <c r="N125" s="102">
        <f t="shared" si="42"/>
        <v>252</v>
      </c>
      <c r="O125" s="102">
        <f t="shared" si="42"/>
        <v>252</v>
      </c>
      <c r="P125" s="102">
        <f t="shared" si="42"/>
        <v>253</v>
      </c>
      <c r="Q125" s="102">
        <f t="shared" ref="Q125:W125" si="43">Q123+Q124</f>
        <v>254</v>
      </c>
      <c r="R125" s="102">
        <f t="shared" si="43"/>
        <v>255</v>
      </c>
      <c r="S125" s="102">
        <f t="shared" si="43"/>
        <v>256</v>
      </c>
      <c r="T125" s="102">
        <f t="shared" si="43"/>
        <v>257</v>
      </c>
      <c r="U125" s="102">
        <f t="shared" si="43"/>
        <v>258</v>
      </c>
      <c r="V125" s="102">
        <f t="shared" si="43"/>
        <v>259</v>
      </c>
      <c r="W125" s="102">
        <f t="shared" si="43"/>
        <v>260</v>
      </c>
      <c r="X125" s="102">
        <f t="shared" si="42"/>
        <v>252</v>
      </c>
      <c r="Y125" s="102">
        <f t="shared" si="42"/>
        <v>252</v>
      </c>
      <c r="Z125" s="102">
        <f t="shared" si="42"/>
        <v>252</v>
      </c>
      <c r="AA125" s="102">
        <f t="shared" si="42"/>
        <v>252</v>
      </c>
      <c r="AB125" s="102">
        <f t="shared" si="42"/>
        <v>252</v>
      </c>
      <c r="AC125" s="102">
        <f t="shared" si="42"/>
        <v>252</v>
      </c>
      <c r="AD125" s="102">
        <f t="shared" si="42"/>
        <v>252</v>
      </c>
      <c r="AE125" s="102">
        <f t="shared" si="42"/>
        <v>252</v>
      </c>
      <c r="AF125" s="102">
        <f t="shared" si="42"/>
        <v>252</v>
      </c>
      <c r="AG125" s="99">
        <f>AG122+AG118+AG106+AG102+AG80+AG124</f>
        <v>3323.6374000000001</v>
      </c>
      <c r="AH125" s="45">
        <f t="shared" si="27"/>
        <v>260</v>
      </c>
      <c r="AI125" s="46">
        <f t="shared" si="28"/>
        <v>252</v>
      </c>
      <c r="BF125" s="76"/>
      <c r="BG125" s="77">
        <v>0</v>
      </c>
      <c r="BH125" s="77">
        <v>0</v>
      </c>
      <c r="BI125" s="77">
        <v>0</v>
      </c>
      <c r="BJ125" s="77">
        <v>0</v>
      </c>
      <c r="BK125" s="77">
        <v>0</v>
      </c>
      <c r="BL125" s="77">
        <v>0</v>
      </c>
    </row>
    <row r="126" spans="1:64" ht="15.75" thickBot="1" x14ac:dyDescent="0.3">
      <c r="A126" s="82" t="s">
        <v>81</v>
      </c>
      <c r="B126" s="102">
        <f>B125-(B133)</f>
        <v>252</v>
      </c>
      <c r="C126" s="102">
        <f t="shared" ref="C126:AF126" si="44">C125-(C133)</f>
        <v>252</v>
      </c>
      <c r="D126" s="102">
        <f t="shared" si="44"/>
        <v>252</v>
      </c>
      <c r="E126" s="102">
        <f t="shared" si="44"/>
        <v>252</v>
      </c>
      <c r="F126" s="102">
        <f t="shared" si="44"/>
        <v>252</v>
      </c>
      <c r="G126" s="102">
        <f t="shared" si="44"/>
        <v>252</v>
      </c>
      <c r="H126" s="102">
        <f t="shared" si="44"/>
        <v>252</v>
      </c>
      <c r="I126" s="102">
        <f t="shared" si="44"/>
        <v>252</v>
      </c>
      <c r="J126" s="102">
        <f t="shared" si="44"/>
        <v>252</v>
      </c>
      <c r="K126" s="102">
        <f t="shared" si="44"/>
        <v>252</v>
      </c>
      <c r="L126" s="102">
        <f t="shared" si="44"/>
        <v>252</v>
      </c>
      <c r="M126" s="102">
        <f t="shared" si="44"/>
        <v>252</v>
      </c>
      <c r="N126" s="102">
        <f t="shared" si="44"/>
        <v>252</v>
      </c>
      <c r="O126" s="102">
        <f t="shared" si="44"/>
        <v>252</v>
      </c>
      <c r="P126" s="102">
        <f t="shared" si="44"/>
        <v>253</v>
      </c>
      <c r="Q126" s="102">
        <f t="shared" ref="Q126:W126" si="45">Q125-(Q133)</f>
        <v>254</v>
      </c>
      <c r="R126" s="102">
        <f t="shared" si="45"/>
        <v>255</v>
      </c>
      <c r="S126" s="102">
        <f t="shared" si="45"/>
        <v>256</v>
      </c>
      <c r="T126" s="102">
        <f t="shared" si="45"/>
        <v>257</v>
      </c>
      <c r="U126" s="102">
        <f t="shared" si="45"/>
        <v>258</v>
      </c>
      <c r="V126" s="102">
        <f t="shared" si="45"/>
        <v>259</v>
      </c>
      <c r="W126" s="102">
        <f t="shared" si="45"/>
        <v>260</v>
      </c>
      <c r="X126" s="102">
        <f t="shared" si="44"/>
        <v>252</v>
      </c>
      <c r="Y126" s="102">
        <f t="shared" si="44"/>
        <v>252</v>
      </c>
      <c r="Z126" s="102">
        <f t="shared" si="44"/>
        <v>252</v>
      </c>
      <c r="AA126" s="102">
        <f t="shared" si="44"/>
        <v>252</v>
      </c>
      <c r="AB126" s="102">
        <f t="shared" si="44"/>
        <v>252</v>
      </c>
      <c r="AC126" s="102">
        <f t="shared" si="44"/>
        <v>252</v>
      </c>
      <c r="AD126" s="102">
        <f t="shared" si="44"/>
        <v>252</v>
      </c>
      <c r="AE126" s="102">
        <f t="shared" si="44"/>
        <v>252</v>
      </c>
      <c r="AF126" s="102">
        <f t="shared" si="44"/>
        <v>252</v>
      </c>
      <c r="AG126" s="99"/>
      <c r="AH126" s="45">
        <f t="shared" si="27"/>
        <v>260</v>
      </c>
      <c r="AI126" s="46">
        <f t="shared" si="28"/>
        <v>252</v>
      </c>
      <c r="BF126" s="76"/>
      <c r="BG126" s="77">
        <v>0</v>
      </c>
      <c r="BH126" s="77">
        <v>0</v>
      </c>
      <c r="BI126" s="77">
        <v>0</v>
      </c>
      <c r="BJ126" s="77">
        <v>0</v>
      </c>
      <c r="BK126" s="77">
        <v>0</v>
      </c>
      <c r="BL126" s="77">
        <v>0</v>
      </c>
    </row>
    <row r="127" spans="1:64" x14ac:dyDescent="0.25">
      <c r="A127" s="42" t="s">
        <v>59</v>
      </c>
      <c r="B127" s="88">
        <f t="shared" ref="B127:AF132" si="46">IF(B107&lt;0,B107*-1,0)</f>
        <v>0</v>
      </c>
      <c r="C127" s="88">
        <f t="shared" si="46"/>
        <v>0</v>
      </c>
      <c r="D127" s="88">
        <f t="shared" si="46"/>
        <v>0</v>
      </c>
      <c r="E127" s="88">
        <f t="shared" si="46"/>
        <v>0</v>
      </c>
      <c r="F127" s="88">
        <f t="shared" si="46"/>
        <v>0</v>
      </c>
      <c r="G127" s="88">
        <f t="shared" si="46"/>
        <v>0</v>
      </c>
      <c r="H127" s="88">
        <f t="shared" si="46"/>
        <v>0</v>
      </c>
      <c r="I127" s="88">
        <f t="shared" si="46"/>
        <v>0</v>
      </c>
      <c r="J127" s="88">
        <f t="shared" si="46"/>
        <v>0</v>
      </c>
      <c r="K127" s="88">
        <f t="shared" si="46"/>
        <v>0</v>
      </c>
      <c r="L127" s="88">
        <f t="shared" si="46"/>
        <v>0</v>
      </c>
      <c r="M127" s="88">
        <f t="shared" si="46"/>
        <v>0</v>
      </c>
      <c r="N127" s="88">
        <f t="shared" si="46"/>
        <v>0</v>
      </c>
      <c r="O127" s="88">
        <f t="shared" si="46"/>
        <v>0</v>
      </c>
      <c r="P127" s="88">
        <f t="shared" si="46"/>
        <v>0</v>
      </c>
      <c r="Q127" s="88">
        <f t="shared" ref="Q127:W127" si="47">IF(Q107&lt;0,Q107*-1,0)</f>
        <v>0</v>
      </c>
      <c r="R127" s="88">
        <f t="shared" si="47"/>
        <v>0</v>
      </c>
      <c r="S127" s="88">
        <f t="shared" si="47"/>
        <v>0</v>
      </c>
      <c r="T127" s="88">
        <f t="shared" si="47"/>
        <v>0</v>
      </c>
      <c r="U127" s="88">
        <f t="shared" si="47"/>
        <v>0</v>
      </c>
      <c r="V127" s="88">
        <f t="shared" si="47"/>
        <v>0</v>
      </c>
      <c r="W127" s="88">
        <f t="shared" si="47"/>
        <v>0</v>
      </c>
      <c r="X127" s="88">
        <f t="shared" si="46"/>
        <v>0</v>
      </c>
      <c r="Y127" s="88">
        <f t="shared" si="46"/>
        <v>0</v>
      </c>
      <c r="Z127" s="88">
        <f t="shared" si="46"/>
        <v>0</v>
      </c>
      <c r="AA127" s="88">
        <f t="shared" si="46"/>
        <v>0</v>
      </c>
      <c r="AB127" s="88">
        <f t="shared" si="46"/>
        <v>0</v>
      </c>
      <c r="AC127" s="88">
        <f t="shared" si="46"/>
        <v>0</v>
      </c>
      <c r="AD127" s="88">
        <f t="shared" si="46"/>
        <v>0</v>
      </c>
      <c r="AE127" s="88">
        <f t="shared" si="46"/>
        <v>0</v>
      </c>
      <c r="AF127" s="88">
        <f t="shared" si="46"/>
        <v>0</v>
      </c>
      <c r="AG127" s="59"/>
      <c r="AH127" s="45">
        <f t="shared" si="27"/>
        <v>0</v>
      </c>
      <c r="AI127" s="46">
        <f t="shared" si="28"/>
        <v>0</v>
      </c>
      <c r="BG127" s="77">
        <v>0</v>
      </c>
      <c r="BH127" s="77">
        <v>0</v>
      </c>
      <c r="BI127" s="77">
        <v>0</v>
      </c>
      <c r="BJ127" s="77">
        <v>0</v>
      </c>
      <c r="BK127" s="77">
        <v>0</v>
      </c>
      <c r="BL127" s="77">
        <v>0</v>
      </c>
    </row>
    <row r="128" spans="1:64" x14ac:dyDescent="0.25">
      <c r="A128" s="60" t="s">
        <v>60</v>
      </c>
      <c r="B128" s="88">
        <f t="shared" si="46"/>
        <v>0</v>
      </c>
      <c r="C128" s="88">
        <f t="shared" si="46"/>
        <v>0</v>
      </c>
      <c r="D128" s="88">
        <f t="shared" si="46"/>
        <v>0</v>
      </c>
      <c r="E128" s="88">
        <f t="shared" si="46"/>
        <v>0</v>
      </c>
      <c r="F128" s="88">
        <f t="shared" si="46"/>
        <v>0</v>
      </c>
      <c r="G128" s="88">
        <f t="shared" si="46"/>
        <v>0</v>
      </c>
      <c r="H128" s="88">
        <f t="shared" si="46"/>
        <v>0</v>
      </c>
      <c r="I128" s="88">
        <f t="shared" si="46"/>
        <v>0</v>
      </c>
      <c r="J128" s="88">
        <f t="shared" si="46"/>
        <v>0</v>
      </c>
      <c r="K128" s="88">
        <f t="shared" si="46"/>
        <v>0</v>
      </c>
      <c r="L128" s="88">
        <f t="shared" si="46"/>
        <v>0</v>
      </c>
      <c r="M128" s="88">
        <f t="shared" si="46"/>
        <v>0</v>
      </c>
      <c r="N128" s="88">
        <f t="shared" si="46"/>
        <v>0</v>
      </c>
      <c r="O128" s="88">
        <f t="shared" si="46"/>
        <v>0</v>
      </c>
      <c r="P128" s="88">
        <f t="shared" si="46"/>
        <v>0</v>
      </c>
      <c r="Q128" s="88">
        <f t="shared" ref="Q128:W128" si="48">IF(Q108&lt;0,Q108*-1,0)</f>
        <v>0</v>
      </c>
      <c r="R128" s="88">
        <f t="shared" si="48"/>
        <v>0</v>
      </c>
      <c r="S128" s="88">
        <f t="shared" si="48"/>
        <v>0</v>
      </c>
      <c r="T128" s="88">
        <f t="shared" si="48"/>
        <v>0</v>
      </c>
      <c r="U128" s="88">
        <f t="shared" si="48"/>
        <v>0</v>
      </c>
      <c r="V128" s="88">
        <f t="shared" si="48"/>
        <v>0</v>
      </c>
      <c r="W128" s="88">
        <f t="shared" si="48"/>
        <v>0</v>
      </c>
      <c r="X128" s="88">
        <f t="shared" si="46"/>
        <v>0</v>
      </c>
      <c r="Y128" s="88">
        <f t="shared" si="46"/>
        <v>0</v>
      </c>
      <c r="Z128" s="88">
        <f t="shared" si="46"/>
        <v>0</v>
      </c>
      <c r="AA128" s="88">
        <f t="shared" si="46"/>
        <v>0</v>
      </c>
      <c r="AB128" s="88">
        <f t="shared" si="46"/>
        <v>0</v>
      </c>
      <c r="AC128" s="88">
        <f t="shared" si="46"/>
        <v>0</v>
      </c>
      <c r="AD128" s="88">
        <f t="shared" si="46"/>
        <v>0</v>
      </c>
      <c r="AE128" s="88">
        <f t="shared" si="46"/>
        <v>0</v>
      </c>
      <c r="AF128" s="88">
        <f t="shared" si="46"/>
        <v>0</v>
      </c>
      <c r="AG128" s="61"/>
      <c r="AH128" s="45">
        <f t="shared" si="27"/>
        <v>0</v>
      </c>
      <c r="AI128" s="46">
        <f t="shared" si="28"/>
        <v>0</v>
      </c>
      <c r="AK128" s="47"/>
      <c r="BG128" s="77">
        <v>0</v>
      </c>
      <c r="BH128" s="77">
        <v>0</v>
      </c>
      <c r="BI128" s="77">
        <v>0</v>
      </c>
      <c r="BJ128" s="77">
        <v>0</v>
      </c>
      <c r="BK128" s="77">
        <v>0</v>
      </c>
      <c r="BL128" s="77">
        <v>0</v>
      </c>
    </row>
    <row r="129" spans="1:41" x14ac:dyDescent="0.25">
      <c r="A129" s="91" t="s">
        <v>62</v>
      </c>
      <c r="B129" s="88">
        <f t="shared" si="46"/>
        <v>0</v>
      </c>
      <c r="C129" s="88">
        <f t="shared" si="46"/>
        <v>0</v>
      </c>
      <c r="D129" s="88">
        <f t="shared" si="46"/>
        <v>0</v>
      </c>
      <c r="E129" s="88">
        <f t="shared" si="46"/>
        <v>0</v>
      </c>
      <c r="F129" s="88">
        <f t="shared" si="46"/>
        <v>0</v>
      </c>
      <c r="G129" s="88">
        <f t="shared" si="46"/>
        <v>0</v>
      </c>
      <c r="H129" s="88">
        <f t="shared" si="46"/>
        <v>0</v>
      </c>
      <c r="I129" s="88">
        <f t="shared" si="46"/>
        <v>0</v>
      </c>
      <c r="J129" s="88">
        <f t="shared" si="46"/>
        <v>0</v>
      </c>
      <c r="K129" s="88">
        <f t="shared" si="46"/>
        <v>0</v>
      </c>
      <c r="L129" s="88">
        <f t="shared" si="46"/>
        <v>0</v>
      </c>
      <c r="M129" s="88">
        <f t="shared" si="46"/>
        <v>0</v>
      </c>
      <c r="N129" s="88">
        <f t="shared" si="46"/>
        <v>0</v>
      </c>
      <c r="O129" s="88">
        <f t="shared" si="46"/>
        <v>0</v>
      </c>
      <c r="P129" s="88">
        <f t="shared" si="46"/>
        <v>0</v>
      </c>
      <c r="Q129" s="88">
        <f t="shared" ref="Q129:W129" si="49">IF(Q109&lt;0,Q109*-1,0)</f>
        <v>0</v>
      </c>
      <c r="R129" s="88">
        <f t="shared" si="49"/>
        <v>0</v>
      </c>
      <c r="S129" s="88">
        <f t="shared" si="49"/>
        <v>0</v>
      </c>
      <c r="T129" s="88">
        <f t="shared" si="49"/>
        <v>0</v>
      </c>
      <c r="U129" s="88">
        <f t="shared" si="49"/>
        <v>0</v>
      </c>
      <c r="V129" s="88">
        <f t="shared" si="49"/>
        <v>0</v>
      </c>
      <c r="W129" s="88">
        <f t="shared" si="49"/>
        <v>0</v>
      </c>
      <c r="X129" s="88">
        <f t="shared" si="46"/>
        <v>0</v>
      </c>
      <c r="Y129" s="88">
        <f t="shared" si="46"/>
        <v>0</v>
      </c>
      <c r="Z129" s="88">
        <f t="shared" si="46"/>
        <v>0</v>
      </c>
      <c r="AA129" s="88">
        <f t="shared" si="46"/>
        <v>0</v>
      </c>
      <c r="AB129" s="88">
        <f t="shared" si="46"/>
        <v>0</v>
      </c>
      <c r="AC129" s="88">
        <f t="shared" si="46"/>
        <v>0</v>
      </c>
      <c r="AD129" s="88">
        <f t="shared" si="46"/>
        <v>0</v>
      </c>
      <c r="AE129" s="88">
        <f t="shared" si="46"/>
        <v>0</v>
      </c>
      <c r="AF129" s="88">
        <f t="shared" si="46"/>
        <v>0</v>
      </c>
      <c r="AG129" s="105"/>
      <c r="AH129" s="45">
        <f t="shared" si="27"/>
        <v>0</v>
      </c>
      <c r="AI129" s="46">
        <f t="shared" si="28"/>
        <v>0</v>
      </c>
    </row>
    <row r="130" spans="1:41" x14ac:dyDescent="0.25">
      <c r="A130" s="91" t="s">
        <v>63</v>
      </c>
      <c r="B130" s="88">
        <f t="shared" si="46"/>
        <v>0</v>
      </c>
      <c r="C130" s="88">
        <f t="shared" si="46"/>
        <v>0</v>
      </c>
      <c r="D130" s="88">
        <f t="shared" si="46"/>
        <v>0</v>
      </c>
      <c r="E130" s="88">
        <f t="shared" si="46"/>
        <v>0</v>
      </c>
      <c r="F130" s="88">
        <f t="shared" si="46"/>
        <v>0</v>
      </c>
      <c r="G130" s="88">
        <f t="shared" si="46"/>
        <v>0</v>
      </c>
      <c r="H130" s="88">
        <f t="shared" si="46"/>
        <v>0</v>
      </c>
      <c r="I130" s="88">
        <f t="shared" si="46"/>
        <v>0</v>
      </c>
      <c r="J130" s="88">
        <f t="shared" si="46"/>
        <v>0</v>
      </c>
      <c r="K130" s="88">
        <f t="shared" si="46"/>
        <v>0</v>
      </c>
      <c r="L130" s="88">
        <f t="shared" si="46"/>
        <v>0</v>
      </c>
      <c r="M130" s="88">
        <f t="shared" si="46"/>
        <v>0</v>
      </c>
      <c r="N130" s="88">
        <f t="shared" si="46"/>
        <v>0</v>
      </c>
      <c r="O130" s="88">
        <f t="shared" si="46"/>
        <v>0</v>
      </c>
      <c r="P130" s="88">
        <f t="shared" si="46"/>
        <v>0</v>
      </c>
      <c r="Q130" s="88">
        <f t="shared" ref="Q130:W130" si="50">IF(Q110&lt;0,Q110*-1,0)</f>
        <v>0</v>
      </c>
      <c r="R130" s="88">
        <f t="shared" si="50"/>
        <v>0</v>
      </c>
      <c r="S130" s="88">
        <f t="shared" si="50"/>
        <v>0</v>
      </c>
      <c r="T130" s="88">
        <f t="shared" si="50"/>
        <v>0</v>
      </c>
      <c r="U130" s="88">
        <f t="shared" si="50"/>
        <v>0</v>
      </c>
      <c r="V130" s="88">
        <f t="shared" si="50"/>
        <v>0</v>
      </c>
      <c r="W130" s="88">
        <f t="shared" si="50"/>
        <v>0</v>
      </c>
      <c r="X130" s="88">
        <f t="shared" si="46"/>
        <v>0</v>
      </c>
      <c r="Y130" s="88">
        <f t="shared" si="46"/>
        <v>0</v>
      </c>
      <c r="Z130" s="88">
        <f t="shared" si="46"/>
        <v>0</v>
      </c>
      <c r="AA130" s="88">
        <f t="shared" si="46"/>
        <v>0</v>
      </c>
      <c r="AB130" s="88">
        <f t="shared" si="46"/>
        <v>0</v>
      </c>
      <c r="AC130" s="88">
        <f t="shared" si="46"/>
        <v>0</v>
      </c>
      <c r="AD130" s="88">
        <f t="shared" si="46"/>
        <v>0</v>
      </c>
      <c r="AE130" s="88">
        <f t="shared" si="46"/>
        <v>0</v>
      </c>
      <c r="AF130" s="88">
        <f t="shared" si="46"/>
        <v>0</v>
      </c>
      <c r="AG130" s="105"/>
      <c r="AH130" s="45">
        <f t="shared" si="27"/>
        <v>0</v>
      </c>
      <c r="AI130" s="46">
        <f t="shared" si="28"/>
        <v>0</v>
      </c>
    </row>
    <row r="131" spans="1:41" x14ac:dyDescent="0.25">
      <c r="A131" s="91" t="s">
        <v>65</v>
      </c>
      <c r="B131" s="88">
        <f t="shared" si="46"/>
        <v>0</v>
      </c>
      <c r="C131" s="88">
        <f t="shared" si="46"/>
        <v>0</v>
      </c>
      <c r="D131" s="88">
        <f t="shared" si="46"/>
        <v>0</v>
      </c>
      <c r="E131" s="88">
        <f t="shared" si="46"/>
        <v>0</v>
      </c>
      <c r="F131" s="88">
        <f t="shared" si="46"/>
        <v>0</v>
      </c>
      <c r="G131" s="88">
        <f t="shared" si="46"/>
        <v>0</v>
      </c>
      <c r="H131" s="88">
        <f t="shared" si="46"/>
        <v>0</v>
      </c>
      <c r="I131" s="88">
        <f t="shared" si="46"/>
        <v>0</v>
      </c>
      <c r="J131" s="88">
        <f t="shared" si="46"/>
        <v>0</v>
      </c>
      <c r="K131" s="88">
        <f t="shared" si="46"/>
        <v>0</v>
      </c>
      <c r="L131" s="88">
        <f t="shared" si="46"/>
        <v>0</v>
      </c>
      <c r="M131" s="88">
        <f t="shared" si="46"/>
        <v>0</v>
      </c>
      <c r="N131" s="88">
        <f t="shared" si="46"/>
        <v>0</v>
      </c>
      <c r="O131" s="88">
        <f t="shared" si="46"/>
        <v>0</v>
      </c>
      <c r="P131" s="88">
        <f t="shared" si="46"/>
        <v>0</v>
      </c>
      <c r="Q131" s="88">
        <f t="shared" ref="Q131:W131" si="51">IF(Q111&lt;0,Q111*-1,0)</f>
        <v>0</v>
      </c>
      <c r="R131" s="88">
        <f t="shared" si="51"/>
        <v>0</v>
      </c>
      <c r="S131" s="88">
        <f t="shared" si="51"/>
        <v>0</v>
      </c>
      <c r="T131" s="88">
        <f t="shared" si="51"/>
        <v>0</v>
      </c>
      <c r="U131" s="88">
        <f t="shared" si="51"/>
        <v>0</v>
      </c>
      <c r="V131" s="88">
        <f t="shared" si="51"/>
        <v>0</v>
      </c>
      <c r="W131" s="88">
        <f t="shared" si="51"/>
        <v>0</v>
      </c>
      <c r="X131" s="88">
        <f t="shared" si="46"/>
        <v>0</v>
      </c>
      <c r="Y131" s="88">
        <f t="shared" si="46"/>
        <v>0</v>
      </c>
      <c r="Z131" s="88">
        <f t="shared" si="46"/>
        <v>0</v>
      </c>
      <c r="AA131" s="88">
        <f t="shared" si="46"/>
        <v>0</v>
      </c>
      <c r="AB131" s="88">
        <f t="shared" si="46"/>
        <v>0</v>
      </c>
      <c r="AC131" s="88">
        <f t="shared" si="46"/>
        <v>0</v>
      </c>
      <c r="AD131" s="88">
        <f t="shared" si="46"/>
        <v>0</v>
      </c>
      <c r="AE131" s="88">
        <f t="shared" si="46"/>
        <v>0</v>
      </c>
      <c r="AF131" s="88">
        <f t="shared" si="46"/>
        <v>0</v>
      </c>
      <c r="AG131" s="105"/>
      <c r="AH131" s="45">
        <f t="shared" si="27"/>
        <v>0</v>
      </c>
      <c r="AI131" s="46">
        <f t="shared" si="28"/>
        <v>0</v>
      </c>
    </row>
    <row r="132" spans="1:41" ht="15.75" thickBot="1" x14ac:dyDescent="0.3">
      <c r="A132" s="91" t="s">
        <v>67</v>
      </c>
      <c r="B132" s="88">
        <f t="shared" si="46"/>
        <v>0</v>
      </c>
      <c r="C132" s="88">
        <f t="shared" si="46"/>
        <v>0</v>
      </c>
      <c r="D132" s="88">
        <f t="shared" si="46"/>
        <v>0</v>
      </c>
      <c r="E132" s="88">
        <f t="shared" si="46"/>
        <v>0</v>
      </c>
      <c r="F132" s="88">
        <f t="shared" si="46"/>
        <v>0</v>
      </c>
      <c r="G132" s="88">
        <f t="shared" si="46"/>
        <v>0</v>
      </c>
      <c r="H132" s="88">
        <f t="shared" si="46"/>
        <v>0</v>
      </c>
      <c r="I132" s="88">
        <f t="shared" si="46"/>
        <v>0</v>
      </c>
      <c r="J132" s="88">
        <f t="shared" si="46"/>
        <v>0</v>
      </c>
      <c r="K132" s="88">
        <f t="shared" si="46"/>
        <v>0</v>
      </c>
      <c r="L132" s="88">
        <f t="shared" si="46"/>
        <v>0</v>
      </c>
      <c r="M132" s="88">
        <f t="shared" si="46"/>
        <v>0</v>
      </c>
      <c r="N132" s="88">
        <f t="shared" si="46"/>
        <v>0</v>
      </c>
      <c r="O132" s="88">
        <f t="shared" si="46"/>
        <v>0</v>
      </c>
      <c r="P132" s="88">
        <f t="shared" si="46"/>
        <v>0</v>
      </c>
      <c r="Q132" s="88">
        <f t="shared" ref="Q132:W132" si="52">IF(Q112&lt;0,Q112*-1,0)</f>
        <v>0</v>
      </c>
      <c r="R132" s="88">
        <f t="shared" si="52"/>
        <v>0</v>
      </c>
      <c r="S132" s="88">
        <f t="shared" si="52"/>
        <v>0</v>
      </c>
      <c r="T132" s="88">
        <f t="shared" si="52"/>
        <v>0</v>
      </c>
      <c r="U132" s="88">
        <f t="shared" si="52"/>
        <v>0</v>
      </c>
      <c r="V132" s="88">
        <f t="shared" si="52"/>
        <v>0</v>
      </c>
      <c r="W132" s="88">
        <f t="shared" si="52"/>
        <v>0</v>
      </c>
      <c r="X132" s="88">
        <f t="shared" si="46"/>
        <v>0</v>
      </c>
      <c r="Y132" s="88">
        <f t="shared" si="46"/>
        <v>0</v>
      </c>
      <c r="Z132" s="88">
        <f t="shared" si="46"/>
        <v>0</v>
      </c>
      <c r="AA132" s="88">
        <f t="shared" si="46"/>
        <v>0</v>
      </c>
      <c r="AB132" s="88">
        <f t="shared" si="46"/>
        <v>0</v>
      </c>
      <c r="AC132" s="88">
        <f t="shared" si="46"/>
        <v>0</v>
      </c>
      <c r="AD132" s="88">
        <f t="shared" si="46"/>
        <v>0</v>
      </c>
      <c r="AE132" s="88">
        <f t="shared" si="46"/>
        <v>0</v>
      </c>
      <c r="AF132" s="88">
        <f t="shared" si="46"/>
        <v>0</v>
      </c>
      <c r="AG132" s="98"/>
      <c r="AH132" s="45">
        <f t="shared" si="27"/>
        <v>0</v>
      </c>
      <c r="AI132" s="46">
        <f t="shared" si="28"/>
        <v>0</v>
      </c>
    </row>
    <row r="133" spans="1:41" ht="15.75" thickBot="1" x14ac:dyDescent="0.3">
      <c r="A133" s="106" t="s">
        <v>82</v>
      </c>
      <c r="B133" s="66">
        <f t="shared" ref="B133:AF133" si="53">SUM(B127:B132)</f>
        <v>0</v>
      </c>
      <c r="C133" s="66">
        <f t="shared" si="53"/>
        <v>0</v>
      </c>
      <c r="D133" s="66">
        <f t="shared" si="53"/>
        <v>0</v>
      </c>
      <c r="E133" s="66">
        <f t="shared" si="53"/>
        <v>0</v>
      </c>
      <c r="F133" s="66">
        <f t="shared" si="53"/>
        <v>0</v>
      </c>
      <c r="G133" s="66">
        <f t="shared" si="53"/>
        <v>0</v>
      </c>
      <c r="H133" s="66">
        <f t="shared" si="53"/>
        <v>0</v>
      </c>
      <c r="I133" s="66">
        <f t="shared" si="53"/>
        <v>0</v>
      </c>
      <c r="J133" s="66">
        <f t="shared" si="53"/>
        <v>0</v>
      </c>
      <c r="K133" s="66">
        <f t="shared" si="53"/>
        <v>0</v>
      </c>
      <c r="L133" s="66">
        <f t="shared" si="53"/>
        <v>0</v>
      </c>
      <c r="M133" s="66">
        <f t="shared" si="53"/>
        <v>0</v>
      </c>
      <c r="N133" s="66">
        <f t="shared" si="53"/>
        <v>0</v>
      </c>
      <c r="O133" s="66">
        <f t="shared" si="53"/>
        <v>0</v>
      </c>
      <c r="P133" s="66">
        <f t="shared" si="53"/>
        <v>0</v>
      </c>
      <c r="Q133" s="66">
        <f t="shared" ref="Q133:W133" si="54">SUM(Q127:Q132)</f>
        <v>0</v>
      </c>
      <c r="R133" s="66">
        <f t="shared" si="54"/>
        <v>0</v>
      </c>
      <c r="S133" s="66">
        <f t="shared" si="54"/>
        <v>0</v>
      </c>
      <c r="T133" s="66">
        <f t="shared" si="54"/>
        <v>0</v>
      </c>
      <c r="U133" s="66">
        <f t="shared" si="54"/>
        <v>0</v>
      </c>
      <c r="V133" s="66">
        <f t="shared" si="54"/>
        <v>0</v>
      </c>
      <c r="W133" s="66">
        <f t="shared" si="54"/>
        <v>0</v>
      </c>
      <c r="X133" s="66">
        <f t="shared" si="53"/>
        <v>0</v>
      </c>
      <c r="Y133" s="66">
        <f t="shared" si="53"/>
        <v>0</v>
      </c>
      <c r="Z133" s="66">
        <f t="shared" si="53"/>
        <v>0</v>
      </c>
      <c r="AA133" s="66">
        <f t="shared" si="53"/>
        <v>0</v>
      </c>
      <c r="AB133" s="66">
        <f t="shared" si="53"/>
        <v>0</v>
      </c>
      <c r="AC133" s="66">
        <f t="shared" si="53"/>
        <v>0</v>
      </c>
      <c r="AD133" s="66">
        <f t="shared" si="53"/>
        <v>0</v>
      </c>
      <c r="AE133" s="66">
        <f t="shared" si="53"/>
        <v>0</v>
      </c>
      <c r="AF133" s="66">
        <f t="shared" si="53"/>
        <v>0</v>
      </c>
      <c r="AG133" s="99"/>
      <c r="AH133" s="45">
        <f t="shared" si="27"/>
        <v>0</v>
      </c>
      <c r="AI133" s="46">
        <f t="shared" si="28"/>
        <v>0</v>
      </c>
      <c r="AJ133" s="100">
        <f t="array" ref="AJ133">MIN(IF(B133:AF133&lt;&gt;0,B133:AF133))</f>
        <v>0</v>
      </c>
    </row>
    <row r="134" spans="1:41" ht="15.75" thickBot="1" x14ac:dyDescent="0.3">
      <c r="A134" s="82" t="s">
        <v>83</v>
      </c>
      <c r="B134" s="66">
        <f t="shared" ref="B134:AF134" si="55">B118-B133</f>
        <v>0</v>
      </c>
      <c r="C134" s="66">
        <f t="shared" si="55"/>
        <v>0</v>
      </c>
      <c r="D134" s="66">
        <f t="shared" si="55"/>
        <v>0</v>
      </c>
      <c r="E134" s="66">
        <f t="shared" si="55"/>
        <v>0</v>
      </c>
      <c r="F134" s="66">
        <f t="shared" si="55"/>
        <v>0</v>
      </c>
      <c r="G134" s="66">
        <f t="shared" si="55"/>
        <v>0</v>
      </c>
      <c r="H134" s="66">
        <f t="shared" si="55"/>
        <v>0</v>
      </c>
      <c r="I134" s="66">
        <f t="shared" si="55"/>
        <v>0</v>
      </c>
      <c r="J134" s="66">
        <f t="shared" si="55"/>
        <v>0</v>
      </c>
      <c r="K134" s="66">
        <f t="shared" si="55"/>
        <v>0</v>
      </c>
      <c r="L134" s="66">
        <f t="shared" si="55"/>
        <v>0</v>
      </c>
      <c r="M134" s="66">
        <f t="shared" si="55"/>
        <v>0</v>
      </c>
      <c r="N134" s="66">
        <f t="shared" si="55"/>
        <v>0</v>
      </c>
      <c r="O134" s="66">
        <f t="shared" si="55"/>
        <v>0</v>
      </c>
      <c r="P134" s="66">
        <f t="shared" si="55"/>
        <v>0</v>
      </c>
      <c r="Q134" s="66">
        <f t="shared" ref="Q134:W134" si="56">Q118-Q133</f>
        <v>0</v>
      </c>
      <c r="R134" s="66">
        <f t="shared" si="56"/>
        <v>0</v>
      </c>
      <c r="S134" s="66">
        <f t="shared" si="56"/>
        <v>0</v>
      </c>
      <c r="T134" s="66">
        <f t="shared" si="56"/>
        <v>0</v>
      </c>
      <c r="U134" s="66">
        <f t="shared" si="56"/>
        <v>0</v>
      </c>
      <c r="V134" s="66">
        <f t="shared" si="56"/>
        <v>0</v>
      </c>
      <c r="W134" s="66">
        <f t="shared" si="56"/>
        <v>0</v>
      </c>
      <c r="X134" s="66">
        <f t="shared" si="55"/>
        <v>0</v>
      </c>
      <c r="Y134" s="66">
        <f t="shared" si="55"/>
        <v>0</v>
      </c>
      <c r="Z134" s="66">
        <f t="shared" si="55"/>
        <v>0</v>
      </c>
      <c r="AA134" s="66">
        <f t="shared" si="55"/>
        <v>0</v>
      </c>
      <c r="AB134" s="66">
        <f t="shared" si="55"/>
        <v>0</v>
      </c>
      <c r="AC134" s="66">
        <f t="shared" si="55"/>
        <v>0</v>
      </c>
      <c r="AD134" s="66">
        <f t="shared" si="55"/>
        <v>0</v>
      </c>
      <c r="AE134" s="66">
        <f t="shared" si="55"/>
        <v>0</v>
      </c>
      <c r="AF134" s="66">
        <f t="shared" si="55"/>
        <v>0</v>
      </c>
      <c r="AG134" s="99"/>
      <c r="AH134" s="45">
        <f t="shared" si="27"/>
        <v>0</v>
      </c>
      <c r="AI134" s="46">
        <f t="shared" si="28"/>
        <v>0</v>
      </c>
    </row>
    <row r="135" spans="1:41" ht="15.75" thickBot="1" x14ac:dyDescent="0.3">
      <c r="A135" s="107" t="s">
        <v>84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9"/>
      <c r="AH135" s="45">
        <f t="shared" si="27"/>
        <v>0</v>
      </c>
      <c r="AI135" s="46">
        <f t="shared" si="28"/>
        <v>0</v>
      </c>
    </row>
    <row r="136" spans="1:41" x14ac:dyDescent="0.25">
      <c r="A136" s="110" t="s">
        <v>85</v>
      </c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2"/>
      <c r="AH136" s="45">
        <f t="shared" si="27"/>
        <v>0</v>
      </c>
      <c r="AI136" s="46">
        <f t="shared" si="28"/>
        <v>0</v>
      </c>
    </row>
    <row r="137" spans="1:41" x14ac:dyDescent="0.25">
      <c r="A137" s="113" t="s">
        <v>86</v>
      </c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114"/>
      <c r="AH137" s="45">
        <f t="shared" si="27"/>
        <v>0</v>
      </c>
      <c r="AI137" s="46">
        <f t="shared" si="28"/>
        <v>0</v>
      </c>
    </row>
    <row r="138" spans="1:41" x14ac:dyDescent="0.25">
      <c r="A138" s="113" t="s">
        <v>87</v>
      </c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114"/>
      <c r="AH138" s="45">
        <f t="shared" si="27"/>
        <v>0</v>
      </c>
      <c r="AI138" s="46">
        <f t="shared" si="28"/>
        <v>0</v>
      </c>
    </row>
    <row r="139" spans="1:41" x14ac:dyDescent="0.25">
      <c r="A139" s="113" t="s">
        <v>88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114"/>
      <c r="AH139" s="45">
        <f t="shared" si="27"/>
        <v>0</v>
      </c>
      <c r="AI139" s="46">
        <f t="shared" si="28"/>
        <v>0</v>
      </c>
    </row>
    <row r="140" spans="1:41" x14ac:dyDescent="0.25">
      <c r="A140" s="113" t="s">
        <v>89</v>
      </c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114"/>
      <c r="AH140" s="45">
        <f t="shared" si="27"/>
        <v>0</v>
      </c>
      <c r="AI140" s="46">
        <f t="shared" si="28"/>
        <v>0</v>
      </c>
    </row>
    <row r="141" spans="1:41" x14ac:dyDescent="0.25">
      <c r="A141" s="115" t="s">
        <v>90</v>
      </c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7"/>
      <c r="AH141" s="45">
        <f t="shared" si="27"/>
        <v>0</v>
      </c>
      <c r="AI141" s="46">
        <f t="shared" si="28"/>
        <v>0</v>
      </c>
    </row>
    <row r="142" spans="1:41" x14ac:dyDescent="0.25">
      <c r="A142" s="113" t="s">
        <v>91</v>
      </c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114"/>
      <c r="AH142" s="45">
        <f t="shared" si="27"/>
        <v>0</v>
      </c>
      <c r="AI142" s="46">
        <f t="shared" si="28"/>
        <v>0</v>
      </c>
    </row>
    <row r="143" spans="1:41" ht="15.75" thickBot="1" x14ac:dyDescent="0.3">
      <c r="A143" s="113" t="s">
        <v>92</v>
      </c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118"/>
      <c r="AH143" s="45">
        <f t="shared" si="27"/>
        <v>0</v>
      </c>
      <c r="AI143" s="46">
        <f t="shared" si="28"/>
        <v>0</v>
      </c>
    </row>
    <row r="144" spans="1:41" ht="15.75" thickBot="1" x14ac:dyDescent="0.3">
      <c r="A144" s="119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 t="s">
        <v>174</v>
      </c>
      <c r="Y144" s="96"/>
      <c r="Z144" s="96"/>
      <c r="AA144" s="96"/>
      <c r="AB144" s="96"/>
      <c r="AC144" s="96"/>
      <c r="AD144" s="96"/>
      <c r="AE144" s="96"/>
      <c r="AF144" s="96"/>
      <c r="AG144" s="118"/>
      <c r="AH144" s="45">
        <f t="shared" si="27"/>
        <v>0</v>
      </c>
      <c r="AI144" s="46">
        <f t="shared" si="28"/>
        <v>0</v>
      </c>
      <c r="AL144" s="120" t="s">
        <v>93</v>
      </c>
      <c r="AM144" s="121" t="s">
        <v>94</v>
      </c>
      <c r="AN144" s="122">
        <v>0.8</v>
      </c>
      <c r="AO144" s="123" t="s">
        <v>95</v>
      </c>
    </row>
    <row r="145" spans="1:41" ht="15.75" thickBot="1" x14ac:dyDescent="0.3">
      <c r="A145" s="124" t="s">
        <v>96</v>
      </c>
      <c r="B145" s="108">
        <f t="shared" ref="B145:X145" si="57">SUM(B25,B31,B54:B55,B92,B94:B95,B97,B99,B147:B152,B188,B194,B226,B235,B237,B249,B256,B259:B260,B267,B269,B271,B275:B277,B279:B281,B286,B292:B293,B295:B297,B172,B177)</f>
        <v>0.94</v>
      </c>
      <c r="C145" s="108">
        <f t="shared" si="57"/>
        <v>0.94</v>
      </c>
      <c r="D145" s="108">
        <f t="shared" si="57"/>
        <v>0.94</v>
      </c>
      <c r="E145" s="108">
        <f t="shared" si="57"/>
        <v>0.94</v>
      </c>
      <c r="F145" s="108">
        <f t="shared" si="57"/>
        <v>0.94</v>
      </c>
      <c r="G145" s="108">
        <f t="shared" si="57"/>
        <v>0.94</v>
      </c>
      <c r="H145" s="108">
        <f t="shared" si="57"/>
        <v>0.94</v>
      </c>
      <c r="I145" s="108">
        <f t="shared" si="57"/>
        <v>0.94</v>
      </c>
      <c r="J145" s="108">
        <f t="shared" si="57"/>
        <v>0.94</v>
      </c>
      <c r="K145" s="108">
        <f t="shared" si="57"/>
        <v>0.94</v>
      </c>
      <c r="L145" s="108">
        <f t="shared" si="57"/>
        <v>0.94</v>
      </c>
      <c r="M145" s="108">
        <f t="shared" si="57"/>
        <v>0.94</v>
      </c>
      <c r="N145" s="108">
        <f t="shared" si="57"/>
        <v>0.94</v>
      </c>
      <c r="O145" s="108">
        <f t="shared" si="57"/>
        <v>0.94</v>
      </c>
      <c r="P145" s="108">
        <f t="shared" si="57"/>
        <v>0.94</v>
      </c>
      <c r="Q145" s="108">
        <f t="shared" si="57"/>
        <v>0.94</v>
      </c>
      <c r="R145" s="108">
        <f t="shared" si="57"/>
        <v>0.94</v>
      </c>
      <c r="S145" s="108">
        <f t="shared" si="57"/>
        <v>0.94</v>
      </c>
      <c r="T145" s="108">
        <f t="shared" si="57"/>
        <v>0.94</v>
      </c>
      <c r="U145" s="108">
        <f t="shared" si="57"/>
        <v>0.94</v>
      </c>
      <c r="V145" s="108">
        <f t="shared" si="57"/>
        <v>0.94</v>
      </c>
      <c r="W145" s="108">
        <f t="shared" si="57"/>
        <v>0.94</v>
      </c>
      <c r="X145" s="108">
        <f t="shared" si="57"/>
        <v>0.94</v>
      </c>
      <c r="Y145" s="108">
        <f>SUM(Y22,Y29,Y60:Y61,Y92,Y94:Y95,Y97,Y99,Y147:Y152,Y181,Y187,Y193,Y228,Y230,Y242,Y249,Y252:Y253,Y260,Y262,Y264,Y268:Y270,Y272:Y274,Y279,Y285:Y286,Y288:Y290,Y298,Y303)</f>
        <v>0</v>
      </c>
      <c r="Z145" s="108">
        <f>SUM(Z22,Z29,Z60:Z61,Z92,Z94:Z95,Z97,Z99,Z147:Z152,Z181,Z187,Z193,Z228,Z230,Z242,Z249,Z252:Z253,Z260,Z262,Z264,Z268:Z270,Z272:Z274,Z279,Z285:Z286,Z288:Z290,Z298,Z303)</f>
        <v>0</v>
      </c>
      <c r="AA145" s="108">
        <f t="shared" ref="AA145:AF145" si="58">SUM(AA25,AA31,AA54:AA55,AA92,AA94:AA95,AA97,AA99,AA147:AA152,AA188,AA194,AA226,AA235,AA237,AA249,AA256,AA259:AA260,AA267,AA269,AA271,AA275:AA277,AA279:AA281,AA286,AA292:AA293,AA295:AA297,AA172,AA177)</f>
        <v>0.94</v>
      </c>
      <c r="AB145" s="108">
        <f t="shared" si="58"/>
        <v>0.94</v>
      </c>
      <c r="AC145" s="108">
        <f t="shared" si="58"/>
        <v>0.94</v>
      </c>
      <c r="AD145" s="108">
        <f t="shared" si="58"/>
        <v>0.94</v>
      </c>
      <c r="AE145" s="108">
        <f t="shared" si="58"/>
        <v>0.94</v>
      </c>
      <c r="AF145" s="108">
        <f t="shared" si="58"/>
        <v>0.94</v>
      </c>
      <c r="AG145" s="125"/>
      <c r="AH145" s="45">
        <f t="shared" si="27"/>
        <v>0.94</v>
      </c>
      <c r="AI145" s="46">
        <f t="shared" si="28"/>
        <v>0</v>
      </c>
      <c r="AL145" s="126" t="s">
        <v>97</v>
      </c>
      <c r="AM145" s="127">
        <v>22.5</v>
      </c>
      <c r="AN145" s="128">
        <f>AM145*AN$144</f>
        <v>18</v>
      </c>
      <c r="AO145" s="129">
        <f>AM145-AN145</f>
        <v>4.5</v>
      </c>
    </row>
    <row r="146" spans="1:41" ht="15.75" thickBot="1" x14ac:dyDescent="0.3">
      <c r="A146" s="130" t="s">
        <v>98</v>
      </c>
      <c r="B146" s="131"/>
      <c r="C146" s="131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25"/>
      <c r="AH146" s="45">
        <f t="shared" si="27"/>
        <v>0</v>
      </c>
      <c r="AI146" s="46">
        <f t="shared" si="28"/>
        <v>0</v>
      </c>
      <c r="AL146" s="133" t="s">
        <v>99</v>
      </c>
      <c r="AM146" s="134">
        <v>21.3</v>
      </c>
      <c r="AN146" s="135">
        <f>AM146*AN$144</f>
        <v>17.040000000000003</v>
      </c>
      <c r="AO146" s="136">
        <f>AM146-AN146</f>
        <v>4.259999999999998</v>
      </c>
    </row>
    <row r="147" spans="1:41" x14ac:dyDescent="0.25">
      <c r="A147" s="137" t="s">
        <v>100</v>
      </c>
      <c r="B147" s="138"/>
      <c r="C147" s="138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40">
        <v>75</v>
      </c>
      <c r="AH147" s="45">
        <f t="shared" si="27"/>
        <v>0</v>
      </c>
      <c r="AI147" s="46">
        <f t="shared" si="28"/>
        <v>0</v>
      </c>
      <c r="AL147" s="133" t="s">
        <v>101</v>
      </c>
      <c r="AM147" s="134">
        <v>35.5</v>
      </c>
      <c r="AN147" s="135">
        <f>AM147*AN$144</f>
        <v>28.400000000000002</v>
      </c>
      <c r="AO147" s="136">
        <f>AM147-AN147</f>
        <v>7.0999999999999979</v>
      </c>
    </row>
    <row r="148" spans="1:41" x14ac:dyDescent="0.25">
      <c r="A148" s="141" t="s">
        <v>102</v>
      </c>
      <c r="B148" s="138"/>
      <c r="C148" s="138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0">
        <v>240</v>
      </c>
      <c r="AH148" s="45">
        <f t="shared" si="27"/>
        <v>0</v>
      </c>
      <c r="AI148" s="46">
        <f t="shared" si="28"/>
        <v>0</v>
      </c>
      <c r="AL148" s="133" t="s">
        <v>103</v>
      </c>
      <c r="AM148" s="134">
        <v>48.5</v>
      </c>
      <c r="AN148" s="135">
        <f>AM148*AN$144</f>
        <v>38.800000000000004</v>
      </c>
      <c r="AO148" s="136">
        <f>AM148-AN148</f>
        <v>9.6999999999999957</v>
      </c>
    </row>
    <row r="149" spans="1:41" ht="15.75" thickBot="1" x14ac:dyDescent="0.3">
      <c r="A149" s="141" t="s">
        <v>104</v>
      </c>
      <c r="B149" s="138"/>
      <c r="C149" s="138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0">
        <v>240</v>
      </c>
      <c r="AH149" s="45">
        <f>MAX(B149:AF149)</f>
        <v>0</v>
      </c>
      <c r="AI149" s="46">
        <f>MIN(B149:AF149)</f>
        <v>0</v>
      </c>
      <c r="AL149" s="143" t="s">
        <v>105</v>
      </c>
      <c r="AM149" s="144">
        <f>SUM(AM145:AM148)</f>
        <v>127.8</v>
      </c>
      <c r="AN149" s="144">
        <f>SUM(AN144:AN148)</f>
        <v>103.04000000000002</v>
      </c>
      <c r="AO149" s="145">
        <f>AM149-AN149</f>
        <v>24.759999999999977</v>
      </c>
    </row>
    <row r="150" spans="1:41" x14ac:dyDescent="0.25">
      <c r="A150" s="141" t="s">
        <v>106</v>
      </c>
      <c r="B150" s="138"/>
      <c r="C150" s="138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0"/>
      <c r="AH150" s="45">
        <f>MAX(B150:AF150)</f>
        <v>0</v>
      </c>
      <c r="AI150" s="46">
        <f>MIN(B150:AF150)</f>
        <v>0</v>
      </c>
      <c r="AL150" s="147"/>
      <c r="AM150" s="148"/>
      <c r="AN150" s="148"/>
      <c r="AO150" s="148"/>
    </row>
    <row r="151" spans="1:41" ht="15.75" thickBot="1" x14ac:dyDescent="0.3">
      <c r="A151" s="141" t="s">
        <v>107</v>
      </c>
      <c r="B151" s="138"/>
      <c r="C151" s="138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0">
        <v>60</v>
      </c>
      <c r="AH151" s="45">
        <f>MAX(B151:AF151)</f>
        <v>0</v>
      </c>
      <c r="AI151" s="46">
        <f>MIN(B151:AF151)</f>
        <v>0</v>
      </c>
      <c r="AL151" s="149"/>
      <c r="AM151" s="150"/>
      <c r="AN151" s="150"/>
      <c r="AO151" s="150"/>
    </row>
    <row r="152" spans="1:41" ht="15.75" thickBot="1" x14ac:dyDescent="0.3">
      <c r="A152" s="141" t="s">
        <v>108</v>
      </c>
      <c r="B152" s="138"/>
      <c r="C152" s="138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51">
        <v>120</v>
      </c>
      <c r="AH152" s="45">
        <f>MAX(B152:AF152)</f>
        <v>0</v>
      </c>
      <c r="AI152" s="46">
        <f>MIN(B152:AF152)</f>
        <v>0</v>
      </c>
      <c r="AL152" s="120" t="s">
        <v>109</v>
      </c>
      <c r="AM152" s="121" t="s">
        <v>94</v>
      </c>
      <c r="AN152" s="122">
        <v>0.5</v>
      </c>
      <c r="AO152" s="123" t="s">
        <v>95</v>
      </c>
    </row>
    <row r="153" spans="1:41" x14ac:dyDescent="0.25">
      <c r="A153" s="141" t="s">
        <v>110</v>
      </c>
      <c r="B153" s="138"/>
      <c r="C153" s="138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51"/>
      <c r="AH153" s="45"/>
      <c r="AI153" s="46"/>
      <c r="AL153" s="126" t="s">
        <v>111</v>
      </c>
      <c r="AM153" s="127">
        <v>54</v>
      </c>
      <c r="AN153" s="128">
        <f>AM153*AN$152</f>
        <v>27</v>
      </c>
      <c r="AO153" s="129">
        <f>AM153-AN153</f>
        <v>27</v>
      </c>
    </row>
    <row r="154" spans="1:41" x14ac:dyDescent="0.25">
      <c r="A154" s="141" t="s">
        <v>112</v>
      </c>
      <c r="B154" s="138"/>
      <c r="C154" s="138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51"/>
      <c r="AH154" s="45"/>
      <c r="AI154" s="46"/>
      <c r="AL154" s="133" t="s">
        <v>113</v>
      </c>
      <c r="AM154" s="134">
        <v>25</v>
      </c>
      <c r="AN154" s="135">
        <f>AM154*AN$152</f>
        <v>12.5</v>
      </c>
      <c r="AO154" s="136">
        <f>AM154-AN154</f>
        <v>12.5</v>
      </c>
    </row>
    <row r="155" spans="1:41" x14ac:dyDescent="0.25">
      <c r="A155" s="141" t="s">
        <v>114</v>
      </c>
      <c r="B155" s="138"/>
      <c r="C155" s="138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51"/>
      <c r="AH155" s="45"/>
      <c r="AI155" s="46"/>
      <c r="AL155" s="133" t="s">
        <v>115</v>
      </c>
      <c r="AM155" s="134">
        <v>27</v>
      </c>
      <c r="AN155" s="135">
        <f>AM155*AN$152</f>
        <v>13.5</v>
      </c>
      <c r="AO155" s="136">
        <f>AM155-AN155</f>
        <v>13.5</v>
      </c>
    </row>
    <row r="156" spans="1:41" x14ac:dyDescent="0.25">
      <c r="A156" s="141" t="s">
        <v>116</v>
      </c>
      <c r="B156" s="138"/>
      <c r="C156" s="138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51"/>
      <c r="AH156" s="45">
        <f t="shared" ref="AH156:AH168" si="59">MAX(B156:AF156)</f>
        <v>0</v>
      </c>
      <c r="AI156" s="46">
        <f t="shared" ref="AI156:AI168" si="60">MIN(B156:AF156)</f>
        <v>0</v>
      </c>
      <c r="AL156" s="133" t="s">
        <v>117</v>
      </c>
      <c r="AM156" s="134">
        <v>12</v>
      </c>
      <c r="AN156" s="135">
        <f>AM156*AN$152</f>
        <v>6</v>
      </c>
      <c r="AO156" s="136">
        <f>AM156-AN156</f>
        <v>6</v>
      </c>
    </row>
    <row r="157" spans="1:41" ht="15.75" thickBot="1" x14ac:dyDescent="0.3">
      <c r="A157" s="141" t="s">
        <v>118</v>
      </c>
      <c r="B157" s="138"/>
      <c r="C157" s="138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51"/>
      <c r="AH157" s="45">
        <f t="shared" si="59"/>
        <v>0</v>
      </c>
      <c r="AI157" s="46">
        <f t="shared" si="60"/>
        <v>0</v>
      </c>
      <c r="AL157" s="143" t="s">
        <v>105</v>
      </c>
      <c r="AM157" s="144">
        <f>SUM(AM152:AM156)</f>
        <v>118</v>
      </c>
      <c r="AN157" s="144">
        <f>SUM(AN152:AN156)</f>
        <v>59.5</v>
      </c>
      <c r="AO157" s="145">
        <f>AM157-AN157</f>
        <v>58.5</v>
      </c>
    </row>
    <row r="158" spans="1:41" x14ac:dyDescent="0.25">
      <c r="A158" s="141" t="s">
        <v>119</v>
      </c>
      <c r="B158" s="138"/>
      <c r="C158" s="138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0"/>
      <c r="AH158" s="45">
        <f t="shared" si="59"/>
        <v>0</v>
      </c>
      <c r="AI158" s="46">
        <f t="shared" si="60"/>
        <v>0</v>
      </c>
      <c r="AM158" s="152"/>
      <c r="AN158" s="49"/>
      <c r="AO158" s="152"/>
    </row>
    <row r="159" spans="1:41" ht="15.75" thickBot="1" x14ac:dyDescent="0.3">
      <c r="A159" s="141" t="s">
        <v>120</v>
      </c>
      <c r="B159" s="138"/>
      <c r="C159" s="138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40"/>
      <c r="AH159" s="45">
        <f t="shared" si="59"/>
        <v>0</v>
      </c>
      <c r="AI159" s="46">
        <f t="shared" si="60"/>
        <v>0</v>
      </c>
      <c r="AM159" s="152"/>
      <c r="AN159" s="49"/>
      <c r="AO159" s="49"/>
    </row>
    <row r="160" spans="1:41" ht="15.75" thickBot="1" x14ac:dyDescent="0.3">
      <c r="A160" s="141" t="s">
        <v>121</v>
      </c>
      <c r="B160" s="138"/>
      <c r="C160" s="138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40"/>
      <c r="AH160" s="45">
        <f t="shared" si="59"/>
        <v>0</v>
      </c>
      <c r="AI160" s="46">
        <f t="shared" si="60"/>
        <v>0</v>
      </c>
      <c r="AL160" s="120" t="s">
        <v>122</v>
      </c>
      <c r="AM160" s="121" t="s">
        <v>94</v>
      </c>
      <c r="AN160" s="122">
        <v>1</v>
      </c>
      <c r="AO160" s="123" t="s">
        <v>95</v>
      </c>
    </row>
    <row r="161" spans="1:41" ht="15.75" thickBot="1" x14ac:dyDescent="0.3">
      <c r="A161" s="153" t="s">
        <v>123</v>
      </c>
      <c r="B161" s="138"/>
      <c r="C161" s="138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40"/>
      <c r="AH161" s="45">
        <f t="shared" si="59"/>
        <v>0</v>
      </c>
      <c r="AI161" s="46">
        <f t="shared" si="60"/>
        <v>0</v>
      </c>
      <c r="AL161" s="126" t="s">
        <v>124</v>
      </c>
      <c r="AM161" s="127">
        <v>38</v>
      </c>
      <c r="AN161" s="154">
        <f>AN$160*AM161</f>
        <v>38</v>
      </c>
      <c r="AO161" s="129">
        <f>AM161-AN161</f>
        <v>0</v>
      </c>
    </row>
    <row r="162" spans="1:41" ht="15.75" thickBot="1" x14ac:dyDescent="0.3">
      <c r="A162" s="155" t="s">
        <v>125</v>
      </c>
      <c r="B162" s="156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8"/>
      <c r="AG162" s="49"/>
      <c r="AH162" s="45">
        <f t="shared" si="59"/>
        <v>0</v>
      </c>
      <c r="AI162" s="46">
        <f t="shared" si="60"/>
        <v>0</v>
      </c>
      <c r="AL162" s="133" t="s">
        <v>126</v>
      </c>
      <c r="AM162" s="134">
        <v>71</v>
      </c>
      <c r="AN162" s="159">
        <f>AN$160*AM162</f>
        <v>71</v>
      </c>
      <c r="AO162" s="136">
        <f>AM162-AN162</f>
        <v>0</v>
      </c>
    </row>
    <row r="163" spans="1:41" ht="24.75" customHeight="1" x14ac:dyDescent="0.25">
      <c r="A163" s="160" t="str">
        <f t="array" aca="1" ref="A163" ca="1">"UTK (1986.6, 1982.5, "&amp;$AK$163&amp;" m3/s"&amp;IF(INDEX(163:163,MATCH(HOUR(NOW()),HOUR(9:9),0))&lt;1900,", Missing Level Data)",IF(((INDEX(82:82,MATCH(HOUR(NOW()),HOUR(9:9),0))/6.96)-$AK$163)&lt;=0,", Fill Time: "&amp;ROUND((818945-(11607*(INDEX(163:163,MATCH(HOUR(NOW()),HOUR(9:9),0))-1982.5)^2+152154*(INDEX(163:163,MATCH(HOUR(NOW()),HOUR(9:9),0))-1982.5)))/(($AK$163-(INDEX(82:82,MATCH(HOUR(NOW()),HOUR(9:9),0))/6.96))*3600),2),", Drain Time: "&amp;ROUND(((11607*(INDEX(163:163,MATCH(HOUR(NOW()),HOUR(9:9),0))-1982.5)^2+152154*(INDEX(163:163,MATCH(HOUR(NOW()),HOUR(9:9),0))-1982.5)))/(((INDEX(82:82,MATCH(HOUR(NOW()),HOUR(9:9),0))/6.96)-$AK$163)*3600),2))&amp;" Hrs)")</f>
        <v>UTK (1986.6, 1982.5,  m3/s, Missing Level Data)</v>
      </c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2"/>
      <c r="AG163" s="163"/>
      <c r="AH163" s="45">
        <f t="shared" si="59"/>
        <v>0</v>
      </c>
      <c r="AI163" s="46">
        <f t="shared" si="60"/>
        <v>0</v>
      </c>
      <c r="AK163" s="164"/>
      <c r="AL163" s="133" t="s">
        <v>127</v>
      </c>
      <c r="AM163" s="134">
        <v>42</v>
      </c>
      <c r="AN163" s="159">
        <f>AN$160*AM163</f>
        <v>42</v>
      </c>
      <c r="AO163" s="136">
        <f>AM163-AN163</f>
        <v>0</v>
      </c>
    </row>
    <row r="164" spans="1:41" x14ac:dyDescent="0.25">
      <c r="A164" s="141" t="s">
        <v>128</v>
      </c>
      <c r="B164" s="165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7"/>
      <c r="AG164" s="163"/>
      <c r="AH164" s="45">
        <f t="shared" si="59"/>
        <v>0</v>
      </c>
      <c r="AI164" s="46">
        <f t="shared" si="60"/>
        <v>0</v>
      </c>
      <c r="AK164" s="164"/>
      <c r="AL164" s="133" t="s">
        <v>129</v>
      </c>
      <c r="AM164" s="134">
        <v>14.8</v>
      </c>
      <c r="AN164" s="159">
        <f>AN$160*AM164</f>
        <v>14.8</v>
      </c>
      <c r="AO164" s="136">
        <f>AM164-AN164</f>
        <v>0</v>
      </c>
    </row>
    <row r="165" spans="1:41" ht="15.75" thickBot="1" x14ac:dyDescent="0.3">
      <c r="A165" s="141" t="s">
        <v>130</v>
      </c>
      <c r="B165" s="165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7"/>
      <c r="AG165" s="163"/>
      <c r="AH165" s="45">
        <f t="shared" si="59"/>
        <v>0</v>
      </c>
      <c r="AI165" s="46">
        <f t="shared" si="60"/>
        <v>0</v>
      </c>
      <c r="AK165" s="164"/>
      <c r="AL165" s="143" t="s">
        <v>105</v>
      </c>
      <c r="AM165" s="144">
        <f>SUM(AM160:AM164)</f>
        <v>165.8</v>
      </c>
      <c r="AN165" s="168">
        <f>AN164*AM165</f>
        <v>2453.84</v>
      </c>
      <c r="AO165" s="145">
        <f>SUM(AO161:AO164)</f>
        <v>0</v>
      </c>
    </row>
    <row r="166" spans="1:41" x14ac:dyDescent="0.25">
      <c r="A166" s="141" t="s">
        <v>131</v>
      </c>
      <c r="B166" s="165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7"/>
      <c r="AG166" s="163"/>
      <c r="AH166" s="45">
        <f t="shared" si="59"/>
        <v>0</v>
      </c>
      <c r="AI166" s="46">
        <f t="shared" si="60"/>
        <v>0</v>
      </c>
      <c r="AK166" s="164"/>
      <c r="AM166" s="49"/>
      <c r="AN166" s="49"/>
      <c r="AO166" s="152"/>
    </row>
    <row r="167" spans="1:41" ht="15.75" thickBot="1" x14ac:dyDescent="0.3">
      <c r="A167" s="141" t="s">
        <v>132</v>
      </c>
      <c r="B167" s="165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7"/>
      <c r="AG167" s="163"/>
      <c r="AH167" s="45">
        <f t="shared" si="59"/>
        <v>0</v>
      </c>
      <c r="AI167" s="46">
        <f t="shared" si="60"/>
        <v>0</v>
      </c>
      <c r="AK167" s="164"/>
      <c r="AL167" s="169"/>
      <c r="AM167" s="49"/>
      <c r="AN167" s="49"/>
      <c r="AO167" s="49"/>
    </row>
    <row r="168" spans="1:41" ht="15.75" thickBot="1" x14ac:dyDescent="0.3">
      <c r="A168" s="170" t="str">
        <f t="array" aca="1" ref="A168" ca="1">"KL-1 (1530, 1484, "&amp;$AK$168&amp;" m3/s"&amp;IF(INDEX(168:168,MATCH(HOUR(NOW()),HOUR(9:9),0))&lt;1480,", Missing Level Data)",IF(((INDEX(103:103,MATCH(HOUR(NOW()),HOUR(9:9),0))/4.96)-$AK$168)&lt;=0,", Fill Time: "&amp;ROUND((73140000-(15000*(INDEX(168:168,MATCH(HOUR(NOW()),HOUR(9:9),0))-1484)^2+900000*(INDEX(168:168,MATCH(HOUR(NOW()),HOUR(9:9),0))-1484)))/(($AK$168-(INDEX(103:103,MATCH(HOUR(NOW()),HOUR(9:9),0))/4.96))*3600),2),", Drain Time: "&amp;ROUND(((15000*(INDEX(168:168,MATCH(HOUR(NOW()),HOUR(9:9),0))-1484)^2+900000*(INDEX(168:168,MATCH(HOUR(NOW()),HOUR(9:9),0))-1484)))/(((INDEX(103:103,MATCH(HOUR(NOW()),HOUR(9:9),0))/4.96)-$AK$168)*3600),2))&amp;" Hrs)")</f>
        <v>KL-1 (1530, 1484,  m3/s, Missing Level Data)</v>
      </c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3"/>
      <c r="AG168" s="174"/>
      <c r="AH168" s="45">
        <f t="shared" si="59"/>
        <v>0</v>
      </c>
      <c r="AI168" s="46">
        <f t="shared" si="60"/>
        <v>0</v>
      </c>
      <c r="AK168" s="164"/>
      <c r="AL168" s="120" t="s">
        <v>133</v>
      </c>
      <c r="AM168" s="121" t="s">
        <v>94</v>
      </c>
      <c r="AN168" s="175">
        <v>1</v>
      </c>
      <c r="AO168" s="123" t="s">
        <v>95</v>
      </c>
    </row>
    <row r="169" spans="1:41" x14ac:dyDescent="0.25">
      <c r="A169" s="176" t="s">
        <v>134</v>
      </c>
      <c r="B169" s="171">
        <f t="shared" ref="B169:AF169" si="61">(SUMPRODUCT((B11:B77&lt;&gt;0)*(B11:B77&lt;$AG$11:$AG$77)*($AG$11:$AG$77-B11:B77)))*0.8</f>
        <v>0</v>
      </c>
      <c r="C169" s="171">
        <f t="shared" si="61"/>
        <v>0</v>
      </c>
      <c r="D169" s="171">
        <f t="shared" si="61"/>
        <v>0</v>
      </c>
      <c r="E169" s="171">
        <f t="shared" si="61"/>
        <v>0</v>
      </c>
      <c r="F169" s="171">
        <f t="shared" si="61"/>
        <v>0</v>
      </c>
      <c r="G169" s="171">
        <f t="shared" si="61"/>
        <v>0</v>
      </c>
      <c r="H169" s="171">
        <f t="shared" si="61"/>
        <v>0</v>
      </c>
      <c r="I169" s="171">
        <f t="shared" si="61"/>
        <v>0</v>
      </c>
      <c r="J169" s="171">
        <f t="shared" si="61"/>
        <v>0</v>
      </c>
      <c r="K169" s="171">
        <f t="shared" si="61"/>
        <v>0</v>
      </c>
      <c r="L169" s="171">
        <f t="shared" si="61"/>
        <v>0</v>
      </c>
      <c r="M169" s="171">
        <f t="shared" si="61"/>
        <v>0</v>
      </c>
      <c r="N169" s="171">
        <f t="shared" si="61"/>
        <v>0</v>
      </c>
      <c r="O169" s="171">
        <f t="shared" si="61"/>
        <v>0</v>
      </c>
      <c r="P169" s="171">
        <f t="shared" si="61"/>
        <v>0</v>
      </c>
      <c r="Q169" s="171">
        <f t="shared" ref="Q169:W169" si="62">(SUMPRODUCT((Q11:Q77&lt;&gt;0)*(Q11:Q77&lt;$AG$11:$AG$77)*($AG$11:$AG$77-Q11:Q77)))*0.8</f>
        <v>0</v>
      </c>
      <c r="R169" s="171">
        <f t="shared" si="62"/>
        <v>0</v>
      </c>
      <c r="S169" s="171">
        <f t="shared" si="62"/>
        <v>0</v>
      </c>
      <c r="T169" s="171">
        <f t="shared" si="62"/>
        <v>0</v>
      </c>
      <c r="U169" s="171">
        <f t="shared" si="62"/>
        <v>0</v>
      </c>
      <c r="V169" s="171">
        <f t="shared" si="62"/>
        <v>0</v>
      </c>
      <c r="W169" s="171">
        <f t="shared" si="62"/>
        <v>0</v>
      </c>
      <c r="X169" s="171">
        <f t="shared" si="61"/>
        <v>0</v>
      </c>
      <c r="Y169" s="171">
        <f t="shared" si="61"/>
        <v>0</v>
      </c>
      <c r="Z169" s="171">
        <f t="shared" si="61"/>
        <v>0</v>
      </c>
      <c r="AA169" s="171">
        <f t="shared" si="61"/>
        <v>0</v>
      </c>
      <c r="AB169" s="171">
        <f t="shared" si="61"/>
        <v>0</v>
      </c>
      <c r="AC169" s="171">
        <f t="shared" si="61"/>
        <v>0</v>
      </c>
      <c r="AD169" s="171">
        <f t="shared" si="61"/>
        <v>0</v>
      </c>
      <c r="AE169" s="171">
        <f t="shared" si="61"/>
        <v>0</v>
      </c>
      <c r="AF169" s="171">
        <f t="shared" si="61"/>
        <v>0</v>
      </c>
      <c r="AG169" s="174"/>
      <c r="AH169" s="45"/>
      <c r="AI169" s="46"/>
      <c r="AK169" s="164"/>
      <c r="AL169" s="126" t="s">
        <v>135</v>
      </c>
      <c r="AM169" s="127">
        <v>77</v>
      </c>
      <c r="AN169" s="127">
        <f>AN$168*AM169</f>
        <v>77</v>
      </c>
      <c r="AO169" s="129">
        <f t="shared" ref="AO169:AO177" si="63">AM169-AN169</f>
        <v>0</v>
      </c>
    </row>
    <row r="170" spans="1:41" x14ac:dyDescent="0.25">
      <c r="A170" s="177" t="s">
        <v>136</v>
      </c>
      <c r="B170" s="166">
        <f t="array" ref="B170">SUM(IF(($A$11:$A$77&lt;&gt;"")*(B11:B77&lt;&gt;""),IF(IFERROR(VALUE(TRIM(RIGHT(SUBSTITUTE(SUBSTITUTE($A$11:$A$77,")",""),"(",REPT(" ",100)),100))),0)-IFERROR(B11:B77,0)&gt;0,IFERROR(VALUE(TRIM(RIGHT(SUBSTITUTE(SUBSTITUTE($A$11:$A$77,")",""),"(",REPT(" ",100)),100))),0)-IFERROR(B11:B77,0),0),0))+SUM(IF(($A$81:$A$87&lt;&gt;"")*(B81:B87&lt;&gt;""),IF(IFERROR(VALUE(TRIM(RIGHT(SUBSTITUTE(SUBSTITUTE($A$81:$A$87,")",""),"(",REPT(" ",100)),100))),0)-IFERROR(B81:B87,0)&gt;0,IFERROR(VALUE(TRIM(RIGHT(SUBSTITUTE(SUBSTITUTE($A$81:$A$87,")",""),"(",REPT(" ",100)),100))),0)-IFERROR(B81:B87,0),0),0))+SUM(IF(($A$89:$A$100&lt;&gt;"")*(B89:B100&lt;&gt;""),IF(IFERROR(VALUE(TRIM(RIGHT(SUBSTITUTE(SUBSTITUTE($A$89:$A$100,")",""),"(",REPT(" ",100)),100))),0)-IFERROR(B89:B100,0)&gt;0,IFERROR(VALUE(TRIM(RIGHT(SUBSTITUTE(SUBSTITUTE($A$89:$A$100,")",""),"(",REPT(" ",100)),100))),0)-IFERROR(B89:B100,0),0),0))+SUM(IF(($A$103:$A$105&lt;&gt;"")*(B103:B105&lt;&gt;""),IF(IFERROR(VALUE(TRIM(RIGHT(SUBSTITUTE(SUBSTITUTE($A$103:$A$105,")",""),"(",REPT(" ",100)),100))),0)-IFERROR(B103:B105,0)&gt;0,IFERROR(VALUE(TRIM(RIGHT(SUBSTITUTE(SUBSTITUTE($A$103:$A$105,")",""),"(",REPT(" ",100)),100))),0)-IFERROR(B103:B105,0),0),0))</f>
        <v>0</v>
      </c>
      <c r="C170" s="166">
        <f t="array" ref="C170">SUM(IF(($A$11:$A$77&lt;&gt;"")*(C11:C77&lt;&gt;""),IF(IFERROR(VALUE(TRIM(RIGHT(SUBSTITUTE(SUBSTITUTE($A$11:$A$77,")",""),"(",REPT(" ",100)),100))),0)-IFERROR(C11:C77,0)&gt;0,IFERROR(VALUE(TRIM(RIGHT(SUBSTITUTE(SUBSTITUTE($A$11:$A$77,")",""),"(",REPT(" ",100)),100))),0)-IFERROR(C11:C77,0),0),0))+SUM(IF(($A$81:$A$87&lt;&gt;"")*(C81:C87&lt;&gt;""),IF(IFERROR(VALUE(TRIM(RIGHT(SUBSTITUTE(SUBSTITUTE($A$81:$A$87,")",""),"(",REPT(" ",100)),100))),0)-IFERROR(C81:C87,0)&gt;0,IFERROR(VALUE(TRIM(RIGHT(SUBSTITUTE(SUBSTITUTE($A$81:$A$87,")",""),"(",REPT(" ",100)),100))),0)-IFERROR(C81:C87,0),0),0))+SUM(IF(($A$89:$A$100&lt;&gt;"")*(C89:C100&lt;&gt;""),IF(IFERROR(VALUE(TRIM(RIGHT(SUBSTITUTE(SUBSTITUTE($A$89:$A$100,")",""),"(",REPT(" ",100)),100))),0)-IFERROR(C89:C100,0)&gt;0,IFERROR(VALUE(TRIM(RIGHT(SUBSTITUTE(SUBSTITUTE($A$89:$A$100,")",""),"(",REPT(" ",100)),100))),0)-IFERROR(C89:C100,0),0),0))+SUM(IF(($A$103:$A$105&lt;&gt;"")*(C103:C105&lt;&gt;""),IF(IFERROR(VALUE(TRIM(RIGHT(SUBSTITUTE(SUBSTITUTE($A$103:$A$105,")",""),"(",REPT(" ",100)),100))),0)-IFERROR(C103:C105,0)&gt;0,IFERROR(VALUE(TRIM(RIGHT(SUBSTITUTE(SUBSTITUTE($A$103:$A$105,")",""),"(",REPT(" ",100)),100))),0)-IFERROR(C103:C105,0),0),0))</f>
        <v>0</v>
      </c>
      <c r="D170" s="166">
        <f t="array" ref="D170">SUM(IF(($A$11:$A$77&lt;&gt;"")*(D11:D77&lt;&gt;""),IF(IFERROR(VALUE(TRIM(RIGHT(SUBSTITUTE(SUBSTITUTE($A$11:$A$77,")",""),"(",REPT(" ",100)),100))),0)-IFERROR(D11:D77,0)&gt;0,IFERROR(VALUE(TRIM(RIGHT(SUBSTITUTE(SUBSTITUTE($A$11:$A$77,")",""),"(",REPT(" ",100)),100))),0)-IFERROR(D11:D77,0),0),0))+SUM(IF(($A$81:$A$87&lt;&gt;"")*(D81:D87&lt;&gt;""),IF(IFERROR(VALUE(TRIM(RIGHT(SUBSTITUTE(SUBSTITUTE($A$81:$A$87,")",""),"(",REPT(" ",100)),100))),0)-IFERROR(D81:D87,0)&gt;0,IFERROR(VALUE(TRIM(RIGHT(SUBSTITUTE(SUBSTITUTE($A$81:$A$87,")",""),"(",REPT(" ",100)),100))),0)-IFERROR(D81:D87,0),0),0))+SUM(IF(($A$89:$A$100&lt;&gt;"")*(D89:D100&lt;&gt;""),IF(IFERROR(VALUE(TRIM(RIGHT(SUBSTITUTE(SUBSTITUTE($A$89:$A$100,")",""),"(",REPT(" ",100)),100))),0)-IFERROR(D89:D100,0)&gt;0,IFERROR(VALUE(TRIM(RIGHT(SUBSTITUTE(SUBSTITUTE($A$89:$A$100,")",""),"(",REPT(" ",100)),100))),0)-IFERROR(D89:D100,0),0),0))+SUM(IF(($A$103:$A$105&lt;&gt;"")*(D103:D105&lt;&gt;""),IF(IFERROR(VALUE(TRIM(RIGHT(SUBSTITUTE(SUBSTITUTE($A$103:$A$105,")",""),"(",REPT(" ",100)),100))),0)-IFERROR(D103:D105,0)&gt;0,IFERROR(VALUE(TRIM(RIGHT(SUBSTITUTE(SUBSTITUTE($A$103:$A$105,")",""),"(",REPT(" ",100)),100))),0)-IFERROR(D103:D105,0),0),0))</f>
        <v>0</v>
      </c>
      <c r="E170" s="166">
        <f t="array" ref="E170">SUM(IF(($A$11:$A$77&lt;&gt;"")*(E11:E77&lt;&gt;""),IF(IFERROR(VALUE(TRIM(RIGHT(SUBSTITUTE(SUBSTITUTE($A$11:$A$77,")",""),"(",REPT(" ",100)),100))),0)-IFERROR(E11:E77,0)&gt;0,IFERROR(VALUE(TRIM(RIGHT(SUBSTITUTE(SUBSTITUTE($A$11:$A$77,")",""),"(",REPT(" ",100)),100))),0)-IFERROR(E11:E77,0),0),0))+SUM(IF(($A$81:$A$87&lt;&gt;"")*(E81:E87&lt;&gt;""),IF(IFERROR(VALUE(TRIM(RIGHT(SUBSTITUTE(SUBSTITUTE($A$81:$A$87,")",""),"(",REPT(" ",100)),100))),0)-IFERROR(E81:E87,0)&gt;0,IFERROR(VALUE(TRIM(RIGHT(SUBSTITUTE(SUBSTITUTE($A$81:$A$87,")",""),"(",REPT(" ",100)),100))),0)-IFERROR(E81:E87,0),0),0))+SUM(IF(($A$89:$A$100&lt;&gt;"")*(E89:E100&lt;&gt;""),IF(IFERROR(VALUE(TRIM(RIGHT(SUBSTITUTE(SUBSTITUTE($A$89:$A$100,")",""),"(",REPT(" ",100)),100))),0)-IFERROR(E89:E100,0)&gt;0,IFERROR(VALUE(TRIM(RIGHT(SUBSTITUTE(SUBSTITUTE($A$89:$A$100,")",""),"(",REPT(" ",100)),100))),0)-IFERROR(E89:E100,0),0),0))+SUM(IF(($A$103:$A$105&lt;&gt;"")*(E103:E105&lt;&gt;""),IF(IFERROR(VALUE(TRIM(RIGHT(SUBSTITUTE(SUBSTITUTE($A$103:$A$105,")",""),"(",REPT(" ",100)),100))),0)-IFERROR(E103:E105,0)&gt;0,IFERROR(VALUE(TRIM(RIGHT(SUBSTITUTE(SUBSTITUTE($A$103:$A$105,")",""),"(",REPT(" ",100)),100))),0)-IFERROR(E103:E105,0),0),0))</f>
        <v>0</v>
      </c>
      <c r="F170" s="166">
        <f t="array" ref="F170">SUM(IF(($A$11:$A$77&lt;&gt;"")*(F11:F77&lt;&gt;""),IF(IFERROR(VALUE(TRIM(RIGHT(SUBSTITUTE(SUBSTITUTE($A$11:$A$77,")",""),"(",REPT(" ",100)),100))),0)-IFERROR(F11:F77,0)&gt;0,IFERROR(VALUE(TRIM(RIGHT(SUBSTITUTE(SUBSTITUTE($A$11:$A$77,")",""),"(",REPT(" ",100)),100))),0)-IFERROR(F11:F77,0),0),0))+SUM(IF(($A$81:$A$87&lt;&gt;"")*(F81:F87&lt;&gt;""),IF(IFERROR(VALUE(TRIM(RIGHT(SUBSTITUTE(SUBSTITUTE($A$81:$A$87,")",""),"(",REPT(" ",100)),100))),0)-IFERROR(F81:F87,0)&gt;0,IFERROR(VALUE(TRIM(RIGHT(SUBSTITUTE(SUBSTITUTE($A$81:$A$87,")",""),"(",REPT(" ",100)),100))),0)-IFERROR(F81:F87,0),0),0))+SUM(IF(($A$89:$A$100&lt;&gt;"")*(F89:F100&lt;&gt;""),IF(IFERROR(VALUE(TRIM(RIGHT(SUBSTITUTE(SUBSTITUTE($A$89:$A$100,")",""),"(",REPT(" ",100)),100))),0)-IFERROR(F89:F100,0)&gt;0,IFERROR(VALUE(TRIM(RIGHT(SUBSTITUTE(SUBSTITUTE($A$89:$A$100,")",""),"(",REPT(" ",100)),100))),0)-IFERROR(F89:F100,0),0),0))+SUM(IF(($A$103:$A$105&lt;&gt;"")*(F103:F105&lt;&gt;""),IF(IFERROR(VALUE(TRIM(RIGHT(SUBSTITUTE(SUBSTITUTE($A$103:$A$105,")",""),"(",REPT(" ",100)),100))),0)-IFERROR(F103:F105,0)&gt;0,IFERROR(VALUE(TRIM(RIGHT(SUBSTITUTE(SUBSTITUTE($A$103:$A$105,")",""),"(",REPT(" ",100)),100))),0)-IFERROR(F103:F105,0),0),0))</f>
        <v>0</v>
      </c>
      <c r="G170" s="166">
        <f t="array" ref="G170">SUM(IF(($A$11:$A$77&lt;&gt;"")*(G11:G77&lt;&gt;""),IF(IFERROR(VALUE(TRIM(RIGHT(SUBSTITUTE(SUBSTITUTE($A$11:$A$77,")",""),"(",REPT(" ",100)),100))),0)-IFERROR(G11:G77,0)&gt;0,IFERROR(VALUE(TRIM(RIGHT(SUBSTITUTE(SUBSTITUTE($A$11:$A$77,")",""),"(",REPT(" ",100)),100))),0)-IFERROR(G11:G77,0),0),0))+SUM(IF(($A$81:$A$87&lt;&gt;"")*(G81:G87&lt;&gt;""),IF(IFERROR(VALUE(TRIM(RIGHT(SUBSTITUTE(SUBSTITUTE($A$81:$A$87,")",""),"(",REPT(" ",100)),100))),0)-IFERROR(G81:G87,0)&gt;0,IFERROR(VALUE(TRIM(RIGHT(SUBSTITUTE(SUBSTITUTE($A$81:$A$87,")",""),"(",REPT(" ",100)),100))),0)-IFERROR(G81:G87,0),0),0))+SUM(IF(($A$89:$A$100&lt;&gt;"")*(G89:G100&lt;&gt;""),IF(IFERROR(VALUE(TRIM(RIGHT(SUBSTITUTE(SUBSTITUTE($A$89:$A$100,")",""),"(",REPT(" ",100)),100))),0)-IFERROR(G89:G100,0)&gt;0,IFERROR(VALUE(TRIM(RIGHT(SUBSTITUTE(SUBSTITUTE($A$89:$A$100,")",""),"(",REPT(" ",100)),100))),0)-IFERROR(G89:G100,0),0),0))+SUM(IF(($A$103:$A$105&lt;&gt;"")*(G103:G105&lt;&gt;""),IF(IFERROR(VALUE(TRIM(RIGHT(SUBSTITUTE(SUBSTITUTE($A$103:$A$105,")",""),"(",REPT(" ",100)),100))),0)-IFERROR(G103:G105,0)&gt;0,IFERROR(VALUE(TRIM(RIGHT(SUBSTITUTE(SUBSTITUTE($A$103:$A$105,")",""),"(",REPT(" ",100)),100))),0)-IFERROR(G103:G105,0),0),0))</f>
        <v>0</v>
      </c>
      <c r="H170" s="166">
        <f t="array" ref="H170">SUM(IF(($A$11:$A$77&lt;&gt;"")*(H11:H77&lt;&gt;""),IF(IFERROR(VALUE(TRIM(RIGHT(SUBSTITUTE(SUBSTITUTE($A$11:$A$77,")",""),"(",REPT(" ",100)),100))),0)-IFERROR(H11:H77,0)&gt;0,IFERROR(VALUE(TRIM(RIGHT(SUBSTITUTE(SUBSTITUTE($A$11:$A$77,")",""),"(",REPT(" ",100)),100))),0)-IFERROR(H11:H77,0),0),0))+SUM(IF(($A$81:$A$87&lt;&gt;"")*(H81:H87&lt;&gt;""),IF(IFERROR(VALUE(TRIM(RIGHT(SUBSTITUTE(SUBSTITUTE($A$81:$A$87,")",""),"(",REPT(" ",100)),100))),0)-IFERROR(H81:H87,0)&gt;0,IFERROR(VALUE(TRIM(RIGHT(SUBSTITUTE(SUBSTITUTE($A$81:$A$87,")",""),"(",REPT(" ",100)),100))),0)-IFERROR(H81:H87,0),0),0))+SUM(IF(($A$89:$A$100&lt;&gt;"")*(H89:H100&lt;&gt;""),IF(IFERROR(VALUE(TRIM(RIGHT(SUBSTITUTE(SUBSTITUTE($A$89:$A$100,")",""),"(",REPT(" ",100)),100))),0)-IFERROR(H89:H100,0)&gt;0,IFERROR(VALUE(TRIM(RIGHT(SUBSTITUTE(SUBSTITUTE($A$89:$A$100,")",""),"(",REPT(" ",100)),100))),0)-IFERROR(H89:H100,0),0),0))+SUM(IF(($A$103:$A$105&lt;&gt;"")*(H103:H105&lt;&gt;""),IF(IFERROR(VALUE(TRIM(RIGHT(SUBSTITUTE(SUBSTITUTE($A$103:$A$105,")",""),"(",REPT(" ",100)),100))),0)-IFERROR(H103:H105,0)&gt;0,IFERROR(VALUE(TRIM(RIGHT(SUBSTITUTE(SUBSTITUTE($A$103:$A$105,")",""),"(",REPT(" ",100)),100))),0)-IFERROR(H103:H105,0),0),0))</f>
        <v>0</v>
      </c>
      <c r="I170" s="166">
        <f t="array" ref="I170">SUM(IF(($A$11:$A$77&lt;&gt;"")*(I11:I77&lt;&gt;""),IF(IFERROR(VALUE(TRIM(RIGHT(SUBSTITUTE(SUBSTITUTE($A$11:$A$77,")",""),"(",REPT(" ",100)),100))),0)-IFERROR(I11:I77,0)&gt;0,IFERROR(VALUE(TRIM(RIGHT(SUBSTITUTE(SUBSTITUTE($A$11:$A$77,")",""),"(",REPT(" ",100)),100))),0)-IFERROR(I11:I77,0),0),0))+SUM(IF(($A$81:$A$87&lt;&gt;"")*(I81:I87&lt;&gt;""),IF(IFERROR(VALUE(TRIM(RIGHT(SUBSTITUTE(SUBSTITUTE($A$81:$A$87,")",""),"(",REPT(" ",100)),100))),0)-IFERROR(I81:I87,0)&gt;0,IFERROR(VALUE(TRIM(RIGHT(SUBSTITUTE(SUBSTITUTE($A$81:$A$87,")",""),"(",REPT(" ",100)),100))),0)-IFERROR(I81:I87,0),0),0))+SUM(IF(($A$89:$A$100&lt;&gt;"")*(I89:I100&lt;&gt;""),IF(IFERROR(VALUE(TRIM(RIGHT(SUBSTITUTE(SUBSTITUTE($A$89:$A$100,")",""),"(",REPT(" ",100)),100))),0)-IFERROR(I89:I100,0)&gt;0,IFERROR(VALUE(TRIM(RIGHT(SUBSTITUTE(SUBSTITUTE($A$89:$A$100,")",""),"(",REPT(" ",100)),100))),0)-IFERROR(I89:I100,0),0),0))+SUM(IF(($A$103:$A$105&lt;&gt;"")*(I103:I105&lt;&gt;""),IF(IFERROR(VALUE(TRIM(RIGHT(SUBSTITUTE(SUBSTITUTE($A$103:$A$105,")",""),"(",REPT(" ",100)),100))),0)-IFERROR(I103:I105,0)&gt;0,IFERROR(VALUE(TRIM(RIGHT(SUBSTITUTE(SUBSTITUTE($A$103:$A$105,")",""),"(",REPT(" ",100)),100))),0)-IFERROR(I103:I105,0),0),0))</f>
        <v>0</v>
      </c>
      <c r="J170" s="166">
        <f t="array" ref="J170">SUM(IF(($A$11:$A$77&lt;&gt;"")*(J11:J77&lt;&gt;""),IF(IFERROR(VALUE(TRIM(RIGHT(SUBSTITUTE(SUBSTITUTE($A$11:$A$77,")",""),"(",REPT(" ",100)),100))),0)-IFERROR(J11:J77,0)&gt;0,IFERROR(VALUE(TRIM(RIGHT(SUBSTITUTE(SUBSTITUTE($A$11:$A$77,")",""),"(",REPT(" ",100)),100))),0)-IFERROR(J11:J77,0),0),0))+SUM(IF(($A$81:$A$87&lt;&gt;"")*(J81:J87&lt;&gt;""),IF(IFERROR(VALUE(TRIM(RIGHT(SUBSTITUTE(SUBSTITUTE($A$81:$A$87,")",""),"(",REPT(" ",100)),100))),0)-IFERROR(J81:J87,0)&gt;0,IFERROR(VALUE(TRIM(RIGHT(SUBSTITUTE(SUBSTITUTE($A$81:$A$87,")",""),"(",REPT(" ",100)),100))),0)-IFERROR(J81:J87,0),0),0))+SUM(IF(($A$89:$A$100&lt;&gt;"")*(J89:J100&lt;&gt;""),IF(IFERROR(VALUE(TRIM(RIGHT(SUBSTITUTE(SUBSTITUTE($A$89:$A$100,")",""),"(",REPT(" ",100)),100))),0)-IFERROR(J89:J100,0)&gt;0,IFERROR(VALUE(TRIM(RIGHT(SUBSTITUTE(SUBSTITUTE($A$89:$A$100,")",""),"(",REPT(" ",100)),100))),0)-IFERROR(J89:J100,0),0),0))+SUM(IF(($A$103:$A$105&lt;&gt;"")*(J103:J105&lt;&gt;""),IF(IFERROR(VALUE(TRIM(RIGHT(SUBSTITUTE(SUBSTITUTE($A$103:$A$105,")",""),"(",REPT(" ",100)),100))),0)-IFERROR(J103:J105,0)&gt;0,IFERROR(VALUE(TRIM(RIGHT(SUBSTITUTE(SUBSTITUTE($A$103:$A$105,")",""),"(",REPT(" ",100)),100))),0)-IFERROR(J103:J105,0),0),0))</f>
        <v>0</v>
      </c>
      <c r="K170" s="166">
        <f t="array" ref="K170">SUM(IF(($A$11:$A$77&lt;&gt;"")*(K11:K77&lt;&gt;""),IF(IFERROR(VALUE(TRIM(RIGHT(SUBSTITUTE(SUBSTITUTE($A$11:$A$77,")",""),"(",REPT(" ",100)),100))),0)-IFERROR(K11:K77,0)&gt;0,IFERROR(VALUE(TRIM(RIGHT(SUBSTITUTE(SUBSTITUTE($A$11:$A$77,")",""),"(",REPT(" ",100)),100))),0)-IFERROR(K11:K77,0),0),0))+SUM(IF(($A$81:$A$87&lt;&gt;"")*(K81:K87&lt;&gt;""),IF(IFERROR(VALUE(TRIM(RIGHT(SUBSTITUTE(SUBSTITUTE($A$81:$A$87,")",""),"(",REPT(" ",100)),100))),0)-IFERROR(K81:K87,0)&gt;0,IFERROR(VALUE(TRIM(RIGHT(SUBSTITUTE(SUBSTITUTE($A$81:$A$87,")",""),"(",REPT(" ",100)),100))),0)-IFERROR(K81:K87,0),0),0))+SUM(IF(($A$89:$A$100&lt;&gt;"")*(K89:K100&lt;&gt;""),IF(IFERROR(VALUE(TRIM(RIGHT(SUBSTITUTE(SUBSTITUTE($A$89:$A$100,")",""),"(",REPT(" ",100)),100))),0)-IFERROR(K89:K100,0)&gt;0,IFERROR(VALUE(TRIM(RIGHT(SUBSTITUTE(SUBSTITUTE($A$89:$A$100,")",""),"(",REPT(" ",100)),100))),0)-IFERROR(K89:K100,0),0),0))+SUM(IF(($A$103:$A$105&lt;&gt;"")*(K103:K105&lt;&gt;""),IF(IFERROR(VALUE(TRIM(RIGHT(SUBSTITUTE(SUBSTITUTE($A$103:$A$105,")",""),"(",REPT(" ",100)),100))),0)-IFERROR(K103:K105,0)&gt;0,IFERROR(VALUE(TRIM(RIGHT(SUBSTITUTE(SUBSTITUTE($A$103:$A$105,")",""),"(",REPT(" ",100)),100))),0)-IFERROR(K103:K105,0),0),0))</f>
        <v>0</v>
      </c>
      <c r="L170" s="166">
        <f t="array" ref="L170">SUM(IF(($A$11:$A$77&lt;&gt;"")*(L11:L77&lt;&gt;""),IF(IFERROR(VALUE(TRIM(RIGHT(SUBSTITUTE(SUBSTITUTE($A$11:$A$77,")",""),"(",REPT(" ",100)),100))),0)-IFERROR(L11:L77,0)&gt;0,IFERROR(VALUE(TRIM(RIGHT(SUBSTITUTE(SUBSTITUTE($A$11:$A$77,")",""),"(",REPT(" ",100)),100))),0)-IFERROR(L11:L77,0),0),0))+SUM(IF(($A$81:$A$87&lt;&gt;"")*(L81:L87&lt;&gt;""),IF(IFERROR(VALUE(TRIM(RIGHT(SUBSTITUTE(SUBSTITUTE($A$81:$A$87,")",""),"(",REPT(" ",100)),100))),0)-IFERROR(L81:L87,0)&gt;0,IFERROR(VALUE(TRIM(RIGHT(SUBSTITUTE(SUBSTITUTE($A$81:$A$87,")",""),"(",REPT(" ",100)),100))),0)-IFERROR(L81:L87,0),0),0))+SUM(IF(($A$89:$A$100&lt;&gt;"")*(L89:L100&lt;&gt;""),IF(IFERROR(VALUE(TRIM(RIGHT(SUBSTITUTE(SUBSTITUTE($A$89:$A$100,")",""),"(",REPT(" ",100)),100))),0)-IFERROR(L89:L100,0)&gt;0,IFERROR(VALUE(TRIM(RIGHT(SUBSTITUTE(SUBSTITUTE($A$89:$A$100,")",""),"(",REPT(" ",100)),100))),0)-IFERROR(L89:L100,0),0),0))+SUM(IF(($A$103:$A$105&lt;&gt;"")*(L103:L105&lt;&gt;""),IF(IFERROR(VALUE(TRIM(RIGHT(SUBSTITUTE(SUBSTITUTE($A$103:$A$105,")",""),"(",REPT(" ",100)),100))),0)-IFERROR(L103:L105,0)&gt;0,IFERROR(VALUE(TRIM(RIGHT(SUBSTITUTE(SUBSTITUTE($A$103:$A$105,")",""),"(",REPT(" ",100)),100))),0)-IFERROR(L103:L105,0),0),0))</f>
        <v>0</v>
      </c>
      <c r="M170" s="166">
        <f t="array" ref="M170">SUM(IF(($A$11:$A$77&lt;&gt;"")*(M11:M77&lt;&gt;""),IF(IFERROR(VALUE(TRIM(RIGHT(SUBSTITUTE(SUBSTITUTE($A$11:$A$77,")",""),"(",REPT(" ",100)),100))),0)-IFERROR(M11:M77,0)&gt;0,IFERROR(VALUE(TRIM(RIGHT(SUBSTITUTE(SUBSTITUTE($A$11:$A$77,")",""),"(",REPT(" ",100)),100))),0)-IFERROR(M11:M77,0),0),0))+SUM(IF(($A$81:$A$87&lt;&gt;"")*(M81:M87&lt;&gt;""),IF(IFERROR(VALUE(TRIM(RIGHT(SUBSTITUTE(SUBSTITUTE($A$81:$A$87,")",""),"(",REPT(" ",100)),100))),0)-IFERROR(M81:M87,0)&gt;0,IFERROR(VALUE(TRIM(RIGHT(SUBSTITUTE(SUBSTITUTE($A$81:$A$87,")",""),"(",REPT(" ",100)),100))),0)-IFERROR(M81:M87,0),0),0))+SUM(IF(($A$89:$A$100&lt;&gt;"")*(M89:M100&lt;&gt;""),IF(IFERROR(VALUE(TRIM(RIGHT(SUBSTITUTE(SUBSTITUTE($A$89:$A$100,")",""),"(",REPT(" ",100)),100))),0)-IFERROR(M89:M100,0)&gt;0,IFERROR(VALUE(TRIM(RIGHT(SUBSTITUTE(SUBSTITUTE($A$89:$A$100,")",""),"(",REPT(" ",100)),100))),0)-IFERROR(M89:M100,0),0),0))+SUM(IF(($A$103:$A$105&lt;&gt;"")*(M103:M105&lt;&gt;""),IF(IFERROR(VALUE(TRIM(RIGHT(SUBSTITUTE(SUBSTITUTE($A$103:$A$105,")",""),"(",REPT(" ",100)),100))),0)-IFERROR(M103:M105,0)&gt;0,IFERROR(VALUE(TRIM(RIGHT(SUBSTITUTE(SUBSTITUTE($A$103:$A$105,")",""),"(",REPT(" ",100)),100))),0)-IFERROR(M103:M105,0),0),0))</f>
        <v>0</v>
      </c>
      <c r="N170" s="166">
        <f t="array" ref="N170">SUM(IF(($A$11:$A$77&lt;&gt;"")*(N11:N77&lt;&gt;""),IF(IFERROR(VALUE(TRIM(RIGHT(SUBSTITUTE(SUBSTITUTE($A$11:$A$77,")",""),"(",REPT(" ",100)),100))),0)-IFERROR(N11:N77,0)&gt;0,IFERROR(VALUE(TRIM(RIGHT(SUBSTITUTE(SUBSTITUTE($A$11:$A$77,")",""),"(",REPT(" ",100)),100))),0)-IFERROR(N11:N77,0),0),0))+SUM(IF(($A$81:$A$87&lt;&gt;"")*(N81:N87&lt;&gt;""),IF(IFERROR(VALUE(TRIM(RIGHT(SUBSTITUTE(SUBSTITUTE($A$81:$A$87,")",""),"(",REPT(" ",100)),100))),0)-IFERROR(N81:N87,0)&gt;0,IFERROR(VALUE(TRIM(RIGHT(SUBSTITUTE(SUBSTITUTE($A$81:$A$87,")",""),"(",REPT(" ",100)),100))),0)-IFERROR(N81:N87,0),0),0))+SUM(IF(($A$89:$A$100&lt;&gt;"")*(N89:N100&lt;&gt;""),IF(IFERROR(VALUE(TRIM(RIGHT(SUBSTITUTE(SUBSTITUTE($A$89:$A$100,")",""),"(",REPT(" ",100)),100))),0)-IFERROR(N89:N100,0)&gt;0,IFERROR(VALUE(TRIM(RIGHT(SUBSTITUTE(SUBSTITUTE($A$89:$A$100,")",""),"(",REPT(" ",100)),100))),0)-IFERROR(N89:N100,0),0),0))+SUM(IF(($A$103:$A$105&lt;&gt;"")*(N103:N105&lt;&gt;""),IF(IFERROR(VALUE(TRIM(RIGHT(SUBSTITUTE(SUBSTITUTE($A$103:$A$105,")",""),"(",REPT(" ",100)),100))),0)-IFERROR(N103:N105,0)&gt;0,IFERROR(VALUE(TRIM(RIGHT(SUBSTITUTE(SUBSTITUTE($A$103:$A$105,")",""),"(",REPT(" ",100)),100))),0)-IFERROR(N103:N105,0),0),0))</f>
        <v>0</v>
      </c>
      <c r="O170" s="166">
        <f t="array" ref="O170">SUM(IF(($A$11:$A$77&lt;&gt;"")*(O11:O77&lt;&gt;""),IF(IFERROR(VALUE(TRIM(RIGHT(SUBSTITUTE(SUBSTITUTE($A$11:$A$77,")",""),"(",REPT(" ",100)),100))),0)-IFERROR(O11:O77,0)&gt;0,IFERROR(VALUE(TRIM(RIGHT(SUBSTITUTE(SUBSTITUTE($A$11:$A$77,")",""),"(",REPT(" ",100)),100))),0)-IFERROR(O11:O77,0),0),0))+SUM(IF(($A$81:$A$87&lt;&gt;"")*(O81:O87&lt;&gt;""),IF(IFERROR(VALUE(TRIM(RIGHT(SUBSTITUTE(SUBSTITUTE($A$81:$A$87,")",""),"(",REPT(" ",100)),100))),0)-IFERROR(O81:O87,0)&gt;0,IFERROR(VALUE(TRIM(RIGHT(SUBSTITUTE(SUBSTITUTE($A$81:$A$87,")",""),"(",REPT(" ",100)),100))),0)-IFERROR(O81:O87,0),0),0))+SUM(IF(($A$89:$A$100&lt;&gt;"")*(O89:O100&lt;&gt;""),IF(IFERROR(VALUE(TRIM(RIGHT(SUBSTITUTE(SUBSTITUTE($A$89:$A$100,")",""),"(",REPT(" ",100)),100))),0)-IFERROR(O89:O100,0)&gt;0,IFERROR(VALUE(TRIM(RIGHT(SUBSTITUTE(SUBSTITUTE($A$89:$A$100,")",""),"(",REPT(" ",100)),100))),0)-IFERROR(O89:O100,0),0),0))+SUM(IF(($A$103:$A$105&lt;&gt;"")*(O103:O105&lt;&gt;""),IF(IFERROR(VALUE(TRIM(RIGHT(SUBSTITUTE(SUBSTITUTE($A$103:$A$105,")",""),"(",REPT(" ",100)),100))),0)-IFERROR(O103:O105,0)&gt;0,IFERROR(VALUE(TRIM(RIGHT(SUBSTITUTE(SUBSTITUTE($A$103:$A$105,")",""),"(",REPT(" ",100)),100))),0)-IFERROR(O103:O105,0),0),0))</f>
        <v>0</v>
      </c>
      <c r="P170" s="166">
        <f t="array" ref="P170">SUM(IF(($A$11:$A$77&lt;&gt;"")*(P11:P77&lt;&gt;""),IF(IFERROR(VALUE(TRIM(RIGHT(SUBSTITUTE(SUBSTITUTE($A$11:$A$77,")",""),"(",REPT(" ",100)),100))),0)-IFERROR(P11:P77,0)&gt;0,IFERROR(VALUE(TRIM(RIGHT(SUBSTITUTE(SUBSTITUTE($A$11:$A$77,")",""),"(",REPT(" ",100)),100))),0)-IFERROR(P11:P77,0),0),0))+SUM(IF(($A$81:$A$87&lt;&gt;"")*(P81:P87&lt;&gt;""),IF(IFERROR(VALUE(TRIM(RIGHT(SUBSTITUTE(SUBSTITUTE($A$81:$A$87,")",""),"(",REPT(" ",100)),100))),0)-IFERROR(P81:P87,0)&gt;0,IFERROR(VALUE(TRIM(RIGHT(SUBSTITUTE(SUBSTITUTE($A$81:$A$87,")",""),"(",REPT(" ",100)),100))),0)-IFERROR(P81:P87,0),0),0))+SUM(IF(($A$89:$A$100&lt;&gt;"")*(P89:P100&lt;&gt;""),IF(IFERROR(VALUE(TRIM(RIGHT(SUBSTITUTE(SUBSTITUTE($A$89:$A$100,")",""),"(",REPT(" ",100)),100))),0)-IFERROR(P89:P100,0)&gt;0,IFERROR(VALUE(TRIM(RIGHT(SUBSTITUTE(SUBSTITUTE($A$89:$A$100,")",""),"(",REPT(" ",100)),100))),0)-IFERROR(P89:P100,0),0),0))+SUM(IF(($A$103:$A$105&lt;&gt;"")*(P103:P105&lt;&gt;""),IF(IFERROR(VALUE(TRIM(RIGHT(SUBSTITUTE(SUBSTITUTE($A$103:$A$105,")",""),"(",REPT(" ",100)),100))),0)-IFERROR(P103:P105,0)&gt;0,IFERROR(VALUE(TRIM(RIGHT(SUBSTITUTE(SUBSTITUTE($A$103:$A$105,")",""),"(",REPT(" ",100)),100))),0)-IFERROR(P103:P105,0),0),0))</f>
        <v>0</v>
      </c>
      <c r="Q170" s="166">
        <f t="array" ref="Q170">SUM(IF(($A$11:$A$77&lt;&gt;"")*(Q11:Q77&lt;&gt;""),IF(IFERROR(VALUE(TRIM(RIGHT(SUBSTITUTE(SUBSTITUTE($A$11:$A$77,")",""),"(",REPT(" ",100)),100))),0)-IFERROR(Q11:Q77,0)&gt;0,IFERROR(VALUE(TRIM(RIGHT(SUBSTITUTE(SUBSTITUTE($A$11:$A$77,")",""),"(",REPT(" ",100)),100))),0)-IFERROR(Q11:Q77,0),0),0))+SUM(IF(($A$81:$A$87&lt;&gt;"")*(Q81:Q87&lt;&gt;""),IF(IFERROR(VALUE(TRIM(RIGHT(SUBSTITUTE(SUBSTITUTE($A$81:$A$87,")",""),"(",REPT(" ",100)),100))),0)-IFERROR(Q81:Q87,0)&gt;0,IFERROR(VALUE(TRIM(RIGHT(SUBSTITUTE(SUBSTITUTE($A$81:$A$87,")",""),"(",REPT(" ",100)),100))),0)-IFERROR(Q81:Q87,0),0),0))+SUM(IF(($A$89:$A$100&lt;&gt;"")*(Q89:Q100&lt;&gt;""),IF(IFERROR(VALUE(TRIM(RIGHT(SUBSTITUTE(SUBSTITUTE($A$89:$A$100,")",""),"(",REPT(" ",100)),100))),0)-IFERROR(Q89:Q100,0)&gt;0,IFERROR(VALUE(TRIM(RIGHT(SUBSTITUTE(SUBSTITUTE($A$89:$A$100,")",""),"(",REPT(" ",100)),100))),0)-IFERROR(Q89:Q100,0),0),0))+SUM(IF(($A$103:$A$105&lt;&gt;"")*(Q103:Q105&lt;&gt;""),IF(IFERROR(VALUE(TRIM(RIGHT(SUBSTITUTE(SUBSTITUTE($A$103:$A$105,")",""),"(",REPT(" ",100)),100))),0)-IFERROR(Q103:Q105,0)&gt;0,IFERROR(VALUE(TRIM(RIGHT(SUBSTITUTE(SUBSTITUTE($A$103:$A$105,")",""),"(",REPT(" ",100)),100))),0)-IFERROR(Q103:Q105,0),0),0))</f>
        <v>0</v>
      </c>
      <c r="R170" s="166">
        <f t="array" ref="R170">SUM(IF(($A$11:$A$77&lt;&gt;"")*(R11:R77&lt;&gt;""),IF(IFERROR(VALUE(TRIM(RIGHT(SUBSTITUTE(SUBSTITUTE($A$11:$A$77,")",""),"(",REPT(" ",100)),100))),0)-IFERROR(R11:R77,0)&gt;0,IFERROR(VALUE(TRIM(RIGHT(SUBSTITUTE(SUBSTITUTE($A$11:$A$77,")",""),"(",REPT(" ",100)),100))),0)-IFERROR(R11:R77,0),0),0))+SUM(IF(($A$81:$A$87&lt;&gt;"")*(R81:R87&lt;&gt;""),IF(IFERROR(VALUE(TRIM(RIGHT(SUBSTITUTE(SUBSTITUTE($A$81:$A$87,")",""),"(",REPT(" ",100)),100))),0)-IFERROR(R81:R87,0)&gt;0,IFERROR(VALUE(TRIM(RIGHT(SUBSTITUTE(SUBSTITUTE($A$81:$A$87,")",""),"(",REPT(" ",100)),100))),0)-IFERROR(R81:R87,0),0),0))+SUM(IF(($A$89:$A$100&lt;&gt;"")*(R89:R100&lt;&gt;""),IF(IFERROR(VALUE(TRIM(RIGHT(SUBSTITUTE(SUBSTITUTE($A$89:$A$100,")",""),"(",REPT(" ",100)),100))),0)-IFERROR(R89:R100,0)&gt;0,IFERROR(VALUE(TRIM(RIGHT(SUBSTITUTE(SUBSTITUTE($A$89:$A$100,")",""),"(",REPT(" ",100)),100))),0)-IFERROR(R89:R100,0),0),0))+SUM(IF(($A$103:$A$105&lt;&gt;"")*(R103:R105&lt;&gt;""),IF(IFERROR(VALUE(TRIM(RIGHT(SUBSTITUTE(SUBSTITUTE($A$103:$A$105,")",""),"(",REPT(" ",100)),100))),0)-IFERROR(R103:R105,0)&gt;0,IFERROR(VALUE(TRIM(RIGHT(SUBSTITUTE(SUBSTITUTE($A$103:$A$105,")",""),"(",REPT(" ",100)),100))),0)-IFERROR(R103:R105,0),0),0))</f>
        <v>0</v>
      </c>
      <c r="S170" s="166">
        <f t="array" ref="S170">SUM(IF(($A$11:$A$77&lt;&gt;"")*(S11:S77&lt;&gt;""),IF(IFERROR(VALUE(TRIM(RIGHT(SUBSTITUTE(SUBSTITUTE($A$11:$A$77,")",""),"(",REPT(" ",100)),100))),0)-IFERROR(S11:S77,0)&gt;0,IFERROR(VALUE(TRIM(RIGHT(SUBSTITUTE(SUBSTITUTE($A$11:$A$77,")",""),"(",REPT(" ",100)),100))),0)-IFERROR(S11:S77,0),0),0))+SUM(IF(($A$81:$A$87&lt;&gt;"")*(S81:S87&lt;&gt;""),IF(IFERROR(VALUE(TRIM(RIGHT(SUBSTITUTE(SUBSTITUTE($A$81:$A$87,")",""),"(",REPT(" ",100)),100))),0)-IFERROR(S81:S87,0)&gt;0,IFERROR(VALUE(TRIM(RIGHT(SUBSTITUTE(SUBSTITUTE($A$81:$A$87,")",""),"(",REPT(" ",100)),100))),0)-IFERROR(S81:S87,0),0),0))+SUM(IF(($A$89:$A$100&lt;&gt;"")*(S89:S100&lt;&gt;""),IF(IFERROR(VALUE(TRIM(RIGHT(SUBSTITUTE(SUBSTITUTE($A$89:$A$100,")",""),"(",REPT(" ",100)),100))),0)-IFERROR(S89:S100,0)&gt;0,IFERROR(VALUE(TRIM(RIGHT(SUBSTITUTE(SUBSTITUTE($A$89:$A$100,")",""),"(",REPT(" ",100)),100))),0)-IFERROR(S89:S100,0),0),0))+SUM(IF(($A$103:$A$105&lt;&gt;"")*(S103:S105&lt;&gt;""),IF(IFERROR(VALUE(TRIM(RIGHT(SUBSTITUTE(SUBSTITUTE($A$103:$A$105,")",""),"(",REPT(" ",100)),100))),0)-IFERROR(S103:S105,0)&gt;0,IFERROR(VALUE(TRIM(RIGHT(SUBSTITUTE(SUBSTITUTE($A$103:$A$105,")",""),"(",REPT(" ",100)),100))),0)-IFERROR(S103:S105,0),0),0))</f>
        <v>0</v>
      </c>
      <c r="T170" s="166">
        <f t="array" ref="T170">SUM(IF(($A$11:$A$77&lt;&gt;"")*(T11:T77&lt;&gt;""),IF(IFERROR(VALUE(TRIM(RIGHT(SUBSTITUTE(SUBSTITUTE($A$11:$A$77,")",""),"(",REPT(" ",100)),100))),0)-IFERROR(T11:T77,0)&gt;0,IFERROR(VALUE(TRIM(RIGHT(SUBSTITUTE(SUBSTITUTE($A$11:$A$77,")",""),"(",REPT(" ",100)),100))),0)-IFERROR(T11:T77,0),0),0))+SUM(IF(($A$81:$A$87&lt;&gt;"")*(T81:T87&lt;&gt;""),IF(IFERROR(VALUE(TRIM(RIGHT(SUBSTITUTE(SUBSTITUTE($A$81:$A$87,")",""),"(",REPT(" ",100)),100))),0)-IFERROR(T81:T87,0)&gt;0,IFERROR(VALUE(TRIM(RIGHT(SUBSTITUTE(SUBSTITUTE($A$81:$A$87,")",""),"(",REPT(" ",100)),100))),0)-IFERROR(T81:T87,0),0),0))+SUM(IF(($A$89:$A$100&lt;&gt;"")*(T89:T100&lt;&gt;""),IF(IFERROR(VALUE(TRIM(RIGHT(SUBSTITUTE(SUBSTITUTE($A$89:$A$100,")",""),"(",REPT(" ",100)),100))),0)-IFERROR(T89:T100,0)&gt;0,IFERROR(VALUE(TRIM(RIGHT(SUBSTITUTE(SUBSTITUTE($A$89:$A$100,")",""),"(",REPT(" ",100)),100))),0)-IFERROR(T89:T100,0),0),0))+SUM(IF(($A$103:$A$105&lt;&gt;"")*(T103:T105&lt;&gt;""),IF(IFERROR(VALUE(TRIM(RIGHT(SUBSTITUTE(SUBSTITUTE($A$103:$A$105,")",""),"(",REPT(" ",100)),100))),0)-IFERROR(T103:T105,0)&gt;0,IFERROR(VALUE(TRIM(RIGHT(SUBSTITUTE(SUBSTITUTE($A$103:$A$105,")",""),"(",REPT(" ",100)),100))),0)-IFERROR(T103:T105,0),0),0))</f>
        <v>0</v>
      </c>
      <c r="U170" s="166">
        <f t="array" ref="U170">SUM(IF(($A$11:$A$77&lt;&gt;"")*(U11:U77&lt;&gt;""),IF(IFERROR(VALUE(TRIM(RIGHT(SUBSTITUTE(SUBSTITUTE($A$11:$A$77,")",""),"(",REPT(" ",100)),100))),0)-IFERROR(U11:U77,0)&gt;0,IFERROR(VALUE(TRIM(RIGHT(SUBSTITUTE(SUBSTITUTE($A$11:$A$77,")",""),"(",REPT(" ",100)),100))),0)-IFERROR(U11:U77,0),0),0))+SUM(IF(($A$81:$A$87&lt;&gt;"")*(U81:U87&lt;&gt;""),IF(IFERROR(VALUE(TRIM(RIGHT(SUBSTITUTE(SUBSTITUTE($A$81:$A$87,")",""),"(",REPT(" ",100)),100))),0)-IFERROR(U81:U87,0)&gt;0,IFERROR(VALUE(TRIM(RIGHT(SUBSTITUTE(SUBSTITUTE($A$81:$A$87,")",""),"(",REPT(" ",100)),100))),0)-IFERROR(U81:U87,0),0),0))+SUM(IF(($A$89:$A$100&lt;&gt;"")*(U89:U100&lt;&gt;""),IF(IFERROR(VALUE(TRIM(RIGHT(SUBSTITUTE(SUBSTITUTE($A$89:$A$100,")",""),"(",REPT(" ",100)),100))),0)-IFERROR(U89:U100,0)&gt;0,IFERROR(VALUE(TRIM(RIGHT(SUBSTITUTE(SUBSTITUTE($A$89:$A$100,")",""),"(",REPT(" ",100)),100))),0)-IFERROR(U89:U100,0),0),0))+SUM(IF(($A$103:$A$105&lt;&gt;"")*(U103:U105&lt;&gt;""),IF(IFERROR(VALUE(TRIM(RIGHT(SUBSTITUTE(SUBSTITUTE($A$103:$A$105,")",""),"(",REPT(" ",100)),100))),0)-IFERROR(U103:U105,0)&gt;0,IFERROR(VALUE(TRIM(RIGHT(SUBSTITUTE(SUBSTITUTE($A$103:$A$105,")",""),"(",REPT(" ",100)),100))),0)-IFERROR(U103:U105,0),0),0))</f>
        <v>0</v>
      </c>
      <c r="V170" s="166">
        <f t="array" ref="V170">SUM(IF(($A$11:$A$77&lt;&gt;"")*(V11:V77&lt;&gt;""),IF(IFERROR(VALUE(TRIM(RIGHT(SUBSTITUTE(SUBSTITUTE($A$11:$A$77,")",""),"(",REPT(" ",100)),100))),0)-IFERROR(V11:V77,0)&gt;0,IFERROR(VALUE(TRIM(RIGHT(SUBSTITUTE(SUBSTITUTE($A$11:$A$77,")",""),"(",REPT(" ",100)),100))),0)-IFERROR(V11:V77,0),0),0))+SUM(IF(($A$81:$A$87&lt;&gt;"")*(V81:V87&lt;&gt;""),IF(IFERROR(VALUE(TRIM(RIGHT(SUBSTITUTE(SUBSTITUTE($A$81:$A$87,")",""),"(",REPT(" ",100)),100))),0)-IFERROR(V81:V87,0)&gt;0,IFERROR(VALUE(TRIM(RIGHT(SUBSTITUTE(SUBSTITUTE($A$81:$A$87,")",""),"(",REPT(" ",100)),100))),0)-IFERROR(V81:V87,0),0),0))+SUM(IF(($A$89:$A$100&lt;&gt;"")*(V89:V100&lt;&gt;""),IF(IFERROR(VALUE(TRIM(RIGHT(SUBSTITUTE(SUBSTITUTE($A$89:$A$100,")",""),"(",REPT(" ",100)),100))),0)-IFERROR(V89:V100,0)&gt;0,IFERROR(VALUE(TRIM(RIGHT(SUBSTITUTE(SUBSTITUTE($A$89:$A$100,")",""),"(",REPT(" ",100)),100))),0)-IFERROR(V89:V100,0),0),0))+SUM(IF(($A$103:$A$105&lt;&gt;"")*(V103:V105&lt;&gt;""),IF(IFERROR(VALUE(TRIM(RIGHT(SUBSTITUTE(SUBSTITUTE($A$103:$A$105,")",""),"(",REPT(" ",100)),100))),0)-IFERROR(V103:V105,0)&gt;0,IFERROR(VALUE(TRIM(RIGHT(SUBSTITUTE(SUBSTITUTE($A$103:$A$105,")",""),"(",REPT(" ",100)),100))),0)-IFERROR(V103:V105,0),0),0))</f>
        <v>0</v>
      </c>
      <c r="W170" s="166">
        <f t="array" ref="W170">SUM(IF(($A$11:$A$77&lt;&gt;"")*(W11:W77&lt;&gt;""),IF(IFERROR(VALUE(TRIM(RIGHT(SUBSTITUTE(SUBSTITUTE($A$11:$A$77,")",""),"(",REPT(" ",100)),100))),0)-IFERROR(W11:W77,0)&gt;0,IFERROR(VALUE(TRIM(RIGHT(SUBSTITUTE(SUBSTITUTE($A$11:$A$77,")",""),"(",REPT(" ",100)),100))),0)-IFERROR(W11:W77,0),0),0))+SUM(IF(($A$81:$A$87&lt;&gt;"")*(W81:W87&lt;&gt;""),IF(IFERROR(VALUE(TRIM(RIGHT(SUBSTITUTE(SUBSTITUTE($A$81:$A$87,")",""),"(",REPT(" ",100)),100))),0)-IFERROR(W81:W87,0)&gt;0,IFERROR(VALUE(TRIM(RIGHT(SUBSTITUTE(SUBSTITUTE($A$81:$A$87,")",""),"(",REPT(" ",100)),100))),0)-IFERROR(W81:W87,0),0),0))+SUM(IF(($A$89:$A$100&lt;&gt;"")*(W89:W100&lt;&gt;""),IF(IFERROR(VALUE(TRIM(RIGHT(SUBSTITUTE(SUBSTITUTE($A$89:$A$100,")",""),"(",REPT(" ",100)),100))),0)-IFERROR(W89:W100,0)&gt;0,IFERROR(VALUE(TRIM(RIGHT(SUBSTITUTE(SUBSTITUTE($A$89:$A$100,")",""),"(",REPT(" ",100)),100))),0)-IFERROR(W89:W100,0),0),0))+SUM(IF(($A$103:$A$105&lt;&gt;"")*(W103:W105&lt;&gt;""),IF(IFERROR(VALUE(TRIM(RIGHT(SUBSTITUTE(SUBSTITUTE($A$103:$A$105,")",""),"(",REPT(" ",100)),100))),0)-IFERROR(W103:W105,0)&gt;0,IFERROR(VALUE(TRIM(RIGHT(SUBSTITUTE(SUBSTITUTE($A$103:$A$105,")",""),"(",REPT(" ",100)),100))),0)-IFERROR(W103:W105,0),0),0))</f>
        <v>0</v>
      </c>
      <c r="X170" s="166">
        <f t="array" ref="X170">SUM(IF(($A$11:$A$77&lt;&gt;"")*(X11:X77&lt;&gt;""),IF(IFERROR(VALUE(TRIM(RIGHT(SUBSTITUTE(SUBSTITUTE($A$11:$A$77,")",""),"(",REPT(" ",100)),100))),0)-IFERROR(X11:X77,0)&gt;0,IFERROR(VALUE(TRIM(RIGHT(SUBSTITUTE(SUBSTITUTE($A$11:$A$77,")",""),"(",REPT(" ",100)),100))),0)-IFERROR(X11:X77,0),0),0))+SUM(IF(($A$81:$A$87&lt;&gt;"")*(X81:X87&lt;&gt;""),IF(IFERROR(VALUE(TRIM(RIGHT(SUBSTITUTE(SUBSTITUTE($A$81:$A$87,")",""),"(",REPT(" ",100)),100))),0)-IFERROR(X81:X87,0)&gt;0,IFERROR(VALUE(TRIM(RIGHT(SUBSTITUTE(SUBSTITUTE($A$81:$A$87,")",""),"(",REPT(" ",100)),100))),0)-IFERROR(X81:X87,0),0),0))+SUM(IF(($A$89:$A$100&lt;&gt;"")*(X89:X100&lt;&gt;""),IF(IFERROR(VALUE(TRIM(RIGHT(SUBSTITUTE(SUBSTITUTE($A$89:$A$100,")",""),"(",REPT(" ",100)),100))),0)-IFERROR(X89:X100,0)&gt;0,IFERROR(VALUE(TRIM(RIGHT(SUBSTITUTE(SUBSTITUTE($A$89:$A$100,")",""),"(",REPT(" ",100)),100))),0)-IFERROR(X89:X100,0),0),0))+SUM(IF(($A$103:$A$105&lt;&gt;"")*(X103:X105&lt;&gt;""),IF(IFERROR(VALUE(TRIM(RIGHT(SUBSTITUTE(SUBSTITUTE($A$103:$A$105,")",""),"(",REPT(" ",100)),100))),0)-IFERROR(X103:X105,0)&gt;0,IFERROR(VALUE(TRIM(RIGHT(SUBSTITUTE(SUBSTITUTE($A$103:$A$105,")",""),"(",REPT(" ",100)),100))),0)-IFERROR(X103:X105,0),0),0))</f>
        <v>0</v>
      </c>
      <c r="Y170" s="166">
        <f t="array" ref="Y170">SUM(IF(($A$11:$A$77&lt;&gt;"")*(Y11:Y77&lt;&gt;""),IF(IFERROR(VALUE(TRIM(RIGHT(SUBSTITUTE(SUBSTITUTE($A$11:$A$77,")",""),"(",REPT(" ",100)),100))),0)-IFERROR(Y11:Y77,0)&gt;0,IFERROR(VALUE(TRIM(RIGHT(SUBSTITUTE(SUBSTITUTE($A$11:$A$77,")",""),"(",REPT(" ",100)),100))),0)-IFERROR(Y11:Y77,0),0),0))+SUM(IF(($A$81:$A$87&lt;&gt;"")*(Y81:Y87&lt;&gt;""),IF(IFERROR(VALUE(TRIM(RIGHT(SUBSTITUTE(SUBSTITUTE($A$81:$A$87,")",""),"(",REPT(" ",100)),100))),0)-IFERROR(Y81:Y87,0)&gt;0,IFERROR(VALUE(TRIM(RIGHT(SUBSTITUTE(SUBSTITUTE($A$81:$A$87,")",""),"(",REPT(" ",100)),100))),0)-IFERROR(Y81:Y87,0),0),0))+SUM(IF(($A$89:$A$100&lt;&gt;"")*(Y89:Y100&lt;&gt;""),IF(IFERROR(VALUE(TRIM(RIGHT(SUBSTITUTE(SUBSTITUTE($A$89:$A$100,")",""),"(",REPT(" ",100)),100))),0)-IFERROR(Y89:Y100,0)&gt;0,IFERROR(VALUE(TRIM(RIGHT(SUBSTITUTE(SUBSTITUTE($A$89:$A$100,")",""),"(",REPT(" ",100)),100))),0)-IFERROR(Y89:Y100,0),0),0))+SUM(IF(($A$103:$A$105&lt;&gt;"")*(Y103:Y105&lt;&gt;""),IF(IFERROR(VALUE(TRIM(RIGHT(SUBSTITUTE(SUBSTITUTE($A$103:$A$105,")",""),"(",REPT(" ",100)),100))),0)-IFERROR(Y103:Y105,0)&gt;0,IFERROR(VALUE(TRIM(RIGHT(SUBSTITUTE(SUBSTITUTE($A$103:$A$105,")",""),"(",REPT(" ",100)),100))),0)-IFERROR(Y103:Y105,0),0),0))</f>
        <v>0</v>
      </c>
      <c r="Z170" s="166">
        <f t="array" ref="Z170">SUM(IF(($A$11:$A$77&lt;&gt;"")*(Z11:Z77&lt;&gt;""),IF(IFERROR(VALUE(TRIM(RIGHT(SUBSTITUTE(SUBSTITUTE($A$11:$A$77,")",""),"(",REPT(" ",100)),100))),0)-IFERROR(Z11:Z77,0)&gt;0,IFERROR(VALUE(TRIM(RIGHT(SUBSTITUTE(SUBSTITUTE($A$11:$A$77,")",""),"(",REPT(" ",100)),100))),0)-IFERROR(Z11:Z77,0),0),0))+SUM(IF(($A$81:$A$87&lt;&gt;"")*(Z81:Z87&lt;&gt;""),IF(IFERROR(VALUE(TRIM(RIGHT(SUBSTITUTE(SUBSTITUTE($A$81:$A$87,")",""),"(",REPT(" ",100)),100))),0)-IFERROR(Z81:Z87,0)&gt;0,IFERROR(VALUE(TRIM(RIGHT(SUBSTITUTE(SUBSTITUTE($A$81:$A$87,")",""),"(",REPT(" ",100)),100))),0)-IFERROR(Z81:Z87,0),0),0))+SUM(IF(($A$89:$A$100&lt;&gt;"")*(Z89:Z100&lt;&gt;""),IF(IFERROR(VALUE(TRIM(RIGHT(SUBSTITUTE(SUBSTITUTE($A$89:$A$100,")",""),"(",REPT(" ",100)),100))),0)-IFERROR(Z89:Z100,0)&gt;0,IFERROR(VALUE(TRIM(RIGHT(SUBSTITUTE(SUBSTITUTE($A$89:$A$100,")",""),"(",REPT(" ",100)),100))),0)-IFERROR(Z89:Z100,0),0),0))+SUM(IF(($A$103:$A$105&lt;&gt;"")*(Z103:Z105&lt;&gt;""),IF(IFERROR(VALUE(TRIM(RIGHT(SUBSTITUTE(SUBSTITUTE($A$103:$A$105,")",""),"(",REPT(" ",100)),100))),0)-IFERROR(Z103:Z105,0)&gt;0,IFERROR(VALUE(TRIM(RIGHT(SUBSTITUTE(SUBSTITUTE($A$103:$A$105,")",""),"(",REPT(" ",100)),100))),0)-IFERROR(Z103:Z105,0),0),0))</f>
        <v>0</v>
      </c>
      <c r="AA170" s="166">
        <f t="array" ref="AA170">SUM(IF(($A$11:$A$77&lt;&gt;"")*(AA11:AA77&lt;&gt;""),IF(IFERROR(VALUE(TRIM(RIGHT(SUBSTITUTE(SUBSTITUTE($A$11:$A$77,")",""),"(",REPT(" ",100)),100))),0)-IFERROR(AA11:AA77,0)&gt;0,IFERROR(VALUE(TRIM(RIGHT(SUBSTITUTE(SUBSTITUTE($A$11:$A$77,")",""),"(",REPT(" ",100)),100))),0)-IFERROR(AA11:AA77,0),0),0))+SUM(IF(($A$81:$A$87&lt;&gt;"")*(AA81:AA87&lt;&gt;""),IF(IFERROR(VALUE(TRIM(RIGHT(SUBSTITUTE(SUBSTITUTE($A$81:$A$87,")",""),"(",REPT(" ",100)),100))),0)-IFERROR(AA81:AA87,0)&gt;0,IFERROR(VALUE(TRIM(RIGHT(SUBSTITUTE(SUBSTITUTE($A$81:$A$87,")",""),"(",REPT(" ",100)),100))),0)-IFERROR(AA81:AA87,0),0),0))+SUM(IF(($A$89:$A$100&lt;&gt;"")*(AA89:AA100&lt;&gt;""),IF(IFERROR(VALUE(TRIM(RIGHT(SUBSTITUTE(SUBSTITUTE($A$89:$A$100,")",""),"(",REPT(" ",100)),100))),0)-IFERROR(AA89:AA100,0)&gt;0,IFERROR(VALUE(TRIM(RIGHT(SUBSTITUTE(SUBSTITUTE($A$89:$A$100,")",""),"(",REPT(" ",100)),100))),0)-IFERROR(AA89:AA100,0),0),0))+SUM(IF(($A$103:$A$105&lt;&gt;"")*(AA103:AA105&lt;&gt;""),IF(IFERROR(VALUE(TRIM(RIGHT(SUBSTITUTE(SUBSTITUTE($A$103:$A$105,")",""),"(",REPT(" ",100)),100))),0)-IFERROR(AA103:AA105,0)&gt;0,IFERROR(VALUE(TRIM(RIGHT(SUBSTITUTE(SUBSTITUTE($A$103:$A$105,")",""),"(",REPT(" ",100)),100))),0)-IFERROR(AA103:AA105,0),0),0))</f>
        <v>0</v>
      </c>
      <c r="AB170" s="166">
        <f t="array" ref="AB170">SUM(IF(($A$11:$A$77&lt;&gt;"")*(AB11:AB77&lt;&gt;""),IF(IFERROR(VALUE(TRIM(RIGHT(SUBSTITUTE(SUBSTITUTE($A$11:$A$77,")",""),"(",REPT(" ",100)),100))),0)-IFERROR(AB11:AB77,0)&gt;0,IFERROR(VALUE(TRIM(RIGHT(SUBSTITUTE(SUBSTITUTE($A$11:$A$77,")",""),"(",REPT(" ",100)),100))),0)-IFERROR(AB11:AB77,0),0),0))+SUM(IF(($A$81:$A$87&lt;&gt;"")*(AB81:AB87&lt;&gt;""),IF(IFERROR(VALUE(TRIM(RIGHT(SUBSTITUTE(SUBSTITUTE($A$81:$A$87,")",""),"(",REPT(" ",100)),100))),0)-IFERROR(AB81:AB87,0)&gt;0,IFERROR(VALUE(TRIM(RIGHT(SUBSTITUTE(SUBSTITUTE($A$81:$A$87,")",""),"(",REPT(" ",100)),100))),0)-IFERROR(AB81:AB87,0),0),0))+SUM(IF(($A$89:$A$100&lt;&gt;"")*(AB89:AB100&lt;&gt;""),IF(IFERROR(VALUE(TRIM(RIGHT(SUBSTITUTE(SUBSTITUTE($A$89:$A$100,")",""),"(",REPT(" ",100)),100))),0)-IFERROR(AB89:AB100,0)&gt;0,IFERROR(VALUE(TRIM(RIGHT(SUBSTITUTE(SUBSTITUTE($A$89:$A$100,")",""),"(",REPT(" ",100)),100))),0)-IFERROR(AB89:AB100,0),0),0))+SUM(IF(($A$103:$A$105&lt;&gt;"")*(AB103:AB105&lt;&gt;""),IF(IFERROR(VALUE(TRIM(RIGHT(SUBSTITUTE(SUBSTITUTE($A$103:$A$105,")",""),"(",REPT(" ",100)),100))),0)-IFERROR(AB103:AB105,0)&gt;0,IFERROR(VALUE(TRIM(RIGHT(SUBSTITUTE(SUBSTITUTE($A$103:$A$105,")",""),"(",REPT(" ",100)),100))),0)-IFERROR(AB103:AB105,0),0),0))</f>
        <v>0</v>
      </c>
      <c r="AC170" s="166">
        <f t="array" ref="AC170">SUM(IF(($A$11:$A$77&lt;&gt;"")*(AC11:AC77&lt;&gt;""),IF(IFERROR(VALUE(TRIM(RIGHT(SUBSTITUTE(SUBSTITUTE($A$11:$A$77,")",""),"(",REPT(" ",100)),100))),0)-IFERROR(AC11:AC77,0)&gt;0,IFERROR(VALUE(TRIM(RIGHT(SUBSTITUTE(SUBSTITUTE($A$11:$A$77,")",""),"(",REPT(" ",100)),100))),0)-IFERROR(AC11:AC77,0),0),0))+SUM(IF(($A$81:$A$87&lt;&gt;"")*(AC81:AC87&lt;&gt;""),IF(IFERROR(VALUE(TRIM(RIGHT(SUBSTITUTE(SUBSTITUTE($A$81:$A$87,")",""),"(",REPT(" ",100)),100))),0)-IFERROR(AC81:AC87,0)&gt;0,IFERROR(VALUE(TRIM(RIGHT(SUBSTITUTE(SUBSTITUTE($A$81:$A$87,")",""),"(",REPT(" ",100)),100))),0)-IFERROR(AC81:AC87,0),0),0))+SUM(IF(($A$89:$A$100&lt;&gt;"")*(AC89:AC100&lt;&gt;""),IF(IFERROR(VALUE(TRIM(RIGHT(SUBSTITUTE(SUBSTITUTE($A$89:$A$100,")",""),"(",REPT(" ",100)),100))),0)-IFERROR(AC89:AC100,0)&gt;0,IFERROR(VALUE(TRIM(RIGHT(SUBSTITUTE(SUBSTITUTE($A$89:$A$100,")",""),"(",REPT(" ",100)),100))),0)-IFERROR(AC89:AC100,0),0),0))+SUM(IF(($A$103:$A$105&lt;&gt;"")*(AC103:AC105&lt;&gt;""),IF(IFERROR(VALUE(TRIM(RIGHT(SUBSTITUTE(SUBSTITUTE($A$103:$A$105,")",""),"(",REPT(" ",100)),100))),0)-IFERROR(AC103:AC105,0)&gt;0,IFERROR(VALUE(TRIM(RIGHT(SUBSTITUTE(SUBSTITUTE($A$103:$A$105,")",""),"(",REPT(" ",100)),100))),0)-IFERROR(AC103:AC105,0),0),0))</f>
        <v>0</v>
      </c>
      <c r="AD170" s="166">
        <f t="array" ref="AD170">SUM(IF(($A$11:$A$77&lt;&gt;"")*(AD11:AD77&lt;&gt;""),IF(IFERROR(VALUE(TRIM(RIGHT(SUBSTITUTE(SUBSTITUTE($A$11:$A$77,")",""),"(",REPT(" ",100)),100))),0)-IFERROR(AD11:AD77,0)&gt;0,IFERROR(VALUE(TRIM(RIGHT(SUBSTITUTE(SUBSTITUTE($A$11:$A$77,")",""),"(",REPT(" ",100)),100))),0)-IFERROR(AD11:AD77,0),0),0))+SUM(IF(($A$81:$A$87&lt;&gt;"")*(AD81:AD87&lt;&gt;""),IF(IFERROR(VALUE(TRIM(RIGHT(SUBSTITUTE(SUBSTITUTE($A$81:$A$87,")",""),"(",REPT(" ",100)),100))),0)-IFERROR(AD81:AD87,0)&gt;0,IFERROR(VALUE(TRIM(RIGHT(SUBSTITUTE(SUBSTITUTE($A$81:$A$87,")",""),"(",REPT(" ",100)),100))),0)-IFERROR(AD81:AD87,0),0),0))+SUM(IF(($A$89:$A$100&lt;&gt;"")*(AD89:AD100&lt;&gt;""),IF(IFERROR(VALUE(TRIM(RIGHT(SUBSTITUTE(SUBSTITUTE($A$89:$A$100,")",""),"(",REPT(" ",100)),100))),0)-IFERROR(AD89:AD100,0)&gt;0,IFERROR(VALUE(TRIM(RIGHT(SUBSTITUTE(SUBSTITUTE($A$89:$A$100,")",""),"(",REPT(" ",100)),100))),0)-IFERROR(AD89:AD100,0),0),0))+SUM(IF(($A$103:$A$105&lt;&gt;"")*(AD103:AD105&lt;&gt;""),IF(IFERROR(VALUE(TRIM(RIGHT(SUBSTITUTE(SUBSTITUTE($A$103:$A$105,")",""),"(",REPT(" ",100)),100))),0)-IFERROR(AD103:AD105,0)&gt;0,IFERROR(VALUE(TRIM(RIGHT(SUBSTITUTE(SUBSTITUTE($A$103:$A$105,")",""),"(",REPT(" ",100)),100))),0)-IFERROR(AD103:AD105,0),0),0))</f>
        <v>0</v>
      </c>
      <c r="AE170" s="166">
        <f t="array" ref="AE170">SUM(IF(($A$11:$A$77&lt;&gt;"")*(AE11:AE77&lt;&gt;""),IF(IFERROR(VALUE(TRIM(RIGHT(SUBSTITUTE(SUBSTITUTE($A$11:$A$77,")",""),"(",REPT(" ",100)),100))),0)-IFERROR(AE11:AE77,0)&gt;0,IFERROR(VALUE(TRIM(RIGHT(SUBSTITUTE(SUBSTITUTE($A$11:$A$77,")",""),"(",REPT(" ",100)),100))),0)-IFERROR(AE11:AE77,0),0),0))+SUM(IF(($A$81:$A$87&lt;&gt;"")*(AE81:AE87&lt;&gt;""),IF(IFERROR(VALUE(TRIM(RIGHT(SUBSTITUTE(SUBSTITUTE($A$81:$A$87,")",""),"(",REPT(" ",100)),100))),0)-IFERROR(AE81:AE87,0)&gt;0,IFERROR(VALUE(TRIM(RIGHT(SUBSTITUTE(SUBSTITUTE($A$81:$A$87,")",""),"(",REPT(" ",100)),100))),0)-IFERROR(AE81:AE87,0),0),0))+SUM(IF(($A$89:$A$100&lt;&gt;"")*(AE89:AE100&lt;&gt;""),IF(IFERROR(VALUE(TRIM(RIGHT(SUBSTITUTE(SUBSTITUTE($A$89:$A$100,")",""),"(",REPT(" ",100)),100))),0)-IFERROR(AE89:AE100,0)&gt;0,IFERROR(VALUE(TRIM(RIGHT(SUBSTITUTE(SUBSTITUTE($A$89:$A$100,")",""),"(",REPT(" ",100)),100))),0)-IFERROR(AE89:AE100,0),0),0))+SUM(IF(($A$103:$A$105&lt;&gt;"")*(AE103:AE105&lt;&gt;""),IF(IFERROR(VALUE(TRIM(RIGHT(SUBSTITUTE(SUBSTITUTE($A$103:$A$105,")",""),"(",REPT(" ",100)),100))),0)-IFERROR(AE103:AE105,0)&gt;0,IFERROR(VALUE(TRIM(RIGHT(SUBSTITUTE(SUBSTITUTE($A$103:$A$105,")",""),"(",REPT(" ",100)),100))),0)-IFERROR(AE103:AE105,0),0),0))</f>
        <v>0</v>
      </c>
      <c r="AF170" s="166">
        <f t="array" ref="AF170">SUM(IF(($A$11:$A$77&lt;&gt;"")*(AF11:AF77&lt;&gt;""),IF(IFERROR(VALUE(TRIM(RIGHT(SUBSTITUTE(SUBSTITUTE($A$11:$A$77,")",""),"(",REPT(" ",100)),100))),0)-IFERROR(AF11:AF77,0)&gt;0,IFERROR(VALUE(TRIM(RIGHT(SUBSTITUTE(SUBSTITUTE($A$11:$A$77,")",""),"(",REPT(" ",100)),100))),0)-IFERROR(AF11:AF77,0),0),0))+SUM(IF(($A$81:$A$87&lt;&gt;"")*(AF81:AF87&lt;&gt;""),IF(IFERROR(VALUE(TRIM(RIGHT(SUBSTITUTE(SUBSTITUTE($A$81:$A$87,")",""),"(",REPT(" ",100)),100))),0)-IFERROR(AF81:AF87,0)&gt;0,IFERROR(VALUE(TRIM(RIGHT(SUBSTITUTE(SUBSTITUTE($A$81:$A$87,")",""),"(",REPT(" ",100)),100))),0)-IFERROR(AF81:AF87,0),0),0))+SUM(IF(($A$89:$A$100&lt;&gt;"")*(AF89:AF100&lt;&gt;""),IF(IFERROR(VALUE(TRIM(RIGHT(SUBSTITUTE(SUBSTITUTE($A$89:$A$100,")",""),"(",REPT(" ",100)),100))),0)-IFERROR(AF89:AF100,0)&gt;0,IFERROR(VALUE(TRIM(RIGHT(SUBSTITUTE(SUBSTITUTE($A$89:$A$100,")",""),"(",REPT(" ",100)),100))),0)-IFERROR(AF89:AF100,0),0),0))+SUM(IF(($A$103:$A$105&lt;&gt;"")*(AF103:AF105&lt;&gt;""),IF(IFERROR(VALUE(TRIM(RIGHT(SUBSTITUTE(SUBSTITUTE($A$103:$A$105,")",""),"(",REPT(" ",100)),100))),0)-IFERROR(AF103:AF105,0)&gt;0,IFERROR(VALUE(TRIM(RIGHT(SUBSTITUTE(SUBSTITUTE($A$103:$A$105,")",""),"(",REPT(" ",100)),100))),0)-IFERROR(AF103:AF105,0),0),0))</f>
        <v>0</v>
      </c>
      <c r="AG170" s="178"/>
      <c r="AH170" s="45"/>
      <c r="AI170" s="46"/>
      <c r="AK170" s="47"/>
      <c r="AL170" s="133" t="s">
        <v>137</v>
      </c>
      <c r="AM170" s="134">
        <v>55</v>
      </c>
      <c r="AN170" s="134">
        <f>AN$168*AM170</f>
        <v>55</v>
      </c>
      <c r="AO170" s="136">
        <f t="shared" si="63"/>
        <v>0</v>
      </c>
    </row>
    <row r="171" spans="1:41" ht="15.75" thickBot="1" x14ac:dyDescent="0.3">
      <c r="A171" s="26" t="s">
        <v>53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79"/>
      <c r="AH171" s="45"/>
      <c r="AI171" s="46"/>
      <c r="AK171" s="47"/>
      <c r="AL171" s="180" t="s">
        <v>138</v>
      </c>
      <c r="AM171" s="134">
        <v>29</v>
      </c>
      <c r="AN171" s="134">
        <f>AN$168*AM171</f>
        <v>29</v>
      </c>
      <c r="AO171" s="134">
        <f t="shared" si="63"/>
        <v>0</v>
      </c>
    </row>
    <row r="172" spans="1:41" x14ac:dyDescent="0.25">
      <c r="A172" s="110" t="s">
        <v>139</v>
      </c>
      <c r="B172" s="181">
        <v>0.3</v>
      </c>
      <c r="C172" s="181">
        <f t="shared" ref="C172:R177" si="64">B172</f>
        <v>0.3</v>
      </c>
      <c r="D172" s="181">
        <f t="shared" si="64"/>
        <v>0.3</v>
      </c>
      <c r="E172" s="181">
        <f t="shared" si="64"/>
        <v>0.3</v>
      </c>
      <c r="F172" s="181">
        <f t="shared" si="64"/>
        <v>0.3</v>
      </c>
      <c r="G172" s="181">
        <f t="shared" si="64"/>
        <v>0.3</v>
      </c>
      <c r="H172" s="181">
        <f t="shared" si="64"/>
        <v>0.3</v>
      </c>
      <c r="I172" s="181">
        <f t="shared" si="64"/>
        <v>0.3</v>
      </c>
      <c r="J172" s="181">
        <f t="shared" si="64"/>
        <v>0.3</v>
      </c>
      <c r="K172" s="181">
        <f t="shared" si="64"/>
        <v>0.3</v>
      </c>
      <c r="L172" s="181">
        <f t="shared" si="64"/>
        <v>0.3</v>
      </c>
      <c r="M172" s="181">
        <f t="shared" si="64"/>
        <v>0.3</v>
      </c>
      <c r="N172" s="181">
        <f t="shared" si="64"/>
        <v>0.3</v>
      </c>
      <c r="O172" s="181">
        <f t="shared" si="64"/>
        <v>0.3</v>
      </c>
      <c r="P172" s="181">
        <f t="shared" si="64"/>
        <v>0.3</v>
      </c>
      <c r="Q172" s="181">
        <f t="shared" si="64"/>
        <v>0.3</v>
      </c>
      <c r="R172" s="181">
        <f t="shared" si="64"/>
        <v>0.3</v>
      </c>
      <c r="S172" s="181">
        <f t="shared" ref="S172:AF177" si="65">R172</f>
        <v>0.3</v>
      </c>
      <c r="T172" s="181">
        <f t="shared" si="65"/>
        <v>0.3</v>
      </c>
      <c r="U172" s="181">
        <f t="shared" si="65"/>
        <v>0.3</v>
      </c>
      <c r="V172" s="181">
        <f t="shared" si="65"/>
        <v>0.3</v>
      </c>
      <c r="W172" s="181">
        <f t="shared" si="65"/>
        <v>0.3</v>
      </c>
      <c r="X172" s="181">
        <f t="shared" si="65"/>
        <v>0.3</v>
      </c>
      <c r="Y172" s="181">
        <f t="shared" si="65"/>
        <v>0.3</v>
      </c>
      <c r="Z172" s="181">
        <f t="shared" si="65"/>
        <v>0.3</v>
      </c>
      <c r="AA172" s="181">
        <f t="shared" si="65"/>
        <v>0.3</v>
      </c>
      <c r="AB172" s="181">
        <f t="shared" si="65"/>
        <v>0.3</v>
      </c>
      <c r="AC172" s="181">
        <f t="shared" si="65"/>
        <v>0.3</v>
      </c>
      <c r="AD172" s="181">
        <f t="shared" si="65"/>
        <v>0.3</v>
      </c>
      <c r="AE172" s="181">
        <f t="shared" si="65"/>
        <v>0.3</v>
      </c>
      <c r="AF172" s="181">
        <f t="shared" si="65"/>
        <v>0.3</v>
      </c>
      <c r="AG172" s="182">
        <v>2.4</v>
      </c>
      <c r="AH172" s="45"/>
      <c r="AI172" s="46"/>
      <c r="AK172" s="47"/>
      <c r="AL172" s="180" t="s">
        <v>140</v>
      </c>
      <c r="AM172" s="134">
        <v>28</v>
      </c>
      <c r="AN172" s="134">
        <f t="shared" ref="AN172:AN177" si="66">AN$168*AM172</f>
        <v>28</v>
      </c>
      <c r="AO172" s="134">
        <f t="shared" si="63"/>
        <v>0</v>
      </c>
    </row>
    <row r="173" spans="1:41" x14ac:dyDescent="0.25">
      <c r="A173" s="113" t="s">
        <v>141</v>
      </c>
      <c r="B173" s="183">
        <v>0.4</v>
      </c>
      <c r="C173" s="183">
        <f t="shared" si="64"/>
        <v>0.4</v>
      </c>
      <c r="D173" s="183">
        <f t="shared" si="64"/>
        <v>0.4</v>
      </c>
      <c r="E173" s="183">
        <f t="shared" si="64"/>
        <v>0.4</v>
      </c>
      <c r="F173" s="183">
        <f t="shared" si="64"/>
        <v>0.4</v>
      </c>
      <c r="G173" s="183">
        <f t="shared" si="64"/>
        <v>0.4</v>
      </c>
      <c r="H173" s="183">
        <f t="shared" si="64"/>
        <v>0.4</v>
      </c>
      <c r="I173" s="183">
        <f t="shared" si="64"/>
        <v>0.4</v>
      </c>
      <c r="J173" s="183">
        <f t="shared" si="64"/>
        <v>0.4</v>
      </c>
      <c r="K173" s="183">
        <f t="shared" si="64"/>
        <v>0.4</v>
      </c>
      <c r="L173" s="183">
        <f t="shared" si="64"/>
        <v>0.4</v>
      </c>
      <c r="M173" s="183">
        <f t="shared" si="64"/>
        <v>0.4</v>
      </c>
      <c r="N173" s="183">
        <f t="shared" si="64"/>
        <v>0.4</v>
      </c>
      <c r="O173" s="183">
        <f t="shared" si="64"/>
        <v>0.4</v>
      </c>
      <c r="P173" s="183">
        <f t="shared" si="64"/>
        <v>0.4</v>
      </c>
      <c r="Q173" s="183">
        <f t="shared" si="64"/>
        <v>0.4</v>
      </c>
      <c r="R173" s="183">
        <f t="shared" si="64"/>
        <v>0.4</v>
      </c>
      <c r="S173" s="183">
        <f t="shared" si="65"/>
        <v>0.4</v>
      </c>
      <c r="T173" s="183">
        <f t="shared" si="65"/>
        <v>0.4</v>
      </c>
      <c r="U173" s="183">
        <f t="shared" si="65"/>
        <v>0.4</v>
      </c>
      <c r="V173" s="183">
        <f t="shared" si="65"/>
        <v>0.4</v>
      </c>
      <c r="W173" s="183">
        <f t="shared" si="65"/>
        <v>0.4</v>
      </c>
      <c r="X173" s="183">
        <f t="shared" si="65"/>
        <v>0.4</v>
      </c>
      <c r="Y173" s="183">
        <f t="shared" si="65"/>
        <v>0.4</v>
      </c>
      <c r="Z173" s="183">
        <f t="shared" si="65"/>
        <v>0.4</v>
      </c>
      <c r="AA173" s="183">
        <f t="shared" si="65"/>
        <v>0.4</v>
      </c>
      <c r="AB173" s="183">
        <f t="shared" si="65"/>
        <v>0.4</v>
      </c>
      <c r="AC173" s="183">
        <f t="shared" si="65"/>
        <v>0.4</v>
      </c>
      <c r="AD173" s="183">
        <f t="shared" si="65"/>
        <v>0.4</v>
      </c>
      <c r="AE173" s="183">
        <f t="shared" si="65"/>
        <v>0.4</v>
      </c>
      <c r="AF173" s="183">
        <f t="shared" si="65"/>
        <v>0.4</v>
      </c>
      <c r="AG173" s="184">
        <v>2</v>
      </c>
      <c r="AH173" s="45"/>
      <c r="AI173" s="46"/>
      <c r="AK173" s="47"/>
      <c r="AL173" s="133" t="s">
        <v>142</v>
      </c>
      <c r="AM173" s="134">
        <v>60</v>
      </c>
      <c r="AN173" s="134">
        <f t="shared" si="66"/>
        <v>60</v>
      </c>
      <c r="AO173" s="136">
        <f t="shared" si="63"/>
        <v>0</v>
      </c>
    </row>
    <row r="174" spans="1:41" x14ac:dyDescent="0.25">
      <c r="A174" s="113" t="s">
        <v>143</v>
      </c>
      <c r="B174" s="183">
        <v>1.5</v>
      </c>
      <c r="C174" s="183">
        <f t="shared" si="64"/>
        <v>1.5</v>
      </c>
      <c r="D174" s="183">
        <f t="shared" si="64"/>
        <v>1.5</v>
      </c>
      <c r="E174" s="183">
        <f t="shared" si="64"/>
        <v>1.5</v>
      </c>
      <c r="F174" s="183">
        <f t="shared" si="64"/>
        <v>1.5</v>
      </c>
      <c r="G174" s="183">
        <f t="shared" si="64"/>
        <v>1.5</v>
      </c>
      <c r="H174" s="183">
        <f t="shared" si="64"/>
        <v>1.5</v>
      </c>
      <c r="I174" s="183">
        <f t="shared" si="64"/>
        <v>1.5</v>
      </c>
      <c r="J174" s="183">
        <f t="shared" si="64"/>
        <v>1.5</v>
      </c>
      <c r="K174" s="183">
        <f t="shared" si="64"/>
        <v>1.5</v>
      </c>
      <c r="L174" s="183">
        <f t="shared" si="64"/>
        <v>1.5</v>
      </c>
      <c r="M174" s="183">
        <f t="shared" si="64"/>
        <v>1.5</v>
      </c>
      <c r="N174" s="183">
        <f t="shared" si="64"/>
        <v>1.5</v>
      </c>
      <c r="O174" s="183">
        <f t="shared" si="64"/>
        <v>1.5</v>
      </c>
      <c r="P174" s="183">
        <f t="shared" si="64"/>
        <v>1.5</v>
      </c>
      <c r="Q174" s="183">
        <f t="shared" si="64"/>
        <v>1.5</v>
      </c>
      <c r="R174" s="183">
        <f t="shared" si="64"/>
        <v>1.5</v>
      </c>
      <c r="S174" s="183">
        <f t="shared" si="65"/>
        <v>1.5</v>
      </c>
      <c r="T174" s="183">
        <f t="shared" si="65"/>
        <v>1.5</v>
      </c>
      <c r="U174" s="183">
        <f t="shared" si="65"/>
        <v>1.5</v>
      </c>
      <c r="V174" s="183">
        <f t="shared" si="65"/>
        <v>1.5</v>
      </c>
      <c r="W174" s="183">
        <f t="shared" si="65"/>
        <v>1.5</v>
      </c>
      <c r="X174" s="183">
        <f t="shared" si="65"/>
        <v>1.5</v>
      </c>
      <c r="Y174" s="183">
        <f t="shared" si="65"/>
        <v>1.5</v>
      </c>
      <c r="Z174" s="183">
        <f t="shared" si="65"/>
        <v>1.5</v>
      </c>
      <c r="AA174" s="183">
        <f t="shared" si="65"/>
        <v>1.5</v>
      </c>
      <c r="AB174" s="183">
        <f t="shared" si="65"/>
        <v>1.5</v>
      </c>
      <c r="AC174" s="183">
        <f t="shared" si="65"/>
        <v>1.5</v>
      </c>
      <c r="AD174" s="183">
        <f t="shared" si="65"/>
        <v>1.5</v>
      </c>
      <c r="AE174" s="183">
        <f t="shared" si="65"/>
        <v>1.5</v>
      </c>
      <c r="AF174" s="183">
        <f t="shared" si="65"/>
        <v>1.5</v>
      </c>
      <c r="AG174" s="184">
        <v>1.5</v>
      </c>
      <c r="AH174" s="45"/>
      <c r="AI174" s="46"/>
      <c r="AK174" s="47"/>
      <c r="AL174" s="133" t="s">
        <v>144</v>
      </c>
      <c r="AM174" s="134">
        <v>12</v>
      </c>
      <c r="AN174" s="134">
        <f t="shared" si="66"/>
        <v>12</v>
      </c>
      <c r="AO174" s="136">
        <f t="shared" si="63"/>
        <v>0</v>
      </c>
    </row>
    <row r="175" spans="1:41" x14ac:dyDescent="0.25">
      <c r="A175" s="113" t="s">
        <v>145</v>
      </c>
      <c r="B175" s="183">
        <v>0.3</v>
      </c>
      <c r="C175" s="183">
        <f t="shared" si="64"/>
        <v>0.3</v>
      </c>
      <c r="D175" s="183">
        <f t="shared" si="64"/>
        <v>0.3</v>
      </c>
      <c r="E175" s="183">
        <f t="shared" si="64"/>
        <v>0.3</v>
      </c>
      <c r="F175" s="183">
        <f t="shared" si="64"/>
        <v>0.3</v>
      </c>
      <c r="G175" s="183">
        <f t="shared" si="64"/>
        <v>0.3</v>
      </c>
      <c r="H175" s="183">
        <f t="shared" si="64"/>
        <v>0.3</v>
      </c>
      <c r="I175" s="183">
        <f t="shared" si="64"/>
        <v>0.3</v>
      </c>
      <c r="J175" s="183">
        <f t="shared" si="64"/>
        <v>0.3</v>
      </c>
      <c r="K175" s="183">
        <f t="shared" si="64"/>
        <v>0.3</v>
      </c>
      <c r="L175" s="183">
        <f t="shared" si="64"/>
        <v>0.3</v>
      </c>
      <c r="M175" s="183">
        <f t="shared" si="64"/>
        <v>0.3</v>
      </c>
      <c r="N175" s="183">
        <f t="shared" si="64"/>
        <v>0.3</v>
      </c>
      <c r="O175" s="183">
        <f t="shared" si="64"/>
        <v>0.3</v>
      </c>
      <c r="P175" s="183">
        <f t="shared" si="64"/>
        <v>0.3</v>
      </c>
      <c r="Q175" s="183">
        <f t="shared" si="64"/>
        <v>0.3</v>
      </c>
      <c r="R175" s="183">
        <f t="shared" si="64"/>
        <v>0.3</v>
      </c>
      <c r="S175" s="183">
        <f t="shared" si="65"/>
        <v>0.3</v>
      </c>
      <c r="T175" s="183">
        <f t="shared" si="65"/>
        <v>0.3</v>
      </c>
      <c r="U175" s="183">
        <f t="shared" si="65"/>
        <v>0.3</v>
      </c>
      <c r="V175" s="183">
        <f t="shared" si="65"/>
        <v>0.3</v>
      </c>
      <c r="W175" s="183">
        <f t="shared" si="65"/>
        <v>0.3</v>
      </c>
      <c r="X175" s="183">
        <f t="shared" si="65"/>
        <v>0.3</v>
      </c>
      <c r="Y175" s="183">
        <f t="shared" si="65"/>
        <v>0.3</v>
      </c>
      <c r="Z175" s="183">
        <f t="shared" si="65"/>
        <v>0.3</v>
      </c>
      <c r="AA175" s="183">
        <f t="shared" si="65"/>
        <v>0.3</v>
      </c>
      <c r="AB175" s="183">
        <f t="shared" si="65"/>
        <v>0.3</v>
      </c>
      <c r="AC175" s="183">
        <f t="shared" si="65"/>
        <v>0.3</v>
      </c>
      <c r="AD175" s="183">
        <f t="shared" si="65"/>
        <v>0.3</v>
      </c>
      <c r="AE175" s="183">
        <f t="shared" si="65"/>
        <v>0.3</v>
      </c>
      <c r="AF175" s="183">
        <f t="shared" si="65"/>
        <v>0.3</v>
      </c>
      <c r="AG175" s="184">
        <v>1</v>
      </c>
      <c r="AH175" s="45"/>
      <c r="AI175" s="46"/>
      <c r="AK175" s="47"/>
      <c r="AL175" s="133" t="s">
        <v>146</v>
      </c>
      <c r="AM175" s="134">
        <v>11</v>
      </c>
      <c r="AN175" s="134">
        <f t="shared" si="66"/>
        <v>11</v>
      </c>
      <c r="AO175" s="136">
        <f t="shared" si="63"/>
        <v>0</v>
      </c>
    </row>
    <row r="176" spans="1:41" x14ac:dyDescent="0.25">
      <c r="A176" s="113" t="s">
        <v>147</v>
      </c>
      <c r="B176" s="183">
        <v>0.4</v>
      </c>
      <c r="C176" s="183">
        <f t="shared" si="64"/>
        <v>0.4</v>
      </c>
      <c r="D176" s="183">
        <f t="shared" si="64"/>
        <v>0.4</v>
      </c>
      <c r="E176" s="183">
        <f t="shared" si="64"/>
        <v>0.4</v>
      </c>
      <c r="F176" s="183">
        <f t="shared" si="64"/>
        <v>0.4</v>
      </c>
      <c r="G176" s="183">
        <f t="shared" si="64"/>
        <v>0.4</v>
      </c>
      <c r="H176" s="183">
        <f t="shared" si="64"/>
        <v>0.4</v>
      </c>
      <c r="I176" s="183">
        <f t="shared" si="64"/>
        <v>0.4</v>
      </c>
      <c r="J176" s="183">
        <f t="shared" si="64"/>
        <v>0.4</v>
      </c>
      <c r="K176" s="183">
        <f t="shared" si="64"/>
        <v>0.4</v>
      </c>
      <c r="L176" s="183">
        <f t="shared" si="64"/>
        <v>0.4</v>
      </c>
      <c r="M176" s="183">
        <f t="shared" si="64"/>
        <v>0.4</v>
      </c>
      <c r="N176" s="183">
        <f t="shared" si="64"/>
        <v>0.4</v>
      </c>
      <c r="O176" s="183">
        <f t="shared" si="64"/>
        <v>0.4</v>
      </c>
      <c r="P176" s="183">
        <f t="shared" si="64"/>
        <v>0.4</v>
      </c>
      <c r="Q176" s="183">
        <f t="shared" si="64"/>
        <v>0.4</v>
      </c>
      <c r="R176" s="183">
        <f t="shared" si="64"/>
        <v>0.4</v>
      </c>
      <c r="S176" s="183">
        <f t="shared" si="65"/>
        <v>0.4</v>
      </c>
      <c r="T176" s="183">
        <f t="shared" si="65"/>
        <v>0.4</v>
      </c>
      <c r="U176" s="183">
        <f t="shared" si="65"/>
        <v>0.4</v>
      </c>
      <c r="V176" s="183">
        <f t="shared" si="65"/>
        <v>0.4</v>
      </c>
      <c r="W176" s="183">
        <f t="shared" si="65"/>
        <v>0.4</v>
      </c>
      <c r="X176" s="183">
        <f t="shared" si="65"/>
        <v>0.4</v>
      </c>
      <c r="Y176" s="183">
        <f t="shared" si="65"/>
        <v>0.4</v>
      </c>
      <c r="Z176" s="183">
        <f t="shared" si="65"/>
        <v>0.4</v>
      </c>
      <c r="AA176" s="183">
        <f t="shared" si="65"/>
        <v>0.4</v>
      </c>
      <c r="AB176" s="183">
        <f t="shared" si="65"/>
        <v>0.4</v>
      </c>
      <c r="AC176" s="183">
        <f t="shared" si="65"/>
        <v>0.4</v>
      </c>
      <c r="AD176" s="183">
        <f t="shared" si="65"/>
        <v>0.4</v>
      </c>
      <c r="AE176" s="183">
        <f t="shared" si="65"/>
        <v>0.4</v>
      </c>
      <c r="AF176" s="183">
        <f t="shared" si="65"/>
        <v>0.4</v>
      </c>
      <c r="AG176" s="184">
        <v>1</v>
      </c>
      <c r="AH176" s="45"/>
      <c r="AI176" s="46"/>
      <c r="AK176" s="47"/>
      <c r="AL176" s="133" t="s">
        <v>148</v>
      </c>
      <c r="AM176" s="134">
        <v>36</v>
      </c>
      <c r="AN176" s="134">
        <f t="shared" si="66"/>
        <v>36</v>
      </c>
      <c r="AO176" s="136">
        <f t="shared" si="63"/>
        <v>0</v>
      </c>
    </row>
    <row r="177" spans="1:41" ht="15.75" thickBot="1" x14ac:dyDescent="0.3">
      <c r="A177" s="185" t="s">
        <v>149</v>
      </c>
      <c r="B177" s="186">
        <v>0.64</v>
      </c>
      <c r="C177" s="186">
        <f t="shared" si="64"/>
        <v>0.64</v>
      </c>
      <c r="D177" s="186">
        <f t="shared" si="64"/>
        <v>0.64</v>
      </c>
      <c r="E177" s="186">
        <f t="shared" si="64"/>
        <v>0.64</v>
      </c>
      <c r="F177" s="186">
        <f t="shared" si="64"/>
        <v>0.64</v>
      </c>
      <c r="G177" s="186">
        <f t="shared" si="64"/>
        <v>0.64</v>
      </c>
      <c r="H177" s="186">
        <f t="shared" si="64"/>
        <v>0.64</v>
      </c>
      <c r="I177" s="186">
        <f t="shared" si="64"/>
        <v>0.64</v>
      </c>
      <c r="J177" s="186">
        <f t="shared" si="64"/>
        <v>0.64</v>
      </c>
      <c r="K177" s="186">
        <f t="shared" si="64"/>
        <v>0.64</v>
      </c>
      <c r="L177" s="186">
        <f t="shared" si="64"/>
        <v>0.64</v>
      </c>
      <c r="M177" s="186">
        <f t="shared" si="64"/>
        <v>0.64</v>
      </c>
      <c r="N177" s="186">
        <f t="shared" si="64"/>
        <v>0.64</v>
      </c>
      <c r="O177" s="186">
        <f t="shared" si="64"/>
        <v>0.64</v>
      </c>
      <c r="P177" s="186">
        <f t="shared" si="64"/>
        <v>0.64</v>
      </c>
      <c r="Q177" s="186">
        <f t="shared" si="64"/>
        <v>0.64</v>
      </c>
      <c r="R177" s="186">
        <f t="shared" si="64"/>
        <v>0.64</v>
      </c>
      <c r="S177" s="186">
        <f t="shared" si="65"/>
        <v>0.64</v>
      </c>
      <c r="T177" s="186">
        <f t="shared" si="65"/>
        <v>0.64</v>
      </c>
      <c r="U177" s="186">
        <f t="shared" si="65"/>
        <v>0.64</v>
      </c>
      <c r="V177" s="186">
        <f t="shared" si="65"/>
        <v>0.64</v>
      </c>
      <c r="W177" s="186">
        <f t="shared" si="65"/>
        <v>0.64</v>
      </c>
      <c r="X177" s="186">
        <f t="shared" si="65"/>
        <v>0.64</v>
      </c>
      <c r="Y177" s="186">
        <f t="shared" si="65"/>
        <v>0.64</v>
      </c>
      <c r="Z177" s="186">
        <f t="shared" si="65"/>
        <v>0.64</v>
      </c>
      <c r="AA177" s="186">
        <f t="shared" si="65"/>
        <v>0.64</v>
      </c>
      <c r="AB177" s="186">
        <f t="shared" si="65"/>
        <v>0.64</v>
      </c>
      <c r="AC177" s="186">
        <f t="shared" si="65"/>
        <v>0.64</v>
      </c>
      <c r="AD177" s="186">
        <f t="shared" si="65"/>
        <v>0.64</v>
      </c>
      <c r="AE177" s="186">
        <f t="shared" si="65"/>
        <v>0.64</v>
      </c>
      <c r="AF177" s="186">
        <f t="shared" si="65"/>
        <v>0.64</v>
      </c>
      <c r="AG177" s="187">
        <v>0.66</v>
      </c>
      <c r="AH177" s="45"/>
      <c r="AI177" s="46"/>
      <c r="AK177" s="47"/>
      <c r="AL177" s="133" t="s">
        <v>150</v>
      </c>
      <c r="AM177" s="134">
        <v>45</v>
      </c>
      <c r="AN177" s="134">
        <f t="shared" si="66"/>
        <v>45</v>
      </c>
      <c r="AO177" s="136">
        <f t="shared" si="63"/>
        <v>0</v>
      </c>
    </row>
    <row r="178" spans="1:41" ht="15.75" thickBot="1" x14ac:dyDescent="0.3">
      <c r="A178" s="188" t="s">
        <v>53</v>
      </c>
      <c r="B178" s="189">
        <v>3.54</v>
      </c>
      <c r="C178" s="189">
        <f t="shared" ref="C178:AG178" si="67">SUM(C172:C177)</f>
        <v>3.54</v>
      </c>
      <c r="D178" s="189">
        <f t="shared" si="67"/>
        <v>3.54</v>
      </c>
      <c r="E178" s="189">
        <f t="shared" si="67"/>
        <v>3.54</v>
      </c>
      <c r="F178" s="189">
        <f t="shared" si="67"/>
        <v>3.54</v>
      </c>
      <c r="G178" s="189">
        <f t="shared" si="67"/>
        <v>3.54</v>
      </c>
      <c r="H178" s="189">
        <f t="shared" si="67"/>
        <v>3.54</v>
      </c>
      <c r="I178" s="189">
        <f t="shared" si="67"/>
        <v>3.54</v>
      </c>
      <c r="J178" s="189">
        <f t="shared" si="67"/>
        <v>3.54</v>
      </c>
      <c r="K178" s="189">
        <f t="shared" si="67"/>
        <v>3.54</v>
      </c>
      <c r="L178" s="189">
        <f t="shared" si="67"/>
        <v>3.54</v>
      </c>
      <c r="M178" s="189">
        <f t="shared" si="67"/>
        <v>3.54</v>
      </c>
      <c r="N178" s="189">
        <f t="shared" si="67"/>
        <v>3.54</v>
      </c>
      <c r="O178" s="189">
        <f t="shared" si="67"/>
        <v>3.54</v>
      </c>
      <c r="P178" s="189">
        <f t="shared" si="67"/>
        <v>3.54</v>
      </c>
      <c r="Q178" s="189">
        <f t="shared" si="67"/>
        <v>3.54</v>
      </c>
      <c r="R178" s="189">
        <f t="shared" si="67"/>
        <v>3.54</v>
      </c>
      <c r="S178" s="189">
        <f t="shared" si="67"/>
        <v>3.54</v>
      </c>
      <c r="T178" s="189">
        <f t="shared" si="67"/>
        <v>3.54</v>
      </c>
      <c r="U178" s="189">
        <f t="shared" si="67"/>
        <v>3.54</v>
      </c>
      <c r="V178" s="189">
        <f t="shared" si="67"/>
        <v>3.54</v>
      </c>
      <c r="W178" s="189">
        <f t="shared" si="67"/>
        <v>3.54</v>
      </c>
      <c r="X178" s="189">
        <f t="shared" si="67"/>
        <v>3.54</v>
      </c>
      <c r="Y178" s="189">
        <f t="shared" si="67"/>
        <v>3.54</v>
      </c>
      <c r="Z178" s="189">
        <f t="shared" si="67"/>
        <v>3.54</v>
      </c>
      <c r="AA178" s="189">
        <f t="shared" si="67"/>
        <v>3.54</v>
      </c>
      <c r="AB178" s="189">
        <f t="shared" si="67"/>
        <v>3.54</v>
      </c>
      <c r="AC178" s="189">
        <f t="shared" si="67"/>
        <v>3.54</v>
      </c>
      <c r="AD178" s="189">
        <f t="shared" si="67"/>
        <v>3.54</v>
      </c>
      <c r="AE178" s="189">
        <f t="shared" si="67"/>
        <v>3.54</v>
      </c>
      <c r="AF178" s="189">
        <f t="shared" si="67"/>
        <v>3.54</v>
      </c>
      <c r="AG178" s="190">
        <f t="shared" si="67"/>
        <v>8.56</v>
      </c>
      <c r="AH178" s="45"/>
      <c r="AI178" s="46"/>
      <c r="AK178" s="47"/>
      <c r="AL178" s="143" t="s">
        <v>105</v>
      </c>
      <c r="AM178" s="144">
        <f>SUM(AM169:AM177)</f>
        <v>353</v>
      </c>
      <c r="AN178" s="144">
        <f>SUM(AN169:AN177)</f>
        <v>353</v>
      </c>
      <c r="AO178" s="145">
        <f>SUM(AO169:AO177)</f>
        <v>0</v>
      </c>
    </row>
    <row r="179" spans="1:41" ht="15.75" thickBot="1" x14ac:dyDescent="0.3">
      <c r="A179" s="191" t="s">
        <v>358</v>
      </c>
      <c r="B179" s="49"/>
      <c r="C179" s="49"/>
      <c r="D179" s="49"/>
      <c r="E179" s="49"/>
      <c r="F179" s="49" t="s">
        <v>151</v>
      </c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92"/>
      <c r="AH179" s="45"/>
      <c r="AI179" s="46"/>
      <c r="AK179" s="47"/>
    </row>
    <row r="180" spans="1:41" ht="15.75" thickBot="1" x14ac:dyDescent="0.3">
      <c r="A180" s="193" t="s">
        <v>243</v>
      </c>
      <c r="B180" s="181">
        <v>0</v>
      </c>
      <c r="C180" s="181">
        <f t="shared" ref="C180:R195" si="68">B180</f>
        <v>0</v>
      </c>
      <c r="D180" s="181">
        <f t="shared" si="68"/>
        <v>0</v>
      </c>
      <c r="E180" s="181">
        <f t="shared" si="68"/>
        <v>0</v>
      </c>
      <c r="F180" s="181">
        <f t="shared" si="68"/>
        <v>0</v>
      </c>
      <c r="G180" s="181">
        <f t="shared" si="68"/>
        <v>0</v>
      </c>
      <c r="H180" s="181">
        <f t="shared" si="68"/>
        <v>0</v>
      </c>
      <c r="I180" s="181">
        <f t="shared" si="68"/>
        <v>0</v>
      </c>
      <c r="J180" s="181">
        <f t="shared" si="68"/>
        <v>0</v>
      </c>
      <c r="K180" s="181">
        <f t="shared" si="68"/>
        <v>0</v>
      </c>
      <c r="L180" s="181">
        <f t="shared" si="68"/>
        <v>0</v>
      </c>
      <c r="M180" s="181">
        <f t="shared" si="68"/>
        <v>0</v>
      </c>
      <c r="N180" s="181">
        <f t="shared" si="68"/>
        <v>0</v>
      </c>
      <c r="O180" s="181">
        <f t="shared" si="68"/>
        <v>0</v>
      </c>
      <c r="P180" s="181">
        <f t="shared" si="68"/>
        <v>0</v>
      </c>
      <c r="Q180" s="181">
        <f t="shared" si="68"/>
        <v>0</v>
      </c>
      <c r="R180" s="181">
        <f t="shared" si="68"/>
        <v>0</v>
      </c>
      <c r="S180" s="181">
        <f t="shared" ref="S180:AF195" si="69">R180</f>
        <v>0</v>
      </c>
      <c r="T180" s="181">
        <f t="shared" si="69"/>
        <v>0</v>
      </c>
      <c r="U180" s="181">
        <f t="shared" si="69"/>
        <v>0</v>
      </c>
      <c r="V180" s="181">
        <f t="shared" si="69"/>
        <v>0</v>
      </c>
      <c r="W180" s="181">
        <f t="shared" si="69"/>
        <v>0</v>
      </c>
      <c r="X180" s="181">
        <f t="shared" si="69"/>
        <v>0</v>
      </c>
      <c r="Y180" s="181">
        <f t="shared" si="69"/>
        <v>0</v>
      </c>
      <c r="Z180" s="181">
        <f t="shared" si="69"/>
        <v>0</v>
      </c>
      <c r="AA180" s="181">
        <f t="shared" si="69"/>
        <v>0</v>
      </c>
      <c r="AB180" s="181">
        <f t="shared" si="69"/>
        <v>0</v>
      </c>
      <c r="AC180" s="181">
        <f t="shared" si="69"/>
        <v>0</v>
      </c>
      <c r="AD180" s="181">
        <f t="shared" si="69"/>
        <v>0</v>
      </c>
      <c r="AE180" s="181">
        <f t="shared" si="69"/>
        <v>0</v>
      </c>
      <c r="AF180" s="194">
        <f t="shared" si="69"/>
        <v>0</v>
      </c>
      <c r="AG180" s="195">
        <v>9.98</v>
      </c>
      <c r="AH180" s="45"/>
      <c r="AI180" s="46"/>
      <c r="AK180" s="47"/>
    </row>
    <row r="181" spans="1:41" ht="15.75" thickBot="1" x14ac:dyDescent="0.3">
      <c r="A181" s="115" t="s">
        <v>244</v>
      </c>
      <c r="B181" s="183">
        <v>0</v>
      </c>
      <c r="C181" s="183">
        <f t="shared" si="68"/>
        <v>0</v>
      </c>
      <c r="D181" s="183">
        <f t="shared" si="68"/>
        <v>0</v>
      </c>
      <c r="E181" s="183">
        <f t="shared" si="68"/>
        <v>0</v>
      </c>
      <c r="F181" s="183">
        <f t="shared" si="68"/>
        <v>0</v>
      </c>
      <c r="G181" s="183">
        <f t="shared" si="68"/>
        <v>0</v>
      </c>
      <c r="H181" s="183">
        <f t="shared" si="68"/>
        <v>0</v>
      </c>
      <c r="I181" s="183">
        <f t="shared" si="68"/>
        <v>0</v>
      </c>
      <c r="J181" s="183">
        <f t="shared" si="68"/>
        <v>0</v>
      </c>
      <c r="K181" s="183">
        <f t="shared" si="68"/>
        <v>0</v>
      </c>
      <c r="L181" s="183">
        <f t="shared" si="68"/>
        <v>0</v>
      </c>
      <c r="M181" s="183">
        <f t="shared" si="68"/>
        <v>0</v>
      </c>
      <c r="N181" s="183">
        <f t="shared" si="68"/>
        <v>0</v>
      </c>
      <c r="O181" s="183">
        <f t="shared" si="68"/>
        <v>0</v>
      </c>
      <c r="P181" s="183">
        <f t="shared" si="68"/>
        <v>0</v>
      </c>
      <c r="Q181" s="183">
        <f t="shared" si="68"/>
        <v>0</v>
      </c>
      <c r="R181" s="183">
        <f t="shared" si="68"/>
        <v>0</v>
      </c>
      <c r="S181" s="183">
        <f t="shared" si="69"/>
        <v>0</v>
      </c>
      <c r="T181" s="183">
        <f t="shared" si="69"/>
        <v>0</v>
      </c>
      <c r="U181" s="183">
        <f t="shared" si="69"/>
        <v>0</v>
      </c>
      <c r="V181" s="183">
        <f t="shared" si="69"/>
        <v>0</v>
      </c>
      <c r="W181" s="183">
        <f t="shared" si="69"/>
        <v>0</v>
      </c>
      <c r="X181" s="183">
        <f t="shared" si="69"/>
        <v>0</v>
      </c>
      <c r="Y181" s="183">
        <f t="shared" si="69"/>
        <v>0</v>
      </c>
      <c r="Z181" s="183">
        <f t="shared" si="69"/>
        <v>0</v>
      </c>
      <c r="AA181" s="183">
        <f t="shared" si="69"/>
        <v>0</v>
      </c>
      <c r="AB181" s="183">
        <f t="shared" si="69"/>
        <v>0</v>
      </c>
      <c r="AC181" s="183">
        <f t="shared" si="69"/>
        <v>0</v>
      </c>
      <c r="AD181" s="183">
        <f t="shared" si="69"/>
        <v>0</v>
      </c>
      <c r="AE181" s="183">
        <f t="shared" si="69"/>
        <v>0</v>
      </c>
      <c r="AF181" s="196">
        <f t="shared" si="69"/>
        <v>0</v>
      </c>
      <c r="AG181" s="195">
        <v>9.94</v>
      </c>
      <c r="AH181" s="45"/>
      <c r="AI181" s="46"/>
      <c r="AK181" s="47"/>
      <c r="AL181" s="120"/>
      <c r="AM181" s="121" t="s">
        <v>94</v>
      </c>
      <c r="AN181" s="197" t="s">
        <v>152</v>
      </c>
      <c r="AO181" s="123" t="s">
        <v>95</v>
      </c>
    </row>
    <row r="182" spans="1:41" x14ac:dyDescent="0.25">
      <c r="A182" s="115" t="s">
        <v>245</v>
      </c>
      <c r="B182" s="183">
        <v>0</v>
      </c>
      <c r="C182" s="183">
        <f t="shared" si="68"/>
        <v>0</v>
      </c>
      <c r="D182" s="183">
        <f t="shared" si="68"/>
        <v>0</v>
      </c>
      <c r="E182" s="183">
        <f t="shared" si="68"/>
        <v>0</v>
      </c>
      <c r="F182" s="183">
        <f t="shared" si="68"/>
        <v>0</v>
      </c>
      <c r="G182" s="183">
        <f t="shared" si="68"/>
        <v>0</v>
      </c>
      <c r="H182" s="183">
        <f t="shared" si="68"/>
        <v>0</v>
      </c>
      <c r="I182" s="183">
        <f t="shared" si="68"/>
        <v>0</v>
      </c>
      <c r="J182" s="183">
        <f t="shared" si="68"/>
        <v>0</v>
      </c>
      <c r="K182" s="183">
        <f t="shared" si="68"/>
        <v>0</v>
      </c>
      <c r="L182" s="183">
        <f t="shared" si="68"/>
        <v>0</v>
      </c>
      <c r="M182" s="183">
        <f t="shared" si="68"/>
        <v>0</v>
      </c>
      <c r="N182" s="183">
        <f t="shared" si="68"/>
        <v>0</v>
      </c>
      <c r="O182" s="183">
        <f t="shared" si="68"/>
        <v>0</v>
      </c>
      <c r="P182" s="183">
        <f t="shared" si="68"/>
        <v>0</v>
      </c>
      <c r="Q182" s="183">
        <f t="shared" si="68"/>
        <v>0</v>
      </c>
      <c r="R182" s="183">
        <f t="shared" si="68"/>
        <v>0</v>
      </c>
      <c r="S182" s="183">
        <f t="shared" si="69"/>
        <v>0</v>
      </c>
      <c r="T182" s="183">
        <f t="shared" si="69"/>
        <v>0</v>
      </c>
      <c r="U182" s="183">
        <f t="shared" si="69"/>
        <v>0</v>
      </c>
      <c r="V182" s="183">
        <f t="shared" si="69"/>
        <v>0</v>
      </c>
      <c r="W182" s="183">
        <f t="shared" si="69"/>
        <v>0</v>
      </c>
      <c r="X182" s="183">
        <f t="shared" si="69"/>
        <v>0</v>
      </c>
      <c r="Y182" s="183">
        <f t="shared" si="69"/>
        <v>0</v>
      </c>
      <c r="Z182" s="183">
        <f t="shared" si="69"/>
        <v>0</v>
      </c>
      <c r="AA182" s="183">
        <f t="shared" si="69"/>
        <v>0</v>
      </c>
      <c r="AB182" s="183">
        <f t="shared" si="69"/>
        <v>0</v>
      </c>
      <c r="AC182" s="183">
        <f t="shared" si="69"/>
        <v>0</v>
      </c>
      <c r="AD182" s="183">
        <f t="shared" si="69"/>
        <v>0</v>
      </c>
      <c r="AE182" s="183">
        <f t="shared" si="69"/>
        <v>0</v>
      </c>
      <c r="AF182" s="196">
        <f t="shared" si="69"/>
        <v>0</v>
      </c>
      <c r="AG182" s="195">
        <v>9.9</v>
      </c>
      <c r="AH182" s="45"/>
      <c r="AI182" s="46"/>
      <c r="AK182" s="47"/>
      <c r="AL182" s="126" t="s">
        <v>153</v>
      </c>
      <c r="AM182" s="198">
        <v>78</v>
      </c>
      <c r="AN182" s="198"/>
      <c r="AO182" s="199">
        <f>AM182*AN182</f>
        <v>0</v>
      </c>
    </row>
    <row r="183" spans="1:41" x14ac:dyDescent="0.25">
      <c r="A183" s="115" t="s">
        <v>246</v>
      </c>
      <c r="B183" s="183">
        <v>0</v>
      </c>
      <c r="C183" s="183">
        <f t="shared" si="68"/>
        <v>0</v>
      </c>
      <c r="D183" s="183">
        <f t="shared" si="68"/>
        <v>0</v>
      </c>
      <c r="E183" s="183">
        <f t="shared" si="68"/>
        <v>0</v>
      </c>
      <c r="F183" s="183">
        <f t="shared" si="68"/>
        <v>0</v>
      </c>
      <c r="G183" s="183">
        <f t="shared" si="68"/>
        <v>0</v>
      </c>
      <c r="H183" s="183">
        <f t="shared" si="68"/>
        <v>0</v>
      </c>
      <c r="I183" s="183">
        <f t="shared" si="68"/>
        <v>0</v>
      </c>
      <c r="J183" s="183">
        <f t="shared" si="68"/>
        <v>0</v>
      </c>
      <c r="K183" s="183">
        <f t="shared" si="68"/>
        <v>0</v>
      </c>
      <c r="L183" s="183">
        <f t="shared" si="68"/>
        <v>0</v>
      </c>
      <c r="M183" s="183">
        <f t="shared" si="68"/>
        <v>0</v>
      </c>
      <c r="N183" s="183">
        <f t="shared" si="68"/>
        <v>0</v>
      </c>
      <c r="O183" s="183">
        <f t="shared" si="68"/>
        <v>0</v>
      </c>
      <c r="P183" s="183">
        <f t="shared" si="68"/>
        <v>0</v>
      </c>
      <c r="Q183" s="183">
        <f t="shared" si="68"/>
        <v>0</v>
      </c>
      <c r="R183" s="183">
        <f t="shared" si="68"/>
        <v>0</v>
      </c>
      <c r="S183" s="183">
        <f t="shared" si="69"/>
        <v>0</v>
      </c>
      <c r="T183" s="183">
        <f t="shared" si="69"/>
        <v>0</v>
      </c>
      <c r="U183" s="183">
        <f t="shared" si="69"/>
        <v>0</v>
      </c>
      <c r="V183" s="183">
        <f t="shared" si="69"/>
        <v>0</v>
      </c>
      <c r="W183" s="183">
        <f t="shared" si="69"/>
        <v>0</v>
      </c>
      <c r="X183" s="183">
        <f t="shared" si="69"/>
        <v>0</v>
      </c>
      <c r="Y183" s="183">
        <f t="shared" si="69"/>
        <v>0</v>
      </c>
      <c r="Z183" s="183">
        <f t="shared" si="69"/>
        <v>0</v>
      </c>
      <c r="AA183" s="183">
        <f t="shared" si="69"/>
        <v>0</v>
      </c>
      <c r="AB183" s="183">
        <f t="shared" si="69"/>
        <v>0</v>
      </c>
      <c r="AC183" s="183">
        <f t="shared" si="69"/>
        <v>0</v>
      </c>
      <c r="AD183" s="183">
        <f t="shared" si="69"/>
        <v>0</v>
      </c>
      <c r="AE183" s="183">
        <f t="shared" si="69"/>
        <v>0</v>
      </c>
      <c r="AF183" s="196">
        <f t="shared" si="69"/>
        <v>0</v>
      </c>
      <c r="AG183" s="195">
        <v>9.6999999999999993</v>
      </c>
      <c r="AH183" s="45"/>
      <c r="AI183" s="46"/>
      <c r="AK183" s="47"/>
      <c r="AL183" s="133" t="s">
        <v>155</v>
      </c>
      <c r="AM183" s="200">
        <v>73</v>
      </c>
      <c r="AN183" s="200"/>
      <c r="AO183" s="201">
        <f>AM183*AN183</f>
        <v>0</v>
      </c>
    </row>
    <row r="184" spans="1:41" x14ac:dyDescent="0.25">
      <c r="A184" s="115" t="s">
        <v>154</v>
      </c>
      <c r="B184" s="183">
        <v>0</v>
      </c>
      <c r="C184" s="183">
        <f t="shared" si="68"/>
        <v>0</v>
      </c>
      <c r="D184" s="183">
        <f t="shared" si="68"/>
        <v>0</v>
      </c>
      <c r="E184" s="183">
        <f t="shared" si="68"/>
        <v>0</v>
      </c>
      <c r="F184" s="183">
        <f t="shared" si="68"/>
        <v>0</v>
      </c>
      <c r="G184" s="183">
        <f t="shared" si="68"/>
        <v>0</v>
      </c>
      <c r="H184" s="183">
        <f t="shared" si="68"/>
        <v>0</v>
      </c>
      <c r="I184" s="183">
        <f t="shared" si="68"/>
        <v>0</v>
      </c>
      <c r="J184" s="183">
        <f t="shared" si="68"/>
        <v>0</v>
      </c>
      <c r="K184" s="183">
        <f t="shared" si="68"/>
        <v>0</v>
      </c>
      <c r="L184" s="183">
        <f t="shared" si="68"/>
        <v>0</v>
      </c>
      <c r="M184" s="183">
        <f t="shared" si="68"/>
        <v>0</v>
      </c>
      <c r="N184" s="183">
        <f t="shared" si="68"/>
        <v>0</v>
      </c>
      <c r="O184" s="183">
        <f t="shared" si="68"/>
        <v>0</v>
      </c>
      <c r="P184" s="183">
        <f t="shared" si="68"/>
        <v>0</v>
      </c>
      <c r="Q184" s="183">
        <f t="shared" si="68"/>
        <v>0</v>
      </c>
      <c r="R184" s="183">
        <f t="shared" si="68"/>
        <v>0</v>
      </c>
      <c r="S184" s="183">
        <f t="shared" si="69"/>
        <v>0</v>
      </c>
      <c r="T184" s="183">
        <f t="shared" si="69"/>
        <v>0</v>
      </c>
      <c r="U184" s="183">
        <f t="shared" si="69"/>
        <v>0</v>
      </c>
      <c r="V184" s="183">
        <f t="shared" si="69"/>
        <v>0</v>
      </c>
      <c r="W184" s="183">
        <f t="shared" si="69"/>
        <v>0</v>
      </c>
      <c r="X184" s="183">
        <f t="shared" si="69"/>
        <v>0</v>
      </c>
      <c r="Y184" s="183">
        <f t="shared" si="69"/>
        <v>0</v>
      </c>
      <c r="Z184" s="183">
        <f t="shared" si="69"/>
        <v>0</v>
      </c>
      <c r="AA184" s="183">
        <f t="shared" si="69"/>
        <v>0</v>
      </c>
      <c r="AB184" s="183">
        <f t="shared" si="69"/>
        <v>0</v>
      </c>
      <c r="AC184" s="183">
        <f t="shared" si="69"/>
        <v>0</v>
      </c>
      <c r="AD184" s="183">
        <f t="shared" si="69"/>
        <v>0</v>
      </c>
      <c r="AE184" s="183">
        <f t="shared" si="69"/>
        <v>0</v>
      </c>
      <c r="AF184" s="196">
        <f t="shared" si="69"/>
        <v>0</v>
      </c>
      <c r="AG184" s="195">
        <v>9.6579999999999995</v>
      </c>
      <c r="AH184" s="45"/>
      <c r="AI184" s="46"/>
      <c r="AK184" s="47"/>
      <c r="AL184" s="133" t="s">
        <v>156</v>
      </c>
      <c r="AM184" s="200">
        <v>25</v>
      </c>
      <c r="AN184" s="202"/>
      <c r="AO184" s="201">
        <f>AM184*AN184</f>
        <v>0</v>
      </c>
    </row>
    <row r="185" spans="1:41" x14ac:dyDescent="0.25">
      <c r="A185" s="115" t="s">
        <v>247</v>
      </c>
      <c r="B185" s="183">
        <v>0</v>
      </c>
      <c r="C185" s="183">
        <f t="shared" si="68"/>
        <v>0</v>
      </c>
      <c r="D185" s="183">
        <f t="shared" si="68"/>
        <v>0</v>
      </c>
      <c r="E185" s="183">
        <f t="shared" si="68"/>
        <v>0</v>
      </c>
      <c r="F185" s="183">
        <f t="shared" si="68"/>
        <v>0</v>
      </c>
      <c r="G185" s="183">
        <f t="shared" si="68"/>
        <v>0</v>
      </c>
      <c r="H185" s="183">
        <f t="shared" si="68"/>
        <v>0</v>
      </c>
      <c r="I185" s="183">
        <f t="shared" si="68"/>
        <v>0</v>
      </c>
      <c r="J185" s="183">
        <f t="shared" si="68"/>
        <v>0</v>
      </c>
      <c r="K185" s="183">
        <f t="shared" si="68"/>
        <v>0</v>
      </c>
      <c r="L185" s="183">
        <f t="shared" si="68"/>
        <v>0</v>
      </c>
      <c r="M185" s="183">
        <f t="shared" si="68"/>
        <v>0</v>
      </c>
      <c r="N185" s="183">
        <f t="shared" si="68"/>
        <v>0</v>
      </c>
      <c r="O185" s="183">
        <f t="shared" si="68"/>
        <v>0</v>
      </c>
      <c r="P185" s="183">
        <f t="shared" si="68"/>
        <v>0</v>
      </c>
      <c r="Q185" s="183">
        <f t="shared" si="68"/>
        <v>0</v>
      </c>
      <c r="R185" s="183">
        <f t="shared" si="68"/>
        <v>0</v>
      </c>
      <c r="S185" s="183">
        <f t="shared" si="69"/>
        <v>0</v>
      </c>
      <c r="T185" s="183">
        <f t="shared" si="69"/>
        <v>0</v>
      </c>
      <c r="U185" s="183">
        <f t="shared" si="69"/>
        <v>0</v>
      </c>
      <c r="V185" s="183">
        <f t="shared" si="69"/>
        <v>0</v>
      </c>
      <c r="W185" s="183">
        <f t="shared" si="69"/>
        <v>0</v>
      </c>
      <c r="X185" s="183">
        <f t="shared" si="69"/>
        <v>0</v>
      </c>
      <c r="Y185" s="183">
        <f t="shared" si="69"/>
        <v>0</v>
      </c>
      <c r="Z185" s="183">
        <f t="shared" si="69"/>
        <v>0</v>
      </c>
      <c r="AA185" s="183">
        <f t="shared" si="69"/>
        <v>0</v>
      </c>
      <c r="AB185" s="183">
        <f t="shared" si="69"/>
        <v>0</v>
      </c>
      <c r="AC185" s="183">
        <f t="shared" si="69"/>
        <v>0</v>
      </c>
      <c r="AD185" s="183">
        <f t="shared" si="69"/>
        <v>0</v>
      </c>
      <c r="AE185" s="183">
        <f t="shared" si="69"/>
        <v>0</v>
      </c>
      <c r="AF185" s="196">
        <f t="shared" si="69"/>
        <v>0</v>
      </c>
      <c r="AG185" s="195">
        <v>9.6</v>
      </c>
      <c r="AH185" s="45"/>
      <c r="AI185" s="46"/>
      <c r="AK185" s="47"/>
      <c r="AL185" s="203"/>
      <c r="AM185" s="200">
        <f>SUM(AM182:AM184)</f>
        <v>176</v>
      </c>
      <c r="AN185" s="200">
        <f>SUM(AN182:AN184)</f>
        <v>0</v>
      </c>
      <c r="AO185" s="201">
        <f>SUM(AO182:AO184)</f>
        <v>0</v>
      </c>
    </row>
    <row r="186" spans="1:41" ht="15.75" thickBot="1" x14ac:dyDescent="0.3">
      <c r="A186" s="115" t="s">
        <v>248</v>
      </c>
      <c r="B186" s="183">
        <v>0</v>
      </c>
      <c r="C186" s="183">
        <f t="shared" si="68"/>
        <v>0</v>
      </c>
      <c r="D186" s="183">
        <f t="shared" si="68"/>
        <v>0</v>
      </c>
      <c r="E186" s="183">
        <f t="shared" si="68"/>
        <v>0</v>
      </c>
      <c r="F186" s="183">
        <f t="shared" si="68"/>
        <v>0</v>
      </c>
      <c r="G186" s="183">
        <f t="shared" si="68"/>
        <v>0</v>
      </c>
      <c r="H186" s="183">
        <f t="shared" si="68"/>
        <v>0</v>
      </c>
      <c r="I186" s="183">
        <f t="shared" si="68"/>
        <v>0</v>
      </c>
      <c r="J186" s="183">
        <f t="shared" si="68"/>
        <v>0</v>
      </c>
      <c r="K186" s="183">
        <f t="shared" si="68"/>
        <v>0</v>
      </c>
      <c r="L186" s="183">
        <f t="shared" si="68"/>
        <v>0</v>
      </c>
      <c r="M186" s="183">
        <f t="shared" si="68"/>
        <v>0</v>
      </c>
      <c r="N186" s="183">
        <f t="shared" si="68"/>
        <v>0</v>
      </c>
      <c r="O186" s="183">
        <f t="shared" si="68"/>
        <v>0</v>
      </c>
      <c r="P186" s="183">
        <f t="shared" si="68"/>
        <v>0</v>
      </c>
      <c r="Q186" s="183">
        <f t="shared" si="68"/>
        <v>0</v>
      </c>
      <c r="R186" s="183">
        <f t="shared" si="68"/>
        <v>0</v>
      </c>
      <c r="S186" s="183">
        <f t="shared" si="69"/>
        <v>0</v>
      </c>
      <c r="T186" s="183">
        <f t="shared" si="69"/>
        <v>0</v>
      </c>
      <c r="U186" s="183">
        <f t="shared" si="69"/>
        <v>0</v>
      </c>
      <c r="V186" s="183">
        <f t="shared" si="69"/>
        <v>0</v>
      </c>
      <c r="W186" s="183">
        <f t="shared" si="69"/>
        <v>0</v>
      </c>
      <c r="X186" s="183">
        <f t="shared" si="69"/>
        <v>0</v>
      </c>
      <c r="Y186" s="183">
        <f t="shared" si="69"/>
        <v>0</v>
      </c>
      <c r="Z186" s="183">
        <f t="shared" si="69"/>
        <v>0</v>
      </c>
      <c r="AA186" s="183">
        <f t="shared" si="69"/>
        <v>0</v>
      </c>
      <c r="AB186" s="183">
        <f t="shared" si="69"/>
        <v>0</v>
      </c>
      <c r="AC186" s="183">
        <f t="shared" si="69"/>
        <v>0</v>
      </c>
      <c r="AD186" s="183">
        <f t="shared" si="69"/>
        <v>0</v>
      </c>
      <c r="AE186" s="183">
        <f t="shared" si="69"/>
        <v>0</v>
      </c>
      <c r="AF186" s="196">
        <f t="shared" si="69"/>
        <v>0</v>
      </c>
      <c r="AG186" s="195">
        <v>9.6</v>
      </c>
      <c r="AH186" s="45"/>
      <c r="AI186" s="46"/>
      <c r="AK186" s="47"/>
      <c r="AL186" s="204" t="s">
        <v>157</v>
      </c>
      <c r="AM186" s="205"/>
      <c r="AN186" s="205"/>
      <c r="AO186" s="206">
        <f>AO176+AO165+AO157+AO149+AO185</f>
        <v>83.259999999999977</v>
      </c>
    </row>
    <row r="187" spans="1:41" x14ac:dyDescent="0.25">
      <c r="A187" s="115" t="s">
        <v>249</v>
      </c>
      <c r="B187" s="183">
        <v>0</v>
      </c>
      <c r="C187" s="183">
        <f t="shared" si="68"/>
        <v>0</v>
      </c>
      <c r="D187" s="183">
        <f t="shared" si="68"/>
        <v>0</v>
      </c>
      <c r="E187" s="183">
        <f t="shared" si="68"/>
        <v>0</v>
      </c>
      <c r="F187" s="183">
        <f t="shared" si="68"/>
        <v>0</v>
      </c>
      <c r="G187" s="183">
        <f t="shared" si="68"/>
        <v>0</v>
      </c>
      <c r="H187" s="183">
        <f t="shared" si="68"/>
        <v>0</v>
      </c>
      <c r="I187" s="183">
        <f t="shared" si="68"/>
        <v>0</v>
      </c>
      <c r="J187" s="183">
        <f t="shared" si="68"/>
        <v>0</v>
      </c>
      <c r="K187" s="183">
        <f t="shared" si="68"/>
        <v>0</v>
      </c>
      <c r="L187" s="183">
        <f t="shared" si="68"/>
        <v>0</v>
      </c>
      <c r="M187" s="183">
        <f t="shared" si="68"/>
        <v>0</v>
      </c>
      <c r="N187" s="183">
        <f t="shared" si="68"/>
        <v>0</v>
      </c>
      <c r="O187" s="183">
        <f t="shared" si="68"/>
        <v>0</v>
      </c>
      <c r="P187" s="183">
        <f t="shared" si="68"/>
        <v>0</v>
      </c>
      <c r="Q187" s="183">
        <f t="shared" si="68"/>
        <v>0</v>
      </c>
      <c r="R187" s="183">
        <f t="shared" si="68"/>
        <v>0</v>
      </c>
      <c r="S187" s="183">
        <f t="shared" si="69"/>
        <v>0</v>
      </c>
      <c r="T187" s="183">
        <f t="shared" si="69"/>
        <v>0</v>
      </c>
      <c r="U187" s="183">
        <f t="shared" si="69"/>
        <v>0</v>
      </c>
      <c r="V187" s="183">
        <f t="shared" si="69"/>
        <v>0</v>
      </c>
      <c r="W187" s="183">
        <f t="shared" si="69"/>
        <v>0</v>
      </c>
      <c r="X187" s="183">
        <f t="shared" si="69"/>
        <v>0</v>
      </c>
      <c r="Y187" s="183">
        <f t="shared" si="69"/>
        <v>0</v>
      </c>
      <c r="Z187" s="183">
        <f t="shared" si="69"/>
        <v>0</v>
      </c>
      <c r="AA187" s="183">
        <f t="shared" si="69"/>
        <v>0</v>
      </c>
      <c r="AB187" s="183">
        <f t="shared" si="69"/>
        <v>0</v>
      </c>
      <c r="AC187" s="183">
        <f t="shared" si="69"/>
        <v>0</v>
      </c>
      <c r="AD187" s="183">
        <f t="shared" si="69"/>
        <v>0</v>
      </c>
      <c r="AE187" s="183">
        <f t="shared" si="69"/>
        <v>0</v>
      </c>
      <c r="AF187" s="196">
        <f t="shared" si="69"/>
        <v>0</v>
      </c>
      <c r="AG187" s="195">
        <v>9.51</v>
      </c>
      <c r="AH187" s="45"/>
      <c r="AI187" s="46"/>
      <c r="AK187" s="47"/>
    </row>
    <row r="188" spans="1:41" x14ac:dyDescent="0.25">
      <c r="A188" s="115" t="s">
        <v>250</v>
      </c>
      <c r="B188" s="183">
        <v>0</v>
      </c>
      <c r="C188" s="183">
        <f t="shared" si="68"/>
        <v>0</v>
      </c>
      <c r="D188" s="183">
        <f t="shared" si="68"/>
        <v>0</v>
      </c>
      <c r="E188" s="183">
        <f t="shared" si="68"/>
        <v>0</v>
      </c>
      <c r="F188" s="183">
        <f t="shared" si="68"/>
        <v>0</v>
      </c>
      <c r="G188" s="183">
        <f t="shared" si="68"/>
        <v>0</v>
      </c>
      <c r="H188" s="183">
        <f t="shared" si="68"/>
        <v>0</v>
      </c>
      <c r="I188" s="183">
        <f t="shared" si="68"/>
        <v>0</v>
      </c>
      <c r="J188" s="183">
        <f t="shared" si="68"/>
        <v>0</v>
      </c>
      <c r="K188" s="183">
        <f t="shared" si="68"/>
        <v>0</v>
      </c>
      <c r="L188" s="183">
        <f t="shared" si="68"/>
        <v>0</v>
      </c>
      <c r="M188" s="183">
        <f t="shared" si="68"/>
        <v>0</v>
      </c>
      <c r="N188" s="183">
        <f t="shared" si="68"/>
        <v>0</v>
      </c>
      <c r="O188" s="183">
        <f t="shared" si="68"/>
        <v>0</v>
      </c>
      <c r="P188" s="183">
        <f t="shared" si="68"/>
        <v>0</v>
      </c>
      <c r="Q188" s="183">
        <f t="shared" si="68"/>
        <v>0</v>
      </c>
      <c r="R188" s="183">
        <f t="shared" si="68"/>
        <v>0</v>
      </c>
      <c r="S188" s="183">
        <f t="shared" si="69"/>
        <v>0</v>
      </c>
      <c r="T188" s="183">
        <f t="shared" si="69"/>
        <v>0</v>
      </c>
      <c r="U188" s="183">
        <f t="shared" si="69"/>
        <v>0</v>
      </c>
      <c r="V188" s="183">
        <f t="shared" si="69"/>
        <v>0</v>
      </c>
      <c r="W188" s="183">
        <f t="shared" si="69"/>
        <v>0</v>
      </c>
      <c r="X188" s="183">
        <f t="shared" si="69"/>
        <v>0</v>
      </c>
      <c r="Y188" s="183">
        <f t="shared" si="69"/>
        <v>0</v>
      </c>
      <c r="Z188" s="183">
        <f t="shared" si="69"/>
        <v>0</v>
      </c>
      <c r="AA188" s="183">
        <f t="shared" si="69"/>
        <v>0</v>
      </c>
      <c r="AB188" s="183">
        <f t="shared" si="69"/>
        <v>0</v>
      </c>
      <c r="AC188" s="183">
        <f t="shared" si="69"/>
        <v>0</v>
      </c>
      <c r="AD188" s="183">
        <f t="shared" si="69"/>
        <v>0</v>
      </c>
      <c r="AE188" s="183">
        <f t="shared" si="69"/>
        <v>0</v>
      </c>
      <c r="AF188" s="196">
        <f t="shared" si="69"/>
        <v>0</v>
      </c>
      <c r="AG188" s="195">
        <v>9.5</v>
      </c>
      <c r="AH188" s="45"/>
      <c r="AI188" s="46"/>
      <c r="AK188" s="47"/>
    </row>
    <row r="189" spans="1:41" x14ac:dyDescent="0.25">
      <c r="A189" s="115" t="s">
        <v>251</v>
      </c>
      <c r="B189" s="183">
        <v>0</v>
      </c>
      <c r="C189" s="183">
        <f t="shared" si="68"/>
        <v>0</v>
      </c>
      <c r="D189" s="183">
        <f t="shared" si="68"/>
        <v>0</v>
      </c>
      <c r="E189" s="183">
        <f t="shared" si="68"/>
        <v>0</v>
      </c>
      <c r="F189" s="183">
        <f t="shared" si="68"/>
        <v>0</v>
      </c>
      <c r="G189" s="183">
        <f t="shared" si="68"/>
        <v>0</v>
      </c>
      <c r="H189" s="183">
        <f t="shared" si="68"/>
        <v>0</v>
      </c>
      <c r="I189" s="183">
        <f t="shared" si="68"/>
        <v>0</v>
      </c>
      <c r="J189" s="183">
        <f t="shared" si="68"/>
        <v>0</v>
      </c>
      <c r="K189" s="183">
        <f t="shared" si="68"/>
        <v>0</v>
      </c>
      <c r="L189" s="183">
        <f t="shared" si="68"/>
        <v>0</v>
      </c>
      <c r="M189" s="183">
        <f t="shared" si="68"/>
        <v>0</v>
      </c>
      <c r="N189" s="183">
        <f t="shared" si="68"/>
        <v>0</v>
      </c>
      <c r="O189" s="183">
        <f t="shared" si="68"/>
        <v>0</v>
      </c>
      <c r="P189" s="183">
        <f t="shared" si="68"/>
        <v>0</v>
      </c>
      <c r="Q189" s="183">
        <f t="shared" si="68"/>
        <v>0</v>
      </c>
      <c r="R189" s="183">
        <f t="shared" si="68"/>
        <v>0</v>
      </c>
      <c r="S189" s="183">
        <f t="shared" si="69"/>
        <v>0</v>
      </c>
      <c r="T189" s="183">
        <f t="shared" si="69"/>
        <v>0</v>
      </c>
      <c r="U189" s="183">
        <f t="shared" si="69"/>
        <v>0</v>
      </c>
      <c r="V189" s="183">
        <f t="shared" si="69"/>
        <v>0</v>
      </c>
      <c r="W189" s="183">
        <f t="shared" si="69"/>
        <v>0</v>
      </c>
      <c r="X189" s="183">
        <f t="shared" si="69"/>
        <v>0</v>
      </c>
      <c r="Y189" s="183">
        <f t="shared" si="69"/>
        <v>0</v>
      </c>
      <c r="Z189" s="183">
        <f t="shared" si="69"/>
        <v>0</v>
      </c>
      <c r="AA189" s="183">
        <f t="shared" si="69"/>
        <v>0</v>
      </c>
      <c r="AB189" s="183">
        <f t="shared" si="69"/>
        <v>0</v>
      </c>
      <c r="AC189" s="183">
        <f t="shared" si="69"/>
        <v>0</v>
      </c>
      <c r="AD189" s="183">
        <f t="shared" si="69"/>
        <v>0</v>
      </c>
      <c r="AE189" s="183">
        <f t="shared" si="69"/>
        <v>0</v>
      </c>
      <c r="AF189" s="196">
        <f t="shared" si="69"/>
        <v>0</v>
      </c>
      <c r="AG189" s="195">
        <v>9.4</v>
      </c>
      <c r="AH189" s="45"/>
      <c r="AI189" s="46"/>
      <c r="AK189" s="47"/>
    </row>
    <row r="190" spans="1:41" x14ac:dyDescent="0.25">
      <c r="A190" s="115" t="s">
        <v>252</v>
      </c>
      <c r="B190" s="183">
        <v>0</v>
      </c>
      <c r="C190" s="183">
        <f t="shared" si="68"/>
        <v>0</v>
      </c>
      <c r="D190" s="183">
        <f t="shared" si="68"/>
        <v>0</v>
      </c>
      <c r="E190" s="183">
        <f t="shared" si="68"/>
        <v>0</v>
      </c>
      <c r="F190" s="183">
        <f t="shared" si="68"/>
        <v>0</v>
      </c>
      <c r="G190" s="183">
        <f t="shared" si="68"/>
        <v>0</v>
      </c>
      <c r="H190" s="183">
        <f t="shared" si="68"/>
        <v>0</v>
      </c>
      <c r="I190" s="183">
        <f t="shared" si="68"/>
        <v>0</v>
      </c>
      <c r="J190" s="183">
        <f t="shared" si="68"/>
        <v>0</v>
      </c>
      <c r="K190" s="183">
        <f t="shared" si="68"/>
        <v>0</v>
      </c>
      <c r="L190" s="183">
        <f t="shared" si="68"/>
        <v>0</v>
      </c>
      <c r="M190" s="183">
        <f t="shared" si="68"/>
        <v>0</v>
      </c>
      <c r="N190" s="183">
        <f t="shared" si="68"/>
        <v>0</v>
      </c>
      <c r="O190" s="183">
        <f t="shared" si="68"/>
        <v>0</v>
      </c>
      <c r="P190" s="183">
        <f t="shared" si="68"/>
        <v>0</v>
      </c>
      <c r="Q190" s="183">
        <f t="shared" si="68"/>
        <v>0</v>
      </c>
      <c r="R190" s="183">
        <f t="shared" si="68"/>
        <v>0</v>
      </c>
      <c r="S190" s="183">
        <f t="shared" si="69"/>
        <v>0</v>
      </c>
      <c r="T190" s="183">
        <f t="shared" si="69"/>
        <v>0</v>
      </c>
      <c r="U190" s="183">
        <f t="shared" si="69"/>
        <v>0</v>
      </c>
      <c r="V190" s="183">
        <f t="shared" si="69"/>
        <v>0</v>
      </c>
      <c r="W190" s="183">
        <f t="shared" si="69"/>
        <v>0</v>
      </c>
      <c r="X190" s="183">
        <f t="shared" si="69"/>
        <v>0</v>
      </c>
      <c r="Y190" s="183">
        <f t="shared" si="69"/>
        <v>0</v>
      </c>
      <c r="Z190" s="183">
        <f t="shared" si="69"/>
        <v>0</v>
      </c>
      <c r="AA190" s="183">
        <f t="shared" si="69"/>
        <v>0</v>
      </c>
      <c r="AB190" s="183">
        <f t="shared" si="69"/>
        <v>0</v>
      </c>
      <c r="AC190" s="183">
        <f t="shared" si="69"/>
        <v>0</v>
      </c>
      <c r="AD190" s="183">
        <f t="shared" si="69"/>
        <v>0</v>
      </c>
      <c r="AE190" s="183">
        <f t="shared" si="69"/>
        <v>0</v>
      </c>
      <c r="AF190" s="196">
        <f t="shared" si="69"/>
        <v>0</v>
      </c>
      <c r="AG190" s="195">
        <v>9.0500000000000007</v>
      </c>
      <c r="AH190" s="45"/>
      <c r="AI190" s="46"/>
      <c r="AK190" s="47"/>
    </row>
    <row r="191" spans="1:41" x14ac:dyDescent="0.25">
      <c r="A191" s="115" t="s">
        <v>253</v>
      </c>
      <c r="B191" s="183">
        <v>0</v>
      </c>
      <c r="C191" s="183">
        <f t="shared" si="68"/>
        <v>0</v>
      </c>
      <c r="D191" s="183">
        <f t="shared" si="68"/>
        <v>0</v>
      </c>
      <c r="E191" s="183">
        <f t="shared" si="68"/>
        <v>0</v>
      </c>
      <c r="F191" s="183">
        <f t="shared" si="68"/>
        <v>0</v>
      </c>
      <c r="G191" s="183">
        <f t="shared" si="68"/>
        <v>0</v>
      </c>
      <c r="H191" s="183">
        <f t="shared" si="68"/>
        <v>0</v>
      </c>
      <c r="I191" s="183">
        <f t="shared" si="68"/>
        <v>0</v>
      </c>
      <c r="J191" s="183">
        <f t="shared" si="68"/>
        <v>0</v>
      </c>
      <c r="K191" s="183">
        <f t="shared" si="68"/>
        <v>0</v>
      </c>
      <c r="L191" s="183">
        <f t="shared" si="68"/>
        <v>0</v>
      </c>
      <c r="M191" s="183">
        <f t="shared" si="68"/>
        <v>0</v>
      </c>
      <c r="N191" s="183">
        <f t="shared" si="68"/>
        <v>0</v>
      </c>
      <c r="O191" s="183">
        <f t="shared" si="68"/>
        <v>0</v>
      </c>
      <c r="P191" s="183">
        <f t="shared" si="68"/>
        <v>0</v>
      </c>
      <c r="Q191" s="183">
        <f t="shared" si="68"/>
        <v>0</v>
      </c>
      <c r="R191" s="183">
        <f t="shared" si="68"/>
        <v>0</v>
      </c>
      <c r="S191" s="183">
        <f t="shared" si="69"/>
        <v>0</v>
      </c>
      <c r="T191" s="183">
        <f t="shared" si="69"/>
        <v>0</v>
      </c>
      <c r="U191" s="183">
        <f t="shared" si="69"/>
        <v>0</v>
      </c>
      <c r="V191" s="183">
        <f t="shared" si="69"/>
        <v>0</v>
      </c>
      <c r="W191" s="183">
        <f t="shared" si="69"/>
        <v>0</v>
      </c>
      <c r="X191" s="183">
        <f t="shared" si="69"/>
        <v>0</v>
      </c>
      <c r="Y191" s="183">
        <f t="shared" si="69"/>
        <v>0</v>
      </c>
      <c r="Z191" s="183">
        <f t="shared" si="69"/>
        <v>0</v>
      </c>
      <c r="AA191" s="183">
        <f t="shared" si="69"/>
        <v>0</v>
      </c>
      <c r="AB191" s="183">
        <f t="shared" si="69"/>
        <v>0</v>
      </c>
      <c r="AC191" s="183">
        <f t="shared" si="69"/>
        <v>0</v>
      </c>
      <c r="AD191" s="183">
        <f t="shared" si="69"/>
        <v>0</v>
      </c>
      <c r="AE191" s="183">
        <f t="shared" si="69"/>
        <v>0</v>
      </c>
      <c r="AF191" s="196">
        <f t="shared" si="69"/>
        <v>0</v>
      </c>
      <c r="AG191" s="195">
        <v>8.8000000000000007</v>
      </c>
      <c r="AH191" s="45"/>
      <c r="AI191" s="46"/>
      <c r="AK191" s="47"/>
    </row>
    <row r="192" spans="1:41" ht="13.5" customHeight="1" x14ac:dyDescent="0.25">
      <c r="A192" s="115" t="s">
        <v>254</v>
      </c>
      <c r="B192" s="183">
        <v>0</v>
      </c>
      <c r="C192" s="183">
        <f t="shared" si="68"/>
        <v>0</v>
      </c>
      <c r="D192" s="183">
        <f t="shared" si="68"/>
        <v>0</v>
      </c>
      <c r="E192" s="183">
        <f t="shared" si="68"/>
        <v>0</v>
      </c>
      <c r="F192" s="183">
        <f t="shared" si="68"/>
        <v>0</v>
      </c>
      <c r="G192" s="183">
        <f t="shared" si="68"/>
        <v>0</v>
      </c>
      <c r="H192" s="183">
        <f t="shared" si="68"/>
        <v>0</v>
      </c>
      <c r="I192" s="183">
        <f t="shared" si="68"/>
        <v>0</v>
      </c>
      <c r="J192" s="183">
        <f t="shared" si="68"/>
        <v>0</v>
      </c>
      <c r="K192" s="183">
        <f t="shared" si="68"/>
        <v>0</v>
      </c>
      <c r="L192" s="183">
        <f t="shared" si="68"/>
        <v>0</v>
      </c>
      <c r="M192" s="183">
        <f t="shared" si="68"/>
        <v>0</v>
      </c>
      <c r="N192" s="183">
        <f t="shared" si="68"/>
        <v>0</v>
      </c>
      <c r="O192" s="183">
        <f t="shared" si="68"/>
        <v>0</v>
      </c>
      <c r="P192" s="183">
        <f t="shared" si="68"/>
        <v>0</v>
      </c>
      <c r="Q192" s="183">
        <f t="shared" si="68"/>
        <v>0</v>
      </c>
      <c r="R192" s="183">
        <f t="shared" si="68"/>
        <v>0</v>
      </c>
      <c r="S192" s="183">
        <f t="shared" si="69"/>
        <v>0</v>
      </c>
      <c r="T192" s="183">
        <f t="shared" si="69"/>
        <v>0</v>
      </c>
      <c r="U192" s="183">
        <f t="shared" si="69"/>
        <v>0</v>
      </c>
      <c r="V192" s="183">
        <f t="shared" si="69"/>
        <v>0</v>
      </c>
      <c r="W192" s="183">
        <f t="shared" si="69"/>
        <v>0</v>
      </c>
      <c r="X192" s="183">
        <f t="shared" si="69"/>
        <v>0</v>
      </c>
      <c r="Y192" s="183">
        <f t="shared" si="69"/>
        <v>0</v>
      </c>
      <c r="Z192" s="183">
        <f t="shared" si="69"/>
        <v>0</v>
      </c>
      <c r="AA192" s="183">
        <f t="shared" si="69"/>
        <v>0</v>
      </c>
      <c r="AB192" s="183">
        <f t="shared" si="69"/>
        <v>0</v>
      </c>
      <c r="AC192" s="183">
        <f t="shared" si="69"/>
        <v>0</v>
      </c>
      <c r="AD192" s="183">
        <f t="shared" si="69"/>
        <v>0</v>
      </c>
      <c r="AE192" s="183">
        <f t="shared" si="69"/>
        <v>0</v>
      </c>
      <c r="AF192" s="196">
        <f t="shared" si="69"/>
        <v>0</v>
      </c>
      <c r="AG192" s="195">
        <v>8.6300000000000008</v>
      </c>
      <c r="AH192" s="45"/>
      <c r="AI192" s="46"/>
      <c r="AK192" s="47"/>
    </row>
    <row r="193" spans="1:37" x14ac:dyDescent="0.25">
      <c r="A193" s="115" t="s">
        <v>255</v>
      </c>
      <c r="B193" s="183">
        <v>0</v>
      </c>
      <c r="C193" s="183">
        <f t="shared" si="68"/>
        <v>0</v>
      </c>
      <c r="D193" s="183">
        <f t="shared" si="68"/>
        <v>0</v>
      </c>
      <c r="E193" s="183">
        <f t="shared" si="68"/>
        <v>0</v>
      </c>
      <c r="F193" s="183">
        <f t="shared" si="68"/>
        <v>0</v>
      </c>
      <c r="G193" s="183">
        <f t="shared" si="68"/>
        <v>0</v>
      </c>
      <c r="H193" s="183">
        <f t="shared" si="68"/>
        <v>0</v>
      </c>
      <c r="I193" s="183">
        <f t="shared" si="68"/>
        <v>0</v>
      </c>
      <c r="J193" s="183">
        <f t="shared" si="68"/>
        <v>0</v>
      </c>
      <c r="K193" s="183">
        <f t="shared" si="68"/>
        <v>0</v>
      </c>
      <c r="L193" s="183">
        <f t="shared" si="68"/>
        <v>0</v>
      </c>
      <c r="M193" s="183">
        <f t="shared" si="68"/>
        <v>0</v>
      </c>
      <c r="N193" s="183">
        <f t="shared" si="68"/>
        <v>0</v>
      </c>
      <c r="O193" s="183">
        <f t="shared" si="68"/>
        <v>0</v>
      </c>
      <c r="P193" s="183">
        <f t="shared" si="68"/>
        <v>0</v>
      </c>
      <c r="Q193" s="183">
        <f t="shared" si="68"/>
        <v>0</v>
      </c>
      <c r="R193" s="183">
        <f t="shared" si="68"/>
        <v>0</v>
      </c>
      <c r="S193" s="183">
        <f t="shared" si="69"/>
        <v>0</v>
      </c>
      <c r="T193" s="183">
        <f t="shared" si="69"/>
        <v>0</v>
      </c>
      <c r="U193" s="183">
        <f t="shared" si="69"/>
        <v>0</v>
      </c>
      <c r="V193" s="183">
        <f t="shared" si="69"/>
        <v>0</v>
      </c>
      <c r="W193" s="183">
        <f t="shared" si="69"/>
        <v>0</v>
      </c>
      <c r="X193" s="183">
        <f t="shared" si="69"/>
        <v>0</v>
      </c>
      <c r="Y193" s="183">
        <f t="shared" si="69"/>
        <v>0</v>
      </c>
      <c r="Z193" s="183">
        <f t="shared" si="69"/>
        <v>0</v>
      </c>
      <c r="AA193" s="183">
        <f t="shared" si="69"/>
        <v>0</v>
      </c>
      <c r="AB193" s="183">
        <f t="shared" si="69"/>
        <v>0</v>
      </c>
      <c r="AC193" s="183">
        <f t="shared" si="69"/>
        <v>0</v>
      </c>
      <c r="AD193" s="183">
        <f t="shared" si="69"/>
        <v>0</v>
      </c>
      <c r="AE193" s="183">
        <f t="shared" si="69"/>
        <v>0</v>
      </c>
      <c r="AF193" s="196">
        <f t="shared" si="69"/>
        <v>0</v>
      </c>
      <c r="AG193" s="195">
        <v>8.5</v>
      </c>
      <c r="AH193" s="45"/>
      <c r="AI193" s="46"/>
      <c r="AK193" s="47"/>
    </row>
    <row r="194" spans="1:37" x14ac:dyDescent="0.25">
      <c r="A194" s="115" t="s">
        <v>256</v>
      </c>
      <c r="B194" s="183">
        <v>0</v>
      </c>
      <c r="C194" s="183">
        <f t="shared" si="68"/>
        <v>0</v>
      </c>
      <c r="D194" s="183">
        <f t="shared" si="68"/>
        <v>0</v>
      </c>
      <c r="E194" s="183">
        <f t="shared" si="68"/>
        <v>0</v>
      </c>
      <c r="F194" s="183">
        <f t="shared" si="68"/>
        <v>0</v>
      </c>
      <c r="G194" s="183">
        <f t="shared" si="68"/>
        <v>0</v>
      </c>
      <c r="H194" s="183">
        <f t="shared" si="68"/>
        <v>0</v>
      </c>
      <c r="I194" s="183">
        <f t="shared" si="68"/>
        <v>0</v>
      </c>
      <c r="J194" s="183">
        <f t="shared" si="68"/>
        <v>0</v>
      </c>
      <c r="K194" s="183">
        <f t="shared" si="68"/>
        <v>0</v>
      </c>
      <c r="L194" s="183">
        <f t="shared" si="68"/>
        <v>0</v>
      </c>
      <c r="M194" s="183">
        <f t="shared" si="68"/>
        <v>0</v>
      </c>
      <c r="N194" s="183">
        <f t="shared" si="68"/>
        <v>0</v>
      </c>
      <c r="O194" s="183">
        <f t="shared" si="68"/>
        <v>0</v>
      </c>
      <c r="P194" s="183">
        <f t="shared" si="68"/>
        <v>0</v>
      </c>
      <c r="Q194" s="183">
        <f t="shared" si="68"/>
        <v>0</v>
      </c>
      <c r="R194" s="183">
        <f t="shared" si="68"/>
        <v>0</v>
      </c>
      <c r="S194" s="183">
        <f t="shared" si="69"/>
        <v>0</v>
      </c>
      <c r="T194" s="183">
        <f t="shared" si="69"/>
        <v>0</v>
      </c>
      <c r="U194" s="183">
        <f t="shared" si="69"/>
        <v>0</v>
      </c>
      <c r="V194" s="183">
        <f t="shared" si="69"/>
        <v>0</v>
      </c>
      <c r="W194" s="183">
        <f t="shared" si="69"/>
        <v>0</v>
      </c>
      <c r="X194" s="183">
        <f t="shared" si="69"/>
        <v>0</v>
      </c>
      <c r="Y194" s="183">
        <f t="shared" si="69"/>
        <v>0</v>
      </c>
      <c r="Z194" s="183">
        <f t="shared" si="69"/>
        <v>0</v>
      </c>
      <c r="AA194" s="183">
        <f t="shared" si="69"/>
        <v>0</v>
      </c>
      <c r="AB194" s="183">
        <f t="shared" si="69"/>
        <v>0</v>
      </c>
      <c r="AC194" s="183">
        <f t="shared" si="69"/>
        <v>0</v>
      </c>
      <c r="AD194" s="183">
        <f t="shared" si="69"/>
        <v>0</v>
      </c>
      <c r="AE194" s="183">
        <f t="shared" si="69"/>
        <v>0</v>
      </c>
      <c r="AF194" s="196">
        <f t="shared" si="69"/>
        <v>0</v>
      </c>
      <c r="AG194" s="195">
        <v>8.5</v>
      </c>
      <c r="AH194" s="45"/>
      <c r="AI194" s="46"/>
      <c r="AK194" s="47"/>
    </row>
    <row r="195" spans="1:37" x14ac:dyDescent="0.25">
      <c r="A195" s="115" t="s">
        <v>257</v>
      </c>
      <c r="B195" s="183">
        <v>0</v>
      </c>
      <c r="C195" s="183">
        <f t="shared" si="68"/>
        <v>0</v>
      </c>
      <c r="D195" s="183">
        <f t="shared" si="68"/>
        <v>0</v>
      </c>
      <c r="E195" s="183">
        <f t="shared" si="68"/>
        <v>0</v>
      </c>
      <c r="F195" s="183">
        <f t="shared" si="68"/>
        <v>0</v>
      </c>
      <c r="G195" s="183">
        <f t="shared" si="68"/>
        <v>0</v>
      </c>
      <c r="H195" s="183">
        <f t="shared" si="68"/>
        <v>0</v>
      </c>
      <c r="I195" s="183">
        <f t="shared" si="68"/>
        <v>0</v>
      </c>
      <c r="J195" s="183">
        <f t="shared" si="68"/>
        <v>0</v>
      </c>
      <c r="K195" s="183">
        <f t="shared" si="68"/>
        <v>0</v>
      </c>
      <c r="L195" s="183">
        <f t="shared" si="68"/>
        <v>0</v>
      </c>
      <c r="M195" s="183">
        <f t="shared" si="68"/>
        <v>0</v>
      </c>
      <c r="N195" s="183">
        <f t="shared" si="68"/>
        <v>0</v>
      </c>
      <c r="O195" s="183">
        <f t="shared" si="68"/>
        <v>0</v>
      </c>
      <c r="P195" s="183">
        <f t="shared" si="68"/>
        <v>0</v>
      </c>
      <c r="Q195" s="183">
        <f t="shared" si="68"/>
        <v>0</v>
      </c>
      <c r="R195" s="183">
        <f t="shared" ref="R195:AF236" si="70">Q195</f>
        <v>0</v>
      </c>
      <c r="S195" s="183">
        <f t="shared" si="70"/>
        <v>0</v>
      </c>
      <c r="T195" s="183">
        <f t="shared" si="70"/>
        <v>0</v>
      </c>
      <c r="U195" s="183">
        <f t="shared" si="70"/>
        <v>0</v>
      </c>
      <c r="V195" s="183">
        <f t="shared" si="70"/>
        <v>0</v>
      </c>
      <c r="W195" s="183">
        <f t="shared" si="70"/>
        <v>0</v>
      </c>
      <c r="X195" s="183">
        <f t="shared" si="70"/>
        <v>0</v>
      </c>
      <c r="Y195" s="183">
        <f t="shared" si="70"/>
        <v>0</v>
      </c>
      <c r="Z195" s="183">
        <f t="shared" si="70"/>
        <v>0</v>
      </c>
      <c r="AA195" s="183">
        <f t="shared" si="70"/>
        <v>0</v>
      </c>
      <c r="AB195" s="183">
        <f t="shared" si="69"/>
        <v>0</v>
      </c>
      <c r="AC195" s="183">
        <f t="shared" si="69"/>
        <v>0</v>
      </c>
      <c r="AD195" s="183">
        <f t="shared" si="70"/>
        <v>0</v>
      </c>
      <c r="AE195" s="183">
        <f t="shared" si="70"/>
        <v>0</v>
      </c>
      <c r="AF195" s="196">
        <f t="shared" si="70"/>
        <v>0</v>
      </c>
      <c r="AG195" s="195">
        <v>8.4</v>
      </c>
      <c r="AH195" s="45"/>
      <c r="AI195" s="46"/>
      <c r="AK195" s="47"/>
    </row>
    <row r="196" spans="1:37" x14ac:dyDescent="0.25">
      <c r="A196" s="115" t="s">
        <v>258</v>
      </c>
      <c r="B196" s="183">
        <v>0</v>
      </c>
      <c r="C196" s="183">
        <f t="shared" ref="C196:R237" si="71">B196</f>
        <v>0</v>
      </c>
      <c r="D196" s="183">
        <f t="shared" si="71"/>
        <v>0</v>
      </c>
      <c r="E196" s="183">
        <f t="shared" si="71"/>
        <v>0</v>
      </c>
      <c r="F196" s="183">
        <f t="shared" si="71"/>
        <v>0</v>
      </c>
      <c r="G196" s="183">
        <f t="shared" si="71"/>
        <v>0</v>
      </c>
      <c r="H196" s="183">
        <f t="shared" si="71"/>
        <v>0</v>
      </c>
      <c r="I196" s="183">
        <f t="shared" si="71"/>
        <v>0</v>
      </c>
      <c r="J196" s="183">
        <f t="shared" si="71"/>
        <v>0</v>
      </c>
      <c r="K196" s="183">
        <f t="shared" si="71"/>
        <v>0</v>
      </c>
      <c r="L196" s="183">
        <f t="shared" si="71"/>
        <v>0</v>
      </c>
      <c r="M196" s="183">
        <f t="shared" si="71"/>
        <v>0</v>
      </c>
      <c r="N196" s="183">
        <f t="shared" si="71"/>
        <v>0</v>
      </c>
      <c r="O196" s="183">
        <f t="shared" si="71"/>
        <v>0</v>
      </c>
      <c r="P196" s="183">
        <f t="shared" si="71"/>
        <v>0</v>
      </c>
      <c r="Q196" s="183">
        <f t="shared" si="71"/>
        <v>0</v>
      </c>
      <c r="R196" s="183">
        <f t="shared" si="71"/>
        <v>0</v>
      </c>
      <c r="S196" s="183">
        <f t="shared" si="70"/>
        <v>0</v>
      </c>
      <c r="T196" s="183">
        <f t="shared" si="70"/>
        <v>0</v>
      </c>
      <c r="U196" s="183">
        <f t="shared" si="70"/>
        <v>0</v>
      </c>
      <c r="V196" s="183">
        <f t="shared" si="70"/>
        <v>0</v>
      </c>
      <c r="W196" s="183">
        <f t="shared" si="70"/>
        <v>0</v>
      </c>
      <c r="X196" s="183">
        <f t="shared" si="70"/>
        <v>0</v>
      </c>
      <c r="Y196" s="183">
        <f t="shared" si="70"/>
        <v>0</v>
      </c>
      <c r="Z196" s="183">
        <f t="shared" si="70"/>
        <v>0</v>
      </c>
      <c r="AA196" s="183">
        <f t="shared" si="70"/>
        <v>0</v>
      </c>
      <c r="AB196" s="183">
        <f t="shared" si="70"/>
        <v>0</v>
      </c>
      <c r="AC196" s="183">
        <f t="shared" si="70"/>
        <v>0</v>
      </c>
      <c r="AD196" s="183">
        <f t="shared" si="70"/>
        <v>0</v>
      </c>
      <c r="AE196" s="183">
        <f t="shared" si="70"/>
        <v>0</v>
      </c>
      <c r="AF196" s="196">
        <f t="shared" si="70"/>
        <v>0</v>
      </c>
      <c r="AG196" s="207">
        <v>8</v>
      </c>
      <c r="AH196" s="45"/>
      <c r="AI196" s="46"/>
      <c r="AK196" s="47"/>
    </row>
    <row r="197" spans="1:37" x14ac:dyDescent="0.25">
      <c r="A197" s="69" t="s">
        <v>259</v>
      </c>
      <c r="B197" s="183">
        <v>0</v>
      </c>
      <c r="C197" s="183">
        <f t="shared" si="71"/>
        <v>0</v>
      </c>
      <c r="D197" s="183">
        <f t="shared" si="71"/>
        <v>0</v>
      </c>
      <c r="E197" s="183">
        <f t="shared" si="71"/>
        <v>0</v>
      </c>
      <c r="F197" s="183">
        <f t="shared" si="71"/>
        <v>0</v>
      </c>
      <c r="G197" s="183">
        <f t="shared" si="71"/>
        <v>0</v>
      </c>
      <c r="H197" s="183">
        <f t="shared" si="71"/>
        <v>0</v>
      </c>
      <c r="I197" s="183">
        <f t="shared" si="71"/>
        <v>0</v>
      </c>
      <c r="J197" s="183">
        <f t="shared" si="71"/>
        <v>0</v>
      </c>
      <c r="K197" s="183">
        <f t="shared" si="71"/>
        <v>0</v>
      </c>
      <c r="L197" s="183">
        <f t="shared" si="71"/>
        <v>0</v>
      </c>
      <c r="M197" s="183">
        <f t="shared" si="71"/>
        <v>0</v>
      </c>
      <c r="N197" s="183">
        <f t="shared" si="71"/>
        <v>0</v>
      </c>
      <c r="O197" s="183">
        <f t="shared" si="71"/>
        <v>0</v>
      </c>
      <c r="P197" s="183">
        <f t="shared" si="71"/>
        <v>0</v>
      </c>
      <c r="Q197" s="183">
        <f t="shared" si="71"/>
        <v>0</v>
      </c>
      <c r="R197" s="183">
        <f t="shared" si="71"/>
        <v>0</v>
      </c>
      <c r="S197" s="183">
        <f t="shared" si="70"/>
        <v>0</v>
      </c>
      <c r="T197" s="183">
        <f t="shared" si="70"/>
        <v>0</v>
      </c>
      <c r="U197" s="183">
        <f t="shared" si="70"/>
        <v>0</v>
      </c>
      <c r="V197" s="183">
        <f t="shared" si="70"/>
        <v>0</v>
      </c>
      <c r="W197" s="183">
        <f t="shared" si="70"/>
        <v>0</v>
      </c>
      <c r="X197" s="183">
        <f t="shared" si="70"/>
        <v>0</v>
      </c>
      <c r="Y197" s="183">
        <f t="shared" si="70"/>
        <v>0</v>
      </c>
      <c r="Z197" s="183">
        <f t="shared" si="70"/>
        <v>0</v>
      </c>
      <c r="AA197" s="183">
        <f t="shared" si="70"/>
        <v>0</v>
      </c>
      <c r="AB197" s="183">
        <f t="shared" si="70"/>
        <v>0</v>
      </c>
      <c r="AC197" s="183">
        <f t="shared" si="70"/>
        <v>0</v>
      </c>
      <c r="AD197" s="183">
        <f t="shared" si="70"/>
        <v>0</v>
      </c>
      <c r="AE197" s="183">
        <f t="shared" si="70"/>
        <v>0</v>
      </c>
      <c r="AF197" s="196">
        <f t="shared" si="70"/>
        <v>0</v>
      </c>
      <c r="AG197" s="208">
        <v>8</v>
      </c>
      <c r="AH197" s="45"/>
      <c r="AI197" s="46"/>
      <c r="AK197" s="47"/>
    </row>
    <row r="198" spans="1:37" x14ac:dyDescent="0.25">
      <c r="A198" s="69" t="s">
        <v>260</v>
      </c>
      <c r="B198" s="183">
        <v>0</v>
      </c>
      <c r="C198" s="183">
        <f t="shared" si="71"/>
        <v>0</v>
      </c>
      <c r="D198" s="183">
        <f t="shared" si="71"/>
        <v>0</v>
      </c>
      <c r="E198" s="183">
        <f t="shared" si="71"/>
        <v>0</v>
      </c>
      <c r="F198" s="183">
        <f t="shared" si="71"/>
        <v>0</v>
      </c>
      <c r="G198" s="183">
        <f t="shared" si="71"/>
        <v>0</v>
      </c>
      <c r="H198" s="183">
        <f t="shared" si="71"/>
        <v>0</v>
      </c>
      <c r="I198" s="183">
        <f t="shared" si="71"/>
        <v>0</v>
      </c>
      <c r="J198" s="183">
        <f t="shared" si="71"/>
        <v>0</v>
      </c>
      <c r="K198" s="183">
        <f t="shared" si="71"/>
        <v>0</v>
      </c>
      <c r="L198" s="183">
        <f t="shared" si="71"/>
        <v>0</v>
      </c>
      <c r="M198" s="183">
        <f t="shared" si="71"/>
        <v>0</v>
      </c>
      <c r="N198" s="183">
        <f t="shared" si="71"/>
        <v>0</v>
      </c>
      <c r="O198" s="183">
        <f t="shared" si="71"/>
        <v>0</v>
      </c>
      <c r="P198" s="183">
        <f t="shared" si="71"/>
        <v>0</v>
      </c>
      <c r="Q198" s="183">
        <f t="shared" si="71"/>
        <v>0</v>
      </c>
      <c r="R198" s="183">
        <f t="shared" si="71"/>
        <v>0</v>
      </c>
      <c r="S198" s="183">
        <f t="shared" si="70"/>
        <v>0</v>
      </c>
      <c r="T198" s="183">
        <f t="shared" si="70"/>
        <v>0</v>
      </c>
      <c r="U198" s="183">
        <f t="shared" si="70"/>
        <v>0</v>
      </c>
      <c r="V198" s="183">
        <f t="shared" si="70"/>
        <v>0</v>
      </c>
      <c r="W198" s="183">
        <f t="shared" si="70"/>
        <v>0</v>
      </c>
      <c r="X198" s="183">
        <f t="shared" si="70"/>
        <v>0</v>
      </c>
      <c r="Y198" s="183">
        <f t="shared" si="70"/>
        <v>0</v>
      </c>
      <c r="Z198" s="183">
        <f t="shared" si="70"/>
        <v>0</v>
      </c>
      <c r="AA198" s="183">
        <f t="shared" si="70"/>
        <v>0</v>
      </c>
      <c r="AB198" s="183">
        <f t="shared" si="70"/>
        <v>0</v>
      </c>
      <c r="AC198" s="183">
        <f t="shared" si="70"/>
        <v>0</v>
      </c>
      <c r="AD198" s="183">
        <f t="shared" si="70"/>
        <v>0</v>
      </c>
      <c r="AE198" s="183">
        <f t="shared" si="70"/>
        <v>0</v>
      </c>
      <c r="AF198" s="196">
        <f t="shared" si="70"/>
        <v>0</v>
      </c>
      <c r="AG198" s="208">
        <v>8</v>
      </c>
      <c r="AH198" s="45"/>
      <c r="AI198" s="46"/>
      <c r="AK198" s="47"/>
    </row>
    <row r="199" spans="1:37" x14ac:dyDescent="0.25">
      <c r="A199" s="69" t="s">
        <v>261</v>
      </c>
      <c r="B199" s="183">
        <v>0</v>
      </c>
      <c r="C199" s="183">
        <f t="shared" si="71"/>
        <v>0</v>
      </c>
      <c r="D199" s="183">
        <f t="shared" si="71"/>
        <v>0</v>
      </c>
      <c r="E199" s="183">
        <f t="shared" si="71"/>
        <v>0</v>
      </c>
      <c r="F199" s="183">
        <f t="shared" si="71"/>
        <v>0</v>
      </c>
      <c r="G199" s="183">
        <f t="shared" si="71"/>
        <v>0</v>
      </c>
      <c r="H199" s="183">
        <f t="shared" si="71"/>
        <v>0</v>
      </c>
      <c r="I199" s="183">
        <f t="shared" si="71"/>
        <v>0</v>
      </c>
      <c r="J199" s="183">
        <f t="shared" si="71"/>
        <v>0</v>
      </c>
      <c r="K199" s="183">
        <f t="shared" si="71"/>
        <v>0</v>
      </c>
      <c r="L199" s="183">
        <f t="shared" si="71"/>
        <v>0</v>
      </c>
      <c r="M199" s="183">
        <f t="shared" si="71"/>
        <v>0</v>
      </c>
      <c r="N199" s="183">
        <f t="shared" si="71"/>
        <v>0</v>
      </c>
      <c r="O199" s="183">
        <f t="shared" si="71"/>
        <v>0</v>
      </c>
      <c r="P199" s="183">
        <f t="shared" si="71"/>
        <v>0</v>
      </c>
      <c r="Q199" s="183">
        <f t="shared" si="71"/>
        <v>0</v>
      </c>
      <c r="R199" s="183">
        <f t="shared" si="71"/>
        <v>0</v>
      </c>
      <c r="S199" s="183">
        <f t="shared" si="70"/>
        <v>0</v>
      </c>
      <c r="T199" s="183">
        <f t="shared" si="70"/>
        <v>0</v>
      </c>
      <c r="U199" s="183">
        <f t="shared" si="70"/>
        <v>0</v>
      </c>
      <c r="V199" s="183">
        <f t="shared" si="70"/>
        <v>0</v>
      </c>
      <c r="W199" s="183">
        <f t="shared" si="70"/>
        <v>0</v>
      </c>
      <c r="X199" s="183">
        <f t="shared" si="70"/>
        <v>0</v>
      </c>
      <c r="Y199" s="183">
        <f t="shared" si="70"/>
        <v>0</v>
      </c>
      <c r="Z199" s="183">
        <f t="shared" si="70"/>
        <v>0</v>
      </c>
      <c r="AA199" s="183">
        <f t="shared" si="70"/>
        <v>0</v>
      </c>
      <c r="AB199" s="183">
        <f t="shared" si="70"/>
        <v>0</v>
      </c>
      <c r="AC199" s="183">
        <f t="shared" si="70"/>
        <v>0</v>
      </c>
      <c r="AD199" s="183">
        <f t="shared" si="70"/>
        <v>0</v>
      </c>
      <c r="AE199" s="183">
        <f t="shared" si="70"/>
        <v>0</v>
      </c>
      <c r="AF199" s="196">
        <f t="shared" si="70"/>
        <v>0</v>
      </c>
      <c r="AG199" s="208">
        <v>7.8</v>
      </c>
      <c r="AH199" s="45"/>
      <c r="AI199" s="46"/>
      <c r="AK199" s="47"/>
    </row>
    <row r="200" spans="1:37" x14ac:dyDescent="0.25">
      <c r="A200" s="69" t="s">
        <v>262</v>
      </c>
      <c r="B200" s="183">
        <v>0</v>
      </c>
      <c r="C200" s="183">
        <f t="shared" ref="C200:R215" si="72">B200</f>
        <v>0</v>
      </c>
      <c r="D200" s="183">
        <f t="shared" si="72"/>
        <v>0</v>
      </c>
      <c r="E200" s="183">
        <f t="shared" si="72"/>
        <v>0</v>
      </c>
      <c r="F200" s="183">
        <f t="shared" si="72"/>
        <v>0</v>
      </c>
      <c r="G200" s="183">
        <f t="shared" si="72"/>
        <v>0</v>
      </c>
      <c r="H200" s="183">
        <f t="shared" si="72"/>
        <v>0</v>
      </c>
      <c r="I200" s="183">
        <f t="shared" si="72"/>
        <v>0</v>
      </c>
      <c r="J200" s="183">
        <f t="shared" si="72"/>
        <v>0</v>
      </c>
      <c r="K200" s="183">
        <f t="shared" si="72"/>
        <v>0</v>
      </c>
      <c r="L200" s="183">
        <f t="shared" si="72"/>
        <v>0</v>
      </c>
      <c r="M200" s="183">
        <f t="shared" si="72"/>
        <v>0</v>
      </c>
      <c r="N200" s="183">
        <f t="shared" si="72"/>
        <v>0</v>
      </c>
      <c r="O200" s="183">
        <f t="shared" si="72"/>
        <v>0</v>
      </c>
      <c r="P200" s="183">
        <f t="shared" si="72"/>
        <v>0</v>
      </c>
      <c r="Q200" s="183">
        <f t="shared" si="72"/>
        <v>0</v>
      </c>
      <c r="R200" s="183">
        <f t="shared" si="72"/>
        <v>0</v>
      </c>
      <c r="S200" s="183">
        <f t="shared" ref="S200:S225" si="73">R200</f>
        <v>0</v>
      </c>
      <c r="T200" s="183">
        <f t="shared" ref="T200:T225" si="74">S200</f>
        <v>0</v>
      </c>
      <c r="U200" s="183">
        <f t="shared" ref="U200:U225" si="75">T200</f>
        <v>0</v>
      </c>
      <c r="V200" s="183">
        <f t="shared" ref="V200:V225" si="76">U200</f>
        <v>0</v>
      </c>
      <c r="W200" s="183">
        <f t="shared" ref="W200:W225" si="77">V200</f>
        <v>0</v>
      </c>
      <c r="X200" s="183">
        <f t="shared" ref="X200:X225" si="78">W200</f>
        <v>0</v>
      </c>
      <c r="Y200" s="183">
        <f t="shared" ref="Y200:Y225" si="79">X200</f>
        <v>0</v>
      </c>
      <c r="Z200" s="183">
        <f t="shared" ref="Z200:Z225" si="80">Y200</f>
        <v>0</v>
      </c>
      <c r="AA200" s="183">
        <f t="shared" ref="AA200:AA225" si="81">Z200</f>
        <v>0</v>
      </c>
      <c r="AB200" s="183">
        <f t="shared" ref="AB200:AB225" si="82">AA200</f>
        <v>0</v>
      </c>
      <c r="AC200" s="183">
        <f t="shared" ref="AC200:AC225" si="83">AB200</f>
        <v>0</v>
      </c>
      <c r="AD200" s="183">
        <f t="shared" ref="AD200:AD225" si="84">AC200</f>
        <v>0</v>
      </c>
      <c r="AE200" s="183">
        <f t="shared" ref="AE200:AE225" si="85">AD200</f>
        <v>0</v>
      </c>
      <c r="AF200" s="196">
        <f t="shared" ref="AF200:AF225" si="86">AE200</f>
        <v>0</v>
      </c>
      <c r="AG200" s="208">
        <v>7.6</v>
      </c>
      <c r="AH200" s="45"/>
      <c r="AI200" s="46"/>
      <c r="AK200" s="47"/>
    </row>
    <row r="201" spans="1:37" x14ac:dyDescent="0.25">
      <c r="A201" s="69" t="s">
        <v>263</v>
      </c>
      <c r="B201" s="183">
        <v>0</v>
      </c>
      <c r="C201" s="183">
        <f t="shared" si="72"/>
        <v>0</v>
      </c>
      <c r="D201" s="183">
        <f t="shared" si="72"/>
        <v>0</v>
      </c>
      <c r="E201" s="183">
        <f t="shared" si="72"/>
        <v>0</v>
      </c>
      <c r="F201" s="183">
        <f t="shared" si="72"/>
        <v>0</v>
      </c>
      <c r="G201" s="183">
        <f t="shared" si="72"/>
        <v>0</v>
      </c>
      <c r="H201" s="183">
        <f t="shared" si="72"/>
        <v>0</v>
      </c>
      <c r="I201" s="183">
        <f t="shared" si="72"/>
        <v>0</v>
      </c>
      <c r="J201" s="183">
        <f t="shared" si="72"/>
        <v>0</v>
      </c>
      <c r="K201" s="183">
        <f t="shared" si="72"/>
        <v>0</v>
      </c>
      <c r="L201" s="183">
        <f t="shared" si="72"/>
        <v>0</v>
      </c>
      <c r="M201" s="183">
        <f t="shared" si="72"/>
        <v>0</v>
      </c>
      <c r="N201" s="183">
        <f t="shared" si="72"/>
        <v>0</v>
      </c>
      <c r="O201" s="183">
        <f t="shared" si="72"/>
        <v>0</v>
      </c>
      <c r="P201" s="183">
        <f t="shared" si="72"/>
        <v>0</v>
      </c>
      <c r="Q201" s="183">
        <f t="shared" si="72"/>
        <v>0</v>
      </c>
      <c r="R201" s="183">
        <f t="shared" si="72"/>
        <v>0</v>
      </c>
      <c r="S201" s="183">
        <f t="shared" si="73"/>
        <v>0</v>
      </c>
      <c r="T201" s="183">
        <f t="shared" si="74"/>
        <v>0</v>
      </c>
      <c r="U201" s="183">
        <f t="shared" si="75"/>
        <v>0</v>
      </c>
      <c r="V201" s="183">
        <f t="shared" si="76"/>
        <v>0</v>
      </c>
      <c r="W201" s="183">
        <f t="shared" si="77"/>
        <v>0</v>
      </c>
      <c r="X201" s="183">
        <f t="shared" si="78"/>
        <v>0</v>
      </c>
      <c r="Y201" s="183">
        <f t="shared" si="79"/>
        <v>0</v>
      </c>
      <c r="Z201" s="183">
        <f t="shared" si="80"/>
        <v>0</v>
      </c>
      <c r="AA201" s="183">
        <f t="shared" si="81"/>
        <v>0</v>
      </c>
      <c r="AB201" s="183">
        <f t="shared" si="82"/>
        <v>0</v>
      </c>
      <c r="AC201" s="183">
        <f t="shared" si="83"/>
        <v>0</v>
      </c>
      <c r="AD201" s="183">
        <f t="shared" si="84"/>
        <v>0</v>
      </c>
      <c r="AE201" s="183">
        <f t="shared" si="85"/>
        <v>0</v>
      </c>
      <c r="AF201" s="196">
        <f t="shared" si="86"/>
        <v>0</v>
      </c>
      <c r="AG201" s="208">
        <v>7.5</v>
      </c>
      <c r="AH201" s="45"/>
      <c r="AI201" s="46"/>
      <c r="AK201" s="47"/>
    </row>
    <row r="202" spans="1:37" x14ac:dyDescent="0.25">
      <c r="A202" s="69" t="s">
        <v>264</v>
      </c>
      <c r="B202" s="183">
        <v>0</v>
      </c>
      <c r="C202" s="183">
        <f t="shared" si="72"/>
        <v>0</v>
      </c>
      <c r="D202" s="183">
        <f t="shared" si="72"/>
        <v>0</v>
      </c>
      <c r="E202" s="183">
        <f t="shared" si="72"/>
        <v>0</v>
      </c>
      <c r="F202" s="183">
        <f t="shared" si="72"/>
        <v>0</v>
      </c>
      <c r="G202" s="183">
        <f t="shared" si="72"/>
        <v>0</v>
      </c>
      <c r="H202" s="183">
        <f t="shared" si="72"/>
        <v>0</v>
      </c>
      <c r="I202" s="183">
        <f t="shared" si="72"/>
        <v>0</v>
      </c>
      <c r="J202" s="183">
        <f t="shared" si="72"/>
        <v>0</v>
      </c>
      <c r="K202" s="183">
        <f t="shared" si="72"/>
        <v>0</v>
      </c>
      <c r="L202" s="183">
        <f t="shared" si="72"/>
        <v>0</v>
      </c>
      <c r="M202" s="183">
        <f t="shared" si="72"/>
        <v>0</v>
      </c>
      <c r="N202" s="183">
        <f t="shared" si="72"/>
        <v>0</v>
      </c>
      <c r="O202" s="183">
        <f t="shared" si="72"/>
        <v>0</v>
      </c>
      <c r="P202" s="183">
        <f t="shared" si="72"/>
        <v>0</v>
      </c>
      <c r="Q202" s="183">
        <f t="shared" si="72"/>
        <v>0</v>
      </c>
      <c r="R202" s="183">
        <f t="shared" si="72"/>
        <v>0</v>
      </c>
      <c r="S202" s="183">
        <f t="shared" si="73"/>
        <v>0</v>
      </c>
      <c r="T202" s="183">
        <f t="shared" si="74"/>
        <v>0</v>
      </c>
      <c r="U202" s="183">
        <f t="shared" si="75"/>
        <v>0</v>
      </c>
      <c r="V202" s="183">
        <f t="shared" si="76"/>
        <v>0</v>
      </c>
      <c r="W202" s="183">
        <f t="shared" si="77"/>
        <v>0</v>
      </c>
      <c r="X202" s="183">
        <f t="shared" si="78"/>
        <v>0</v>
      </c>
      <c r="Y202" s="183">
        <f t="shared" si="79"/>
        <v>0</v>
      </c>
      <c r="Z202" s="183">
        <f t="shared" si="80"/>
        <v>0</v>
      </c>
      <c r="AA202" s="183">
        <f t="shared" si="81"/>
        <v>0</v>
      </c>
      <c r="AB202" s="183">
        <f t="shared" si="82"/>
        <v>0</v>
      </c>
      <c r="AC202" s="183">
        <f t="shared" si="83"/>
        <v>0</v>
      </c>
      <c r="AD202" s="183">
        <f t="shared" si="84"/>
        <v>0</v>
      </c>
      <c r="AE202" s="183">
        <f t="shared" si="85"/>
        <v>0</v>
      </c>
      <c r="AF202" s="196">
        <f t="shared" si="86"/>
        <v>0</v>
      </c>
      <c r="AG202" s="208">
        <v>7.5</v>
      </c>
      <c r="AH202" s="45"/>
      <c r="AI202" s="46"/>
      <c r="AK202" s="47"/>
    </row>
    <row r="203" spans="1:37" x14ac:dyDescent="0.25">
      <c r="A203" s="69" t="s">
        <v>265</v>
      </c>
      <c r="B203" s="183">
        <v>0</v>
      </c>
      <c r="C203" s="183">
        <f t="shared" si="72"/>
        <v>0</v>
      </c>
      <c r="D203" s="183">
        <f t="shared" si="72"/>
        <v>0</v>
      </c>
      <c r="E203" s="183">
        <f t="shared" si="72"/>
        <v>0</v>
      </c>
      <c r="F203" s="183">
        <f t="shared" si="72"/>
        <v>0</v>
      </c>
      <c r="G203" s="183">
        <f t="shared" si="72"/>
        <v>0</v>
      </c>
      <c r="H203" s="183">
        <f t="shared" si="72"/>
        <v>0</v>
      </c>
      <c r="I203" s="183">
        <f t="shared" si="72"/>
        <v>0</v>
      </c>
      <c r="J203" s="183">
        <f t="shared" si="72"/>
        <v>0</v>
      </c>
      <c r="K203" s="183">
        <f t="shared" si="72"/>
        <v>0</v>
      </c>
      <c r="L203" s="183">
        <f t="shared" si="72"/>
        <v>0</v>
      </c>
      <c r="M203" s="183">
        <f t="shared" si="72"/>
        <v>0</v>
      </c>
      <c r="N203" s="183">
        <f t="shared" si="72"/>
        <v>0</v>
      </c>
      <c r="O203" s="183">
        <f t="shared" si="72"/>
        <v>0</v>
      </c>
      <c r="P203" s="183">
        <f t="shared" si="72"/>
        <v>0</v>
      </c>
      <c r="Q203" s="183">
        <f t="shared" si="72"/>
        <v>0</v>
      </c>
      <c r="R203" s="183">
        <f t="shared" si="72"/>
        <v>0</v>
      </c>
      <c r="S203" s="183">
        <f t="shared" si="73"/>
        <v>0</v>
      </c>
      <c r="T203" s="183">
        <f t="shared" si="74"/>
        <v>0</v>
      </c>
      <c r="U203" s="183">
        <f t="shared" si="75"/>
        <v>0</v>
      </c>
      <c r="V203" s="183">
        <f t="shared" si="76"/>
        <v>0</v>
      </c>
      <c r="W203" s="183">
        <f t="shared" si="77"/>
        <v>0</v>
      </c>
      <c r="X203" s="183">
        <f t="shared" si="78"/>
        <v>0</v>
      </c>
      <c r="Y203" s="183">
        <f t="shared" si="79"/>
        <v>0</v>
      </c>
      <c r="Z203" s="183">
        <f t="shared" si="80"/>
        <v>0</v>
      </c>
      <c r="AA203" s="183">
        <f t="shared" si="81"/>
        <v>0</v>
      </c>
      <c r="AB203" s="183">
        <f t="shared" si="82"/>
        <v>0</v>
      </c>
      <c r="AC203" s="183">
        <f t="shared" si="83"/>
        <v>0</v>
      </c>
      <c r="AD203" s="183">
        <f t="shared" si="84"/>
        <v>0</v>
      </c>
      <c r="AE203" s="183">
        <f t="shared" si="85"/>
        <v>0</v>
      </c>
      <c r="AF203" s="196">
        <f t="shared" si="86"/>
        <v>0</v>
      </c>
      <c r="AG203" s="208">
        <v>7.5</v>
      </c>
      <c r="AH203" s="45"/>
      <c r="AI203" s="46"/>
      <c r="AK203" s="47"/>
    </row>
    <row r="204" spans="1:37" x14ac:dyDescent="0.25">
      <c r="A204" s="69" t="s">
        <v>266</v>
      </c>
      <c r="B204" s="183">
        <v>0</v>
      </c>
      <c r="C204" s="183">
        <f t="shared" si="72"/>
        <v>0</v>
      </c>
      <c r="D204" s="183">
        <f t="shared" si="72"/>
        <v>0</v>
      </c>
      <c r="E204" s="183">
        <f t="shared" si="72"/>
        <v>0</v>
      </c>
      <c r="F204" s="183">
        <f t="shared" si="72"/>
        <v>0</v>
      </c>
      <c r="G204" s="183">
        <f t="shared" si="72"/>
        <v>0</v>
      </c>
      <c r="H204" s="183">
        <f t="shared" si="72"/>
        <v>0</v>
      </c>
      <c r="I204" s="183">
        <f t="shared" si="72"/>
        <v>0</v>
      </c>
      <c r="J204" s="183">
        <f t="shared" si="72"/>
        <v>0</v>
      </c>
      <c r="K204" s="183">
        <f t="shared" si="72"/>
        <v>0</v>
      </c>
      <c r="L204" s="183">
        <f t="shared" si="72"/>
        <v>0</v>
      </c>
      <c r="M204" s="183">
        <f t="shared" si="72"/>
        <v>0</v>
      </c>
      <c r="N204" s="183">
        <f t="shared" si="72"/>
        <v>0</v>
      </c>
      <c r="O204" s="183">
        <f t="shared" si="72"/>
        <v>0</v>
      </c>
      <c r="P204" s="183">
        <f t="shared" si="72"/>
        <v>0</v>
      </c>
      <c r="Q204" s="183">
        <f t="shared" si="72"/>
        <v>0</v>
      </c>
      <c r="R204" s="183">
        <f t="shared" si="72"/>
        <v>0</v>
      </c>
      <c r="S204" s="183">
        <f t="shared" si="73"/>
        <v>0</v>
      </c>
      <c r="T204" s="183">
        <f t="shared" si="74"/>
        <v>0</v>
      </c>
      <c r="U204" s="183">
        <f t="shared" si="75"/>
        <v>0</v>
      </c>
      <c r="V204" s="183">
        <f t="shared" si="76"/>
        <v>0</v>
      </c>
      <c r="W204" s="183">
        <f t="shared" si="77"/>
        <v>0</v>
      </c>
      <c r="X204" s="183">
        <f t="shared" si="78"/>
        <v>0</v>
      </c>
      <c r="Y204" s="183">
        <f t="shared" si="79"/>
        <v>0</v>
      </c>
      <c r="Z204" s="183">
        <f t="shared" si="80"/>
        <v>0</v>
      </c>
      <c r="AA204" s="183">
        <f t="shared" si="81"/>
        <v>0</v>
      </c>
      <c r="AB204" s="183">
        <f t="shared" si="82"/>
        <v>0</v>
      </c>
      <c r="AC204" s="183">
        <f t="shared" si="83"/>
        <v>0</v>
      </c>
      <c r="AD204" s="183">
        <f t="shared" si="84"/>
        <v>0</v>
      </c>
      <c r="AE204" s="183">
        <f t="shared" si="85"/>
        <v>0</v>
      </c>
      <c r="AF204" s="196">
        <f t="shared" si="86"/>
        <v>0</v>
      </c>
      <c r="AG204" s="208">
        <v>7.27</v>
      </c>
      <c r="AH204" s="45"/>
      <c r="AI204" s="46"/>
      <c r="AK204" s="47"/>
    </row>
    <row r="205" spans="1:37" x14ac:dyDescent="0.25">
      <c r="A205" s="69" t="s">
        <v>267</v>
      </c>
      <c r="B205" s="183">
        <v>0</v>
      </c>
      <c r="C205" s="183">
        <f t="shared" si="72"/>
        <v>0</v>
      </c>
      <c r="D205" s="183">
        <f t="shared" si="72"/>
        <v>0</v>
      </c>
      <c r="E205" s="183">
        <f t="shared" si="72"/>
        <v>0</v>
      </c>
      <c r="F205" s="183">
        <f t="shared" si="72"/>
        <v>0</v>
      </c>
      <c r="G205" s="183">
        <f t="shared" si="72"/>
        <v>0</v>
      </c>
      <c r="H205" s="183">
        <f t="shared" si="72"/>
        <v>0</v>
      </c>
      <c r="I205" s="183">
        <f t="shared" si="72"/>
        <v>0</v>
      </c>
      <c r="J205" s="183">
        <f t="shared" si="72"/>
        <v>0</v>
      </c>
      <c r="K205" s="183">
        <f t="shared" si="72"/>
        <v>0</v>
      </c>
      <c r="L205" s="183">
        <f t="shared" si="72"/>
        <v>0</v>
      </c>
      <c r="M205" s="183">
        <f t="shared" si="72"/>
        <v>0</v>
      </c>
      <c r="N205" s="183">
        <f t="shared" si="72"/>
        <v>0</v>
      </c>
      <c r="O205" s="183">
        <f t="shared" si="72"/>
        <v>0</v>
      </c>
      <c r="P205" s="183">
        <f t="shared" si="72"/>
        <v>0</v>
      </c>
      <c r="Q205" s="183">
        <f t="shared" si="72"/>
        <v>0</v>
      </c>
      <c r="R205" s="183">
        <f t="shared" si="72"/>
        <v>0</v>
      </c>
      <c r="S205" s="183">
        <f t="shared" si="73"/>
        <v>0</v>
      </c>
      <c r="T205" s="183">
        <f t="shared" si="74"/>
        <v>0</v>
      </c>
      <c r="U205" s="183">
        <f t="shared" si="75"/>
        <v>0</v>
      </c>
      <c r="V205" s="183">
        <f t="shared" si="76"/>
        <v>0</v>
      </c>
      <c r="W205" s="183">
        <f t="shared" si="77"/>
        <v>0</v>
      </c>
      <c r="X205" s="183">
        <f t="shared" si="78"/>
        <v>0</v>
      </c>
      <c r="Y205" s="183">
        <f t="shared" si="79"/>
        <v>0</v>
      </c>
      <c r="Z205" s="183">
        <f t="shared" si="80"/>
        <v>0</v>
      </c>
      <c r="AA205" s="183">
        <f t="shared" si="81"/>
        <v>0</v>
      </c>
      <c r="AB205" s="183">
        <f t="shared" si="82"/>
        <v>0</v>
      </c>
      <c r="AC205" s="183">
        <f t="shared" si="83"/>
        <v>0</v>
      </c>
      <c r="AD205" s="183">
        <f t="shared" si="84"/>
        <v>0</v>
      </c>
      <c r="AE205" s="183">
        <f t="shared" si="85"/>
        <v>0</v>
      </c>
      <c r="AF205" s="196">
        <f t="shared" si="86"/>
        <v>0</v>
      </c>
      <c r="AG205" s="208">
        <v>7</v>
      </c>
      <c r="AH205" s="45"/>
      <c r="AI205" s="46"/>
      <c r="AK205" s="47"/>
    </row>
    <row r="206" spans="1:37" x14ac:dyDescent="0.25">
      <c r="A206" s="69" t="s">
        <v>268</v>
      </c>
      <c r="B206" s="183">
        <v>0</v>
      </c>
      <c r="C206" s="183">
        <f t="shared" si="72"/>
        <v>0</v>
      </c>
      <c r="D206" s="183">
        <f t="shared" si="72"/>
        <v>0</v>
      </c>
      <c r="E206" s="183">
        <f t="shared" si="72"/>
        <v>0</v>
      </c>
      <c r="F206" s="183">
        <f t="shared" si="72"/>
        <v>0</v>
      </c>
      <c r="G206" s="183">
        <f t="shared" si="72"/>
        <v>0</v>
      </c>
      <c r="H206" s="183">
        <f t="shared" si="72"/>
        <v>0</v>
      </c>
      <c r="I206" s="183">
        <f t="shared" si="72"/>
        <v>0</v>
      </c>
      <c r="J206" s="183">
        <f t="shared" si="72"/>
        <v>0</v>
      </c>
      <c r="K206" s="183">
        <f t="shared" si="72"/>
        <v>0</v>
      </c>
      <c r="L206" s="183">
        <f t="shared" si="72"/>
        <v>0</v>
      </c>
      <c r="M206" s="183">
        <f t="shared" si="72"/>
        <v>0</v>
      </c>
      <c r="N206" s="183">
        <f t="shared" si="72"/>
        <v>0</v>
      </c>
      <c r="O206" s="183">
        <f t="shared" si="72"/>
        <v>0</v>
      </c>
      <c r="P206" s="183">
        <f t="shared" si="72"/>
        <v>0</v>
      </c>
      <c r="Q206" s="183">
        <f t="shared" si="72"/>
        <v>0</v>
      </c>
      <c r="R206" s="183">
        <f t="shared" si="72"/>
        <v>0</v>
      </c>
      <c r="S206" s="183">
        <f t="shared" si="73"/>
        <v>0</v>
      </c>
      <c r="T206" s="183">
        <f t="shared" si="74"/>
        <v>0</v>
      </c>
      <c r="U206" s="183">
        <f t="shared" si="75"/>
        <v>0</v>
      </c>
      <c r="V206" s="183">
        <f t="shared" si="76"/>
        <v>0</v>
      </c>
      <c r="W206" s="183">
        <f t="shared" si="77"/>
        <v>0</v>
      </c>
      <c r="X206" s="183">
        <f t="shared" si="78"/>
        <v>0</v>
      </c>
      <c r="Y206" s="183">
        <f t="shared" si="79"/>
        <v>0</v>
      </c>
      <c r="Z206" s="183">
        <f t="shared" si="80"/>
        <v>0</v>
      </c>
      <c r="AA206" s="183">
        <f t="shared" si="81"/>
        <v>0</v>
      </c>
      <c r="AB206" s="183">
        <f t="shared" si="82"/>
        <v>0</v>
      </c>
      <c r="AC206" s="183">
        <f t="shared" si="83"/>
        <v>0</v>
      </c>
      <c r="AD206" s="183">
        <f t="shared" si="84"/>
        <v>0</v>
      </c>
      <c r="AE206" s="183">
        <f t="shared" si="85"/>
        <v>0</v>
      </c>
      <c r="AF206" s="196">
        <f t="shared" si="86"/>
        <v>0</v>
      </c>
      <c r="AG206" s="208">
        <v>7</v>
      </c>
      <c r="AH206" s="45"/>
      <c r="AI206" s="46"/>
      <c r="AK206" s="47"/>
    </row>
    <row r="207" spans="1:37" x14ac:dyDescent="0.25">
      <c r="A207" s="69" t="s">
        <v>269</v>
      </c>
      <c r="B207" s="183">
        <v>0</v>
      </c>
      <c r="C207" s="183">
        <f t="shared" si="72"/>
        <v>0</v>
      </c>
      <c r="D207" s="183">
        <f t="shared" si="72"/>
        <v>0</v>
      </c>
      <c r="E207" s="183">
        <f t="shared" si="72"/>
        <v>0</v>
      </c>
      <c r="F207" s="183">
        <f t="shared" si="72"/>
        <v>0</v>
      </c>
      <c r="G207" s="183">
        <f t="shared" si="72"/>
        <v>0</v>
      </c>
      <c r="H207" s="183">
        <f t="shared" si="72"/>
        <v>0</v>
      </c>
      <c r="I207" s="183">
        <f t="shared" si="72"/>
        <v>0</v>
      </c>
      <c r="J207" s="183">
        <f t="shared" si="72"/>
        <v>0</v>
      </c>
      <c r="K207" s="183">
        <f t="shared" si="72"/>
        <v>0</v>
      </c>
      <c r="L207" s="183">
        <f t="shared" si="72"/>
        <v>0</v>
      </c>
      <c r="M207" s="183">
        <f t="shared" si="72"/>
        <v>0</v>
      </c>
      <c r="N207" s="183">
        <f t="shared" si="72"/>
        <v>0</v>
      </c>
      <c r="O207" s="183">
        <f t="shared" si="72"/>
        <v>0</v>
      </c>
      <c r="P207" s="183">
        <f t="shared" si="72"/>
        <v>0</v>
      </c>
      <c r="Q207" s="183">
        <f t="shared" si="72"/>
        <v>0</v>
      </c>
      <c r="R207" s="183">
        <f t="shared" si="72"/>
        <v>0</v>
      </c>
      <c r="S207" s="183">
        <f t="shared" si="73"/>
        <v>0</v>
      </c>
      <c r="T207" s="183">
        <f t="shared" si="74"/>
        <v>0</v>
      </c>
      <c r="U207" s="183">
        <f t="shared" si="75"/>
        <v>0</v>
      </c>
      <c r="V207" s="183">
        <f t="shared" si="76"/>
        <v>0</v>
      </c>
      <c r="W207" s="183">
        <f t="shared" si="77"/>
        <v>0</v>
      </c>
      <c r="X207" s="183">
        <f t="shared" si="78"/>
        <v>0</v>
      </c>
      <c r="Y207" s="183">
        <f t="shared" si="79"/>
        <v>0</v>
      </c>
      <c r="Z207" s="183">
        <f t="shared" si="80"/>
        <v>0</v>
      </c>
      <c r="AA207" s="183">
        <f t="shared" si="81"/>
        <v>0</v>
      </c>
      <c r="AB207" s="183">
        <f t="shared" si="82"/>
        <v>0</v>
      </c>
      <c r="AC207" s="183">
        <f t="shared" si="83"/>
        <v>0</v>
      </c>
      <c r="AD207" s="183">
        <f t="shared" si="84"/>
        <v>0</v>
      </c>
      <c r="AE207" s="183">
        <f t="shared" si="85"/>
        <v>0</v>
      </c>
      <c r="AF207" s="196">
        <f t="shared" si="86"/>
        <v>0</v>
      </c>
      <c r="AG207" s="208">
        <v>7</v>
      </c>
      <c r="AH207" s="45"/>
      <c r="AI207" s="46"/>
      <c r="AK207" s="47"/>
    </row>
    <row r="208" spans="1:37" x14ac:dyDescent="0.25">
      <c r="A208" s="69" t="s">
        <v>270</v>
      </c>
      <c r="B208" s="183">
        <v>0</v>
      </c>
      <c r="C208" s="183">
        <f t="shared" si="72"/>
        <v>0</v>
      </c>
      <c r="D208" s="183">
        <f t="shared" si="72"/>
        <v>0</v>
      </c>
      <c r="E208" s="183">
        <f t="shared" si="72"/>
        <v>0</v>
      </c>
      <c r="F208" s="183">
        <f t="shared" si="72"/>
        <v>0</v>
      </c>
      <c r="G208" s="183">
        <f t="shared" si="72"/>
        <v>0</v>
      </c>
      <c r="H208" s="183">
        <f t="shared" si="72"/>
        <v>0</v>
      </c>
      <c r="I208" s="183">
        <f t="shared" si="72"/>
        <v>0</v>
      </c>
      <c r="J208" s="183">
        <f t="shared" si="72"/>
        <v>0</v>
      </c>
      <c r="K208" s="183">
        <f t="shared" si="72"/>
        <v>0</v>
      </c>
      <c r="L208" s="183">
        <f t="shared" si="72"/>
        <v>0</v>
      </c>
      <c r="M208" s="183">
        <f t="shared" si="72"/>
        <v>0</v>
      </c>
      <c r="N208" s="183">
        <f t="shared" si="72"/>
        <v>0</v>
      </c>
      <c r="O208" s="183">
        <f t="shared" si="72"/>
        <v>0</v>
      </c>
      <c r="P208" s="183">
        <f t="shared" si="72"/>
        <v>0</v>
      </c>
      <c r="Q208" s="183">
        <f t="shared" si="72"/>
        <v>0</v>
      </c>
      <c r="R208" s="183">
        <f t="shared" si="72"/>
        <v>0</v>
      </c>
      <c r="S208" s="183">
        <f t="shared" si="73"/>
        <v>0</v>
      </c>
      <c r="T208" s="183">
        <f t="shared" si="74"/>
        <v>0</v>
      </c>
      <c r="U208" s="183">
        <f t="shared" si="75"/>
        <v>0</v>
      </c>
      <c r="V208" s="183">
        <f t="shared" si="76"/>
        <v>0</v>
      </c>
      <c r="W208" s="183">
        <f t="shared" si="77"/>
        <v>0</v>
      </c>
      <c r="X208" s="183">
        <f t="shared" si="78"/>
        <v>0</v>
      </c>
      <c r="Y208" s="183">
        <f t="shared" si="79"/>
        <v>0</v>
      </c>
      <c r="Z208" s="183">
        <f t="shared" si="80"/>
        <v>0</v>
      </c>
      <c r="AA208" s="183">
        <f t="shared" si="81"/>
        <v>0</v>
      </c>
      <c r="AB208" s="183">
        <f t="shared" si="82"/>
        <v>0</v>
      </c>
      <c r="AC208" s="183">
        <f t="shared" si="83"/>
        <v>0</v>
      </c>
      <c r="AD208" s="183">
        <f t="shared" si="84"/>
        <v>0</v>
      </c>
      <c r="AE208" s="183">
        <f t="shared" si="85"/>
        <v>0</v>
      </c>
      <c r="AF208" s="196">
        <f t="shared" si="86"/>
        <v>0</v>
      </c>
      <c r="AG208" s="208">
        <v>7</v>
      </c>
      <c r="AH208" s="45"/>
      <c r="AI208" s="46"/>
      <c r="AK208" s="47"/>
    </row>
    <row r="209" spans="1:37" x14ac:dyDescent="0.25">
      <c r="A209" s="69" t="s">
        <v>271</v>
      </c>
      <c r="B209" s="183">
        <v>0</v>
      </c>
      <c r="C209" s="183">
        <f t="shared" si="72"/>
        <v>0</v>
      </c>
      <c r="D209" s="183">
        <f t="shared" si="72"/>
        <v>0</v>
      </c>
      <c r="E209" s="183">
        <f t="shared" si="72"/>
        <v>0</v>
      </c>
      <c r="F209" s="183">
        <f t="shared" si="72"/>
        <v>0</v>
      </c>
      <c r="G209" s="183">
        <f t="shared" si="72"/>
        <v>0</v>
      </c>
      <c r="H209" s="183">
        <f t="shared" si="72"/>
        <v>0</v>
      </c>
      <c r="I209" s="183">
        <f t="shared" si="72"/>
        <v>0</v>
      </c>
      <c r="J209" s="183">
        <f t="shared" si="72"/>
        <v>0</v>
      </c>
      <c r="K209" s="183">
        <f t="shared" si="72"/>
        <v>0</v>
      </c>
      <c r="L209" s="183">
        <f t="shared" si="72"/>
        <v>0</v>
      </c>
      <c r="M209" s="183">
        <f t="shared" si="72"/>
        <v>0</v>
      </c>
      <c r="N209" s="183">
        <f t="shared" si="72"/>
        <v>0</v>
      </c>
      <c r="O209" s="183">
        <f t="shared" si="72"/>
        <v>0</v>
      </c>
      <c r="P209" s="183">
        <f t="shared" si="72"/>
        <v>0</v>
      </c>
      <c r="Q209" s="183">
        <f t="shared" si="72"/>
        <v>0</v>
      </c>
      <c r="R209" s="183">
        <f t="shared" si="72"/>
        <v>0</v>
      </c>
      <c r="S209" s="183">
        <f t="shared" si="73"/>
        <v>0</v>
      </c>
      <c r="T209" s="183">
        <f t="shared" si="74"/>
        <v>0</v>
      </c>
      <c r="U209" s="183">
        <f t="shared" si="75"/>
        <v>0</v>
      </c>
      <c r="V209" s="183">
        <f t="shared" si="76"/>
        <v>0</v>
      </c>
      <c r="W209" s="183">
        <f t="shared" si="77"/>
        <v>0</v>
      </c>
      <c r="X209" s="183">
        <f t="shared" si="78"/>
        <v>0</v>
      </c>
      <c r="Y209" s="183">
        <f t="shared" si="79"/>
        <v>0</v>
      </c>
      <c r="Z209" s="183">
        <f t="shared" si="80"/>
        <v>0</v>
      </c>
      <c r="AA209" s="183">
        <f t="shared" si="81"/>
        <v>0</v>
      </c>
      <c r="AB209" s="183">
        <f t="shared" si="82"/>
        <v>0</v>
      </c>
      <c r="AC209" s="183">
        <f t="shared" si="83"/>
        <v>0</v>
      </c>
      <c r="AD209" s="183">
        <f t="shared" si="84"/>
        <v>0</v>
      </c>
      <c r="AE209" s="183">
        <f t="shared" si="85"/>
        <v>0</v>
      </c>
      <c r="AF209" s="196">
        <f t="shared" si="86"/>
        <v>0</v>
      </c>
      <c r="AG209" s="208">
        <v>7</v>
      </c>
      <c r="AH209" s="45"/>
      <c r="AI209" s="46"/>
      <c r="AK209" s="47"/>
    </row>
    <row r="210" spans="1:37" x14ac:dyDescent="0.25">
      <c r="A210" s="69" t="s">
        <v>272</v>
      </c>
      <c r="B210" s="183">
        <v>0</v>
      </c>
      <c r="C210" s="183">
        <f t="shared" si="72"/>
        <v>0</v>
      </c>
      <c r="D210" s="183">
        <f t="shared" si="72"/>
        <v>0</v>
      </c>
      <c r="E210" s="183">
        <f t="shared" si="72"/>
        <v>0</v>
      </c>
      <c r="F210" s="183">
        <f t="shared" si="72"/>
        <v>0</v>
      </c>
      <c r="G210" s="183">
        <f t="shared" si="72"/>
        <v>0</v>
      </c>
      <c r="H210" s="183">
        <f t="shared" si="72"/>
        <v>0</v>
      </c>
      <c r="I210" s="183">
        <f t="shared" si="72"/>
        <v>0</v>
      </c>
      <c r="J210" s="183">
        <f t="shared" si="72"/>
        <v>0</v>
      </c>
      <c r="K210" s="183">
        <f t="shared" si="72"/>
        <v>0</v>
      </c>
      <c r="L210" s="183">
        <f t="shared" si="72"/>
        <v>0</v>
      </c>
      <c r="M210" s="183">
        <f t="shared" si="72"/>
        <v>0</v>
      </c>
      <c r="N210" s="183">
        <f t="shared" si="72"/>
        <v>0</v>
      </c>
      <c r="O210" s="183">
        <f t="shared" si="72"/>
        <v>0</v>
      </c>
      <c r="P210" s="183">
        <f t="shared" si="72"/>
        <v>0</v>
      </c>
      <c r="Q210" s="183">
        <f t="shared" si="72"/>
        <v>0</v>
      </c>
      <c r="R210" s="183">
        <f t="shared" si="72"/>
        <v>0</v>
      </c>
      <c r="S210" s="183">
        <f t="shared" si="73"/>
        <v>0</v>
      </c>
      <c r="T210" s="183">
        <f t="shared" si="74"/>
        <v>0</v>
      </c>
      <c r="U210" s="183">
        <f t="shared" si="75"/>
        <v>0</v>
      </c>
      <c r="V210" s="183">
        <f t="shared" si="76"/>
        <v>0</v>
      </c>
      <c r="W210" s="183">
        <f t="shared" si="77"/>
        <v>0</v>
      </c>
      <c r="X210" s="183">
        <f t="shared" si="78"/>
        <v>0</v>
      </c>
      <c r="Y210" s="183">
        <f t="shared" si="79"/>
        <v>0</v>
      </c>
      <c r="Z210" s="183">
        <f t="shared" si="80"/>
        <v>0</v>
      </c>
      <c r="AA210" s="183">
        <f t="shared" si="81"/>
        <v>0</v>
      </c>
      <c r="AB210" s="183">
        <f t="shared" si="82"/>
        <v>0</v>
      </c>
      <c r="AC210" s="183">
        <f t="shared" si="83"/>
        <v>0</v>
      </c>
      <c r="AD210" s="183">
        <f t="shared" si="84"/>
        <v>0</v>
      </c>
      <c r="AE210" s="183">
        <f t="shared" si="85"/>
        <v>0</v>
      </c>
      <c r="AF210" s="196">
        <f t="shared" si="86"/>
        <v>0</v>
      </c>
      <c r="AG210" s="208">
        <v>7</v>
      </c>
      <c r="AH210" s="45"/>
      <c r="AI210" s="46"/>
      <c r="AK210" s="47"/>
    </row>
    <row r="211" spans="1:37" x14ac:dyDescent="0.25">
      <c r="A211" s="69" t="s">
        <v>273</v>
      </c>
      <c r="B211" s="183">
        <v>0</v>
      </c>
      <c r="C211" s="183">
        <f t="shared" si="72"/>
        <v>0</v>
      </c>
      <c r="D211" s="183">
        <f t="shared" si="72"/>
        <v>0</v>
      </c>
      <c r="E211" s="183">
        <f t="shared" si="72"/>
        <v>0</v>
      </c>
      <c r="F211" s="183">
        <f t="shared" si="72"/>
        <v>0</v>
      </c>
      <c r="G211" s="183">
        <f t="shared" si="72"/>
        <v>0</v>
      </c>
      <c r="H211" s="183">
        <f t="shared" si="72"/>
        <v>0</v>
      </c>
      <c r="I211" s="183">
        <f t="shared" si="72"/>
        <v>0</v>
      </c>
      <c r="J211" s="183">
        <f t="shared" si="72"/>
        <v>0</v>
      </c>
      <c r="K211" s="183">
        <f t="shared" si="72"/>
        <v>0</v>
      </c>
      <c r="L211" s="183">
        <f t="shared" si="72"/>
        <v>0</v>
      </c>
      <c r="M211" s="183">
        <f t="shared" si="72"/>
        <v>0</v>
      </c>
      <c r="N211" s="183">
        <f t="shared" si="72"/>
        <v>0</v>
      </c>
      <c r="O211" s="183">
        <f t="shared" si="72"/>
        <v>0</v>
      </c>
      <c r="P211" s="183">
        <f t="shared" si="72"/>
        <v>0</v>
      </c>
      <c r="Q211" s="183">
        <f t="shared" si="72"/>
        <v>0</v>
      </c>
      <c r="R211" s="183">
        <f t="shared" si="72"/>
        <v>0</v>
      </c>
      <c r="S211" s="183">
        <f t="shared" si="73"/>
        <v>0</v>
      </c>
      <c r="T211" s="183">
        <f t="shared" si="74"/>
        <v>0</v>
      </c>
      <c r="U211" s="183">
        <f t="shared" si="75"/>
        <v>0</v>
      </c>
      <c r="V211" s="183">
        <f t="shared" si="76"/>
        <v>0</v>
      </c>
      <c r="W211" s="183">
        <f t="shared" si="77"/>
        <v>0</v>
      </c>
      <c r="X211" s="183">
        <f t="shared" si="78"/>
        <v>0</v>
      </c>
      <c r="Y211" s="183">
        <f t="shared" si="79"/>
        <v>0</v>
      </c>
      <c r="Z211" s="183">
        <f t="shared" si="80"/>
        <v>0</v>
      </c>
      <c r="AA211" s="183">
        <f t="shared" si="81"/>
        <v>0</v>
      </c>
      <c r="AB211" s="183">
        <f t="shared" si="82"/>
        <v>0</v>
      </c>
      <c r="AC211" s="183">
        <f t="shared" si="83"/>
        <v>0</v>
      </c>
      <c r="AD211" s="183">
        <f t="shared" si="84"/>
        <v>0</v>
      </c>
      <c r="AE211" s="183">
        <f t="shared" si="85"/>
        <v>0</v>
      </c>
      <c r="AF211" s="196">
        <f t="shared" si="86"/>
        <v>0</v>
      </c>
      <c r="AG211" s="208">
        <v>6.82</v>
      </c>
      <c r="AH211" s="45"/>
      <c r="AI211" s="46"/>
      <c r="AK211" s="47"/>
    </row>
    <row r="212" spans="1:37" x14ac:dyDescent="0.25">
      <c r="A212" s="69" t="s">
        <v>274</v>
      </c>
      <c r="B212" s="183">
        <v>0</v>
      </c>
      <c r="C212" s="183">
        <f t="shared" si="72"/>
        <v>0</v>
      </c>
      <c r="D212" s="183">
        <f t="shared" si="72"/>
        <v>0</v>
      </c>
      <c r="E212" s="183">
        <f t="shared" si="72"/>
        <v>0</v>
      </c>
      <c r="F212" s="183">
        <f t="shared" si="72"/>
        <v>0</v>
      </c>
      <c r="G212" s="183">
        <f t="shared" si="72"/>
        <v>0</v>
      </c>
      <c r="H212" s="183">
        <f t="shared" si="72"/>
        <v>0</v>
      </c>
      <c r="I212" s="183">
        <f t="shared" si="72"/>
        <v>0</v>
      </c>
      <c r="J212" s="183">
        <f t="shared" si="72"/>
        <v>0</v>
      </c>
      <c r="K212" s="183">
        <f t="shared" si="72"/>
        <v>0</v>
      </c>
      <c r="L212" s="183">
        <f t="shared" si="72"/>
        <v>0</v>
      </c>
      <c r="M212" s="183">
        <f t="shared" si="72"/>
        <v>0</v>
      </c>
      <c r="N212" s="183">
        <f t="shared" si="72"/>
        <v>0</v>
      </c>
      <c r="O212" s="183">
        <f t="shared" si="72"/>
        <v>0</v>
      </c>
      <c r="P212" s="183">
        <f t="shared" si="72"/>
        <v>0</v>
      </c>
      <c r="Q212" s="183">
        <f t="shared" si="72"/>
        <v>0</v>
      </c>
      <c r="R212" s="183">
        <f t="shared" si="72"/>
        <v>0</v>
      </c>
      <c r="S212" s="183">
        <f t="shared" si="73"/>
        <v>0</v>
      </c>
      <c r="T212" s="183">
        <f t="shared" si="74"/>
        <v>0</v>
      </c>
      <c r="U212" s="183">
        <f t="shared" si="75"/>
        <v>0</v>
      </c>
      <c r="V212" s="183">
        <f t="shared" si="76"/>
        <v>0</v>
      </c>
      <c r="W212" s="183">
        <f t="shared" si="77"/>
        <v>0</v>
      </c>
      <c r="X212" s="183">
        <f t="shared" si="78"/>
        <v>0</v>
      </c>
      <c r="Y212" s="183">
        <f t="shared" si="79"/>
        <v>0</v>
      </c>
      <c r="Z212" s="183">
        <f t="shared" si="80"/>
        <v>0</v>
      </c>
      <c r="AA212" s="183">
        <f t="shared" si="81"/>
        <v>0</v>
      </c>
      <c r="AB212" s="183">
        <f t="shared" si="82"/>
        <v>0</v>
      </c>
      <c r="AC212" s="183">
        <f t="shared" si="83"/>
        <v>0</v>
      </c>
      <c r="AD212" s="183">
        <f t="shared" si="84"/>
        <v>0</v>
      </c>
      <c r="AE212" s="183">
        <f t="shared" si="85"/>
        <v>0</v>
      </c>
      <c r="AF212" s="196">
        <f t="shared" si="86"/>
        <v>0</v>
      </c>
      <c r="AG212" s="208">
        <v>6.6</v>
      </c>
      <c r="AH212" s="45"/>
      <c r="AI212" s="46"/>
      <c r="AK212" s="47"/>
    </row>
    <row r="213" spans="1:37" x14ac:dyDescent="0.25">
      <c r="A213" s="69" t="s">
        <v>275</v>
      </c>
      <c r="B213" s="183">
        <v>0</v>
      </c>
      <c r="C213" s="183">
        <f t="shared" si="72"/>
        <v>0</v>
      </c>
      <c r="D213" s="183">
        <f t="shared" si="72"/>
        <v>0</v>
      </c>
      <c r="E213" s="183">
        <f t="shared" si="72"/>
        <v>0</v>
      </c>
      <c r="F213" s="183">
        <f t="shared" si="72"/>
        <v>0</v>
      </c>
      <c r="G213" s="183">
        <f t="shared" si="72"/>
        <v>0</v>
      </c>
      <c r="H213" s="183">
        <f t="shared" si="72"/>
        <v>0</v>
      </c>
      <c r="I213" s="183">
        <f t="shared" si="72"/>
        <v>0</v>
      </c>
      <c r="J213" s="183">
        <f t="shared" si="72"/>
        <v>0</v>
      </c>
      <c r="K213" s="183">
        <f t="shared" si="72"/>
        <v>0</v>
      </c>
      <c r="L213" s="183">
        <f t="shared" si="72"/>
        <v>0</v>
      </c>
      <c r="M213" s="183">
        <f t="shared" si="72"/>
        <v>0</v>
      </c>
      <c r="N213" s="183">
        <f t="shared" si="72"/>
        <v>0</v>
      </c>
      <c r="O213" s="183">
        <f t="shared" si="72"/>
        <v>0</v>
      </c>
      <c r="P213" s="183">
        <f t="shared" si="72"/>
        <v>0</v>
      </c>
      <c r="Q213" s="183">
        <f t="shared" si="72"/>
        <v>0</v>
      </c>
      <c r="R213" s="183">
        <f t="shared" si="72"/>
        <v>0</v>
      </c>
      <c r="S213" s="183">
        <f t="shared" si="73"/>
        <v>0</v>
      </c>
      <c r="T213" s="183">
        <f t="shared" si="74"/>
        <v>0</v>
      </c>
      <c r="U213" s="183">
        <f t="shared" si="75"/>
        <v>0</v>
      </c>
      <c r="V213" s="183">
        <f t="shared" si="76"/>
        <v>0</v>
      </c>
      <c r="W213" s="183">
        <f t="shared" si="77"/>
        <v>0</v>
      </c>
      <c r="X213" s="183">
        <f t="shared" si="78"/>
        <v>0</v>
      </c>
      <c r="Y213" s="183">
        <f t="shared" si="79"/>
        <v>0</v>
      </c>
      <c r="Z213" s="183">
        <f t="shared" si="80"/>
        <v>0</v>
      </c>
      <c r="AA213" s="183">
        <f t="shared" si="81"/>
        <v>0</v>
      </c>
      <c r="AB213" s="183">
        <f t="shared" si="82"/>
        <v>0</v>
      </c>
      <c r="AC213" s="183">
        <f t="shared" si="83"/>
        <v>0</v>
      </c>
      <c r="AD213" s="183">
        <f t="shared" si="84"/>
        <v>0</v>
      </c>
      <c r="AE213" s="183">
        <f t="shared" si="85"/>
        <v>0</v>
      </c>
      <c r="AF213" s="196">
        <f t="shared" si="86"/>
        <v>0</v>
      </c>
      <c r="AG213" s="208">
        <v>6.6</v>
      </c>
      <c r="AH213" s="45"/>
      <c r="AI213" s="46"/>
      <c r="AK213" s="47"/>
    </row>
    <row r="214" spans="1:37" x14ac:dyDescent="0.25">
      <c r="A214" s="69" t="s">
        <v>276</v>
      </c>
      <c r="B214" s="183">
        <v>0</v>
      </c>
      <c r="C214" s="183">
        <f t="shared" si="72"/>
        <v>0</v>
      </c>
      <c r="D214" s="183">
        <f t="shared" si="72"/>
        <v>0</v>
      </c>
      <c r="E214" s="183">
        <f t="shared" si="72"/>
        <v>0</v>
      </c>
      <c r="F214" s="183">
        <f t="shared" si="72"/>
        <v>0</v>
      </c>
      <c r="G214" s="183">
        <f t="shared" si="72"/>
        <v>0</v>
      </c>
      <c r="H214" s="183">
        <f t="shared" si="72"/>
        <v>0</v>
      </c>
      <c r="I214" s="183">
        <f t="shared" si="72"/>
        <v>0</v>
      </c>
      <c r="J214" s="183">
        <f t="shared" si="72"/>
        <v>0</v>
      </c>
      <c r="K214" s="183">
        <f t="shared" si="72"/>
        <v>0</v>
      </c>
      <c r="L214" s="183">
        <f t="shared" si="72"/>
        <v>0</v>
      </c>
      <c r="M214" s="183">
        <f t="shared" si="72"/>
        <v>0</v>
      </c>
      <c r="N214" s="183">
        <f t="shared" si="72"/>
        <v>0</v>
      </c>
      <c r="O214" s="183">
        <f t="shared" si="72"/>
        <v>0</v>
      </c>
      <c r="P214" s="183">
        <f t="shared" si="72"/>
        <v>0</v>
      </c>
      <c r="Q214" s="183">
        <f t="shared" si="72"/>
        <v>0</v>
      </c>
      <c r="R214" s="183">
        <f t="shared" si="72"/>
        <v>0</v>
      </c>
      <c r="S214" s="183">
        <f t="shared" si="73"/>
        <v>0</v>
      </c>
      <c r="T214" s="183">
        <f t="shared" si="74"/>
        <v>0</v>
      </c>
      <c r="U214" s="183">
        <f t="shared" si="75"/>
        <v>0</v>
      </c>
      <c r="V214" s="183">
        <f t="shared" si="76"/>
        <v>0</v>
      </c>
      <c r="W214" s="183">
        <f t="shared" si="77"/>
        <v>0</v>
      </c>
      <c r="X214" s="183">
        <f t="shared" si="78"/>
        <v>0</v>
      </c>
      <c r="Y214" s="183">
        <f t="shared" si="79"/>
        <v>0</v>
      </c>
      <c r="Z214" s="183">
        <f t="shared" si="80"/>
        <v>0</v>
      </c>
      <c r="AA214" s="183">
        <f t="shared" si="81"/>
        <v>0</v>
      </c>
      <c r="AB214" s="183">
        <f t="shared" si="82"/>
        <v>0</v>
      </c>
      <c r="AC214" s="183">
        <f t="shared" si="83"/>
        <v>0</v>
      </c>
      <c r="AD214" s="183">
        <f t="shared" si="84"/>
        <v>0</v>
      </c>
      <c r="AE214" s="183">
        <f t="shared" si="85"/>
        <v>0</v>
      </c>
      <c r="AF214" s="196">
        <f t="shared" si="86"/>
        <v>0</v>
      </c>
      <c r="AG214" s="208">
        <v>6.4</v>
      </c>
      <c r="AH214" s="45"/>
      <c r="AI214" s="46"/>
      <c r="AK214" s="47"/>
    </row>
    <row r="215" spans="1:37" x14ac:dyDescent="0.25">
      <c r="A215" s="69" t="s">
        <v>277</v>
      </c>
      <c r="B215" s="183">
        <v>0</v>
      </c>
      <c r="C215" s="183">
        <f t="shared" si="72"/>
        <v>0</v>
      </c>
      <c r="D215" s="183">
        <f t="shared" si="72"/>
        <v>0</v>
      </c>
      <c r="E215" s="183">
        <f t="shared" si="72"/>
        <v>0</v>
      </c>
      <c r="F215" s="183">
        <f t="shared" si="72"/>
        <v>0</v>
      </c>
      <c r="G215" s="183">
        <f t="shared" si="72"/>
        <v>0</v>
      </c>
      <c r="H215" s="183">
        <f t="shared" si="72"/>
        <v>0</v>
      </c>
      <c r="I215" s="183">
        <f t="shared" si="72"/>
        <v>0</v>
      </c>
      <c r="J215" s="183">
        <f t="shared" si="72"/>
        <v>0</v>
      </c>
      <c r="K215" s="183">
        <f t="shared" si="72"/>
        <v>0</v>
      </c>
      <c r="L215" s="183">
        <f t="shared" si="72"/>
        <v>0</v>
      </c>
      <c r="M215" s="183">
        <f t="shared" si="72"/>
        <v>0</v>
      </c>
      <c r="N215" s="183">
        <f t="shared" si="72"/>
        <v>0</v>
      </c>
      <c r="O215" s="183">
        <f t="shared" si="72"/>
        <v>0</v>
      </c>
      <c r="P215" s="183">
        <f t="shared" si="72"/>
        <v>0</v>
      </c>
      <c r="Q215" s="183">
        <f t="shared" si="72"/>
        <v>0</v>
      </c>
      <c r="R215" s="183">
        <f t="shared" ref="C215:R225" si="87">Q215</f>
        <v>0</v>
      </c>
      <c r="S215" s="183">
        <f t="shared" si="73"/>
        <v>0</v>
      </c>
      <c r="T215" s="183">
        <f t="shared" si="74"/>
        <v>0</v>
      </c>
      <c r="U215" s="183">
        <f t="shared" si="75"/>
        <v>0</v>
      </c>
      <c r="V215" s="183">
        <f t="shared" si="76"/>
        <v>0</v>
      </c>
      <c r="W215" s="183">
        <f t="shared" si="77"/>
        <v>0</v>
      </c>
      <c r="X215" s="183">
        <f t="shared" si="78"/>
        <v>0</v>
      </c>
      <c r="Y215" s="183">
        <f t="shared" si="79"/>
        <v>0</v>
      </c>
      <c r="Z215" s="183">
        <f t="shared" si="80"/>
        <v>0</v>
      </c>
      <c r="AA215" s="183">
        <f t="shared" si="81"/>
        <v>0</v>
      </c>
      <c r="AB215" s="183">
        <f t="shared" si="82"/>
        <v>0</v>
      </c>
      <c r="AC215" s="183">
        <f t="shared" si="83"/>
        <v>0</v>
      </c>
      <c r="AD215" s="183">
        <f t="shared" si="84"/>
        <v>0</v>
      </c>
      <c r="AE215" s="183">
        <f t="shared" si="85"/>
        <v>0</v>
      </c>
      <c r="AF215" s="196">
        <f t="shared" si="86"/>
        <v>0</v>
      </c>
      <c r="AG215" s="208">
        <v>6.2</v>
      </c>
      <c r="AH215" s="45"/>
      <c r="AI215" s="46"/>
      <c r="AK215" s="47"/>
    </row>
    <row r="216" spans="1:37" x14ac:dyDescent="0.25">
      <c r="A216" s="69" t="s">
        <v>278</v>
      </c>
      <c r="B216" s="183">
        <v>0</v>
      </c>
      <c r="C216" s="183">
        <f t="shared" si="87"/>
        <v>0</v>
      </c>
      <c r="D216" s="183">
        <f t="shared" si="87"/>
        <v>0</v>
      </c>
      <c r="E216" s="183">
        <f t="shared" si="87"/>
        <v>0</v>
      </c>
      <c r="F216" s="183">
        <f t="shared" si="87"/>
        <v>0</v>
      </c>
      <c r="G216" s="183">
        <f t="shared" si="87"/>
        <v>0</v>
      </c>
      <c r="H216" s="183">
        <f t="shared" si="87"/>
        <v>0</v>
      </c>
      <c r="I216" s="183">
        <f t="shared" si="87"/>
        <v>0</v>
      </c>
      <c r="J216" s="183">
        <f t="shared" si="87"/>
        <v>0</v>
      </c>
      <c r="K216" s="183">
        <f t="shared" si="87"/>
        <v>0</v>
      </c>
      <c r="L216" s="183">
        <f t="shared" si="87"/>
        <v>0</v>
      </c>
      <c r="M216" s="183">
        <f t="shared" si="87"/>
        <v>0</v>
      </c>
      <c r="N216" s="183">
        <f t="shared" si="87"/>
        <v>0</v>
      </c>
      <c r="O216" s="183">
        <f t="shared" si="87"/>
        <v>0</v>
      </c>
      <c r="P216" s="183">
        <f t="shared" si="87"/>
        <v>0</v>
      </c>
      <c r="Q216" s="183">
        <f t="shared" si="87"/>
        <v>0</v>
      </c>
      <c r="R216" s="183">
        <f t="shared" si="87"/>
        <v>0</v>
      </c>
      <c r="S216" s="183">
        <f t="shared" si="73"/>
        <v>0</v>
      </c>
      <c r="T216" s="183">
        <f t="shared" si="74"/>
        <v>0</v>
      </c>
      <c r="U216" s="183">
        <f t="shared" si="75"/>
        <v>0</v>
      </c>
      <c r="V216" s="183">
        <f t="shared" si="76"/>
        <v>0</v>
      </c>
      <c r="W216" s="183">
        <f t="shared" si="77"/>
        <v>0</v>
      </c>
      <c r="X216" s="183">
        <f t="shared" si="78"/>
        <v>0</v>
      </c>
      <c r="Y216" s="183">
        <f t="shared" si="79"/>
        <v>0</v>
      </c>
      <c r="Z216" s="183">
        <f t="shared" si="80"/>
        <v>0</v>
      </c>
      <c r="AA216" s="183">
        <f t="shared" si="81"/>
        <v>0</v>
      </c>
      <c r="AB216" s="183">
        <f t="shared" si="82"/>
        <v>0</v>
      </c>
      <c r="AC216" s="183">
        <f t="shared" si="83"/>
        <v>0</v>
      </c>
      <c r="AD216" s="183">
        <f t="shared" si="84"/>
        <v>0</v>
      </c>
      <c r="AE216" s="183">
        <f t="shared" si="85"/>
        <v>0</v>
      </c>
      <c r="AF216" s="196">
        <f t="shared" si="86"/>
        <v>0</v>
      </c>
      <c r="AG216" s="208">
        <v>6</v>
      </c>
      <c r="AH216" s="45"/>
      <c r="AI216" s="46"/>
      <c r="AK216" s="47"/>
    </row>
    <row r="217" spans="1:37" x14ac:dyDescent="0.25">
      <c r="A217" s="69" t="s">
        <v>279</v>
      </c>
      <c r="B217" s="183">
        <v>0</v>
      </c>
      <c r="C217" s="183">
        <f t="shared" si="87"/>
        <v>0</v>
      </c>
      <c r="D217" s="183">
        <f t="shared" si="87"/>
        <v>0</v>
      </c>
      <c r="E217" s="183">
        <f t="shared" si="87"/>
        <v>0</v>
      </c>
      <c r="F217" s="183">
        <f t="shared" si="87"/>
        <v>0</v>
      </c>
      <c r="G217" s="183">
        <f t="shared" si="87"/>
        <v>0</v>
      </c>
      <c r="H217" s="183">
        <f t="shared" si="87"/>
        <v>0</v>
      </c>
      <c r="I217" s="183">
        <f t="shared" si="87"/>
        <v>0</v>
      </c>
      <c r="J217" s="183">
        <f t="shared" si="87"/>
        <v>0</v>
      </c>
      <c r="K217" s="183">
        <f t="shared" si="87"/>
        <v>0</v>
      </c>
      <c r="L217" s="183">
        <f t="shared" si="87"/>
        <v>0</v>
      </c>
      <c r="M217" s="183">
        <f t="shared" si="87"/>
        <v>0</v>
      </c>
      <c r="N217" s="183">
        <f t="shared" si="87"/>
        <v>0</v>
      </c>
      <c r="O217" s="183">
        <f t="shared" si="87"/>
        <v>0</v>
      </c>
      <c r="P217" s="183">
        <f t="shared" si="87"/>
        <v>0</v>
      </c>
      <c r="Q217" s="183">
        <f t="shared" si="87"/>
        <v>0</v>
      </c>
      <c r="R217" s="183">
        <f t="shared" si="87"/>
        <v>0</v>
      </c>
      <c r="S217" s="183">
        <f t="shared" si="73"/>
        <v>0</v>
      </c>
      <c r="T217" s="183">
        <f t="shared" si="74"/>
        <v>0</v>
      </c>
      <c r="U217" s="183">
        <f t="shared" si="75"/>
        <v>0</v>
      </c>
      <c r="V217" s="183">
        <f t="shared" si="76"/>
        <v>0</v>
      </c>
      <c r="W217" s="183">
        <f t="shared" si="77"/>
        <v>0</v>
      </c>
      <c r="X217" s="183">
        <f t="shared" si="78"/>
        <v>0</v>
      </c>
      <c r="Y217" s="183">
        <f t="shared" si="79"/>
        <v>0</v>
      </c>
      <c r="Z217" s="183">
        <f t="shared" si="80"/>
        <v>0</v>
      </c>
      <c r="AA217" s="183">
        <f t="shared" si="81"/>
        <v>0</v>
      </c>
      <c r="AB217" s="183">
        <f t="shared" si="82"/>
        <v>0</v>
      </c>
      <c r="AC217" s="183">
        <f t="shared" si="83"/>
        <v>0</v>
      </c>
      <c r="AD217" s="183">
        <f t="shared" si="84"/>
        <v>0</v>
      </c>
      <c r="AE217" s="183">
        <f t="shared" si="85"/>
        <v>0</v>
      </c>
      <c r="AF217" s="196">
        <f t="shared" si="86"/>
        <v>0</v>
      </c>
      <c r="AG217" s="208">
        <v>6</v>
      </c>
      <c r="AH217" s="45"/>
      <c r="AI217" s="46"/>
      <c r="AK217" s="47"/>
    </row>
    <row r="218" spans="1:37" x14ac:dyDescent="0.25">
      <c r="A218" s="69" t="s">
        <v>280</v>
      </c>
      <c r="B218" s="183">
        <v>0</v>
      </c>
      <c r="C218" s="183">
        <f t="shared" si="87"/>
        <v>0</v>
      </c>
      <c r="D218" s="183">
        <f t="shared" si="87"/>
        <v>0</v>
      </c>
      <c r="E218" s="183">
        <f t="shared" si="87"/>
        <v>0</v>
      </c>
      <c r="F218" s="183">
        <f t="shared" si="87"/>
        <v>0</v>
      </c>
      <c r="G218" s="183">
        <f t="shared" si="87"/>
        <v>0</v>
      </c>
      <c r="H218" s="183">
        <f t="shared" si="87"/>
        <v>0</v>
      </c>
      <c r="I218" s="183">
        <f t="shared" si="87"/>
        <v>0</v>
      </c>
      <c r="J218" s="183">
        <f t="shared" si="87"/>
        <v>0</v>
      </c>
      <c r="K218" s="183">
        <f t="shared" si="87"/>
        <v>0</v>
      </c>
      <c r="L218" s="183">
        <f t="shared" si="87"/>
        <v>0</v>
      </c>
      <c r="M218" s="183">
        <f t="shared" si="87"/>
        <v>0</v>
      </c>
      <c r="N218" s="183">
        <f t="shared" si="87"/>
        <v>0</v>
      </c>
      <c r="O218" s="183">
        <f t="shared" si="87"/>
        <v>0</v>
      </c>
      <c r="P218" s="183">
        <f t="shared" si="87"/>
        <v>0</v>
      </c>
      <c r="Q218" s="183">
        <f t="shared" si="87"/>
        <v>0</v>
      </c>
      <c r="R218" s="183">
        <f t="shared" si="87"/>
        <v>0</v>
      </c>
      <c r="S218" s="183">
        <f t="shared" si="73"/>
        <v>0</v>
      </c>
      <c r="T218" s="183">
        <f t="shared" si="74"/>
        <v>0</v>
      </c>
      <c r="U218" s="183">
        <f t="shared" si="75"/>
        <v>0</v>
      </c>
      <c r="V218" s="183">
        <f t="shared" si="76"/>
        <v>0</v>
      </c>
      <c r="W218" s="183">
        <f t="shared" si="77"/>
        <v>0</v>
      </c>
      <c r="X218" s="183">
        <f t="shared" si="78"/>
        <v>0</v>
      </c>
      <c r="Y218" s="183">
        <f t="shared" si="79"/>
        <v>0</v>
      </c>
      <c r="Z218" s="183">
        <f t="shared" si="80"/>
        <v>0</v>
      </c>
      <c r="AA218" s="183">
        <f t="shared" si="81"/>
        <v>0</v>
      </c>
      <c r="AB218" s="183">
        <f t="shared" si="82"/>
        <v>0</v>
      </c>
      <c r="AC218" s="183">
        <f t="shared" si="83"/>
        <v>0</v>
      </c>
      <c r="AD218" s="183">
        <f t="shared" si="84"/>
        <v>0</v>
      </c>
      <c r="AE218" s="183">
        <f t="shared" si="85"/>
        <v>0</v>
      </c>
      <c r="AF218" s="196">
        <f t="shared" si="86"/>
        <v>0</v>
      </c>
      <c r="AG218" s="208">
        <v>6</v>
      </c>
      <c r="AH218" s="45"/>
      <c r="AI218" s="46"/>
      <c r="AK218" s="47"/>
    </row>
    <row r="219" spans="1:37" x14ac:dyDescent="0.25">
      <c r="A219" s="69" t="s">
        <v>281</v>
      </c>
      <c r="B219" s="183">
        <v>0</v>
      </c>
      <c r="C219" s="183">
        <f t="shared" si="87"/>
        <v>0</v>
      </c>
      <c r="D219" s="183">
        <f t="shared" si="87"/>
        <v>0</v>
      </c>
      <c r="E219" s="183">
        <f t="shared" si="87"/>
        <v>0</v>
      </c>
      <c r="F219" s="183">
        <f t="shared" si="87"/>
        <v>0</v>
      </c>
      <c r="G219" s="183">
        <f t="shared" si="87"/>
        <v>0</v>
      </c>
      <c r="H219" s="183">
        <f t="shared" si="87"/>
        <v>0</v>
      </c>
      <c r="I219" s="183">
        <f t="shared" si="87"/>
        <v>0</v>
      </c>
      <c r="J219" s="183">
        <f t="shared" si="87"/>
        <v>0</v>
      </c>
      <c r="K219" s="183">
        <f t="shared" si="87"/>
        <v>0</v>
      </c>
      <c r="L219" s="183">
        <f t="shared" si="87"/>
        <v>0</v>
      </c>
      <c r="M219" s="183">
        <f t="shared" si="87"/>
        <v>0</v>
      </c>
      <c r="N219" s="183">
        <f t="shared" si="87"/>
        <v>0</v>
      </c>
      <c r="O219" s="183">
        <f t="shared" si="87"/>
        <v>0</v>
      </c>
      <c r="P219" s="183">
        <f t="shared" si="87"/>
        <v>0</v>
      </c>
      <c r="Q219" s="183">
        <f t="shared" si="87"/>
        <v>0</v>
      </c>
      <c r="R219" s="183">
        <f t="shared" si="87"/>
        <v>0</v>
      </c>
      <c r="S219" s="183">
        <f t="shared" si="73"/>
        <v>0</v>
      </c>
      <c r="T219" s="183">
        <f t="shared" si="74"/>
        <v>0</v>
      </c>
      <c r="U219" s="183">
        <f t="shared" si="75"/>
        <v>0</v>
      </c>
      <c r="V219" s="183">
        <f t="shared" si="76"/>
        <v>0</v>
      </c>
      <c r="W219" s="183">
        <f t="shared" si="77"/>
        <v>0</v>
      </c>
      <c r="X219" s="183">
        <f t="shared" si="78"/>
        <v>0</v>
      </c>
      <c r="Y219" s="183">
        <f t="shared" si="79"/>
        <v>0</v>
      </c>
      <c r="Z219" s="183">
        <f t="shared" si="80"/>
        <v>0</v>
      </c>
      <c r="AA219" s="183">
        <f t="shared" si="81"/>
        <v>0</v>
      </c>
      <c r="AB219" s="183">
        <f t="shared" si="82"/>
        <v>0</v>
      </c>
      <c r="AC219" s="183">
        <f t="shared" si="83"/>
        <v>0</v>
      </c>
      <c r="AD219" s="183">
        <f t="shared" si="84"/>
        <v>0</v>
      </c>
      <c r="AE219" s="183">
        <f t="shared" si="85"/>
        <v>0</v>
      </c>
      <c r="AF219" s="196">
        <f t="shared" si="86"/>
        <v>0</v>
      </c>
      <c r="AG219" s="208">
        <v>6</v>
      </c>
      <c r="AH219" s="45"/>
      <c r="AI219" s="46"/>
      <c r="AK219" s="47"/>
    </row>
    <row r="220" spans="1:37" x14ac:dyDescent="0.25">
      <c r="A220" s="69" t="s">
        <v>282</v>
      </c>
      <c r="B220" s="183">
        <v>0</v>
      </c>
      <c r="C220" s="183">
        <f t="shared" si="87"/>
        <v>0</v>
      </c>
      <c r="D220" s="183">
        <f t="shared" si="87"/>
        <v>0</v>
      </c>
      <c r="E220" s="183">
        <f t="shared" si="87"/>
        <v>0</v>
      </c>
      <c r="F220" s="183">
        <f t="shared" si="87"/>
        <v>0</v>
      </c>
      <c r="G220" s="183">
        <f t="shared" si="87"/>
        <v>0</v>
      </c>
      <c r="H220" s="183">
        <f t="shared" si="87"/>
        <v>0</v>
      </c>
      <c r="I220" s="183">
        <f t="shared" si="87"/>
        <v>0</v>
      </c>
      <c r="J220" s="183">
        <f t="shared" si="87"/>
        <v>0</v>
      </c>
      <c r="K220" s="183">
        <f t="shared" si="87"/>
        <v>0</v>
      </c>
      <c r="L220" s="183">
        <f t="shared" si="87"/>
        <v>0</v>
      </c>
      <c r="M220" s="183">
        <f t="shared" si="87"/>
        <v>0</v>
      </c>
      <c r="N220" s="183">
        <f t="shared" si="87"/>
        <v>0</v>
      </c>
      <c r="O220" s="183">
        <f t="shared" si="87"/>
        <v>0</v>
      </c>
      <c r="P220" s="183">
        <f t="shared" si="87"/>
        <v>0</v>
      </c>
      <c r="Q220" s="183">
        <f t="shared" si="87"/>
        <v>0</v>
      </c>
      <c r="R220" s="183">
        <f t="shared" si="87"/>
        <v>0</v>
      </c>
      <c r="S220" s="183">
        <f t="shared" si="73"/>
        <v>0</v>
      </c>
      <c r="T220" s="183">
        <f t="shared" si="74"/>
        <v>0</v>
      </c>
      <c r="U220" s="183">
        <f t="shared" si="75"/>
        <v>0</v>
      </c>
      <c r="V220" s="183">
        <f t="shared" si="76"/>
        <v>0</v>
      </c>
      <c r="W220" s="183">
        <f t="shared" si="77"/>
        <v>0</v>
      </c>
      <c r="X220" s="183">
        <f t="shared" si="78"/>
        <v>0</v>
      </c>
      <c r="Y220" s="183">
        <f t="shared" si="79"/>
        <v>0</v>
      </c>
      <c r="Z220" s="183">
        <f t="shared" si="80"/>
        <v>0</v>
      </c>
      <c r="AA220" s="183">
        <f t="shared" si="81"/>
        <v>0</v>
      </c>
      <c r="AB220" s="183">
        <f t="shared" si="82"/>
        <v>0</v>
      </c>
      <c r="AC220" s="183">
        <f t="shared" si="83"/>
        <v>0</v>
      </c>
      <c r="AD220" s="183">
        <f t="shared" si="84"/>
        <v>0</v>
      </c>
      <c r="AE220" s="183">
        <f t="shared" si="85"/>
        <v>0</v>
      </c>
      <c r="AF220" s="196">
        <f t="shared" si="86"/>
        <v>0</v>
      </c>
      <c r="AG220" s="208">
        <v>5.8</v>
      </c>
      <c r="AH220" s="45"/>
      <c r="AI220" s="46"/>
      <c r="AK220" s="47"/>
    </row>
    <row r="221" spans="1:37" x14ac:dyDescent="0.25">
      <c r="A221" s="69" t="s">
        <v>283</v>
      </c>
      <c r="B221" s="183">
        <v>0</v>
      </c>
      <c r="C221" s="183">
        <f t="shared" si="87"/>
        <v>0</v>
      </c>
      <c r="D221" s="183">
        <f t="shared" si="87"/>
        <v>0</v>
      </c>
      <c r="E221" s="183">
        <f t="shared" si="87"/>
        <v>0</v>
      </c>
      <c r="F221" s="183">
        <f t="shared" si="87"/>
        <v>0</v>
      </c>
      <c r="G221" s="183">
        <f t="shared" si="87"/>
        <v>0</v>
      </c>
      <c r="H221" s="183">
        <f t="shared" si="87"/>
        <v>0</v>
      </c>
      <c r="I221" s="183">
        <f t="shared" si="87"/>
        <v>0</v>
      </c>
      <c r="J221" s="183">
        <f t="shared" si="87"/>
        <v>0</v>
      </c>
      <c r="K221" s="183">
        <f t="shared" si="87"/>
        <v>0</v>
      </c>
      <c r="L221" s="183">
        <f t="shared" si="87"/>
        <v>0</v>
      </c>
      <c r="M221" s="183">
        <f t="shared" si="87"/>
        <v>0</v>
      </c>
      <c r="N221" s="183">
        <f t="shared" si="87"/>
        <v>0</v>
      </c>
      <c r="O221" s="183">
        <f t="shared" si="87"/>
        <v>0</v>
      </c>
      <c r="P221" s="183">
        <f t="shared" si="87"/>
        <v>0</v>
      </c>
      <c r="Q221" s="183">
        <f t="shared" si="87"/>
        <v>0</v>
      </c>
      <c r="R221" s="183">
        <f t="shared" si="87"/>
        <v>0</v>
      </c>
      <c r="S221" s="183">
        <f t="shared" si="73"/>
        <v>0</v>
      </c>
      <c r="T221" s="183">
        <f t="shared" si="74"/>
        <v>0</v>
      </c>
      <c r="U221" s="183">
        <f t="shared" si="75"/>
        <v>0</v>
      </c>
      <c r="V221" s="183">
        <f t="shared" si="76"/>
        <v>0</v>
      </c>
      <c r="W221" s="183">
        <f t="shared" si="77"/>
        <v>0</v>
      </c>
      <c r="X221" s="183">
        <f t="shared" si="78"/>
        <v>0</v>
      </c>
      <c r="Y221" s="183">
        <f t="shared" si="79"/>
        <v>0</v>
      </c>
      <c r="Z221" s="183">
        <f t="shared" si="80"/>
        <v>0</v>
      </c>
      <c r="AA221" s="183">
        <f t="shared" si="81"/>
        <v>0</v>
      </c>
      <c r="AB221" s="183">
        <f t="shared" si="82"/>
        <v>0</v>
      </c>
      <c r="AC221" s="183">
        <f t="shared" si="83"/>
        <v>0</v>
      </c>
      <c r="AD221" s="183">
        <f t="shared" si="84"/>
        <v>0</v>
      </c>
      <c r="AE221" s="183">
        <f t="shared" si="85"/>
        <v>0</v>
      </c>
      <c r="AF221" s="196">
        <f t="shared" si="86"/>
        <v>0</v>
      </c>
      <c r="AG221" s="208">
        <v>5.5</v>
      </c>
      <c r="AH221" s="45"/>
      <c r="AI221" s="46"/>
      <c r="AK221" s="47"/>
    </row>
    <row r="222" spans="1:37" x14ac:dyDescent="0.25">
      <c r="A222" s="115" t="s">
        <v>284</v>
      </c>
      <c r="B222" s="183">
        <v>0</v>
      </c>
      <c r="C222" s="183">
        <f t="shared" si="87"/>
        <v>0</v>
      </c>
      <c r="D222" s="183">
        <f t="shared" si="87"/>
        <v>0</v>
      </c>
      <c r="E222" s="183">
        <f t="shared" si="87"/>
        <v>0</v>
      </c>
      <c r="F222" s="183">
        <f t="shared" si="87"/>
        <v>0</v>
      </c>
      <c r="G222" s="183">
        <f t="shared" si="87"/>
        <v>0</v>
      </c>
      <c r="H222" s="183">
        <f t="shared" si="87"/>
        <v>0</v>
      </c>
      <c r="I222" s="183">
        <f t="shared" si="87"/>
        <v>0</v>
      </c>
      <c r="J222" s="183">
        <f t="shared" si="87"/>
        <v>0</v>
      </c>
      <c r="K222" s="183">
        <f t="shared" si="87"/>
        <v>0</v>
      </c>
      <c r="L222" s="183">
        <f t="shared" si="87"/>
        <v>0</v>
      </c>
      <c r="M222" s="183">
        <f t="shared" si="87"/>
        <v>0</v>
      </c>
      <c r="N222" s="183">
        <f t="shared" si="87"/>
        <v>0</v>
      </c>
      <c r="O222" s="183">
        <f t="shared" si="87"/>
        <v>0</v>
      </c>
      <c r="P222" s="183">
        <f t="shared" si="87"/>
        <v>0</v>
      </c>
      <c r="Q222" s="183">
        <f t="shared" si="87"/>
        <v>0</v>
      </c>
      <c r="R222" s="183">
        <f t="shared" si="87"/>
        <v>0</v>
      </c>
      <c r="S222" s="183">
        <f t="shared" si="73"/>
        <v>0</v>
      </c>
      <c r="T222" s="183">
        <f t="shared" si="74"/>
        <v>0</v>
      </c>
      <c r="U222" s="183">
        <f t="shared" si="75"/>
        <v>0</v>
      </c>
      <c r="V222" s="183">
        <f t="shared" si="76"/>
        <v>0</v>
      </c>
      <c r="W222" s="183">
        <f t="shared" si="77"/>
        <v>0</v>
      </c>
      <c r="X222" s="183">
        <f t="shared" si="78"/>
        <v>0</v>
      </c>
      <c r="Y222" s="183">
        <f t="shared" si="79"/>
        <v>0</v>
      </c>
      <c r="Z222" s="183">
        <f t="shared" si="80"/>
        <v>0</v>
      </c>
      <c r="AA222" s="183">
        <f t="shared" si="81"/>
        <v>0</v>
      </c>
      <c r="AB222" s="183">
        <f t="shared" si="82"/>
        <v>0</v>
      </c>
      <c r="AC222" s="183">
        <f t="shared" si="83"/>
        <v>0</v>
      </c>
      <c r="AD222" s="183">
        <f t="shared" si="84"/>
        <v>0</v>
      </c>
      <c r="AE222" s="183">
        <f t="shared" si="85"/>
        <v>0</v>
      </c>
      <c r="AF222" s="196">
        <f t="shared" si="86"/>
        <v>0</v>
      </c>
      <c r="AG222" s="207">
        <v>5.2</v>
      </c>
      <c r="AH222" s="45"/>
      <c r="AI222" s="46"/>
      <c r="AK222" s="47"/>
    </row>
    <row r="223" spans="1:37" x14ac:dyDescent="0.25">
      <c r="A223" s="69" t="s">
        <v>285</v>
      </c>
      <c r="B223" s="183">
        <v>0</v>
      </c>
      <c r="C223" s="183">
        <f t="shared" si="87"/>
        <v>0</v>
      </c>
      <c r="D223" s="183">
        <f t="shared" si="87"/>
        <v>0</v>
      </c>
      <c r="E223" s="183">
        <f t="shared" si="87"/>
        <v>0</v>
      </c>
      <c r="F223" s="183">
        <f t="shared" si="87"/>
        <v>0</v>
      </c>
      <c r="G223" s="183">
        <f t="shared" si="87"/>
        <v>0</v>
      </c>
      <c r="H223" s="183">
        <f t="shared" si="87"/>
        <v>0</v>
      </c>
      <c r="I223" s="183">
        <f t="shared" si="87"/>
        <v>0</v>
      </c>
      <c r="J223" s="183">
        <f t="shared" si="87"/>
        <v>0</v>
      </c>
      <c r="K223" s="183">
        <f t="shared" si="87"/>
        <v>0</v>
      </c>
      <c r="L223" s="183">
        <f t="shared" si="87"/>
        <v>0</v>
      </c>
      <c r="M223" s="183">
        <f t="shared" si="87"/>
        <v>0</v>
      </c>
      <c r="N223" s="183">
        <f t="shared" si="87"/>
        <v>0</v>
      </c>
      <c r="O223" s="183">
        <f t="shared" si="87"/>
        <v>0</v>
      </c>
      <c r="P223" s="183">
        <f t="shared" si="87"/>
        <v>0</v>
      </c>
      <c r="Q223" s="183">
        <f t="shared" si="87"/>
        <v>0</v>
      </c>
      <c r="R223" s="183">
        <f t="shared" si="87"/>
        <v>0</v>
      </c>
      <c r="S223" s="183">
        <f t="shared" si="73"/>
        <v>0</v>
      </c>
      <c r="T223" s="183">
        <f t="shared" si="74"/>
        <v>0</v>
      </c>
      <c r="U223" s="183">
        <f t="shared" si="75"/>
        <v>0</v>
      </c>
      <c r="V223" s="183">
        <f t="shared" si="76"/>
        <v>0</v>
      </c>
      <c r="W223" s="183">
        <f t="shared" si="77"/>
        <v>0</v>
      </c>
      <c r="X223" s="183">
        <f t="shared" si="78"/>
        <v>0</v>
      </c>
      <c r="Y223" s="183">
        <f t="shared" si="79"/>
        <v>0</v>
      </c>
      <c r="Z223" s="183">
        <f t="shared" si="80"/>
        <v>0</v>
      </c>
      <c r="AA223" s="183">
        <f t="shared" si="81"/>
        <v>0</v>
      </c>
      <c r="AB223" s="183">
        <f t="shared" si="82"/>
        <v>0</v>
      </c>
      <c r="AC223" s="183">
        <f t="shared" si="83"/>
        <v>0</v>
      </c>
      <c r="AD223" s="183">
        <f t="shared" si="84"/>
        <v>0</v>
      </c>
      <c r="AE223" s="183">
        <f t="shared" si="85"/>
        <v>0</v>
      </c>
      <c r="AF223" s="196">
        <f t="shared" si="86"/>
        <v>0</v>
      </c>
      <c r="AG223" s="208">
        <v>5.0999999999999996</v>
      </c>
      <c r="AH223" s="45"/>
      <c r="AI223" s="46"/>
      <c r="AK223" s="47"/>
    </row>
    <row r="224" spans="1:37" x14ac:dyDescent="0.25">
      <c r="A224" s="69" t="s">
        <v>286</v>
      </c>
      <c r="B224" s="183">
        <v>0</v>
      </c>
      <c r="C224" s="183">
        <f t="shared" si="87"/>
        <v>0</v>
      </c>
      <c r="D224" s="183">
        <f t="shared" si="87"/>
        <v>0</v>
      </c>
      <c r="E224" s="183">
        <f t="shared" si="87"/>
        <v>0</v>
      </c>
      <c r="F224" s="183">
        <f t="shared" si="87"/>
        <v>0</v>
      </c>
      <c r="G224" s="183">
        <f t="shared" si="87"/>
        <v>0</v>
      </c>
      <c r="H224" s="183">
        <f t="shared" si="87"/>
        <v>0</v>
      </c>
      <c r="I224" s="183">
        <f t="shared" si="87"/>
        <v>0</v>
      </c>
      <c r="J224" s="183">
        <f t="shared" si="87"/>
        <v>0</v>
      </c>
      <c r="K224" s="183">
        <f t="shared" si="87"/>
        <v>0</v>
      </c>
      <c r="L224" s="183">
        <f t="shared" si="87"/>
        <v>0</v>
      </c>
      <c r="M224" s="183">
        <f t="shared" si="87"/>
        <v>0</v>
      </c>
      <c r="N224" s="183">
        <f t="shared" si="87"/>
        <v>0</v>
      </c>
      <c r="O224" s="183">
        <f t="shared" si="87"/>
        <v>0</v>
      </c>
      <c r="P224" s="183">
        <f t="shared" si="87"/>
        <v>0</v>
      </c>
      <c r="Q224" s="183">
        <f t="shared" si="87"/>
        <v>0</v>
      </c>
      <c r="R224" s="183">
        <f t="shared" si="87"/>
        <v>0</v>
      </c>
      <c r="S224" s="183">
        <f t="shared" si="73"/>
        <v>0</v>
      </c>
      <c r="T224" s="183">
        <f t="shared" si="74"/>
        <v>0</v>
      </c>
      <c r="U224" s="183">
        <f t="shared" si="75"/>
        <v>0</v>
      </c>
      <c r="V224" s="183">
        <f t="shared" si="76"/>
        <v>0</v>
      </c>
      <c r="W224" s="183">
        <f t="shared" si="77"/>
        <v>0</v>
      </c>
      <c r="X224" s="183">
        <f t="shared" si="78"/>
        <v>0</v>
      </c>
      <c r="Y224" s="183">
        <f t="shared" si="79"/>
        <v>0</v>
      </c>
      <c r="Z224" s="183">
        <f t="shared" si="80"/>
        <v>0</v>
      </c>
      <c r="AA224" s="183">
        <f t="shared" si="81"/>
        <v>0</v>
      </c>
      <c r="AB224" s="183">
        <f t="shared" si="82"/>
        <v>0</v>
      </c>
      <c r="AC224" s="183">
        <f t="shared" si="83"/>
        <v>0</v>
      </c>
      <c r="AD224" s="183">
        <f t="shared" si="84"/>
        <v>0</v>
      </c>
      <c r="AE224" s="183">
        <f t="shared" si="85"/>
        <v>0</v>
      </c>
      <c r="AF224" s="196">
        <f t="shared" si="86"/>
        <v>0</v>
      </c>
      <c r="AG224" s="208">
        <v>5</v>
      </c>
      <c r="AH224" s="45"/>
      <c r="AI224" s="46"/>
      <c r="AK224" s="47"/>
    </row>
    <row r="225" spans="1:37" x14ac:dyDescent="0.25">
      <c r="A225" s="69" t="s">
        <v>287</v>
      </c>
      <c r="B225" s="183">
        <v>0</v>
      </c>
      <c r="C225" s="183">
        <f t="shared" si="87"/>
        <v>0</v>
      </c>
      <c r="D225" s="183">
        <f t="shared" si="87"/>
        <v>0</v>
      </c>
      <c r="E225" s="183">
        <f t="shared" si="87"/>
        <v>0</v>
      </c>
      <c r="F225" s="183">
        <f t="shared" si="87"/>
        <v>0</v>
      </c>
      <c r="G225" s="183">
        <f t="shared" si="87"/>
        <v>0</v>
      </c>
      <c r="H225" s="183">
        <f t="shared" si="87"/>
        <v>0</v>
      </c>
      <c r="I225" s="183">
        <f t="shared" si="87"/>
        <v>0</v>
      </c>
      <c r="J225" s="183">
        <f t="shared" si="87"/>
        <v>0</v>
      </c>
      <c r="K225" s="183">
        <f t="shared" si="87"/>
        <v>0</v>
      </c>
      <c r="L225" s="183">
        <f t="shared" si="87"/>
        <v>0</v>
      </c>
      <c r="M225" s="183">
        <f t="shared" si="87"/>
        <v>0</v>
      </c>
      <c r="N225" s="183">
        <f t="shared" si="87"/>
        <v>0</v>
      </c>
      <c r="O225" s="183">
        <f t="shared" si="87"/>
        <v>0</v>
      </c>
      <c r="P225" s="183">
        <f t="shared" si="87"/>
        <v>0</v>
      </c>
      <c r="Q225" s="183">
        <f t="shared" si="87"/>
        <v>0</v>
      </c>
      <c r="R225" s="183">
        <f t="shared" si="87"/>
        <v>0</v>
      </c>
      <c r="S225" s="183">
        <f t="shared" si="73"/>
        <v>0</v>
      </c>
      <c r="T225" s="183">
        <f t="shared" si="74"/>
        <v>0</v>
      </c>
      <c r="U225" s="183">
        <f t="shared" si="75"/>
        <v>0</v>
      </c>
      <c r="V225" s="183">
        <f t="shared" si="76"/>
        <v>0</v>
      </c>
      <c r="W225" s="183">
        <f t="shared" si="77"/>
        <v>0</v>
      </c>
      <c r="X225" s="183">
        <f t="shared" si="78"/>
        <v>0</v>
      </c>
      <c r="Y225" s="183">
        <f t="shared" si="79"/>
        <v>0</v>
      </c>
      <c r="Z225" s="183">
        <f t="shared" si="80"/>
        <v>0</v>
      </c>
      <c r="AA225" s="183">
        <f t="shared" si="81"/>
        <v>0</v>
      </c>
      <c r="AB225" s="183">
        <f t="shared" si="82"/>
        <v>0</v>
      </c>
      <c r="AC225" s="183">
        <f t="shared" si="83"/>
        <v>0</v>
      </c>
      <c r="AD225" s="183">
        <f t="shared" si="84"/>
        <v>0</v>
      </c>
      <c r="AE225" s="183">
        <f t="shared" si="85"/>
        <v>0</v>
      </c>
      <c r="AF225" s="196">
        <f t="shared" si="86"/>
        <v>0</v>
      </c>
      <c r="AG225" s="208">
        <v>5</v>
      </c>
      <c r="AH225" s="45"/>
      <c r="AI225" s="46"/>
      <c r="AK225" s="47"/>
    </row>
    <row r="226" spans="1:37" x14ac:dyDescent="0.25">
      <c r="A226" s="69" t="s">
        <v>288</v>
      </c>
      <c r="B226" s="183">
        <v>0</v>
      </c>
      <c r="C226" s="183">
        <f t="shared" si="71"/>
        <v>0</v>
      </c>
      <c r="D226" s="183">
        <f t="shared" si="71"/>
        <v>0</v>
      </c>
      <c r="E226" s="183">
        <f t="shared" si="71"/>
        <v>0</v>
      </c>
      <c r="F226" s="183">
        <f t="shared" si="71"/>
        <v>0</v>
      </c>
      <c r="G226" s="183">
        <f t="shared" si="71"/>
        <v>0</v>
      </c>
      <c r="H226" s="183">
        <f t="shared" si="71"/>
        <v>0</v>
      </c>
      <c r="I226" s="183">
        <f t="shared" si="71"/>
        <v>0</v>
      </c>
      <c r="J226" s="183">
        <f t="shared" si="71"/>
        <v>0</v>
      </c>
      <c r="K226" s="183">
        <f t="shared" si="71"/>
        <v>0</v>
      </c>
      <c r="L226" s="183">
        <f t="shared" si="71"/>
        <v>0</v>
      </c>
      <c r="M226" s="183">
        <f t="shared" si="71"/>
        <v>0</v>
      </c>
      <c r="N226" s="183">
        <f t="shared" si="71"/>
        <v>0</v>
      </c>
      <c r="O226" s="183">
        <f t="shared" si="71"/>
        <v>0</v>
      </c>
      <c r="P226" s="183">
        <f t="shared" si="71"/>
        <v>0</v>
      </c>
      <c r="Q226" s="183">
        <f t="shared" si="71"/>
        <v>0</v>
      </c>
      <c r="R226" s="183">
        <f t="shared" si="71"/>
        <v>0</v>
      </c>
      <c r="S226" s="183">
        <f t="shared" si="70"/>
        <v>0</v>
      </c>
      <c r="T226" s="183">
        <f t="shared" si="70"/>
        <v>0</v>
      </c>
      <c r="U226" s="183">
        <f t="shared" si="70"/>
        <v>0</v>
      </c>
      <c r="V226" s="183">
        <f t="shared" si="70"/>
        <v>0</v>
      </c>
      <c r="W226" s="183">
        <f t="shared" si="70"/>
        <v>0</v>
      </c>
      <c r="X226" s="183">
        <f t="shared" si="70"/>
        <v>0</v>
      </c>
      <c r="Y226" s="183">
        <f t="shared" si="70"/>
        <v>0</v>
      </c>
      <c r="Z226" s="183">
        <f t="shared" si="70"/>
        <v>0</v>
      </c>
      <c r="AA226" s="183">
        <f t="shared" si="70"/>
        <v>0</v>
      </c>
      <c r="AB226" s="183">
        <f t="shared" si="70"/>
        <v>0</v>
      </c>
      <c r="AC226" s="183">
        <f t="shared" si="70"/>
        <v>0</v>
      </c>
      <c r="AD226" s="183">
        <f t="shared" si="70"/>
        <v>0</v>
      </c>
      <c r="AE226" s="183">
        <f t="shared" si="70"/>
        <v>0</v>
      </c>
      <c r="AF226" s="196">
        <f t="shared" si="70"/>
        <v>0</v>
      </c>
      <c r="AG226" s="208">
        <v>5</v>
      </c>
      <c r="AH226" s="45"/>
      <c r="AI226" s="46"/>
      <c r="AK226" s="47"/>
    </row>
    <row r="227" spans="1:37" x14ac:dyDescent="0.25">
      <c r="A227" s="69" t="s">
        <v>289</v>
      </c>
      <c r="B227" s="183">
        <v>0</v>
      </c>
      <c r="C227" s="183">
        <f t="shared" si="71"/>
        <v>0</v>
      </c>
      <c r="D227" s="183">
        <f t="shared" si="71"/>
        <v>0</v>
      </c>
      <c r="E227" s="183">
        <f t="shared" si="71"/>
        <v>0</v>
      </c>
      <c r="F227" s="183">
        <f t="shared" si="71"/>
        <v>0</v>
      </c>
      <c r="G227" s="183">
        <f t="shared" si="71"/>
        <v>0</v>
      </c>
      <c r="H227" s="183">
        <f t="shared" si="71"/>
        <v>0</v>
      </c>
      <c r="I227" s="183">
        <f t="shared" si="71"/>
        <v>0</v>
      </c>
      <c r="J227" s="183">
        <f t="shared" si="71"/>
        <v>0</v>
      </c>
      <c r="K227" s="183">
        <f t="shared" si="71"/>
        <v>0</v>
      </c>
      <c r="L227" s="183">
        <f t="shared" si="71"/>
        <v>0</v>
      </c>
      <c r="M227" s="183">
        <f t="shared" si="71"/>
        <v>0</v>
      </c>
      <c r="N227" s="183">
        <f t="shared" si="71"/>
        <v>0</v>
      </c>
      <c r="O227" s="183">
        <f t="shared" si="71"/>
        <v>0</v>
      </c>
      <c r="P227" s="183">
        <f t="shared" si="71"/>
        <v>0</v>
      </c>
      <c r="Q227" s="183">
        <f t="shared" si="71"/>
        <v>0</v>
      </c>
      <c r="R227" s="183">
        <f t="shared" si="71"/>
        <v>0</v>
      </c>
      <c r="S227" s="183">
        <f t="shared" si="70"/>
        <v>0</v>
      </c>
      <c r="T227" s="183">
        <f t="shared" si="70"/>
        <v>0</v>
      </c>
      <c r="U227" s="183">
        <f t="shared" si="70"/>
        <v>0</v>
      </c>
      <c r="V227" s="183">
        <f t="shared" si="70"/>
        <v>0</v>
      </c>
      <c r="W227" s="183">
        <f t="shared" si="70"/>
        <v>0</v>
      </c>
      <c r="X227" s="183">
        <f t="shared" si="70"/>
        <v>0</v>
      </c>
      <c r="Y227" s="183">
        <f t="shared" si="70"/>
        <v>0</v>
      </c>
      <c r="Z227" s="183">
        <f t="shared" si="70"/>
        <v>0</v>
      </c>
      <c r="AA227" s="183">
        <f t="shared" si="70"/>
        <v>0</v>
      </c>
      <c r="AB227" s="183">
        <f t="shared" si="70"/>
        <v>0</v>
      </c>
      <c r="AC227" s="183">
        <f t="shared" si="70"/>
        <v>0</v>
      </c>
      <c r="AD227" s="183">
        <f t="shared" si="70"/>
        <v>0</v>
      </c>
      <c r="AE227" s="183">
        <f t="shared" si="70"/>
        <v>0</v>
      </c>
      <c r="AF227" s="196">
        <f t="shared" si="70"/>
        <v>0</v>
      </c>
      <c r="AG227" s="208">
        <v>5</v>
      </c>
      <c r="AH227" s="45"/>
      <c r="AI227" s="46"/>
      <c r="AK227" s="47"/>
    </row>
    <row r="228" spans="1:37" x14ac:dyDescent="0.25">
      <c r="A228" s="69" t="s">
        <v>290</v>
      </c>
      <c r="B228" s="183">
        <v>0</v>
      </c>
      <c r="C228" s="183">
        <f t="shared" si="71"/>
        <v>0</v>
      </c>
      <c r="D228" s="183">
        <f t="shared" si="71"/>
        <v>0</v>
      </c>
      <c r="E228" s="183">
        <f t="shared" si="71"/>
        <v>0</v>
      </c>
      <c r="F228" s="183">
        <f t="shared" si="71"/>
        <v>0</v>
      </c>
      <c r="G228" s="183">
        <f t="shared" si="71"/>
        <v>0</v>
      </c>
      <c r="H228" s="183">
        <f t="shared" si="71"/>
        <v>0</v>
      </c>
      <c r="I228" s="183">
        <f t="shared" si="71"/>
        <v>0</v>
      </c>
      <c r="J228" s="183">
        <f t="shared" si="71"/>
        <v>0</v>
      </c>
      <c r="K228" s="183">
        <f t="shared" si="71"/>
        <v>0</v>
      </c>
      <c r="L228" s="183">
        <f t="shared" si="71"/>
        <v>0</v>
      </c>
      <c r="M228" s="183">
        <f t="shared" si="71"/>
        <v>0</v>
      </c>
      <c r="N228" s="183">
        <f t="shared" si="71"/>
        <v>0</v>
      </c>
      <c r="O228" s="183">
        <f t="shared" si="71"/>
        <v>0</v>
      </c>
      <c r="P228" s="183">
        <f t="shared" si="71"/>
        <v>0</v>
      </c>
      <c r="Q228" s="183">
        <f t="shared" si="71"/>
        <v>0</v>
      </c>
      <c r="R228" s="183">
        <f t="shared" si="71"/>
        <v>0</v>
      </c>
      <c r="S228" s="183">
        <f t="shared" si="70"/>
        <v>0</v>
      </c>
      <c r="T228" s="183">
        <f t="shared" si="70"/>
        <v>0</v>
      </c>
      <c r="U228" s="183">
        <f t="shared" si="70"/>
        <v>0</v>
      </c>
      <c r="V228" s="183">
        <f t="shared" si="70"/>
        <v>0</v>
      </c>
      <c r="W228" s="183">
        <f t="shared" si="70"/>
        <v>0</v>
      </c>
      <c r="X228" s="183">
        <f t="shared" si="70"/>
        <v>0</v>
      </c>
      <c r="Y228" s="183">
        <f t="shared" si="70"/>
        <v>0</v>
      </c>
      <c r="Z228" s="183">
        <f t="shared" si="70"/>
        <v>0</v>
      </c>
      <c r="AA228" s="183">
        <f t="shared" si="70"/>
        <v>0</v>
      </c>
      <c r="AB228" s="183">
        <f t="shared" si="70"/>
        <v>0</v>
      </c>
      <c r="AC228" s="183">
        <f t="shared" si="70"/>
        <v>0</v>
      </c>
      <c r="AD228" s="183">
        <f t="shared" si="70"/>
        <v>0</v>
      </c>
      <c r="AE228" s="183">
        <f t="shared" si="70"/>
        <v>0</v>
      </c>
      <c r="AF228" s="196">
        <f t="shared" si="70"/>
        <v>0</v>
      </c>
      <c r="AG228" s="208">
        <v>5</v>
      </c>
      <c r="AH228" s="45"/>
      <c r="AI228" s="46"/>
      <c r="AK228" s="47"/>
    </row>
    <row r="229" spans="1:37" x14ac:dyDescent="0.25">
      <c r="A229" s="69" t="s">
        <v>291</v>
      </c>
      <c r="B229" s="183">
        <v>0</v>
      </c>
      <c r="C229" s="183">
        <f t="shared" si="71"/>
        <v>0</v>
      </c>
      <c r="D229" s="183">
        <f t="shared" si="71"/>
        <v>0</v>
      </c>
      <c r="E229" s="183">
        <f t="shared" si="71"/>
        <v>0</v>
      </c>
      <c r="F229" s="183">
        <f t="shared" si="71"/>
        <v>0</v>
      </c>
      <c r="G229" s="183">
        <f t="shared" si="71"/>
        <v>0</v>
      </c>
      <c r="H229" s="183">
        <f t="shared" si="71"/>
        <v>0</v>
      </c>
      <c r="I229" s="183">
        <f t="shared" si="71"/>
        <v>0</v>
      </c>
      <c r="J229" s="183">
        <f t="shared" si="71"/>
        <v>0</v>
      </c>
      <c r="K229" s="183">
        <f t="shared" si="71"/>
        <v>0</v>
      </c>
      <c r="L229" s="183">
        <f t="shared" si="71"/>
        <v>0</v>
      </c>
      <c r="M229" s="183">
        <f t="shared" si="71"/>
        <v>0</v>
      </c>
      <c r="N229" s="183">
        <f t="shared" si="71"/>
        <v>0</v>
      </c>
      <c r="O229" s="183">
        <f t="shared" si="71"/>
        <v>0</v>
      </c>
      <c r="P229" s="183">
        <f t="shared" si="71"/>
        <v>0</v>
      </c>
      <c r="Q229" s="183">
        <f t="shared" si="71"/>
        <v>0</v>
      </c>
      <c r="R229" s="183">
        <f t="shared" si="71"/>
        <v>0</v>
      </c>
      <c r="S229" s="183">
        <f t="shared" si="70"/>
        <v>0</v>
      </c>
      <c r="T229" s="183">
        <f t="shared" si="70"/>
        <v>0</v>
      </c>
      <c r="U229" s="183">
        <f t="shared" si="70"/>
        <v>0</v>
      </c>
      <c r="V229" s="183">
        <f t="shared" si="70"/>
        <v>0</v>
      </c>
      <c r="W229" s="183">
        <f t="shared" si="70"/>
        <v>0</v>
      </c>
      <c r="X229" s="183">
        <f t="shared" si="70"/>
        <v>0</v>
      </c>
      <c r="Y229" s="183">
        <f t="shared" si="70"/>
        <v>0</v>
      </c>
      <c r="Z229" s="183">
        <f t="shared" si="70"/>
        <v>0</v>
      </c>
      <c r="AA229" s="183">
        <f t="shared" si="70"/>
        <v>0</v>
      </c>
      <c r="AB229" s="183">
        <f t="shared" si="70"/>
        <v>0</v>
      </c>
      <c r="AC229" s="183">
        <f t="shared" si="70"/>
        <v>0</v>
      </c>
      <c r="AD229" s="183">
        <f t="shared" si="70"/>
        <v>0</v>
      </c>
      <c r="AE229" s="183">
        <f t="shared" si="70"/>
        <v>0</v>
      </c>
      <c r="AF229" s="196">
        <f t="shared" si="70"/>
        <v>0</v>
      </c>
      <c r="AG229" s="208">
        <v>5</v>
      </c>
      <c r="AH229" s="45"/>
      <c r="AI229" s="46"/>
      <c r="AK229" s="47"/>
    </row>
    <row r="230" spans="1:37" x14ac:dyDescent="0.25">
      <c r="A230" s="69" t="s">
        <v>292</v>
      </c>
      <c r="B230" s="183">
        <v>0</v>
      </c>
      <c r="C230" s="183">
        <f t="shared" si="71"/>
        <v>0</v>
      </c>
      <c r="D230" s="183">
        <f t="shared" si="71"/>
        <v>0</v>
      </c>
      <c r="E230" s="183">
        <f t="shared" si="71"/>
        <v>0</v>
      </c>
      <c r="F230" s="183">
        <f t="shared" si="71"/>
        <v>0</v>
      </c>
      <c r="G230" s="183">
        <f t="shared" si="71"/>
        <v>0</v>
      </c>
      <c r="H230" s="183">
        <f t="shared" si="71"/>
        <v>0</v>
      </c>
      <c r="I230" s="183">
        <f t="shared" si="71"/>
        <v>0</v>
      </c>
      <c r="J230" s="183">
        <f t="shared" si="71"/>
        <v>0</v>
      </c>
      <c r="K230" s="183">
        <f t="shared" si="71"/>
        <v>0</v>
      </c>
      <c r="L230" s="183">
        <f t="shared" si="71"/>
        <v>0</v>
      </c>
      <c r="M230" s="183">
        <f t="shared" si="71"/>
        <v>0</v>
      </c>
      <c r="N230" s="183">
        <f t="shared" si="71"/>
        <v>0</v>
      </c>
      <c r="O230" s="183">
        <f t="shared" si="71"/>
        <v>0</v>
      </c>
      <c r="P230" s="183">
        <f t="shared" si="71"/>
        <v>0</v>
      </c>
      <c r="Q230" s="183">
        <f t="shared" si="71"/>
        <v>0</v>
      </c>
      <c r="R230" s="183">
        <f t="shared" si="71"/>
        <v>0</v>
      </c>
      <c r="S230" s="183">
        <f t="shared" si="70"/>
        <v>0</v>
      </c>
      <c r="T230" s="183">
        <f t="shared" si="70"/>
        <v>0</v>
      </c>
      <c r="U230" s="183">
        <f t="shared" si="70"/>
        <v>0</v>
      </c>
      <c r="V230" s="183">
        <f t="shared" si="70"/>
        <v>0</v>
      </c>
      <c r="W230" s="183">
        <f t="shared" si="70"/>
        <v>0</v>
      </c>
      <c r="X230" s="183">
        <f t="shared" si="70"/>
        <v>0</v>
      </c>
      <c r="Y230" s="183">
        <f t="shared" si="70"/>
        <v>0</v>
      </c>
      <c r="Z230" s="183">
        <f t="shared" si="70"/>
        <v>0</v>
      </c>
      <c r="AA230" s="183">
        <f t="shared" si="70"/>
        <v>0</v>
      </c>
      <c r="AB230" s="183">
        <f t="shared" si="70"/>
        <v>0</v>
      </c>
      <c r="AC230" s="183">
        <f t="shared" si="70"/>
        <v>0</v>
      </c>
      <c r="AD230" s="183">
        <f t="shared" si="70"/>
        <v>0</v>
      </c>
      <c r="AE230" s="183">
        <f t="shared" si="70"/>
        <v>0</v>
      </c>
      <c r="AF230" s="196">
        <f t="shared" si="70"/>
        <v>0</v>
      </c>
      <c r="AG230" s="208">
        <v>5</v>
      </c>
      <c r="AH230" s="45"/>
      <c r="AI230" s="46"/>
      <c r="AK230" s="47"/>
    </row>
    <row r="231" spans="1:37" x14ac:dyDescent="0.25">
      <c r="A231" s="69" t="s">
        <v>293</v>
      </c>
      <c r="B231" s="183">
        <v>0</v>
      </c>
      <c r="C231" s="183">
        <f t="shared" si="71"/>
        <v>0</v>
      </c>
      <c r="D231" s="183">
        <f t="shared" si="71"/>
        <v>0</v>
      </c>
      <c r="E231" s="183">
        <f t="shared" si="71"/>
        <v>0</v>
      </c>
      <c r="F231" s="183">
        <f t="shared" si="71"/>
        <v>0</v>
      </c>
      <c r="G231" s="183">
        <f t="shared" si="71"/>
        <v>0</v>
      </c>
      <c r="H231" s="183">
        <f t="shared" si="71"/>
        <v>0</v>
      </c>
      <c r="I231" s="183">
        <f t="shared" si="71"/>
        <v>0</v>
      </c>
      <c r="J231" s="183">
        <f t="shared" si="71"/>
        <v>0</v>
      </c>
      <c r="K231" s="183">
        <f t="shared" si="71"/>
        <v>0</v>
      </c>
      <c r="L231" s="183">
        <f t="shared" si="71"/>
        <v>0</v>
      </c>
      <c r="M231" s="183">
        <f t="shared" si="71"/>
        <v>0</v>
      </c>
      <c r="N231" s="183">
        <f t="shared" si="71"/>
        <v>0</v>
      </c>
      <c r="O231" s="183">
        <f t="shared" si="71"/>
        <v>0</v>
      </c>
      <c r="P231" s="183">
        <f t="shared" si="71"/>
        <v>0</v>
      </c>
      <c r="Q231" s="183">
        <f t="shared" si="71"/>
        <v>0</v>
      </c>
      <c r="R231" s="183">
        <f t="shared" si="71"/>
        <v>0</v>
      </c>
      <c r="S231" s="183">
        <f t="shared" si="70"/>
        <v>0</v>
      </c>
      <c r="T231" s="183">
        <f t="shared" si="70"/>
        <v>0</v>
      </c>
      <c r="U231" s="183">
        <f t="shared" si="70"/>
        <v>0</v>
      </c>
      <c r="V231" s="183">
        <f t="shared" si="70"/>
        <v>0</v>
      </c>
      <c r="W231" s="183">
        <f t="shared" si="70"/>
        <v>0</v>
      </c>
      <c r="X231" s="183">
        <f t="shared" si="70"/>
        <v>0</v>
      </c>
      <c r="Y231" s="183">
        <f t="shared" si="70"/>
        <v>0</v>
      </c>
      <c r="Z231" s="183">
        <f t="shared" si="70"/>
        <v>0</v>
      </c>
      <c r="AA231" s="183">
        <f t="shared" si="70"/>
        <v>0</v>
      </c>
      <c r="AB231" s="183">
        <f t="shared" si="70"/>
        <v>0</v>
      </c>
      <c r="AC231" s="183">
        <f t="shared" si="70"/>
        <v>0</v>
      </c>
      <c r="AD231" s="183">
        <f t="shared" si="70"/>
        <v>0</v>
      </c>
      <c r="AE231" s="183">
        <f t="shared" si="70"/>
        <v>0</v>
      </c>
      <c r="AF231" s="196">
        <f t="shared" si="70"/>
        <v>0</v>
      </c>
      <c r="AG231" s="208">
        <v>5</v>
      </c>
      <c r="AH231" s="45"/>
      <c r="AI231" s="46"/>
      <c r="AK231" s="47"/>
    </row>
    <row r="232" spans="1:37" x14ac:dyDescent="0.25">
      <c r="A232" s="69" t="s">
        <v>294</v>
      </c>
      <c r="B232" s="183">
        <v>0</v>
      </c>
      <c r="C232" s="183">
        <f t="shared" si="71"/>
        <v>0</v>
      </c>
      <c r="D232" s="183">
        <f t="shared" si="71"/>
        <v>0</v>
      </c>
      <c r="E232" s="183">
        <f t="shared" si="71"/>
        <v>0</v>
      </c>
      <c r="F232" s="183">
        <f t="shared" si="71"/>
        <v>0</v>
      </c>
      <c r="G232" s="183">
        <f t="shared" si="71"/>
        <v>0</v>
      </c>
      <c r="H232" s="183">
        <f t="shared" si="71"/>
        <v>0</v>
      </c>
      <c r="I232" s="183">
        <f t="shared" si="71"/>
        <v>0</v>
      </c>
      <c r="J232" s="183">
        <f t="shared" si="71"/>
        <v>0</v>
      </c>
      <c r="K232" s="183">
        <f t="shared" si="71"/>
        <v>0</v>
      </c>
      <c r="L232" s="183">
        <f t="shared" si="71"/>
        <v>0</v>
      </c>
      <c r="M232" s="183">
        <f t="shared" si="71"/>
        <v>0</v>
      </c>
      <c r="N232" s="183">
        <f t="shared" si="71"/>
        <v>0</v>
      </c>
      <c r="O232" s="183">
        <f t="shared" si="71"/>
        <v>0</v>
      </c>
      <c r="P232" s="183">
        <f t="shared" si="71"/>
        <v>0</v>
      </c>
      <c r="Q232" s="183">
        <f t="shared" si="71"/>
        <v>0</v>
      </c>
      <c r="R232" s="183">
        <f t="shared" si="71"/>
        <v>0</v>
      </c>
      <c r="S232" s="183">
        <f t="shared" si="70"/>
        <v>0</v>
      </c>
      <c r="T232" s="183">
        <f t="shared" si="70"/>
        <v>0</v>
      </c>
      <c r="U232" s="183">
        <f t="shared" si="70"/>
        <v>0</v>
      </c>
      <c r="V232" s="183">
        <f t="shared" si="70"/>
        <v>0</v>
      </c>
      <c r="W232" s="183">
        <f t="shared" si="70"/>
        <v>0</v>
      </c>
      <c r="X232" s="183">
        <f t="shared" si="70"/>
        <v>0</v>
      </c>
      <c r="Y232" s="183">
        <f t="shared" si="70"/>
        <v>0</v>
      </c>
      <c r="Z232" s="183">
        <f t="shared" si="70"/>
        <v>0</v>
      </c>
      <c r="AA232" s="183">
        <f t="shared" si="70"/>
        <v>0</v>
      </c>
      <c r="AB232" s="183">
        <f t="shared" si="70"/>
        <v>0</v>
      </c>
      <c r="AC232" s="183">
        <f t="shared" si="70"/>
        <v>0</v>
      </c>
      <c r="AD232" s="183">
        <f t="shared" si="70"/>
        <v>0</v>
      </c>
      <c r="AE232" s="183">
        <f t="shared" si="70"/>
        <v>0</v>
      </c>
      <c r="AF232" s="196">
        <f t="shared" si="70"/>
        <v>0</v>
      </c>
      <c r="AG232" s="208">
        <v>5</v>
      </c>
      <c r="AH232" s="45"/>
      <c r="AI232" s="46"/>
      <c r="AK232" s="47"/>
    </row>
    <row r="233" spans="1:37" x14ac:dyDescent="0.25">
      <c r="A233" s="69" t="s">
        <v>158</v>
      </c>
      <c r="B233" s="183">
        <v>0</v>
      </c>
      <c r="C233" s="183">
        <f t="shared" si="71"/>
        <v>0</v>
      </c>
      <c r="D233" s="183">
        <f t="shared" si="71"/>
        <v>0</v>
      </c>
      <c r="E233" s="183">
        <f t="shared" si="71"/>
        <v>0</v>
      </c>
      <c r="F233" s="183">
        <f t="shared" si="71"/>
        <v>0</v>
      </c>
      <c r="G233" s="183">
        <f t="shared" si="71"/>
        <v>0</v>
      </c>
      <c r="H233" s="183">
        <f t="shared" si="71"/>
        <v>0</v>
      </c>
      <c r="I233" s="183">
        <f t="shared" si="71"/>
        <v>0</v>
      </c>
      <c r="J233" s="183">
        <f t="shared" si="71"/>
        <v>0</v>
      </c>
      <c r="K233" s="183">
        <f t="shared" si="71"/>
        <v>0</v>
      </c>
      <c r="L233" s="183">
        <f t="shared" si="71"/>
        <v>0</v>
      </c>
      <c r="M233" s="183">
        <f t="shared" si="71"/>
        <v>0</v>
      </c>
      <c r="N233" s="183">
        <f t="shared" si="71"/>
        <v>0</v>
      </c>
      <c r="O233" s="183">
        <f t="shared" si="71"/>
        <v>0</v>
      </c>
      <c r="P233" s="183">
        <f t="shared" si="71"/>
        <v>0</v>
      </c>
      <c r="Q233" s="183">
        <f t="shared" si="71"/>
        <v>0</v>
      </c>
      <c r="R233" s="183">
        <f t="shared" si="71"/>
        <v>0</v>
      </c>
      <c r="S233" s="183">
        <f t="shared" si="70"/>
        <v>0</v>
      </c>
      <c r="T233" s="183">
        <f t="shared" si="70"/>
        <v>0</v>
      </c>
      <c r="U233" s="183">
        <f t="shared" si="70"/>
        <v>0</v>
      </c>
      <c r="V233" s="183">
        <f t="shared" si="70"/>
        <v>0</v>
      </c>
      <c r="W233" s="183">
        <f t="shared" si="70"/>
        <v>0</v>
      </c>
      <c r="X233" s="183">
        <f t="shared" si="70"/>
        <v>0</v>
      </c>
      <c r="Y233" s="183">
        <f t="shared" si="70"/>
        <v>0</v>
      </c>
      <c r="Z233" s="183">
        <f t="shared" si="70"/>
        <v>0</v>
      </c>
      <c r="AA233" s="183">
        <f t="shared" si="70"/>
        <v>0</v>
      </c>
      <c r="AB233" s="183">
        <f t="shared" si="70"/>
        <v>0</v>
      </c>
      <c r="AC233" s="183">
        <f t="shared" si="70"/>
        <v>0</v>
      </c>
      <c r="AD233" s="183">
        <f t="shared" si="70"/>
        <v>0</v>
      </c>
      <c r="AE233" s="183">
        <f t="shared" si="70"/>
        <v>0</v>
      </c>
      <c r="AF233" s="196">
        <f t="shared" si="70"/>
        <v>0</v>
      </c>
      <c r="AG233" s="208">
        <v>4.9930000000000003</v>
      </c>
      <c r="AH233" s="45"/>
      <c r="AI233" s="46"/>
      <c r="AK233" s="47"/>
    </row>
    <row r="234" spans="1:37" x14ac:dyDescent="0.25">
      <c r="A234" s="69" t="s">
        <v>295</v>
      </c>
      <c r="B234" s="183">
        <v>0</v>
      </c>
      <c r="C234" s="183">
        <f t="shared" si="71"/>
        <v>0</v>
      </c>
      <c r="D234" s="183">
        <f t="shared" si="71"/>
        <v>0</v>
      </c>
      <c r="E234" s="183">
        <f t="shared" si="71"/>
        <v>0</v>
      </c>
      <c r="F234" s="183">
        <f t="shared" si="71"/>
        <v>0</v>
      </c>
      <c r="G234" s="183">
        <f t="shared" si="71"/>
        <v>0</v>
      </c>
      <c r="H234" s="183">
        <f t="shared" si="71"/>
        <v>0</v>
      </c>
      <c r="I234" s="183">
        <f t="shared" si="71"/>
        <v>0</v>
      </c>
      <c r="J234" s="183">
        <f t="shared" si="71"/>
        <v>0</v>
      </c>
      <c r="K234" s="183">
        <f t="shared" si="71"/>
        <v>0</v>
      </c>
      <c r="L234" s="183">
        <f t="shared" si="71"/>
        <v>0</v>
      </c>
      <c r="M234" s="183">
        <f t="shared" si="71"/>
        <v>0</v>
      </c>
      <c r="N234" s="183">
        <f t="shared" si="71"/>
        <v>0</v>
      </c>
      <c r="O234" s="183">
        <f t="shared" si="71"/>
        <v>0</v>
      </c>
      <c r="P234" s="183">
        <f t="shared" si="71"/>
        <v>0</v>
      </c>
      <c r="Q234" s="183">
        <f t="shared" si="71"/>
        <v>0</v>
      </c>
      <c r="R234" s="183">
        <f t="shared" si="71"/>
        <v>0</v>
      </c>
      <c r="S234" s="183">
        <f t="shared" si="70"/>
        <v>0</v>
      </c>
      <c r="T234" s="183">
        <f t="shared" si="70"/>
        <v>0</v>
      </c>
      <c r="U234" s="183">
        <f t="shared" si="70"/>
        <v>0</v>
      </c>
      <c r="V234" s="183">
        <f t="shared" si="70"/>
        <v>0</v>
      </c>
      <c r="W234" s="183">
        <f t="shared" si="70"/>
        <v>0</v>
      </c>
      <c r="X234" s="183">
        <f t="shared" si="70"/>
        <v>0</v>
      </c>
      <c r="Y234" s="183">
        <f t="shared" si="70"/>
        <v>0</v>
      </c>
      <c r="Z234" s="183">
        <f t="shared" si="70"/>
        <v>0</v>
      </c>
      <c r="AA234" s="183">
        <f t="shared" si="70"/>
        <v>0</v>
      </c>
      <c r="AB234" s="183">
        <f t="shared" si="70"/>
        <v>0</v>
      </c>
      <c r="AC234" s="183">
        <f t="shared" si="70"/>
        <v>0</v>
      </c>
      <c r="AD234" s="183">
        <f t="shared" si="70"/>
        <v>0</v>
      </c>
      <c r="AE234" s="183">
        <f t="shared" si="70"/>
        <v>0</v>
      </c>
      <c r="AF234" s="196">
        <f t="shared" si="70"/>
        <v>0</v>
      </c>
      <c r="AG234" s="208">
        <v>4.9800000000000004</v>
      </c>
      <c r="AH234" s="45"/>
      <c r="AI234" s="46"/>
      <c r="AK234" s="47"/>
    </row>
    <row r="235" spans="1:37" x14ac:dyDescent="0.25">
      <c r="A235" s="69" t="s">
        <v>296</v>
      </c>
      <c r="B235" s="183">
        <v>0</v>
      </c>
      <c r="C235" s="183">
        <f t="shared" si="71"/>
        <v>0</v>
      </c>
      <c r="D235" s="183">
        <f t="shared" si="71"/>
        <v>0</v>
      </c>
      <c r="E235" s="183">
        <f t="shared" si="71"/>
        <v>0</v>
      </c>
      <c r="F235" s="183">
        <f t="shared" si="71"/>
        <v>0</v>
      </c>
      <c r="G235" s="183">
        <f t="shared" si="71"/>
        <v>0</v>
      </c>
      <c r="H235" s="183">
        <f t="shared" si="71"/>
        <v>0</v>
      </c>
      <c r="I235" s="183">
        <f t="shared" si="71"/>
        <v>0</v>
      </c>
      <c r="J235" s="183">
        <f t="shared" si="71"/>
        <v>0</v>
      </c>
      <c r="K235" s="183">
        <f t="shared" si="71"/>
        <v>0</v>
      </c>
      <c r="L235" s="183">
        <f t="shared" si="71"/>
        <v>0</v>
      </c>
      <c r="M235" s="183">
        <f t="shared" si="71"/>
        <v>0</v>
      </c>
      <c r="N235" s="183">
        <f t="shared" si="71"/>
        <v>0</v>
      </c>
      <c r="O235" s="183">
        <f t="shared" si="71"/>
        <v>0</v>
      </c>
      <c r="P235" s="183">
        <f t="shared" si="71"/>
        <v>0</v>
      </c>
      <c r="Q235" s="183">
        <f t="shared" si="71"/>
        <v>0</v>
      </c>
      <c r="R235" s="183">
        <f t="shared" si="71"/>
        <v>0</v>
      </c>
      <c r="S235" s="183">
        <f t="shared" si="70"/>
        <v>0</v>
      </c>
      <c r="T235" s="183">
        <f t="shared" si="70"/>
        <v>0</v>
      </c>
      <c r="U235" s="183">
        <f t="shared" si="70"/>
        <v>0</v>
      </c>
      <c r="V235" s="183">
        <f t="shared" si="70"/>
        <v>0</v>
      </c>
      <c r="W235" s="183">
        <f t="shared" si="70"/>
        <v>0</v>
      </c>
      <c r="X235" s="183">
        <f t="shared" si="70"/>
        <v>0</v>
      </c>
      <c r="Y235" s="183">
        <f t="shared" si="70"/>
        <v>0</v>
      </c>
      <c r="Z235" s="183">
        <f t="shared" si="70"/>
        <v>0</v>
      </c>
      <c r="AA235" s="183">
        <f t="shared" si="70"/>
        <v>0</v>
      </c>
      <c r="AB235" s="183">
        <f t="shared" si="70"/>
        <v>0</v>
      </c>
      <c r="AC235" s="183">
        <f t="shared" si="70"/>
        <v>0</v>
      </c>
      <c r="AD235" s="183">
        <f t="shared" si="70"/>
        <v>0</v>
      </c>
      <c r="AE235" s="183">
        <f t="shared" si="70"/>
        <v>0</v>
      </c>
      <c r="AF235" s="196">
        <f t="shared" si="70"/>
        <v>0</v>
      </c>
      <c r="AG235" s="208">
        <v>4.96</v>
      </c>
      <c r="AH235" s="45"/>
      <c r="AI235" s="46"/>
      <c r="AK235" s="47"/>
    </row>
    <row r="236" spans="1:37" x14ac:dyDescent="0.25">
      <c r="A236" s="69" t="s">
        <v>297</v>
      </c>
      <c r="B236" s="183">
        <v>0</v>
      </c>
      <c r="C236" s="183">
        <f t="shared" si="71"/>
        <v>0</v>
      </c>
      <c r="D236" s="183">
        <f t="shared" si="71"/>
        <v>0</v>
      </c>
      <c r="E236" s="183">
        <f t="shared" si="71"/>
        <v>0</v>
      </c>
      <c r="F236" s="183">
        <f t="shared" si="71"/>
        <v>0</v>
      </c>
      <c r="G236" s="183">
        <f t="shared" si="71"/>
        <v>0</v>
      </c>
      <c r="H236" s="183">
        <f t="shared" si="71"/>
        <v>0</v>
      </c>
      <c r="I236" s="183">
        <f t="shared" si="71"/>
        <v>0</v>
      </c>
      <c r="J236" s="183">
        <f t="shared" si="71"/>
        <v>0</v>
      </c>
      <c r="K236" s="183">
        <f t="shared" si="71"/>
        <v>0</v>
      </c>
      <c r="L236" s="183">
        <f t="shared" si="71"/>
        <v>0</v>
      </c>
      <c r="M236" s="183">
        <f t="shared" si="71"/>
        <v>0</v>
      </c>
      <c r="N236" s="183">
        <f t="shared" si="71"/>
        <v>0</v>
      </c>
      <c r="O236" s="183">
        <f t="shared" si="71"/>
        <v>0</v>
      </c>
      <c r="P236" s="183">
        <f t="shared" si="71"/>
        <v>0</v>
      </c>
      <c r="Q236" s="183">
        <f t="shared" si="71"/>
        <v>0</v>
      </c>
      <c r="R236" s="183">
        <f t="shared" si="71"/>
        <v>0</v>
      </c>
      <c r="S236" s="183">
        <f t="shared" si="70"/>
        <v>0</v>
      </c>
      <c r="T236" s="183">
        <f t="shared" si="70"/>
        <v>0</v>
      </c>
      <c r="U236" s="183">
        <f t="shared" si="70"/>
        <v>0</v>
      </c>
      <c r="V236" s="183">
        <f t="shared" si="70"/>
        <v>0</v>
      </c>
      <c r="W236" s="183">
        <f t="shared" si="70"/>
        <v>0</v>
      </c>
      <c r="X236" s="183">
        <f t="shared" si="70"/>
        <v>0</v>
      </c>
      <c r="Y236" s="183">
        <f t="shared" si="70"/>
        <v>0</v>
      </c>
      <c r="Z236" s="183">
        <f t="shared" si="70"/>
        <v>0</v>
      </c>
      <c r="AA236" s="183">
        <f t="shared" si="70"/>
        <v>0</v>
      </c>
      <c r="AB236" s="183">
        <f t="shared" si="70"/>
        <v>0</v>
      </c>
      <c r="AC236" s="183">
        <f t="shared" si="70"/>
        <v>0</v>
      </c>
      <c r="AD236" s="183">
        <f t="shared" si="70"/>
        <v>0</v>
      </c>
      <c r="AE236" s="183">
        <f t="shared" si="70"/>
        <v>0</v>
      </c>
      <c r="AF236" s="196">
        <f t="shared" si="70"/>
        <v>0</v>
      </c>
      <c r="AG236" s="208">
        <v>4.96</v>
      </c>
      <c r="AH236" s="45"/>
      <c r="AI236" s="46"/>
      <c r="AK236" s="47"/>
    </row>
    <row r="237" spans="1:37" x14ac:dyDescent="0.25">
      <c r="A237" s="69" t="s">
        <v>298</v>
      </c>
      <c r="B237" s="183">
        <v>0</v>
      </c>
      <c r="C237" s="183">
        <f t="shared" si="71"/>
        <v>0</v>
      </c>
      <c r="D237" s="183">
        <f t="shared" si="71"/>
        <v>0</v>
      </c>
      <c r="E237" s="183">
        <f t="shared" si="71"/>
        <v>0</v>
      </c>
      <c r="F237" s="183">
        <f t="shared" si="71"/>
        <v>0</v>
      </c>
      <c r="G237" s="183">
        <f t="shared" si="71"/>
        <v>0</v>
      </c>
      <c r="H237" s="183">
        <f t="shared" si="71"/>
        <v>0</v>
      </c>
      <c r="I237" s="183">
        <f t="shared" si="71"/>
        <v>0</v>
      </c>
      <c r="J237" s="183">
        <f t="shared" si="71"/>
        <v>0</v>
      </c>
      <c r="K237" s="183">
        <f t="shared" si="71"/>
        <v>0</v>
      </c>
      <c r="L237" s="183">
        <f t="shared" si="71"/>
        <v>0</v>
      </c>
      <c r="M237" s="183">
        <f t="shared" si="71"/>
        <v>0</v>
      </c>
      <c r="N237" s="183">
        <f t="shared" si="71"/>
        <v>0</v>
      </c>
      <c r="O237" s="183">
        <f t="shared" si="71"/>
        <v>0</v>
      </c>
      <c r="P237" s="183">
        <f t="shared" si="71"/>
        <v>0</v>
      </c>
      <c r="Q237" s="183">
        <f t="shared" si="71"/>
        <v>0</v>
      </c>
      <c r="R237" s="183">
        <f t="shared" ref="R237:AF252" si="88">Q237</f>
        <v>0</v>
      </c>
      <c r="S237" s="183">
        <f t="shared" si="88"/>
        <v>0</v>
      </c>
      <c r="T237" s="183">
        <f t="shared" si="88"/>
        <v>0</v>
      </c>
      <c r="U237" s="183">
        <f t="shared" si="88"/>
        <v>0</v>
      </c>
      <c r="V237" s="183">
        <f t="shared" si="88"/>
        <v>0</v>
      </c>
      <c r="W237" s="183">
        <f t="shared" si="88"/>
        <v>0</v>
      </c>
      <c r="X237" s="183">
        <f t="shared" si="88"/>
        <v>0</v>
      </c>
      <c r="Y237" s="183">
        <f t="shared" si="88"/>
        <v>0</v>
      </c>
      <c r="Z237" s="183">
        <f t="shared" si="88"/>
        <v>0</v>
      </c>
      <c r="AA237" s="183">
        <f t="shared" si="88"/>
        <v>0</v>
      </c>
      <c r="AB237" s="183">
        <f t="shared" si="88"/>
        <v>0</v>
      </c>
      <c r="AC237" s="183">
        <f t="shared" si="88"/>
        <v>0</v>
      </c>
      <c r="AD237" s="183">
        <f t="shared" si="88"/>
        <v>0</v>
      </c>
      <c r="AE237" s="183">
        <f t="shared" si="88"/>
        <v>0</v>
      </c>
      <c r="AF237" s="196">
        <f t="shared" si="88"/>
        <v>0</v>
      </c>
      <c r="AG237" s="208">
        <v>4.95</v>
      </c>
      <c r="AH237" s="45"/>
      <c r="AI237" s="46"/>
      <c r="AK237" s="47"/>
    </row>
    <row r="238" spans="1:37" x14ac:dyDescent="0.25">
      <c r="A238" s="69" t="s">
        <v>299</v>
      </c>
      <c r="B238" s="183">
        <v>0</v>
      </c>
      <c r="C238" s="183">
        <f t="shared" ref="C238:R253" si="89">B238</f>
        <v>0</v>
      </c>
      <c r="D238" s="183">
        <f t="shared" si="89"/>
        <v>0</v>
      </c>
      <c r="E238" s="183">
        <f t="shared" si="89"/>
        <v>0</v>
      </c>
      <c r="F238" s="183">
        <f t="shared" si="89"/>
        <v>0</v>
      </c>
      <c r="G238" s="183">
        <f t="shared" si="89"/>
        <v>0</v>
      </c>
      <c r="H238" s="183">
        <f t="shared" si="89"/>
        <v>0</v>
      </c>
      <c r="I238" s="183">
        <f t="shared" si="89"/>
        <v>0</v>
      </c>
      <c r="J238" s="183">
        <f t="shared" si="89"/>
        <v>0</v>
      </c>
      <c r="K238" s="183">
        <f t="shared" si="89"/>
        <v>0</v>
      </c>
      <c r="L238" s="183">
        <f t="shared" si="89"/>
        <v>0</v>
      </c>
      <c r="M238" s="183">
        <f t="shared" si="89"/>
        <v>0</v>
      </c>
      <c r="N238" s="183">
        <f t="shared" si="89"/>
        <v>0</v>
      </c>
      <c r="O238" s="183">
        <f t="shared" si="89"/>
        <v>0</v>
      </c>
      <c r="P238" s="183">
        <f t="shared" si="89"/>
        <v>0</v>
      </c>
      <c r="Q238" s="183">
        <f t="shared" si="89"/>
        <v>0</v>
      </c>
      <c r="R238" s="183">
        <f t="shared" si="89"/>
        <v>0</v>
      </c>
      <c r="S238" s="183">
        <f t="shared" si="88"/>
        <v>0</v>
      </c>
      <c r="T238" s="183">
        <f t="shared" si="88"/>
        <v>0</v>
      </c>
      <c r="U238" s="183">
        <f t="shared" si="88"/>
        <v>0</v>
      </c>
      <c r="V238" s="183">
        <f t="shared" si="88"/>
        <v>0</v>
      </c>
      <c r="W238" s="183">
        <f t="shared" si="88"/>
        <v>0</v>
      </c>
      <c r="X238" s="183">
        <f t="shared" si="88"/>
        <v>0</v>
      </c>
      <c r="Y238" s="183">
        <f t="shared" si="88"/>
        <v>0</v>
      </c>
      <c r="Z238" s="183">
        <f t="shared" si="88"/>
        <v>0</v>
      </c>
      <c r="AA238" s="183">
        <f t="shared" si="88"/>
        <v>0</v>
      </c>
      <c r="AB238" s="183">
        <f t="shared" si="88"/>
        <v>0</v>
      </c>
      <c r="AC238" s="183">
        <f t="shared" si="88"/>
        <v>0</v>
      </c>
      <c r="AD238" s="183">
        <f t="shared" si="88"/>
        <v>0</v>
      </c>
      <c r="AE238" s="183">
        <f t="shared" si="88"/>
        <v>0</v>
      </c>
      <c r="AF238" s="196">
        <f t="shared" si="88"/>
        <v>0</v>
      </c>
      <c r="AG238" s="208">
        <v>4.95</v>
      </c>
      <c r="AH238" s="45"/>
      <c r="AI238" s="46"/>
      <c r="AK238" s="47"/>
    </row>
    <row r="239" spans="1:37" x14ac:dyDescent="0.25">
      <c r="A239" s="69" t="s">
        <v>300</v>
      </c>
      <c r="B239" s="183">
        <v>0</v>
      </c>
      <c r="C239" s="183">
        <f t="shared" si="89"/>
        <v>0</v>
      </c>
      <c r="D239" s="183">
        <f t="shared" si="89"/>
        <v>0</v>
      </c>
      <c r="E239" s="183">
        <f t="shared" si="89"/>
        <v>0</v>
      </c>
      <c r="F239" s="183">
        <f t="shared" si="89"/>
        <v>0</v>
      </c>
      <c r="G239" s="183">
        <f t="shared" si="89"/>
        <v>0</v>
      </c>
      <c r="H239" s="183">
        <f t="shared" si="89"/>
        <v>0</v>
      </c>
      <c r="I239" s="183">
        <f t="shared" si="89"/>
        <v>0</v>
      </c>
      <c r="J239" s="183">
        <f t="shared" si="89"/>
        <v>0</v>
      </c>
      <c r="K239" s="183">
        <f t="shared" si="89"/>
        <v>0</v>
      </c>
      <c r="L239" s="183">
        <f t="shared" si="89"/>
        <v>0</v>
      </c>
      <c r="M239" s="183">
        <f t="shared" si="89"/>
        <v>0</v>
      </c>
      <c r="N239" s="183">
        <f t="shared" si="89"/>
        <v>0</v>
      </c>
      <c r="O239" s="183">
        <f t="shared" si="89"/>
        <v>0</v>
      </c>
      <c r="P239" s="183">
        <f t="shared" si="89"/>
        <v>0</v>
      </c>
      <c r="Q239" s="183">
        <f t="shared" si="89"/>
        <v>0</v>
      </c>
      <c r="R239" s="183">
        <f t="shared" si="89"/>
        <v>0</v>
      </c>
      <c r="S239" s="183">
        <f t="shared" si="88"/>
        <v>0</v>
      </c>
      <c r="T239" s="183">
        <f t="shared" si="88"/>
        <v>0</v>
      </c>
      <c r="U239" s="183">
        <f t="shared" si="88"/>
        <v>0</v>
      </c>
      <c r="V239" s="183">
        <f t="shared" si="88"/>
        <v>0</v>
      </c>
      <c r="W239" s="183">
        <f t="shared" si="88"/>
        <v>0</v>
      </c>
      <c r="X239" s="183">
        <f t="shared" si="88"/>
        <v>0</v>
      </c>
      <c r="Y239" s="183">
        <f t="shared" si="88"/>
        <v>0</v>
      </c>
      <c r="Z239" s="183">
        <f t="shared" si="88"/>
        <v>0</v>
      </c>
      <c r="AA239" s="183">
        <f t="shared" si="88"/>
        <v>0</v>
      </c>
      <c r="AB239" s="183">
        <f t="shared" si="88"/>
        <v>0</v>
      </c>
      <c r="AC239" s="183">
        <f t="shared" si="88"/>
        <v>0</v>
      </c>
      <c r="AD239" s="183">
        <f t="shared" si="88"/>
        <v>0</v>
      </c>
      <c r="AE239" s="183">
        <f t="shared" si="88"/>
        <v>0</v>
      </c>
      <c r="AF239" s="196">
        <f t="shared" si="88"/>
        <v>0</v>
      </c>
      <c r="AG239" s="208">
        <v>4.95</v>
      </c>
      <c r="AH239" s="45"/>
      <c r="AI239" s="46"/>
      <c r="AK239" s="47"/>
    </row>
    <row r="240" spans="1:37" x14ac:dyDescent="0.25">
      <c r="A240" s="69" t="s">
        <v>301</v>
      </c>
      <c r="B240" s="183">
        <v>0</v>
      </c>
      <c r="C240" s="183">
        <f t="shared" si="89"/>
        <v>0</v>
      </c>
      <c r="D240" s="183">
        <f t="shared" si="89"/>
        <v>0</v>
      </c>
      <c r="E240" s="183">
        <f t="shared" si="89"/>
        <v>0</v>
      </c>
      <c r="F240" s="183">
        <f t="shared" si="89"/>
        <v>0</v>
      </c>
      <c r="G240" s="183">
        <f t="shared" si="89"/>
        <v>0</v>
      </c>
      <c r="H240" s="183">
        <f t="shared" si="89"/>
        <v>0</v>
      </c>
      <c r="I240" s="183">
        <f t="shared" si="89"/>
        <v>0</v>
      </c>
      <c r="J240" s="183">
        <f t="shared" si="89"/>
        <v>0</v>
      </c>
      <c r="K240" s="183">
        <f t="shared" si="89"/>
        <v>0</v>
      </c>
      <c r="L240" s="183">
        <f t="shared" si="89"/>
        <v>0</v>
      </c>
      <c r="M240" s="183">
        <f t="shared" si="89"/>
        <v>0</v>
      </c>
      <c r="N240" s="183">
        <f t="shared" si="89"/>
        <v>0</v>
      </c>
      <c r="O240" s="183">
        <f t="shared" si="89"/>
        <v>0</v>
      </c>
      <c r="P240" s="183">
        <f t="shared" si="89"/>
        <v>0</v>
      </c>
      <c r="Q240" s="183">
        <f t="shared" si="89"/>
        <v>0</v>
      </c>
      <c r="R240" s="183">
        <f t="shared" si="89"/>
        <v>0</v>
      </c>
      <c r="S240" s="183">
        <f t="shared" si="88"/>
        <v>0</v>
      </c>
      <c r="T240" s="183">
        <f t="shared" si="88"/>
        <v>0</v>
      </c>
      <c r="U240" s="183">
        <f t="shared" si="88"/>
        <v>0</v>
      </c>
      <c r="V240" s="183">
        <f t="shared" si="88"/>
        <v>0</v>
      </c>
      <c r="W240" s="183">
        <f t="shared" si="88"/>
        <v>0</v>
      </c>
      <c r="X240" s="183">
        <f t="shared" si="88"/>
        <v>0</v>
      </c>
      <c r="Y240" s="183">
        <f t="shared" si="88"/>
        <v>0</v>
      </c>
      <c r="Z240" s="183">
        <f t="shared" si="88"/>
        <v>0</v>
      </c>
      <c r="AA240" s="183">
        <f t="shared" si="88"/>
        <v>0</v>
      </c>
      <c r="AB240" s="183">
        <f t="shared" si="88"/>
        <v>0</v>
      </c>
      <c r="AC240" s="183">
        <f t="shared" si="88"/>
        <v>0</v>
      </c>
      <c r="AD240" s="183">
        <f t="shared" si="88"/>
        <v>0</v>
      </c>
      <c r="AE240" s="183">
        <f t="shared" si="88"/>
        <v>0</v>
      </c>
      <c r="AF240" s="196">
        <f t="shared" si="88"/>
        <v>0</v>
      </c>
      <c r="AG240" s="208">
        <v>4.8</v>
      </c>
      <c r="AH240" s="45"/>
      <c r="AI240" s="46"/>
      <c r="AK240" s="47"/>
    </row>
    <row r="241" spans="1:37" x14ac:dyDescent="0.25">
      <c r="A241" s="69" t="s">
        <v>302</v>
      </c>
      <c r="B241" s="183">
        <v>0</v>
      </c>
      <c r="C241" s="183">
        <f t="shared" si="89"/>
        <v>0</v>
      </c>
      <c r="D241" s="183">
        <f t="shared" si="89"/>
        <v>0</v>
      </c>
      <c r="E241" s="183">
        <f t="shared" si="89"/>
        <v>0</v>
      </c>
      <c r="F241" s="183">
        <f t="shared" si="89"/>
        <v>0</v>
      </c>
      <c r="G241" s="183">
        <f t="shared" si="89"/>
        <v>0</v>
      </c>
      <c r="H241" s="183">
        <f t="shared" si="89"/>
        <v>0</v>
      </c>
      <c r="I241" s="183">
        <f t="shared" si="89"/>
        <v>0</v>
      </c>
      <c r="J241" s="183">
        <f t="shared" si="89"/>
        <v>0</v>
      </c>
      <c r="K241" s="183">
        <f t="shared" si="89"/>
        <v>0</v>
      </c>
      <c r="L241" s="183">
        <f t="shared" si="89"/>
        <v>0</v>
      </c>
      <c r="M241" s="183">
        <f t="shared" si="89"/>
        <v>0</v>
      </c>
      <c r="N241" s="183">
        <f t="shared" si="89"/>
        <v>0</v>
      </c>
      <c r="O241" s="183">
        <f t="shared" si="89"/>
        <v>0</v>
      </c>
      <c r="P241" s="183">
        <f t="shared" si="89"/>
        <v>0</v>
      </c>
      <c r="Q241" s="183">
        <f t="shared" si="89"/>
        <v>0</v>
      </c>
      <c r="R241" s="183">
        <f t="shared" si="89"/>
        <v>0</v>
      </c>
      <c r="S241" s="183">
        <f t="shared" si="88"/>
        <v>0</v>
      </c>
      <c r="T241" s="183">
        <f t="shared" si="88"/>
        <v>0</v>
      </c>
      <c r="U241" s="183">
        <f t="shared" si="88"/>
        <v>0</v>
      </c>
      <c r="V241" s="183">
        <f t="shared" si="88"/>
        <v>0</v>
      </c>
      <c r="W241" s="183">
        <f t="shared" si="88"/>
        <v>0</v>
      </c>
      <c r="X241" s="183">
        <f t="shared" si="88"/>
        <v>0</v>
      </c>
      <c r="Y241" s="183">
        <f t="shared" si="88"/>
        <v>0</v>
      </c>
      <c r="Z241" s="183">
        <f t="shared" si="88"/>
        <v>0</v>
      </c>
      <c r="AA241" s="183">
        <f t="shared" si="88"/>
        <v>0</v>
      </c>
      <c r="AB241" s="183">
        <f t="shared" si="88"/>
        <v>0</v>
      </c>
      <c r="AC241" s="183">
        <f t="shared" si="88"/>
        <v>0</v>
      </c>
      <c r="AD241" s="183">
        <f t="shared" si="88"/>
        <v>0</v>
      </c>
      <c r="AE241" s="183">
        <f t="shared" si="88"/>
        <v>0</v>
      </c>
      <c r="AF241" s="196">
        <f t="shared" si="88"/>
        <v>0</v>
      </c>
      <c r="AG241" s="208">
        <v>4.8</v>
      </c>
      <c r="AH241" s="45"/>
      <c r="AI241" s="46"/>
      <c r="AK241" s="47"/>
    </row>
    <row r="242" spans="1:37" x14ac:dyDescent="0.25">
      <c r="A242" s="69" t="s">
        <v>303</v>
      </c>
      <c r="B242" s="183">
        <v>0</v>
      </c>
      <c r="C242" s="183">
        <f t="shared" si="89"/>
        <v>0</v>
      </c>
      <c r="D242" s="183">
        <f t="shared" si="89"/>
        <v>0</v>
      </c>
      <c r="E242" s="183">
        <f t="shared" si="89"/>
        <v>0</v>
      </c>
      <c r="F242" s="183">
        <f t="shared" si="89"/>
        <v>0</v>
      </c>
      <c r="G242" s="183">
        <f t="shared" si="89"/>
        <v>0</v>
      </c>
      <c r="H242" s="183">
        <f t="shared" si="89"/>
        <v>0</v>
      </c>
      <c r="I242" s="183">
        <f t="shared" si="89"/>
        <v>0</v>
      </c>
      <c r="J242" s="183">
        <f t="shared" si="89"/>
        <v>0</v>
      </c>
      <c r="K242" s="183">
        <f t="shared" si="89"/>
        <v>0</v>
      </c>
      <c r="L242" s="183">
        <f t="shared" si="89"/>
        <v>0</v>
      </c>
      <c r="M242" s="183">
        <f t="shared" si="89"/>
        <v>0</v>
      </c>
      <c r="N242" s="183">
        <f t="shared" si="89"/>
        <v>0</v>
      </c>
      <c r="O242" s="183">
        <f t="shared" si="89"/>
        <v>0</v>
      </c>
      <c r="P242" s="183">
        <f t="shared" si="89"/>
        <v>0</v>
      </c>
      <c r="Q242" s="183">
        <f t="shared" si="89"/>
        <v>0</v>
      </c>
      <c r="R242" s="183">
        <f t="shared" si="89"/>
        <v>0</v>
      </c>
      <c r="S242" s="183">
        <f t="shared" si="88"/>
        <v>0</v>
      </c>
      <c r="T242" s="183">
        <f t="shared" si="88"/>
        <v>0</v>
      </c>
      <c r="U242" s="183">
        <f t="shared" si="88"/>
        <v>0</v>
      </c>
      <c r="V242" s="183">
        <f t="shared" si="88"/>
        <v>0</v>
      </c>
      <c r="W242" s="183">
        <f t="shared" si="88"/>
        <v>0</v>
      </c>
      <c r="X242" s="183">
        <f t="shared" si="88"/>
        <v>0</v>
      </c>
      <c r="Y242" s="183">
        <f t="shared" si="88"/>
        <v>0</v>
      </c>
      <c r="Z242" s="183">
        <f t="shared" si="88"/>
        <v>0</v>
      </c>
      <c r="AA242" s="183">
        <f t="shared" si="88"/>
        <v>0</v>
      </c>
      <c r="AB242" s="183">
        <f t="shared" si="88"/>
        <v>0</v>
      </c>
      <c r="AC242" s="183">
        <f t="shared" si="88"/>
        <v>0</v>
      </c>
      <c r="AD242" s="183">
        <f t="shared" si="88"/>
        <v>0</v>
      </c>
      <c r="AE242" s="183">
        <f t="shared" si="88"/>
        <v>0</v>
      </c>
      <c r="AF242" s="196">
        <f t="shared" si="88"/>
        <v>0</v>
      </c>
      <c r="AG242" s="208">
        <v>4.8</v>
      </c>
      <c r="AH242" s="45"/>
      <c r="AI242" s="46"/>
      <c r="AK242" s="47"/>
    </row>
    <row r="243" spans="1:37" x14ac:dyDescent="0.25">
      <c r="A243" s="69" t="s">
        <v>304</v>
      </c>
      <c r="B243" s="183">
        <v>0</v>
      </c>
      <c r="C243" s="183">
        <f t="shared" si="89"/>
        <v>0</v>
      </c>
      <c r="D243" s="183">
        <f t="shared" si="89"/>
        <v>0</v>
      </c>
      <c r="E243" s="183">
        <f t="shared" si="89"/>
        <v>0</v>
      </c>
      <c r="F243" s="183">
        <f t="shared" si="89"/>
        <v>0</v>
      </c>
      <c r="G243" s="183">
        <f t="shared" si="89"/>
        <v>0</v>
      </c>
      <c r="H243" s="183">
        <f t="shared" si="89"/>
        <v>0</v>
      </c>
      <c r="I243" s="183">
        <f t="shared" si="89"/>
        <v>0</v>
      </c>
      <c r="J243" s="183">
        <f t="shared" si="89"/>
        <v>0</v>
      </c>
      <c r="K243" s="183">
        <f t="shared" si="89"/>
        <v>0</v>
      </c>
      <c r="L243" s="183">
        <f t="shared" si="89"/>
        <v>0</v>
      </c>
      <c r="M243" s="183">
        <f t="shared" si="89"/>
        <v>0</v>
      </c>
      <c r="N243" s="183">
        <f t="shared" si="89"/>
        <v>0</v>
      </c>
      <c r="O243" s="183">
        <f t="shared" si="89"/>
        <v>0</v>
      </c>
      <c r="P243" s="183">
        <f t="shared" si="89"/>
        <v>0</v>
      </c>
      <c r="Q243" s="183">
        <f t="shared" si="89"/>
        <v>0</v>
      </c>
      <c r="R243" s="183">
        <f t="shared" si="89"/>
        <v>0</v>
      </c>
      <c r="S243" s="183">
        <f t="shared" si="88"/>
        <v>0</v>
      </c>
      <c r="T243" s="183">
        <f t="shared" si="88"/>
        <v>0</v>
      </c>
      <c r="U243" s="183">
        <f t="shared" si="88"/>
        <v>0</v>
      </c>
      <c r="V243" s="183">
        <f t="shared" si="88"/>
        <v>0</v>
      </c>
      <c r="W243" s="183">
        <f t="shared" si="88"/>
        <v>0</v>
      </c>
      <c r="X243" s="183">
        <f t="shared" si="88"/>
        <v>0</v>
      </c>
      <c r="Y243" s="183">
        <f t="shared" si="88"/>
        <v>0</v>
      </c>
      <c r="Z243" s="183">
        <f t="shared" si="88"/>
        <v>0</v>
      </c>
      <c r="AA243" s="183">
        <f t="shared" si="88"/>
        <v>0</v>
      </c>
      <c r="AB243" s="183">
        <f t="shared" si="88"/>
        <v>0</v>
      </c>
      <c r="AC243" s="183">
        <f t="shared" si="88"/>
        <v>0</v>
      </c>
      <c r="AD243" s="183">
        <f t="shared" si="88"/>
        <v>0</v>
      </c>
      <c r="AE243" s="183">
        <f t="shared" si="88"/>
        <v>0</v>
      </c>
      <c r="AF243" s="196">
        <f t="shared" si="88"/>
        <v>0</v>
      </c>
      <c r="AG243" s="208">
        <v>4.72</v>
      </c>
      <c r="AH243" s="45"/>
      <c r="AI243" s="46"/>
      <c r="AK243" s="47"/>
    </row>
    <row r="244" spans="1:37" x14ac:dyDescent="0.25">
      <c r="A244" s="69" t="s">
        <v>305</v>
      </c>
      <c r="B244" s="183">
        <v>0</v>
      </c>
      <c r="C244" s="183">
        <f t="shared" si="89"/>
        <v>0</v>
      </c>
      <c r="D244" s="183">
        <f t="shared" si="89"/>
        <v>0</v>
      </c>
      <c r="E244" s="183">
        <f t="shared" si="89"/>
        <v>0</v>
      </c>
      <c r="F244" s="183">
        <f t="shared" si="89"/>
        <v>0</v>
      </c>
      <c r="G244" s="183">
        <f t="shared" si="89"/>
        <v>0</v>
      </c>
      <c r="H244" s="183">
        <f t="shared" si="89"/>
        <v>0</v>
      </c>
      <c r="I244" s="183">
        <f t="shared" si="89"/>
        <v>0</v>
      </c>
      <c r="J244" s="183">
        <f t="shared" si="89"/>
        <v>0</v>
      </c>
      <c r="K244" s="183">
        <f t="shared" si="89"/>
        <v>0</v>
      </c>
      <c r="L244" s="183">
        <f t="shared" si="89"/>
        <v>0</v>
      </c>
      <c r="M244" s="183">
        <f t="shared" si="89"/>
        <v>0</v>
      </c>
      <c r="N244" s="183">
        <f t="shared" si="89"/>
        <v>0</v>
      </c>
      <c r="O244" s="183">
        <f t="shared" si="89"/>
        <v>0</v>
      </c>
      <c r="P244" s="183">
        <f t="shared" si="89"/>
        <v>0</v>
      </c>
      <c r="Q244" s="183">
        <f t="shared" si="89"/>
        <v>0</v>
      </c>
      <c r="R244" s="183">
        <f t="shared" si="89"/>
        <v>0</v>
      </c>
      <c r="S244" s="183">
        <f t="shared" si="88"/>
        <v>0</v>
      </c>
      <c r="T244" s="183">
        <f t="shared" si="88"/>
        <v>0</v>
      </c>
      <c r="U244" s="183">
        <f t="shared" si="88"/>
        <v>0</v>
      </c>
      <c r="V244" s="183">
        <f t="shared" si="88"/>
        <v>0</v>
      </c>
      <c r="W244" s="183">
        <f t="shared" si="88"/>
        <v>0</v>
      </c>
      <c r="X244" s="183">
        <f t="shared" si="88"/>
        <v>0</v>
      </c>
      <c r="Y244" s="183">
        <f t="shared" si="88"/>
        <v>0</v>
      </c>
      <c r="Z244" s="183">
        <f t="shared" si="88"/>
        <v>0</v>
      </c>
      <c r="AA244" s="183">
        <f t="shared" si="88"/>
        <v>0</v>
      </c>
      <c r="AB244" s="183">
        <f t="shared" si="88"/>
        <v>0</v>
      </c>
      <c r="AC244" s="183">
        <f t="shared" si="88"/>
        <v>0</v>
      </c>
      <c r="AD244" s="183">
        <f t="shared" si="88"/>
        <v>0</v>
      </c>
      <c r="AE244" s="183">
        <f t="shared" si="88"/>
        <v>0</v>
      </c>
      <c r="AF244" s="196">
        <f t="shared" si="88"/>
        <v>0</v>
      </c>
      <c r="AG244" s="208">
        <v>4.7</v>
      </c>
      <c r="AH244" s="45"/>
      <c r="AI244" s="46"/>
      <c r="AK244" s="47"/>
    </row>
    <row r="245" spans="1:37" x14ac:dyDescent="0.25">
      <c r="A245" s="69" t="s">
        <v>306</v>
      </c>
      <c r="B245" s="183">
        <v>0</v>
      </c>
      <c r="C245" s="183">
        <f t="shared" si="89"/>
        <v>0</v>
      </c>
      <c r="D245" s="183">
        <f t="shared" si="89"/>
        <v>0</v>
      </c>
      <c r="E245" s="183">
        <f t="shared" si="89"/>
        <v>0</v>
      </c>
      <c r="F245" s="183">
        <f t="shared" si="89"/>
        <v>0</v>
      </c>
      <c r="G245" s="183">
        <f t="shared" si="89"/>
        <v>0</v>
      </c>
      <c r="H245" s="183">
        <f t="shared" si="89"/>
        <v>0</v>
      </c>
      <c r="I245" s="183">
        <f t="shared" si="89"/>
        <v>0</v>
      </c>
      <c r="J245" s="183">
        <f t="shared" si="89"/>
        <v>0</v>
      </c>
      <c r="K245" s="183">
        <f t="shared" si="89"/>
        <v>0</v>
      </c>
      <c r="L245" s="183">
        <f t="shared" si="89"/>
        <v>0</v>
      </c>
      <c r="M245" s="183">
        <f t="shared" si="89"/>
        <v>0</v>
      </c>
      <c r="N245" s="183">
        <f t="shared" si="89"/>
        <v>0</v>
      </c>
      <c r="O245" s="183">
        <f t="shared" si="89"/>
        <v>0</v>
      </c>
      <c r="P245" s="183">
        <f t="shared" si="89"/>
        <v>0</v>
      </c>
      <c r="Q245" s="183">
        <f t="shared" si="89"/>
        <v>0</v>
      </c>
      <c r="R245" s="183">
        <f t="shared" si="89"/>
        <v>0</v>
      </c>
      <c r="S245" s="183">
        <f t="shared" si="88"/>
        <v>0</v>
      </c>
      <c r="T245" s="183">
        <f t="shared" si="88"/>
        <v>0</v>
      </c>
      <c r="U245" s="183">
        <f t="shared" si="88"/>
        <v>0</v>
      </c>
      <c r="V245" s="183">
        <f t="shared" si="88"/>
        <v>0</v>
      </c>
      <c r="W245" s="183">
        <f t="shared" si="88"/>
        <v>0</v>
      </c>
      <c r="X245" s="183">
        <f t="shared" si="88"/>
        <v>0</v>
      </c>
      <c r="Y245" s="183">
        <f t="shared" si="88"/>
        <v>0</v>
      </c>
      <c r="Z245" s="183">
        <f t="shared" si="88"/>
        <v>0</v>
      </c>
      <c r="AA245" s="183">
        <f t="shared" si="88"/>
        <v>0</v>
      </c>
      <c r="AB245" s="183">
        <f t="shared" si="88"/>
        <v>0</v>
      </c>
      <c r="AC245" s="183">
        <f t="shared" si="88"/>
        <v>0</v>
      </c>
      <c r="AD245" s="183">
        <f t="shared" si="88"/>
        <v>0</v>
      </c>
      <c r="AE245" s="183">
        <f t="shared" si="88"/>
        <v>0</v>
      </c>
      <c r="AF245" s="196">
        <f t="shared" si="88"/>
        <v>0</v>
      </c>
      <c r="AG245" s="208">
        <v>4.55</v>
      </c>
      <c r="AH245" s="45"/>
      <c r="AI245" s="46"/>
      <c r="AK245" s="47"/>
    </row>
    <row r="246" spans="1:37" x14ac:dyDescent="0.25">
      <c r="A246" s="69" t="s">
        <v>307</v>
      </c>
      <c r="B246" s="183">
        <v>0</v>
      </c>
      <c r="C246" s="183">
        <f t="shared" si="89"/>
        <v>0</v>
      </c>
      <c r="D246" s="183">
        <f t="shared" si="89"/>
        <v>0</v>
      </c>
      <c r="E246" s="183">
        <f t="shared" si="89"/>
        <v>0</v>
      </c>
      <c r="F246" s="183">
        <f t="shared" si="89"/>
        <v>0</v>
      </c>
      <c r="G246" s="183">
        <f t="shared" si="89"/>
        <v>0</v>
      </c>
      <c r="H246" s="183">
        <f t="shared" si="89"/>
        <v>0</v>
      </c>
      <c r="I246" s="183">
        <f t="shared" si="89"/>
        <v>0</v>
      </c>
      <c r="J246" s="183">
        <f t="shared" si="89"/>
        <v>0</v>
      </c>
      <c r="K246" s="183">
        <f t="shared" si="89"/>
        <v>0</v>
      </c>
      <c r="L246" s="183">
        <f t="shared" si="89"/>
        <v>0</v>
      </c>
      <c r="M246" s="183">
        <f t="shared" si="89"/>
        <v>0</v>
      </c>
      <c r="N246" s="183">
        <f t="shared" si="89"/>
        <v>0</v>
      </c>
      <c r="O246" s="183">
        <f t="shared" si="89"/>
        <v>0</v>
      </c>
      <c r="P246" s="183">
        <f t="shared" si="89"/>
        <v>0</v>
      </c>
      <c r="Q246" s="183">
        <f t="shared" si="89"/>
        <v>0</v>
      </c>
      <c r="R246" s="183">
        <f t="shared" si="89"/>
        <v>0</v>
      </c>
      <c r="S246" s="183">
        <f t="shared" si="88"/>
        <v>0</v>
      </c>
      <c r="T246" s="183">
        <f t="shared" si="88"/>
        <v>0</v>
      </c>
      <c r="U246" s="183">
        <f t="shared" si="88"/>
        <v>0</v>
      </c>
      <c r="V246" s="183">
        <f t="shared" si="88"/>
        <v>0</v>
      </c>
      <c r="W246" s="183">
        <f t="shared" si="88"/>
        <v>0</v>
      </c>
      <c r="X246" s="183">
        <f t="shared" si="88"/>
        <v>0</v>
      </c>
      <c r="Y246" s="183">
        <f t="shared" si="88"/>
        <v>0</v>
      </c>
      <c r="Z246" s="183">
        <f t="shared" si="88"/>
        <v>0</v>
      </c>
      <c r="AA246" s="183">
        <f t="shared" si="88"/>
        <v>0</v>
      </c>
      <c r="AB246" s="183">
        <f t="shared" si="88"/>
        <v>0</v>
      </c>
      <c r="AC246" s="183">
        <f t="shared" si="88"/>
        <v>0</v>
      </c>
      <c r="AD246" s="183">
        <f t="shared" si="88"/>
        <v>0</v>
      </c>
      <c r="AE246" s="183">
        <f t="shared" si="88"/>
        <v>0</v>
      </c>
      <c r="AF246" s="196">
        <f t="shared" si="88"/>
        <v>0</v>
      </c>
      <c r="AG246" s="208">
        <v>4.5</v>
      </c>
      <c r="AH246" s="45"/>
      <c r="AI246" s="46"/>
      <c r="AK246" s="47"/>
    </row>
    <row r="247" spans="1:37" x14ac:dyDescent="0.25">
      <c r="A247" s="69" t="s">
        <v>308</v>
      </c>
      <c r="B247" s="183">
        <v>0</v>
      </c>
      <c r="C247" s="183">
        <f t="shared" si="89"/>
        <v>0</v>
      </c>
      <c r="D247" s="183">
        <f t="shared" si="89"/>
        <v>0</v>
      </c>
      <c r="E247" s="183">
        <f t="shared" si="89"/>
        <v>0</v>
      </c>
      <c r="F247" s="183">
        <f t="shared" si="89"/>
        <v>0</v>
      </c>
      <c r="G247" s="183">
        <f t="shared" si="89"/>
        <v>0</v>
      </c>
      <c r="H247" s="183">
        <f t="shared" si="89"/>
        <v>0</v>
      </c>
      <c r="I247" s="183">
        <f t="shared" si="89"/>
        <v>0</v>
      </c>
      <c r="J247" s="183">
        <f t="shared" si="89"/>
        <v>0</v>
      </c>
      <c r="K247" s="183">
        <f t="shared" si="89"/>
        <v>0</v>
      </c>
      <c r="L247" s="183">
        <f t="shared" si="89"/>
        <v>0</v>
      </c>
      <c r="M247" s="183">
        <f t="shared" si="89"/>
        <v>0</v>
      </c>
      <c r="N247" s="183">
        <f t="shared" si="89"/>
        <v>0</v>
      </c>
      <c r="O247" s="183">
        <f t="shared" si="89"/>
        <v>0</v>
      </c>
      <c r="P247" s="183">
        <f t="shared" si="89"/>
        <v>0</v>
      </c>
      <c r="Q247" s="183">
        <f t="shared" si="89"/>
        <v>0</v>
      </c>
      <c r="R247" s="183">
        <f t="shared" si="89"/>
        <v>0</v>
      </c>
      <c r="S247" s="183">
        <f t="shared" si="88"/>
        <v>0</v>
      </c>
      <c r="T247" s="183">
        <f t="shared" si="88"/>
        <v>0</v>
      </c>
      <c r="U247" s="183">
        <f t="shared" si="88"/>
        <v>0</v>
      </c>
      <c r="V247" s="183">
        <f t="shared" si="88"/>
        <v>0</v>
      </c>
      <c r="W247" s="183">
        <f t="shared" si="88"/>
        <v>0</v>
      </c>
      <c r="X247" s="183">
        <f t="shared" si="88"/>
        <v>0</v>
      </c>
      <c r="Y247" s="183">
        <f t="shared" si="88"/>
        <v>0</v>
      </c>
      <c r="Z247" s="183">
        <f t="shared" si="88"/>
        <v>0</v>
      </c>
      <c r="AA247" s="183">
        <f t="shared" si="88"/>
        <v>0</v>
      </c>
      <c r="AB247" s="183">
        <f t="shared" si="88"/>
        <v>0</v>
      </c>
      <c r="AC247" s="183">
        <f t="shared" si="88"/>
        <v>0</v>
      </c>
      <c r="AD247" s="183">
        <f t="shared" si="88"/>
        <v>0</v>
      </c>
      <c r="AE247" s="183">
        <f t="shared" si="88"/>
        <v>0</v>
      </c>
      <c r="AF247" s="196">
        <f t="shared" si="88"/>
        <v>0</v>
      </c>
      <c r="AG247" s="208">
        <v>4.5</v>
      </c>
      <c r="AH247" s="45"/>
      <c r="AI247" s="46"/>
      <c r="AK247" s="47"/>
    </row>
    <row r="248" spans="1:37" x14ac:dyDescent="0.25">
      <c r="A248" s="115" t="s">
        <v>159</v>
      </c>
      <c r="B248" s="183">
        <v>0</v>
      </c>
      <c r="C248" s="183">
        <f t="shared" si="89"/>
        <v>0</v>
      </c>
      <c r="D248" s="183">
        <f t="shared" si="89"/>
        <v>0</v>
      </c>
      <c r="E248" s="183">
        <f t="shared" si="89"/>
        <v>0</v>
      </c>
      <c r="F248" s="183">
        <f t="shared" si="89"/>
        <v>0</v>
      </c>
      <c r="G248" s="183">
        <f t="shared" si="89"/>
        <v>0</v>
      </c>
      <c r="H248" s="183">
        <f t="shared" si="89"/>
        <v>0</v>
      </c>
      <c r="I248" s="183">
        <f t="shared" si="89"/>
        <v>0</v>
      </c>
      <c r="J248" s="183">
        <f t="shared" si="89"/>
        <v>0</v>
      </c>
      <c r="K248" s="183">
        <f t="shared" si="89"/>
        <v>0</v>
      </c>
      <c r="L248" s="183">
        <f t="shared" si="89"/>
        <v>0</v>
      </c>
      <c r="M248" s="183">
        <f t="shared" si="89"/>
        <v>0</v>
      </c>
      <c r="N248" s="183">
        <f t="shared" si="89"/>
        <v>0</v>
      </c>
      <c r="O248" s="183">
        <f t="shared" si="89"/>
        <v>0</v>
      </c>
      <c r="P248" s="183">
        <f t="shared" si="89"/>
        <v>0</v>
      </c>
      <c r="Q248" s="183">
        <f t="shared" si="89"/>
        <v>0</v>
      </c>
      <c r="R248" s="183">
        <f t="shared" si="89"/>
        <v>0</v>
      </c>
      <c r="S248" s="183">
        <f t="shared" si="88"/>
        <v>0</v>
      </c>
      <c r="T248" s="183">
        <f t="shared" si="88"/>
        <v>0</v>
      </c>
      <c r="U248" s="183">
        <f t="shared" si="88"/>
        <v>0</v>
      </c>
      <c r="V248" s="183">
        <f t="shared" si="88"/>
        <v>0</v>
      </c>
      <c r="W248" s="183">
        <f t="shared" si="88"/>
        <v>0</v>
      </c>
      <c r="X248" s="183">
        <f t="shared" si="88"/>
        <v>0</v>
      </c>
      <c r="Y248" s="183">
        <f t="shared" si="88"/>
        <v>0</v>
      </c>
      <c r="Z248" s="183">
        <f t="shared" si="88"/>
        <v>0</v>
      </c>
      <c r="AA248" s="183">
        <f t="shared" si="88"/>
        <v>0</v>
      </c>
      <c r="AB248" s="183">
        <f t="shared" si="88"/>
        <v>0</v>
      </c>
      <c r="AC248" s="183">
        <f t="shared" si="88"/>
        <v>0</v>
      </c>
      <c r="AD248" s="183">
        <f t="shared" si="88"/>
        <v>0</v>
      </c>
      <c r="AE248" s="183">
        <f t="shared" si="88"/>
        <v>0</v>
      </c>
      <c r="AF248" s="196">
        <f t="shared" si="88"/>
        <v>0</v>
      </c>
      <c r="AG248" s="207">
        <v>4.4550000000000001</v>
      </c>
      <c r="AH248" s="45"/>
      <c r="AI248" s="46"/>
      <c r="AK248" s="47"/>
    </row>
    <row r="249" spans="1:37" x14ac:dyDescent="0.25">
      <c r="A249" s="69" t="s">
        <v>309</v>
      </c>
      <c r="B249" s="183">
        <v>0</v>
      </c>
      <c r="C249" s="183">
        <f t="shared" si="89"/>
        <v>0</v>
      </c>
      <c r="D249" s="183">
        <f t="shared" si="89"/>
        <v>0</v>
      </c>
      <c r="E249" s="183">
        <f t="shared" si="89"/>
        <v>0</v>
      </c>
      <c r="F249" s="183">
        <f t="shared" si="89"/>
        <v>0</v>
      </c>
      <c r="G249" s="183">
        <f t="shared" si="89"/>
        <v>0</v>
      </c>
      <c r="H249" s="183">
        <f t="shared" si="89"/>
        <v>0</v>
      </c>
      <c r="I249" s="183">
        <f t="shared" si="89"/>
        <v>0</v>
      </c>
      <c r="J249" s="183">
        <f t="shared" si="89"/>
        <v>0</v>
      </c>
      <c r="K249" s="183">
        <f t="shared" si="89"/>
        <v>0</v>
      </c>
      <c r="L249" s="183">
        <f t="shared" si="89"/>
        <v>0</v>
      </c>
      <c r="M249" s="183">
        <f t="shared" si="89"/>
        <v>0</v>
      </c>
      <c r="N249" s="183">
        <f t="shared" si="89"/>
        <v>0</v>
      </c>
      <c r="O249" s="183">
        <f t="shared" si="89"/>
        <v>0</v>
      </c>
      <c r="P249" s="183">
        <f t="shared" si="89"/>
        <v>0</v>
      </c>
      <c r="Q249" s="183">
        <f t="shared" si="89"/>
        <v>0</v>
      </c>
      <c r="R249" s="183">
        <f t="shared" si="89"/>
        <v>0</v>
      </c>
      <c r="S249" s="183">
        <f t="shared" si="88"/>
        <v>0</v>
      </c>
      <c r="T249" s="183">
        <f t="shared" si="88"/>
        <v>0</v>
      </c>
      <c r="U249" s="183">
        <f t="shared" si="88"/>
        <v>0</v>
      </c>
      <c r="V249" s="183">
        <f t="shared" si="88"/>
        <v>0</v>
      </c>
      <c r="W249" s="183">
        <f t="shared" si="88"/>
        <v>0</v>
      </c>
      <c r="X249" s="183">
        <f t="shared" si="88"/>
        <v>0</v>
      </c>
      <c r="Y249" s="183">
        <f t="shared" si="88"/>
        <v>0</v>
      </c>
      <c r="Z249" s="183">
        <f t="shared" si="88"/>
        <v>0</v>
      </c>
      <c r="AA249" s="183">
        <f t="shared" si="88"/>
        <v>0</v>
      </c>
      <c r="AB249" s="183">
        <f t="shared" si="88"/>
        <v>0</v>
      </c>
      <c r="AC249" s="183">
        <f t="shared" si="88"/>
        <v>0</v>
      </c>
      <c r="AD249" s="183">
        <f t="shared" si="88"/>
        <v>0</v>
      </c>
      <c r="AE249" s="183">
        <f t="shared" si="88"/>
        <v>0</v>
      </c>
      <c r="AF249" s="196">
        <f t="shared" si="88"/>
        <v>0</v>
      </c>
      <c r="AG249" s="208">
        <v>4.41</v>
      </c>
      <c r="AH249" s="45"/>
      <c r="AI249" s="46"/>
      <c r="AK249" s="47"/>
    </row>
    <row r="250" spans="1:37" x14ac:dyDescent="0.25">
      <c r="A250" s="69" t="s">
        <v>310</v>
      </c>
      <c r="B250" s="183">
        <v>0</v>
      </c>
      <c r="C250" s="183">
        <f t="shared" si="89"/>
        <v>0</v>
      </c>
      <c r="D250" s="183">
        <f t="shared" si="89"/>
        <v>0</v>
      </c>
      <c r="E250" s="183">
        <f t="shared" si="89"/>
        <v>0</v>
      </c>
      <c r="F250" s="183">
        <f t="shared" si="89"/>
        <v>0</v>
      </c>
      <c r="G250" s="183">
        <f t="shared" si="89"/>
        <v>0</v>
      </c>
      <c r="H250" s="183">
        <f t="shared" si="89"/>
        <v>0</v>
      </c>
      <c r="I250" s="183">
        <f t="shared" si="89"/>
        <v>0</v>
      </c>
      <c r="J250" s="183">
        <f t="shared" si="89"/>
        <v>0</v>
      </c>
      <c r="K250" s="183">
        <f t="shared" si="89"/>
        <v>0</v>
      </c>
      <c r="L250" s="183">
        <f t="shared" si="89"/>
        <v>0</v>
      </c>
      <c r="M250" s="183">
        <f t="shared" si="89"/>
        <v>0</v>
      </c>
      <c r="N250" s="183">
        <f t="shared" si="89"/>
        <v>0</v>
      </c>
      <c r="O250" s="183">
        <f t="shared" si="89"/>
        <v>0</v>
      </c>
      <c r="P250" s="183">
        <f t="shared" si="89"/>
        <v>0</v>
      </c>
      <c r="Q250" s="183">
        <f t="shared" si="89"/>
        <v>0</v>
      </c>
      <c r="R250" s="183">
        <f t="shared" si="89"/>
        <v>0</v>
      </c>
      <c r="S250" s="183">
        <f t="shared" si="88"/>
        <v>0</v>
      </c>
      <c r="T250" s="183">
        <f t="shared" si="88"/>
        <v>0</v>
      </c>
      <c r="U250" s="183">
        <f t="shared" si="88"/>
        <v>0</v>
      </c>
      <c r="V250" s="183">
        <f t="shared" si="88"/>
        <v>0</v>
      </c>
      <c r="W250" s="183">
        <f t="shared" si="88"/>
        <v>0</v>
      </c>
      <c r="X250" s="183">
        <f t="shared" si="88"/>
        <v>0</v>
      </c>
      <c r="Y250" s="183">
        <f t="shared" si="88"/>
        <v>0</v>
      </c>
      <c r="Z250" s="183">
        <f t="shared" si="88"/>
        <v>0</v>
      </c>
      <c r="AA250" s="183">
        <f t="shared" si="88"/>
        <v>0</v>
      </c>
      <c r="AB250" s="183">
        <f t="shared" si="88"/>
        <v>0</v>
      </c>
      <c r="AC250" s="183">
        <f t="shared" si="88"/>
        <v>0</v>
      </c>
      <c r="AD250" s="183">
        <f t="shared" si="88"/>
        <v>0</v>
      </c>
      <c r="AE250" s="183">
        <f t="shared" si="88"/>
        <v>0</v>
      </c>
      <c r="AF250" s="196">
        <f t="shared" si="88"/>
        <v>0</v>
      </c>
      <c r="AG250" s="208">
        <v>4.4000000000000004</v>
      </c>
      <c r="AH250" s="45"/>
      <c r="AI250" s="46"/>
      <c r="AK250" s="47"/>
    </row>
    <row r="251" spans="1:37" x14ac:dyDescent="0.25">
      <c r="A251" s="69" t="s">
        <v>311</v>
      </c>
      <c r="B251" s="183">
        <v>0</v>
      </c>
      <c r="C251" s="183">
        <f t="shared" si="89"/>
        <v>0</v>
      </c>
      <c r="D251" s="183">
        <f t="shared" si="89"/>
        <v>0</v>
      </c>
      <c r="E251" s="183">
        <f t="shared" si="89"/>
        <v>0</v>
      </c>
      <c r="F251" s="183">
        <f t="shared" si="89"/>
        <v>0</v>
      </c>
      <c r="G251" s="183">
        <f t="shared" si="89"/>
        <v>0</v>
      </c>
      <c r="H251" s="183">
        <f t="shared" si="89"/>
        <v>0</v>
      </c>
      <c r="I251" s="183">
        <f t="shared" si="89"/>
        <v>0</v>
      </c>
      <c r="J251" s="183">
        <f t="shared" si="89"/>
        <v>0</v>
      </c>
      <c r="K251" s="183">
        <f t="shared" si="89"/>
        <v>0</v>
      </c>
      <c r="L251" s="183">
        <f t="shared" si="89"/>
        <v>0</v>
      </c>
      <c r="M251" s="183">
        <f t="shared" si="89"/>
        <v>0</v>
      </c>
      <c r="N251" s="183">
        <f t="shared" si="89"/>
        <v>0</v>
      </c>
      <c r="O251" s="183">
        <f t="shared" si="89"/>
        <v>0</v>
      </c>
      <c r="P251" s="183">
        <f t="shared" si="89"/>
        <v>0</v>
      </c>
      <c r="Q251" s="183">
        <f t="shared" si="89"/>
        <v>0</v>
      </c>
      <c r="R251" s="183">
        <f t="shared" si="89"/>
        <v>0</v>
      </c>
      <c r="S251" s="183">
        <f t="shared" si="88"/>
        <v>0</v>
      </c>
      <c r="T251" s="183">
        <f t="shared" si="88"/>
        <v>0</v>
      </c>
      <c r="U251" s="183">
        <f t="shared" si="88"/>
        <v>0</v>
      </c>
      <c r="V251" s="183">
        <f t="shared" si="88"/>
        <v>0</v>
      </c>
      <c r="W251" s="183">
        <f t="shared" si="88"/>
        <v>0</v>
      </c>
      <c r="X251" s="183">
        <f t="shared" si="88"/>
        <v>0</v>
      </c>
      <c r="Y251" s="183">
        <f t="shared" si="88"/>
        <v>0</v>
      </c>
      <c r="Z251" s="183">
        <f t="shared" si="88"/>
        <v>0</v>
      </c>
      <c r="AA251" s="183">
        <f t="shared" si="88"/>
        <v>0</v>
      </c>
      <c r="AB251" s="183">
        <f t="shared" si="88"/>
        <v>0</v>
      </c>
      <c r="AC251" s="183">
        <f t="shared" si="88"/>
        <v>0</v>
      </c>
      <c r="AD251" s="183">
        <f t="shared" si="88"/>
        <v>0</v>
      </c>
      <c r="AE251" s="183">
        <f t="shared" si="88"/>
        <v>0</v>
      </c>
      <c r="AF251" s="196">
        <f t="shared" si="88"/>
        <v>0</v>
      </c>
      <c r="AG251" s="208">
        <v>4.3600000000000003</v>
      </c>
      <c r="AH251" s="45"/>
      <c r="AI251" s="46"/>
      <c r="AK251" s="47"/>
    </row>
    <row r="252" spans="1:37" x14ac:dyDescent="0.25">
      <c r="A252" s="69" t="s">
        <v>312</v>
      </c>
      <c r="B252" s="183">
        <v>0</v>
      </c>
      <c r="C252" s="183">
        <f t="shared" si="89"/>
        <v>0</v>
      </c>
      <c r="D252" s="183">
        <f t="shared" si="89"/>
        <v>0</v>
      </c>
      <c r="E252" s="183">
        <f t="shared" si="89"/>
        <v>0</v>
      </c>
      <c r="F252" s="183">
        <f t="shared" si="89"/>
        <v>0</v>
      </c>
      <c r="G252" s="183">
        <f t="shared" si="89"/>
        <v>0</v>
      </c>
      <c r="H252" s="183">
        <f t="shared" si="89"/>
        <v>0</v>
      </c>
      <c r="I252" s="183">
        <f t="shared" si="89"/>
        <v>0</v>
      </c>
      <c r="J252" s="183">
        <f t="shared" si="89"/>
        <v>0</v>
      </c>
      <c r="K252" s="183">
        <f t="shared" si="89"/>
        <v>0</v>
      </c>
      <c r="L252" s="183">
        <f t="shared" si="89"/>
        <v>0</v>
      </c>
      <c r="M252" s="183">
        <f t="shared" si="89"/>
        <v>0</v>
      </c>
      <c r="N252" s="183">
        <f t="shared" si="89"/>
        <v>0</v>
      </c>
      <c r="O252" s="183">
        <f t="shared" si="89"/>
        <v>0</v>
      </c>
      <c r="P252" s="183">
        <f t="shared" si="89"/>
        <v>0</v>
      </c>
      <c r="Q252" s="183">
        <f t="shared" si="89"/>
        <v>0</v>
      </c>
      <c r="R252" s="183">
        <f t="shared" si="89"/>
        <v>0</v>
      </c>
      <c r="S252" s="183">
        <f t="shared" si="88"/>
        <v>0</v>
      </c>
      <c r="T252" s="183">
        <f t="shared" si="88"/>
        <v>0</v>
      </c>
      <c r="U252" s="183">
        <f t="shared" si="88"/>
        <v>0</v>
      </c>
      <c r="V252" s="183">
        <f t="shared" si="88"/>
        <v>0</v>
      </c>
      <c r="W252" s="183">
        <f t="shared" si="88"/>
        <v>0</v>
      </c>
      <c r="X252" s="183">
        <f t="shared" si="88"/>
        <v>0</v>
      </c>
      <c r="Y252" s="183">
        <f t="shared" si="88"/>
        <v>0</v>
      </c>
      <c r="Z252" s="183">
        <f t="shared" si="88"/>
        <v>0</v>
      </c>
      <c r="AA252" s="183">
        <f t="shared" si="88"/>
        <v>0</v>
      </c>
      <c r="AB252" s="183">
        <f t="shared" si="88"/>
        <v>0</v>
      </c>
      <c r="AC252" s="183">
        <f t="shared" si="88"/>
        <v>0</v>
      </c>
      <c r="AD252" s="183">
        <f t="shared" si="88"/>
        <v>0</v>
      </c>
      <c r="AE252" s="183">
        <f t="shared" si="88"/>
        <v>0</v>
      </c>
      <c r="AF252" s="196">
        <f t="shared" si="88"/>
        <v>0</v>
      </c>
      <c r="AG252" s="208">
        <v>4.2</v>
      </c>
      <c r="AH252" s="45"/>
      <c r="AI252" s="46"/>
      <c r="AK252" s="47"/>
    </row>
    <row r="253" spans="1:37" x14ac:dyDescent="0.25">
      <c r="A253" s="69" t="s">
        <v>313</v>
      </c>
      <c r="B253" s="183">
        <v>0</v>
      </c>
      <c r="C253" s="183">
        <f t="shared" si="89"/>
        <v>0</v>
      </c>
      <c r="D253" s="183">
        <f t="shared" si="89"/>
        <v>0</v>
      </c>
      <c r="E253" s="183">
        <f t="shared" si="89"/>
        <v>0</v>
      </c>
      <c r="F253" s="183">
        <f t="shared" si="89"/>
        <v>0</v>
      </c>
      <c r="G253" s="183">
        <f t="shared" si="89"/>
        <v>0</v>
      </c>
      <c r="H253" s="183">
        <f t="shared" si="89"/>
        <v>0</v>
      </c>
      <c r="I253" s="183">
        <f t="shared" si="89"/>
        <v>0</v>
      </c>
      <c r="J253" s="183">
        <f t="shared" si="89"/>
        <v>0</v>
      </c>
      <c r="K253" s="183">
        <f t="shared" si="89"/>
        <v>0</v>
      </c>
      <c r="L253" s="183">
        <f t="shared" si="89"/>
        <v>0</v>
      </c>
      <c r="M253" s="183">
        <f t="shared" si="89"/>
        <v>0</v>
      </c>
      <c r="N253" s="183">
        <f t="shared" si="89"/>
        <v>0</v>
      </c>
      <c r="O253" s="183">
        <f t="shared" si="89"/>
        <v>0</v>
      </c>
      <c r="P253" s="183">
        <f t="shared" si="89"/>
        <v>0</v>
      </c>
      <c r="Q253" s="183">
        <f t="shared" si="89"/>
        <v>0</v>
      </c>
      <c r="R253" s="183">
        <f t="shared" ref="R253:AF268" si="90">Q253</f>
        <v>0</v>
      </c>
      <c r="S253" s="183">
        <f t="shared" si="90"/>
        <v>0</v>
      </c>
      <c r="T253" s="183">
        <f t="shared" si="90"/>
        <v>0</v>
      </c>
      <c r="U253" s="183">
        <f t="shared" si="90"/>
        <v>0</v>
      </c>
      <c r="V253" s="183">
        <f t="shared" si="90"/>
        <v>0</v>
      </c>
      <c r="W253" s="183">
        <f t="shared" si="90"/>
        <v>0</v>
      </c>
      <c r="X253" s="183">
        <f t="shared" si="90"/>
        <v>0</v>
      </c>
      <c r="Y253" s="183">
        <f t="shared" si="90"/>
        <v>0</v>
      </c>
      <c r="Z253" s="183">
        <f t="shared" si="90"/>
        <v>0</v>
      </c>
      <c r="AA253" s="183">
        <f t="shared" si="90"/>
        <v>0</v>
      </c>
      <c r="AB253" s="183">
        <f t="shared" si="90"/>
        <v>0</v>
      </c>
      <c r="AC253" s="183">
        <f t="shared" si="90"/>
        <v>0</v>
      </c>
      <c r="AD253" s="183">
        <f t="shared" si="90"/>
        <v>0</v>
      </c>
      <c r="AE253" s="183">
        <f t="shared" si="90"/>
        <v>0</v>
      </c>
      <c r="AF253" s="196">
        <f t="shared" si="90"/>
        <v>0</v>
      </c>
      <c r="AG253" s="208">
        <v>4</v>
      </c>
      <c r="AH253" s="45"/>
      <c r="AI253" s="46"/>
      <c r="AK253" s="47"/>
    </row>
    <row r="254" spans="1:37" x14ac:dyDescent="0.25">
      <c r="A254" s="69" t="s">
        <v>314</v>
      </c>
      <c r="B254" s="183">
        <v>0</v>
      </c>
      <c r="C254" s="183">
        <f t="shared" ref="C254:R269" si="91">B254</f>
        <v>0</v>
      </c>
      <c r="D254" s="183">
        <f t="shared" si="91"/>
        <v>0</v>
      </c>
      <c r="E254" s="183">
        <f t="shared" si="91"/>
        <v>0</v>
      </c>
      <c r="F254" s="183">
        <f t="shared" si="91"/>
        <v>0</v>
      </c>
      <c r="G254" s="183">
        <f t="shared" si="91"/>
        <v>0</v>
      </c>
      <c r="H254" s="183">
        <f t="shared" si="91"/>
        <v>0</v>
      </c>
      <c r="I254" s="183">
        <f t="shared" si="91"/>
        <v>0</v>
      </c>
      <c r="J254" s="183">
        <f t="shared" si="91"/>
        <v>0</v>
      </c>
      <c r="K254" s="183">
        <f t="shared" si="91"/>
        <v>0</v>
      </c>
      <c r="L254" s="183">
        <f t="shared" si="91"/>
        <v>0</v>
      </c>
      <c r="M254" s="183">
        <f t="shared" si="91"/>
        <v>0</v>
      </c>
      <c r="N254" s="183">
        <f t="shared" si="91"/>
        <v>0</v>
      </c>
      <c r="O254" s="183">
        <f t="shared" si="91"/>
        <v>0</v>
      </c>
      <c r="P254" s="183">
        <f t="shared" si="91"/>
        <v>0</v>
      </c>
      <c r="Q254" s="183">
        <f t="shared" si="91"/>
        <v>0</v>
      </c>
      <c r="R254" s="183">
        <f t="shared" si="91"/>
        <v>0</v>
      </c>
      <c r="S254" s="183">
        <f t="shared" si="90"/>
        <v>0</v>
      </c>
      <c r="T254" s="183">
        <f t="shared" si="90"/>
        <v>0</v>
      </c>
      <c r="U254" s="183">
        <f t="shared" si="90"/>
        <v>0</v>
      </c>
      <c r="V254" s="183">
        <f t="shared" si="90"/>
        <v>0</v>
      </c>
      <c r="W254" s="183">
        <f t="shared" si="90"/>
        <v>0</v>
      </c>
      <c r="X254" s="183">
        <f t="shared" si="90"/>
        <v>0</v>
      </c>
      <c r="Y254" s="183">
        <f t="shared" si="90"/>
        <v>0</v>
      </c>
      <c r="Z254" s="183">
        <f t="shared" si="90"/>
        <v>0</v>
      </c>
      <c r="AA254" s="183">
        <f t="shared" si="90"/>
        <v>0</v>
      </c>
      <c r="AB254" s="183">
        <f t="shared" si="90"/>
        <v>0</v>
      </c>
      <c r="AC254" s="183">
        <f t="shared" si="90"/>
        <v>0</v>
      </c>
      <c r="AD254" s="183">
        <f t="shared" si="90"/>
        <v>0</v>
      </c>
      <c r="AE254" s="183">
        <f t="shared" si="90"/>
        <v>0</v>
      </c>
      <c r="AF254" s="196">
        <f t="shared" si="90"/>
        <v>0</v>
      </c>
      <c r="AG254" s="208">
        <v>4</v>
      </c>
      <c r="AH254" s="45"/>
      <c r="AI254" s="46"/>
      <c r="AK254" s="47"/>
    </row>
    <row r="255" spans="1:37" x14ac:dyDescent="0.25">
      <c r="A255" s="69" t="s">
        <v>315</v>
      </c>
      <c r="B255" s="183">
        <v>0</v>
      </c>
      <c r="C255" s="183">
        <f t="shared" si="91"/>
        <v>0</v>
      </c>
      <c r="D255" s="183">
        <f t="shared" si="91"/>
        <v>0</v>
      </c>
      <c r="E255" s="183">
        <f t="shared" si="91"/>
        <v>0</v>
      </c>
      <c r="F255" s="183">
        <f t="shared" si="91"/>
        <v>0</v>
      </c>
      <c r="G255" s="183">
        <f t="shared" si="91"/>
        <v>0</v>
      </c>
      <c r="H255" s="183">
        <f t="shared" si="91"/>
        <v>0</v>
      </c>
      <c r="I255" s="183">
        <f t="shared" si="91"/>
        <v>0</v>
      </c>
      <c r="J255" s="183">
        <f t="shared" si="91"/>
        <v>0</v>
      </c>
      <c r="K255" s="183">
        <f t="shared" si="91"/>
        <v>0</v>
      </c>
      <c r="L255" s="183">
        <f t="shared" si="91"/>
        <v>0</v>
      </c>
      <c r="M255" s="183">
        <f t="shared" si="91"/>
        <v>0</v>
      </c>
      <c r="N255" s="183">
        <f t="shared" si="91"/>
        <v>0</v>
      </c>
      <c r="O255" s="183">
        <f t="shared" si="91"/>
        <v>0</v>
      </c>
      <c r="P255" s="183">
        <f t="shared" si="91"/>
        <v>0</v>
      </c>
      <c r="Q255" s="183">
        <f t="shared" si="91"/>
        <v>0</v>
      </c>
      <c r="R255" s="183">
        <f t="shared" si="91"/>
        <v>0</v>
      </c>
      <c r="S255" s="183">
        <f t="shared" si="90"/>
        <v>0</v>
      </c>
      <c r="T255" s="183">
        <f t="shared" si="90"/>
        <v>0</v>
      </c>
      <c r="U255" s="183">
        <f t="shared" si="90"/>
        <v>0</v>
      </c>
      <c r="V255" s="183">
        <f t="shared" si="90"/>
        <v>0</v>
      </c>
      <c r="W255" s="183">
        <f t="shared" si="90"/>
        <v>0</v>
      </c>
      <c r="X255" s="183">
        <f t="shared" si="90"/>
        <v>0</v>
      </c>
      <c r="Y255" s="183">
        <f t="shared" si="90"/>
        <v>0</v>
      </c>
      <c r="Z255" s="183">
        <f t="shared" si="90"/>
        <v>0</v>
      </c>
      <c r="AA255" s="183">
        <f t="shared" si="90"/>
        <v>0</v>
      </c>
      <c r="AB255" s="183">
        <f t="shared" si="90"/>
        <v>0</v>
      </c>
      <c r="AC255" s="183">
        <f t="shared" si="90"/>
        <v>0</v>
      </c>
      <c r="AD255" s="183">
        <f t="shared" si="90"/>
        <v>0</v>
      </c>
      <c r="AE255" s="183">
        <f t="shared" si="90"/>
        <v>0</v>
      </c>
      <c r="AF255" s="196">
        <f t="shared" si="90"/>
        <v>0</v>
      </c>
      <c r="AG255" s="208">
        <v>4</v>
      </c>
      <c r="AH255" s="45"/>
      <c r="AI255" s="46"/>
      <c r="AK255" s="47"/>
    </row>
    <row r="256" spans="1:37" x14ac:dyDescent="0.25">
      <c r="A256" s="69" t="s">
        <v>316</v>
      </c>
      <c r="B256" s="183">
        <v>0</v>
      </c>
      <c r="C256" s="183">
        <f t="shared" si="91"/>
        <v>0</v>
      </c>
      <c r="D256" s="183">
        <f t="shared" si="91"/>
        <v>0</v>
      </c>
      <c r="E256" s="183">
        <f t="shared" si="91"/>
        <v>0</v>
      </c>
      <c r="F256" s="183">
        <f t="shared" si="91"/>
        <v>0</v>
      </c>
      <c r="G256" s="183">
        <f t="shared" si="91"/>
        <v>0</v>
      </c>
      <c r="H256" s="183">
        <f t="shared" si="91"/>
        <v>0</v>
      </c>
      <c r="I256" s="183">
        <f t="shared" si="91"/>
        <v>0</v>
      </c>
      <c r="J256" s="183">
        <f t="shared" si="91"/>
        <v>0</v>
      </c>
      <c r="K256" s="183">
        <f t="shared" si="91"/>
        <v>0</v>
      </c>
      <c r="L256" s="183">
        <f t="shared" si="91"/>
        <v>0</v>
      </c>
      <c r="M256" s="183">
        <f t="shared" si="91"/>
        <v>0</v>
      </c>
      <c r="N256" s="183">
        <f t="shared" si="91"/>
        <v>0</v>
      </c>
      <c r="O256" s="183">
        <f t="shared" si="91"/>
        <v>0</v>
      </c>
      <c r="P256" s="183">
        <f t="shared" si="91"/>
        <v>0</v>
      </c>
      <c r="Q256" s="183">
        <f t="shared" si="91"/>
        <v>0</v>
      </c>
      <c r="R256" s="183">
        <f t="shared" si="91"/>
        <v>0</v>
      </c>
      <c r="S256" s="183">
        <f t="shared" si="90"/>
        <v>0</v>
      </c>
      <c r="T256" s="183">
        <f t="shared" si="90"/>
        <v>0</v>
      </c>
      <c r="U256" s="183">
        <f t="shared" si="90"/>
        <v>0</v>
      </c>
      <c r="V256" s="183">
        <f t="shared" si="90"/>
        <v>0</v>
      </c>
      <c r="W256" s="183">
        <f t="shared" si="90"/>
        <v>0</v>
      </c>
      <c r="X256" s="183">
        <f t="shared" si="90"/>
        <v>0</v>
      </c>
      <c r="Y256" s="183">
        <f t="shared" si="90"/>
        <v>0</v>
      </c>
      <c r="Z256" s="183">
        <f t="shared" si="90"/>
        <v>0</v>
      </c>
      <c r="AA256" s="183">
        <f t="shared" si="90"/>
        <v>0</v>
      </c>
      <c r="AB256" s="183">
        <f t="shared" si="90"/>
        <v>0</v>
      </c>
      <c r="AC256" s="183">
        <f t="shared" si="90"/>
        <v>0</v>
      </c>
      <c r="AD256" s="183">
        <f t="shared" si="90"/>
        <v>0</v>
      </c>
      <c r="AE256" s="183">
        <f t="shared" si="90"/>
        <v>0</v>
      </c>
      <c r="AF256" s="196">
        <f t="shared" si="90"/>
        <v>0</v>
      </c>
      <c r="AG256" s="208">
        <v>4</v>
      </c>
      <c r="AH256" s="45"/>
      <c r="AI256" s="46"/>
      <c r="AK256" s="47"/>
    </row>
    <row r="257" spans="1:37" x14ac:dyDescent="0.25">
      <c r="A257" s="69" t="s">
        <v>317</v>
      </c>
      <c r="B257" s="183">
        <v>0</v>
      </c>
      <c r="C257" s="183">
        <f t="shared" si="91"/>
        <v>0</v>
      </c>
      <c r="D257" s="183">
        <f t="shared" si="91"/>
        <v>0</v>
      </c>
      <c r="E257" s="183">
        <f t="shared" si="91"/>
        <v>0</v>
      </c>
      <c r="F257" s="183">
        <f t="shared" si="91"/>
        <v>0</v>
      </c>
      <c r="G257" s="183">
        <f t="shared" si="91"/>
        <v>0</v>
      </c>
      <c r="H257" s="183">
        <f t="shared" si="91"/>
        <v>0</v>
      </c>
      <c r="I257" s="183">
        <f t="shared" si="91"/>
        <v>0</v>
      </c>
      <c r="J257" s="183">
        <f t="shared" si="91"/>
        <v>0</v>
      </c>
      <c r="K257" s="183">
        <f t="shared" si="91"/>
        <v>0</v>
      </c>
      <c r="L257" s="183">
        <f t="shared" si="91"/>
        <v>0</v>
      </c>
      <c r="M257" s="183">
        <f t="shared" si="91"/>
        <v>0</v>
      </c>
      <c r="N257" s="183">
        <f t="shared" si="91"/>
        <v>0</v>
      </c>
      <c r="O257" s="183">
        <f t="shared" si="91"/>
        <v>0</v>
      </c>
      <c r="P257" s="183">
        <f t="shared" si="91"/>
        <v>0</v>
      </c>
      <c r="Q257" s="183">
        <f t="shared" si="91"/>
        <v>0</v>
      </c>
      <c r="R257" s="183">
        <f t="shared" si="91"/>
        <v>0</v>
      </c>
      <c r="S257" s="183">
        <f t="shared" si="90"/>
        <v>0</v>
      </c>
      <c r="T257" s="183">
        <f t="shared" si="90"/>
        <v>0</v>
      </c>
      <c r="U257" s="183">
        <f t="shared" si="90"/>
        <v>0</v>
      </c>
      <c r="V257" s="183">
        <f t="shared" si="90"/>
        <v>0</v>
      </c>
      <c r="W257" s="183">
        <f t="shared" si="90"/>
        <v>0</v>
      </c>
      <c r="X257" s="183">
        <f t="shared" si="90"/>
        <v>0</v>
      </c>
      <c r="Y257" s="183">
        <f t="shared" si="90"/>
        <v>0</v>
      </c>
      <c r="Z257" s="183">
        <f t="shared" si="90"/>
        <v>0</v>
      </c>
      <c r="AA257" s="183">
        <f t="shared" si="90"/>
        <v>0</v>
      </c>
      <c r="AB257" s="183">
        <f t="shared" si="90"/>
        <v>0</v>
      </c>
      <c r="AC257" s="183">
        <f t="shared" si="90"/>
        <v>0</v>
      </c>
      <c r="AD257" s="183">
        <f t="shared" si="90"/>
        <v>0</v>
      </c>
      <c r="AE257" s="183">
        <f t="shared" si="90"/>
        <v>0</v>
      </c>
      <c r="AF257" s="196">
        <f t="shared" si="90"/>
        <v>0</v>
      </c>
      <c r="AG257" s="208">
        <v>4</v>
      </c>
      <c r="AH257" s="45"/>
      <c r="AI257" s="46"/>
      <c r="AK257" s="47"/>
    </row>
    <row r="258" spans="1:37" x14ac:dyDescent="0.25">
      <c r="A258" s="69" t="s">
        <v>318</v>
      </c>
      <c r="B258" s="183">
        <v>0</v>
      </c>
      <c r="C258" s="183">
        <f t="shared" si="91"/>
        <v>0</v>
      </c>
      <c r="D258" s="183">
        <f t="shared" si="91"/>
        <v>0</v>
      </c>
      <c r="E258" s="183">
        <f t="shared" si="91"/>
        <v>0</v>
      </c>
      <c r="F258" s="183">
        <f t="shared" si="91"/>
        <v>0</v>
      </c>
      <c r="G258" s="183">
        <f t="shared" si="91"/>
        <v>0</v>
      </c>
      <c r="H258" s="183">
        <f t="shared" si="91"/>
        <v>0</v>
      </c>
      <c r="I258" s="183">
        <f t="shared" si="91"/>
        <v>0</v>
      </c>
      <c r="J258" s="183">
        <f t="shared" si="91"/>
        <v>0</v>
      </c>
      <c r="K258" s="183">
        <f t="shared" si="91"/>
        <v>0</v>
      </c>
      <c r="L258" s="183">
        <f t="shared" si="91"/>
        <v>0</v>
      </c>
      <c r="M258" s="183">
        <f t="shared" si="91"/>
        <v>0</v>
      </c>
      <c r="N258" s="183">
        <f t="shared" si="91"/>
        <v>0</v>
      </c>
      <c r="O258" s="183">
        <f t="shared" si="91"/>
        <v>0</v>
      </c>
      <c r="P258" s="183">
        <f t="shared" si="91"/>
        <v>0</v>
      </c>
      <c r="Q258" s="183">
        <f t="shared" si="91"/>
        <v>0</v>
      </c>
      <c r="R258" s="183">
        <f t="shared" si="91"/>
        <v>0</v>
      </c>
      <c r="S258" s="183">
        <f t="shared" si="90"/>
        <v>0</v>
      </c>
      <c r="T258" s="183">
        <f t="shared" si="90"/>
        <v>0</v>
      </c>
      <c r="U258" s="183">
        <f t="shared" si="90"/>
        <v>0</v>
      </c>
      <c r="V258" s="183">
        <f t="shared" si="90"/>
        <v>0</v>
      </c>
      <c r="W258" s="183">
        <f t="shared" si="90"/>
        <v>0</v>
      </c>
      <c r="X258" s="183">
        <f t="shared" si="90"/>
        <v>0</v>
      </c>
      <c r="Y258" s="183">
        <f t="shared" si="90"/>
        <v>0</v>
      </c>
      <c r="Z258" s="183">
        <f t="shared" si="90"/>
        <v>0</v>
      </c>
      <c r="AA258" s="183">
        <f t="shared" si="90"/>
        <v>0</v>
      </c>
      <c r="AB258" s="183">
        <f t="shared" si="90"/>
        <v>0</v>
      </c>
      <c r="AC258" s="183">
        <f t="shared" si="90"/>
        <v>0</v>
      </c>
      <c r="AD258" s="183">
        <f t="shared" si="90"/>
        <v>0</v>
      </c>
      <c r="AE258" s="183">
        <f t="shared" si="90"/>
        <v>0</v>
      </c>
      <c r="AF258" s="196">
        <f t="shared" si="90"/>
        <v>0</v>
      </c>
      <c r="AG258" s="208">
        <v>4</v>
      </c>
      <c r="AH258" s="45"/>
      <c r="AI258" s="46"/>
      <c r="AK258" s="47"/>
    </row>
    <row r="259" spans="1:37" x14ac:dyDescent="0.25">
      <c r="A259" s="69" t="s">
        <v>319</v>
      </c>
      <c r="B259" s="183">
        <v>0</v>
      </c>
      <c r="C259" s="183">
        <f t="shared" si="91"/>
        <v>0</v>
      </c>
      <c r="D259" s="183">
        <f t="shared" si="91"/>
        <v>0</v>
      </c>
      <c r="E259" s="183">
        <f t="shared" si="91"/>
        <v>0</v>
      </c>
      <c r="F259" s="183">
        <f t="shared" si="91"/>
        <v>0</v>
      </c>
      <c r="G259" s="183">
        <f t="shared" si="91"/>
        <v>0</v>
      </c>
      <c r="H259" s="183">
        <f t="shared" si="91"/>
        <v>0</v>
      </c>
      <c r="I259" s="183">
        <f t="shared" si="91"/>
        <v>0</v>
      </c>
      <c r="J259" s="183">
        <f t="shared" si="91"/>
        <v>0</v>
      </c>
      <c r="K259" s="183">
        <f t="shared" si="91"/>
        <v>0</v>
      </c>
      <c r="L259" s="183">
        <f t="shared" si="91"/>
        <v>0</v>
      </c>
      <c r="M259" s="183">
        <f t="shared" si="91"/>
        <v>0</v>
      </c>
      <c r="N259" s="183">
        <f t="shared" si="91"/>
        <v>0</v>
      </c>
      <c r="O259" s="183">
        <f t="shared" si="91"/>
        <v>0</v>
      </c>
      <c r="P259" s="183">
        <f t="shared" si="91"/>
        <v>0</v>
      </c>
      <c r="Q259" s="183">
        <f t="shared" si="91"/>
        <v>0</v>
      </c>
      <c r="R259" s="183">
        <f t="shared" si="91"/>
        <v>0</v>
      </c>
      <c r="S259" s="183">
        <f t="shared" si="90"/>
        <v>0</v>
      </c>
      <c r="T259" s="183">
        <f t="shared" si="90"/>
        <v>0</v>
      </c>
      <c r="U259" s="183">
        <f t="shared" si="90"/>
        <v>0</v>
      </c>
      <c r="V259" s="183">
        <f t="shared" si="90"/>
        <v>0</v>
      </c>
      <c r="W259" s="183">
        <f t="shared" si="90"/>
        <v>0</v>
      </c>
      <c r="X259" s="183">
        <f t="shared" si="90"/>
        <v>0</v>
      </c>
      <c r="Y259" s="183">
        <f t="shared" si="90"/>
        <v>0</v>
      </c>
      <c r="Z259" s="183">
        <f t="shared" si="90"/>
        <v>0</v>
      </c>
      <c r="AA259" s="183">
        <f t="shared" si="90"/>
        <v>0</v>
      </c>
      <c r="AB259" s="183">
        <f t="shared" si="90"/>
        <v>0</v>
      </c>
      <c r="AC259" s="183">
        <f t="shared" si="90"/>
        <v>0</v>
      </c>
      <c r="AD259" s="183">
        <f t="shared" si="90"/>
        <v>0</v>
      </c>
      <c r="AE259" s="183">
        <f t="shared" si="90"/>
        <v>0</v>
      </c>
      <c r="AF259" s="196">
        <f t="shared" si="90"/>
        <v>0</v>
      </c>
      <c r="AG259" s="208">
        <v>3.8</v>
      </c>
      <c r="AH259" s="45"/>
      <c r="AI259" s="46"/>
      <c r="AK259" s="47"/>
    </row>
    <row r="260" spans="1:37" x14ac:dyDescent="0.25">
      <c r="A260" s="69" t="s">
        <v>320</v>
      </c>
      <c r="B260" s="183">
        <v>0</v>
      </c>
      <c r="C260" s="183">
        <f t="shared" si="91"/>
        <v>0</v>
      </c>
      <c r="D260" s="183">
        <f t="shared" si="91"/>
        <v>0</v>
      </c>
      <c r="E260" s="183">
        <f t="shared" si="91"/>
        <v>0</v>
      </c>
      <c r="F260" s="183">
        <f t="shared" si="91"/>
        <v>0</v>
      </c>
      <c r="G260" s="183">
        <f t="shared" si="91"/>
        <v>0</v>
      </c>
      <c r="H260" s="183">
        <f t="shared" si="91"/>
        <v>0</v>
      </c>
      <c r="I260" s="183">
        <f t="shared" si="91"/>
        <v>0</v>
      </c>
      <c r="J260" s="183">
        <f t="shared" si="91"/>
        <v>0</v>
      </c>
      <c r="K260" s="183">
        <f t="shared" si="91"/>
        <v>0</v>
      </c>
      <c r="L260" s="183">
        <f t="shared" si="91"/>
        <v>0</v>
      </c>
      <c r="M260" s="183">
        <f t="shared" si="91"/>
        <v>0</v>
      </c>
      <c r="N260" s="183">
        <f t="shared" si="91"/>
        <v>0</v>
      </c>
      <c r="O260" s="183">
        <f t="shared" si="91"/>
        <v>0</v>
      </c>
      <c r="P260" s="183">
        <f t="shared" si="91"/>
        <v>0</v>
      </c>
      <c r="Q260" s="183">
        <f t="shared" si="91"/>
        <v>0</v>
      </c>
      <c r="R260" s="183">
        <f t="shared" si="91"/>
        <v>0</v>
      </c>
      <c r="S260" s="183">
        <f t="shared" si="90"/>
        <v>0</v>
      </c>
      <c r="T260" s="183">
        <f t="shared" si="90"/>
        <v>0</v>
      </c>
      <c r="U260" s="183">
        <f t="shared" si="90"/>
        <v>0</v>
      </c>
      <c r="V260" s="183">
        <f t="shared" si="90"/>
        <v>0</v>
      </c>
      <c r="W260" s="183">
        <f t="shared" si="90"/>
        <v>0</v>
      </c>
      <c r="X260" s="183">
        <f t="shared" si="90"/>
        <v>0</v>
      </c>
      <c r="Y260" s="183">
        <f t="shared" si="90"/>
        <v>0</v>
      </c>
      <c r="Z260" s="183">
        <f t="shared" si="90"/>
        <v>0</v>
      </c>
      <c r="AA260" s="183">
        <f t="shared" si="90"/>
        <v>0</v>
      </c>
      <c r="AB260" s="183">
        <f t="shared" si="90"/>
        <v>0</v>
      </c>
      <c r="AC260" s="183">
        <f t="shared" si="90"/>
        <v>0</v>
      </c>
      <c r="AD260" s="183">
        <f t="shared" si="90"/>
        <v>0</v>
      </c>
      <c r="AE260" s="183">
        <f t="shared" si="90"/>
        <v>0</v>
      </c>
      <c r="AF260" s="196">
        <f t="shared" si="90"/>
        <v>0</v>
      </c>
      <c r="AG260" s="208">
        <v>3.75</v>
      </c>
      <c r="AH260" s="45"/>
      <c r="AI260" s="46"/>
      <c r="AK260" s="47"/>
    </row>
    <row r="261" spans="1:37" x14ac:dyDescent="0.25">
      <c r="A261" s="69" t="s">
        <v>321</v>
      </c>
      <c r="B261" s="183">
        <v>0</v>
      </c>
      <c r="C261" s="183">
        <f t="shared" si="91"/>
        <v>0</v>
      </c>
      <c r="D261" s="183">
        <f t="shared" si="91"/>
        <v>0</v>
      </c>
      <c r="E261" s="183">
        <f t="shared" si="91"/>
        <v>0</v>
      </c>
      <c r="F261" s="183">
        <f t="shared" si="91"/>
        <v>0</v>
      </c>
      <c r="G261" s="183">
        <f t="shared" si="91"/>
        <v>0</v>
      </c>
      <c r="H261" s="183">
        <f t="shared" si="91"/>
        <v>0</v>
      </c>
      <c r="I261" s="183">
        <f t="shared" si="91"/>
        <v>0</v>
      </c>
      <c r="J261" s="183">
        <f t="shared" si="91"/>
        <v>0</v>
      </c>
      <c r="K261" s="183">
        <f t="shared" si="91"/>
        <v>0</v>
      </c>
      <c r="L261" s="183">
        <f t="shared" si="91"/>
        <v>0</v>
      </c>
      <c r="M261" s="183">
        <f t="shared" si="91"/>
        <v>0</v>
      </c>
      <c r="N261" s="183">
        <f t="shared" si="91"/>
        <v>0</v>
      </c>
      <c r="O261" s="183">
        <f t="shared" si="91"/>
        <v>0</v>
      </c>
      <c r="P261" s="183">
        <f t="shared" si="91"/>
        <v>0</v>
      </c>
      <c r="Q261" s="183">
        <f t="shared" si="91"/>
        <v>0</v>
      </c>
      <c r="R261" s="183">
        <f t="shared" si="91"/>
        <v>0</v>
      </c>
      <c r="S261" s="183">
        <f t="shared" si="90"/>
        <v>0</v>
      </c>
      <c r="T261" s="183">
        <f t="shared" si="90"/>
        <v>0</v>
      </c>
      <c r="U261" s="183">
        <f t="shared" si="90"/>
        <v>0</v>
      </c>
      <c r="V261" s="183">
        <f t="shared" si="90"/>
        <v>0</v>
      </c>
      <c r="W261" s="183">
        <f t="shared" si="90"/>
        <v>0</v>
      </c>
      <c r="X261" s="183">
        <f t="shared" si="90"/>
        <v>0</v>
      </c>
      <c r="Y261" s="183">
        <f t="shared" si="90"/>
        <v>0</v>
      </c>
      <c r="Z261" s="183">
        <f t="shared" si="90"/>
        <v>0</v>
      </c>
      <c r="AA261" s="183">
        <f t="shared" si="90"/>
        <v>0</v>
      </c>
      <c r="AB261" s="183">
        <f t="shared" si="90"/>
        <v>0</v>
      </c>
      <c r="AC261" s="183">
        <f t="shared" si="90"/>
        <v>0</v>
      </c>
      <c r="AD261" s="183">
        <f t="shared" si="90"/>
        <v>0</v>
      </c>
      <c r="AE261" s="183">
        <f t="shared" si="90"/>
        <v>0</v>
      </c>
      <c r="AF261" s="196">
        <f t="shared" si="90"/>
        <v>0</v>
      </c>
      <c r="AG261" s="208">
        <v>3.52</v>
      </c>
      <c r="AH261" s="45"/>
      <c r="AI261" s="46"/>
      <c r="AK261" s="47"/>
    </row>
    <row r="262" spans="1:37" x14ac:dyDescent="0.25">
      <c r="A262" s="69" t="s">
        <v>322</v>
      </c>
      <c r="B262" s="183">
        <v>0</v>
      </c>
      <c r="C262" s="183">
        <f t="shared" si="91"/>
        <v>0</v>
      </c>
      <c r="D262" s="183">
        <f t="shared" si="91"/>
        <v>0</v>
      </c>
      <c r="E262" s="183">
        <f t="shared" si="91"/>
        <v>0</v>
      </c>
      <c r="F262" s="183">
        <f t="shared" si="91"/>
        <v>0</v>
      </c>
      <c r="G262" s="183">
        <f t="shared" si="91"/>
        <v>0</v>
      </c>
      <c r="H262" s="183">
        <f t="shared" si="91"/>
        <v>0</v>
      </c>
      <c r="I262" s="183">
        <f t="shared" si="91"/>
        <v>0</v>
      </c>
      <c r="J262" s="183">
        <f t="shared" si="91"/>
        <v>0</v>
      </c>
      <c r="K262" s="183">
        <f t="shared" si="91"/>
        <v>0</v>
      </c>
      <c r="L262" s="183">
        <f t="shared" si="91"/>
        <v>0</v>
      </c>
      <c r="M262" s="183">
        <f t="shared" si="91"/>
        <v>0</v>
      </c>
      <c r="N262" s="183">
        <f t="shared" si="91"/>
        <v>0</v>
      </c>
      <c r="O262" s="183">
        <f t="shared" si="91"/>
        <v>0</v>
      </c>
      <c r="P262" s="183">
        <f t="shared" si="91"/>
        <v>0</v>
      </c>
      <c r="Q262" s="183">
        <f t="shared" si="91"/>
        <v>0</v>
      </c>
      <c r="R262" s="183">
        <f t="shared" si="91"/>
        <v>0</v>
      </c>
      <c r="S262" s="183">
        <f t="shared" si="90"/>
        <v>0</v>
      </c>
      <c r="T262" s="183">
        <f t="shared" si="90"/>
        <v>0</v>
      </c>
      <c r="U262" s="183">
        <f t="shared" si="90"/>
        <v>0</v>
      </c>
      <c r="V262" s="183">
        <f t="shared" si="90"/>
        <v>0</v>
      </c>
      <c r="W262" s="183">
        <f t="shared" si="90"/>
        <v>0</v>
      </c>
      <c r="X262" s="183">
        <f t="shared" si="90"/>
        <v>0</v>
      </c>
      <c r="Y262" s="183">
        <f t="shared" si="90"/>
        <v>0</v>
      </c>
      <c r="Z262" s="183">
        <f t="shared" si="90"/>
        <v>0</v>
      </c>
      <c r="AA262" s="183">
        <f t="shared" si="90"/>
        <v>0</v>
      </c>
      <c r="AB262" s="183">
        <f t="shared" si="90"/>
        <v>0</v>
      </c>
      <c r="AC262" s="183">
        <f t="shared" si="90"/>
        <v>0</v>
      </c>
      <c r="AD262" s="183">
        <f t="shared" si="90"/>
        <v>0</v>
      </c>
      <c r="AE262" s="183">
        <f t="shared" si="90"/>
        <v>0</v>
      </c>
      <c r="AF262" s="196">
        <f t="shared" si="90"/>
        <v>0</v>
      </c>
      <c r="AG262" s="208">
        <v>3.5</v>
      </c>
      <c r="AH262" s="45"/>
      <c r="AI262" s="46"/>
      <c r="AK262" s="47"/>
    </row>
    <row r="263" spans="1:37" x14ac:dyDescent="0.25">
      <c r="A263" s="69" t="s">
        <v>323</v>
      </c>
      <c r="B263" s="183">
        <v>0</v>
      </c>
      <c r="C263" s="183">
        <f t="shared" si="91"/>
        <v>0</v>
      </c>
      <c r="D263" s="183">
        <f t="shared" si="91"/>
        <v>0</v>
      </c>
      <c r="E263" s="183">
        <f t="shared" si="91"/>
        <v>0</v>
      </c>
      <c r="F263" s="183">
        <f t="shared" si="91"/>
        <v>0</v>
      </c>
      <c r="G263" s="183">
        <f t="shared" si="91"/>
        <v>0</v>
      </c>
      <c r="H263" s="183">
        <f t="shared" si="91"/>
        <v>0</v>
      </c>
      <c r="I263" s="183">
        <f t="shared" si="91"/>
        <v>0</v>
      </c>
      <c r="J263" s="183">
        <f t="shared" si="91"/>
        <v>0</v>
      </c>
      <c r="K263" s="183">
        <f t="shared" si="91"/>
        <v>0</v>
      </c>
      <c r="L263" s="183">
        <f t="shared" si="91"/>
        <v>0</v>
      </c>
      <c r="M263" s="183">
        <f t="shared" si="91"/>
        <v>0</v>
      </c>
      <c r="N263" s="183">
        <f t="shared" si="91"/>
        <v>0</v>
      </c>
      <c r="O263" s="183">
        <f t="shared" si="91"/>
        <v>0</v>
      </c>
      <c r="P263" s="183">
        <f t="shared" si="91"/>
        <v>0</v>
      </c>
      <c r="Q263" s="183">
        <f t="shared" si="91"/>
        <v>0</v>
      </c>
      <c r="R263" s="183">
        <f t="shared" si="91"/>
        <v>0</v>
      </c>
      <c r="S263" s="183">
        <f t="shared" si="90"/>
        <v>0</v>
      </c>
      <c r="T263" s="183">
        <f t="shared" si="90"/>
        <v>0</v>
      </c>
      <c r="U263" s="183">
        <f t="shared" si="90"/>
        <v>0</v>
      </c>
      <c r="V263" s="183">
        <f t="shared" si="90"/>
        <v>0</v>
      </c>
      <c r="W263" s="183">
        <f t="shared" si="90"/>
        <v>0</v>
      </c>
      <c r="X263" s="183">
        <f t="shared" si="90"/>
        <v>0</v>
      </c>
      <c r="Y263" s="183">
        <f t="shared" si="90"/>
        <v>0</v>
      </c>
      <c r="Z263" s="183">
        <f t="shared" si="90"/>
        <v>0</v>
      </c>
      <c r="AA263" s="183">
        <f t="shared" si="90"/>
        <v>0</v>
      </c>
      <c r="AB263" s="183">
        <f t="shared" si="90"/>
        <v>0</v>
      </c>
      <c r="AC263" s="183">
        <f t="shared" si="90"/>
        <v>0</v>
      </c>
      <c r="AD263" s="183">
        <f t="shared" si="90"/>
        <v>0</v>
      </c>
      <c r="AE263" s="183">
        <f t="shared" si="90"/>
        <v>0</v>
      </c>
      <c r="AF263" s="196">
        <f t="shared" si="90"/>
        <v>0</v>
      </c>
      <c r="AG263" s="208">
        <v>3.33</v>
      </c>
      <c r="AH263" s="45"/>
      <c r="AI263" s="46"/>
      <c r="AK263" s="47"/>
    </row>
    <row r="264" spans="1:37" x14ac:dyDescent="0.25">
      <c r="A264" s="69" t="s">
        <v>324</v>
      </c>
      <c r="B264" s="183">
        <v>0</v>
      </c>
      <c r="C264" s="183">
        <f t="shared" si="91"/>
        <v>0</v>
      </c>
      <c r="D264" s="183">
        <f t="shared" si="91"/>
        <v>0</v>
      </c>
      <c r="E264" s="183">
        <f t="shared" si="91"/>
        <v>0</v>
      </c>
      <c r="F264" s="183">
        <f t="shared" si="91"/>
        <v>0</v>
      </c>
      <c r="G264" s="183">
        <f t="shared" si="91"/>
        <v>0</v>
      </c>
      <c r="H264" s="183">
        <f t="shared" si="91"/>
        <v>0</v>
      </c>
      <c r="I264" s="183">
        <f t="shared" si="91"/>
        <v>0</v>
      </c>
      <c r="J264" s="183">
        <f t="shared" si="91"/>
        <v>0</v>
      </c>
      <c r="K264" s="183">
        <f t="shared" si="91"/>
        <v>0</v>
      </c>
      <c r="L264" s="183">
        <f t="shared" si="91"/>
        <v>0</v>
      </c>
      <c r="M264" s="183">
        <f t="shared" si="91"/>
        <v>0</v>
      </c>
      <c r="N264" s="183">
        <f t="shared" si="91"/>
        <v>0</v>
      </c>
      <c r="O264" s="183">
        <f t="shared" si="91"/>
        <v>0</v>
      </c>
      <c r="P264" s="183">
        <f t="shared" si="91"/>
        <v>0</v>
      </c>
      <c r="Q264" s="183">
        <f t="shared" si="91"/>
        <v>0</v>
      </c>
      <c r="R264" s="183">
        <f t="shared" si="91"/>
        <v>0</v>
      </c>
      <c r="S264" s="183">
        <f t="shared" si="90"/>
        <v>0</v>
      </c>
      <c r="T264" s="183">
        <f t="shared" si="90"/>
        <v>0</v>
      </c>
      <c r="U264" s="183">
        <f t="shared" si="90"/>
        <v>0</v>
      </c>
      <c r="V264" s="183">
        <f t="shared" si="90"/>
        <v>0</v>
      </c>
      <c r="W264" s="183">
        <f t="shared" si="90"/>
        <v>0</v>
      </c>
      <c r="X264" s="183">
        <f t="shared" si="90"/>
        <v>0</v>
      </c>
      <c r="Y264" s="183">
        <f t="shared" si="90"/>
        <v>0</v>
      </c>
      <c r="Z264" s="183">
        <f t="shared" si="90"/>
        <v>0</v>
      </c>
      <c r="AA264" s="183">
        <f t="shared" si="90"/>
        <v>0</v>
      </c>
      <c r="AB264" s="183">
        <f t="shared" si="90"/>
        <v>0</v>
      </c>
      <c r="AC264" s="183">
        <f t="shared" si="90"/>
        <v>0</v>
      </c>
      <c r="AD264" s="183">
        <f t="shared" si="90"/>
        <v>0</v>
      </c>
      <c r="AE264" s="183">
        <f t="shared" si="90"/>
        <v>0</v>
      </c>
      <c r="AF264" s="196">
        <f t="shared" si="90"/>
        <v>0</v>
      </c>
      <c r="AG264" s="208">
        <v>3.2</v>
      </c>
      <c r="AH264" s="45"/>
      <c r="AI264" s="46"/>
      <c r="AK264" s="47"/>
    </row>
    <row r="265" spans="1:37" x14ac:dyDescent="0.25">
      <c r="A265" s="69" t="s">
        <v>325</v>
      </c>
      <c r="B265" s="183">
        <v>0</v>
      </c>
      <c r="C265" s="183">
        <f t="shared" si="91"/>
        <v>0</v>
      </c>
      <c r="D265" s="183">
        <f t="shared" si="91"/>
        <v>0</v>
      </c>
      <c r="E265" s="183">
        <f t="shared" si="91"/>
        <v>0</v>
      </c>
      <c r="F265" s="183">
        <f t="shared" si="91"/>
        <v>0</v>
      </c>
      <c r="G265" s="183">
        <f t="shared" si="91"/>
        <v>0</v>
      </c>
      <c r="H265" s="183">
        <f t="shared" si="91"/>
        <v>0</v>
      </c>
      <c r="I265" s="183">
        <f t="shared" si="91"/>
        <v>0</v>
      </c>
      <c r="J265" s="183">
        <f t="shared" si="91"/>
        <v>0</v>
      </c>
      <c r="K265" s="183">
        <f t="shared" si="91"/>
        <v>0</v>
      </c>
      <c r="L265" s="183">
        <f t="shared" si="91"/>
        <v>0</v>
      </c>
      <c r="M265" s="183">
        <f t="shared" si="91"/>
        <v>0</v>
      </c>
      <c r="N265" s="183">
        <f t="shared" si="91"/>
        <v>0</v>
      </c>
      <c r="O265" s="183">
        <f t="shared" si="91"/>
        <v>0</v>
      </c>
      <c r="P265" s="183">
        <f t="shared" si="91"/>
        <v>0</v>
      </c>
      <c r="Q265" s="183">
        <f t="shared" si="91"/>
        <v>0</v>
      </c>
      <c r="R265" s="183">
        <f t="shared" si="91"/>
        <v>0</v>
      </c>
      <c r="S265" s="183">
        <f t="shared" si="90"/>
        <v>0</v>
      </c>
      <c r="T265" s="183">
        <f t="shared" si="90"/>
        <v>0</v>
      </c>
      <c r="U265" s="183">
        <f t="shared" si="90"/>
        <v>0</v>
      </c>
      <c r="V265" s="183">
        <f t="shared" si="90"/>
        <v>0</v>
      </c>
      <c r="W265" s="183">
        <f t="shared" si="90"/>
        <v>0</v>
      </c>
      <c r="X265" s="183">
        <f t="shared" si="90"/>
        <v>0</v>
      </c>
      <c r="Y265" s="183">
        <f t="shared" si="90"/>
        <v>0</v>
      </c>
      <c r="Z265" s="183">
        <f t="shared" si="90"/>
        <v>0</v>
      </c>
      <c r="AA265" s="183">
        <f t="shared" si="90"/>
        <v>0</v>
      </c>
      <c r="AB265" s="183">
        <f t="shared" si="90"/>
        <v>0</v>
      </c>
      <c r="AC265" s="183">
        <f t="shared" si="90"/>
        <v>0</v>
      </c>
      <c r="AD265" s="183">
        <f t="shared" si="90"/>
        <v>0</v>
      </c>
      <c r="AE265" s="183">
        <f t="shared" si="90"/>
        <v>0</v>
      </c>
      <c r="AF265" s="196">
        <f t="shared" si="90"/>
        <v>0</v>
      </c>
      <c r="AG265" s="208">
        <v>3</v>
      </c>
      <c r="AH265" s="45"/>
      <c r="AI265" s="46"/>
      <c r="AK265" s="47"/>
    </row>
    <row r="266" spans="1:37" x14ac:dyDescent="0.25">
      <c r="A266" s="69" t="s">
        <v>326</v>
      </c>
      <c r="B266" s="183">
        <v>0</v>
      </c>
      <c r="C266" s="183">
        <f t="shared" si="91"/>
        <v>0</v>
      </c>
      <c r="D266" s="183">
        <f t="shared" si="91"/>
        <v>0</v>
      </c>
      <c r="E266" s="183">
        <f t="shared" si="91"/>
        <v>0</v>
      </c>
      <c r="F266" s="183">
        <f t="shared" si="91"/>
        <v>0</v>
      </c>
      <c r="G266" s="183">
        <f t="shared" si="91"/>
        <v>0</v>
      </c>
      <c r="H266" s="183">
        <f t="shared" si="91"/>
        <v>0</v>
      </c>
      <c r="I266" s="183">
        <f t="shared" si="91"/>
        <v>0</v>
      </c>
      <c r="J266" s="183">
        <f t="shared" si="91"/>
        <v>0</v>
      </c>
      <c r="K266" s="183">
        <f t="shared" si="91"/>
        <v>0</v>
      </c>
      <c r="L266" s="183">
        <f t="shared" si="91"/>
        <v>0</v>
      </c>
      <c r="M266" s="183">
        <f t="shared" si="91"/>
        <v>0</v>
      </c>
      <c r="N266" s="183">
        <f t="shared" si="91"/>
        <v>0</v>
      </c>
      <c r="O266" s="183">
        <f t="shared" si="91"/>
        <v>0</v>
      </c>
      <c r="P266" s="183">
        <f t="shared" si="91"/>
        <v>0</v>
      </c>
      <c r="Q266" s="183">
        <f t="shared" si="91"/>
        <v>0</v>
      </c>
      <c r="R266" s="183">
        <f t="shared" si="91"/>
        <v>0</v>
      </c>
      <c r="S266" s="183">
        <f t="shared" si="90"/>
        <v>0</v>
      </c>
      <c r="T266" s="183">
        <f t="shared" si="90"/>
        <v>0</v>
      </c>
      <c r="U266" s="183">
        <f t="shared" si="90"/>
        <v>0</v>
      </c>
      <c r="V266" s="183">
        <f t="shared" si="90"/>
        <v>0</v>
      </c>
      <c r="W266" s="183">
        <f t="shared" si="90"/>
        <v>0</v>
      </c>
      <c r="X266" s="183">
        <f t="shared" si="90"/>
        <v>0</v>
      </c>
      <c r="Y266" s="183">
        <f t="shared" si="90"/>
        <v>0</v>
      </c>
      <c r="Z266" s="183">
        <f t="shared" si="90"/>
        <v>0</v>
      </c>
      <c r="AA266" s="183">
        <f t="shared" si="90"/>
        <v>0</v>
      </c>
      <c r="AB266" s="183">
        <f t="shared" si="90"/>
        <v>0</v>
      </c>
      <c r="AC266" s="183">
        <f t="shared" si="90"/>
        <v>0</v>
      </c>
      <c r="AD266" s="183">
        <f t="shared" si="90"/>
        <v>0</v>
      </c>
      <c r="AE266" s="183">
        <f t="shared" si="90"/>
        <v>0</v>
      </c>
      <c r="AF266" s="196">
        <f t="shared" si="90"/>
        <v>0</v>
      </c>
      <c r="AG266" s="208">
        <v>3</v>
      </c>
      <c r="AH266" s="45"/>
      <c r="AI266" s="46"/>
      <c r="AK266" s="47"/>
    </row>
    <row r="267" spans="1:37" x14ac:dyDescent="0.25">
      <c r="A267" s="69" t="s">
        <v>327</v>
      </c>
      <c r="B267" s="183">
        <v>0</v>
      </c>
      <c r="C267" s="183">
        <f t="shared" si="91"/>
        <v>0</v>
      </c>
      <c r="D267" s="183">
        <f t="shared" si="91"/>
        <v>0</v>
      </c>
      <c r="E267" s="183">
        <f t="shared" si="91"/>
        <v>0</v>
      </c>
      <c r="F267" s="183">
        <f t="shared" si="91"/>
        <v>0</v>
      </c>
      <c r="G267" s="183">
        <f t="shared" si="91"/>
        <v>0</v>
      </c>
      <c r="H267" s="183">
        <f t="shared" si="91"/>
        <v>0</v>
      </c>
      <c r="I267" s="183">
        <f t="shared" si="91"/>
        <v>0</v>
      </c>
      <c r="J267" s="183">
        <f t="shared" si="91"/>
        <v>0</v>
      </c>
      <c r="K267" s="183">
        <f t="shared" si="91"/>
        <v>0</v>
      </c>
      <c r="L267" s="183">
        <f t="shared" si="91"/>
        <v>0</v>
      </c>
      <c r="M267" s="183">
        <f t="shared" si="91"/>
        <v>0</v>
      </c>
      <c r="N267" s="183">
        <f t="shared" si="91"/>
        <v>0</v>
      </c>
      <c r="O267" s="183">
        <f t="shared" si="91"/>
        <v>0</v>
      </c>
      <c r="P267" s="183">
        <f t="shared" si="91"/>
        <v>0</v>
      </c>
      <c r="Q267" s="183">
        <f t="shared" si="91"/>
        <v>0</v>
      </c>
      <c r="R267" s="183">
        <f t="shared" si="91"/>
        <v>0</v>
      </c>
      <c r="S267" s="183">
        <f t="shared" si="90"/>
        <v>0</v>
      </c>
      <c r="T267" s="183">
        <f t="shared" si="90"/>
        <v>0</v>
      </c>
      <c r="U267" s="183">
        <f t="shared" si="90"/>
        <v>0</v>
      </c>
      <c r="V267" s="183">
        <f t="shared" si="90"/>
        <v>0</v>
      </c>
      <c r="W267" s="183">
        <f t="shared" si="90"/>
        <v>0</v>
      </c>
      <c r="X267" s="183">
        <f t="shared" si="90"/>
        <v>0</v>
      </c>
      <c r="Y267" s="183">
        <f t="shared" si="90"/>
        <v>0</v>
      </c>
      <c r="Z267" s="183">
        <f t="shared" si="90"/>
        <v>0</v>
      </c>
      <c r="AA267" s="183">
        <f t="shared" si="90"/>
        <v>0</v>
      </c>
      <c r="AB267" s="183">
        <f t="shared" si="90"/>
        <v>0</v>
      </c>
      <c r="AC267" s="183">
        <f t="shared" si="90"/>
        <v>0</v>
      </c>
      <c r="AD267" s="183">
        <f t="shared" si="90"/>
        <v>0</v>
      </c>
      <c r="AE267" s="183">
        <f t="shared" si="90"/>
        <v>0</v>
      </c>
      <c r="AF267" s="196">
        <f t="shared" si="90"/>
        <v>0</v>
      </c>
      <c r="AG267" s="208">
        <v>3</v>
      </c>
      <c r="AH267" s="45"/>
      <c r="AI267" s="46"/>
      <c r="AK267" s="47"/>
    </row>
    <row r="268" spans="1:37" x14ac:dyDescent="0.25">
      <c r="A268" s="69" t="s">
        <v>328</v>
      </c>
      <c r="B268" s="183">
        <v>0</v>
      </c>
      <c r="C268" s="183">
        <f t="shared" si="91"/>
        <v>0</v>
      </c>
      <c r="D268" s="183">
        <f t="shared" si="91"/>
        <v>0</v>
      </c>
      <c r="E268" s="183">
        <f t="shared" si="91"/>
        <v>0</v>
      </c>
      <c r="F268" s="183">
        <f t="shared" si="91"/>
        <v>0</v>
      </c>
      <c r="G268" s="183">
        <f t="shared" si="91"/>
        <v>0</v>
      </c>
      <c r="H268" s="183">
        <f t="shared" si="91"/>
        <v>0</v>
      </c>
      <c r="I268" s="183">
        <f t="shared" si="91"/>
        <v>0</v>
      </c>
      <c r="J268" s="183">
        <f t="shared" si="91"/>
        <v>0</v>
      </c>
      <c r="K268" s="183">
        <f t="shared" si="91"/>
        <v>0</v>
      </c>
      <c r="L268" s="183">
        <f t="shared" si="91"/>
        <v>0</v>
      </c>
      <c r="M268" s="183">
        <f t="shared" si="91"/>
        <v>0</v>
      </c>
      <c r="N268" s="183">
        <f t="shared" si="91"/>
        <v>0</v>
      </c>
      <c r="O268" s="183">
        <f t="shared" si="91"/>
        <v>0</v>
      </c>
      <c r="P268" s="183">
        <f t="shared" si="91"/>
        <v>0</v>
      </c>
      <c r="Q268" s="183">
        <f t="shared" si="91"/>
        <v>0</v>
      </c>
      <c r="R268" s="183">
        <f t="shared" si="91"/>
        <v>0</v>
      </c>
      <c r="S268" s="183">
        <f t="shared" si="90"/>
        <v>0</v>
      </c>
      <c r="T268" s="183">
        <f t="shared" si="90"/>
        <v>0</v>
      </c>
      <c r="U268" s="183">
        <f t="shared" si="90"/>
        <v>0</v>
      </c>
      <c r="V268" s="183">
        <f t="shared" si="90"/>
        <v>0</v>
      </c>
      <c r="W268" s="183">
        <f t="shared" si="90"/>
        <v>0</v>
      </c>
      <c r="X268" s="183">
        <f t="shared" si="90"/>
        <v>0</v>
      </c>
      <c r="Y268" s="183">
        <f t="shared" si="90"/>
        <v>0</v>
      </c>
      <c r="Z268" s="183">
        <f t="shared" si="90"/>
        <v>0</v>
      </c>
      <c r="AA268" s="183">
        <f t="shared" si="90"/>
        <v>0</v>
      </c>
      <c r="AB268" s="183">
        <f t="shared" si="90"/>
        <v>0</v>
      </c>
      <c r="AC268" s="183">
        <f t="shared" si="90"/>
        <v>0</v>
      </c>
      <c r="AD268" s="183">
        <f t="shared" si="90"/>
        <v>0</v>
      </c>
      <c r="AE268" s="183">
        <f t="shared" si="90"/>
        <v>0</v>
      </c>
      <c r="AF268" s="196">
        <f t="shared" si="90"/>
        <v>0</v>
      </c>
      <c r="AG268" s="208">
        <v>3</v>
      </c>
      <c r="AH268" s="45"/>
      <c r="AI268" s="46"/>
      <c r="AK268" s="47"/>
    </row>
    <row r="269" spans="1:37" x14ac:dyDescent="0.25">
      <c r="A269" s="69" t="s">
        <v>329</v>
      </c>
      <c r="B269" s="183">
        <v>0</v>
      </c>
      <c r="C269" s="183">
        <f t="shared" si="91"/>
        <v>0</v>
      </c>
      <c r="D269" s="183">
        <f t="shared" si="91"/>
        <v>0</v>
      </c>
      <c r="E269" s="183">
        <f t="shared" si="91"/>
        <v>0</v>
      </c>
      <c r="F269" s="183">
        <f t="shared" si="91"/>
        <v>0</v>
      </c>
      <c r="G269" s="183">
        <f t="shared" si="91"/>
        <v>0</v>
      </c>
      <c r="H269" s="183">
        <f t="shared" si="91"/>
        <v>0</v>
      </c>
      <c r="I269" s="183">
        <f t="shared" si="91"/>
        <v>0</v>
      </c>
      <c r="J269" s="183">
        <f t="shared" si="91"/>
        <v>0</v>
      </c>
      <c r="K269" s="183">
        <f t="shared" si="91"/>
        <v>0</v>
      </c>
      <c r="L269" s="183">
        <f t="shared" si="91"/>
        <v>0</v>
      </c>
      <c r="M269" s="183">
        <f t="shared" si="91"/>
        <v>0</v>
      </c>
      <c r="N269" s="183">
        <f t="shared" si="91"/>
        <v>0</v>
      </c>
      <c r="O269" s="183">
        <f t="shared" si="91"/>
        <v>0</v>
      </c>
      <c r="P269" s="183">
        <f t="shared" si="91"/>
        <v>0</v>
      </c>
      <c r="Q269" s="183">
        <f t="shared" si="91"/>
        <v>0</v>
      </c>
      <c r="R269" s="183">
        <f t="shared" ref="R269:AF284" si="92">Q269</f>
        <v>0</v>
      </c>
      <c r="S269" s="183">
        <f t="shared" si="92"/>
        <v>0</v>
      </c>
      <c r="T269" s="183">
        <f t="shared" si="92"/>
        <v>0</v>
      </c>
      <c r="U269" s="183">
        <f t="shared" si="92"/>
        <v>0</v>
      </c>
      <c r="V269" s="183">
        <f t="shared" si="92"/>
        <v>0</v>
      </c>
      <c r="W269" s="183">
        <f t="shared" si="92"/>
        <v>0</v>
      </c>
      <c r="X269" s="183">
        <f t="shared" si="92"/>
        <v>0</v>
      </c>
      <c r="Y269" s="183">
        <f t="shared" si="92"/>
        <v>0</v>
      </c>
      <c r="Z269" s="183">
        <f t="shared" si="92"/>
        <v>0</v>
      </c>
      <c r="AA269" s="183">
        <f t="shared" si="92"/>
        <v>0</v>
      </c>
      <c r="AB269" s="183">
        <f t="shared" si="92"/>
        <v>0</v>
      </c>
      <c r="AC269" s="183">
        <f t="shared" si="92"/>
        <v>0</v>
      </c>
      <c r="AD269" s="183">
        <f t="shared" si="92"/>
        <v>0</v>
      </c>
      <c r="AE269" s="183">
        <f t="shared" si="92"/>
        <v>0</v>
      </c>
      <c r="AF269" s="196">
        <f t="shared" si="92"/>
        <v>0</v>
      </c>
      <c r="AG269" s="208">
        <v>3</v>
      </c>
      <c r="AH269" s="45"/>
      <c r="AI269" s="46"/>
      <c r="AK269" s="47"/>
    </row>
    <row r="270" spans="1:37" x14ac:dyDescent="0.25">
      <c r="A270" s="69" t="s">
        <v>330</v>
      </c>
      <c r="B270" s="183">
        <v>0</v>
      </c>
      <c r="C270" s="183">
        <f t="shared" ref="C270:R285" si="93">B270</f>
        <v>0</v>
      </c>
      <c r="D270" s="183">
        <f t="shared" si="93"/>
        <v>0</v>
      </c>
      <c r="E270" s="183">
        <f t="shared" si="93"/>
        <v>0</v>
      </c>
      <c r="F270" s="183">
        <f t="shared" si="93"/>
        <v>0</v>
      </c>
      <c r="G270" s="183">
        <f t="shared" si="93"/>
        <v>0</v>
      </c>
      <c r="H270" s="183">
        <f t="shared" si="93"/>
        <v>0</v>
      </c>
      <c r="I270" s="183">
        <f t="shared" si="93"/>
        <v>0</v>
      </c>
      <c r="J270" s="183">
        <f t="shared" si="93"/>
        <v>0</v>
      </c>
      <c r="K270" s="183">
        <f t="shared" si="93"/>
        <v>0</v>
      </c>
      <c r="L270" s="183">
        <f t="shared" si="93"/>
        <v>0</v>
      </c>
      <c r="M270" s="183">
        <f t="shared" si="93"/>
        <v>0</v>
      </c>
      <c r="N270" s="183">
        <f t="shared" si="93"/>
        <v>0</v>
      </c>
      <c r="O270" s="183">
        <f t="shared" si="93"/>
        <v>0</v>
      </c>
      <c r="P270" s="183">
        <f t="shared" si="93"/>
        <v>0</v>
      </c>
      <c r="Q270" s="183">
        <f t="shared" si="93"/>
        <v>0</v>
      </c>
      <c r="R270" s="183">
        <f t="shared" si="93"/>
        <v>0</v>
      </c>
      <c r="S270" s="183">
        <f t="shared" si="92"/>
        <v>0</v>
      </c>
      <c r="T270" s="183">
        <f t="shared" si="92"/>
        <v>0</v>
      </c>
      <c r="U270" s="183">
        <f t="shared" si="92"/>
        <v>0</v>
      </c>
      <c r="V270" s="183">
        <f t="shared" si="92"/>
        <v>0</v>
      </c>
      <c r="W270" s="183">
        <f t="shared" si="92"/>
        <v>0</v>
      </c>
      <c r="X270" s="183">
        <f t="shared" si="92"/>
        <v>0</v>
      </c>
      <c r="Y270" s="183">
        <f t="shared" si="92"/>
        <v>0</v>
      </c>
      <c r="Z270" s="183">
        <f t="shared" si="92"/>
        <v>0</v>
      </c>
      <c r="AA270" s="183">
        <f t="shared" si="92"/>
        <v>0</v>
      </c>
      <c r="AB270" s="183">
        <f t="shared" si="92"/>
        <v>0</v>
      </c>
      <c r="AC270" s="183">
        <f t="shared" si="92"/>
        <v>0</v>
      </c>
      <c r="AD270" s="183">
        <f t="shared" si="92"/>
        <v>0</v>
      </c>
      <c r="AE270" s="183">
        <f t="shared" si="92"/>
        <v>0</v>
      </c>
      <c r="AF270" s="196">
        <f t="shared" si="92"/>
        <v>0</v>
      </c>
      <c r="AG270" s="208">
        <v>3</v>
      </c>
      <c r="AH270" s="45"/>
      <c r="AI270" s="46"/>
      <c r="AK270" s="47"/>
    </row>
    <row r="271" spans="1:37" x14ac:dyDescent="0.25">
      <c r="A271" s="69" t="s">
        <v>331</v>
      </c>
      <c r="B271" s="183">
        <v>0</v>
      </c>
      <c r="C271" s="183">
        <f t="shared" si="93"/>
        <v>0</v>
      </c>
      <c r="D271" s="183">
        <f t="shared" si="93"/>
        <v>0</v>
      </c>
      <c r="E271" s="183">
        <f t="shared" si="93"/>
        <v>0</v>
      </c>
      <c r="F271" s="183">
        <f t="shared" si="93"/>
        <v>0</v>
      </c>
      <c r="G271" s="183">
        <f t="shared" si="93"/>
        <v>0</v>
      </c>
      <c r="H271" s="183">
        <f t="shared" si="93"/>
        <v>0</v>
      </c>
      <c r="I271" s="183">
        <f t="shared" si="93"/>
        <v>0</v>
      </c>
      <c r="J271" s="183">
        <f t="shared" si="93"/>
        <v>0</v>
      </c>
      <c r="K271" s="183">
        <f t="shared" si="93"/>
        <v>0</v>
      </c>
      <c r="L271" s="183">
        <f t="shared" si="93"/>
        <v>0</v>
      </c>
      <c r="M271" s="183">
        <f t="shared" si="93"/>
        <v>0</v>
      </c>
      <c r="N271" s="183">
        <f t="shared" si="93"/>
        <v>0</v>
      </c>
      <c r="O271" s="183">
        <f t="shared" si="93"/>
        <v>0</v>
      </c>
      <c r="P271" s="183">
        <f t="shared" si="93"/>
        <v>0</v>
      </c>
      <c r="Q271" s="183">
        <f t="shared" si="93"/>
        <v>0</v>
      </c>
      <c r="R271" s="183">
        <f t="shared" si="93"/>
        <v>0</v>
      </c>
      <c r="S271" s="183">
        <f t="shared" si="92"/>
        <v>0</v>
      </c>
      <c r="T271" s="183">
        <f t="shared" si="92"/>
        <v>0</v>
      </c>
      <c r="U271" s="183">
        <f t="shared" si="92"/>
        <v>0</v>
      </c>
      <c r="V271" s="183">
        <f t="shared" si="92"/>
        <v>0</v>
      </c>
      <c r="W271" s="183">
        <f t="shared" si="92"/>
        <v>0</v>
      </c>
      <c r="X271" s="183">
        <f t="shared" si="92"/>
        <v>0</v>
      </c>
      <c r="Y271" s="183">
        <f t="shared" si="92"/>
        <v>0</v>
      </c>
      <c r="Z271" s="183">
        <f t="shared" si="92"/>
        <v>0</v>
      </c>
      <c r="AA271" s="183">
        <f t="shared" si="92"/>
        <v>0</v>
      </c>
      <c r="AB271" s="183">
        <f t="shared" si="92"/>
        <v>0</v>
      </c>
      <c r="AC271" s="183">
        <f t="shared" si="92"/>
        <v>0</v>
      </c>
      <c r="AD271" s="183">
        <f t="shared" si="92"/>
        <v>0</v>
      </c>
      <c r="AE271" s="183">
        <f t="shared" si="92"/>
        <v>0</v>
      </c>
      <c r="AF271" s="196">
        <f t="shared" si="92"/>
        <v>0</v>
      </c>
      <c r="AG271" s="208">
        <v>2.83</v>
      </c>
      <c r="AH271" s="45"/>
      <c r="AI271" s="46"/>
      <c r="AK271" s="47"/>
    </row>
    <row r="272" spans="1:37" x14ac:dyDescent="0.25">
      <c r="A272" s="69" t="s">
        <v>332</v>
      </c>
      <c r="B272" s="183">
        <v>0</v>
      </c>
      <c r="C272" s="183">
        <f t="shared" si="93"/>
        <v>0</v>
      </c>
      <c r="D272" s="183">
        <f t="shared" si="93"/>
        <v>0</v>
      </c>
      <c r="E272" s="183">
        <f t="shared" si="93"/>
        <v>0</v>
      </c>
      <c r="F272" s="183">
        <f t="shared" si="93"/>
        <v>0</v>
      </c>
      <c r="G272" s="183">
        <f t="shared" si="93"/>
        <v>0</v>
      </c>
      <c r="H272" s="183">
        <f t="shared" si="93"/>
        <v>0</v>
      </c>
      <c r="I272" s="183">
        <f t="shared" si="93"/>
        <v>0</v>
      </c>
      <c r="J272" s="183">
        <f t="shared" si="93"/>
        <v>0</v>
      </c>
      <c r="K272" s="183">
        <f t="shared" si="93"/>
        <v>0</v>
      </c>
      <c r="L272" s="183">
        <f t="shared" si="93"/>
        <v>0</v>
      </c>
      <c r="M272" s="183">
        <f t="shared" si="93"/>
        <v>0</v>
      </c>
      <c r="N272" s="183">
        <f t="shared" si="93"/>
        <v>0</v>
      </c>
      <c r="O272" s="183">
        <f t="shared" si="93"/>
        <v>0</v>
      </c>
      <c r="P272" s="183">
        <f t="shared" si="93"/>
        <v>0</v>
      </c>
      <c r="Q272" s="183">
        <f t="shared" si="93"/>
        <v>0</v>
      </c>
      <c r="R272" s="183">
        <f t="shared" si="93"/>
        <v>0</v>
      </c>
      <c r="S272" s="183">
        <f t="shared" si="92"/>
        <v>0</v>
      </c>
      <c r="T272" s="183">
        <f t="shared" si="92"/>
        <v>0</v>
      </c>
      <c r="U272" s="183">
        <f t="shared" si="92"/>
        <v>0</v>
      </c>
      <c r="V272" s="183">
        <f t="shared" si="92"/>
        <v>0</v>
      </c>
      <c r="W272" s="183">
        <f t="shared" si="92"/>
        <v>0</v>
      </c>
      <c r="X272" s="183">
        <f t="shared" si="92"/>
        <v>0</v>
      </c>
      <c r="Y272" s="183">
        <f t="shared" si="92"/>
        <v>0</v>
      </c>
      <c r="Z272" s="183">
        <f t="shared" si="92"/>
        <v>0</v>
      </c>
      <c r="AA272" s="183">
        <f t="shared" si="92"/>
        <v>0</v>
      </c>
      <c r="AB272" s="183">
        <f t="shared" si="92"/>
        <v>0</v>
      </c>
      <c r="AC272" s="183">
        <f t="shared" si="92"/>
        <v>0</v>
      </c>
      <c r="AD272" s="183">
        <f t="shared" si="92"/>
        <v>0</v>
      </c>
      <c r="AE272" s="183">
        <f t="shared" si="92"/>
        <v>0</v>
      </c>
      <c r="AF272" s="196">
        <f t="shared" si="92"/>
        <v>0</v>
      </c>
      <c r="AG272" s="208">
        <v>2.5</v>
      </c>
      <c r="AH272" s="45"/>
      <c r="AI272" s="46"/>
      <c r="AK272" s="47"/>
    </row>
    <row r="273" spans="1:37" x14ac:dyDescent="0.25">
      <c r="A273" s="69" t="s">
        <v>333</v>
      </c>
      <c r="B273" s="183">
        <v>0</v>
      </c>
      <c r="C273" s="183">
        <f t="shared" si="93"/>
        <v>0</v>
      </c>
      <c r="D273" s="183">
        <f t="shared" si="93"/>
        <v>0</v>
      </c>
      <c r="E273" s="183">
        <f t="shared" si="93"/>
        <v>0</v>
      </c>
      <c r="F273" s="183">
        <f t="shared" si="93"/>
        <v>0</v>
      </c>
      <c r="G273" s="183">
        <f t="shared" si="93"/>
        <v>0</v>
      </c>
      <c r="H273" s="183">
        <f t="shared" si="93"/>
        <v>0</v>
      </c>
      <c r="I273" s="183">
        <f t="shared" si="93"/>
        <v>0</v>
      </c>
      <c r="J273" s="183">
        <f t="shared" si="93"/>
        <v>0</v>
      </c>
      <c r="K273" s="183">
        <f t="shared" si="93"/>
        <v>0</v>
      </c>
      <c r="L273" s="183">
        <f t="shared" si="93"/>
        <v>0</v>
      </c>
      <c r="M273" s="183">
        <f t="shared" si="93"/>
        <v>0</v>
      </c>
      <c r="N273" s="183">
        <f t="shared" si="93"/>
        <v>0</v>
      </c>
      <c r="O273" s="183">
        <f t="shared" si="93"/>
        <v>0</v>
      </c>
      <c r="P273" s="183">
        <f t="shared" si="93"/>
        <v>0</v>
      </c>
      <c r="Q273" s="183">
        <f t="shared" si="93"/>
        <v>0</v>
      </c>
      <c r="R273" s="183">
        <f t="shared" si="93"/>
        <v>0</v>
      </c>
      <c r="S273" s="183">
        <f t="shared" si="92"/>
        <v>0</v>
      </c>
      <c r="T273" s="183">
        <f t="shared" si="92"/>
        <v>0</v>
      </c>
      <c r="U273" s="183">
        <f t="shared" si="92"/>
        <v>0</v>
      </c>
      <c r="V273" s="183">
        <f t="shared" si="92"/>
        <v>0</v>
      </c>
      <c r="W273" s="183">
        <f t="shared" si="92"/>
        <v>0</v>
      </c>
      <c r="X273" s="183">
        <f t="shared" si="92"/>
        <v>0</v>
      </c>
      <c r="Y273" s="183">
        <f t="shared" si="92"/>
        <v>0</v>
      </c>
      <c r="Z273" s="183">
        <f t="shared" si="92"/>
        <v>0</v>
      </c>
      <c r="AA273" s="183">
        <f t="shared" si="92"/>
        <v>0</v>
      </c>
      <c r="AB273" s="183">
        <f t="shared" si="92"/>
        <v>0</v>
      </c>
      <c r="AC273" s="183">
        <f t="shared" si="92"/>
        <v>0</v>
      </c>
      <c r="AD273" s="183">
        <f t="shared" si="92"/>
        <v>0</v>
      </c>
      <c r="AE273" s="183">
        <f t="shared" si="92"/>
        <v>0</v>
      </c>
      <c r="AF273" s="196">
        <f t="shared" si="92"/>
        <v>0</v>
      </c>
      <c r="AG273" s="208">
        <v>2.5</v>
      </c>
      <c r="AH273" s="45"/>
      <c r="AI273" s="46"/>
      <c r="AK273" s="47"/>
    </row>
    <row r="274" spans="1:37" x14ac:dyDescent="0.25">
      <c r="A274" s="69" t="s">
        <v>334</v>
      </c>
      <c r="B274" s="183">
        <v>0</v>
      </c>
      <c r="C274" s="183">
        <f t="shared" si="93"/>
        <v>0</v>
      </c>
      <c r="D274" s="183">
        <f t="shared" si="93"/>
        <v>0</v>
      </c>
      <c r="E274" s="183">
        <f t="shared" si="93"/>
        <v>0</v>
      </c>
      <c r="F274" s="183">
        <f t="shared" si="93"/>
        <v>0</v>
      </c>
      <c r="G274" s="183">
        <f t="shared" si="93"/>
        <v>0</v>
      </c>
      <c r="H274" s="183">
        <f t="shared" si="93"/>
        <v>0</v>
      </c>
      <c r="I274" s="183">
        <f t="shared" si="93"/>
        <v>0</v>
      </c>
      <c r="J274" s="183">
        <f t="shared" si="93"/>
        <v>0</v>
      </c>
      <c r="K274" s="183">
        <f t="shared" si="93"/>
        <v>0</v>
      </c>
      <c r="L274" s="183">
        <f t="shared" si="93"/>
        <v>0</v>
      </c>
      <c r="M274" s="183">
        <f t="shared" si="93"/>
        <v>0</v>
      </c>
      <c r="N274" s="183">
        <f t="shared" si="93"/>
        <v>0</v>
      </c>
      <c r="O274" s="183">
        <f t="shared" si="93"/>
        <v>0</v>
      </c>
      <c r="P274" s="183">
        <f t="shared" si="93"/>
        <v>0</v>
      </c>
      <c r="Q274" s="183">
        <f t="shared" si="93"/>
        <v>0</v>
      </c>
      <c r="R274" s="183">
        <f t="shared" si="93"/>
        <v>0</v>
      </c>
      <c r="S274" s="183">
        <f t="shared" si="92"/>
        <v>0</v>
      </c>
      <c r="T274" s="183">
        <f t="shared" si="92"/>
        <v>0</v>
      </c>
      <c r="U274" s="183">
        <f t="shared" si="92"/>
        <v>0</v>
      </c>
      <c r="V274" s="183">
        <f t="shared" si="92"/>
        <v>0</v>
      </c>
      <c r="W274" s="183">
        <f t="shared" si="92"/>
        <v>0</v>
      </c>
      <c r="X274" s="183">
        <f t="shared" si="92"/>
        <v>0</v>
      </c>
      <c r="Y274" s="183">
        <f t="shared" si="92"/>
        <v>0</v>
      </c>
      <c r="Z274" s="183">
        <f t="shared" si="92"/>
        <v>0</v>
      </c>
      <c r="AA274" s="183">
        <f t="shared" si="92"/>
        <v>0</v>
      </c>
      <c r="AB274" s="183">
        <f t="shared" si="92"/>
        <v>0</v>
      </c>
      <c r="AC274" s="183">
        <f t="shared" si="92"/>
        <v>0</v>
      </c>
      <c r="AD274" s="183">
        <f t="shared" si="92"/>
        <v>0</v>
      </c>
      <c r="AE274" s="183">
        <f t="shared" si="92"/>
        <v>0</v>
      </c>
      <c r="AF274" s="196">
        <f t="shared" si="92"/>
        <v>0</v>
      </c>
      <c r="AG274" s="208">
        <v>2.4</v>
      </c>
      <c r="AH274" s="45"/>
      <c r="AI274" s="46"/>
      <c r="AK274" s="47"/>
    </row>
    <row r="275" spans="1:37" x14ac:dyDescent="0.25">
      <c r="A275" s="69" t="s">
        <v>335</v>
      </c>
      <c r="B275" s="183">
        <v>0</v>
      </c>
      <c r="C275" s="183">
        <f t="shared" si="93"/>
        <v>0</v>
      </c>
      <c r="D275" s="183">
        <f t="shared" si="93"/>
        <v>0</v>
      </c>
      <c r="E275" s="183">
        <f t="shared" si="93"/>
        <v>0</v>
      </c>
      <c r="F275" s="183">
        <f t="shared" si="93"/>
        <v>0</v>
      </c>
      <c r="G275" s="183">
        <f t="shared" si="93"/>
        <v>0</v>
      </c>
      <c r="H275" s="183">
        <f t="shared" si="93"/>
        <v>0</v>
      </c>
      <c r="I275" s="183">
        <f t="shared" si="93"/>
        <v>0</v>
      </c>
      <c r="J275" s="183">
        <f t="shared" si="93"/>
        <v>0</v>
      </c>
      <c r="K275" s="183">
        <f t="shared" si="93"/>
        <v>0</v>
      </c>
      <c r="L275" s="183">
        <f t="shared" si="93"/>
        <v>0</v>
      </c>
      <c r="M275" s="183">
        <f t="shared" si="93"/>
        <v>0</v>
      </c>
      <c r="N275" s="183">
        <f t="shared" si="93"/>
        <v>0</v>
      </c>
      <c r="O275" s="183">
        <f t="shared" si="93"/>
        <v>0</v>
      </c>
      <c r="P275" s="183">
        <f t="shared" si="93"/>
        <v>0</v>
      </c>
      <c r="Q275" s="183">
        <f t="shared" si="93"/>
        <v>0</v>
      </c>
      <c r="R275" s="183">
        <f t="shared" si="93"/>
        <v>0</v>
      </c>
      <c r="S275" s="183">
        <f t="shared" si="92"/>
        <v>0</v>
      </c>
      <c r="T275" s="183">
        <f t="shared" si="92"/>
        <v>0</v>
      </c>
      <c r="U275" s="183">
        <f t="shared" si="92"/>
        <v>0</v>
      </c>
      <c r="V275" s="183">
        <f t="shared" si="92"/>
        <v>0</v>
      </c>
      <c r="W275" s="183">
        <f t="shared" si="92"/>
        <v>0</v>
      </c>
      <c r="X275" s="183">
        <f t="shared" si="92"/>
        <v>0</v>
      </c>
      <c r="Y275" s="183">
        <f t="shared" si="92"/>
        <v>0</v>
      </c>
      <c r="Z275" s="183">
        <f t="shared" si="92"/>
        <v>0</v>
      </c>
      <c r="AA275" s="183">
        <f t="shared" si="92"/>
        <v>0</v>
      </c>
      <c r="AB275" s="183">
        <f t="shared" si="92"/>
        <v>0</v>
      </c>
      <c r="AC275" s="183">
        <f t="shared" si="92"/>
        <v>0</v>
      </c>
      <c r="AD275" s="183">
        <f t="shared" si="92"/>
        <v>0</v>
      </c>
      <c r="AE275" s="183">
        <f t="shared" si="92"/>
        <v>0</v>
      </c>
      <c r="AF275" s="196">
        <f t="shared" si="92"/>
        <v>0</v>
      </c>
      <c r="AG275" s="208">
        <v>2.4</v>
      </c>
      <c r="AH275" s="45"/>
      <c r="AI275" s="46"/>
      <c r="AK275" s="47"/>
    </row>
    <row r="276" spans="1:37" x14ac:dyDescent="0.25">
      <c r="A276" s="69" t="s">
        <v>336</v>
      </c>
      <c r="B276" s="183">
        <v>0</v>
      </c>
      <c r="C276" s="183">
        <f t="shared" si="93"/>
        <v>0</v>
      </c>
      <c r="D276" s="183">
        <f t="shared" si="93"/>
        <v>0</v>
      </c>
      <c r="E276" s="183">
        <f t="shared" si="93"/>
        <v>0</v>
      </c>
      <c r="F276" s="183">
        <f t="shared" si="93"/>
        <v>0</v>
      </c>
      <c r="G276" s="183">
        <f t="shared" si="93"/>
        <v>0</v>
      </c>
      <c r="H276" s="183">
        <f t="shared" si="93"/>
        <v>0</v>
      </c>
      <c r="I276" s="183">
        <f t="shared" si="93"/>
        <v>0</v>
      </c>
      <c r="J276" s="183">
        <f t="shared" si="93"/>
        <v>0</v>
      </c>
      <c r="K276" s="183">
        <f t="shared" si="93"/>
        <v>0</v>
      </c>
      <c r="L276" s="183">
        <f t="shared" si="93"/>
        <v>0</v>
      </c>
      <c r="M276" s="183">
        <f t="shared" si="93"/>
        <v>0</v>
      </c>
      <c r="N276" s="183">
        <f t="shared" si="93"/>
        <v>0</v>
      </c>
      <c r="O276" s="183">
        <f t="shared" si="93"/>
        <v>0</v>
      </c>
      <c r="P276" s="183">
        <f t="shared" si="93"/>
        <v>0</v>
      </c>
      <c r="Q276" s="183">
        <f t="shared" si="93"/>
        <v>0</v>
      </c>
      <c r="R276" s="183">
        <f t="shared" si="93"/>
        <v>0</v>
      </c>
      <c r="S276" s="183">
        <f t="shared" si="92"/>
        <v>0</v>
      </c>
      <c r="T276" s="183">
        <f t="shared" si="92"/>
        <v>0</v>
      </c>
      <c r="U276" s="183">
        <f t="shared" si="92"/>
        <v>0</v>
      </c>
      <c r="V276" s="183">
        <f t="shared" si="92"/>
        <v>0</v>
      </c>
      <c r="W276" s="183">
        <f t="shared" si="92"/>
        <v>0</v>
      </c>
      <c r="X276" s="183">
        <f t="shared" si="92"/>
        <v>0</v>
      </c>
      <c r="Y276" s="183">
        <f t="shared" si="92"/>
        <v>0</v>
      </c>
      <c r="Z276" s="183">
        <f t="shared" si="92"/>
        <v>0</v>
      </c>
      <c r="AA276" s="183">
        <f t="shared" si="92"/>
        <v>0</v>
      </c>
      <c r="AB276" s="183">
        <f t="shared" si="92"/>
        <v>0</v>
      </c>
      <c r="AC276" s="183">
        <f t="shared" si="92"/>
        <v>0</v>
      </c>
      <c r="AD276" s="183">
        <f t="shared" si="92"/>
        <v>0</v>
      </c>
      <c r="AE276" s="183">
        <f t="shared" si="92"/>
        <v>0</v>
      </c>
      <c r="AF276" s="196">
        <f t="shared" si="92"/>
        <v>0</v>
      </c>
      <c r="AG276" s="208">
        <v>2.2000000000000002</v>
      </c>
      <c r="AH276" s="45"/>
      <c r="AI276" s="46"/>
      <c r="AK276" s="47"/>
    </row>
    <row r="277" spans="1:37" x14ac:dyDescent="0.25">
      <c r="A277" s="69" t="s">
        <v>337</v>
      </c>
      <c r="B277" s="183">
        <v>0</v>
      </c>
      <c r="C277" s="183">
        <f t="shared" si="93"/>
        <v>0</v>
      </c>
      <c r="D277" s="183">
        <f t="shared" si="93"/>
        <v>0</v>
      </c>
      <c r="E277" s="183">
        <f t="shared" si="93"/>
        <v>0</v>
      </c>
      <c r="F277" s="183">
        <f t="shared" si="93"/>
        <v>0</v>
      </c>
      <c r="G277" s="183">
        <f t="shared" si="93"/>
        <v>0</v>
      </c>
      <c r="H277" s="183">
        <f t="shared" si="93"/>
        <v>0</v>
      </c>
      <c r="I277" s="183">
        <f t="shared" si="93"/>
        <v>0</v>
      </c>
      <c r="J277" s="183">
        <f t="shared" si="93"/>
        <v>0</v>
      </c>
      <c r="K277" s="183">
        <f t="shared" si="93"/>
        <v>0</v>
      </c>
      <c r="L277" s="183">
        <f t="shared" si="93"/>
        <v>0</v>
      </c>
      <c r="M277" s="183">
        <f t="shared" si="93"/>
        <v>0</v>
      </c>
      <c r="N277" s="183">
        <f t="shared" si="93"/>
        <v>0</v>
      </c>
      <c r="O277" s="183">
        <f t="shared" si="93"/>
        <v>0</v>
      </c>
      <c r="P277" s="183">
        <f t="shared" si="93"/>
        <v>0</v>
      </c>
      <c r="Q277" s="183">
        <f t="shared" si="93"/>
        <v>0</v>
      </c>
      <c r="R277" s="183">
        <f t="shared" si="93"/>
        <v>0</v>
      </c>
      <c r="S277" s="183">
        <f t="shared" si="92"/>
        <v>0</v>
      </c>
      <c r="T277" s="183">
        <f t="shared" si="92"/>
        <v>0</v>
      </c>
      <c r="U277" s="183">
        <f t="shared" si="92"/>
        <v>0</v>
      </c>
      <c r="V277" s="183">
        <f t="shared" si="92"/>
        <v>0</v>
      </c>
      <c r="W277" s="183">
        <f t="shared" si="92"/>
        <v>0</v>
      </c>
      <c r="X277" s="183">
        <f t="shared" si="92"/>
        <v>0</v>
      </c>
      <c r="Y277" s="183">
        <f t="shared" si="92"/>
        <v>0</v>
      </c>
      <c r="Z277" s="183">
        <f t="shared" si="92"/>
        <v>0</v>
      </c>
      <c r="AA277" s="183">
        <f t="shared" si="92"/>
        <v>0</v>
      </c>
      <c r="AB277" s="183">
        <f t="shared" si="92"/>
        <v>0</v>
      </c>
      <c r="AC277" s="183">
        <f t="shared" si="92"/>
        <v>0</v>
      </c>
      <c r="AD277" s="183">
        <f t="shared" si="92"/>
        <v>0</v>
      </c>
      <c r="AE277" s="183">
        <f t="shared" si="92"/>
        <v>0</v>
      </c>
      <c r="AF277" s="196">
        <f t="shared" si="92"/>
        <v>0</v>
      </c>
      <c r="AG277" s="208">
        <v>2</v>
      </c>
      <c r="AH277" s="45"/>
      <c r="AI277" s="46"/>
      <c r="AK277" s="47"/>
    </row>
    <row r="278" spans="1:37" x14ac:dyDescent="0.25">
      <c r="A278" s="69" t="s">
        <v>338</v>
      </c>
      <c r="B278" s="183">
        <v>0</v>
      </c>
      <c r="C278" s="183">
        <f t="shared" si="93"/>
        <v>0</v>
      </c>
      <c r="D278" s="183">
        <f t="shared" si="93"/>
        <v>0</v>
      </c>
      <c r="E278" s="183">
        <f t="shared" si="93"/>
        <v>0</v>
      </c>
      <c r="F278" s="183">
        <f t="shared" si="93"/>
        <v>0</v>
      </c>
      <c r="G278" s="183">
        <f t="shared" si="93"/>
        <v>0</v>
      </c>
      <c r="H278" s="183">
        <f t="shared" si="93"/>
        <v>0</v>
      </c>
      <c r="I278" s="183">
        <f t="shared" si="93"/>
        <v>0</v>
      </c>
      <c r="J278" s="183">
        <f t="shared" si="93"/>
        <v>0</v>
      </c>
      <c r="K278" s="183">
        <f t="shared" si="93"/>
        <v>0</v>
      </c>
      <c r="L278" s="183">
        <f t="shared" si="93"/>
        <v>0</v>
      </c>
      <c r="M278" s="183">
        <f t="shared" si="93"/>
        <v>0</v>
      </c>
      <c r="N278" s="183">
        <f t="shared" si="93"/>
        <v>0</v>
      </c>
      <c r="O278" s="183">
        <f t="shared" si="93"/>
        <v>0</v>
      </c>
      <c r="P278" s="183">
        <f t="shared" si="93"/>
        <v>0</v>
      </c>
      <c r="Q278" s="183">
        <f t="shared" si="93"/>
        <v>0</v>
      </c>
      <c r="R278" s="183">
        <f t="shared" si="93"/>
        <v>0</v>
      </c>
      <c r="S278" s="183">
        <f t="shared" si="92"/>
        <v>0</v>
      </c>
      <c r="T278" s="183">
        <f t="shared" si="92"/>
        <v>0</v>
      </c>
      <c r="U278" s="183">
        <f t="shared" si="92"/>
        <v>0</v>
      </c>
      <c r="V278" s="183">
        <f t="shared" si="92"/>
        <v>0</v>
      </c>
      <c r="W278" s="183">
        <f t="shared" si="92"/>
        <v>0</v>
      </c>
      <c r="X278" s="183">
        <f t="shared" si="92"/>
        <v>0</v>
      </c>
      <c r="Y278" s="183">
        <f t="shared" si="92"/>
        <v>0</v>
      </c>
      <c r="Z278" s="183">
        <f t="shared" si="92"/>
        <v>0</v>
      </c>
      <c r="AA278" s="183">
        <f t="shared" si="92"/>
        <v>0</v>
      </c>
      <c r="AB278" s="183">
        <f t="shared" si="92"/>
        <v>0</v>
      </c>
      <c r="AC278" s="183">
        <f t="shared" si="92"/>
        <v>0</v>
      </c>
      <c r="AD278" s="183">
        <f t="shared" si="92"/>
        <v>0</v>
      </c>
      <c r="AE278" s="183">
        <f t="shared" si="92"/>
        <v>0</v>
      </c>
      <c r="AF278" s="196">
        <f t="shared" si="92"/>
        <v>0</v>
      </c>
      <c r="AG278" s="208">
        <v>2</v>
      </c>
      <c r="AH278" s="45"/>
      <c r="AI278" s="46"/>
      <c r="AK278" s="47"/>
    </row>
    <row r="279" spans="1:37" x14ac:dyDescent="0.25">
      <c r="A279" s="69" t="s">
        <v>339</v>
      </c>
      <c r="B279" s="183">
        <v>0</v>
      </c>
      <c r="C279" s="183">
        <f t="shared" si="93"/>
        <v>0</v>
      </c>
      <c r="D279" s="183">
        <f t="shared" si="93"/>
        <v>0</v>
      </c>
      <c r="E279" s="183">
        <f t="shared" si="93"/>
        <v>0</v>
      </c>
      <c r="F279" s="183">
        <f t="shared" si="93"/>
        <v>0</v>
      </c>
      <c r="G279" s="183">
        <f t="shared" si="93"/>
        <v>0</v>
      </c>
      <c r="H279" s="183">
        <f t="shared" si="93"/>
        <v>0</v>
      </c>
      <c r="I279" s="183">
        <f t="shared" si="93"/>
        <v>0</v>
      </c>
      <c r="J279" s="183">
        <f t="shared" si="93"/>
        <v>0</v>
      </c>
      <c r="K279" s="183">
        <f t="shared" si="93"/>
        <v>0</v>
      </c>
      <c r="L279" s="183">
        <f t="shared" si="93"/>
        <v>0</v>
      </c>
      <c r="M279" s="183">
        <f t="shared" si="93"/>
        <v>0</v>
      </c>
      <c r="N279" s="183">
        <f t="shared" si="93"/>
        <v>0</v>
      </c>
      <c r="O279" s="183">
        <f t="shared" si="93"/>
        <v>0</v>
      </c>
      <c r="P279" s="183">
        <f t="shared" si="93"/>
        <v>0</v>
      </c>
      <c r="Q279" s="183">
        <f t="shared" si="93"/>
        <v>0</v>
      </c>
      <c r="R279" s="183">
        <f t="shared" si="93"/>
        <v>0</v>
      </c>
      <c r="S279" s="183">
        <f t="shared" si="92"/>
        <v>0</v>
      </c>
      <c r="T279" s="183">
        <f t="shared" si="92"/>
        <v>0</v>
      </c>
      <c r="U279" s="183">
        <f t="shared" si="92"/>
        <v>0</v>
      </c>
      <c r="V279" s="183">
        <f t="shared" si="92"/>
        <v>0</v>
      </c>
      <c r="W279" s="183">
        <f t="shared" si="92"/>
        <v>0</v>
      </c>
      <c r="X279" s="183">
        <f t="shared" si="92"/>
        <v>0</v>
      </c>
      <c r="Y279" s="183">
        <f t="shared" si="92"/>
        <v>0</v>
      </c>
      <c r="Z279" s="183">
        <f t="shared" si="92"/>
        <v>0</v>
      </c>
      <c r="AA279" s="183">
        <f t="shared" si="92"/>
        <v>0</v>
      </c>
      <c r="AB279" s="183">
        <f t="shared" si="92"/>
        <v>0</v>
      </c>
      <c r="AC279" s="183">
        <f t="shared" si="92"/>
        <v>0</v>
      </c>
      <c r="AD279" s="183">
        <f t="shared" si="92"/>
        <v>0</v>
      </c>
      <c r="AE279" s="183">
        <f t="shared" si="92"/>
        <v>0</v>
      </c>
      <c r="AF279" s="196">
        <f t="shared" si="92"/>
        <v>0</v>
      </c>
      <c r="AG279" s="208">
        <v>2</v>
      </c>
      <c r="AH279" s="45"/>
      <c r="AI279" s="46"/>
      <c r="AK279" s="47"/>
    </row>
    <row r="280" spans="1:37" x14ac:dyDescent="0.25">
      <c r="A280" s="69" t="s">
        <v>340</v>
      </c>
      <c r="B280" s="183">
        <v>0</v>
      </c>
      <c r="C280" s="183">
        <f t="shared" si="93"/>
        <v>0</v>
      </c>
      <c r="D280" s="183">
        <f t="shared" si="93"/>
        <v>0</v>
      </c>
      <c r="E280" s="183">
        <f t="shared" si="93"/>
        <v>0</v>
      </c>
      <c r="F280" s="183">
        <f t="shared" si="93"/>
        <v>0</v>
      </c>
      <c r="G280" s="183">
        <f t="shared" si="93"/>
        <v>0</v>
      </c>
      <c r="H280" s="183">
        <f t="shared" si="93"/>
        <v>0</v>
      </c>
      <c r="I280" s="183">
        <f t="shared" si="93"/>
        <v>0</v>
      </c>
      <c r="J280" s="183">
        <f t="shared" si="93"/>
        <v>0</v>
      </c>
      <c r="K280" s="183">
        <f t="shared" si="93"/>
        <v>0</v>
      </c>
      <c r="L280" s="183">
        <f t="shared" si="93"/>
        <v>0</v>
      </c>
      <c r="M280" s="183">
        <f t="shared" si="93"/>
        <v>0</v>
      </c>
      <c r="N280" s="183">
        <f t="shared" si="93"/>
        <v>0</v>
      </c>
      <c r="O280" s="183">
        <f t="shared" si="93"/>
        <v>0</v>
      </c>
      <c r="P280" s="183">
        <f t="shared" si="93"/>
        <v>0</v>
      </c>
      <c r="Q280" s="183">
        <f t="shared" si="93"/>
        <v>0</v>
      </c>
      <c r="R280" s="183">
        <f t="shared" si="93"/>
        <v>0</v>
      </c>
      <c r="S280" s="183">
        <f t="shared" si="92"/>
        <v>0</v>
      </c>
      <c r="T280" s="183">
        <f t="shared" si="92"/>
        <v>0</v>
      </c>
      <c r="U280" s="183">
        <f t="shared" si="92"/>
        <v>0</v>
      </c>
      <c r="V280" s="183">
        <f t="shared" si="92"/>
        <v>0</v>
      </c>
      <c r="W280" s="183">
        <f t="shared" si="92"/>
        <v>0</v>
      </c>
      <c r="X280" s="183">
        <f t="shared" si="92"/>
        <v>0</v>
      </c>
      <c r="Y280" s="183">
        <f t="shared" si="92"/>
        <v>0</v>
      </c>
      <c r="Z280" s="183">
        <f t="shared" si="92"/>
        <v>0</v>
      </c>
      <c r="AA280" s="183">
        <f t="shared" si="92"/>
        <v>0</v>
      </c>
      <c r="AB280" s="183">
        <f t="shared" si="92"/>
        <v>0</v>
      </c>
      <c r="AC280" s="183">
        <f t="shared" si="92"/>
        <v>0</v>
      </c>
      <c r="AD280" s="183">
        <f t="shared" si="92"/>
        <v>0</v>
      </c>
      <c r="AE280" s="183">
        <f t="shared" si="92"/>
        <v>0</v>
      </c>
      <c r="AF280" s="196">
        <f t="shared" si="92"/>
        <v>0</v>
      </c>
      <c r="AG280" s="208">
        <v>2</v>
      </c>
      <c r="AH280" s="45"/>
      <c r="AI280" s="46"/>
      <c r="AK280" s="47"/>
    </row>
    <row r="281" spans="1:37" x14ac:dyDescent="0.25">
      <c r="A281" s="69" t="s">
        <v>341</v>
      </c>
      <c r="B281" s="183">
        <v>0</v>
      </c>
      <c r="C281" s="183">
        <f t="shared" si="93"/>
        <v>0</v>
      </c>
      <c r="D281" s="183">
        <f t="shared" si="93"/>
        <v>0</v>
      </c>
      <c r="E281" s="183">
        <f t="shared" si="93"/>
        <v>0</v>
      </c>
      <c r="F281" s="183">
        <f t="shared" si="93"/>
        <v>0</v>
      </c>
      <c r="G281" s="183">
        <f t="shared" si="93"/>
        <v>0</v>
      </c>
      <c r="H281" s="183">
        <f t="shared" si="93"/>
        <v>0</v>
      </c>
      <c r="I281" s="183">
        <f t="shared" si="93"/>
        <v>0</v>
      </c>
      <c r="J281" s="183">
        <f t="shared" si="93"/>
        <v>0</v>
      </c>
      <c r="K281" s="183">
        <f t="shared" si="93"/>
        <v>0</v>
      </c>
      <c r="L281" s="183">
        <f t="shared" si="93"/>
        <v>0</v>
      </c>
      <c r="M281" s="183">
        <f t="shared" si="93"/>
        <v>0</v>
      </c>
      <c r="N281" s="183">
        <f t="shared" si="93"/>
        <v>0</v>
      </c>
      <c r="O281" s="183">
        <f t="shared" si="93"/>
        <v>0</v>
      </c>
      <c r="P281" s="183">
        <f t="shared" si="93"/>
        <v>0</v>
      </c>
      <c r="Q281" s="183">
        <f t="shared" si="93"/>
        <v>0</v>
      </c>
      <c r="R281" s="183">
        <f t="shared" si="93"/>
        <v>0</v>
      </c>
      <c r="S281" s="183">
        <f t="shared" si="92"/>
        <v>0</v>
      </c>
      <c r="T281" s="183">
        <f t="shared" si="92"/>
        <v>0</v>
      </c>
      <c r="U281" s="183">
        <f t="shared" si="92"/>
        <v>0</v>
      </c>
      <c r="V281" s="183">
        <f t="shared" si="92"/>
        <v>0</v>
      </c>
      <c r="W281" s="183">
        <f t="shared" si="92"/>
        <v>0</v>
      </c>
      <c r="X281" s="183">
        <f t="shared" si="92"/>
        <v>0</v>
      </c>
      <c r="Y281" s="183">
        <f t="shared" si="92"/>
        <v>0</v>
      </c>
      <c r="Z281" s="183">
        <f t="shared" si="92"/>
        <v>0</v>
      </c>
      <c r="AA281" s="183">
        <f t="shared" si="92"/>
        <v>0</v>
      </c>
      <c r="AB281" s="183">
        <f t="shared" si="92"/>
        <v>0</v>
      </c>
      <c r="AC281" s="183">
        <f t="shared" si="92"/>
        <v>0</v>
      </c>
      <c r="AD281" s="183">
        <f t="shared" si="92"/>
        <v>0</v>
      </c>
      <c r="AE281" s="183">
        <f t="shared" si="92"/>
        <v>0</v>
      </c>
      <c r="AF281" s="196">
        <f t="shared" si="92"/>
        <v>0</v>
      </c>
      <c r="AG281" s="208">
        <v>1.8</v>
      </c>
      <c r="AH281" s="45"/>
      <c r="AI281" s="46"/>
      <c r="AK281" s="47"/>
    </row>
    <row r="282" spans="1:37" x14ac:dyDescent="0.25">
      <c r="A282" s="69" t="s">
        <v>342</v>
      </c>
      <c r="B282" s="183">
        <v>0</v>
      </c>
      <c r="C282" s="183">
        <f t="shared" si="93"/>
        <v>0</v>
      </c>
      <c r="D282" s="183">
        <f t="shared" si="93"/>
        <v>0</v>
      </c>
      <c r="E282" s="183">
        <f t="shared" si="93"/>
        <v>0</v>
      </c>
      <c r="F282" s="183">
        <f t="shared" si="93"/>
        <v>0</v>
      </c>
      <c r="G282" s="183">
        <f t="shared" si="93"/>
        <v>0</v>
      </c>
      <c r="H282" s="183">
        <f t="shared" si="93"/>
        <v>0</v>
      </c>
      <c r="I282" s="183">
        <f t="shared" si="93"/>
        <v>0</v>
      </c>
      <c r="J282" s="183">
        <f t="shared" si="93"/>
        <v>0</v>
      </c>
      <c r="K282" s="183">
        <f t="shared" si="93"/>
        <v>0</v>
      </c>
      <c r="L282" s="183">
        <f t="shared" si="93"/>
        <v>0</v>
      </c>
      <c r="M282" s="183">
        <f t="shared" si="93"/>
        <v>0</v>
      </c>
      <c r="N282" s="183">
        <f t="shared" si="93"/>
        <v>0</v>
      </c>
      <c r="O282" s="183">
        <f t="shared" si="93"/>
        <v>0</v>
      </c>
      <c r="P282" s="183">
        <f t="shared" si="93"/>
        <v>0</v>
      </c>
      <c r="Q282" s="183">
        <f t="shared" si="93"/>
        <v>0</v>
      </c>
      <c r="R282" s="183">
        <f t="shared" si="93"/>
        <v>0</v>
      </c>
      <c r="S282" s="183">
        <f t="shared" si="92"/>
        <v>0</v>
      </c>
      <c r="T282" s="183">
        <f t="shared" si="92"/>
        <v>0</v>
      </c>
      <c r="U282" s="183">
        <f t="shared" si="92"/>
        <v>0</v>
      </c>
      <c r="V282" s="183">
        <f t="shared" si="92"/>
        <v>0</v>
      </c>
      <c r="W282" s="183">
        <f t="shared" si="92"/>
        <v>0</v>
      </c>
      <c r="X282" s="183">
        <f t="shared" si="92"/>
        <v>0</v>
      </c>
      <c r="Y282" s="183">
        <f t="shared" si="92"/>
        <v>0</v>
      </c>
      <c r="Z282" s="183">
        <f t="shared" si="92"/>
        <v>0</v>
      </c>
      <c r="AA282" s="183">
        <f t="shared" si="92"/>
        <v>0</v>
      </c>
      <c r="AB282" s="183">
        <f t="shared" si="92"/>
        <v>0</v>
      </c>
      <c r="AC282" s="183">
        <f t="shared" si="92"/>
        <v>0</v>
      </c>
      <c r="AD282" s="183">
        <f t="shared" si="92"/>
        <v>0</v>
      </c>
      <c r="AE282" s="183">
        <f t="shared" si="92"/>
        <v>0</v>
      </c>
      <c r="AF282" s="196">
        <f t="shared" si="92"/>
        <v>0</v>
      </c>
      <c r="AG282" s="208">
        <v>1.8</v>
      </c>
      <c r="AH282" s="45"/>
      <c r="AI282" s="46"/>
      <c r="AK282" s="47"/>
    </row>
    <row r="283" spans="1:37" x14ac:dyDescent="0.25">
      <c r="A283" s="69" t="s">
        <v>343</v>
      </c>
      <c r="B283" s="183">
        <v>0</v>
      </c>
      <c r="C283" s="183">
        <f t="shared" si="93"/>
        <v>0</v>
      </c>
      <c r="D283" s="183">
        <f t="shared" si="93"/>
        <v>0</v>
      </c>
      <c r="E283" s="183">
        <f t="shared" si="93"/>
        <v>0</v>
      </c>
      <c r="F283" s="183">
        <f t="shared" si="93"/>
        <v>0</v>
      </c>
      <c r="G283" s="183">
        <f t="shared" si="93"/>
        <v>0</v>
      </c>
      <c r="H283" s="183">
        <f t="shared" si="93"/>
        <v>0</v>
      </c>
      <c r="I283" s="183">
        <f t="shared" si="93"/>
        <v>0</v>
      </c>
      <c r="J283" s="183">
        <f t="shared" si="93"/>
        <v>0</v>
      </c>
      <c r="K283" s="183">
        <f t="shared" si="93"/>
        <v>0</v>
      </c>
      <c r="L283" s="183">
        <f t="shared" si="93"/>
        <v>0</v>
      </c>
      <c r="M283" s="183">
        <f t="shared" si="93"/>
        <v>0</v>
      </c>
      <c r="N283" s="183">
        <f t="shared" si="93"/>
        <v>0</v>
      </c>
      <c r="O283" s="183">
        <f t="shared" si="93"/>
        <v>0</v>
      </c>
      <c r="P283" s="183">
        <f t="shared" si="93"/>
        <v>0</v>
      </c>
      <c r="Q283" s="183">
        <f t="shared" si="93"/>
        <v>0</v>
      </c>
      <c r="R283" s="183">
        <f t="shared" si="93"/>
        <v>0</v>
      </c>
      <c r="S283" s="183">
        <f t="shared" si="92"/>
        <v>0</v>
      </c>
      <c r="T283" s="183">
        <f t="shared" si="92"/>
        <v>0</v>
      </c>
      <c r="U283" s="183">
        <f t="shared" si="92"/>
        <v>0</v>
      </c>
      <c r="V283" s="183">
        <f t="shared" si="92"/>
        <v>0</v>
      </c>
      <c r="W283" s="183">
        <f t="shared" si="92"/>
        <v>0</v>
      </c>
      <c r="X283" s="183">
        <f t="shared" si="92"/>
        <v>0</v>
      </c>
      <c r="Y283" s="183">
        <f t="shared" si="92"/>
        <v>0</v>
      </c>
      <c r="Z283" s="183">
        <f t="shared" si="92"/>
        <v>0</v>
      </c>
      <c r="AA283" s="183">
        <f t="shared" si="92"/>
        <v>0</v>
      </c>
      <c r="AB283" s="183">
        <f t="shared" si="92"/>
        <v>0</v>
      </c>
      <c r="AC283" s="183">
        <f t="shared" si="92"/>
        <v>0</v>
      </c>
      <c r="AD283" s="183">
        <f t="shared" si="92"/>
        <v>0</v>
      </c>
      <c r="AE283" s="183">
        <f t="shared" si="92"/>
        <v>0</v>
      </c>
      <c r="AF283" s="196">
        <f t="shared" si="92"/>
        <v>0</v>
      </c>
      <c r="AG283" s="208">
        <v>1.65</v>
      </c>
      <c r="AH283" s="45"/>
      <c r="AI283" s="46"/>
      <c r="AK283" s="47"/>
    </row>
    <row r="284" spans="1:37" x14ac:dyDescent="0.25">
      <c r="A284" s="69" t="s">
        <v>344</v>
      </c>
      <c r="B284" s="183">
        <v>0</v>
      </c>
      <c r="C284" s="183">
        <f t="shared" si="93"/>
        <v>0</v>
      </c>
      <c r="D284" s="183">
        <f t="shared" si="93"/>
        <v>0</v>
      </c>
      <c r="E284" s="183">
        <f t="shared" si="93"/>
        <v>0</v>
      </c>
      <c r="F284" s="183">
        <f t="shared" si="93"/>
        <v>0</v>
      </c>
      <c r="G284" s="183">
        <f t="shared" si="93"/>
        <v>0</v>
      </c>
      <c r="H284" s="183">
        <f t="shared" si="93"/>
        <v>0</v>
      </c>
      <c r="I284" s="183">
        <f t="shared" si="93"/>
        <v>0</v>
      </c>
      <c r="J284" s="183">
        <f t="shared" si="93"/>
        <v>0</v>
      </c>
      <c r="K284" s="183">
        <f t="shared" si="93"/>
        <v>0</v>
      </c>
      <c r="L284" s="183">
        <f t="shared" si="93"/>
        <v>0</v>
      </c>
      <c r="M284" s="183">
        <f t="shared" si="93"/>
        <v>0</v>
      </c>
      <c r="N284" s="183">
        <f t="shared" si="93"/>
        <v>0</v>
      </c>
      <c r="O284" s="183">
        <f t="shared" si="93"/>
        <v>0</v>
      </c>
      <c r="P284" s="183">
        <f t="shared" si="93"/>
        <v>0</v>
      </c>
      <c r="Q284" s="183">
        <f t="shared" si="93"/>
        <v>0</v>
      </c>
      <c r="R284" s="183">
        <f t="shared" si="93"/>
        <v>0</v>
      </c>
      <c r="S284" s="183">
        <f t="shared" si="92"/>
        <v>0</v>
      </c>
      <c r="T284" s="183">
        <f t="shared" si="92"/>
        <v>0</v>
      </c>
      <c r="U284" s="183">
        <f t="shared" si="92"/>
        <v>0</v>
      </c>
      <c r="V284" s="183">
        <f t="shared" si="92"/>
        <v>0</v>
      </c>
      <c r="W284" s="183">
        <f t="shared" si="92"/>
        <v>0</v>
      </c>
      <c r="X284" s="183">
        <f t="shared" si="92"/>
        <v>0</v>
      </c>
      <c r="Y284" s="183">
        <f t="shared" si="92"/>
        <v>0</v>
      </c>
      <c r="Z284" s="183">
        <f t="shared" si="92"/>
        <v>0</v>
      </c>
      <c r="AA284" s="183">
        <f t="shared" si="92"/>
        <v>0</v>
      </c>
      <c r="AB284" s="183">
        <f t="shared" si="92"/>
        <v>0</v>
      </c>
      <c r="AC284" s="183">
        <f t="shared" si="92"/>
        <v>0</v>
      </c>
      <c r="AD284" s="183">
        <f t="shared" si="92"/>
        <v>0</v>
      </c>
      <c r="AE284" s="183">
        <f t="shared" si="92"/>
        <v>0</v>
      </c>
      <c r="AF284" s="196">
        <f t="shared" si="92"/>
        <v>0</v>
      </c>
      <c r="AG284" s="208">
        <v>1.55</v>
      </c>
      <c r="AH284" s="45"/>
      <c r="AI284" s="46"/>
      <c r="AK284" s="47"/>
    </row>
    <row r="285" spans="1:37" x14ac:dyDescent="0.25">
      <c r="A285" s="69" t="s">
        <v>345</v>
      </c>
      <c r="B285" s="183">
        <v>0</v>
      </c>
      <c r="C285" s="183">
        <f t="shared" si="93"/>
        <v>0</v>
      </c>
      <c r="D285" s="183">
        <f t="shared" si="93"/>
        <v>0</v>
      </c>
      <c r="E285" s="183">
        <f t="shared" si="93"/>
        <v>0</v>
      </c>
      <c r="F285" s="183">
        <f t="shared" si="93"/>
        <v>0</v>
      </c>
      <c r="G285" s="183">
        <f t="shared" si="93"/>
        <v>0</v>
      </c>
      <c r="H285" s="183">
        <f t="shared" si="93"/>
        <v>0</v>
      </c>
      <c r="I285" s="183">
        <f t="shared" si="93"/>
        <v>0</v>
      </c>
      <c r="J285" s="183">
        <f t="shared" si="93"/>
        <v>0</v>
      </c>
      <c r="K285" s="183">
        <f t="shared" si="93"/>
        <v>0</v>
      </c>
      <c r="L285" s="183">
        <f t="shared" si="93"/>
        <v>0</v>
      </c>
      <c r="M285" s="183">
        <f t="shared" si="93"/>
        <v>0</v>
      </c>
      <c r="N285" s="183">
        <f t="shared" si="93"/>
        <v>0</v>
      </c>
      <c r="O285" s="183">
        <f t="shared" si="93"/>
        <v>0</v>
      </c>
      <c r="P285" s="183">
        <f t="shared" si="93"/>
        <v>0</v>
      </c>
      <c r="Q285" s="183">
        <f t="shared" si="93"/>
        <v>0</v>
      </c>
      <c r="R285" s="183">
        <f t="shared" ref="R285:AF300" si="94">Q285</f>
        <v>0</v>
      </c>
      <c r="S285" s="183">
        <f t="shared" si="94"/>
        <v>0</v>
      </c>
      <c r="T285" s="183">
        <f t="shared" si="94"/>
        <v>0</v>
      </c>
      <c r="U285" s="183">
        <f t="shared" si="94"/>
        <v>0</v>
      </c>
      <c r="V285" s="183">
        <f t="shared" si="94"/>
        <v>0</v>
      </c>
      <c r="W285" s="183">
        <f t="shared" si="94"/>
        <v>0</v>
      </c>
      <c r="X285" s="183">
        <f t="shared" si="94"/>
        <v>0</v>
      </c>
      <c r="Y285" s="183">
        <f t="shared" si="94"/>
        <v>0</v>
      </c>
      <c r="Z285" s="183">
        <f t="shared" si="94"/>
        <v>0</v>
      </c>
      <c r="AA285" s="183">
        <f t="shared" si="94"/>
        <v>0</v>
      </c>
      <c r="AB285" s="183">
        <f t="shared" si="94"/>
        <v>0</v>
      </c>
      <c r="AC285" s="183">
        <f t="shared" si="94"/>
        <v>0</v>
      </c>
      <c r="AD285" s="183">
        <f t="shared" si="94"/>
        <v>0</v>
      </c>
      <c r="AE285" s="183">
        <f t="shared" si="94"/>
        <v>0</v>
      </c>
      <c r="AF285" s="196">
        <f t="shared" si="94"/>
        <v>0</v>
      </c>
      <c r="AG285" s="208">
        <v>1.5</v>
      </c>
      <c r="AH285" s="45"/>
      <c r="AI285" s="46"/>
      <c r="AK285" s="47"/>
    </row>
    <row r="286" spans="1:37" x14ac:dyDescent="0.25">
      <c r="A286" s="69" t="s">
        <v>346</v>
      </c>
      <c r="B286" s="183">
        <v>0</v>
      </c>
      <c r="C286" s="183">
        <f t="shared" ref="C286:R301" si="95">B286</f>
        <v>0</v>
      </c>
      <c r="D286" s="183">
        <f t="shared" si="95"/>
        <v>0</v>
      </c>
      <c r="E286" s="183">
        <f t="shared" si="95"/>
        <v>0</v>
      </c>
      <c r="F286" s="183">
        <f t="shared" si="95"/>
        <v>0</v>
      </c>
      <c r="G286" s="183">
        <f t="shared" si="95"/>
        <v>0</v>
      </c>
      <c r="H286" s="183">
        <f t="shared" si="95"/>
        <v>0</v>
      </c>
      <c r="I286" s="183">
        <f t="shared" si="95"/>
        <v>0</v>
      </c>
      <c r="J286" s="183">
        <f t="shared" si="95"/>
        <v>0</v>
      </c>
      <c r="K286" s="183">
        <f t="shared" si="95"/>
        <v>0</v>
      </c>
      <c r="L286" s="183">
        <f t="shared" si="95"/>
        <v>0</v>
      </c>
      <c r="M286" s="183">
        <f t="shared" si="95"/>
        <v>0</v>
      </c>
      <c r="N286" s="183">
        <f t="shared" si="95"/>
        <v>0</v>
      </c>
      <c r="O286" s="183">
        <f t="shared" si="95"/>
        <v>0</v>
      </c>
      <c r="P286" s="183">
        <f t="shared" si="95"/>
        <v>0</v>
      </c>
      <c r="Q286" s="183">
        <f t="shared" si="95"/>
        <v>0</v>
      </c>
      <c r="R286" s="183">
        <f t="shared" si="94"/>
        <v>0</v>
      </c>
      <c r="S286" s="183">
        <f t="shared" si="94"/>
        <v>0</v>
      </c>
      <c r="T286" s="183">
        <f t="shared" si="94"/>
        <v>0</v>
      </c>
      <c r="U286" s="183">
        <f t="shared" si="94"/>
        <v>0</v>
      </c>
      <c r="V286" s="183">
        <f t="shared" si="94"/>
        <v>0</v>
      </c>
      <c r="W286" s="183">
        <f t="shared" si="94"/>
        <v>0</v>
      </c>
      <c r="X286" s="183">
        <f t="shared" si="94"/>
        <v>0</v>
      </c>
      <c r="Y286" s="183">
        <f t="shared" si="94"/>
        <v>0</v>
      </c>
      <c r="Z286" s="183">
        <f t="shared" si="94"/>
        <v>0</v>
      </c>
      <c r="AA286" s="183">
        <f t="shared" si="94"/>
        <v>0</v>
      </c>
      <c r="AB286" s="183">
        <f t="shared" si="94"/>
        <v>0</v>
      </c>
      <c r="AC286" s="183">
        <f t="shared" si="94"/>
        <v>0</v>
      </c>
      <c r="AD286" s="183">
        <f t="shared" si="94"/>
        <v>0</v>
      </c>
      <c r="AE286" s="183">
        <f t="shared" si="94"/>
        <v>0</v>
      </c>
      <c r="AF286" s="196">
        <f t="shared" si="94"/>
        <v>0</v>
      </c>
      <c r="AG286" s="208">
        <v>0.999</v>
      </c>
      <c r="AH286" s="45"/>
      <c r="AI286" s="46"/>
      <c r="AK286" s="47"/>
    </row>
    <row r="287" spans="1:37" x14ac:dyDescent="0.25">
      <c r="A287" s="69" t="s">
        <v>160</v>
      </c>
      <c r="B287" s="183">
        <v>0</v>
      </c>
      <c r="C287" s="183">
        <f t="shared" si="95"/>
        <v>0</v>
      </c>
      <c r="D287" s="183">
        <f t="shared" si="95"/>
        <v>0</v>
      </c>
      <c r="E287" s="183">
        <f t="shared" si="95"/>
        <v>0</v>
      </c>
      <c r="F287" s="183">
        <f t="shared" si="95"/>
        <v>0</v>
      </c>
      <c r="G287" s="183">
        <f t="shared" si="95"/>
        <v>0</v>
      </c>
      <c r="H287" s="183">
        <f t="shared" si="95"/>
        <v>0</v>
      </c>
      <c r="I287" s="183">
        <f t="shared" si="95"/>
        <v>0</v>
      </c>
      <c r="J287" s="183">
        <f t="shared" si="95"/>
        <v>0</v>
      </c>
      <c r="K287" s="183">
        <f t="shared" si="95"/>
        <v>0</v>
      </c>
      <c r="L287" s="183">
        <f t="shared" si="95"/>
        <v>0</v>
      </c>
      <c r="M287" s="183">
        <f t="shared" si="95"/>
        <v>0</v>
      </c>
      <c r="N287" s="183">
        <f t="shared" si="95"/>
        <v>0</v>
      </c>
      <c r="O287" s="183">
        <f t="shared" si="95"/>
        <v>0</v>
      </c>
      <c r="P287" s="183">
        <f t="shared" si="95"/>
        <v>0</v>
      </c>
      <c r="Q287" s="183">
        <f t="shared" si="95"/>
        <v>0</v>
      </c>
      <c r="R287" s="183">
        <f t="shared" si="95"/>
        <v>0</v>
      </c>
      <c r="S287" s="183">
        <f t="shared" si="94"/>
        <v>0</v>
      </c>
      <c r="T287" s="183">
        <f t="shared" si="94"/>
        <v>0</v>
      </c>
      <c r="U287" s="183">
        <f t="shared" si="94"/>
        <v>0</v>
      </c>
      <c r="V287" s="183">
        <f t="shared" si="94"/>
        <v>0</v>
      </c>
      <c r="W287" s="183">
        <f t="shared" si="94"/>
        <v>0</v>
      </c>
      <c r="X287" s="183">
        <f t="shared" si="94"/>
        <v>0</v>
      </c>
      <c r="Y287" s="183">
        <f t="shared" si="94"/>
        <v>0</v>
      </c>
      <c r="Z287" s="183">
        <f t="shared" si="94"/>
        <v>0</v>
      </c>
      <c r="AA287" s="183">
        <f t="shared" si="94"/>
        <v>0</v>
      </c>
      <c r="AB287" s="183">
        <f t="shared" si="94"/>
        <v>0</v>
      </c>
      <c r="AC287" s="183">
        <f t="shared" si="94"/>
        <v>0</v>
      </c>
      <c r="AD287" s="183">
        <f t="shared" si="94"/>
        <v>0</v>
      </c>
      <c r="AE287" s="183">
        <f t="shared" si="94"/>
        <v>0</v>
      </c>
      <c r="AF287" s="196">
        <f t="shared" si="94"/>
        <v>0</v>
      </c>
      <c r="AG287" s="208">
        <v>0.998</v>
      </c>
      <c r="AH287" s="45"/>
      <c r="AI287" s="46"/>
      <c r="AK287" s="47"/>
    </row>
    <row r="288" spans="1:37" x14ac:dyDescent="0.25">
      <c r="A288" s="69" t="s">
        <v>162</v>
      </c>
      <c r="B288" s="183">
        <v>0</v>
      </c>
      <c r="C288" s="183">
        <f t="shared" si="95"/>
        <v>0</v>
      </c>
      <c r="D288" s="183">
        <f t="shared" si="95"/>
        <v>0</v>
      </c>
      <c r="E288" s="183">
        <f t="shared" si="95"/>
        <v>0</v>
      </c>
      <c r="F288" s="183">
        <f t="shared" si="95"/>
        <v>0</v>
      </c>
      <c r="G288" s="183">
        <f t="shared" si="95"/>
        <v>0</v>
      </c>
      <c r="H288" s="183">
        <f t="shared" si="95"/>
        <v>0</v>
      </c>
      <c r="I288" s="183">
        <f t="shared" si="95"/>
        <v>0</v>
      </c>
      <c r="J288" s="183">
        <f t="shared" si="95"/>
        <v>0</v>
      </c>
      <c r="K288" s="183">
        <f t="shared" si="95"/>
        <v>0</v>
      </c>
      <c r="L288" s="183">
        <f t="shared" si="95"/>
        <v>0</v>
      </c>
      <c r="M288" s="183">
        <f t="shared" si="95"/>
        <v>0</v>
      </c>
      <c r="N288" s="183">
        <f t="shared" si="95"/>
        <v>0</v>
      </c>
      <c r="O288" s="183">
        <f t="shared" si="95"/>
        <v>0</v>
      </c>
      <c r="P288" s="183">
        <f t="shared" si="95"/>
        <v>0</v>
      </c>
      <c r="Q288" s="183">
        <f t="shared" si="95"/>
        <v>0</v>
      </c>
      <c r="R288" s="183">
        <f t="shared" si="95"/>
        <v>0</v>
      </c>
      <c r="S288" s="183">
        <f t="shared" si="94"/>
        <v>0</v>
      </c>
      <c r="T288" s="183">
        <f t="shared" si="94"/>
        <v>0</v>
      </c>
      <c r="U288" s="183">
        <f t="shared" si="94"/>
        <v>0</v>
      </c>
      <c r="V288" s="183">
        <f t="shared" si="94"/>
        <v>0</v>
      </c>
      <c r="W288" s="183">
        <f t="shared" si="94"/>
        <v>0</v>
      </c>
      <c r="X288" s="183">
        <f t="shared" si="94"/>
        <v>0</v>
      </c>
      <c r="Y288" s="183">
        <f t="shared" si="94"/>
        <v>0</v>
      </c>
      <c r="Z288" s="183">
        <f t="shared" si="94"/>
        <v>0</v>
      </c>
      <c r="AA288" s="183">
        <f t="shared" si="94"/>
        <v>0</v>
      </c>
      <c r="AB288" s="183">
        <f t="shared" si="94"/>
        <v>0</v>
      </c>
      <c r="AC288" s="183">
        <f t="shared" si="94"/>
        <v>0</v>
      </c>
      <c r="AD288" s="183">
        <f t="shared" si="94"/>
        <v>0</v>
      </c>
      <c r="AE288" s="183">
        <f t="shared" si="94"/>
        <v>0</v>
      </c>
      <c r="AF288" s="196">
        <f t="shared" si="94"/>
        <v>0</v>
      </c>
      <c r="AG288" s="208">
        <v>0.997</v>
      </c>
      <c r="AH288" s="45"/>
      <c r="AI288" s="46"/>
      <c r="AK288" s="47"/>
    </row>
    <row r="289" spans="1:37" x14ac:dyDescent="0.25">
      <c r="A289" s="69" t="s">
        <v>161</v>
      </c>
      <c r="B289" s="183">
        <v>0</v>
      </c>
      <c r="C289" s="183">
        <f t="shared" si="95"/>
        <v>0</v>
      </c>
      <c r="D289" s="183">
        <f t="shared" si="95"/>
        <v>0</v>
      </c>
      <c r="E289" s="183">
        <f t="shared" si="95"/>
        <v>0</v>
      </c>
      <c r="F289" s="183">
        <f t="shared" si="95"/>
        <v>0</v>
      </c>
      <c r="G289" s="183">
        <f t="shared" si="95"/>
        <v>0</v>
      </c>
      <c r="H289" s="183">
        <f t="shared" si="95"/>
        <v>0</v>
      </c>
      <c r="I289" s="183">
        <f t="shared" si="95"/>
        <v>0</v>
      </c>
      <c r="J289" s="183">
        <f t="shared" si="95"/>
        <v>0</v>
      </c>
      <c r="K289" s="183">
        <f t="shared" si="95"/>
        <v>0</v>
      </c>
      <c r="L289" s="183">
        <f t="shared" si="95"/>
        <v>0</v>
      </c>
      <c r="M289" s="183">
        <f t="shared" si="95"/>
        <v>0</v>
      </c>
      <c r="N289" s="183">
        <f t="shared" si="95"/>
        <v>0</v>
      </c>
      <c r="O289" s="183">
        <f t="shared" si="95"/>
        <v>0</v>
      </c>
      <c r="P289" s="183">
        <f t="shared" si="95"/>
        <v>0</v>
      </c>
      <c r="Q289" s="183">
        <f t="shared" si="95"/>
        <v>0</v>
      </c>
      <c r="R289" s="183">
        <f t="shared" si="95"/>
        <v>0</v>
      </c>
      <c r="S289" s="183">
        <f t="shared" si="94"/>
        <v>0</v>
      </c>
      <c r="T289" s="183">
        <f t="shared" si="94"/>
        <v>0</v>
      </c>
      <c r="U289" s="183">
        <f t="shared" si="94"/>
        <v>0</v>
      </c>
      <c r="V289" s="183">
        <f t="shared" si="94"/>
        <v>0</v>
      </c>
      <c r="W289" s="183">
        <f t="shared" si="94"/>
        <v>0</v>
      </c>
      <c r="X289" s="183">
        <f t="shared" si="94"/>
        <v>0</v>
      </c>
      <c r="Y289" s="183">
        <f t="shared" si="94"/>
        <v>0</v>
      </c>
      <c r="Z289" s="183">
        <f t="shared" si="94"/>
        <v>0</v>
      </c>
      <c r="AA289" s="183">
        <f t="shared" si="94"/>
        <v>0</v>
      </c>
      <c r="AB289" s="183">
        <f t="shared" si="94"/>
        <v>0</v>
      </c>
      <c r="AC289" s="183">
        <f t="shared" si="94"/>
        <v>0</v>
      </c>
      <c r="AD289" s="183">
        <f t="shared" si="94"/>
        <v>0</v>
      </c>
      <c r="AE289" s="183">
        <f t="shared" si="94"/>
        <v>0</v>
      </c>
      <c r="AF289" s="196">
        <f t="shared" si="94"/>
        <v>0</v>
      </c>
      <c r="AG289" s="208">
        <v>0.997</v>
      </c>
      <c r="AH289" s="45"/>
      <c r="AI289" s="46"/>
      <c r="AK289" s="47"/>
    </row>
    <row r="290" spans="1:37" x14ac:dyDescent="0.25">
      <c r="A290" s="69" t="s">
        <v>165</v>
      </c>
      <c r="B290" s="183">
        <v>0</v>
      </c>
      <c r="C290" s="183">
        <f t="shared" si="95"/>
        <v>0</v>
      </c>
      <c r="D290" s="183">
        <f t="shared" si="95"/>
        <v>0</v>
      </c>
      <c r="E290" s="183">
        <f t="shared" si="95"/>
        <v>0</v>
      </c>
      <c r="F290" s="183">
        <f t="shared" si="95"/>
        <v>0</v>
      </c>
      <c r="G290" s="183">
        <f t="shared" si="95"/>
        <v>0</v>
      </c>
      <c r="H290" s="183">
        <f t="shared" si="95"/>
        <v>0</v>
      </c>
      <c r="I290" s="183">
        <f t="shared" si="95"/>
        <v>0</v>
      </c>
      <c r="J290" s="183">
        <f t="shared" si="95"/>
        <v>0</v>
      </c>
      <c r="K290" s="183">
        <f t="shared" si="95"/>
        <v>0</v>
      </c>
      <c r="L290" s="183">
        <f t="shared" si="95"/>
        <v>0</v>
      </c>
      <c r="M290" s="183">
        <f t="shared" si="95"/>
        <v>0</v>
      </c>
      <c r="N290" s="183">
        <f t="shared" si="95"/>
        <v>0</v>
      </c>
      <c r="O290" s="183">
        <f t="shared" si="95"/>
        <v>0</v>
      </c>
      <c r="P290" s="183">
        <f t="shared" si="95"/>
        <v>0</v>
      </c>
      <c r="Q290" s="183">
        <f t="shared" si="95"/>
        <v>0</v>
      </c>
      <c r="R290" s="183">
        <f t="shared" si="95"/>
        <v>0</v>
      </c>
      <c r="S290" s="183">
        <f t="shared" si="94"/>
        <v>0</v>
      </c>
      <c r="T290" s="183">
        <f t="shared" si="94"/>
        <v>0</v>
      </c>
      <c r="U290" s="183">
        <f t="shared" si="94"/>
        <v>0</v>
      </c>
      <c r="V290" s="183">
        <f t="shared" si="94"/>
        <v>0</v>
      </c>
      <c r="W290" s="183">
        <f t="shared" si="94"/>
        <v>0</v>
      </c>
      <c r="X290" s="183">
        <f t="shared" si="94"/>
        <v>0</v>
      </c>
      <c r="Y290" s="183">
        <f t="shared" si="94"/>
        <v>0</v>
      </c>
      <c r="Z290" s="183">
        <f t="shared" si="94"/>
        <v>0</v>
      </c>
      <c r="AA290" s="183">
        <f t="shared" si="94"/>
        <v>0</v>
      </c>
      <c r="AB290" s="183">
        <f t="shared" si="94"/>
        <v>0</v>
      </c>
      <c r="AC290" s="183">
        <f t="shared" si="94"/>
        <v>0</v>
      </c>
      <c r="AD290" s="183">
        <f t="shared" si="94"/>
        <v>0</v>
      </c>
      <c r="AE290" s="183">
        <f t="shared" si="94"/>
        <v>0</v>
      </c>
      <c r="AF290" s="196">
        <f t="shared" si="94"/>
        <v>0</v>
      </c>
      <c r="AG290" s="208">
        <v>0.996</v>
      </c>
      <c r="AH290" s="45"/>
      <c r="AI290" s="46"/>
      <c r="AK290" s="47"/>
    </row>
    <row r="291" spans="1:37" x14ac:dyDescent="0.25">
      <c r="A291" s="69" t="s">
        <v>164</v>
      </c>
      <c r="B291" s="183">
        <v>0</v>
      </c>
      <c r="C291" s="183">
        <f t="shared" si="95"/>
        <v>0</v>
      </c>
      <c r="D291" s="183">
        <f t="shared" si="95"/>
        <v>0</v>
      </c>
      <c r="E291" s="183">
        <f t="shared" si="95"/>
        <v>0</v>
      </c>
      <c r="F291" s="183">
        <f t="shared" si="95"/>
        <v>0</v>
      </c>
      <c r="G291" s="183">
        <f t="shared" si="95"/>
        <v>0</v>
      </c>
      <c r="H291" s="183">
        <f t="shared" si="95"/>
        <v>0</v>
      </c>
      <c r="I291" s="183">
        <f t="shared" si="95"/>
        <v>0</v>
      </c>
      <c r="J291" s="183">
        <f t="shared" si="95"/>
        <v>0</v>
      </c>
      <c r="K291" s="183">
        <f t="shared" si="95"/>
        <v>0</v>
      </c>
      <c r="L291" s="183">
        <f t="shared" si="95"/>
        <v>0</v>
      </c>
      <c r="M291" s="183">
        <f t="shared" si="95"/>
        <v>0</v>
      </c>
      <c r="N291" s="183">
        <f t="shared" si="95"/>
        <v>0</v>
      </c>
      <c r="O291" s="183">
        <f t="shared" si="95"/>
        <v>0</v>
      </c>
      <c r="P291" s="183">
        <f t="shared" si="95"/>
        <v>0</v>
      </c>
      <c r="Q291" s="183">
        <f t="shared" si="95"/>
        <v>0</v>
      </c>
      <c r="R291" s="183">
        <f t="shared" si="95"/>
        <v>0</v>
      </c>
      <c r="S291" s="183">
        <f t="shared" si="94"/>
        <v>0</v>
      </c>
      <c r="T291" s="183">
        <f t="shared" si="94"/>
        <v>0</v>
      </c>
      <c r="U291" s="183">
        <f t="shared" si="94"/>
        <v>0</v>
      </c>
      <c r="V291" s="183">
        <f t="shared" si="94"/>
        <v>0</v>
      </c>
      <c r="W291" s="183">
        <f t="shared" si="94"/>
        <v>0</v>
      </c>
      <c r="X291" s="183">
        <f t="shared" si="94"/>
        <v>0</v>
      </c>
      <c r="Y291" s="183">
        <f t="shared" si="94"/>
        <v>0</v>
      </c>
      <c r="Z291" s="183">
        <f t="shared" si="94"/>
        <v>0</v>
      </c>
      <c r="AA291" s="183">
        <f t="shared" si="94"/>
        <v>0</v>
      </c>
      <c r="AB291" s="183">
        <f t="shared" si="94"/>
        <v>0</v>
      </c>
      <c r="AC291" s="183">
        <f t="shared" si="94"/>
        <v>0</v>
      </c>
      <c r="AD291" s="183">
        <f t="shared" si="94"/>
        <v>0</v>
      </c>
      <c r="AE291" s="183">
        <f t="shared" si="94"/>
        <v>0</v>
      </c>
      <c r="AF291" s="196">
        <f t="shared" si="94"/>
        <v>0</v>
      </c>
      <c r="AG291" s="208">
        <v>0.996</v>
      </c>
      <c r="AH291" s="45"/>
      <c r="AI291" s="46"/>
      <c r="AK291" s="47"/>
    </row>
    <row r="292" spans="1:37" x14ac:dyDescent="0.25">
      <c r="A292" s="69" t="s">
        <v>163</v>
      </c>
      <c r="B292" s="183">
        <v>0</v>
      </c>
      <c r="C292" s="183">
        <f t="shared" si="95"/>
        <v>0</v>
      </c>
      <c r="D292" s="183">
        <f t="shared" si="95"/>
        <v>0</v>
      </c>
      <c r="E292" s="183">
        <f t="shared" si="95"/>
        <v>0</v>
      </c>
      <c r="F292" s="183">
        <f t="shared" si="95"/>
        <v>0</v>
      </c>
      <c r="G292" s="183">
        <f t="shared" si="95"/>
        <v>0</v>
      </c>
      <c r="H292" s="183">
        <f t="shared" si="95"/>
        <v>0</v>
      </c>
      <c r="I292" s="183">
        <f t="shared" si="95"/>
        <v>0</v>
      </c>
      <c r="J292" s="183">
        <f t="shared" si="95"/>
        <v>0</v>
      </c>
      <c r="K292" s="183">
        <f t="shared" si="95"/>
        <v>0</v>
      </c>
      <c r="L292" s="183">
        <f t="shared" si="95"/>
        <v>0</v>
      </c>
      <c r="M292" s="183">
        <f t="shared" si="95"/>
        <v>0</v>
      </c>
      <c r="N292" s="183">
        <f t="shared" si="95"/>
        <v>0</v>
      </c>
      <c r="O292" s="183">
        <f t="shared" si="95"/>
        <v>0</v>
      </c>
      <c r="P292" s="183">
        <f t="shared" si="95"/>
        <v>0</v>
      </c>
      <c r="Q292" s="183">
        <f t="shared" si="95"/>
        <v>0</v>
      </c>
      <c r="R292" s="183">
        <f t="shared" si="95"/>
        <v>0</v>
      </c>
      <c r="S292" s="183">
        <f t="shared" si="94"/>
        <v>0</v>
      </c>
      <c r="T292" s="183">
        <f t="shared" si="94"/>
        <v>0</v>
      </c>
      <c r="U292" s="183">
        <f t="shared" si="94"/>
        <v>0</v>
      </c>
      <c r="V292" s="183">
        <f t="shared" si="94"/>
        <v>0</v>
      </c>
      <c r="W292" s="183">
        <f t="shared" si="94"/>
        <v>0</v>
      </c>
      <c r="X292" s="183">
        <f t="shared" si="94"/>
        <v>0</v>
      </c>
      <c r="Y292" s="183">
        <f t="shared" si="94"/>
        <v>0</v>
      </c>
      <c r="Z292" s="183">
        <f t="shared" si="94"/>
        <v>0</v>
      </c>
      <c r="AA292" s="183">
        <f t="shared" si="94"/>
        <v>0</v>
      </c>
      <c r="AB292" s="183">
        <f t="shared" si="94"/>
        <v>0</v>
      </c>
      <c r="AC292" s="183">
        <f t="shared" si="94"/>
        <v>0</v>
      </c>
      <c r="AD292" s="183">
        <f t="shared" si="94"/>
        <v>0</v>
      </c>
      <c r="AE292" s="183">
        <f t="shared" si="94"/>
        <v>0</v>
      </c>
      <c r="AF292" s="196">
        <f t="shared" si="94"/>
        <v>0</v>
      </c>
      <c r="AG292" s="208">
        <v>0.996</v>
      </c>
      <c r="AH292" s="45"/>
      <c r="AI292" s="46"/>
      <c r="AK292" s="47"/>
    </row>
    <row r="293" spans="1:37" x14ac:dyDescent="0.25">
      <c r="A293" s="69" t="s">
        <v>166</v>
      </c>
      <c r="B293" s="183">
        <v>0</v>
      </c>
      <c r="C293" s="183">
        <f t="shared" si="95"/>
        <v>0</v>
      </c>
      <c r="D293" s="183">
        <f t="shared" si="95"/>
        <v>0</v>
      </c>
      <c r="E293" s="183">
        <f t="shared" si="95"/>
        <v>0</v>
      </c>
      <c r="F293" s="183">
        <f t="shared" si="95"/>
        <v>0</v>
      </c>
      <c r="G293" s="183">
        <f t="shared" si="95"/>
        <v>0</v>
      </c>
      <c r="H293" s="183">
        <f t="shared" si="95"/>
        <v>0</v>
      </c>
      <c r="I293" s="183">
        <f t="shared" si="95"/>
        <v>0</v>
      </c>
      <c r="J293" s="183">
        <f t="shared" si="95"/>
        <v>0</v>
      </c>
      <c r="K293" s="183">
        <f t="shared" si="95"/>
        <v>0</v>
      </c>
      <c r="L293" s="183">
        <f t="shared" si="95"/>
        <v>0</v>
      </c>
      <c r="M293" s="183">
        <f t="shared" si="95"/>
        <v>0</v>
      </c>
      <c r="N293" s="183">
        <f t="shared" si="95"/>
        <v>0</v>
      </c>
      <c r="O293" s="183">
        <f t="shared" si="95"/>
        <v>0</v>
      </c>
      <c r="P293" s="183">
        <f t="shared" si="95"/>
        <v>0</v>
      </c>
      <c r="Q293" s="183">
        <f t="shared" si="95"/>
        <v>0</v>
      </c>
      <c r="R293" s="183">
        <f t="shared" si="95"/>
        <v>0</v>
      </c>
      <c r="S293" s="183">
        <f t="shared" si="94"/>
        <v>0</v>
      </c>
      <c r="T293" s="183">
        <f t="shared" si="94"/>
        <v>0</v>
      </c>
      <c r="U293" s="183">
        <f t="shared" si="94"/>
        <v>0</v>
      </c>
      <c r="V293" s="183">
        <f t="shared" si="94"/>
        <v>0</v>
      </c>
      <c r="W293" s="183">
        <f t="shared" si="94"/>
        <v>0</v>
      </c>
      <c r="X293" s="183">
        <f t="shared" si="94"/>
        <v>0</v>
      </c>
      <c r="Y293" s="183">
        <f t="shared" si="94"/>
        <v>0</v>
      </c>
      <c r="Z293" s="183">
        <f t="shared" si="94"/>
        <v>0</v>
      </c>
      <c r="AA293" s="183">
        <f t="shared" si="94"/>
        <v>0</v>
      </c>
      <c r="AB293" s="183">
        <f t="shared" si="94"/>
        <v>0</v>
      </c>
      <c r="AC293" s="183">
        <f t="shared" si="94"/>
        <v>0</v>
      </c>
      <c r="AD293" s="183">
        <f t="shared" si="94"/>
        <v>0</v>
      </c>
      <c r="AE293" s="183">
        <f t="shared" si="94"/>
        <v>0</v>
      </c>
      <c r="AF293" s="196">
        <f t="shared" si="94"/>
        <v>0</v>
      </c>
      <c r="AG293" s="208">
        <v>0.995</v>
      </c>
      <c r="AH293" s="45"/>
      <c r="AI293" s="46"/>
      <c r="AK293" s="47"/>
    </row>
    <row r="294" spans="1:37" x14ac:dyDescent="0.25">
      <c r="A294" s="69" t="s">
        <v>167</v>
      </c>
      <c r="B294" s="183">
        <v>0</v>
      </c>
      <c r="C294" s="183">
        <f t="shared" si="95"/>
        <v>0</v>
      </c>
      <c r="D294" s="183">
        <f t="shared" si="95"/>
        <v>0</v>
      </c>
      <c r="E294" s="183">
        <f t="shared" si="95"/>
        <v>0</v>
      </c>
      <c r="F294" s="183">
        <f t="shared" si="95"/>
        <v>0</v>
      </c>
      <c r="G294" s="183">
        <f t="shared" si="95"/>
        <v>0</v>
      </c>
      <c r="H294" s="183">
        <f t="shared" si="95"/>
        <v>0</v>
      </c>
      <c r="I294" s="183">
        <f t="shared" si="95"/>
        <v>0</v>
      </c>
      <c r="J294" s="183">
        <f t="shared" si="95"/>
        <v>0</v>
      </c>
      <c r="K294" s="183">
        <f t="shared" si="95"/>
        <v>0</v>
      </c>
      <c r="L294" s="183">
        <f t="shared" si="95"/>
        <v>0</v>
      </c>
      <c r="M294" s="183">
        <f t="shared" si="95"/>
        <v>0</v>
      </c>
      <c r="N294" s="183">
        <f t="shared" si="95"/>
        <v>0</v>
      </c>
      <c r="O294" s="183">
        <f t="shared" si="95"/>
        <v>0</v>
      </c>
      <c r="P294" s="183">
        <f t="shared" si="95"/>
        <v>0</v>
      </c>
      <c r="Q294" s="183">
        <f t="shared" si="95"/>
        <v>0</v>
      </c>
      <c r="R294" s="183">
        <f t="shared" si="95"/>
        <v>0</v>
      </c>
      <c r="S294" s="183">
        <f t="shared" si="94"/>
        <v>0</v>
      </c>
      <c r="T294" s="183">
        <f t="shared" si="94"/>
        <v>0</v>
      </c>
      <c r="U294" s="183">
        <f t="shared" si="94"/>
        <v>0</v>
      </c>
      <c r="V294" s="183">
        <f t="shared" si="94"/>
        <v>0</v>
      </c>
      <c r="W294" s="183">
        <f t="shared" si="94"/>
        <v>0</v>
      </c>
      <c r="X294" s="183">
        <f t="shared" si="94"/>
        <v>0</v>
      </c>
      <c r="Y294" s="183">
        <f t="shared" si="94"/>
        <v>0</v>
      </c>
      <c r="Z294" s="183">
        <f t="shared" si="94"/>
        <v>0</v>
      </c>
      <c r="AA294" s="183">
        <f t="shared" si="94"/>
        <v>0</v>
      </c>
      <c r="AB294" s="183">
        <f t="shared" si="94"/>
        <v>0</v>
      </c>
      <c r="AC294" s="183">
        <f t="shared" si="94"/>
        <v>0</v>
      </c>
      <c r="AD294" s="183">
        <f t="shared" si="94"/>
        <v>0</v>
      </c>
      <c r="AE294" s="183">
        <f t="shared" si="94"/>
        <v>0</v>
      </c>
      <c r="AF294" s="196">
        <f t="shared" si="94"/>
        <v>0</v>
      </c>
      <c r="AG294" s="208">
        <v>0.99299999999999999</v>
      </c>
      <c r="AH294" s="45"/>
      <c r="AI294" s="46"/>
      <c r="AK294" s="47"/>
    </row>
    <row r="295" spans="1:37" x14ac:dyDescent="0.25">
      <c r="A295" s="69" t="s">
        <v>168</v>
      </c>
      <c r="B295" s="183">
        <v>0</v>
      </c>
      <c r="C295" s="183">
        <f t="shared" si="95"/>
        <v>0</v>
      </c>
      <c r="D295" s="183">
        <f t="shared" si="95"/>
        <v>0</v>
      </c>
      <c r="E295" s="183">
        <f t="shared" si="95"/>
        <v>0</v>
      </c>
      <c r="F295" s="183">
        <f t="shared" si="95"/>
        <v>0</v>
      </c>
      <c r="G295" s="183">
        <f t="shared" si="95"/>
        <v>0</v>
      </c>
      <c r="H295" s="183">
        <f t="shared" si="95"/>
        <v>0</v>
      </c>
      <c r="I295" s="183">
        <f t="shared" si="95"/>
        <v>0</v>
      </c>
      <c r="J295" s="183">
        <f t="shared" si="95"/>
        <v>0</v>
      </c>
      <c r="K295" s="183">
        <f t="shared" si="95"/>
        <v>0</v>
      </c>
      <c r="L295" s="183">
        <f t="shared" si="95"/>
        <v>0</v>
      </c>
      <c r="M295" s="183">
        <f t="shared" si="95"/>
        <v>0</v>
      </c>
      <c r="N295" s="183">
        <f t="shared" si="95"/>
        <v>0</v>
      </c>
      <c r="O295" s="183">
        <f t="shared" si="95"/>
        <v>0</v>
      </c>
      <c r="P295" s="183">
        <f t="shared" si="95"/>
        <v>0</v>
      </c>
      <c r="Q295" s="183">
        <f t="shared" si="95"/>
        <v>0</v>
      </c>
      <c r="R295" s="183">
        <f t="shared" si="95"/>
        <v>0</v>
      </c>
      <c r="S295" s="183">
        <f t="shared" si="94"/>
        <v>0</v>
      </c>
      <c r="T295" s="183">
        <f t="shared" si="94"/>
        <v>0</v>
      </c>
      <c r="U295" s="183">
        <f t="shared" si="94"/>
        <v>0</v>
      </c>
      <c r="V295" s="183">
        <f t="shared" si="94"/>
        <v>0</v>
      </c>
      <c r="W295" s="183">
        <f t="shared" si="94"/>
        <v>0</v>
      </c>
      <c r="X295" s="183">
        <f t="shared" si="94"/>
        <v>0</v>
      </c>
      <c r="Y295" s="183">
        <f t="shared" si="94"/>
        <v>0</v>
      </c>
      <c r="Z295" s="183">
        <f t="shared" si="94"/>
        <v>0</v>
      </c>
      <c r="AA295" s="183">
        <f t="shared" si="94"/>
        <v>0</v>
      </c>
      <c r="AB295" s="183">
        <f t="shared" si="94"/>
        <v>0</v>
      </c>
      <c r="AC295" s="183">
        <f t="shared" si="94"/>
        <v>0</v>
      </c>
      <c r="AD295" s="183">
        <f t="shared" si="94"/>
        <v>0</v>
      </c>
      <c r="AE295" s="183">
        <f t="shared" si="94"/>
        <v>0</v>
      </c>
      <c r="AF295" s="196">
        <f t="shared" si="94"/>
        <v>0</v>
      </c>
      <c r="AG295" s="208">
        <v>0.99099999999999999</v>
      </c>
      <c r="AH295" s="45"/>
      <c r="AI295" s="46"/>
      <c r="AK295" s="47"/>
    </row>
    <row r="296" spans="1:37" x14ac:dyDescent="0.25">
      <c r="A296" s="69" t="s">
        <v>347</v>
      </c>
      <c r="B296" s="183">
        <v>0</v>
      </c>
      <c r="C296" s="183">
        <f t="shared" si="95"/>
        <v>0</v>
      </c>
      <c r="D296" s="183">
        <f t="shared" si="95"/>
        <v>0</v>
      </c>
      <c r="E296" s="183">
        <f t="shared" si="95"/>
        <v>0</v>
      </c>
      <c r="F296" s="183">
        <f t="shared" si="95"/>
        <v>0</v>
      </c>
      <c r="G296" s="183">
        <f t="shared" si="95"/>
        <v>0</v>
      </c>
      <c r="H296" s="183">
        <f t="shared" si="95"/>
        <v>0</v>
      </c>
      <c r="I296" s="183">
        <f t="shared" si="95"/>
        <v>0</v>
      </c>
      <c r="J296" s="183">
        <f t="shared" si="95"/>
        <v>0</v>
      </c>
      <c r="K296" s="183">
        <f t="shared" si="95"/>
        <v>0</v>
      </c>
      <c r="L296" s="183">
        <f t="shared" si="95"/>
        <v>0</v>
      </c>
      <c r="M296" s="183">
        <f t="shared" si="95"/>
        <v>0</v>
      </c>
      <c r="N296" s="183">
        <f t="shared" si="95"/>
        <v>0</v>
      </c>
      <c r="O296" s="183">
        <f t="shared" si="95"/>
        <v>0</v>
      </c>
      <c r="P296" s="183">
        <f t="shared" si="95"/>
        <v>0</v>
      </c>
      <c r="Q296" s="183">
        <f t="shared" si="95"/>
        <v>0</v>
      </c>
      <c r="R296" s="183">
        <f t="shared" si="95"/>
        <v>0</v>
      </c>
      <c r="S296" s="183">
        <f t="shared" si="94"/>
        <v>0</v>
      </c>
      <c r="T296" s="183">
        <f t="shared" si="94"/>
        <v>0</v>
      </c>
      <c r="U296" s="183">
        <f t="shared" si="94"/>
        <v>0</v>
      </c>
      <c r="V296" s="183">
        <f t="shared" si="94"/>
        <v>0</v>
      </c>
      <c r="W296" s="183">
        <f t="shared" si="94"/>
        <v>0</v>
      </c>
      <c r="X296" s="183">
        <f t="shared" si="94"/>
        <v>0</v>
      </c>
      <c r="Y296" s="183">
        <f t="shared" si="94"/>
        <v>0</v>
      </c>
      <c r="Z296" s="183">
        <f t="shared" si="94"/>
        <v>0</v>
      </c>
      <c r="AA296" s="183">
        <f t="shared" si="94"/>
        <v>0</v>
      </c>
      <c r="AB296" s="183">
        <f t="shared" si="94"/>
        <v>0</v>
      </c>
      <c r="AC296" s="183">
        <f t="shared" si="94"/>
        <v>0</v>
      </c>
      <c r="AD296" s="183">
        <f t="shared" si="94"/>
        <v>0</v>
      </c>
      <c r="AE296" s="183">
        <f t="shared" si="94"/>
        <v>0</v>
      </c>
      <c r="AF296" s="196">
        <f t="shared" si="94"/>
        <v>0</v>
      </c>
      <c r="AG296" s="208">
        <v>0.99</v>
      </c>
      <c r="AH296" s="45"/>
      <c r="AI296" s="46"/>
      <c r="AK296" s="47"/>
    </row>
    <row r="297" spans="1:37" x14ac:dyDescent="0.25">
      <c r="A297" s="69" t="s">
        <v>348</v>
      </c>
      <c r="B297" s="183">
        <v>0</v>
      </c>
      <c r="C297" s="183">
        <f t="shared" si="95"/>
        <v>0</v>
      </c>
      <c r="D297" s="183">
        <f t="shared" si="95"/>
        <v>0</v>
      </c>
      <c r="E297" s="183">
        <f t="shared" si="95"/>
        <v>0</v>
      </c>
      <c r="F297" s="183">
        <f t="shared" si="95"/>
        <v>0</v>
      </c>
      <c r="G297" s="183">
        <f t="shared" si="95"/>
        <v>0</v>
      </c>
      <c r="H297" s="183">
        <f t="shared" si="95"/>
        <v>0</v>
      </c>
      <c r="I297" s="183">
        <f t="shared" si="95"/>
        <v>0</v>
      </c>
      <c r="J297" s="183">
        <f t="shared" si="95"/>
        <v>0</v>
      </c>
      <c r="K297" s="183">
        <f t="shared" si="95"/>
        <v>0</v>
      </c>
      <c r="L297" s="183">
        <f t="shared" si="95"/>
        <v>0</v>
      </c>
      <c r="M297" s="183">
        <f t="shared" si="95"/>
        <v>0</v>
      </c>
      <c r="N297" s="183">
        <f t="shared" si="95"/>
        <v>0</v>
      </c>
      <c r="O297" s="183">
        <f t="shared" si="95"/>
        <v>0</v>
      </c>
      <c r="P297" s="183">
        <f t="shared" si="95"/>
        <v>0</v>
      </c>
      <c r="Q297" s="183">
        <f t="shared" si="95"/>
        <v>0</v>
      </c>
      <c r="R297" s="183">
        <f t="shared" si="95"/>
        <v>0</v>
      </c>
      <c r="S297" s="183">
        <f t="shared" si="94"/>
        <v>0</v>
      </c>
      <c r="T297" s="183">
        <f t="shared" si="94"/>
        <v>0</v>
      </c>
      <c r="U297" s="183">
        <f t="shared" si="94"/>
        <v>0</v>
      </c>
      <c r="V297" s="183">
        <f t="shared" si="94"/>
        <v>0</v>
      </c>
      <c r="W297" s="183">
        <f t="shared" si="94"/>
        <v>0</v>
      </c>
      <c r="X297" s="183">
        <f t="shared" si="94"/>
        <v>0</v>
      </c>
      <c r="Y297" s="183">
        <f t="shared" si="94"/>
        <v>0</v>
      </c>
      <c r="Z297" s="183">
        <f t="shared" si="94"/>
        <v>0</v>
      </c>
      <c r="AA297" s="183">
        <f t="shared" si="94"/>
        <v>0</v>
      </c>
      <c r="AB297" s="183">
        <f t="shared" si="94"/>
        <v>0</v>
      </c>
      <c r="AC297" s="183">
        <f t="shared" si="94"/>
        <v>0</v>
      </c>
      <c r="AD297" s="183">
        <f t="shared" si="94"/>
        <v>0</v>
      </c>
      <c r="AE297" s="183">
        <f t="shared" si="94"/>
        <v>0</v>
      </c>
      <c r="AF297" s="196">
        <f t="shared" si="94"/>
        <v>0</v>
      </c>
      <c r="AG297" s="208">
        <v>0.99</v>
      </c>
      <c r="AH297" s="45"/>
      <c r="AI297" s="46"/>
      <c r="AK297" s="47"/>
    </row>
    <row r="298" spans="1:37" x14ac:dyDescent="0.25">
      <c r="A298" s="69" t="s">
        <v>169</v>
      </c>
      <c r="B298" s="183">
        <v>0</v>
      </c>
      <c r="C298" s="183">
        <f t="shared" si="95"/>
        <v>0</v>
      </c>
      <c r="D298" s="183">
        <f t="shared" si="95"/>
        <v>0</v>
      </c>
      <c r="E298" s="183">
        <f t="shared" si="95"/>
        <v>0</v>
      </c>
      <c r="F298" s="183">
        <f t="shared" si="95"/>
        <v>0</v>
      </c>
      <c r="G298" s="183">
        <f t="shared" si="95"/>
        <v>0</v>
      </c>
      <c r="H298" s="183">
        <f t="shared" si="95"/>
        <v>0</v>
      </c>
      <c r="I298" s="183">
        <f t="shared" si="95"/>
        <v>0</v>
      </c>
      <c r="J298" s="183">
        <f t="shared" si="95"/>
        <v>0</v>
      </c>
      <c r="K298" s="183">
        <f t="shared" si="95"/>
        <v>0</v>
      </c>
      <c r="L298" s="183">
        <f t="shared" si="95"/>
        <v>0</v>
      </c>
      <c r="M298" s="183">
        <f t="shared" si="95"/>
        <v>0</v>
      </c>
      <c r="N298" s="183">
        <f t="shared" si="95"/>
        <v>0</v>
      </c>
      <c r="O298" s="183">
        <f t="shared" si="95"/>
        <v>0</v>
      </c>
      <c r="P298" s="183">
        <f t="shared" si="95"/>
        <v>0</v>
      </c>
      <c r="Q298" s="183">
        <f t="shared" si="95"/>
        <v>0</v>
      </c>
      <c r="R298" s="183">
        <f t="shared" si="95"/>
        <v>0</v>
      </c>
      <c r="S298" s="183">
        <f t="shared" si="94"/>
        <v>0</v>
      </c>
      <c r="T298" s="183">
        <f t="shared" si="94"/>
        <v>0</v>
      </c>
      <c r="U298" s="183">
        <f t="shared" si="94"/>
        <v>0</v>
      </c>
      <c r="V298" s="183">
        <f t="shared" si="94"/>
        <v>0</v>
      </c>
      <c r="W298" s="183">
        <f t="shared" si="94"/>
        <v>0</v>
      </c>
      <c r="X298" s="183">
        <f t="shared" si="94"/>
        <v>0</v>
      </c>
      <c r="Y298" s="183">
        <f t="shared" si="94"/>
        <v>0</v>
      </c>
      <c r="Z298" s="183">
        <f t="shared" si="94"/>
        <v>0</v>
      </c>
      <c r="AA298" s="183">
        <f t="shared" si="94"/>
        <v>0</v>
      </c>
      <c r="AB298" s="183">
        <f t="shared" si="94"/>
        <v>0</v>
      </c>
      <c r="AC298" s="183">
        <f t="shared" si="94"/>
        <v>0</v>
      </c>
      <c r="AD298" s="183">
        <f t="shared" si="94"/>
        <v>0</v>
      </c>
      <c r="AE298" s="183">
        <f t="shared" si="94"/>
        <v>0</v>
      </c>
      <c r="AF298" s="196">
        <f t="shared" si="94"/>
        <v>0</v>
      </c>
      <c r="AG298" s="208">
        <v>0.97899999999999998</v>
      </c>
      <c r="AH298" s="45"/>
      <c r="AI298" s="46"/>
      <c r="AK298" s="47"/>
    </row>
    <row r="299" spans="1:37" x14ac:dyDescent="0.25">
      <c r="A299" s="69" t="s">
        <v>349</v>
      </c>
      <c r="B299" s="183">
        <v>0</v>
      </c>
      <c r="C299" s="183">
        <f t="shared" si="95"/>
        <v>0</v>
      </c>
      <c r="D299" s="183">
        <f t="shared" si="95"/>
        <v>0</v>
      </c>
      <c r="E299" s="183">
        <f t="shared" si="95"/>
        <v>0</v>
      </c>
      <c r="F299" s="183">
        <f t="shared" si="95"/>
        <v>0</v>
      </c>
      <c r="G299" s="183">
        <f t="shared" si="95"/>
        <v>0</v>
      </c>
      <c r="H299" s="183">
        <f t="shared" si="95"/>
        <v>0</v>
      </c>
      <c r="I299" s="183">
        <f t="shared" si="95"/>
        <v>0</v>
      </c>
      <c r="J299" s="183">
        <f t="shared" si="95"/>
        <v>0</v>
      </c>
      <c r="K299" s="183">
        <f t="shared" si="95"/>
        <v>0</v>
      </c>
      <c r="L299" s="183">
        <f t="shared" si="95"/>
        <v>0</v>
      </c>
      <c r="M299" s="183">
        <f t="shared" si="95"/>
        <v>0</v>
      </c>
      <c r="N299" s="183">
        <f t="shared" si="95"/>
        <v>0</v>
      </c>
      <c r="O299" s="183">
        <f t="shared" si="95"/>
        <v>0</v>
      </c>
      <c r="P299" s="183">
        <f t="shared" si="95"/>
        <v>0</v>
      </c>
      <c r="Q299" s="183">
        <f t="shared" si="95"/>
        <v>0</v>
      </c>
      <c r="R299" s="183">
        <f t="shared" si="95"/>
        <v>0</v>
      </c>
      <c r="S299" s="183">
        <f t="shared" si="94"/>
        <v>0</v>
      </c>
      <c r="T299" s="183">
        <f t="shared" si="94"/>
        <v>0</v>
      </c>
      <c r="U299" s="183">
        <f t="shared" si="94"/>
        <v>0</v>
      </c>
      <c r="V299" s="183">
        <f t="shared" si="94"/>
        <v>0</v>
      </c>
      <c r="W299" s="183">
        <f t="shared" si="94"/>
        <v>0</v>
      </c>
      <c r="X299" s="183">
        <f t="shared" si="94"/>
        <v>0</v>
      </c>
      <c r="Y299" s="183">
        <f t="shared" si="94"/>
        <v>0</v>
      </c>
      <c r="Z299" s="183">
        <f t="shared" si="94"/>
        <v>0</v>
      </c>
      <c r="AA299" s="183">
        <f t="shared" si="94"/>
        <v>0</v>
      </c>
      <c r="AB299" s="183">
        <f t="shared" si="94"/>
        <v>0</v>
      </c>
      <c r="AC299" s="183">
        <f t="shared" si="94"/>
        <v>0</v>
      </c>
      <c r="AD299" s="183">
        <f t="shared" si="94"/>
        <v>0</v>
      </c>
      <c r="AE299" s="183">
        <f t="shared" si="94"/>
        <v>0</v>
      </c>
      <c r="AF299" s="196">
        <f t="shared" si="94"/>
        <v>0</v>
      </c>
      <c r="AG299" s="208">
        <v>0.97499999999999998</v>
      </c>
      <c r="AH299" s="45"/>
      <c r="AI299" s="46"/>
      <c r="AK299" s="47"/>
    </row>
    <row r="300" spans="1:37" x14ac:dyDescent="0.25">
      <c r="A300" s="69" t="s">
        <v>350</v>
      </c>
      <c r="B300" s="183">
        <v>0</v>
      </c>
      <c r="C300" s="183">
        <f t="shared" si="95"/>
        <v>0</v>
      </c>
      <c r="D300" s="183">
        <f t="shared" si="95"/>
        <v>0</v>
      </c>
      <c r="E300" s="183">
        <f t="shared" si="95"/>
        <v>0</v>
      </c>
      <c r="F300" s="183">
        <f t="shared" si="95"/>
        <v>0</v>
      </c>
      <c r="G300" s="183">
        <f t="shared" si="95"/>
        <v>0</v>
      </c>
      <c r="H300" s="183">
        <f t="shared" si="95"/>
        <v>0</v>
      </c>
      <c r="I300" s="183">
        <f t="shared" si="95"/>
        <v>0</v>
      </c>
      <c r="J300" s="183">
        <f t="shared" si="95"/>
        <v>0</v>
      </c>
      <c r="K300" s="183">
        <f t="shared" si="95"/>
        <v>0</v>
      </c>
      <c r="L300" s="183">
        <f t="shared" si="95"/>
        <v>0</v>
      </c>
      <c r="M300" s="183">
        <f t="shared" si="95"/>
        <v>0</v>
      </c>
      <c r="N300" s="183">
        <f t="shared" si="95"/>
        <v>0</v>
      </c>
      <c r="O300" s="183">
        <f t="shared" si="95"/>
        <v>0</v>
      </c>
      <c r="P300" s="183">
        <f t="shared" si="95"/>
        <v>0</v>
      </c>
      <c r="Q300" s="183">
        <f t="shared" si="95"/>
        <v>0</v>
      </c>
      <c r="R300" s="183">
        <f t="shared" si="95"/>
        <v>0</v>
      </c>
      <c r="S300" s="183">
        <f t="shared" si="94"/>
        <v>0</v>
      </c>
      <c r="T300" s="183">
        <f t="shared" si="94"/>
        <v>0</v>
      </c>
      <c r="U300" s="183">
        <f t="shared" si="94"/>
        <v>0</v>
      </c>
      <c r="V300" s="183">
        <f t="shared" si="94"/>
        <v>0</v>
      </c>
      <c r="W300" s="183">
        <f t="shared" si="94"/>
        <v>0</v>
      </c>
      <c r="X300" s="183">
        <f t="shared" si="94"/>
        <v>0</v>
      </c>
      <c r="Y300" s="183">
        <f t="shared" si="94"/>
        <v>0</v>
      </c>
      <c r="Z300" s="183">
        <f t="shared" si="94"/>
        <v>0</v>
      </c>
      <c r="AA300" s="183">
        <f t="shared" si="94"/>
        <v>0</v>
      </c>
      <c r="AB300" s="183">
        <f t="shared" si="94"/>
        <v>0</v>
      </c>
      <c r="AC300" s="183">
        <f t="shared" si="94"/>
        <v>0</v>
      </c>
      <c r="AD300" s="183">
        <f t="shared" si="94"/>
        <v>0</v>
      </c>
      <c r="AE300" s="183">
        <f t="shared" si="94"/>
        <v>0</v>
      </c>
      <c r="AF300" s="196">
        <f t="shared" si="94"/>
        <v>0</v>
      </c>
      <c r="AG300" s="208">
        <v>0.97</v>
      </c>
      <c r="AH300" s="45"/>
      <c r="AI300" s="46"/>
      <c r="AK300" s="47"/>
    </row>
    <row r="301" spans="1:37" x14ac:dyDescent="0.25">
      <c r="A301" s="69" t="s">
        <v>351</v>
      </c>
      <c r="B301" s="183">
        <v>0</v>
      </c>
      <c r="C301" s="183">
        <f t="shared" si="95"/>
        <v>0</v>
      </c>
      <c r="D301" s="183">
        <f t="shared" si="95"/>
        <v>0</v>
      </c>
      <c r="E301" s="183">
        <f t="shared" si="95"/>
        <v>0</v>
      </c>
      <c r="F301" s="183">
        <f t="shared" si="95"/>
        <v>0</v>
      </c>
      <c r="G301" s="183">
        <f t="shared" si="95"/>
        <v>0</v>
      </c>
      <c r="H301" s="183">
        <f t="shared" si="95"/>
        <v>0</v>
      </c>
      <c r="I301" s="183">
        <f t="shared" si="95"/>
        <v>0</v>
      </c>
      <c r="J301" s="183">
        <f t="shared" si="95"/>
        <v>0</v>
      </c>
      <c r="K301" s="183">
        <f t="shared" si="95"/>
        <v>0</v>
      </c>
      <c r="L301" s="183">
        <f t="shared" si="95"/>
        <v>0</v>
      </c>
      <c r="M301" s="183">
        <f t="shared" si="95"/>
        <v>0</v>
      </c>
      <c r="N301" s="183">
        <f t="shared" si="95"/>
        <v>0</v>
      </c>
      <c r="O301" s="183">
        <f t="shared" si="95"/>
        <v>0</v>
      </c>
      <c r="P301" s="183">
        <f t="shared" si="95"/>
        <v>0</v>
      </c>
      <c r="Q301" s="183">
        <f t="shared" si="95"/>
        <v>0</v>
      </c>
      <c r="R301" s="183">
        <f t="shared" si="95"/>
        <v>0</v>
      </c>
      <c r="S301" s="183">
        <f t="shared" ref="S301:AF310" si="96">R301</f>
        <v>0</v>
      </c>
      <c r="T301" s="183">
        <f t="shared" si="96"/>
        <v>0</v>
      </c>
      <c r="U301" s="183">
        <f t="shared" si="96"/>
        <v>0</v>
      </c>
      <c r="V301" s="183">
        <f t="shared" si="96"/>
        <v>0</v>
      </c>
      <c r="W301" s="183">
        <f t="shared" si="96"/>
        <v>0</v>
      </c>
      <c r="X301" s="183">
        <f t="shared" si="96"/>
        <v>0</v>
      </c>
      <c r="Y301" s="183">
        <f t="shared" si="96"/>
        <v>0</v>
      </c>
      <c r="Z301" s="183">
        <f t="shared" si="96"/>
        <v>0</v>
      </c>
      <c r="AA301" s="183">
        <f t="shared" si="96"/>
        <v>0</v>
      </c>
      <c r="AB301" s="183">
        <f t="shared" si="96"/>
        <v>0</v>
      </c>
      <c r="AC301" s="183">
        <f t="shared" si="96"/>
        <v>0</v>
      </c>
      <c r="AD301" s="183">
        <f t="shared" si="96"/>
        <v>0</v>
      </c>
      <c r="AE301" s="183">
        <f t="shared" si="96"/>
        <v>0</v>
      </c>
      <c r="AF301" s="196">
        <f t="shared" si="96"/>
        <v>0</v>
      </c>
      <c r="AG301" s="208">
        <v>0.75</v>
      </c>
      <c r="AH301" s="45"/>
      <c r="AI301" s="46"/>
      <c r="AK301" s="47"/>
    </row>
    <row r="302" spans="1:37" x14ac:dyDescent="0.25">
      <c r="A302" s="69" t="s">
        <v>352</v>
      </c>
      <c r="B302" s="183">
        <v>0</v>
      </c>
      <c r="C302" s="183">
        <f t="shared" ref="C302:R310" si="97">B302</f>
        <v>0</v>
      </c>
      <c r="D302" s="183">
        <f t="shared" si="97"/>
        <v>0</v>
      </c>
      <c r="E302" s="183">
        <f t="shared" si="97"/>
        <v>0</v>
      </c>
      <c r="F302" s="183">
        <f t="shared" si="97"/>
        <v>0</v>
      </c>
      <c r="G302" s="183">
        <f t="shared" si="97"/>
        <v>0</v>
      </c>
      <c r="H302" s="183">
        <f t="shared" si="97"/>
        <v>0</v>
      </c>
      <c r="I302" s="183">
        <f t="shared" si="97"/>
        <v>0</v>
      </c>
      <c r="J302" s="183">
        <f t="shared" si="97"/>
        <v>0</v>
      </c>
      <c r="K302" s="183">
        <f t="shared" si="97"/>
        <v>0</v>
      </c>
      <c r="L302" s="183">
        <f t="shared" si="97"/>
        <v>0</v>
      </c>
      <c r="M302" s="183">
        <f t="shared" si="97"/>
        <v>0</v>
      </c>
      <c r="N302" s="183">
        <f t="shared" si="97"/>
        <v>0</v>
      </c>
      <c r="O302" s="183">
        <f t="shared" si="97"/>
        <v>0</v>
      </c>
      <c r="P302" s="183">
        <f t="shared" si="97"/>
        <v>0</v>
      </c>
      <c r="Q302" s="183">
        <f t="shared" si="97"/>
        <v>0</v>
      </c>
      <c r="R302" s="183">
        <f t="shared" si="97"/>
        <v>0</v>
      </c>
      <c r="S302" s="183">
        <f t="shared" si="96"/>
        <v>0</v>
      </c>
      <c r="T302" s="183">
        <f t="shared" si="96"/>
        <v>0</v>
      </c>
      <c r="U302" s="183">
        <f t="shared" si="96"/>
        <v>0</v>
      </c>
      <c r="V302" s="183">
        <f t="shared" si="96"/>
        <v>0</v>
      </c>
      <c r="W302" s="183">
        <f t="shared" si="96"/>
        <v>0</v>
      </c>
      <c r="X302" s="183">
        <f t="shared" si="96"/>
        <v>0</v>
      </c>
      <c r="Y302" s="183">
        <f t="shared" si="96"/>
        <v>0</v>
      </c>
      <c r="Z302" s="183">
        <f t="shared" si="96"/>
        <v>0</v>
      </c>
      <c r="AA302" s="183">
        <f t="shared" si="96"/>
        <v>0</v>
      </c>
      <c r="AB302" s="183">
        <f t="shared" si="96"/>
        <v>0</v>
      </c>
      <c r="AC302" s="183">
        <f t="shared" si="96"/>
        <v>0</v>
      </c>
      <c r="AD302" s="183">
        <f t="shared" si="96"/>
        <v>0</v>
      </c>
      <c r="AE302" s="183">
        <f t="shared" si="96"/>
        <v>0</v>
      </c>
      <c r="AF302" s="196">
        <f t="shared" si="96"/>
        <v>0</v>
      </c>
      <c r="AG302" s="208">
        <v>0.6</v>
      </c>
      <c r="AH302" s="45"/>
      <c r="AI302" s="46"/>
      <c r="AK302" s="47"/>
    </row>
    <row r="303" spans="1:37" x14ac:dyDescent="0.25">
      <c r="A303" s="69" t="s">
        <v>170</v>
      </c>
      <c r="B303" s="183">
        <v>0</v>
      </c>
      <c r="C303" s="183">
        <f t="shared" si="97"/>
        <v>0</v>
      </c>
      <c r="D303" s="183">
        <f t="shared" si="97"/>
        <v>0</v>
      </c>
      <c r="E303" s="183">
        <f t="shared" si="97"/>
        <v>0</v>
      </c>
      <c r="F303" s="183">
        <f t="shared" si="97"/>
        <v>0</v>
      </c>
      <c r="G303" s="183">
        <f t="shared" si="97"/>
        <v>0</v>
      </c>
      <c r="H303" s="183">
        <f t="shared" si="97"/>
        <v>0</v>
      </c>
      <c r="I303" s="183">
        <f t="shared" si="97"/>
        <v>0</v>
      </c>
      <c r="J303" s="183">
        <f t="shared" si="97"/>
        <v>0</v>
      </c>
      <c r="K303" s="183">
        <f t="shared" si="97"/>
        <v>0</v>
      </c>
      <c r="L303" s="183">
        <f t="shared" si="97"/>
        <v>0</v>
      </c>
      <c r="M303" s="183">
        <f t="shared" si="97"/>
        <v>0</v>
      </c>
      <c r="N303" s="183">
        <f t="shared" si="97"/>
        <v>0</v>
      </c>
      <c r="O303" s="183">
        <f t="shared" si="97"/>
        <v>0</v>
      </c>
      <c r="P303" s="183">
        <f t="shared" si="97"/>
        <v>0</v>
      </c>
      <c r="Q303" s="183">
        <f t="shared" si="97"/>
        <v>0</v>
      </c>
      <c r="R303" s="183">
        <f t="shared" si="97"/>
        <v>0</v>
      </c>
      <c r="S303" s="183">
        <f t="shared" si="96"/>
        <v>0</v>
      </c>
      <c r="T303" s="183">
        <f t="shared" si="96"/>
        <v>0</v>
      </c>
      <c r="U303" s="183">
        <f t="shared" si="96"/>
        <v>0</v>
      </c>
      <c r="V303" s="183">
        <f t="shared" si="96"/>
        <v>0</v>
      </c>
      <c r="W303" s="183">
        <f t="shared" si="96"/>
        <v>0</v>
      </c>
      <c r="X303" s="183">
        <f t="shared" si="96"/>
        <v>0</v>
      </c>
      <c r="Y303" s="183">
        <f t="shared" si="96"/>
        <v>0</v>
      </c>
      <c r="Z303" s="183">
        <f t="shared" si="96"/>
        <v>0</v>
      </c>
      <c r="AA303" s="183">
        <f t="shared" si="96"/>
        <v>0</v>
      </c>
      <c r="AB303" s="183">
        <f t="shared" si="96"/>
        <v>0</v>
      </c>
      <c r="AC303" s="183">
        <f t="shared" si="96"/>
        <v>0</v>
      </c>
      <c r="AD303" s="183">
        <f t="shared" si="96"/>
        <v>0</v>
      </c>
      <c r="AE303" s="183">
        <f t="shared" si="96"/>
        <v>0</v>
      </c>
      <c r="AF303" s="196">
        <f t="shared" si="96"/>
        <v>0</v>
      </c>
      <c r="AG303" s="208">
        <v>0.51800000000000002</v>
      </c>
      <c r="AH303" s="45"/>
      <c r="AI303" s="46"/>
      <c r="AK303" s="47"/>
    </row>
    <row r="304" spans="1:37" x14ac:dyDescent="0.25">
      <c r="A304" s="69" t="s">
        <v>353</v>
      </c>
      <c r="B304" s="183">
        <v>0</v>
      </c>
      <c r="C304" s="183">
        <f t="shared" si="97"/>
        <v>0</v>
      </c>
      <c r="D304" s="183">
        <f t="shared" si="97"/>
        <v>0</v>
      </c>
      <c r="E304" s="183">
        <f t="shared" si="97"/>
        <v>0</v>
      </c>
      <c r="F304" s="183">
        <f t="shared" si="97"/>
        <v>0</v>
      </c>
      <c r="G304" s="183">
        <f t="shared" si="97"/>
        <v>0</v>
      </c>
      <c r="H304" s="183">
        <f t="shared" si="97"/>
        <v>0</v>
      </c>
      <c r="I304" s="183">
        <f t="shared" si="97"/>
        <v>0</v>
      </c>
      <c r="J304" s="183">
        <f t="shared" si="97"/>
        <v>0</v>
      </c>
      <c r="K304" s="183">
        <f t="shared" si="97"/>
        <v>0</v>
      </c>
      <c r="L304" s="183">
        <f t="shared" si="97"/>
        <v>0</v>
      </c>
      <c r="M304" s="183">
        <f t="shared" si="97"/>
        <v>0</v>
      </c>
      <c r="N304" s="183">
        <f t="shared" si="97"/>
        <v>0</v>
      </c>
      <c r="O304" s="183">
        <f t="shared" si="97"/>
        <v>0</v>
      </c>
      <c r="P304" s="183">
        <f t="shared" si="97"/>
        <v>0</v>
      </c>
      <c r="Q304" s="183">
        <f t="shared" si="97"/>
        <v>0</v>
      </c>
      <c r="R304" s="183">
        <f t="shared" si="97"/>
        <v>0</v>
      </c>
      <c r="S304" s="183">
        <f t="shared" si="96"/>
        <v>0</v>
      </c>
      <c r="T304" s="183">
        <f t="shared" si="96"/>
        <v>0</v>
      </c>
      <c r="U304" s="183">
        <f t="shared" si="96"/>
        <v>0</v>
      </c>
      <c r="V304" s="183">
        <f t="shared" si="96"/>
        <v>0</v>
      </c>
      <c r="W304" s="183">
        <f t="shared" si="96"/>
        <v>0</v>
      </c>
      <c r="X304" s="183">
        <f t="shared" si="96"/>
        <v>0</v>
      </c>
      <c r="Y304" s="183">
        <f t="shared" si="96"/>
        <v>0</v>
      </c>
      <c r="Z304" s="183">
        <f t="shared" si="96"/>
        <v>0</v>
      </c>
      <c r="AA304" s="183">
        <f t="shared" si="96"/>
        <v>0</v>
      </c>
      <c r="AB304" s="183">
        <f t="shared" si="96"/>
        <v>0</v>
      </c>
      <c r="AC304" s="183">
        <f t="shared" si="96"/>
        <v>0</v>
      </c>
      <c r="AD304" s="183">
        <f t="shared" si="96"/>
        <v>0</v>
      </c>
      <c r="AE304" s="183">
        <f t="shared" si="96"/>
        <v>0</v>
      </c>
      <c r="AF304" s="196">
        <f t="shared" si="96"/>
        <v>0</v>
      </c>
      <c r="AG304" s="208">
        <v>0.5</v>
      </c>
      <c r="AH304" s="45"/>
      <c r="AI304" s="46"/>
      <c r="AK304" s="47"/>
    </row>
    <row r="305" spans="1:35" x14ac:dyDescent="0.25">
      <c r="A305" s="69" t="s">
        <v>354</v>
      </c>
      <c r="B305" s="183">
        <v>0</v>
      </c>
      <c r="C305" s="183">
        <f t="shared" si="97"/>
        <v>0</v>
      </c>
      <c r="D305" s="183">
        <f t="shared" si="97"/>
        <v>0</v>
      </c>
      <c r="E305" s="183">
        <f t="shared" si="97"/>
        <v>0</v>
      </c>
      <c r="F305" s="183">
        <f t="shared" si="97"/>
        <v>0</v>
      </c>
      <c r="G305" s="183">
        <f t="shared" si="97"/>
        <v>0</v>
      </c>
      <c r="H305" s="183">
        <f t="shared" si="97"/>
        <v>0</v>
      </c>
      <c r="I305" s="183">
        <f t="shared" si="97"/>
        <v>0</v>
      </c>
      <c r="J305" s="183">
        <f t="shared" si="97"/>
        <v>0</v>
      </c>
      <c r="K305" s="183">
        <f t="shared" si="97"/>
        <v>0</v>
      </c>
      <c r="L305" s="183">
        <f t="shared" si="97"/>
        <v>0</v>
      </c>
      <c r="M305" s="183">
        <f t="shared" si="97"/>
        <v>0</v>
      </c>
      <c r="N305" s="183">
        <f t="shared" si="97"/>
        <v>0</v>
      </c>
      <c r="O305" s="183">
        <f t="shared" si="97"/>
        <v>0</v>
      </c>
      <c r="P305" s="183">
        <f t="shared" si="97"/>
        <v>0</v>
      </c>
      <c r="Q305" s="183">
        <f t="shared" si="97"/>
        <v>0</v>
      </c>
      <c r="R305" s="183">
        <f t="shared" si="97"/>
        <v>0</v>
      </c>
      <c r="S305" s="183">
        <f t="shared" si="96"/>
        <v>0</v>
      </c>
      <c r="T305" s="183">
        <f t="shared" si="96"/>
        <v>0</v>
      </c>
      <c r="U305" s="183">
        <f t="shared" si="96"/>
        <v>0</v>
      </c>
      <c r="V305" s="183">
        <f t="shared" si="96"/>
        <v>0</v>
      </c>
      <c r="W305" s="183">
        <f t="shared" si="96"/>
        <v>0</v>
      </c>
      <c r="X305" s="183">
        <f t="shared" si="96"/>
        <v>0</v>
      </c>
      <c r="Y305" s="183">
        <f t="shared" si="96"/>
        <v>0</v>
      </c>
      <c r="Z305" s="183">
        <f t="shared" si="96"/>
        <v>0</v>
      </c>
      <c r="AA305" s="183">
        <f t="shared" si="96"/>
        <v>0</v>
      </c>
      <c r="AB305" s="183">
        <f t="shared" si="96"/>
        <v>0</v>
      </c>
      <c r="AC305" s="183">
        <f t="shared" si="96"/>
        <v>0</v>
      </c>
      <c r="AD305" s="183">
        <f t="shared" si="96"/>
        <v>0</v>
      </c>
      <c r="AE305" s="183">
        <f t="shared" si="96"/>
        <v>0</v>
      </c>
      <c r="AF305" s="196">
        <f t="shared" si="96"/>
        <v>0</v>
      </c>
      <c r="AG305" s="208">
        <v>0.25</v>
      </c>
      <c r="AH305" s="45"/>
      <c r="AI305" s="46"/>
    </row>
    <row r="306" spans="1:35" x14ac:dyDescent="0.25">
      <c r="A306" s="69" t="s">
        <v>171</v>
      </c>
      <c r="B306" s="183">
        <v>0</v>
      </c>
      <c r="C306" s="183">
        <f t="shared" si="97"/>
        <v>0</v>
      </c>
      <c r="D306" s="183">
        <f t="shared" si="97"/>
        <v>0</v>
      </c>
      <c r="E306" s="183">
        <f t="shared" si="97"/>
        <v>0</v>
      </c>
      <c r="F306" s="183">
        <f t="shared" si="97"/>
        <v>0</v>
      </c>
      <c r="G306" s="183">
        <f t="shared" si="97"/>
        <v>0</v>
      </c>
      <c r="H306" s="183">
        <f t="shared" si="97"/>
        <v>0</v>
      </c>
      <c r="I306" s="183">
        <f t="shared" si="97"/>
        <v>0</v>
      </c>
      <c r="J306" s="183">
        <f t="shared" si="97"/>
        <v>0</v>
      </c>
      <c r="K306" s="183">
        <f t="shared" si="97"/>
        <v>0</v>
      </c>
      <c r="L306" s="183">
        <f t="shared" si="97"/>
        <v>0</v>
      </c>
      <c r="M306" s="183">
        <f t="shared" si="97"/>
        <v>0</v>
      </c>
      <c r="N306" s="183">
        <f t="shared" si="97"/>
        <v>0</v>
      </c>
      <c r="O306" s="183">
        <f t="shared" si="97"/>
        <v>0</v>
      </c>
      <c r="P306" s="183">
        <f t="shared" si="97"/>
        <v>0</v>
      </c>
      <c r="Q306" s="183">
        <f t="shared" si="97"/>
        <v>0</v>
      </c>
      <c r="R306" s="183">
        <f t="shared" si="97"/>
        <v>0</v>
      </c>
      <c r="S306" s="183">
        <f t="shared" si="96"/>
        <v>0</v>
      </c>
      <c r="T306" s="183">
        <f t="shared" si="96"/>
        <v>0</v>
      </c>
      <c r="U306" s="183">
        <f t="shared" si="96"/>
        <v>0</v>
      </c>
      <c r="V306" s="183">
        <f t="shared" si="96"/>
        <v>0</v>
      </c>
      <c r="W306" s="183">
        <f t="shared" si="96"/>
        <v>0</v>
      </c>
      <c r="X306" s="183">
        <f t="shared" si="96"/>
        <v>0</v>
      </c>
      <c r="Y306" s="183">
        <f t="shared" si="96"/>
        <v>0</v>
      </c>
      <c r="Z306" s="183">
        <f t="shared" si="96"/>
        <v>0</v>
      </c>
      <c r="AA306" s="183">
        <f t="shared" si="96"/>
        <v>0</v>
      </c>
      <c r="AB306" s="183">
        <f t="shared" si="96"/>
        <v>0</v>
      </c>
      <c r="AC306" s="183">
        <f t="shared" si="96"/>
        <v>0</v>
      </c>
      <c r="AD306" s="183">
        <f t="shared" si="96"/>
        <v>0</v>
      </c>
      <c r="AE306" s="183">
        <f t="shared" si="96"/>
        <v>0</v>
      </c>
      <c r="AF306" s="196">
        <f t="shared" si="96"/>
        <v>0</v>
      </c>
      <c r="AG306" s="208">
        <v>0.183</v>
      </c>
      <c r="AH306" s="45"/>
      <c r="AI306" s="46"/>
    </row>
    <row r="307" spans="1:35" x14ac:dyDescent="0.25">
      <c r="A307" s="69" t="s">
        <v>355</v>
      </c>
      <c r="B307" s="183">
        <v>0</v>
      </c>
      <c r="C307" s="183">
        <f t="shared" si="97"/>
        <v>0</v>
      </c>
      <c r="D307" s="183">
        <f t="shared" si="97"/>
        <v>0</v>
      </c>
      <c r="E307" s="183">
        <f t="shared" si="97"/>
        <v>0</v>
      </c>
      <c r="F307" s="183">
        <f t="shared" si="97"/>
        <v>0</v>
      </c>
      <c r="G307" s="183">
        <f t="shared" si="97"/>
        <v>0</v>
      </c>
      <c r="H307" s="183">
        <f t="shared" si="97"/>
        <v>0</v>
      </c>
      <c r="I307" s="183">
        <f t="shared" si="97"/>
        <v>0</v>
      </c>
      <c r="J307" s="183">
        <f t="shared" si="97"/>
        <v>0</v>
      </c>
      <c r="K307" s="183">
        <f t="shared" si="97"/>
        <v>0</v>
      </c>
      <c r="L307" s="183">
        <f t="shared" si="97"/>
        <v>0</v>
      </c>
      <c r="M307" s="183">
        <f t="shared" si="97"/>
        <v>0</v>
      </c>
      <c r="N307" s="183">
        <f t="shared" si="97"/>
        <v>0</v>
      </c>
      <c r="O307" s="183">
        <f t="shared" si="97"/>
        <v>0</v>
      </c>
      <c r="P307" s="183">
        <f t="shared" si="97"/>
        <v>0</v>
      </c>
      <c r="Q307" s="183">
        <f t="shared" si="97"/>
        <v>0</v>
      </c>
      <c r="R307" s="183">
        <f t="shared" si="97"/>
        <v>0</v>
      </c>
      <c r="S307" s="183">
        <f t="shared" si="96"/>
        <v>0</v>
      </c>
      <c r="T307" s="183">
        <f t="shared" si="96"/>
        <v>0</v>
      </c>
      <c r="U307" s="183">
        <f t="shared" si="96"/>
        <v>0</v>
      </c>
      <c r="V307" s="183">
        <f t="shared" si="96"/>
        <v>0</v>
      </c>
      <c r="W307" s="183">
        <f t="shared" si="96"/>
        <v>0</v>
      </c>
      <c r="X307" s="183">
        <f t="shared" si="96"/>
        <v>0</v>
      </c>
      <c r="Y307" s="183">
        <f t="shared" si="96"/>
        <v>0</v>
      </c>
      <c r="Z307" s="183">
        <f t="shared" si="96"/>
        <v>0</v>
      </c>
      <c r="AA307" s="183">
        <f t="shared" si="96"/>
        <v>0</v>
      </c>
      <c r="AB307" s="183">
        <f t="shared" si="96"/>
        <v>0</v>
      </c>
      <c r="AC307" s="183">
        <f t="shared" si="96"/>
        <v>0</v>
      </c>
      <c r="AD307" s="183">
        <f t="shared" si="96"/>
        <v>0</v>
      </c>
      <c r="AE307" s="183">
        <f t="shared" si="96"/>
        <v>0</v>
      </c>
      <c r="AF307" s="196">
        <f t="shared" si="96"/>
        <v>0</v>
      </c>
      <c r="AG307" s="208">
        <v>0.1</v>
      </c>
      <c r="AH307" s="45"/>
      <c r="AI307" s="46"/>
    </row>
    <row r="308" spans="1:35" x14ac:dyDescent="0.25">
      <c r="A308" s="69" t="s">
        <v>356</v>
      </c>
      <c r="B308" s="183">
        <v>0</v>
      </c>
      <c r="C308" s="183">
        <f t="shared" si="97"/>
        <v>0</v>
      </c>
      <c r="D308" s="183">
        <f t="shared" si="97"/>
        <v>0</v>
      </c>
      <c r="E308" s="183">
        <f t="shared" si="97"/>
        <v>0</v>
      </c>
      <c r="F308" s="183">
        <f t="shared" si="97"/>
        <v>0</v>
      </c>
      <c r="G308" s="183">
        <f t="shared" si="97"/>
        <v>0</v>
      </c>
      <c r="H308" s="183">
        <f t="shared" si="97"/>
        <v>0</v>
      </c>
      <c r="I308" s="183">
        <f t="shared" si="97"/>
        <v>0</v>
      </c>
      <c r="J308" s="183">
        <f t="shared" si="97"/>
        <v>0</v>
      </c>
      <c r="K308" s="183">
        <f t="shared" si="97"/>
        <v>0</v>
      </c>
      <c r="L308" s="183">
        <f t="shared" si="97"/>
        <v>0</v>
      </c>
      <c r="M308" s="183">
        <f t="shared" si="97"/>
        <v>0</v>
      </c>
      <c r="N308" s="183">
        <f t="shared" si="97"/>
        <v>0</v>
      </c>
      <c r="O308" s="183">
        <f t="shared" si="97"/>
        <v>0</v>
      </c>
      <c r="P308" s="183">
        <f t="shared" si="97"/>
        <v>0</v>
      </c>
      <c r="Q308" s="183">
        <f t="shared" si="97"/>
        <v>0</v>
      </c>
      <c r="R308" s="183">
        <f t="shared" si="97"/>
        <v>0</v>
      </c>
      <c r="S308" s="183">
        <f t="shared" si="96"/>
        <v>0</v>
      </c>
      <c r="T308" s="183">
        <f t="shared" si="96"/>
        <v>0</v>
      </c>
      <c r="U308" s="183">
        <f t="shared" si="96"/>
        <v>0</v>
      </c>
      <c r="V308" s="183">
        <f t="shared" si="96"/>
        <v>0</v>
      </c>
      <c r="W308" s="183">
        <f t="shared" si="96"/>
        <v>0</v>
      </c>
      <c r="X308" s="183">
        <f t="shared" si="96"/>
        <v>0</v>
      </c>
      <c r="Y308" s="183">
        <f t="shared" si="96"/>
        <v>0</v>
      </c>
      <c r="Z308" s="183">
        <f t="shared" si="96"/>
        <v>0</v>
      </c>
      <c r="AA308" s="183">
        <f t="shared" si="96"/>
        <v>0</v>
      </c>
      <c r="AB308" s="183">
        <f t="shared" si="96"/>
        <v>0</v>
      </c>
      <c r="AC308" s="183">
        <f t="shared" si="96"/>
        <v>0</v>
      </c>
      <c r="AD308" s="183">
        <f t="shared" si="96"/>
        <v>0</v>
      </c>
      <c r="AE308" s="183">
        <f t="shared" si="96"/>
        <v>0</v>
      </c>
      <c r="AF308" s="196">
        <f t="shared" si="96"/>
        <v>0</v>
      </c>
      <c r="AG308" s="208">
        <v>0.09</v>
      </c>
      <c r="AH308" s="45"/>
      <c r="AI308" s="46"/>
    </row>
    <row r="309" spans="1:35" x14ac:dyDescent="0.25">
      <c r="A309" s="69" t="s">
        <v>357</v>
      </c>
      <c r="B309" s="183">
        <v>0</v>
      </c>
      <c r="C309" s="183">
        <f t="shared" si="97"/>
        <v>0</v>
      </c>
      <c r="D309" s="183">
        <f t="shared" si="97"/>
        <v>0</v>
      </c>
      <c r="E309" s="183">
        <f t="shared" si="97"/>
        <v>0</v>
      </c>
      <c r="F309" s="183">
        <f t="shared" si="97"/>
        <v>0</v>
      </c>
      <c r="G309" s="183">
        <f t="shared" si="97"/>
        <v>0</v>
      </c>
      <c r="H309" s="183">
        <f t="shared" si="97"/>
        <v>0</v>
      </c>
      <c r="I309" s="183">
        <f t="shared" si="97"/>
        <v>0</v>
      </c>
      <c r="J309" s="183">
        <f t="shared" si="97"/>
        <v>0</v>
      </c>
      <c r="K309" s="183">
        <f t="shared" si="97"/>
        <v>0</v>
      </c>
      <c r="L309" s="183">
        <f t="shared" si="97"/>
        <v>0</v>
      </c>
      <c r="M309" s="183">
        <f t="shared" si="97"/>
        <v>0</v>
      </c>
      <c r="N309" s="183">
        <f t="shared" si="97"/>
        <v>0</v>
      </c>
      <c r="O309" s="183">
        <f t="shared" si="97"/>
        <v>0</v>
      </c>
      <c r="P309" s="183">
        <f t="shared" si="97"/>
        <v>0</v>
      </c>
      <c r="Q309" s="183">
        <f t="shared" si="97"/>
        <v>0</v>
      </c>
      <c r="R309" s="183">
        <f t="shared" si="97"/>
        <v>0</v>
      </c>
      <c r="S309" s="183">
        <f t="shared" si="96"/>
        <v>0</v>
      </c>
      <c r="T309" s="183">
        <f t="shared" si="96"/>
        <v>0</v>
      </c>
      <c r="U309" s="183">
        <f t="shared" si="96"/>
        <v>0</v>
      </c>
      <c r="V309" s="183">
        <f t="shared" si="96"/>
        <v>0</v>
      </c>
      <c r="W309" s="183">
        <f t="shared" si="96"/>
        <v>0</v>
      </c>
      <c r="X309" s="183">
        <f t="shared" si="96"/>
        <v>0</v>
      </c>
      <c r="Y309" s="183">
        <f t="shared" si="96"/>
        <v>0</v>
      </c>
      <c r="Z309" s="183">
        <f t="shared" si="96"/>
        <v>0</v>
      </c>
      <c r="AA309" s="183">
        <f t="shared" si="96"/>
        <v>0</v>
      </c>
      <c r="AB309" s="183">
        <f t="shared" si="96"/>
        <v>0</v>
      </c>
      <c r="AC309" s="183">
        <f t="shared" si="96"/>
        <v>0</v>
      </c>
      <c r="AD309" s="183">
        <f t="shared" si="96"/>
        <v>0</v>
      </c>
      <c r="AE309" s="183">
        <f t="shared" si="96"/>
        <v>0</v>
      </c>
      <c r="AF309" s="196">
        <f t="shared" si="96"/>
        <v>0</v>
      </c>
      <c r="AG309" s="208">
        <v>0.04</v>
      </c>
      <c r="AH309" s="45"/>
      <c r="AI309" s="46"/>
    </row>
    <row r="310" spans="1:35" ht="15.75" thickBot="1" x14ac:dyDescent="0.3">
      <c r="A310" s="69" t="s">
        <v>172</v>
      </c>
      <c r="B310" s="209">
        <v>0</v>
      </c>
      <c r="C310" s="209">
        <f t="shared" si="97"/>
        <v>0</v>
      </c>
      <c r="D310" s="209">
        <f t="shared" si="97"/>
        <v>0</v>
      </c>
      <c r="E310" s="209">
        <f t="shared" si="97"/>
        <v>0</v>
      </c>
      <c r="F310" s="209">
        <f t="shared" si="97"/>
        <v>0</v>
      </c>
      <c r="G310" s="209">
        <f t="shared" si="97"/>
        <v>0</v>
      </c>
      <c r="H310" s="209">
        <f t="shared" si="97"/>
        <v>0</v>
      </c>
      <c r="I310" s="209">
        <f t="shared" si="97"/>
        <v>0</v>
      </c>
      <c r="J310" s="209">
        <f t="shared" si="97"/>
        <v>0</v>
      </c>
      <c r="K310" s="209">
        <f t="shared" si="97"/>
        <v>0</v>
      </c>
      <c r="L310" s="209">
        <f t="shared" si="97"/>
        <v>0</v>
      </c>
      <c r="M310" s="209">
        <f t="shared" si="97"/>
        <v>0</v>
      </c>
      <c r="N310" s="209">
        <f t="shared" si="97"/>
        <v>0</v>
      </c>
      <c r="O310" s="209">
        <f t="shared" si="97"/>
        <v>0</v>
      </c>
      <c r="P310" s="209">
        <f t="shared" si="97"/>
        <v>0</v>
      </c>
      <c r="Q310" s="209">
        <f t="shared" si="97"/>
        <v>0</v>
      </c>
      <c r="R310" s="209">
        <f t="shared" si="97"/>
        <v>0</v>
      </c>
      <c r="S310" s="209">
        <f t="shared" si="96"/>
        <v>0</v>
      </c>
      <c r="T310" s="209">
        <f t="shared" si="96"/>
        <v>0</v>
      </c>
      <c r="U310" s="209">
        <f t="shared" si="96"/>
        <v>0</v>
      </c>
      <c r="V310" s="209">
        <f t="shared" si="96"/>
        <v>0</v>
      </c>
      <c r="W310" s="209">
        <f t="shared" si="96"/>
        <v>0</v>
      </c>
      <c r="X310" s="209">
        <f t="shared" si="96"/>
        <v>0</v>
      </c>
      <c r="Y310" s="209">
        <f t="shared" si="96"/>
        <v>0</v>
      </c>
      <c r="Z310" s="209">
        <f t="shared" si="96"/>
        <v>0</v>
      </c>
      <c r="AA310" s="209">
        <f t="shared" si="96"/>
        <v>0</v>
      </c>
      <c r="AB310" s="209">
        <f t="shared" si="96"/>
        <v>0</v>
      </c>
      <c r="AC310" s="209">
        <f t="shared" si="96"/>
        <v>0</v>
      </c>
      <c r="AD310" s="209">
        <f t="shared" si="96"/>
        <v>0</v>
      </c>
      <c r="AE310" s="209">
        <f t="shared" si="96"/>
        <v>0</v>
      </c>
      <c r="AF310" s="210">
        <f t="shared" si="96"/>
        <v>0</v>
      </c>
      <c r="AG310" s="208">
        <v>2.3E-2</v>
      </c>
      <c r="AH310" s="45"/>
      <c r="AI310" s="46"/>
    </row>
    <row r="311" spans="1:35" ht="15.75" thickBot="1" x14ac:dyDescent="0.3">
      <c r="A311" s="211" t="s">
        <v>359</v>
      </c>
      <c r="B311" s="212">
        <f t="shared" ref="B311:AG311" si="98">SUM(B180:B310)</f>
        <v>0</v>
      </c>
      <c r="C311" s="212">
        <f t="shared" si="98"/>
        <v>0</v>
      </c>
      <c r="D311" s="212">
        <f t="shared" si="98"/>
        <v>0</v>
      </c>
      <c r="E311" s="212">
        <f t="shared" si="98"/>
        <v>0</v>
      </c>
      <c r="F311" s="212">
        <f t="shared" si="98"/>
        <v>0</v>
      </c>
      <c r="G311" s="212">
        <f t="shared" si="98"/>
        <v>0</v>
      </c>
      <c r="H311" s="212">
        <f t="shared" si="98"/>
        <v>0</v>
      </c>
      <c r="I311" s="212">
        <f t="shared" si="98"/>
        <v>0</v>
      </c>
      <c r="J311" s="212">
        <f t="shared" si="98"/>
        <v>0</v>
      </c>
      <c r="K311" s="212">
        <f t="shared" si="98"/>
        <v>0</v>
      </c>
      <c r="L311" s="212">
        <f t="shared" si="98"/>
        <v>0</v>
      </c>
      <c r="M311" s="212">
        <f t="shared" si="98"/>
        <v>0</v>
      </c>
      <c r="N311" s="212">
        <f t="shared" si="98"/>
        <v>0</v>
      </c>
      <c r="O311" s="212">
        <f t="shared" si="98"/>
        <v>0</v>
      </c>
      <c r="P311" s="212">
        <f t="shared" si="98"/>
        <v>0</v>
      </c>
      <c r="Q311" s="212">
        <f t="shared" si="98"/>
        <v>0</v>
      </c>
      <c r="R311" s="212">
        <f t="shared" si="98"/>
        <v>0</v>
      </c>
      <c r="S311" s="212">
        <f t="shared" si="98"/>
        <v>0</v>
      </c>
      <c r="T311" s="212">
        <f t="shared" si="98"/>
        <v>0</v>
      </c>
      <c r="U311" s="212">
        <f t="shared" si="98"/>
        <v>0</v>
      </c>
      <c r="V311" s="212">
        <f t="shared" si="98"/>
        <v>0</v>
      </c>
      <c r="W311" s="212">
        <f t="shared" si="98"/>
        <v>0</v>
      </c>
      <c r="X311" s="212">
        <f t="shared" si="98"/>
        <v>0</v>
      </c>
      <c r="Y311" s="212">
        <f t="shared" si="98"/>
        <v>0</v>
      </c>
      <c r="Z311" s="212">
        <f t="shared" si="98"/>
        <v>0</v>
      </c>
      <c r="AA311" s="212">
        <f t="shared" si="98"/>
        <v>0</v>
      </c>
      <c r="AB311" s="212">
        <f t="shared" si="98"/>
        <v>0</v>
      </c>
      <c r="AC311" s="212">
        <f t="shared" si="98"/>
        <v>0</v>
      </c>
      <c r="AD311" s="212">
        <f t="shared" si="98"/>
        <v>0</v>
      </c>
      <c r="AE311" s="212">
        <f t="shared" si="98"/>
        <v>0</v>
      </c>
      <c r="AF311" s="213">
        <f t="shared" si="98"/>
        <v>0</v>
      </c>
      <c r="AG311" s="214">
        <f t="shared" si="98"/>
        <v>589.14200000000017</v>
      </c>
      <c r="AH311" s="45"/>
      <c r="AI311" s="46"/>
    </row>
    <row r="312" spans="1:35" ht="15.75" thickBot="1" x14ac:dyDescent="0.3">
      <c r="A312" s="191" t="s">
        <v>365</v>
      </c>
      <c r="B312" s="49"/>
      <c r="C312" s="49"/>
      <c r="D312" s="49"/>
      <c r="E312" s="49"/>
      <c r="F312" s="49" t="s">
        <v>151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192"/>
      <c r="AH312" s="49"/>
    </row>
    <row r="313" spans="1:35" ht="12.75" customHeight="1" x14ac:dyDescent="0.25">
      <c r="A313" s="193" t="s">
        <v>243</v>
      </c>
      <c r="B313" s="181">
        <v>0</v>
      </c>
      <c r="C313" s="181">
        <f t="shared" ref="C313:R328" si="99">B313</f>
        <v>0</v>
      </c>
      <c r="D313" s="181">
        <f t="shared" si="99"/>
        <v>0</v>
      </c>
      <c r="E313" s="181">
        <f t="shared" si="99"/>
        <v>0</v>
      </c>
      <c r="F313" s="181">
        <f t="shared" si="99"/>
        <v>0</v>
      </c>
      <c r="G313" s="181">
        <f t="shared" si="99"/>
        <v>0</v>
      </c>
      <c r="H313" s="181">
        <f t="shared" si="99"/>
        <v>0</v>
      </c>
      <c r="I313" s="181">
        <f t="shared" si="99"/>
        <v>0</v>
      </c>
      <c r="J313" s="181">
        <f t="shared" si="99"/>
        <v>0</v>
      </c>
      <c r="K313" s="181">
        <f t="shared" si="99"/>
        <v>0</v>
      </c>
      <c r="L313" s="181">
        <f t="shared" si="99"/>
        <v>0</v>
      </c>
      <c r="M313" s="181">
        <f t="shared" si="99"/>
        <v>0</v>
      </c>
      <c r="N313" s="181">
        <f t="shared" si="99"/>
        <v>0</v>
      </c>
      <c r="O313" s="181">
        <f t="shared" si="99"/>
        <v>0</v>
      </c>
      <c r="P313" s="181">
        <f t="shared" si="99"/>
        <v>0</v>
      </c>
      <c r="Q313" s="181">
        <f t="shared" si="99"/>
        <v>0</v>
      </c>
      <c r="R313" s="181">
        <f t="shared" si="99"/>
        <v>0</v>
      </c>
      <c r="S313" s="181">
        <f t="shared" ref="S313:S334" si="100">R313</f>
        <v>0</v>
      </c>
      <c r="T313" s="181">
        <f t="shared" ref="T313:T334" si="101">S313</f>
        <v>0</v>
      </c>
      <c r="U313" s="181">
        <f t="shared" ref="U313:U334" si="102">T313</f>
        <v>0</v>
      </c>
      <c r="V313" s="181">
        <f t="shared" ref="V313:V334" si="103">U313</f>
        <v>0</v>
      </c>
      <c r="W313" s="181">
        <f t="shared" ref="W313:W334" si="104">V313</f>
        <v>0</v>
      </c>
      <c r="X313" s="181">
        <f t="shared" ref="X313:X334" si="105">W313</f>
        <v>0</v>
      </c>
      <c r="Y313" s="181">
        <f t="shared" ref="Y313:Y334" si="106">X313</f>
        <v>0</v>
      </c>
      <c r="Z313" s="181">
        <f t="shared" ref="Z313:Z334" si="107">Y313</f>
        <v>0</v>
      </c>
      <c r="AA313" s="181">
        <f t="shared" ref="AA313:AA334" si="108">Z313</f>
        <v>0</v>
      </c>
      <c r="AB313" s="181">
        <f t="shared" ref="AB313:AB334" si="109">AA313</f>
        <v>0</v>
      </c>
      <c r="AC313" s="181">
        <f t="shared" ref="AC313:AC334" si="110">AB313</f>
        <v>0</v>
      </c>
      <c r="AD313" s="181">
        <f t="shared" ref="AD313:AD334" si="111">AC313</f>
        <v>0</v>
      </c>
      <c r="AE313" s="181">
        <f t="shared" ref="AE313:AE334" si="112">AD313</f>
        <v>0</v>
      </c>
      <c r="AF313" s="194">
        <f t="shared" ref="AF313:AF334" si="113">AE313</f>
        <v>0</v>
      </c>
      <c r="AG313" s="195">
        <v>15</v>
      </c>
      <c r="AH313" s="49"/>
    </row>
    <row r="314" spans="1:35" x14ac:dyDescent="0.25">
      <c r="A314" s="115" t="s">
        <v>244</v>
      </c>
      <c r="B314" s="183">
        <v>0</v>
      </c>
      <c r="C314" s="183">
        <f t="shared" si="99"/>
        <v>0</v>
      </c>
      <c r="D314" s="183">
        <f t="shared" si="99"/>
        <v>0</v>
      </c>
      <c r="E314" s="183">
        <f t="shared" si="99"/>
        <v>0</v>
      </c>
      <c r="F314" s="183">
        <f t="shared" si="99"/>
        <v>0</v>
      </c>
      <c r="G314" s="183">
        <f t="shared" si="99"/>
        <v>0</v>
      </c>
      <c r="H314" s="183">
        <f t="shared" si="99"/>
        <v>0</v>
      </c>
      <c r="I314" s="183">
        <f t="shared" si="99"/>
        <v>0</v>
      </c>
      <c r="J314" s="183">
        <f t="shared" si="99"/>
        <v>0</v>
      </c>
      <c r="K314" s="183">
        <f t="shared" si="99"/>
        <v>0</v>
      </c>
      <c r="L314" s="183">
        <f t="shared" si="99"/>
        <v>0</v>
      </c>
      <c r="M314" s="183">
        <f t="shared" si="99"/>
        <v>0</v>
      </c>
      <c r="N314" s="183">
        <f t="shared" si="99"/>
        <v>0</v>
      </c>
      <c r="O314" s="183">
        <f t="shared" si="99"/>
        <v>0</v>
      </c>
      <c r="P314" s="183">
        <f t="shared" si="99"/>
        <v>0</v>
      </c>
      <c r="Q314" s="183">
        <f t="shared" si="99"/>
        <v>0</v>
      </c>
      <c r="R314" s="183">
        <f t="shared" si="99"/>
        <v>0</v>
      </c>
      <c r="S314" s="183">
        <f t="shared" si="100"/>
        <v>0</v>
      </c>
      <c r="T314" s="183">
        <f t="shared" si="101"/>
        <v>0</v>
      </c>
      <c r="U314" s="183">
        <f t="shared" si="102"/>
        <v>0</v>
      </c>
      <c r="V314" s="183">
        <f t="shared" si="103"/>
        <v>0</v>
      </c>
      <c r="W314" s="183">
        <f t="shared" si="104"/>
        <v>0</v>
      </c>
      <c r="X314" s="183">
        <f t="shared" si="105"/>
        <v>0</v>
      </c>
      <c r="Y314" s="183">
        <f t="shared" si="106"/>
        <v>0</v>
      </c>
      <c r="Z314" s="183">
        <f t="shared" si="107"/>
        <v>0</v>
      </c>
      <c r="AA314" s="183">
        <f t="shared" si="108"/>
        <v>0</v>
      </c>
      <c r="AB314" s="183">
        <f t="shared" si="109"/>
        <v>0</v>
      </c>
      <c r="AC314" s="183">
        <f t="shared" si="110"/>
        <v>0</v>
      </c>
      <c r="AD314" s="183">
        <f t="shared" si="111"/>
        <v>0</v>
      </c>
      <c r="AE314" s="183">
        <f t="shared" si="112"/>
        <v>0</v>
      </c>
      <c r="AF314" s="196">
        <f t="shared" si="113"/>
        <v>0</v>
      </c>
      <c r="AG314" s="195">
        <v>10</v>
      </c>
      <c r="AH314" s="49"/>
    </row>
    <row r="315" spans="1:35" x14ac:dyDescent="0.25">
      <c r="A315" s="115" t="s">
        <v>245</v>
      </c>
      <c r="B315" s="183">
        <v>0</v>
      </c>
      <c r="C315" s="183">
        <f t="shared" si="99"/>
        <v>0</v>
      </c>
      <c r="D315" s="183">
        <f t="shared" si="99"/>
        <v>0</v>
      </c>
      <c r="E315" s="183">
        <f t="shared" si="99"/>
        <v>0</v>
      </c>
      <c r="F315" s="183">
        <f t="shared" si="99"/>
        <v>0</v>
      </c>
      <c r="G315" s="183">
        <f t="shared" si="99"/>
        <v>0</v>
      </c>
      <c r="H315" s="183">
        <f t="shared" si="99"/>
        <v>0</v>
      </c>
      <c r="I315" s="183">
        <f t="shared" si="99"/>
        <v>0</v>
      </c>
      <c r="J315" s="183">
        <f t="shared" si="99"/>
        <v>0</v>
      </c>
      <c r="K315" s="183">
        <f t="shared" si="99"/>
        <v>0</v>
      </c>
      <c r="L315" s="183">
        <f t="shared" si="99"/>
        <v>0</v>
      </c>
      <c r="M315" s="183">
        <f t="shared" si="99"/>
        <v>0</v>
      </c>
      <c r="N315" s="183">
        <f t="shared" si="99"/>
        <v>0</v>
      </c>
      <c r="O315" s="183">
        <f t="shared" si="99"/>
        <v>0</v>
      </c>
      <c r="P315" s="183">
        <f t="shared" si="99"/>
        <v>0</v>
      </c>
      <c r="Q315" s="183">
        <f t="shared" si="99"/>
        <v>0</v>
      </c>
      <c r="R315" s="183">
        <f t="shared" si="99"/>
        <v>0</v>
      </c>
      <c r="S315" s="183">
        <f t="shared" si="100"/>
        <v>0</v>
      </c>
      <c r="T315" s="183">
        <f t="shared" si="101"/>
        <v>0</v>
      </c>
      <c r="U315" s="183">
        <f t="shared" si="102"/>
        <v>0</v>
      </c>
      <c r="V315" s="183">
        <f t="shared" si="103"/>
        <v>0</v>
      </c>
      <c r="W315" s="183">
        <f t="shared" si="104"/>
        <v>0</v>
      </c>
      <c r="X315" s="183">
        <f t="shared" si="105"/>
        <v>0</v>
      </c>
      <c r="Y315" s="183">
        <f t="shared" si="106"/>
        <v>0</v>
      </c>
      <c r="Z315" s="183">
        <f t="shared" si="107"/>
        <v>0</v>
      </c>
      <c r="AA315" s="183">
        <f t="shared" si="108"/>
        <v>0</v>
      </c>
      <c r="AB315" s="183">
        <f t="shared" si="109"/>
        <v>0</v>
      </c>
      <c r="AC315" s="183">
        <f t="shared" si="110"/>
        <v>0</v>
      </c>
      <c r="AD315" s="183">
        <f t="shared" si="111"/>
        <v>0</v>
      </c>
      <c r="AE315" s="183">
        <f t="shared" si="112"/>
        <v>0</v>
      </c>
      <c r="AF315" s="196">
        <f t="shared" si="113"/>
        <v>0</v>
      </c>
      <c r="AG315" s="195">
        <v>10</v>
      </c>
    </row>
    <row r="316" spans="1:35" x14ac:dyDescent="0.25">
      <c r="A316" s="115" t="s">
        <v>246</v>
      </c>
      <c r="B316" s="183">
        <v>0</v>
      </c>
      <c r="C316" s="183">
        <f t="shared" si="99"/>
        <v>0</v>
      </c>
      <c r="D316" s="183">
        <f t="shared" si="99"/>
        <v>0</v>
      </c>
      <c r="E316" s="183">
        <f t="shared" si="99"/>
        <v>0</v>
      </c>
      <c r="F316" s="183">
        <f t="shared" si="99"/>
        <v>0</v>
      </c>
      <c r="G316" s="183">
        <f t="shared" si="99"/>
        <v>0</v>
      </c>
      <c r="H316" s="183">
        <f t="shared" si="99"/>
        <v>0</v>
      </c>
      <c r="I316" s="183">
        <f t="shared" si="99"/>
        <v>0</v>
      </c>
      <c r="J316" s="183">
        <f t="shared" si="99"/>
        <v>0</v>
      </c>
      <c r="K316" s="183">
        <f t="shared" si="99"/>
        <v>0</v>
      </c>
      <c r="L316" s="183">
        <f t="shared" si="99"/>
        <v>0</v>
      </c>
      <c r="M316" s="183">
        <f t="shared" si="99"/>
        <v>0</v>
      </c>
      <c r="N316" s="183">
        <f t="shared" si="99"/>
        <v>0</v>
      </c>
      <c r="O316" s="183">
        <f t="shared" si="99"/>
        <v>0</v>
      </c>
      <c r="P316" s="183">
        <f t="shared" si="99"/>
        <v>0</v>
      </c>
      <c r="Q316" s="183">
        <f t="shared" si="99"/>
        <v>0</v>
      </c>
      <c r="R316" s="183">
        <f t="shared" si="99"/>
        <v>0</v>
      </c>
      <c r="S316" s="183">
        <f t="shared" si="100"/>
        <v>0</v>
      </c>
      <c r="T316" s="183">
        <f t="shared" si="101"/>
        <v>0</v>
      </c>
      <c r="U316" s="183">
        <f t="shared" si="102"/>
        <v>0</v>
      </c>
      <c r="V316" s="183">
        <f t="shared" si="103"/>
        <v>0</v>
      </c>
      <c r="W316" s="183">
        <f t="shared" si="104"/>
        <v>0</v>
      </c>
      <c r="X316" s="183">
        <f t="shared" si="105"/>
        <v>0</v>
      </c>
      <c r="Y316" s="183">
        <f t="shared" si="106"/>
        <v>0</v>
      </c>
      <c r="Z316" s="183">
        <f t="shared" si="107"/>
        <v>0</v>
      </c>
      <c r="AA316" s="183">
        <f t="shared" si="108"/>
        <v>0</v>
      </c>
      <c r="AB316" s="183">
        <f t="shared" si="109"/>
        <v>0</v>
      </c>
      <c r="AC316" s="183">
        <f t="shared" si="110"/>
        <v>0</v>
      </c>
      <c r="AD316" s="183">
        <f t="shared" si="111"/>
        <v>0</v>
      </c>
      <c r="AE316" s="183">
        <f t="shared" si="112"/>
        <v>0</v>
      </c>
      <c r="AF316" s="196">
        <f t="shared" si="113"/>
        <v>0</v>
      </c>
      <c r="AG316" s="195">
        <v>10</v>
      </c>
    </row>
    <row r="317" spans="1:35" x14ac:dyDescent="0.25">
      <c r="A317" s="115" t="s">
        <v>154</v>
      </c>
      <c r="B317" s="183">
        <v>0</v>
      </c>
      <c r="C317" s="183">
        <f t="shared" si="99"/>
        <v>0</v>
      </c>
      <c r="D317" s="183">
        <f t="shared" si="99"/>
        <v>0</v>
      </c>
      <c r="E317" s="183">
        <f t="shared" si="99"/>
        <v>0</v>
      </c>
      <c r="F317" s="183">
        <f t="shared" si="99"/>
        <v>0</v>
      </c>
      <c r="G317" s="183">
        <f t="shared" si="99"/>
        <v>0</v>
      </c>
      <c r="H317" s="183">
        <f t="shared" si="99"/>
        <v>0</v>
      </c>
      <c r="I317" s="183">
        <f t="shared" si="99"/>
        <v>0</v>
      </c>
      <c r="J317" s="183">
        <f t="shared" si="99"/>
        <v>0</v>
      </c>
      <c r="K317" s="183">
        <f t="shared" si="99"/>
        <v>0</v>
      </c>
      <c r="L317" s="183">
        <f t="shared" si="99"/>
        <v>0</v>
      </c>
      <c r="M317" s="183">
        <f t="shared" si="99"/>
        <v>0</v>
      </c>
      <c r="N317" s="183">
        <f t="shared" si="99"/>
        <v>0</v>
      </c>
      <c r="O317" s="183">
        <f t="shared" si="99"/>
        <v>0</v>
      </c>
      <c r="P317" s="183">
        <f t="shared" si="99"/>
        <v>0</v>
      </c>
      <c r="Q317" s="183">
        <f t="shared" si="99"/>
        <v>0</v>
      </c>
      <c r="R317" s="183">
        <f t="shared" si="99"/>
        <v>0</v>
      </c>
      <c r="S317" s="183">
        <f t="shared" si="100"/>
        <v>0</v>
      </c>
      <c r="T317" s="183">
        <f t="shared" si="101"/>
        <v>0</v>
      </c>
      <c r="U317" s="183">
        <f t="shared" si="102"/>
        <v>0</v>
      </c>
      <c r="V317" s="183">
        <f t="shared" si="103"/>
        <v>0</v>
      </c>
      <c r="W317" s="183">
        <f t="shared" si="104"/>
        <v>0</v>
      </c>
      <c r="X317" s="183">
        <f t="shared" si="105"/>
        <v>0</v>
      </c>
      <c r="Y317" s="183">
        <f t="shared" si="106"/>
        <v>0</v>
      </c>
      <c r="Z317" s="183">
        <f t="shared" si="107"/>
        <v>0</v>
      </c>
      <c r="AA317" s="183">
        <f t="shared" si="108"/>
        <v>0</v>
      </c>
      <c r="AB317" s="183">
        <f t="shared" si="109"/>
        <v>0</v>
      </c>
      <c r="AC317" s="183">
        <f t="shared" si="110"/>
        <v>0</v>
      </c>
      <c r="AD317" s="183">
        <f t="shared" si="111"/>
        <v>0</v>
      </c>
      <c r="AE317" s="183">
        <f t="shared" si="112"/>
        <v>0</v>
      </c>
      <c r="AF317" s="196">
        <f t="shared" si="113"/>
        <v>0</v>
      </c>
      <c r="AG317" s="195">
        <v>10</v>
      </c>
    </row>
    <row r="318" spans="1:35" x14ac:dyDescent="0.25">
      <c r="A318" s="115" t="s">
        <v>247</v>
      </c>
      <c r="B318" s="183">
        <v>0</v>
      </c>
      <c r="C318" s="183">
        <f t="shared" si="99"/>
        <v>0</v>
      </c>
      <c r="D318" s="183">
        <f t="shared" si="99"/>
        <v>0</v>
      </c>
      <c r="E318" s="183">
        <f t="shared" si="99"/>
        <v>0</v>
      </c>
      <c r="F318" s="183">
        <f t="shared" si="99"/>
        <v>0</v>
      </c>
      <c r="G318" s="183">
        <f t="shared" si="99"/>
        <v>0</v>
      </c>
      <c r="H318" s="183">
        <f t="shared" si="99"/>
        <v>0</v>
      </c>
      <c r="I318" s="183">
        <f t="shared" si="99"/>
        <v>0</v>
      </c>
      <c r="J318" s="183">
        <f t="shared" si="99"/>
        <v>0</v>
      </c>
      <c r="K318" s="183">
        <f t="shared" si="99"/>
        <v>0</v>
      </c>
      <c r="L318" s="183">
        <f t="shared" si="99"/>
        <v>0</v>
      </c>
      <c r="M318" s="183">
        <f t="shared" si="99"/>
        <v>0</v>
      </c>
      <c r="N318" s="183">
        <f t="shared" si="99"/>
        <v>0</v>
      </c>
      <c r="O318" s="183">
        <f t="shared" si="99"/>
        <v>0</v>
      </c>
      <c r="P318" s="183">
        <f t="shared" si="99"/>
        <v>0</v>
      </c>
      <c r="Q318" s="183">
        <f t="shared" si="99"/>
        <v>0</v>
      </c>
      <c r="R318" s="183">
        <f t="shared" si="99"/>
        <v>0</v>
      </c>
      <c r="S318" s="183">
        <f t="shared" si="100"/>
        <v>0</v>
      </c>
      <c r="T318" s="183">
        <f t="shared" si="101"/>
        <v>0</v>
      </c>
      <c r="U318" s="183">
        <f t="shared" si="102"/>
        <v>0</v>
      </c>
      <c r="V318" s="183">
        <f t="shared" si="103"/>
        <v>0</v>
      </c>
      <c r="W318" s="183">
        <f t="shared" si="104"/>
        <v>0</v>
      </c>
      <c r="X318" s="183">
        <f t="shared" si="105"/>
        <v>0</v>
      </c>
      <c r="Y318" s="183">
        <f t="shared" si="106"/>
        <v>0</v>
      </c>
      <c r="Z318" s="183">
        <f t="shared" si="107"/>
        <v>0</v>
      </c>
      <c r="AA318" s="183">
        <f t="shared" si="108"/>
        <v>0</v>
      </c>
      <c r="AB318" s="183">
        <f t="shared" si="109"/>
        <v>0</v>
      </c>
      <c r="AC318" s="183">
        <f t="shared" si="110"/>
        <v>0</v>
      </c>
      <c r="AD318" s="183">
        <f t="shared" si="111"/>
        <v>0</v>
      </c>
      <c r="AE318" s="183">
        <f t="shared" si="112"/>
        <v>0</v>
      </c>
      <c r="AF318" s="196">
        <f t="shared" si="113"/>
        <v>0</v>
      </c>
      <c r="AG318" s="195">
        <v>10</v>
      </c>
      <c r="AH318" s="49"/>
    </row>
    <row r="319" spans="1:35" x14ac:dyDescent="0.25">
      <c r="A319" s="115" t="s">
        <v>248</v>
      </c>
      <c r="B319" s="183">
        <v>0</v>
      </c>
      <c r="C319" s="183">
        <f t="shared" si="99"/>
        <v>0</v>
      </c>
      <c r="D319" s="183">
        <f t="shared" si="99"/>
        <v>0</v>
      </c>
      <c r="E319" s="183">
        <f t="shared" si="99"/>
        <v>0</v>
      </c>
      <c r="F319" s="183">
        <f t="shared" si="99"/>
        <v>0</v>
      </c>
      <c r="G319" s="183">
        <f t="shared" si="99"/>
        <v>0</v>
      </c>
      <c r="H319" s="183">
        <f t="shared" si="99"/>
        <v>0</v>
      </c>
      <c r="I319" s="183">
        <f t="shared" si="99"/>
        <v>0</v>
      </c>
      <c r="J319" s="183">
        <f t="shared" si="99"/>
        <v>0</v>
      </c>
      <c r="K319" s="183">
        <f t="shared" si="99"/>
        <v>0</v>
      </c>
      <c r="L319" s="183">
        <f t="shared" si="99"/>
        <v>0</v>
      </c>
      <c r="M319" s="183">
        <f t="shared" si="99"/>
        <v>0</v>
      </c>
      <c r="N319" s="183">
        <f t="shared" si="99"/>
        <v>0</v>
      </c>
      <c r="O319" s="183">
        <f t="shared" si="99"/>
        <v>0</v>
      </c>
      <c r="P319" s="183">
        <f t="shared" si="99"/>
        <v>0</v>
      </c>
      <c r="Q319" s="183">
        <f t="shared" si="99"/>
        <v>0</v>
      </c>
      <c r="R319" s="183">
        <f t="shared" si="99"/>
        <v>0</v>
      </c>
      <c r="S319" s="183">
        <f t="shared" si="100"/>
        <v>0</v>
      </c>
      <c r="T319" s="183">
        <f t="shared" si="101"/>
        <v>0</v>
      </c>
      <c r="U319" s="183">
        <f t="shared" si="102"/>
        <v>0</v>
      </c>
      <c r="V319" s="183">
        <f t="shared" si="103"/>
        <v>0</v>
      </c>
      <c r="W319" s="183">
        <f t="shared" si="104"/>
        <v>0</v>
      </c>
      <c r="X319" s="183">
        <f t="shared" si="105"/>
        <v>0</v>
      </c>
      <c r="Y319" s="183">
        <f t="shared" si="106"/>
        <v>0</v>
      </c>
      <c r="Z319" s="183">
        <f t="shared" si="107"/>
        <v>0</v>
      </c>
      <c r="AA319" s="183">
        <f t="shared" si="108"/>
        <v>0</v>
      </c>
      <c r="AB319" s="183">
        <f t="shared" si="109"/>
        <v>0</v>
      </c>
      <c r="AC319" s="183">
        <f t="shared" si="110"/>
        <v>0</v>
      </c>
      <c r="AD319" s="183">
        <f t="shared" si="111"/>
        <v>0</v>
      </c>
      <c r="AE319" s="183">
        <f t="shared" si="112"/>
        <v>0</v>
      </c>
      <c r="AF319" s="196">
        <f t="shared" si="113"/>
        <v>0</v>
      </c>
      <c r="AG319" s="195">
        <v>8.5</v>
      </c>
      <c r="AH319" s="49"/>
    </row>
    <row r="320" spans="1:35" x14ac:dyDescent="0.25">
      <c r="A320" s="115" t="s">
        <v>249</v>
      </c>
      <c r="B320" s="183">
        <v>0</v>
      </c>
      <c r="C320" s="183">
        <f t="shared" si="99"/>
        <v>0</v>
      </c>
      <c r="D320" s="183">
        <f t="shared" si="99"/>
        <v>0</v>
      </c>
      <c r="E320" s="183">
        <f t="shared" si="99"/>
        <v>0</v>
      </c>
      <c r="F320" s="183">
        <f t="shared" si="99"/>
        <v>0</v>
      </c>
      <c r="G320" s="183">
        <f t="shared" si="99"/>
        <v>0</v>
      </c>
      <c r="H320" s="183">
        <f t="shared" si="99"/>
        <v>0</v>
      </c>
      <c r="I320" s="183">
        <f t="shared" si="99"/>
        <v>0</v>
      </c>
      <c r="J320" s="183">
        <f t="shared" si="99"/>
        <v>0</v>
      </c>
      <c r="K320" s="183">
        <f t="shared" si="99"/>
        <v>0</v>
      </c>
      <c r="L320" s="183">
        <f t="shared" si="99"/>
        <v>0</v>
      </c>
      <c r="M320" s="183">
        <f t="shared" si="99"/>
        <v>0</v>
      </c>
      <c r="N320" s="183">
        <f t="shared" si="99"/>
        <v>0</v>
      </c>
      <c r="O320" s="183">
        <f t="shared" si="99"/>
        <v>0</v>
      </c>
      <c r="P320" s="183">
        <f t="shared" si="99"/>
        <v>0</v>
      </c>
      <c r="Q320" s="183">
        <f t="shared" si="99"/>
        <v>0</v>
      </c>
      <c r="R320" s="183">
        <f t="shared" si="99"/>
        <v>0</v>
      </c>
      <c r="S320" s="183">
        <f t="shared" si="100"/>
        <v>0</v>
      </c>
      <c r="T320" s="183">
        <f t="shared" si="101"/>
        <v>0</v>
      </c>
      <c r="U320" s="183">
        <f t="shared" si="102"/>
        <v>0</v>
      </c>
      <c r="V320" s="183">
        <f t="shared" si="103"/>
        <v>0</v>
      </c>
      <c r="W320" s="183">
        <f t="shared" si="104"/>
        <v>0</v>
      </c>
      <c r="X320" s="183">
        <f t="shared" si="105"/>
        <v>0</v>
      </c>
      <c r="Y320" s="183">
        <f t="shared" si="106"/>
        <v>0</v>
      </c>
      <c r="Z320" s="183">
        <f t="shared" si="107"/>
        <v>0</v>
      </c>
      <c r="AA320" s="183">
        <f t="shared" si="108"/>
        <v>0</v>
      </c>
      <c r="AB320" s="183">
        <f t="shared" si="109"/>
        <v>0</v>
      </c>
      <c r="AC320" s="183">
        <f t="shared" si="110"/>
        <v>0</v>
      </c>
      <c r="AD320" s="183">
        <f t="shared" si="111"/>
        <v>0</v>
      </c>
      <c r="AE320" s="183">
        <f t="shared" si="112"/>
        <v>0</v>
      </c>
      <c r="AF320" s="196">
        <f t="shared" si="113"/>
        <v>0</v>
      </c>
      <c r="AG320" s="195">
        <v>8</v>
      </c>
      <c r="AH320" s="49"/>
    </row>
    <row r="321" spans="1:34" x14ac:dyDescent="0.25">
      <c r="A321" s="115" t="s">
        <v>250</v>
      </c>
      <c r="B321" s="183">
        <v>0</v>
      </c>
      <c r="C321" s="183">
        <f t="shared" si="99"/>
        <v>0</v>
      </c>
      <c r="D321" s="183">
        <f t="shared" si="99"/>
        <v>0</v>
      </c>
      <c r="E321" s="183">
        <f t="shared" si="99"/>
        <v>0</v>
      </c>
      <c r="F321" s="183">
        <f t="shared" si="99"/>
        <v>0</v>
      </c>
      <c r="G321" s="183">
        <f t="shared" si="99"/>
        <v>0</v>
      </c>
      <c r="H321" s="183">
        <f t="shared" si="99"/>
        <v>0</v>
      </c>
      <c r="I321" s="183">
        <f t="shared" si="99"/>
        <v>0</v>
      </c>
      <c r="J321" s="183">
        <f t="shared" si="99"/>
        <v>0</v>
      </c>
      <c r="K321" s="183">
        <f t="shared" si="99"/>
        <v>0</v>
      </c>
      <c r="L321" s="183">
        <f t="shared" si="99"/>
        <v>0</v>
      </c>
      <c r="M321" s="183">
        <f t="shared" si="99"/>
        <v>0</v>
      </c>
      <c r="N321" s="183">
        <f t="shared" si="99"/>
        <v>0</v>
      </c>
      <c r="O321" s="183">
        <f t="shared" si="99"/>
        <v>0</v>
      </c>
      <c r="P321" s="183">
        <f t="shared" si="99"/>
        <v>0</v>
      </c>
      <c r="Q321" s="183">
        <f t="shared" si="99"/>
        <v>0</v>
      </c>
      <c r="R321" s="183">
        <f t="shared" si="99"/>
        <v>0</v>
      </c>
      <c r="S321" s="183">
        <f t="shared" si="100"/>
        <v>0</v>
      </c>
      <c r="T321" s="183">
        <f t="shared" si="101"/>
        <v>0</v>
      </c>
      <c r="U321" s="183">
        <f t="shared" si="102"/>
        <v>0</v>
      </c>
      <c r="V321" s="183">
        <f t="shared" si="103"/>
        <v>0</v>
      </c>
      <c r="W321" s="183">
        <f t="shared" si="104"/>
        <v>0</v>
      </c>
      <c r="X321" s="183">
        <f t="shared" si="105"/>
        <v>0</v>
      </c>
      <c r="Y321" s="183">
        <f t="shared" si="106"/>
        <v>0</v>
      </c>
      <c r="Z321" s="183">
        <f t="shared" si="107"/>
        <v>0</v>
      </c>
      <c r="AA321" s="183">
        <f t="shared" si="108"/>
        <v>0</v>
      </c>
      <c r="AB321" s="183">
        <f t="shared" si="109"/>
        <v>0</v>
      </c>
      <c r="AC321" s="183">
        <f t="shared" si="110"/>
        <v>0</v>
      </c>
      <c r="AD321" s="183">
        <f t="shared" si="111"/>
        <v>0</v>
      </c>
      <c r="AE321" s="183">
        <f t="shared" si="112"/>
        <v>0</v>
      </c>
      <c r="AF321" s="196">
        <f t="shared" si="113"/>
        <v>0</v>
      </c>
      <c r="AG321" s="195">
        <v>7.7</v>
      </c>
      <c r="AH321" s="49"/>
    </row>
    <row r="322" spans="1:34" x14ac:dyDescent="0.25">
      <c r="A322" s="115" t="s">
        <v>251</v>
      </c>
      <c r="B322" s="183">
        <v>0</v>
      </c>
      <c r="C322" s="183">
        <f t="shared" si="99"/>
        <v>0</v>
      </c>
      <c r="D322" s="183">
        <f t="shared" si="99"/>
        <v>0</v>
      </c>
      <c r="E322" s="183">
        <f t="shared" si="99"/>
        <v>0</v>
      </c>
      <c r="F322" s="183">
        <f t="shared" si="99"/>
        <v>0</v>
      </c>
      <c r="G322" s="183">
        <f t="shared" si="99"/>
        <v>0</v>
      </c>
      <c r="H322" s="183">
        <f t="shared" si="99"/>
        <v>0</v>
      </c>
      <c r="I322" s="183">
        <f t="shared" si="99"/>
        <v>0</v>
      </c>
      <c r="J322" s="183">
        <f t="shared" si="99"/>
        <v>0</v>
      </c>
      <c r="K322" s="183">
        <f t="shared" si="99"/>
        <v>0</v>
      </c>
      <c r="L322" s="183">
        <f t="shared" si="99"/>
        <v>0</v>
      </c>
      <c r="M322" s="183">
        <f t="shared" si="99"/>
        <v>0</v>
      </c>
      <c r="N322" s="183">
        <f t="shared" si="99"/>
        <v>0</v>
      </c>
      <c r="O322" s="183">
        <f t="shared" si="99"/>
        <v>0</v>
      </c>
      <c r="P322" s="183">
        <f t="shared" si="99"/>
        <v>0</v>
      </c>
      <c r="Q322" s="183">
        <f t="shared" si="99"/>
        <v>0</v>
      </c>
      <c r="R322" s="183">
        <f t="shared" si="99"/>
        <v>0</v>
      </c>
      <c r="S322" s="183">
        <f t="shared" si="100"/>
        <v>0</v>
      </c>
      <c r="T322" s="183">
        <f t="shared" si="101"/>
        <v>0</v>
      </c>
      <c r="U322" s="183">
        <f t="shared" si="102"/>
        <v>0</v>
      </c>
      <c r="V322" s="183">
        <f t="shared" si="103"/>
        <v>0</v>
      </c>
      <c r="W322" s="183">
        <f t="shared" si="104"/>
        <v>0</v>
      </c>
      <c r="X322" s="183">
        <f t="shared" si="105"/>
        <v>0</v>
      </c>
      <c r="Y322" s="183">
        <f t="shared" si="106"/>
        <v>0</v>
      </c>
      <c r="Z322" s="183">
        <f t="shared" si="107"/>
        <v>0</v>
      </c>
      <c r="AA322" s="183">
        <f t="shared" si="108"/>
        <v>0</v>
      </c>
      <c r="AB322" s="183">
        <f t="shared" si="109"/>
        <v>0</v>
      </c>
      <c r="AC322" s="183">
        <f t="shared" si="110"/>
        <v>0</v>
      </c>
      <c r="AD322" s="183">
        <f t="shared" si="111"/>
        <v>0</v>
      </c>
      <c r="AE322" s="183">
        <f t="shared" si="112"/>
        <v>0</v>
      </c>
      <c r="AF322" s="196">
        <f t="shared" si="113"/>
        <v>0</v>
      </c>
      <c r="AG322" s="195">
        <v>6.8</v>
      </c>
      <c r="AH322" s="49"/>
    </row>
    <row r="323" spans="1:34" x14ac:dyDescent="0.25">
      <c r="A323" s="115" t="s">
        <v>252</v>
      </c>
      <c r="B323" s="183">
        <v>0</v>
      </c>
      <c r="C323" s="183">
        <f t="shared" si="99"/>
        <v>0</v>
      </c>
      <c r="D323" s="183">
        <f t="shared" si="99"/>
        <v>0</v>
      </c>
      <c r="E323" s="183">
        <f t="shared" si="99"/>
        <v>0</v>
      </c>
      <c r="F323" s="183">
        <f t="shared" si="99"/>
        <v>0</v>
      </c>
      <c r="G323" s="183">
        <f t="shared" si="99"/>
        <v>0</v>
      </c>
      <c r="H323" s="183">
        <f t="shared" si="99"/>
        <v>0</v>
      </c>
      <c r="I323" s="183">
        <f t="shared" si="99"/>
        <v>0</v>
      </c>
      <c r="J323" s="183">
        <f t="shared" si="99"/>
        <v>0</v>
      </c>
      <c r="K323" s="183">
        <f t="shared" si="99"/>
        <v>0</v>
      </c>
      <c r="L323" s="183">
        <f t="shared" si="99"/>
        <v>0</v>
      </c>
      <c r="M323" s="183">
        <f t="shared" si="99"/>
        <v>0</v>
      </c>
      <c r="N323" s="183">
        <f t="shared" si="99"/>
        <v>0</v>
      </c>
      <c r="O323" s="183">
        <f t="shared" si="99"/>
        <v>0</v>
      </c>
      <c r="P323" s="183">
        <f t="shared" si="99"/>
        <v>0</v>
      </c>
      <c r="Q323" s="183">
        <f t="shared" si="99"/>
        <v>0</v>
      </c>
      <c r="R323" s="183">
        <f t="shared" si="99"/>
        <v>0</v>
      </c>
      <c r="S323" s="183">
        <f t="shared" si="100"/>
        <v>0</v>
      </c>
      <c r="T323" s="183">
        <f t="shared" si="101"/>
        <v>0</v>
      </c>
      <c r="U323" s="183">
        <f t="shared" si="102"/>
        <v>0</v>
      </c>
      <c r="V323" s="183">
        <f t="shared" si="103"/>
        <v>0</v>
      </c>
      <c r="W323" s="183">
        <f t="shared" si="104"/>
        <v>0</v>
      </c>
      <c r="X323" s="183">
        <f t="shared" si="105"/>
        <v>0</v>
      </c>
      <c r="Y323" s="183">
        <f t="shared" si="106"/>
        <v>0</v>
      </c>
      <c r="Z323" s="183">
        <f t="shared" si="107"/>
        <v>0</v>
      </c>
      <c r="AA323" s="183">
        <f t="shared" si="108"/>
        <v>0</v>
      </c>
      <c r="AB323" s="183">
        <f t="shared" si="109"/>
        <v>0</v>
      </c>
      <c r="AC323" s="183">
        <f t="shared" si="110"/>
        <v>0</v>
      </c>
      <c r="AD323" s="183">
        <f t="shared" si="111"/>
        <v>0</v>
      </c>
      <c r="AE323" s="183">
        <f t="shared" si="112"/>
        <v>0</v>
      </c>
      <c r="AF323" s="196">
        <f t="shared" si="113"/>
        <v>0</v>
      </c>
      <c r="AG323" s="195">
        <v>5</v>
      </c>
      <c r="AH323" s="49"/>
    </row>
    <row r="324" spans="1:34" x14ac:dyDescent="0.25">
      <c r="A324" s="115" t="s">
        <v>253</v>
      </c>
      <c r="B324" s="183">
        <v>0</v>
      </c>
      <c r="C324" s="183">
        <f t="shared" si="99"/>
        <v>0</v>
      </c>
      <c r="D324" s="183">
        <f t="shared" si="99"/>
        <v>0</v>
      </c>
      <c r="E324" s="183">
        <f t="shared" si="99"/>
        <v>0</v>
      </c>
      <c r="F324" s="183">
        <f t="shared" si="99"/>
        <v>0</v>
      </c>
      <c r="G324" s="183">
        <f t="shared" si="99"/>
        <v>0</v>
      </c>
      <c r="H324" s="183">
        <f t="shared" si="99"/>
        <v>0</v>
      </c>
      <c r="I324" s="183">
        <f t="shared" si="99"/>
        <v>0</v>
      </c>
      <c r="J324" s="183">
        <f t="shared" si="99"/>
        <v>0</v>
      </c>
      <c r="K324" s="183">
        <f t="shared" si="99"/>
        <v>0</v>
      </c>
      <c r="L324" s="183">
        <f t="shared" si="99"/>
        <v>0</v>
      </c>
      <c r="M324" s="183">
        <f t="shared" si="99"/>
        <v>0</v>
      </c>
      <c r="N324" s="183">
        <f t="shared" si="99"/>
        <v>0</v>
      </c>
      <c r="O324" s="183">
        <f t="shared" si="99"/>
        <v>0</v>
      </c>
      <c r="P324" s="183">
        <f t="shared" si="99"/>
        <v>0</v>
      </c>
      <c r="Q324" s="183">
        <f t="shared" si="99"/>
        <v>0</v>
      </c>
      <c r="R324" s="183">
        <f t="shared" si="99"/>
        <v>0</v>
      </c>
      <c r="S324" s="183">
        <f t="shared" si="100"/>
        <v>0</v>
      </c>
      <c r="T324" s="183">
        <f t="shared" si="101"/>
        <v>0</v>
      </c>
      <c r="U324" s="183">
        <f t="shared" si="102"/>
        <v>0</v>
      </c>
      <c r="V324" s="183">
        <f t="shared" si="103"/>
        <v>0</v>
      </c>
      <c r="W324" s="183">
        <f t="shared" si="104"/>
        <v>0</v>
      </c>
      <c r="X324" s="183">
        <f t="shared" si="105"/>
        <v>0</v>
      </c>
      <c r="Y324" s="183">
        <f t="shared" si="106"/>
        <v>0</v>
      </c>
      <c r="Z324" s="183">
        <f t="shared" si="107"/>
        <v>0</v>
      </c>
      <c r="AA324" s="183">
        <f t="shared" si="108"/>
        <v>0</v>
      </c>
      <c r="AB324" s="183">
        <f t="shared" si="109"/>
        <v>0</v>
      </c>
      <c r="AC324" s="183">
        <f t="shared" si="110"/>
        <v>0</v>
      </c>
      <c r="AD324" s="183">
        <f t="shared" si="111"/>
        <v>0</v>
      </c>
      <c r="AE324" s="183">
        <f t="shared" si="112"/>
        <v>0</v>
      </c>
      <c r="AF324" s="196">
        <f t="shared" si="113"/>
        <v>0</v>
      </c>
      <c r="AG324" s="195">
        <v>5</v>
      </c>
      <c r="AH324" s="49"/>
    </row>
    <row r="325" spans="1:34" x14ac:dyDescent="0.25">
      <c r="A325" s="115" t="s">
        <v>254</v>
      </c>
      <c r="B325" s="183">
        <v>0</v>
      </c>
      <c r="C325" s="183">
        <f t="shared" si="99"/>
        <v>0</v>
      </c>
      <c r="D325" s="183">
        <f t="shared" si="99"/>
        <v>0</v>
      </c>
      <c r="E325" s="183">
        <f t="shared" si="99"/>
        <v>0</v>
      </c>
      <c r="F325" s="183">
        <f t="shared" si="99"/>
        <v>0</v>
      </c>
      <c r="G325" s="183">
        <f t="shared" si="99"/>
        <v>0</v>
      </c>
      <c r="H325" s="183">
        <f t="shared" si="99"/>
        <v>0</v>
      </c>
      <c r="I325" s="183">
        <f t="shared" si="99"/>
        <v>0</v>
      </c>
      <c r="J325" s="183">
        <f t="shared" si="99"/>
        <v>0</v>
      </c>
      <c r="K325" s="183">
        <f t="shared" si="99"/>
        <v>0</v>
      </c>
      <c r="L325" s="183">
        <f t="shared" si="99"/>
        <v>0</v>
      </c>
      <c r="M325" s="183">
        <f t="shared" si="99"/>
        <v>0</v>
      </c>
      <c r="N325" s="183">
        <f t="shared" si="99"/>
        <v>0</v>
      </c>
      <c r="O325" s="183">
        <f t="shared" si="99"/>
        <v>0</v>
      </c>
      <c r="P325" s="183">
        <f t="shared" si="99"/>
        <v>0</v>
      </c>
      <c r="Q325" s="183">
        <f t="shared" si="99"/>
        <v>0</v>
      </c>
      <c r="R325" s="183">
        <f t="shared" si="99"/>
        <v>0</v>
      </c>
      <c r="S325" s="183">
        <f t="shared" si="100"/>
        <v>0</v>
      </c>
      <c r="T325" s="183">
        <f t="shared" si="101"/>
        <v>0</v>
      </c>
      <c r="U325" s="183">
        <f t="shared" si="102"/>
        <v>0</v>
      </c>
      <c r="V325" s="183">
        <f t="shared" si="103"/>
        <v>0</v>
      </c>
      <c r="W325" s="183">
        <f t="shared" si="104"/>
        <v>0</v>
      </c>
      <c r="X325" s="183">
        <f t="shared" si="105"/>
        <v>0</v>
      </c>
      <c r="Y325" s="183">
        <f t="shared" si="106"/>
        <v>0</v>
      </c>
      <c r="Z325" s="183">
        <f t="shared" si="107"/>
        <v>0</v>
      </c>
      <c r="AA325" s="183">
        <f t="shared" si="108"/>
        <v>0</v>
      </c>
      <c r="AB325" s="183">
        <f t="shared" si="109"/>
        <v>0</v>
      </c>
      <c r="AC325" s="183">
        <f t="shared" si="110"/>
        <v>0</v>
      </c>
      <c r="AD325" s="183">
        <f t="shared" si="111"/>
        <v>0</v>
      </c>
      <c r="AE325" s="183">
        <f t="shared" si="112"/>
        <v>0</v>
      </c>
      <c r="AF325" s="196">
        <f t="shared" si="113"/>
        <v>0</v>
      </c>
      <c r="AG325" s="195">
        <v>5</v>
      </c>
      <c r="AH325" s="49"/>
    </row>
    <row r="326" spans="1:34" x14ac:dyDescent="0.25">
      <c r="A326" s="115" t="s">
        <v>255</v>
      </c>
      <c r="B326" s="183">
        <v>0</v>
      </c>
      <c r="C326" s="183">
        <f t="shared" si="99"/>
        <v>0</v>
      </c>
      <c r="D326" s="183">
        <f t="shared" si="99"/>
        <v>0</v>
      </c>
      <c r="E326" s="183">
        <f t="shared" si="99"/>
        <v>0</v>
      </c>
      <c r="F326" s="183">
        <f t="shared" si="99"/>
        <v>0</v>
      </c>
      <c r="G326" s="183">
        <f t="shared" si="99"/>
        <v>0</v>
      </c>
      <c r="H326" s="183">
        <f t="shared" si="99"/>
        <v>0</v>
      </c>
      <c r="I326" s="183">
        <f t="shared" si="99"/>
        <v>0</v>
      </c>
      <c r="J326" s="183">
        <f t="shared" si="99"/>
        <v>0</v>
      </c>
      <c r="K326" s="183">
        <f t="shared" si="99"/>
        <v>0</v>
      </c>
      <c r="L326" s="183">
        <f t="shared" si="99"/>
        <v>0</v>
      </c>
      <c r="M326" s="183">
        <f t="shared" si="99"/>
        <v>0</v>
      </c>
      <c r="N326" s="183">
        <f t="shared" si="99"/>
        <v>0</v>
      </c>
      <c r="O326" s="183">
        <f t="shared" si="99"/>
        <v>0</v>
      </c>
      <c r="P326" s="183">
        <f t="shared" si="99"/>
        <v>0</v>
      </c>
      <c r="Q326" s="183">
        <f t="shared" si="99"/>
        <v>0</v>
      </c>
      <c r="R326" s="183">
        <f t="shared" si="99"/>
        <v>0</v>
      </c>
      <c r="S326" s="183">
        <f t="shared" si="100"/>
        <v>0</v>
      </c>
      <c r="T326" s="183">
        <f t="shared" si="101"/>
        <v>0</v>
      </c>
      <c r="U326" s="183">
        <f t="shared" si="102"/>
        <v>0</v>
      </c>
      <c r="V326" s="183">
        <f t="shared" si="103"/>
        <v>0</v>
      </c>
      <c r="W326" s="183">
        <f t="shared" si="104"/>
        <v>0</v>
      </c>
      <c r="X326" s="183">
        <f t="shared" si="105"/>
        <v>0</v>
      </c>
      <c r="Y326" s="183">
        <f t="shared" si="106"/>
        <v>0</v>
      </c>
      <c r="Z326" s="183">
        <f t="shared" si="107"/>
        <v>0</v>
      </c>
      <c r="AA326" s="183">
        <f t="shared" si="108"/>
        <v>0</v>
      </c>
      <c r="AB326" s="183">
        <f t="shared" si="109"/>
        <v>0</v>
      </c>
      <c r="AC326" s="183">
        <f t="shared" si="110"/>
        <v>0</v>
      </c>
      <c r="AD326" s="183">
        <f t="shared" si="111"/>
        <v>0</v>
      </c>
      <c r="AE326" s="183">
        <f t="shared" si="112"/>
        <v>0</v>
      </c>
      <c r="AF326" s="196">
        <f t="shared" si="113"/>
        <v>0</v>
      </c>
      <c r="AG326" s="195">
        <v>4</v>
      </c>
      <c r="AH326" s="49"/>
    </row>
    <row r="327" spans="1:34" x14ac:dyDescent="0.25">
      <c r="A327" s="115" t="s">
        <v>256</v>
      </c>
      <c r="B327" s="183">
        <v>0</v>
      </c>
      <c r="C327" s="183">
        <f t="shared" si="99"/>
        <v>0</v>
      </c>
      <c r="D327" s="183">
        <f t="shared" si="99"/>
        <v>0</v>
      </c>
      <c r="E327" s="183">
        <f t="shared" si="99"/>
        <v>0</v>
      </c>
      <c r="F327" s="183">
        <f t="shared" si="99"/>
        <v>0</v>
      </c>
      <c r="G327" s="183">
        <f t="shared" si="99"/>
        <v>0</v>
      </c>
      <c r="H327" s="183">
        <f t="shared" si="99"/>
        <v>0</v>
      </c>
      <c r="I327" s="183">
        <f t="shared" si="99"/>
        <v>0</v>
      </c>
      <c r="J327" s="183">
        <f t="shared" si="99"/>
        <v>0</v>
      </c>
      <c r="K327" s="183">
        <f t="shared" si="99"/>
        <v>0</v>
      </c>
      <c r="L327" s="183">
        <f t="shared" si="99"/>
        <v>0</v>
      </c>
      <c r="M327" s="183">
        <f t="shared" si="99"/>
        <v>0</v>
      </c>
      <c r="N327" s="183">
        <f t="shared" si="99"/>
        <v>0</v>
      </c>
      <c r="O327" s="183">
        <f t="shared" si="99"/>
        <v>0</v>
      </c>
      <c r="P327" s="183">
        <f t="shared" si="99"/>
        <v>0</v>
      </c>
      <c r="Q327" s="183">
        <f t="shared" si="99"/>
        <v>0</v>
      </c>
      <c r="R327" s="183">
        <f t="shared" si="99"/>
        <v>0</v>
      </c>
      <c r="S327" s="183">
        <f t="shared" si="100"/>
        <v>0</v>
      </c>
      <c r="T327" s="183">
        <f t="shared" si="101"/>
        <v>0</v>
      </c>
      <c r="U327" s="183">
        <f t="shared" si="102"/>
        <v>0</v>
      </c>
      <c r="V327" s="183">
        <f t="shared" si="103"/>
        <v>0</v>
      </c>
      <c r="W327" s="183">
        <f t="shared" si="104"/>
        <v>0</v>
      </c>
      <c r="X327" s="183">
        <f t="shared" si="105"/>
        <v>0</v>
      </c>
      <c r="Y327" s="183">
        <f t="shared" si="106"/>
        <v>0</v>
      </c>
      <c r="Z327" s="183">
        <f t="shared" si="107"/>
        <v>0</v>
      </c>
      <c r="AA327" s="183">
        <f t="shared" si="108"/>
        <v>0</v>
      </c>
      <c r="AB327" s="183">
        <f t="shared" si="109"/>
        <v>0</v>
      </c>
      <c r="AC327" s="183">
        <f t="shared" si="110"/>
        <v>0</v>
      </c>
      <c r="AD327" s="183">
        <f t="shared" si="111"/>
        <v>0</v>
      </c>
      <c r="AE327" s="183">
        <f t="shared" si="112"/>
        <v>0</v>
      </c>
      <c r="AF327" s="196">
        <f t="shared" si="113"/>
        <v>0</v>
      </c>
      <c r="AG327" s="195">
        <v>4</v>
      </c>
      <c r="AH327" s="49"/>
    </row>
    <row r="328" spans="1:34" x14ac:dyDescent="0.25">
      <c r="A328" s="115" t="s">
        <v>257</v>
      </c>
      <c r="B328" s="183">
        <v>0</v>
      </c>
      <c r="C328" s="183">
        <f t="shared" si="99"/>
        <v>0</v>
      </c>
      <c r="D328" s="183">
        <f t="shared" si="99"/>
        <v>0</v>
      </c>
      <c r="E328" s="183">
        <f t="shared" si="99"/>
        <v>0</v>
      </c>
      <c r="F328" s="183">
        <f t="shared" si="99"/>
        <v>0</v>
      </c>
      <c r="G328" s="183">
        <f t="shared" si="99"/>
        <v>0</v>
      </c>
      <c r="H328" s="183">
        <f t="shared" si="99"/>
        <v>0</v>
      </c>
      <c r="I328" s="183">
        <f t="shared" si="99"/>
        <v>0</v>
      </c>
      <c r="J328" s="183">
        <f t="shared" si="99"/>
        <v>0</v>
      </c>
      <c r="K328" s="183">
        <f t="shared" si="99"/>
        <v>0</v>
      </c>
      <c r="L328" s="183">
        <f t="shared" si="99"/>
        <v>0</v>
      </c>
      <c r="M328" s="183">
        <f t="shared" si="99"/>
        <v>0</v>
      </c>
      <c r="N328" s="183">
        <f t="shared" si="99"/>
        <v>0</v>
      </c>
      <c r="O328" s="183">
        <f t="shared" si="99"/>
        <v>0</v>
      </c>
      <c r="P328" s="183">
        <f t="shared" si="99"/>
        <v>0</v>
      </c>
      <c r="Q328" s="183">
        <f t="shared" si="99"/>
        <v>0</v>
      </c>
      <c r="R328" s="183">
        <f t="shared" ref="R328" si="114">Q328</f>
        <v>0</v>
      </c>
      <c r="S328" s="183">
        <f t="shared" si="100"/>
        <v>0</v>
      </c>
      <c r="T328" s="183">
        <f t="shared" si="101"/>
        <v>0</v>
      </c>
      <c r="U328" s="183">
        <f t="shared" si="102"/>
        <v>0</v>
      </c>
      <c r="V328" s="183">
        <f t="shared" si="103"/>
        <v>0</v>
      </c>
      <c r="W328" s="183">
        <f t="shared" si="104"/>
        <v>0</v>
      </c>
      <c r="X328" s="183">
        <f t="shared" si="105"/>
        <v>0</v>
      </c>
      <c r="Y328" s="183">
        <f t="shared" si="106"/>
        <v>0</v>
      </c>
      <c r="Z328" s="183">
        <f t="shared" si="107"/>
        <v>0</v>
      </c>
      <c r="AA328" s="183">
        <f t="shared" si="108"/>
        <v>0</v>
      </c>
      <c r="AB328" s="183">
        <f t="shared" si="109"/>
        <v>0</v>
      </c>
      <c r="AC328" s="183">
        <f t="shared" si="110"/>
        <v>0</v>
      </c>
      <c r="AD328" s="183">
        <f t="shared" si="111"/>
        <v>0</v>
      </c>
      <c r="AE328" s="183">
        <f t="shared" si="112"/>
        <v>0</v>
      </c>
      <c r="AF328" s="196">
        <f t="shared" si="113"/>
        <v>0</v>
      </c>
      <c r="AG328" s="195">
        <v>3</v>
      </c>
      <c r="AH328" s="49"/>
    </row>
    <row r="329" spans="1:34" x14ac:dyDescent="0.25">
      <c r="A329" s="115" t="s">
        <v>258</v>
      </c>
      <c r="B329" s="183">
        <v>0</v>
      </c>
      <c r="C329" s="183">
        <f t="shared" ref="C329:R334" si="115">B329</f>
        <v>0</v>
      </c>
      <c r="D329" s="183">
        <f t="shared" si="115"/>
        <v>0</v>
      </c>
      <c r="E329" s="183">
        <f t="shared" si="115"/>
        <v>0</v>
      </c>
      <c r="F329" s="183">
        <f t="shared" si="115"/>
        <v>0</v>
      </c>
      <c r="G329" s="183">
        <f t="shared" si="115"/>
        <v>0</v>
      </c>
      <c r="H329" s="183">
        <f t="shared" si="115"/>
        <v>0</v>
      </c>
      <c r="I329" s="183">
        <f t="shared" si="115"/>
        <v>0</v>
      </c>
      <c r="J329" s="183">
        <f t="shared" si="115"/>
        <v>0</v>
      </c>
      <c r="K329" s="183">
        <f t="shared" si="115"/>
        <v>0</v>
      </c>
      <c r="L329" s="183">
        <f t="shared" si="115"/>
        <v>0</v>
      </c>
      <c r="M329" s="183">
        <f t="shared" si="115"/>
        <v>0</v>
      </c>
      <c r="N329" s="183">
        <f t="shared" si="115"/>
        <v>0</v>
      </c>
      <c r="O329" s="183">
        <f t="shared" si="115"/>
        <v>0</v>
      </c>
      <c r="P329" s="183">
        <f t="shared" si="115"/>
        <v>0</v>
      </c>
      <c r="Q329" s="183">
        <f t="shared" si="115"/>
        <v>0</v>
      </c>
      <c r="R329" s="183">
        <f t="shared" si="115"/>
        <v>0</v>
      </c>
      <c r="S329" s="183">
        <f t="shared" si="100"/>
        <v>0</v>
      </c>
      <c r="T329" s="183">
        <f t="shared" si="101"/>
        <v>0</v>
      </c>
      <c r="U329" s="183">
        <f t="shared" si="102"/>
        <v>0</v>
      </c>
      <c r="V329" s="183">
        <f t="shared" si="103"/>
        <v>0</v>
      </c>
      <c r="W329" s="183">
        <f t="shared" si="104"/>
        <v>0</v>
      </c>
      <c r="X329" s="183">
        <f t="shared" si="105"/>
        <v>0</v>
      </c>
      <c r="Y329" s="183">
        <f t="shared" si="106"/>
        <v>0</v>
      </c>
      <c r="Z329" s="183">
        <f t="shared" si="107"/>
        <v>0</v>
      </c>
      <c r="AA329" s="183">
        <f t="shared" si="108"/>
        <v>0</v>
      </c>
      <c r="AB329" s="183">
        <f t="shared" si="109"/>
        <v>0</v>
      </c>
      <c r="AC329" s="183">
        <f t="shared" si="110"/>
        <v>0</v>
      </c>
      <c r="AD329" s="183">
        <f t="shared" si="111"/>
        <v>0</v>
      </c>
      <c r="AE329" s="183">
        <f t="shared" si="112"/>
        <v>0</v>
      </c>
      <c r="AF329" s="196">
        <f t="shared" si="113"/>
        <v>0</v>
      </c>
      <c r="AG329" s="207">
        <v>2.2999999999999998</v>
      </c>
      <c r="AH329" s="49"/>
    </row>
    <row r="330" spans="1:34" x14ac:dyDescent="0.25">
      <c r="A330" s="69" t="s">
        <v>259</v>
      </c>
      <c r="B330" s="183">
        <v>0</v>
      </c>
      <c r="C330" s="183">
        <f t="shared" si="115"/>
        <v>0</v>
      </c>
      <c r="D330" s="183">
        <f t="shared" si="115"/>
        <v>0</v>
      </c>
      <c r="E330" s="183">
        <f t="shared" si="115"/>
        <v>0</v>
      </c>
      <c r="F330" s="183">
        <f t="shared" si="115"/>
        <v>0</v>
      </c>
      <c r="G330" s="183">
        <f t="shared" si="115"/>
        <v>0</v>
      </c>
      <c r="H330" s="183">
        <f t="shared" si="115"/>
        <v>0</v>
      </c>
      <c r="I330" s="183">
        <f t="shared" si="115"/>
        <v>0</v>
      </c>
      <c r="J330" s="183">
        <f t="shared" si="115"/>
        <v>0</v>
      </c>
      <c r="K330" s="183">
        <f t="shared" si="115"/>
        <v>0</v>
      </c>
      <c r="L330" s="183">
        <f t="shared" si="115"/>
        <v>0</v>
      </c>
      <c r="M330" s="183">
        <f t="shared" si="115"/>
        <v>0</v>
      </c>
      <c r="N330" s="183">
        <f t="shared" si="115"/>
        <v>0</v>
      </c>
      <c r="O330" s="183">
        <f t="shared" si="115"/>
        <v>0</v>
      </c>
      <c r="P330" s="183">
        <f t="shared" si="115"/>
        <v>0</v>
      </c>
      <c r="Q330" s="183">
        <f t="shared" si="115"/>
        <v>0</v>
      </c>
      <c r="R330" s="183">
        <f t="shared" si="115"/>
        <v>0</v>
      </c>
      <c r="S330" s="183">
        <f t="shared" si="100"/>
        <v>0</v>
      </c>
      <c r="T330" s="183">
        <f t="shared" si="101"/>
        <v>0</v>
      </c>
      <c r="U330" s="183">
        <f t="shared" si="102"/>
        <v>0</v>
      </c>
      <c r="V330" s="183">
        <f t="shared" si="103"/>
        <v>0</v>
      </c>
      <c r="W330" s="183">
        <f t="shared" si="104"/>
        <v>0</v>
      </c>
      <c r="X330" s="183">
        <f t="shared" si="105"/>
        <v>0</v>
      </c>
      <c r="Y330" s="183">
        <f t="shared" si="106"/>
        <v>0</v>
      </c>
      <c r="Z330" s="183">
        <f t="shared" si="107"/>
        <v>0</v>
      </c>
      <c r="AA330" s="183">
        <f t="shared" si="108"/>
        <v>0</v>
      </c>
      <c r="AB330" s="183">
        <f t="shared" si="109"/>
        <v>0</v>
      </c>
      <c r="AC330" s="183">
        <f t="shared" si="110"/>
        <v>0</v>
      </c>
      <c r="AD330" s="183">
        <f t="shared" si="111"/>
        <v>0</v>
      </c>
      <c r="AE330" s="183">
        <f t="shared" si="112"/>
        <v>0</v>
      </c>
      <c r="AF330" s="196">
        <f t="shared" si="113"/>
        <v>0</v>
      </c>
      <c r="AG330" s="208">
        <v>2</v>
      </c>
      <c r="AH330" s="49"/>
    </row>
    <row r="331" spans="1:34" x14ac:dyDescent="0.25">
      <c r="A331" s="69" t="s">
        <v>260</v>
      </c>
      <c r="B331" s="183">
        <v>0</v>
      </c>
      <c r="C331" s="183">
        <f t="shared" si="115"/>
        <v>0</v>
      </c>
      <c r="D331" s="183">
        <f t="shared" si="115"/>
        <v>0</v>
      </c>
      <c r="E331" s="183">
        <f t="shared" si="115"/>
        <v>0</v>
      </c>
      <c r="F331" s="183">
        <f t="shared" si="115"/>
        <v>0</v>
      </c>
      <c r="G331" s="183">
        <f t="shared" si="115"/>
        <v>0</v>
      </c>
      <c r="H331" s="183">
        <f t="shared" si="115"/>
        <v>0</v>
      </c>
      <c r="I331" s="183">
        <f t="shared" si="115"/>
        <v>0</v>
      </c>
      <c r="J331" s="183">
        <f t="shared" si="115"/>
        <v>0</v>
      </c>
      <c r="K331" s="183">
        <f t="shared" si="115"/>
        <v>0</v>
      </c>
      <c r="L331" s="183">
        <f t="shared" si="115"/>
        <v>0</v>
      </c>
      <c r="M331" s="183">
        <f t="shared" si="115"/>
        <v>0</v>
      </c>
      <c r="N331" s="183">
        <f t="shared" si="115"/>
        <v>0</v>
      </c>
      <c r="O331" s="183">
        <f t="shared" si="115"/>
        <v>0</v>
      </c>
      <c r="P331" s="183">
        <f t="shared" si="115"/>
        <v>0</v>
      </c>
      <c r="Q331" s="183">
        <f t="shared" si="115"/>
        <v>0</v>
      </c>
      <c r="R331" s="183">
        <f t="shared" si="115"/>
        <v>0</v>
      </c>
      <c r="S331" s="183">
        <f t="shared" si="100"/>
        <v>0</v>
      </c>
      <c r="T331" s="183">
        <f t="shared" si="101"/>
        <v>0</v>
      </c>
      <c r="U331" s="183">
        <f t="shared" si="102"/>
        <v>0</v>
      </c>
      <c r="V331" s="183">
        <f t="shared" si="103"/>
        <v>0</v>
      </c>
      <c r="W331" s="183">
        <f t="shared" si="104"/>
        <v>0</v>
      </c>
      <c r="X331" s="183">
        <f t="shared" si="105"/>
        <v>0</v>
      </c>
      <c r="Y331" s="183">
        <f t="shared" si="106"/>
        <v>0</v>
      </c>
      <c r="Z331" s="183">
        <f t="shared" si="107"/>
        <v>0</v>
      </c>
      <c r="AA331" s="183">
        <f t="shared" si="108"/>
        <v>0</v>
      </c>
      <c r="AB331" s="183">
        <f t="shared" si="109"/>
        <v>0</v>
      </c>
      <c r="AC331" s="183">
        <f t="shared" si="110"/>
        <v>0</v>
      </c>
      <c r="AD331" s="183">
        <f t="shared" si="111"/>
        <v>0</v>
      </c>
      <c r="AE331" s="183">
        <f t="shared" si="112"/>
        <v>0</v>
      </c>
      <c r="AF331" s="196">
        <f t="shared" si="113"/>
        <v>0</v>
      </c>
      <c r="AG331" s="208">
        <v>1</v>
      </c>
      <c r="AH331" s="49"/>
    </row>
    <row r="332" spans="1:34" x14ac:dyDescent="0.25">
      <c r="A332" s="69" t="s">
        <v>261</v>
      </c>
      <c r="B332" s="183">
        <v>0</v>
      </c>
      <c r="C332" s="183">
        <f t="shared" si="115"/>
        <v>0</v>
      </c>
      <c r="D332" s="183">
        <f t="shared" si="115"/>
        <v>0</v>
      </c>
      <c r="E332" s="183">
        <f t="shared" si="115"/>
        <v>0</v>
      </c>
      <c r="F332" s="183">
        <f t="shared" si="115"/>
        <v>0</v>
      </c>
      <c r="G332" s="183">
        <f t="shared" si="115"/>
        <v>0</v>
      </c>
      <c r="H332" s="183">
        <f t="shared" si="115"/>
        <v>0</v>
      </c>
      <c r="I332" s="183">
        <f t="shared" si="115"/>
        <v>0</v>
      </c>
      <c r="J332" s="183">
        <f t="shared" si="115"/>
        <v>0</v>
      </c>
      <c r="K332" s="183">
        <f t="shared" si="115"/>
        <v>0</v>
      </c>
      <c r="L332" s="183">
        <f t="shared" si="115"/>
        <v>0</v>
      </c>
      <c r="M332" s="183">
        <f t="shared" si="115"/>
        <v>0</v>
      </c>
      <c r="N332" s="183">
        <f t="shared" si="115"/>
        <v>0</v>
      </c>
      <c r="O332" s="183">
        <f t="shared" si="115"/>
        <v>0</v>
      </c>
      <c r="P332" s="183">
        <f t="shared" si="115"/>
        <v>0</v>
      </c>
      <c r="Q332" s="183">
        <f t="shared" si="115"/>
        <v>0</v>
      </c>
      <c r="R332" s="183">
        <f t="shared" si="115"/>
        <v>0</v>
      </c>
      <c r="S332" s="183">
        <f t="shared" si="100"/>
        <v>0</v>
      </c>
      <c r="T332" s="183">
        <f t="shared" si="101"/>
        <v>0</v>
      </c>
      <c r="U332" s="183">
        <f t="shared" si="102"/>
        <v>0</v>
      </c>
      <c r="V332" s="183">
        <f t="shared" si="103"/>
        <v>0</v>
      </c>
      <c r="W332" s="183">
        <f t="shared" si="104"/>
        <v>0</v>
      </c>
      <c r="X332" s="183">
        <f t="shared" si="105"/>
        <v>0</v>
      </c>
      <c r="Y332" s="183">
        <f t="shared" si="106"/>
        <v>0</v>
      </c>
      <c r="Z332" s="183">
        <f t="shared" si="107"/>
        <v>0</v>
      </c>
      <c r="AA332" s="183">
        <f t="shared" si="108"/>
        <v>0</v>
      </c>
      <c r="AB332" s="183">
        <f t="shared" si="109"/>
        <v>0</v>
      </c>
      <c r="AC332" s="183">
        <f t="shared" si="110"/>
        <v>0</v>
      </c>
      <c r="AD332" s="183">
        <f t="shared" si="111"/>
        <v>0</v>
      </c>
      <c r="AE332" s="183">
        <f t="shared" si="112"/>
        <v>0</v>
      </c>
      <c r="AF332" s="196">
        <f t="shared" si="113"/>
        <v>0</v>
      </c>
      <c r="AG332" s="208">
        <v>1</v>
      </c>
      <c r="AH332" s="49"/>
    </row>
    <row r="333" spans="1:34" x14ac:dyDescent="0.25">
      <c r="A333" s="69" t="s">
        <v>262</v>
      </c>
      <c r="B333" s="183">
        <v>0</v>
      </c>
      <c r="C333" s="183">
        <f t="shared" si="115"/>
        <v>0</v>
      </c>
      <c r="D333" s="183">
        <f t="shared" si="115"/>
        <v>0</v>
      </c>
      <c r="E333" s="183">
        <f t="shared" si="115"/>
        <v>0</v>
      </c>
      <c r="F333" s="183">
        <f t="shared" si="115"/>
        <v>0</v>
      </c>
      <c r="G333" s="183">
        <f t="shared" si="115"/>
        <v>0</v>
      </c>
      <c r="H333" s="183">
        <f t="shared" si="115"/>
        <v>0</v>
      </c>
      <c r="I333" s="183">
        <f t="shared" si="115"/>
        <v>0</v>
      </c>
      <c r="J333" s="183">
        <f t="shared" si="115"/>
        <v>0</v>
      </c>
      <c r="K333" s="183">
        <f t="shared" si="115"/>
        <v>0</v>
      </c>
      <c r="L333" s="183">
        <f t="shared" si="115"/>
        <v>0</v>
      </c>
      <c r="M333" s="183">
        <f t="shared" si="115"/>
        <v>0</v>
      </c>
      <c r="N333" s="183">
        <f t="shared" si="115"/>
        <v>0</v>
      </c>
      <c r="O333" s="183">
        <f t="shared" si="115"/>
        <v>0</v>
      </c>
      <c r="P333" s="183">
        <f t="shared" si="115"/>
        <v>0</v>
      </c>
      <c r="Q333" s="183">
        <f t="shared" si="115"/>
        <v>0</v>
      </c>
      <c r="R333" s="183">
        <f t="shared" si="115"/>
        <v>0</v>
      </c>
      <c r="S333" s="183">
        <f t="shared" si="100"/>
        <v>0</v>
      </c>
      <c r="T333" s="183">
        <f t="shared" si="101"/>
        <v>0</v>
      </c>
      <c r="U333" s="183">
        <f t="shared" si="102"/>
        <v>0</v>
      </c>
      <c r="V333" s="183">
        <f t="shared" si="103"/>
        <v>0</v>
      </c>
      <c r="W333" s="183">
        <f t="shared" si="104"/>
        <v>0</v>
      </c>
      <c r="X333" s="183">
        <f t="shared" si="105"/>
        <v>0</v>
      </c>
      <c r="Y333" s="183">
        <f t="shared" si="106"/>
        <v>0</v>
      </c>
      <c r="Z333" s="183">
        <f t="shared" si="107"/>
        <v>0</v>
      </c>
      <c r="AA333" s="183">
        <f t="shared" si="108"/>
        <v>0</v>
      </c>
      <c r="AB333" s="183">
        <f t="shared" si="109"/>
        <v>0</v>
      </c>
      <c r="AC333" s="183">
        <f t="shared" si="110"/>
        <v>0</v>
      </c>
      <c r="AD333" s="183">
        <f t="shared" si="111"/>
        <v>0</v>
      </c>
      <c r="AE333" s="183">
        <f t="shared" si="112"/>
        <v>0</v>
      </c>
      <c r="AF333" s="196">
        <f t="shared" si="113"/>
        <v>0</v>
      </c>
      <c r="AG333" s="208">
        <v>0.96</v>
      </c>
      <c r="AH333" s="49"/>
    </row>
    <row r="334" spans="1:34" ht="15.75" thickBot="1" x14ac:dyDescent="0.3">
      <c r="A334" s="69" t="s">
        <v>263</v>
      </c>
      <c r="B334" s="186">
        <v>0</v>
      </c>
      <c r="C334" s="186">
        <f t="shared" si="115"/>
        <v>0</v>
      </c>
      <c r="D334" s="186">
        <f t="shared" si="115"/>
        <v>0</v>
      </c>
      <c r="E334" s="186">
        <f t="shared" si="115"/>
        <v>0</v>
      </c>
      <c r="F334" s="186">
        <f t="shared" si="115"/>
        <v>0</v>
      </c>
      <c r="G334" s="186">
        <f t="shared" si="115"/>
        <v>0</v>
      </c>
      <c r="H334" s="186">
        <f t="shared" si="115"/>
        <v>0</v>
      </c>
      <c r="I334" s="186">
        <f t="shared" si="115"/>
        <v>0</v>
      </c>
      <c r="J334" s="186">
        <f t="shared" si="115"/>
        <v>0</v>
      </c>
      <c r="K334" s="186">
        <f t="shared" si="115"/>
        <v>0</v>
      </c>
      <c r="L334" s="186">
        <f t="shared" si="115"/>
        <v>0</v>
      </c>
      <c r="M334" s="186">
        <f t="shared" si="115"/>
        <v>0</v>
      </c>
      <c r="N334" s="186">
        <f t="shared" si="115"/>
        <v>0</v>
      </c>
      <c r="O334" s="186">
        <f t="shared" si="115"/>
        <v>0</v>
      </c>
      <c r="P334" s="186">
        <f t="shared" si="115"/>
        <v>0</v>
      </c>
      <c r="Q334" s="186">
        <f t="shared" si="115"/>
        <v>0</v>
      </c>
      <c r="R334" s="186">
        <f t="shared" si="115"/>
        <v>0</v>
      </c>
      <c r="S334" s="186">
        <f t="shared" si="100"/>
        <v>0</v>
      </c>
      <c r="T334" s="186">
        <f t="shared" si="101"/>
        <v>0</v>
      </c>
      <c r="U334" s="186">
        <f t="shared" si="102"/>
        <v>0</v>
      </c>
      <c r="V334" s="186">
        <f t="shared" si="103"/>
        <v>0</v>
      </c>
      <c r="W334" s="186">
        <f t="shared" si="104"/>
        <v>0</v>
      </c>
      <c r="X334" s="186">
        <f t="shared" si="105"/>
        <v>0</v>
      </c>
      <c r="Y334" s="186">
        <f t="shared" si="106"/>
        <v>0</v>
      </c>
      <c r="Z334" s="186">
        <f t="shared" si="107"/>
        <v>0</v>
      </c>
      <c r="AA334" s="186">
        <f t="shared" si="108"/>
        <v>0</v>
      </c>
      <c r="AB334" s="186">
        <f t="shared" si="109"/>
        <v>0</v>
      </c>
      <c r="AC334" s="186">
        <f t="shared" si="110"/>
        <v>0</v>
      </c>
      <c r="AD334" s="186">
        <f t="shared" si="111"/>
        <v>0</v>
      </c>
      <c r="AE334" s="186">
        <f t="shared" si="112"/>
        <v>0</v>
      </c>
      <c r="AF334" s="219">
        <f t="shared" si="113"/>
        <v>0</v>
      </c>
      <c r="AG334" s="208">
        <v>0.6804</v>
      </c>
      <c r="AH334" s="49"/>
    </row>
    <row r="335" spans="1:34" ht="15.75" thickBot="1" x14ac:dyDescent="0.3">
      <c r="A335" s="211" t="s">
        <v>364</v>
      </c>
      <c r="B335" s="220">
        <f t="shared" ref="B335:AF335" si="116">SUM(B204:B334)</f>
        <v>0</v>
      </c>
      <c r="C335" s="189">
        <f t="shared" si="116"/>
        <v>0</v>
      </c>
      <c r="D335" s="189">
        <f t="shared" si="116"/>
        <v>0</v>
      </c>
      <c r="E335" s="189">
        <f t="shared" si="116"/>
        <v>0</v>
      </c>
      <c r="F335" s="189">
        <f t="shared" si="116"/>
        <v>0</v>
      </c>
      <c r="G335" s="189">
        <f t="shared" si="116"/>
        <v>0</v>
      </c>
      <c r="H335" s="189">
        <f t="shared" si="116"/>
        <v>0</v>
      </c>
      <c r="I335" s="189">
        <f t="shared" si="116"/>
        <v>0</v>
      </c>
      <c r="J335" s="189">
        <f t="shared" si="116"/>
        <v>0</v>
      </c>
      <c r="K335" s="189">
        <f t="shared" si="116"/>
        <v>0</v>
      </c>
      <c r="L335" s="189">
        <f t="shared" si="116"/>
        <v>0</v>
      </c>
      <c r="M335" s="189">
        <f t="shared" si="116"/>
        <v>0</v>
      </c>
      <c r="N335" s="189">
        <f t="shared" si="116"/>
        <v>0</v>
      </c>
      <c r="O335" s="189">
        <f t="shared" si="116"/>
        <v>0</v>
      </c>
      <c r="P335" s="189">
        <f t="shared" si="116"/>
        <v>0</v>
      </c>
      <c r="Q335" s="189">
        <f t="shared" si="116"/>
        <v>0</v>
      </c>
      <c r="R335" s="189">
        <f t="shared" si="116"/>
        <v>0</v>
      </c>
      <c r="S335" s="189">
        <f t="shared" si="116"/>
        <v>0</v>
      </c>
      <c r="T335" s="189">
        <f t="shared" si="116"/>
        <v>0</v>
      </c>
      <c r="U335" s="189">
        <f t="shared" si="116"/>
        <v>0</v>
      </c>
      <c r="V335" s="189">
        <f t="shared" si="116"/>
        <v>0</v>
      </c>
      <c r="W335" s="189">
        <f t="shared" si="116"/>
        <v>0</v>
      </c>
      <c r="X335" s="189">
        <f t="shared" si="116"/>
        <v>0</v>
      </c>
      <c r="Y335" s="189">
        <f t="shared" si="116"/>
        <v>0</v>
      </c>
      <c r="Z335" s="189">
        <f t="shared" si="116"/>
        <v>0</v>
      </c>
      <c r="AA335" s="189">
        <f t="shared" si="116"/>
        <v>0</v>
      </c>
      <c r="AB335" s="189">
        <f t="shared" si="116"/>
        <v>0</v>
      </c>
      <c r="AC335" s="189">
        <f t="shared" si="116"/>
        <v>0</v>
      </c>
      <c r="AD335" s="189">
        <f t="shared" si="116"/>
        <v>0</v>
      </c>
      <c r="AE335" s="189">
        <f t="shared" si="116"/>
        <v>0</v>
      </c>
      <c r="AF335" s="221">
        <f t="shared" si="116"/>
        <v>0</v>
      </c>
      <c r="AG335" s="214">
        <f>SUM(AG313:AG334)</f>
        <v>129.94040000000001</v>
      </c>
      <c r="AH335" s="49"/>
    </row>
    <row r="336" spans="1:34" ht="15.75" thickBot="1" x14ac:dyDescent="0.3">
      <c r="A336" s="191" t="s">
        <v>363</v>
      </c>
      <c r="B336" s="49"/>
      <c r="C336" s="49"/>
      <c r="D336" s="49"/>
      <c r="E336" s="49"/>
      <c r="F336" s="49" t="s">
        <v>151</v>
      </c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192"/>
      <c r="AH336" s="49"/>
    </row>
    <row r="337" spans="1:34" ht="12.75" customHeight="1" x14ac:dyDescent="0.25">
      <c r="A337" s="193" t="s">
        <v>361</v>
      </c>
      <c r="B337" s="181">
        <v>0</v>
      </c>
      <c r="C337" s="181">
        <f t="shared" ref="C337:R338" si="117">B337</f>
        <v>0</v>
      </c>
      <c r="D337" s="181">
        <f t="shared" si="117"/>
        <v>0</v>
      </c>
      <c r="E337" s="181">
        <f t="shared" si="117"/>
        <v>0</v>
      </c>
      <c r="F337" s="181">
        <f t="shared" si="117"/>
        <v>0</v>
      </c>
      <c r="G337" s="181">
        <f t="shared" si="117"/>
        <v>0</v>
      </c>
      <c r="H337" s="181">
        <f t="shared" si="117"/>
        <v>0</v>
      </c>
      <c r="I337" s="181">
        <f t="shared" si="117"/>
        <v>0</v>
      </c>
      <c r="J337" s="181">
        <f t="shared" si="117"/>
        <v>0</v>
      </c>
      <c r="K337" s="181">
        <f t="shared" si="117"/>
        <v>0</v>
      </c>
      <c r="L337" s="181">
        <f t="shared" si="117"/>
        <v>0</v>
      </c>
      <c r="M337" s="181">
        <f t="shared" si="117"/>
        <v>0</v>
      </c>
      <c r="N337" s="181">
        <f t="shared" si="117"/>
        <v>0</v>
      </c>
      <c r="O337" s="181">
        <f t="shared" si="117"/>
        <v>0</v>
      </c>
      <c r="P337" s="181">
        <f t="shared" si="117"/>
        <v>0</v>
      </c>
      <c r="Q337" s="181">
        <f t="shared" si="117"/>
        <v>0</v>
      </c>
      <c r="R337" s="181">
        <f t="shared" si="117"/>
        <v>0</v>
      </c>
      <c r="S337" s="181">
        <f t="shared" ref="S337:S338" si="118">R337</f>
        <v>0</v>
      </c>
      <c r="T337" s="181">
        <f t="shared" ref="T337:T338" si="119">S337</f>
        <v>0</v>
      </c>
      <c r="U337" s="181">
        <f t="shared" ref="U337:U338" si="120">T337</f>
        <v>0</v>
      </c>
      <c r="V337" s="181">
        <f t="shared" ref="V337:V338" si="121">U337</f>
        <v>0</v>
      </c>
      <c r="W337" s="181">
        <f t="shared" ref="W337:W338" si="122">V337</f>
        <v>0</v>
      </c>
      <c r="X337" s="181">
        <f t="shared" ref="X337:X338" si="123">W337</f>
        <v>0</v>
      </c>
      <c r="Y337" s="181">
        <f t="shared" ref="Y337:Y338" si="124">X337</f>
        <v>0</v>
      </c>
      <c r="Z337" s="181">
        <f t="shared" ref="Z337:Z338" si="125">Y337</f>
        <v>0</v>
      </c>
      <c r="AA337" s="181">
        <f t="shared" ref="AA337:AA338" si="126">Z337</f>
        <v>0</v>
      </c>
      <c r="AB337" s="181">
        <f t="shared" ref="AB337:AB338" si="127">AA337</f>
        <v>0</v>
      </c>
      <c r="AC337" s="181">
        <f t="shared" ref="AC337:AC338" si="128">AB337</f>
        <v>0</v>
      </c>
      <c r="AD337" s="181">
        <f t="shared" ref="AD337:AD338" si="129">AC337</f>
        <v>0</v>
      </c>
      <c r="AE337" s="181">
        <f t="shared" ref="AE337:AE338" si="130">AD337</f>
        <v>0</v>
      </c>
      <c r="AF337" s="194">
        <f t="shared" ref="AF337:AF338" si="131">AE337</f>
        <v>0</v>
      </c>
      <c r="AG337" s="195">
        <v>3</v>
      </c>
      <c r="AH337" s="49"/>
    </row>
    <row r="338" spans="1:34" ht="15.75" thickBot="1" x14ac:dyDescent="0.3">
      <c r="A338" s="115" t="s">
        <v>362</v>
      </c>
      <c r="B338" s="186">
        <v>0</v>
      </c>
      <c r="C338" s="186">
        <f t="shared" si="117"/>
        <v>0</v>
      </c>
      <c r="D338" s="186">
        <f t="shared" si="117"/>
        <v>0</v>
      </c>
      <c r="E338" s="186">
        <f t="shared" si="117"/>
        <v>0</v>
      </c>
      <c r="F338" s="186">
        <f t="shared" si="117"/>
        <v>0</v>
      </c>
      <c r="G338" s="186">
        <f t="shared" si="117"/>
        <v>0</v>
      </c>
      <c r="H338" s="186">
        <f t="shared" si="117"/>
        <v>0</v>
      </c>
      <c r="I338" s="186">
        <f t="shared" si="117"/>
        <v>0</v>
      </c>
      <c r="J338" s="186">
        <f t="shared" si="117"/>
        <v>0</v>
      </c>
      <c r="K338" s="186">
        <f t="shared" si="117"/>
        <v>0</v>
      </c>
      <c r="L338" s="186">
        <f t="shared" si="117"/>
        <v>0</v>
      </c>
      <c r="M338" s="186">
        <f t="shared" si="117"/>
        <v>0</v>
      </c>
      <c r="N338" s="186">
        <f t="shared" si="117"/>
        <v>0</v>
      </c>
      <c r="O338" s="186">
        <f t="shared" si="117"/>
        <v>0</v>
      </c>
      <c r="P338" s="186">
        <f t="shared" si="117"/>
        <v>0</v>
      </c>
      <c r="Q338" s="186">
        <f t="shared" si="117"/>
        <v>0</v>
      </c>
      <c r="R338" s="186">
        <f t="shared" si="117"/>
        <v>0</v>
      </c>
      <c r="S338" s="186">
        <f t="shared" si="118"/>
        <v>0</v>
      </c>
      <c r="T338" s="186">
        <f t="shared" si="119"/>
        <v>0</v>
      </c>
      <c r="U338" s="186">
        <f t="shared" si="120"/>
        <v>0</v>
      </c>
      <c r="V338" s="186">
        <f t="shared" si="121"/>
        <v>0</v>
      </c>
      <c r="W338" s="186">
        <f t="shared" si="122"/>
        <v>0</v>
      </c>
      <c r="X338" s="186">
        <f t="shared" si="123"/>
        <v>0</v>
      </c>
      <c r="Y338" s="186">
        <f t="shared" si="124"/>
        <v>0</v>
      </c>
      <c r="Z338" s="186">
        <f t="shared" si="125"/>
        <v>0</v>
      </c>
      <c r="AA338" s="186">
        <f t="shared" si="126"/>
        <v>0</v>
      </c>
      <c r="AB338" s="186">
        <f t="shared" si="127"/>
        <v>0</v>
      </c>
      <c r="AC338" s="186">
        <f t="shared" si="128"/>
        <v>0</v>
      </c>
      <c r="AD338" s="186">
        <f t="shared" si="129"/>
        <v>0</v>
      </c>
      <c r="AE338" s="186">
        <f t="shared" si="130"/>
        <v>0</v>
      </c>
      <c r="AF338" s="219">
        <f t="shared" si="131"/>
        <v>0</v>
      </c>
      <c r="AG338" s="195">
        <v>3</v>
      </c>
      <c r="AH338" s="49"/>
    </row>
    <row r="339" spans="1:34" ht="15.75" thickBot="1" x14ac:dyDescent="0.3">
      <c r="A339" s="217" t="s">
        <v>360</v>
      </c>
      <c r="B339" s="220">
        <f t="shared" ref="B339:AF339" si="132">SUM(B208:B338)</f>
        <v>0</v>
      </c>
      <c r="C339" s="189">
        <f t="shared" si="132"/>
        <v>0</v>
      </c>
      <c r="D339" s="189">
        <f t="shared" si="132"/>
        <v>0</v>
      </c>
      <c r="E339" s="189">
        <f t="shared" si="132"/>
        <v>0</v>
      </c>
      <c r="F339" s="189">
        <f t="shared" si="132"/>
        <v>0</v>
      </c>
      <c r="G339" s="189">
        <f t="shared" si="132"/>
        <v>0</v>
      </c>
      <c r="H339" s="189">
        <f t="shared" si="132"/>
        <v>0</v>
      </c>
      <c r="I339" s="189">
        <f t="shared" si="132"/>
        <v>0</v>
      </c>
      <c r="J339" s="189">
        <f t="shared" si="132"/>
        <v>0</v>
      </c>
      <c r="K339" s="189">
        <f t="shared" si="132"/>
        <v>0</v>
      </c>
      <c r="L339" s="189">
        <f t="shared" si="132"/>
        <v>0</v>
      </c>
      <c r="M339" s="189">
        <f t="shared" si="132"/>
        <v>0</v>
      </c>
      <c r="N339" s="189">
        <f t="shared" si="132"/>
        <v>0</v>
      </c>
      <c r="O339" s="189">
        <f t="shared" si="132"/>
        <v>0</v>
      </c>
      <c r="P339" s="189">
        <f t="shared" si="132"/>
        <v>0</v>
      </c>
      <c r="Q339" s="189">
        <f t="shared" si="132"/>
        <v>0</v>
      </c>
      <c r="R339" s="189">
        <f t="shared" si="132"/>
        <v>0</v>
      </c>
      <c r="S339" s="189">
        <f t="shared" si="132"/>
        <v>0</v>
      </c>
      <c r="T339" s="189">
        <f t="shared" si="132"/>
        <v>0</v>
      </c>
      <c r="U339" s="189">
        <f t="shared" si="132"/>
        <v>0</v>
      </c>
      <c r="V339" s="189">
        <f t="shared" si="132"/>
        <v>0</v>
      </c>
      <c r="W339" s="189">
        <f t="shared" si="132"/>
        <v>0</v>
      </c>
      <c r="X339" s="189">
        <f t="shared" si="132"/>
        <v>0</v>
      </c>
      <c r="Y339" s="189">
        <f t="shared" si="132"/>
        <v>0</v>
      </c>
      <c r="Z339" s="189">
        <f t="shared" si="132"/>
        <v>0</v>
      </c>
      <c r="AA339" s="189">
        <f t="shared" si="132"/>
        <v>0</v>
      </c>
      <c r="AB339" s="189">
        <f t="shared" si="132"/>
        <v>0</v>
      </c>
      <c r="AC339" s="189">
        <f t="shared" si="132"/>
        <v>0</v>
      </c>
      <c r="AD339" s="189">
        <f t="shared" si="132"/>
        <v>0</v>
      </c>
      <c r="AE339" s="189">
        <f t="shared" si="132"/>
        <v>0</v>
      </c>
      <c r="AF339" s="221">
        <f t="shared" si="132"/>
        <v>0</v>
      </c>
      <c r="AG339" s="218">
        <f>SUM(AG337:AG338)</f>
        <v>6</v>
      </c>
      <c r="AH339" s="49"/>
    </row>
    <row r="340" spans="1:34" ht="15.75" thickBot="1" x14ac:dyDescent="0.3">
      <c r="A340" s="211" t="s">
        <v>173</v>
      </c>
      <c r="B340" s="216">
        <f>B311+B335+B339</f>
        <v>0</v>
      </c>
      <c r="C340" s="216">
        <f t="shared" ref="C340:AF340" si="133">C311+C335+C339</f>
        <v>0</v>
      </c>
      <c r="D340" s="216">
        <f t="shared" si="133"/>
        <v>0</v>
      </c>
      <c r="E340" s="216">
        <f t="shared" si="133"/>
        <v>0</v>
      </c>
      <c r="F340" s="216">
        <f t="shared" si="133"/>
        <v>0</v>
      </c>
      <c r="G340" s="216">
        <f t="shared" si="133"/>
        <v>0</v>
      </c>
      <c r="H340" s="216">
        <f t="shared" si="133"/>
        <v>0</v>
      </c>
      <c r="I340" s="216">
        <f t="shared" si="133"/>
        <v>0</v>
      </c>
      <c r="J340" s="216">
        <f t="shared" si="133"/>
        <v>0</v>
      </c>
      <c r="K340" s="216">
        <f t="shared" si="133"/>
        <v>0</v>
      </c>
      <c r="L340" s="216">
        <f t="shared" si="133"/>
        <v>0</v>
      </c>
      <c r="M340" s="216">
        <f t="shared" si="133"/>
        <v>0</v>
      </c>
      <c r="N340" s="216">
        <f t="shared" si="133"/>
        <v>0</v>
      </c>
      <c r="O340" s="216">
        <f t="shared" si="133"/>
        <v>0</v>
      </c>
      <c r="P340" s="216">
        <f t="shared" si="133"/>
        <v>0</v>
      </c>
      <c r="Q340" s="216">
        <f t="shared" si="133"/>
        <v>0</v>
      </c>
      <c r="R340" s="216">
        <f t="shared" si="133"/>
        <v>0</v>
      </c>
      <c r="S340" s="216">
        <f t="shared" si="133"/>
        <v>0</v>
      </c>
      <c r="T340" s="216">
        <f t="shared" si="133"/>
        <v>0</v>
      </c>
      <c r="U340" s="216">
        <f t="shared" si="133"/>
        <v>0</v>
      </c>
      <c r="V340" s="216">
        <f t="shared" si="133"/>
        <v>0</v>
      </c>
      <c r="W340" s="216">
        <f t="shared" si="133"/>
        <v>0</v>
      </c>
      <c r="X340" s="216">
        <f t="shared" si="133"/>
        <v>0</v>
      </c>
      <c r="Y340" s="216">
        <f t="shared" si="133"/>
        <v>0</v>
      </c>
      <c r="Z340" s="216">
        <f t="shared" si="133"/>
        <v>0</v>
      </c>
      <c r="AA340" s="216">
        <f t="shared" si="133"/>
        <v>0</v>
      </c>
      <c r="AB340" s="216">
        <f t="shared" si="133"/>
        <v>0</v>
      </c>
      <c r="AC340" s="216">
        <f t="shared" si="133"/>
        <v>0</v>
      </c>
      <c r="AD340" s="216">
        <f t="shared" si="133"/>
        <v>0</v>
      </c>
      <c r="AE340" s="216">
        <f t="shared" si="133"/>
        <v>0</v>
      </c>
      <c r="AF340" s="216">
        <f t="shared" si="133"/>
        <v>0</v>
      </c>
      <c r="AG340" s="214">
        <f>AG311+AG335+AG339</f>
        <v>725.08240000000023</v>
      </c>
      <c r="AH340" s="49"/>
    </row>
    <row r="341" spans="1:34" x14ac:dyDescent="0.25"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 x14ac:dyDescent="0.25"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25"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25"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 x14ac:dyDescent="0.25"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 x14ac:dyDescent="0.25"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</row>
  </sheetData>
  <mergeCells count="50">
    <mergeCell ref="M8:R8"/>
    <mergeCell ref="A1:AF1"/>
    <mergeCell ref="AG1:AI1"/>
    <mergeCell ref="B2:B3"/>
    <mergeCell ref="D2:D3"/>
    <mergeCell ref="F2:F3"/>
    <mergeCell ref="H2:H3"/>
    <mergeCell ref="J2:J3"/>
    <mergeCell ref="L9:L10"/>
    <mergeCell ref="B4:D4"/>
    <mergeCell ref="E4:G4"/>
    <mergeCell ref="H4:I4"/>
    <mergeCell ref="B8:L8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S9:S10"/>
    <mergeCell ref="T9:T10"/>
    <mergeCell ref="U9:U10"/>
    <mergeCell ref="V9:V10"/>
    <mergeCell ref="W9:W10"/>
    <mergeCell ref="M9:M10"/>
    <mergeCell ref="AF9:AF10"/>
    <mergeCell ref="AG9:AG10"/>
    <mergeCell ref="AN113:AN11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</mergeCells>
  <conditionalFormatting sqref="A11:A112">
    <cfRule type="expression" dxfId="846" priority="74">
      <formula>$AH11=0</formula>
    </cfRule>
  </conditionalFormatting>
  <conditionalFormatting sqref="A111:A112">
    <cfRule type="expression" dxfId="845" priority="243">
      <formula>$AH116=0</formula>
    </cfRule>
  </conditionalFormatting>
  <conditionalFormatting sqref="A113:A117">
    <cfRule type="expression" dxfId="844" priority="191">
      <formula>$AH112=0</formula>
    </cfRule>
  </conditionalFormatting>
  <conditionalFormatting sqref="A118:A169">
    <cfRule type="expression" dxfId="843" priority="75">
      <formula>$AH118=0</formula>
    </cfRule>
  </conditionalFormatting>
  <conditionalFormatting sqref="A163">
    <cfRule type="expression" dxfId="842" priority="55">
      <formula>AND(ISNUMBER(SEARCH("Hrs", $A$163)), VALUE(TRIM(MID($A$163, SEARCH("m3/s,", $A$163)+5, SEARCH("Hrs", $A$163) - SEARCH("m3/s,", $A$163) - 5))) &lt;= 2)</formula>
    </cfRule>
  </conditionalFormatting>
  <conditionalFormatting sqref="A171:A178">
    <cfRule type="expression" dxfId="841" priority="244">
      <formula>$AH304=0</formula>
    </cfRule>
  </conditionalFormatting>
  <conditionalFormatting sqref="A179:A340">
    <cfRule type="expression" dxfId="840" priority="114">
      <formula>$AH179=0</formula>
    </cfRule>
  </conditionalFormatting>
  <conditionalFormatting sqref="B8">
    <cfRule type="expression" dxfId="839" priority="239">
      <formula>AND(C$9&gt;=14/24,C$9&lt;20/24)</formula>
    </cfRule>
    <cfRule type="expression" dxfId="838" priority="240">
      <formula>AND(C$9&gt;=8/24,C$9&lt;14/24)</formula>
    </cfRule>
    <cfRule type="expression" dxfId="837" priority="241">
      <formula>C$9&lt;8/24</formula>
    </cfRule>
    <cfRule type="expression" dxfId="836" priority="242">
      <formula>C$9&gt;=20/24</formula>
    </cfRule>
  </conditionalFormatting>
  <conditionalFormatting sqref="B11:AA13 B14:AF62 B81:AF88">
    <cfRule type="expression" dxfId="835" priority="69">
      <formula>B11&gt;$AG11*1</formula>
    </cfRule>
  </conditionalFormatting>
  <conditionalFormatting sqref="B11:AA13 B82:AF86 B107:P113 S107:AF113 E85:AF88 B127:AF144 B147:AF170 B114:AF125">
    <cfRule type="expression" dxfId="834" priority="70">
      <formula>B$9&gt;=20/24</formula>
    </cfRule>
    <cfRule type="expression" dxfId="833" priority="71">
      <formula>AND(B$9&gt;=14/24,B$9&lt;20/24)</formula>
    </cfRule>
    <cfRule type="expression" dxfId="832" priority="72">
      <formula>AND(B$9&gt;=8/24,B$9&lt;14/24)</formula>
    </cfRule>
    <cfRule type="expression" dxfId="831" priority="73">
      <formula>B$9&lt;8/24</formula>
    </cfRule>
  </conditionalFormatting>
  <conditionalFormatting sqref="AD90:AF100 AB78:AF79 AA79 AB12:AF13 AG88 AF102:AF105 B89:P100 AF106:AG106 S89:AC100 B78:AA78 B80:AG80 B102:AE106 B101:AF101">
    <cfRule type="expression" dxfId="830" priority="155">
      <formula>B12&gt;$AG12*1</formula>
    </cfRule>
  </conditionalFormatting>
  <conditionalFormatting sqref="B14:AF77 B84:AF84">
    <cfRule type="expression" dxfId="829" priority="64">
      <formula>B$9&lt;8/24</formula>
    </cfRule>
  </conditionalFormatting>
  <conditionalFormatting sqref="B84:AF84 B14:AF79">
    <cfRule type="expression" dxfId="828" priority="61">
      <formula>B$9&gt;=20/24</formula>
    </cfRule>
    <cfRule type="expression" dxfId="827" priority="62">
      <formula>AND(B$9&gt;=14/24,B$9&lt;20/24)</formula>
    </cfRule>
    <cfRule type="expression" dxfId="826" priority="63">
      <formula>AND(B$9&gt;=8/24,B$9&lt;14/24)</formula>
    </cfRule>
  </conditionalFormatting>
  <conditionalFormatting sqref="B72:AF74">
    <cfRule type="expression" dxfId="825" priority="93">
      <formula>B72&gt;$AG72</formula>
    </cfRule>
  </conditionalFormatting>
  <conditionalFormatting sqref="B78:AF79">
    <cfRule type="expression" dxfId="824" priority="164">
      <formula>B$9&lt;8/24</formula>
    </cfRule>
  </conditionalFormatting>
  <conditionalFormatting sqref="B81:AF81">
    <cfRule type="expression" dxfId="823" priority="175">
      <formula>B$9&gt;=20/24</formula>
    </cfRule>
    <cfRule type="expression" dxfId="822" priority="176">
      <formula>AND(B$9&gt;=14/24,B$9&lt;20/24)</formula>
    </cfRule>
    <cfRule type="expression" dxfId="821" priority="177">
      <formula>AND(B$9&gt;=8/24,B$9&lt;14/24)</formula>
    </cfRule>
    <cfRule type="expression" dxfId="820" priority="178">
      <formula>B$9&lt;8/24</formula>
    </cfRule>
  </conditionalFormatting>
  <conditionalFormatting sqref="B172:AF178">
    <cfRule type="expression" dxfId="819" priority="65">
      <formula>B$9&gt;=20/24</formula>
    </cfRule>
    <cfRule type="expression" dxfId="818" priority="66">
      <formula>AND(B$9&gt;=14/24,B$9&lt;20/24)</formula>
    </cfRule>
    <cfRule type="expression" dxfId="817" priority="67">
      <formula>AND(B$9&gt;=8/24,B$9&lt;14/24)</formula>
    </cfRule>
    <cfRule type="expression" dxfId="816" priority="68">
      <formula>B$9&lt;8/24</formula>
    </cfRule>
  </conditionalFormatting>
  <conditionalFormatting sqref="B180:AF311">
    <cfRule type="expression" dxfId="815" priority="56">
      <formula>B$9&gt;=20/24</formula>
    </cfRule>
    <cfRule type="expression" dxfId="814" priority="57">
      <formula>AND(B$9&gt;=14/24,B$9&lt;20/24)</formula>
    </cfRule>
    <cfRule type="expression" dxfId="813" priority="58">
      <formula>AND(B$9&gt;=8/24,B$9&lt;14/24)</formula>
    </cfRule>
    <cfRule type="expression" dxfId="812" priority="59">
      <formula>B$9&lt;8/24</formula>
    </cfRule>
  </conditionalFormatting>
  <conditionalFormatting sqref="B313:AF335">
    <cfRule type="expression" dxfId="811" priority="46">
      <formula>B$9&gt;=20/24</formula>
    </cfRule>
    <cfRule type="expression" dxfId="810" priority="47">
      <formula>AND(B$9&gt;=14/24,B$9&lt;20/24)</formula>
    </cfRule>
    <cfRule type="expression" dxfId="809" priority="48">
      <formula>AND(B$9&gt;=8/24,B$9&lt;14/24)</formula>
    </cfRule>
    <cfRule type="expression" dxfId="808" priority="49">
      <formula>B$9&lt;8/24</formula>
    </cfRule>
  </conditionalFormatting>
  <conditionalFormatting sqref="B337:AF340">
    <cfRule type="expression" dxfId="807" priority="34">
      <formula>B$9&gt;=20/24</formula>
    </cfRule>
    <cfRule type="expression" dxfId="806" priority="35">
      <formula>AND(B$9&gt;=14/24,B$9&lt;20/24)</formula>
    </cfRule>
    <cfRule type="expression" dxfId="805" priority="36">
      <formula>AND(B$9&gt;=8/24,B$9&lt;14/24)</formula>
    </cfRule>
    <cfRule type="expression" dxfId="804" priority="37">
      <formula>B$9&lt;8/24</formula>
    </cfRule>
  </conditionalFormatting>
  <conditionalFormatting sqref="B9:AG10">
    <cfRule type="expression" dxfId="803" priority="30">
      <formula>B$9&gt;=20/24</formula>
    </cfRule>
    <cfRule type="expression" dxfId="802" priority="31">
      <formula>AND(B$9&gt;=14/24,B$9&lt;20/24)</formula>
    </cfRule>
    <cfRule type="expression" dxfId="801" priority="32">
      <formula>AND(B$9&gt;=8/24,B$9&lt;14/24)</formula>
    </cfRule>
    <cfRule type="expression" dxfId="800" priority="33">
      <formula>B$9&lt;8/24</formula>
    </cfRule>
  </conditionalFormatting>
  <conditionalFormatting sqref="E89:I93 J90:J93 K93:O93">
    <cfRule type="expression" dxfId="799" priority="165">
      <formula>E$9&gt;=20/24</formula>
    </cfRule>
    <cfRule type="expression" dxfId="798" priority="166">
      <formula>AND(E$9&gt;=14/24,E$9&lt;20/24)</formula>
    </cfRule>
    <cfRule type="expression" dxfId="797" priority="167">
      <formula>AND(E$9&gt;=8/24,E$9&lt;14/24)</formula>
    </cfRule>
    <cfRule type="expression" dxfId="796" priority="168">
      <formula>E$9&lt;8/24</formula>
    </cfRule>
  </conditionalFormatting>
  <conditionalFormatting sqref="E94:O94">
    <cfRule type="expression" dxfId="795" priority="160">
      <formula>E$9&gt;=20/24</formula>
    </cfRule>
    <cfRule type="expression" dxfId="794" priority="161">
      <formula>AND(E$9&gt;=14/24,E$9&lt;20/24)</formula>
    </cfRule>
    <cfRule type="expression" dxfId="793" priority="162">
      <formula>AND(E$9&gt;=8/24,E$9&lt;14/24)</formula>
    </cfRule>
    <cfRule type="expression" dxfId="792" priority="163">
      <formula>E$9&lt;8/24</formula>
    </cfRule>
  </conditionalFormatting>
  <conditionalFormatting sqref="F89:O91">
    <cfRule type="expression" dxfId="791" priority="183">
      <formula>F$9&gt;=20/24</formula>
    </cfRule>
    <cfRule type="expression" dxfId="790" priority="184">
      <formula>AND(F$9&gt;=14/24,F$9&lt;20/24)</formula>
    </cfRule>
    <cfRule type="expression" dxfId="789" priority="185">
      <formula>AND(F$9&gt;=8/24,F$9&lt;14/24)</formula>
    </cfRule>
    <cfRule type="expression" dxfId="788" priority="186">
      <formula>F$9&lt;8/24</formula>
    </cfRule>
  </conditionalFormatting>
  <conditionalFormatting sqref="L94:P94 S94:AF94">
    <cfRule type="expression" dxfId="787" priority="179">
      <formula>L$9&gt;=20/24</formula>
    </cfRule>
    <cfRule type="expression" dxfId="786" priority="180">
      <formula>AND(L$9&gt;=14/24,L$9&lt;20/24)</formula>
    </cfRule>
    <cfRule type="expression" dxfId="785" priority="181">
      <formula>AND(L$9&gt;=8/24,L$9&lt;14/24)</formula>
    </cfRule>
    <cfRule type="expression" dxfId="784" priority="182">
      <formula>L$9&lt;8/24</formula>
    </cfRule>
  </conditionalFormatting>
  <conditionalFormatting sqref="M8 S8 AB8">
    <cfRule type="expression" dxfId="783" priority="232">
      <formula>AND(N$9&gt;=14/24,N$9&lt;20/24)</formula>
    </cfRule>
    <cfRule type="expression" dxfId="782" priority="233">
      <formula>AND(N$9&gt;=8/24,N$9&lt;14/24)</formula>
    </cfRule>
    <cfRule type="expression" dxfId="781" priority="234">
      <formula>N$9&lt;8/24</formula>
    </cfRule>
  </conditionalFormatting>
  <conditionalFormatting sqref="M89:P93 Z90:AA93 S89:Y93">
    <cfRule type="expression" dxfId="780" priority="187">
      <formula>M$9&gt;=20/24</formula>
    </cfRule>
    <cfRule type="expression" dxfId="779" priority="188">
      <formula>AND(M$9&gt;=14/24,M$9&lt;20/24)</formula>
    </cfRule>
    <cfRule type="expression" dxfId="778" priority="189">
      <formula>AND(M$9&gt;=8/24,M$9&lt;14/24)</formula>
    </cfRule>
    <cfRule type="expression" dxfId="777" priority="190">
      <formula>M$9&lt;8/24</formula>
    </cfRule>
  </conditionalFormatting>
  <conditionalFormatting sqref="O3:P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776" priority="231">
      <formula>N$9&gt;=20/24</formula>
    </cfRule>
  </conditionalFormatting>
  <conditionalFormatting sqref="S8">
    <cfRule type="expression" dxfId="775" priority="222">
      <formula>U$9&gt;=20/24</formula>
    </cfRule>
    <cfRule type="expression" dxfId="774" priority="223">
      <formula>AND(U$9&gt;=14/24,U$9&lt;20/24)</formula>
    </cfRule>
    <cfRule type="expression" dxfId="773" priority="224">
      <formula>AND(U$9&gt;=8/24,U$9&lt;14/24)</formula>
    </cfRule>
    <cfRule type="expression" dxfId="772" priority="225">
      <formula>U$9&lt;8/24</formula>
    </cfRule>
  </conditionalFormatting>
  <conditionalFormatting sqref="T89:AF94">
    <cfRule type="expression" dxfId="771" priority="109">
      <formula>T$9&gt;=20/24</formula>
    </cfRule>
    <cfRule type="expression" dxfId="770" priority="110">
      <formula>AND(T$9&gt;=14/24,T$9&lt;20/24)</formula>
    </cfRule>
    <cfRule type="expression" dxfId="769" priority="111">
      <formula>AND(T$9&gt;=8/24,T$9&lt;14/24)</formula>
    </cfRule>
    <cfRule type="expression" dxfId="768" priority="112">
      <formula>T$9&lt;8/24</formula>
    </cfRule>
  </conditionalFormatting>
  <conditionalFormatting sqref="V3 AB3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Y74:AF74">
    <cfRule type="expression" dxfId="767" priority="94">
      <formula>Y$9&gt;=20/24</formula>
    </cfRule>
    <cfRule type="expression" dxfId="766" priority="95">
      <formula>AND(Y$9&gt;=14/24,Y$9&lt;20/24)</formula>
    </cfRule>
    <cfRule type="expression" dxfId="765" priority="96">
      <formula>AND(Y$9&gt;=8/24,Y$9&lt;14/24)</formula>
    </cfRule>
    <cfRule type="expression" dxfId="764" priority="97">
      <formula>Y$9&lt;8/24</formula>
    </cfRule>
  </conditionalFormatting>
  <conditionalFormatting sqref="Z78:Z79">
    <cfRule type="expression" dxfId="763" priority="174">
      <formula>Z78&gt;$AG78</formula>
    </cfRule>
  </conditionalFormatting>
  <conditionalFormatting sqref="Z75:AF78 B63:AF71 AB11:AF11 B75:Y79">
    <cfRule type="expression" dxfId="762" priority="169">
      <formula>B11&gt;$AG11</formula>
    </cfRule>
  </conditionalFormatting>
  <conditionalFormatting sqref="AB8">
    <cfRule type="expression" dxfId="761" priority="218">
      <formula>AD$9&gt;=20/24</formula>
    </cfRule>
    <cfRule type="expression" dxfId="760" priority="219">
      <formula>AND(AD$9&gt;=14/24,AD$9&lt;20/24)</formula>
    </cfRule>
    <cfRule type="expression" dxfId="759" priority="220">
      <formula>AND(AD$9&gt;=8/24,AD$9&lt;14/24)</formula>
    </cfRule>
    <cfRule type="expression" dxfId="758" priority="221">
      <formula>AD$9&lt;8/24</formula>
    </cfRule>
  </conditionalFormatting>
  <conditionalFormatting sqref="AB11:AF11">
    <cfRule type="expression" dxfId="757" priority="170">
      <formula>AB$9&gt;=20/24</formula>
    </cfRule>
    <cfRule type="expression" dxfId="756" priority="171">
      <formula>AND(AB$9&gt;=14/24,AB$9&lt;20/24)</formula>
    </cfRule>
    <cfRule type="expression" dxfId="755" priority="172">
      <formula>AND(AB$9&gt;=8/24,AB$9&lt;14/24)</formula>
    </cfRule>
    <cfRule type="expression" dxfId="754" priority="173">
      <formula>AB$9&lt;8/24</formula>
    </cfRule>
  </conditionalFormatting>
  <conditionalFormatting sqref="AB12:AF13 B87:D100 E90:E100 F92:G100 H94:J100 K95:P100 B81:L81 S95:AF100 B103:AF106">
    <cfRule type="expression" dxfId="753" priority="156">
      <formula>B$9&gt;=20/24</formula>
    </cfRule>
  </conditionalFormatting>
  <conditionalFormatting sqref="AB12:AF13 B81:L81 B87:D100 E90:E100 F92:G100 H94:J100 K95:P100 S95:AF100 B103:AF106">
    <cfRule type="expression" dxfId="752" priority="157">
      <formula>AND(B$9&gt;=14/24,B$9&lt;20/24)</formula>
    </cfRule>
    <cfRule type="expression" dxfId="751" priority="158">
      <formula>AND(B$9&gt;=8/24,B$9&lt;14/24)</formula>
    </cfRule>
    <cfRule type="expression" dxfId="750" priority="159">
      <formula>B$9&lt;8/24</formula>
    </cfRule>
  </conditionalFormatting>
  <conditionalFormatting sqref="AD89:AF89">
    <cfRule type="expression" dxfId="749" priority="245">
      <formula>AD89&gt;$AG90*1</formula>
    </cfRule>
  </conditionalFormatting>
  <conditionalFormatting sqref="AG88">
    <cfRule type="expression" dxfId="748" priority="197">
      <formula>AG$9&gt;=20/24</formula>
    </cfRule>
    <cfRule type="expression" dxfId="747" priority="198">
      <formula>AND(AG$9&gt;=14/24,AG$9&lt;20/24)</formula>
    </cfRule>
    <cfRule type="expression" dxfId="746" priority="199">
      <formula>AND(AG$9&gt;=8/24,AG$9&lt;14/24)</formula>
    </cfRule>
    <cfRule type="expression" dxfId="745" priority="200">
      <formula>AG$9&lt;8/24</formula>
    </cfRule>
  </conditionalFormatting>
  <conditionalFormatting sqref="AG101:AG102">
    <cfRule type="expression" dxfId="744" priority="192">
      <formula>AG101&gt;$AG101</formula>
    </cfRule>
  </conditionalFormatting>
  <conditionalFormatting sqref="AG106">
    <cfRule type="expression" dxfId="743" priority="193">
      <formula>AG$9&gt;=20/24</formula>
    </cfRule>
    <cfRule type="expression" dxfId="742" priority="194">
      <formula>AND(AG$9&gt;=14/24,AG$9&lt;20/24)</formula>
    </cfRule>
    <cfRule type="expression" dxfId="741" priority="195">
      <formula>AND(AG$9&gt;=8/24,AG$9&lt;14/24)</formula>
    </cfRule>
    <cfRule type="expression" dxfId="740" priority="196">
      <formula>AG$9&lt;8/24</formula>
    </cfRule>
  </conditionalFormatting>
  <conditionalFormatting sqref="AG123">
    <cfRule type="expression" dxfId="739" priority="214">
      <formula>AG$9&gt;=20/24</formula>
    </cfRule>
    <cfRule type="expression" dxfId="738" priority="215">
      <formula>AND(AG$9&gt;=14/24,AG$9&lt;20/24)</formula>
    </cfRule>
    <cfRule type="expression" dxfId="737" priority="216">
      <formula>AND(AG$9&gt;=8/24,AG$9&lt;14/24)</formula>
    </cfRule>
    <cfRule type="expression" dxfId="736" priority="217">
      <formula>AG$9&lt;8/24</formula>
    </cfRule>
  </conditionalFormatting>
  <conditionalFormatting sqref="AH8:AI10">
    <cfRule type="expression" dxfId="735" priority="105">
      <formula>AH$9&gt;=20/24</formula>
    </cfRule>
    <cfRule type="expression" dxfId="734" priority="106">
      <formula>AND(AH$9&gt;=14/24,AH$9&lt;20/24)</formula>
    </cfRule>
    <cfRule type="expression" dxfId="733" priority="107">
      <formula>AND(AH$9&gt;=8/24,AH$9&lt;14/24)</formula>
    </cfRule>
    <cfRule type="expression" dxfId="732" priority="108">
      <formula>AH$9&lt;8/24</formula>
    </cfRule>
  </conditionalFormatting>
  <conditionalFormatting sqref="AL4:AL6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59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AL68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L69 AL66:AL67 AL7:AL11 AL27:AL32 AL60:AL64 AL78 AL50:AL58 AL34:AL48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L70:AL72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AL73:AL74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75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76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L77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110:AM114">
    <cfRule type="expression" dxfId="731" priority="235">
      <formula>AJ$9&gt;=20/24</formula>
    </cfRule>
    <cfRule type="expression" dxfId="730" priority="236">
      <formula>AND(AJ$9&gt;=14/24,AJ$9&lt;20/24)</formula>
    </cfRule>
    <cfRule type="expression" dxfId="729" priority="237">
      <formula>AND(AJ$9&gt;=8/24,AJ$9&lt;14/24)</formula>
    </cfRule>
    <cfRule type="expression" dxfId="728" priority="238">
      <formula>AJ$9&lt;8/24</formula>
    </cfRule>
  </conditionalFormatting>
  <conditionalFormatting sqref="AL109:AN109 AL115:AN115">
    <cfRule type="expression" dxfId="727" priority="207">
      <formula>AL$9&gt;=20/24</formula>
    </cfRule>
    <cfRule type="expression" dxfId="726" priority="208">
      <formula>AND(AL$9&gt;=14/24,AL$9&lt;20/24)</formula>
    </cfRule>
    <cfRule type="expression" dxfId="725" priority="209">
      <formula>AND(AL$9&gt;=8/24,AL$9&lt;14/24)</formula>
    </cfRule>
    <cfRule type="expression" dxfId="724" priority="210">
      <formula>AL$9&lt;8/24</formula>
    </cfRule>
  </conditionalFormatting>
  <conditionalFormatting sqref="AM15:AM21 AN16:AR21">
    <cfRule type="expression" dxfId="723" priority="131">
      <formula>AX$9&gt;=20/24</formula>
    </cfRule>
    <cfRule type="expression" dxfId="722" priority="132">
      <formula>AND(AX$9&gt;=14/24,AX$9&lt;20/24)</formula>
    </cfRule>
    <cfRule type="expression" dxfId="721" priority="133">
      <formula>AND(AX$9&gt;=8/24,AX$9&lt;14/24)</formula>
    </cfRule>
    <cfRule type="expression" dxfId="720" priority="134">
      <formula>AX$9&lt;8/24</formula>
    </cfRule>
  </conditionalFormatting>
  <conditionalFormatting sqref="AN110:AN113">
    <cfRule type="expression" dxfId="719" priority="203">
      <formula>AN$9&gt;=20/24</formula>
    </cfRule>
    <cfRule type="expression" dxfId="718" priority="204">
      <formula>AND(AN$9&gt;=14/24,AN$9&lt;20/24)</formula>
    </cfRule>
    <cfRule type="expression" dxfId="717" priority="205">
      <formula>AND(AN$9&gt;=8/24,AN$9&lt;14/24)</formula>
    </cfRule>
    <cfRule type="expression" dxfId="716" priority="206">
      <formula>AN$9&lt;8/24</formula>
    </cfRule>
  </conditionalFormatting>
  <conditionalFormatting sqref="AN15:AR15">
    <cfRule type="expression" dxfId="715" priority="119">
      <formula>U$9&gt;=20/24</formula>
    </cfRule>
    <cfRule type="expression" dxfId="714" priority="120">
      <formula>AND(U$9&gt;=14/24,U$9&lt;20/24)</formula>
    </cfRule>
    <cfRule type="expression" dxfId="713" priority="121">
      <formula>AND(U$9&gt;=8/24,U$9&lt;14/24)</formula>
    </cfRule>
    <cfRule type="expression" dxfId="712" priority="122">
      <formula>U$9&lt;8/24</formula>
    </cfRule>
  </conditionalFormatting>
  <conditionalFormatting sqref="AS15">
    <cfRule type="expression" dxfId="711" priority="127">
      <formula>AA$9&gt;=20/24</formula>
    </cfRule>
    <cfRule type="expression" dxfId="710" priority="128">
      <formula>AND(AA$9&gt;=14/24,AA$9&lt;20/24)</formula>
    </cfRule>
    <cfRule type="expression" dxfId="709" priority="129">
      <formula>AND(AA$9&gt;=8/24,AA$9&lt;14/24)</formula>
    </cfRule>
    <cfRule type="expression" dxfId="708" priority="130">
      <formula>AA$9&lt;8/24</formula>
    </cfRule>
  </conditionalFormatting>
  <conditionalFormatting sqref="AS16:AS21">
    <cfRule type="expression" dxfId="707" priority="135">
      <formula>BE$9&gt;=20/24</formula>
    </cfRule>
    <cfRule type="expression" dxfId="706" priority="136">
      <formula>AND(BE$9&gt;=14/24,BE$9&lt;20/24)</formula>
    </cfRule>
    <cfRule type="expression" dxfId="705" priority="137">
      <formula>AND(BE$9&gt;=8/24,BE$9&lt;14/24)</formula>
    </cfRule>
    <cfRule type="expression" dxfId="704" priority="138">
      <formula>BE$9&lt;8/24</formula>
    </cfRule>
  </conditionalFormatting>
  <conditionalFormatting sqref="AT15 AX15:BJ15">
    <cfRule type="expression" dxfId="703" priority="139">
      <formula>AC$9&gt;=20/24</formula>
    </cfRule>
    <cfRule type="expression" dxfId="702" priority="140">
      <formula>AND(AC$9&gt;=14/24,AC$9&lt;20/24)</formula>
    </cfRule>
    <cfRule type="expression" dxfId="701" priority="141">
      <formula>AND(AC$9&gt;=8/24,AC$9&lt;14/24)</formula>
    </cfRule>
    <cfRule type="expression" dxfId="700" priority="142">
      <formula>AC$9&lt;8/24</formula>
    </cfRule>
  </conditionalFormatting>
  <conditionalFormatting sqref="AT16:AT21">
    <cfRule type="expression" dxfId="699" priority="143">
      <formula>BG$9&gt;=20/24</formula>
    </cfRule>
    <cfRule type="expression" dxfId="698" priority="144">
      <formula>AND(BG$9&gt;=14/24,BG$9&lt;20/24)</formula>
    </cfRule>
    <cfRule type="expression" dxfId="697" priority="145">
      <formula>AND(BG$9&gt;=8/24,BG$9&lt;14/24)</formula>
    </cfRule>
    <cfRule type="expression" dxfId="696" priority="146">
      <formula>BG$9&lt;8/24</formula>
    </cfRule>
  </conditionalFormatting>
  <conditionalFormatting sqref="AU15:AV15">
    <cfRule type="expression" dxfId="695" priority="147">
      <formula>AE$9&gt;=20/24</formula>
    </cfRule>
    <cfRule type="expression" dxfId="694" priority="148">
      <formula>AND(AE$9&gt;=14/24,AE$9&lt;20/24)</formula>
    </cfRule>
    <cfRule type="expression" dxfId="693" priority="149">
      <formula>AND(AE$9&gt;=8/24,AE$9&lt;14/24)</formula>
    </cfRule>
    <cfRule type="expression" dxfId="692" priority="150">
      <formula>AE$9&lt;8/24</formula>
    </cfRule>
  </conditionalFormatting>
  <conditionalFormatting sqref="AU16:BJ21">
    <cfRule type="expression" dxfId="691" priority="151">
      <formula>BI$9&gt;=20/24</formula>
    </cfRule>
    <cfRule type="expression" dxfId="690" priority="152">
      <formula>AND(BI$9&gt;=14/24,BI$9&lt;20/24)</formula>
    </cfRule>
    <cfRule type="expression" dxfId="689" priority="153">
      <formula>AND(BI$9&gt;=8/24,BI$9&lt;14/24)</formula>
    </cfRule>
    <cfRule type="expression" dxfId="688" priority="154">
      <formula>BI$9&lt;8/24</formula>
    </cfRule>
  </conditionalFormatting>
  <conditionalFormatting sqref="AW15">
    <cfRule type="expression" dxfId="687" priority="123">
      <formula>B$9&gt;=20/24</formula>
    </cfRule>
    <cfRule type="expression" dxfId="686" priority="124">
      <formula>AND(B$9&gt;=14/24,B$9&lt;20/24)</formula>
    </cfRule>
    <cfRule type="expression" dxfId="685" priority="125">
      <formula>AND(B$9&gt;=8/24,B$9&lt;14/24)</formula>
    </cfRule>
    <cfRule type="expression" dxfId="684" priority="126">
      <formula>B$9&lt;8/24</formula>
    </cfRule>
  </conditionalFormatting>
  <conditionalFormatting sqref="Q85:R85">
    <cfRule type="expression" dxfId="683" priority="29">
      <formula>Q$9&lt;8/24</formula>
    </cfRule>
  </conditionalFormatting>
  <conditionalFormatting sqref="Q85:R85">
    <cfRule type="expression" dxfId="682" priority="26">
      <formula>Q$9&gt;=20/24</formula>
    </cfRule>
    <cfRule type="expression" dxfId="681" priority="27">
      <formula>AND(Q$9&gt;=14/24,Q$9&lt;20/24)</formula>
    </cfRule>
    <cfRule type="expression" dxfId="680" priority="28">
      <formula>AND(Q$9&gt;=8/24,Q$9&lt;14/24)</formula>
    </cfRule>
  </conditionalFormatting>
  <conditionalFormatting sqref="Q89:R100">
    <cfRule type="expression" dxfId="679" priority="13">
      <formula>Q89&gt;$AG89*1</formula>
    </cfRule>
  </conditionalFormatting>
  <conditionalFormatting sqref="Q89:R100">
    <cfRule type="expression" dxfId="678" priority="15">
      <formula>AND(Q$9&gt;=14/24,Q$9&lt;20/24)</formula>
    </cfRule>
    <cfRule type="expression" dxfId="677" priority="16">
      <formula>AND(Q$9&gt;=8/24,Q$9&lt;14/24)</formula>
    </cfRule>
    <cfRule type="expression" dxfId="676" priority="17">
      <formula>Q$9&lt;8/24</formula>
    </cfRule>
  </conditionalFormatting>
  <conditionalFormatting sqref="Q94:R94">
    <cfRule type="expression" dxfId="675" priority="18">
      <formula>Q$9&gt;=20/24</formula>
    </cfRule>
    <cfRule type="expression" dxfId="674" priority="19">
      <formula>AND(Q$9&gt;=14/24,Q$9&lt;20/24)</formula>
    </cfRule>
    <cfRule type="expression" dxfId="673" priority="20">
      <formula>AND(Q$9&gt;=8/24,Q$9&lt;14/24)</formula>
    </cfRule>
    <cfRule type="expression" dxfId="672" priority="21">
      <formula>Q$9&lt;8/24</formula>
    </cfRule>
  </conditionalFormatting>
  <conditionalFormatting sqref="Q89:R93">
    <cfRule type="expression" dxfId="671" priority="22">
      <formula>Q$9&gt;=20/24</formula>
    </cfRule>
    <cfRule type="expression" dxfId="670" priority="23">
      <formula>AND(Q$9&gt;=14/24,Q$9&lt;20/24)</formula>
    </cfRule>
    <cfRule type="expression" dxfId="669" priority="24">
      <formula>AND(Q$9&gt;=8/24,Q$9&lt;14/24)</formula>
    </cfRule>
    <cfRule type="expression" dxfId="668" priority="25">
      <formula>Q$9&lt;8/24</formula>
    </cfRule>
  </conditionalFormatting>
  <conditionalFormatting sqref="Q89:R100">
    <cfRule type="expression" dxfId="667" priority="14">
      <formula>Q$9&gt;=20/24</formula>
    </cfRule>
  </conditionalFormatting>
  <conditionalFormatting sqref="Q107:R113">
    <cfRule type="expression" dxfId="666" priority="9">
      <formula>Q$9&gt;=20/24</formula>
    </cfRule>
    <cfRule type="expression" dxfId="665" priority="10">
      <formula>AND(Q$9&gt;=14/24,Q$9&lt;20/24)</formula>
    </cfRule>
    <cfRule type="expression" dxfId="664" priority="11">
      <formula>AND(Q$9&gt;=8/24,Q$9&lt;14/24)</formula>
    </cfRule>
    <cfRule type="expression" dxfId="663" priority="12">
      <formula>Q$9&lt;8/24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9:Z38"/>
  <sheetViews>
    <sheetView workbookViewId="0">
      <selection activeCell="Z15" sqref="Z15"/>
    </sheetView>
  </sheetViews>
  <sheetFormatPr defaultRowHeight="15" x14ac:dyDescent="0.25"/>
  <cols>
    <col min="8" max="8" width="10" bestFit="1" customWidth="1"/>
    <col min="19" max="19" width="9.5703125" bestFit="1" customWidth="1"/>
  </cols>
  <sheetData>
    <row r="9" spans="2:26" x14ac:dyDescent="0.25">
      <c r="S9" s="222"/>
    </row>
    <row r="11" spans="2:26" x14ac:dyDescent="0.25">
      <c r="C11">
        <v>400</v>
      </c>
      <c r="D11" t="s">
        <v>371</v>
      </c>
      <c r="G11">
        <v>220</v>
      </c>
      <c r="H11" t="s">
        <v>371</v>
      </c>
      <c r="K11">
        <v>132</v>
      </c>
      <c r="L11" t="s">
        <v>371</v>
      </c>
      <c r="P11">
        <v>66</v>
      </c>
      <c r="Q11" t="s">
        <v>372</v>
      </c>
      <c r="U11">
        <v>33</v>
      </c>
      <c r="V11" t="s">
        <v>372</v>
      </c>
      <c r="Y11">
        <v>11</v>
      </c>
      <c r="Z11" t="s">
        <v>372</v>
      </c>
    </row>
    <row r="13" spans="2:26" x14ac:dyDescent="0.25">
      <c r="B13" s="223" t="s">
        <v>373</v>
      </c>
      <c r="C13" s="223" t="s">
        <v>374</v>
      </c>
      <c r="D13" s="223" t="s">
        <v>375</v>
      </c>
      <c r="F13" s="223" t="s">
        <v>373</v>
      </c>
      <c r="G13" s="223" t="s">
        <v>374</v>
      </c>
      <c r="H13" s="223" t="s">
        <v>375</v>
      </c>
      <c r="J13" s="223" t="s">
        <v>373</v>
      </c>
      <c r="K13" s="223" t="s">
        <v>374</v>
      </c>
      <c r="L13" s="223" t="s">
        <v>375</v>
      </c>
      <c r="O13" s="223" t="s">
        <v>373</v>
      </c>
      <c r="P13" s="223" t="s">
        <v>374</v>
      </c>
      <c r="Q13" s="223" t="s">
        <v>375</v>
      </c>
      <c r="T13" s="223" t="s">
        <v>376</v>
      </c>
      <c r="U13" s="223" t="s">
        <v>374</v>
      </c>
      <c r="V13" s="223" t="s">
        <v>375</v>
      </c>
      <c r="X13" s="223" t="s">
        <v>376</v>
      </c>
      <c r="Y13" s="223" t="s">
        <v>374</v>
      </c>
      <c r="Z13" s="223" t="s">
        <v>375</v>
      </c>
    </row>
    <row r="14" spans="2:26" x14ac:dyDescent="0.25">
      <c r="B14" s="224">
        <v>400</v>
      </c>
      <c r="C14" s="224">
        <v>400</v>
      </c>
      <c r="D14" s="224">
        <v>500</v>
      </c>
      <c r="F14" s="224">
        <v>1500</v>
      </c>
      <c r="G14" s="224">
        <v>400</v>
      </c>
      <c r="H14" s="224">
        <v>700</v>
      </c>
      <c r="J14" s="224">
        <v>800</v>
      </c>
      <c r="K14" s="224">
        <v>132</v>
      </c>
      <c r="L14" s="224">
        <v>200</v>
      </c>
      <c r="O14" s="224">
        <v>100</v>
      </c>
      <c r="P14" s="224">
        <v>300</v>
      </c>
      <c r="Q14" s="224">
        <v>580</v>
      </c>
      <c r="T14" s="224">
        <v>500</v>
      </c>
      <c r="U14" s="224">
        <v>400</v>
      </c>
      <c r="V14" s="224">
        <v>156</v>
      </c>
      <c r="X14" s="224">
        <v>500</v>
      </c>
      <c r="Y14" s="224">
        <v>400</v>
      </c>
      <c r="Z14" s="224">
        <v>102</v>
      </c>
    </row>
    <row r="15" spans="2:26" x14ac:dyDescent="0.25">
      <c r="B15" s="224">
        <f>B14*1.732*400*0.95</f>
        <v>263264</v>
      </c>
      <c r="C15" s="224">
        <f>C14*1.732*400*0.95</f>
        <v>263264</v>
      </c>
      <c r="D15" s="224">
        <f>D14*1.732*400*0.95</f>
        <v>329080</v>
      </c>
      <c r="F15" s="224">
        <f>F14*1.732*220*0.95</f>
        <v>542982</v>
      </c>
      <c r="G15" s="224">
        <f>G14*1.732*220*0.95</f>
        <v>144795.19999999998</v>
      </c>
      <c r="H15" s="224">
        <f>H14*1.732*220*0.95</f>
        <v>253391.59999999998</v>
      </c>
      <c r="J15" s="224">
        <f>J14*1.732*132*0.95</f>
        <v>173754.23999999996</v>
      </c>
      <c r="K15" s="224">
        <f>K14*1.732*132*0.95</f>
        <v>28669.449599999996</v>
      </c>
      <c r="L15" s="224">
        <f>L14*1.732*132*0.95</f>
        <v>43438.55999999999</v>
      </c>
      <c r="O15" s="224">
        <f>O14*1.732*66*0.95</f>
        <v>10859.639999999998</v>
      </c>
      <c r="P15" s="224">
        <f>P14*1.732*66*0.95</f>
        <v>32578.92</v>
      </c>
      <c r="Q15" s="224">
        <f>Q14*1.732*66*0.95</f>
        <v>62985.911999999989</v>
      </c>
      <c r="T15" s="224">
        <f>T14*1.732*33*0.95</f>
        <v>27149.1</v>
      </c>
      <c r="U15" s="224">
        <f>U14*1.732*33*0.95</f>
        <v>21719.279999999995</v>
      </c>
      <c r="V15" s="224">
        <f>V14*1.732*33*0.95</f>
        <v>8470.5191999999988</v>
      </c>
      <c r="X15" s="224">
        <f>X14*1.732*11*0.95</f>
        <v>9049.6999999999989</v>
      </c>
      <c r="Y15" s="224">
        <f>Y14*1.732*11*0.95</f>
        <v>7239.7599999999993</v>
      </c>
      <c r="Z15" s="224">
        <f>Z14*1.732*11*0.95</f>
        <v>1846.1387999999997</v>
      </c>
    </row>
    <row r="16" spans="2:26" x14ac:dyDescent="0.25">
      <c r="B16" s="224">
        <f>B15/1000</f>
        <v>263.26400000000001</v>
      </c>
      <c r="C16" s="224">
        <f>C15/1000</f>
        <v>263.26400000000001</v>
      </c>
      <c r="D16" s="224">
        <f>D15/1000</f>
        <v>329.08</v>
      </c>
      <c r="F16" s="224">
        <f>F15/1000</f>
        <v>542.98199999999997</v>
      </c>
      <c r="G16" s="224">
        <f>G15/1000</f>
        <v>144.79519999999999</v>
      </c>
      <c r="H16" s="224">
        <f>H15/1000</f>
        <v>253.39159999999998</v>
      </c>
      <c r="J16" s="224">
        <f>J15/1000</f>
        <v>173.75423999999995</v>
      </c>
      <c r="K16" s="224">
        <f>K15/1000</f>
        <v>28.669449599999997</v>
      </c>
      <c r="L16" s="224">
        <f>L15/1000</f>
        <v>43.438559999999988</v>
      </c>
      <c r="O16" s="224">
        <f>O15/1000</f>
        <v>10.859639999999997</v>
      </c>
      <c r="P16" s="224">
        <f>P15/1000</f>
        <v>32.578919999999997</v>
      </c>
      <c r="Q16" s="224">
        <f>Q15/1000</f>
        <v>62.985911999999992</v>
      </c>
      <c r="T16" s="224">
        <f t="shared" ref="T16:V16" si="0">T15/1000</f>
        <v>27.149099999999997</v>
      </c>
      <c r="U16" s="224">
        <f t="shared" si="0"/>
        <v>21.719279999999994</v>
      </c>
      <c r="V16" s="224">
        <f t="shared" si="0"/>
        <v>8.4705191999999982</v>
      </c>
      <c r="X16" s="224">
        <f t="shared" ref="X16:Z16" si="1">X15/1000</f>
        <v>9.0496999999999996</v>
      </c>
      <c r="Y16" s="224">
        <f t="shared" si="1"/>
        <v>7.2397599999999995</v>
      </c>
      <c r="Z16" s="224">
        <f t="shared" si="1"/>
        <v>1.8461387999999996</v>
      </c>
    </row>
    <row r="19" spans="4:26" x14ac:dyDescent="0.25">
      <c r="D19">
        <f>D14/D16</f>
        <v>1.5193873830071716</v>
      </c>
      <c r="H19">
        <f>H14/H16</f>
        <v>2.7625225145584937</v>
      </c>
      <c r="L19">
        <f>L14/L16</f>
        <v>4.6042041909308242</v>
      </c>
      <c r="Q19">
        <f>Q14/Q16</f>
        <v>9.2084083818616467</v>
      </c>
      <c r="V19">
        <f>V14/V16</f>
        <v>18.416816763723293</v>
      </c>
      <c r="Z19">
        <f>Z14/Z16</f>
        <v>55.250450291169884</v>
      </c>
    </row>
    <row r="22" spans="4:26" x14ac:dyDescent="0.25">
      <c r="L22">
        <f>29+16+0+17</f>
        <v>62</v>
      </c>
    </row>
    <row r="26" spans="4:26" x14ac:dyDescent="0.25">
      <c r="O26" s="287"/>
      <c r="T26">
        <v>140</v>
      </c>
      <c r="U26" s="287"/>
    </row>
    <row r="27" spans="4:26" x14ac:dyDescent="0.25">
      <c r="O27" s="287"/>
      <c r="T27">
        <v>40</v>
      </c>
      <c r="U27" s="287"/>
    </row>
    <row r="28" spans="4:26" x14ac:dyDescent="0.25">
      <c r="O28" s="287"/>
      <c r="T28">
        <f>438+140+40</f>
        <v>618</v>
      </c>
      <c r="U28" s="287"/>
    </row>
    <row r="29" spans="4:26" x14ac:dyDescent="0.25">
      <c r="O29" s="287"/>
      <c r="U29" s="287"/>
    </row>
    <row r="30" spans="4:26" x14ac:dyDescent="0.25">
      <c r="O30" s="287"/>
      <c r="U30" s="287"/>
    </row>
    <row r="31" spans="4:26" x14ac:dyDescent="0.25">
      <c r="O31" s="287"/>
      <c r="U31" s="287"/>
    </row>
    <row r="32" spans="4:26" x14ac:dyDescent="0.25">
      <c r="O32" s="287"/>
      <c r="U32" s="287"/>
    </row>
    <row r="33" spans="15:21" x14ac:dyDescent="0.25">
      <c r="O33" s="287"/>
      <c r="U33" s="287"/>
    </row>
    <row r="34" spans="15:21" x14ac:dyDescent="0.25">
      <c r="O34" s="287"/>
      <c r="U34" s="287"/>
    </row>
    <row r="35" spans="15:21" x14ac:dyDescent="0.25">
      <c r="O35" s="287"/>
      <c r="U35" s="287"/>
    </row>
    <row r="36" spans="15:21" x14ac:dyDescent="0.25">
      <c r="O36" s="287"/>
      <c r="U36" s="287"/>
    </row>
    <row r="37" spans="15:21" x14ac:dyDescent="0.25">
      <c r="O37" s="287"/>
      <c r="U37" s="287"/>
    </row>
    <row r="38" spans="15:21" x14ac:dyDescent="0.25">
      <c r="O38" s="287"/>
      <c r="U38" s="28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117"/>
  <sheetViews>
    <sheetView view="pageBreakPreview" zoomScale="110" zoomScaleNormal="100" zoomScaleSheetLayoutView="110" workbookViewId="0">
      <pane ySplit="3" topLeftCell="A4" activePane="bottomLeft" state="frozen"/>
      <selection pane="bottomLeft" activeCell="D3" sqref="D3"/>
    </sheetView>
  </sheetViews>
  <sheetFormatPr defaultRowHeight="15" x14ac:dyDescent="0.25"/>
  <cols>
    <col min="1" max="1" width="20.140625" style="237" customWidth="1"/>
    <col min="2" max="3" width="8.42578125" style="237" customWidth="1"/>
    <col min="4" max="4" width="7.28515625" style="237" bestFit="1" customWidth="1"/>
    <col min="5" max="7" width="6.140625" style="237" bestFit="1" customWidth="1"/>
    <col min="8" max="8" width="7.28515625" style="237" bestFit="1" customWidth="1"/>
    <col min="9" max="9" width="6.140625" style="237" bestFit="1" customWidth="1"/>
    <col min="10" max="10" width="6.42578125" style="237" bestFit="1" customWidth="1"/>
    <col min="11" max="12" width="6.140625" style="237" bestFit="1" customWidth="1"/>
    <col min="13" max="13" width="6.140625" style="269" bestFit="1" customWidth="1"/>
    <col min="14" max="14" width="6.42578125" style="269" bestFit="1" customWidth="1"/>
    <col min="15" max="16" width="6.140625" style="237" bestFit="1" customWidth="1"/>
    <col min="17" max="17" width="6.42578125" style="237" customWidth="1"/>
    <col min="18" max="18" width="6.140625" style="237" bestFit="1" customWidth="1"/>
    <col min="19" max="19" width="6.140625" style="237" customWidth="1"/>
    <col min="20" max="20" width="6.140625" style="269" bestFit="1" customWidth="1"/>
    <col min="21" max="22" width="6.42578125" style="237" bestFit="1" customWidth="1"/>
    <col min="23" max="23" width="7.85546875" style="237" customWidth="1"/>
    <col min="24" max="24" width="7.28515625" style="237" customWidth="1"/>
    <col min="25" max="25" width="6.85546875" style="265" bestFit="1" customWidth="1"/>
    <col min="26" max="26" width="9.140625" style="237"/>
    <col min="27" max="27" width="9.28515625" style="241" bestFit="1" customWidth="1"/>
    <col min="28" max="28" width="14" style="237" customWidth="1"/>
    <col min="29" max="29" width="12.85546875" style="259" bestFit="1" customWidth="1"/>
    <col min="30" max="30" width="10.28515625" style="237" customWidth="1"/>
    <col min="31" max="31" width="9" style="266" customWidth="1"/>
    <col min="32" max="32" width="7.85546875" style="267" customWidth="1"/>
    <col min="33" max="33" width="9.140625" style="268" customWidth="1"/>
    <col min="34" max="16384" width="9.140625" style="237"/>
  </cols>
  <sheetData>
    <row r="1" spans="1:33" s="227" customFormat="1" ht="24" customHeight="1" thickBot="1" x14ac:dyDescent="0.25">
      <c r="A1" s="225" t="s">
        <v>377</v>
      </c>
      <c r="B1" s="226" t="s">
        <v>378</v>
      </c>
      <c r="C1" s="226"/>
      <c r="D1" s="366" t="s">
        <v>379</v>
      </c>
      <c r="E1" s="366"/>
      <c r="H1" s="229" t="s">
        <v>380</v>
      </c>
      <c r="I1" s="366" t="s">
        <v>381</v>
      </c>
      <c r="J1" s="366"/>
      <c r="M1" s="228" t="s">
        <v>382</v>
      </c>
      <c r="N1" s="366" t="s">
        <v>383</v>
      </c>
      <c r="O1" s="366"/>
      <c r="P1" s="229"/>
      <c r="Q1" s="229"/>
      <c r="R1" s="229"/>
      <c r="S1" s="225" t="s">
        <v>105</v>
      </c>
      <c r="T1" s="367" t="s">
        <v>384</v>
      </c>
      <c r="U1" s="367"/>
      <c r="X1" s="229"/>
      <c r="Y1" s="229"/>
      <c r="Z1" s="229"/>
      <c r="AA1" s="229"/>
      <c r="AB1" s="229"/>
      <c r="AC1" s="229"/>
      <c r="AD1" s="229"/>
      <c r="AE1" s="229"/>
      <c r="AF1" s="229"/>
      <c r="AG1" s="229"/>
    </row>
    <row r="2" spans="1:33" ht="43.5" x14ac:dyDescent="0.25">
      <c r="A2" s="230" t="s">
        <v>538</v>
      </c>
      <c r="B2" s="231">
        <v>169</v>
      </c>
      <c r="C2" s="232">
        <v>170</v>
      </c>
      <c r="D2" s="233">
        <v>176</v>
      </c>
      <c r="E2" s="233">
        <v>179</v>
      </c>
      <c r="F2" s="233">
        <v>180</v>
      </c>
      <c r="G2" s="233">
        <v>182</v>
      </c>
      <c r="H2" s="231">
        <v>187</v>
      </c>
      <c r="I2" s="233">
        <v>188</v>
      </c>
      <c r="J2" s="233">
        <v>204</v>
      </c>
      <c r="K2" s="233">
        <v>205</v>
      </c>
      <c r="L2" s="233">
        <v>218</v>
      </c>
      <c r="M2" s="232">
        <v>222</v>
      </c>
      <c r="N2" s="232">
        <v>223</v>
      </c>
      <c r="O2" s="233">
        <v>232</v>
      </c>
      <c r="P2" s="232">
        <v>264</v>
      </c>
      <c r="Q2" s="232">
        <v>265</v>
      </c>
      <c r="R2" s="232">
        <v>266</v>
      </c>
      <c r="S2" s="232">
        <v>267</v>
      </c>
      <c r="T2" s="232">
        <v>270</v>
      </c>
      <c r="U2" s="233">
        <v>271</v>
      </c>
      <c r="V2" s="233">
        <v>272</v>
      </c>
      <c r="W2" s="234" t="s">
        <v>385</v>
      </c>
      <c r="X2" s="234" t="s">
        <v>386</v>
      </c>
      <c r="Y2" s="235" t="s">
        <v>387</v>
      </c>
      <c r="Z2" s="233" t="s">
        <v>388</v>
      </c>
      <c r="AA2" s="233" t="s">
        <v>389</v>
      </c>
      <c r="AB2" s="235" t="s">
        <v>390</v>
      </c>
      <c r="AC2" s="233" t="s">
        <v>391</v>
      </c>
      <c r="AD2" s="235" t="s">
        <v>392</v>
      </c>
      <c r="AE2" s="233" t="s">
        <v>393</v>
      </c>
      <c r="AF2" s="233" t="s">
        <v>394</v>
      </c>
      <c r="AG2" s="236" t="s">
        <v>382</v>
      </c>
    </row>
    <row r="3" spans="1:33" s="241" customFormat="1" ht="15.75" thickBot="1" x14ac:dyDescent="0.3">
      <c r="A3" s="238" t="s">
        <v>395</v>
      </c>
      <c r="B3" s="239">
        <v>18.600000000000001</v>
      </c>
      <c r="C3" s="239">
        <v>14.55</v>
      </c>
      <c r="D3" s="239">
        <v>140</v>
      </c>
      <c r="E3" s="239">
        <v>67</v>
      </c>
      <c r="F3" s="239">
        <v>68</v>
      </c>
      <c r="G3" s="239">
        <v>51</v>
      </c>
      <c r="H3" s="239">
        <v>21.4</v>
      </c>
      <c r="I3" s="239">
        <v>22.8</v>
      </c>
      <c r="J3" s="239">
        <v>24.2</v>
      </c>
      <c r="K3" s="239">
        <v>19.399999999999999</v>
      </c>
      <c r="L3" s="239">
        <v>24.2</v>
      </c>
      <c r="M3" s="239">
        <v>83</v>
      </c>
      <c r="N3" s="239">
        <v>26.19</v>
      </c>
      <c r="O3" s="239">
        <v>34.9</v>
      </c>
      <c r="P3" s="239">
        <v>28.2</v>
      </c>
      <c r="Q3" s="239">
        <v>50.8</v>
      </c>
      <c r="R3" s="239">
        <v>20.7</v>
      </c>
      <c r="S3" s="239">
        <v>80</v>
      </c>
      <c r="T3" s="239">
        <v>75</v>
      </c>
      <c r="U3" s="239">
        <v>24.25</v>
      </c>
      <c r="V3" s="239">
        <v>10.7</v>
      </c>
      <c r="W3" s="239">
        <v>6.81</v>
      </c>
      <c r="X3" s="239">
        <v>13.1</v>
      </c>
      <c r="Y3" s="246"/>
      <c r="Z3" s="240"/>
      <c r="AA3" s="240"/>
      <c r="AB3" s="240"/>
      <c r="AC3" s="240"/>
      <c r="AD3" s="240"/>
      <c r="AE3" s="239"/>
      <c r="AF3" s="239"/>
      <c r="AG3" s="240"/>
    </row>
    <row r="4" spans="1:33" x14ac:dyDescent="0.25">
      <c r="A4" s="242" t="s">
        <v>396</v>
      </c>
      <c r="B4" s="243"/>
      <c r="C4" s="243"/>
      <c r="D4" s="244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6">
        <f t="shared" ref="Y4:Y67" si="0">SUM(D4:V4)</f>
        <v>0</v>
      </c>
      <c r="Z4" s="245"/>
      <c r="AA4" s="247">
        <v>0</v>
      </c>
      <c r="AB4" s="247">
        <v>-438.86</v>
      </c>
      <c r="AC4" s="246">
        <f>SUM(Y4:AB4)</f>
        <v>-438.86</v>
      </c>
      <c r="AD4" s="247">
        <v>-181.58</v>
      </c>
      <c r="AE4" s="248"/>
      <c r="AF4" s="246"/>
      <c r="AG4" s="245"/>
    </row>
    <row r="5" spans="1:33" x14ac:dyDescent="0.25">
      <c r="A5" s="249" t="s">
        <v>397</v>
      </c>
      <c r="B5" s="243"/>
      <c r="C5" s="243"/>
      <c r="D5" s="244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6">
        <f t="shared" si="0"/>
        <v>0</v>
      </c>
      <c r="Z5" s="245"/>
      <c r="AA5" s="247">
        <v>0</v>
      </c>
      <c r="AB5" s="247">
        <v>-438.86</v>
      </c>
      <c r="AC5" s="246">
        <f t="shared" ref="AC5:AC68" si="1">SUM(Y5:AB5)</f>
        <v>-438.86</v>
      </c>
      <c r="AD5" s="247">
        <v>-181.58</v>
      </c>
      <c r="AE5" s="248"/>
      <c r="AF5" s="246"/>
      <c r="AG5" s="245"/>
    </row>
    <row r="6" spans="1:33" x14ac:dyDescent="0.25">
      <c r="A6" s="249" t="s">
        <v>398</v>
      </c>
      <c r="B6" s="243"/>
      <c r="C6" s="243"/>
      <c r="D6" s="244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6">
        <f t="shared" si="0"/>
        <v>0</v>
      </c>
      <c r="Z6" s="245"/>
      <c r="AA6" s="247">
        <v>0</v>
      </c>
      <c r="AB6" s="247">
        <v>-438.86</v>
      </c>
      <c r="AC6" s="246">
        <f t="shared" si="1"/>
        <v>-438.86</v>
      </c>
      <c r="AD6" s="247">
        <v>-181.58</v>
      </c>
      <c r="AE6" s="248"/>
      <c r="AF6" s="246"/>
      <c r="AG6" s="245"/>
    </row>
    <row r="7" spans="1:33" x14ac:dyDescent="0.25">
      <c r="A7" s="249" t="s">
        <v>399</v>
      </c>
      <c r="B7" s="243"/>
      <c r="C7" s="243"/>
      <c r="D7" s="244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6">
        <f>SUM(D7:V7)</f>
        <v>0</v>
      </c>
      <c r="Z7" s="245"/>
      <c r="AA7" s="247">
        <v>0</v>
      </c>
      <c r="AB7" s="247">
        <v>-438.86</v>
      </c>
      <c r="AC7" s="246">
        <f t="shared" si="1"/>
        <v>-438.86</v>
      </c>
      <c r="AD7" s="247">
        <v>-181.58</v>
      </c>
      <c r="AE7" s="248"/>
      <c r="AF7" s="246"/>
      <c r="AG7" s="245"/>
    </row>
    <row r="8" spans="1:33" x14ac:dyDescent="0.25">
      <c r="A8" s="249" t="s">
        <v>400</v>
      </c>
      <c r="B8" s="243"/>
      <c r="C8" s="243"/>
      <c r="D8" s="244"/>
      <c r="E8" s="245"/>
      <c r="F8" s="245"/>
      <c r="G8" s="245"/>
      <c r="H8" s="250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6">
        <f>SUM(D8:V8)</f>
        <v>0</v>
      </c>
      <c r="Z8" s="245"/>
      <c r="AA8" s="247">
        <v>0</v>
      </c>
      <c r="AB8" s="247">
        <v>-438.86</v>
      </c>
      <c r="AC8" s="246">
        <f t="shared" si="1"/>
        <v>-438.86</v>
      </c>
      <c r="AD8" s="247">
        <v>-181.58</v>
      </c>
      <c r="AE8" s="248"/>
      <c r="AF8" s="246"/>
      <c r="AG8" s="245"/>
    </row>
    <row r="9" spans="1:33" x14ac:dyDescent="0.25">
      <c r="A9" s="249" t="s">
        <v>401</v>
      </c>
      <c r="B9" s="243"/>
      <c r="C9" s="243"/>
      <c r="D9" s="244"/>
      <c r="E9" s="245"/>
      <c r="F9" s="245"/>
      <c r="G9" s="245"/>
      <c r="H9" s="250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6">
        <f t="shared" si="0"/>
        <v>0</v>
      </c>
      <c r="Z9" s="245"/>
      <c r="AA9" s="247">
        <v>0</v>
      </c>
      <c r="AB9" s="247">
        <v>-438.86</v>
      </c>
      <c r="AC9" s="246">
        <f t="shared" si="1"/>
        <v>-438.86</v>
      </c>
      <c r="AD9" s="247">
        <v>-181.58</v>
      </c>
      <c r="AE9" s="248"/>
      <c r="AF9" s="246"/>
      <c r="AG9" s="245"/>
    </row>
    <row r="10" spans="1:33" x14ac:dyDescent="0.25">
      <c r="A10" s="249" t="s">
        <v>402</v>
      </c>
      <c r="B10" s="243"/>
      <c r="C10" s="243"/>
      <c r="D10" s="244"/>
      <c r="E10" s="245"/>
      <c r="F10" s="245"/>
      <c r="G10" s="245"/>
      <c r="H10" s="250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6">
        <f t="shared" si="0"/>
        <v>0</v>
      </c>
      <c r="Z10" s="245"/>
      <c r="AA10" s="247">
        <v>0</v>
      </c>
      <c r="AB10" s="247">
        <v>-438.86</v>
      </c>
      <c r="AC10" s="246">
        <f t="shared" si="1"/>
        <v>-438.86</v>
      </c>
      <c r="AD10" s="247">
        <v>-181.58</v>
      </c>
      <c r="AE10" s="248"/>
      <c r="AF10" s="246"/>
      <c r="AG10" s="245"/>
    </row>
    <row r="11" spans="1:33" x14ac:dyDescent="0.25">
      <c r="A11" s="249" t="s">
        <v>403</v>
      </c>
      <c r="B11" s="243"/>
      <c r="C11" s="243"/>
      <c r="D11" s="244"/>
      <c r="E11" s="245"/>
      <c r="F11" s="245"/>
      <c r="G11" s="245"/>
      <c r="H11" s="250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6">
        <f t="shared" si="0"/>
        <v>0</v>
      </c>
      <c r="Z11" s="245"/>
      <c r="AA11" s="247">
        <v>0</v>
      </c>
      <c r="AB11" s="247">
        <v>-438.86</v>
      </c>
      <c r="AC11" s="246">
        <f t="shared" si="1"/>
        <v>-438.86</v>
      </c>
      <c r="AD11" s="247">
        <v>-181.58</v>
      </c>
      <c r="AE11" s="248"/>
      <c r="AF11" s="246"/>
      <c r="AG11" s="245"/>
    </row>
    <row r="12" spans="1:33" x14ac:dyDescent="0.25">
      <c r="A12" s="249" t="s">
        <v>404</v>
      </c>
      <c r="B12" s="243"/>
      <c r="C12" s="243"/>
      <c r="D12" s="244"/>
      <c r="E12" s="245"/>
      <c r="F12" s="245"/>
      <c r="G12" s="245"/>
      <c r="H12" s="250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6">
        <f t="shared" si="0"/>
        <v>0</v>
      </c>
      <c r="Z12" s="245"/>
      <c r="AA12" s="247">
        <v>0</v>
      </c>
      <c r="AB12" s="247">
        <v>-438.86</v>
      </c>
      <c r="AC12" s="246">
        <f t="shared" si="1"/>
        <v>-438.86</v>
      </c>
      <c r="AD12" s="247">
        <v>-181.58</v>
      </c>
      <c r="AE12" s="248"/>
      <c r="AF12" s="246"/>
      <c r="AG12" s="245"/>
    </row>
    <row r="13" spans="1:33" x14ac:dyDescent="0.25">
      <c r="A13" s="249" t="s">
        <v>405</v>
      </c>
      <c r="B13" s="243"/>
      <c r="C13" s="243"/>
      <c r="D13" s="244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6">
        <f t="shared" si="0"/>
        <v>0</v>
      </c>
      <c r="Z13" s="245"/>
      <c r="AA13" s="247">
        <v>0</v>
      </c>
      <c r="AB13" s="247">
        <v>-438.86</v>
      </c>
      <c r="AC13" s="246">
        <f t="shared" si="1"/>
        <v>-438.86</v>
      </c>
      <c r="AD13" s="247">
        <v>-181.58</v>
      </c>
      <c r="AE13" s="248"/>
      <c r="AF13" s="246"/>
      <c r="AG13" s="245"/>
    </row>
    <row r="14" spans="1:33" x14ac:dyDescent="0.25">
      <c r="A14" s="249" t="s">
        <v>406</v>
      </c>
      <c r="B14" s="243"/>
      <c r="C14" s="243"/>
      <c r="D14" s="244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6">
        <f t="shared" si="0"/>
        <v>0</v>
      </c>
      <c r="Z14" s="245"/>
      <c r="AA14" s="247">
        <v>0</v>
      </c>
      <c r="AB14" s="247">
        <v>-438.86</v>
      </c>
      <c r="AC14" s="246">
        <f t="shared" si="1"/>
        <v>-438.86</v>
      </c>
      <c r="AD14" s="247">
        <v>-181.58</v>
      </c>
      <c r="AE14" s="248"/>
      <c r="AF14" s="246"/>
      <c r="AG14" s="245"/>
    </row>
    <row r="15" spans="1:33" x14ac:dyDescent="0.25">
      <c r="A15" s="249" t="s">
        <v>407</v>
      </c>
      <c r="B15" s="243"/>
      <c r="C15" s="243"/>
      <c r="D15" s="244"/>
      <c r="E15" s="245"/>
      <c r="F15" s="245"/>
      <c r="G15" s="245"/>
      <c r="H15" s="250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6">
        <f t="shared" si="0"/>
        <v>0</v>
      </c>
      <c r="Z15" s="245"/>
      <c r="AA15" s="247">
        <v>0</v>
      </c>
      <c r="AB15" s="247">
        <v>-438.86</v>
      </c>
      <c r="AC15" s="246">
        <f t="shared" si="1"/>
        <v>-438.86</v>
      </c>
      <c r="AD15" s="247">
        <v>-181.58</v>
      </c>
      <c r="AE15" s="248"/>
      <c r="AF15" s="246"/>
      <c r="AG15" s="245"/>
    </row>
    <row r="16" spans="1:33" x14ac:dyDescent="0.25">
      <c r="A16" s="249" t="s">
        <v>408</v>
      </c>
      <c r="B16" s="243"/>
      <c r="C16" s="243"/>
      <c r="D16" s="244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6">
        <f t="shared" si="0"/>
        <v>0</v>
      </c>
      <c r="Z16" s="245"/>
      <c r="AA16" s="247">
        <v>0</v>
      </c>
      <c r="AB16" s="247">
        <v>-438.86</v>
      </c>
      <c r="AC16" s="246">
        <f t="shared" si="1"/>
        <v>-438.86</v>
      </c>
      <c r="AD16" s="247">
        <v>-181.58</v>
      </c>
      <c r="AE16" s="248"/>
      <c r="AF16" s="246"/>
      <c r="AG16" s="245"/>
    </row>
    <row r="17" spans="1:33" x14ac:dyDescent="0.25">
      <c r="A17" s="249" t="s">
        <v>409</v>
      </c>
      <c r="B17" s="243"/>
      <c r="C17" s="243"/>
      <c r="D17" s="244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6">
        <f t="shared" si="0"/>
        <v>0</v>
      </c>
      <c r="Z17" s="245"/>
      <c r="AA17" s="247">
        <v>0</v>
      </c>
      <c r="AB17" s="247">
        <v>-438.86</v>
      </c>
      <c r="AC17" s="246">
        <f t="shared" si="1"/>
        <v>-438.86</v>
      </c>
      <c r="AD17" s="247">
        <v>-181.58</v>
      </c>
      <c r="AE17" s="248"/>
      <c r="AF17" s="246"/>
      <c r="AG17" s="245"/>
    </row>
    <row r="18" spans="1:33" x14ac:dyDescent="0.25">
      <c r="A18" s="249" t="s">
        <v>410</v>
      </c>
      <c r="B18" s="243"/>
      <c r="C18" s="243"/>
      <c r="D18" s="244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6">
        <f t="shared" si="0"/>
        <v>0</v>
      </c>
      <c r="Z18" s="245"/>
      <c r="AA18" s="247">
        <v>0</v>
      </c>
      <c r="AB18" s="247">
        <v>-438.86</v>
      </c>
      <c r="AC18" s="246">
        <f t="shared" si="1"/>
        <v>-438.86</v>
      </c>
      <c r="AD18" s="247">
        <v>-181.58</v>
      </c>
      <c r="AE18" s="248"/>
      <c r="AF18" s="246"/>
      <c r="AG18" s="245"/>
    </row>
    <row r="19" spans="1:33" x14ac:dyDescent="0.25">
      <c r="A19" s="249" t="s">
        <v>411</v>
      </c>
      <c r="B19" s="243"/>
      <c r="C19" s="243"/>
      <c r="D19" s="244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6">
        <f t="shared" si="0"/>
        <v>0</v>
      </c>
      <c r="Z19" s="245"/>
      <c r="AA19" s="247">
        <v>0</v>
      </c>
      <c r="AB19" s="247">
        <v>-438.86</v>
      </c>
      <c r="AC19" s="246">
        <f t="shared" si="1"/>
        <v>-438.86</v>
      </c>
      <c r="AD19" s="247">
        <v>-181.58</v>
      </c>
      <c r="AE19" s="248"/>
      <c r="AF19" s="246"/>
      <c r="AG19" s="245"/>
    </row>
    <row r="20" spans="1:33" x14ac:dyDescent="0.25">
      <c r="A20" s="249" t="s">
        <v>412</v>
      </c>
      <c r="B20" s="251"/>
      <c r="C20" s="251"/>
      <c r="D20" s="244"/>
      <c r="E20" s="245"/>
      <c r="F20" s="245"/>
      <c r="G20" s="245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6">
        <f t="shared" si="0"/>
        <v>0</v>
      </c>
      <c r="Z20" s="244"/>
      <c r="AA20" s="253">
        <v>0</v>
      </c>
      <c r="AB20" s="253">
        <v>-438.86</v>
      </c>
      <c r="AC20" s="252">
        <f t="shared" si="1"/>
        <v>-438.86</v>
      </c>
      <c r="AD20" s="253">
        <v>-181.58</v>
      </c>
      <c r="AE20" s="254"/>
      <c r="AF20" s="252"/>
      <c r="AG20" s="244"/>
    </row>
    <row r="21" spans="1:33" x14ac:dyDescent="0.25">
      <c r="A21" s="249" t="s">
        <v>413</v>
      </c>
      <c r="B21" s="243"/>
      <c r="C21" s="243"/>
      <c r="D21" s="244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6">
        <f t="shared" si="0"/>
        <v>0</v>
      </c>
      <c r="Z21" s="245"/>
      <c r="AA21" s="247">
        <v>0</v>
      </c>
      <c r="AB21" s="247">
        <v>-438.86</v>
      </c>
      <c r="AC21" s="246">
        <f t="shared" si="1"/>
        <v>-438.86</v>
      </c>
      <c r="AD21" s="247">
        <v>-181.58</v>
      </c>
      <c r="AE21" s="248"/>
      <c r="AF21" s="246"/>
      <c r="AG21" s="245"/>
    </row>
    <row r="22" spans="1:33" x14ac:dyDescent="0.25">
      <c r="A22" s="249" t="s">
        <v>414</v>
      </c>
      <c r="B22" s="243"/>
      <c r="C22" s="243"/>
      <c r="D22" s="244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6">
        <f t="shared" si="0"/>
        <v>0</v>
      </c>
      <c r="Z22" s="245"/>
      <c r="AA22" s="247">
        <v>0</v>
      </c>
      <c r="AB22" s="247">
        <v>-438.86</v>
      </c>
      <c r="AC22" s="246">
        <f t="shared" si="1"/>
        <v>-438.86</v>
      </c>
      <c r="AD22" s="247">
        <v>-181.58</v>
      </c>
      <c r="AE22" s="248"/>
      <c r="AF22" s="246"/>
      <c r="AG22" s="245"/>
    </row>
    <row r="23" spans="1:33" x14ac:dyDescent="0.25">
      <c r="A23" s="249" t="s">
        <v>415</v>
      </c>
      <c r="B23" s="243"/>
      <c r="C23" s="243"/>
      <c r="D23" s="244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6">
        <f t="shared" si="0"/>
        <v>0</v>
      </c>
      <c r="Z23" s="245"/>
      <c r="AA23" s="247">
        <v>0</v>
      </c>
      <c r="AB23" s="247">
        <v>-438.86</v>
      </c>
      <c r="AC23" s="246">
        <f t="shared" si="1"/>
        <v>-438.86</v>
      </c>
      <c r="AD23" s="247">
        <v>-181.58</v>
      </c>
      <c r="AE23" s="248"/>
      <c r="AF23" s="246"/>
      <c r="AG23" s="245"/>
    </row>
    <row r="24" spans="1:33" x14ac:dyDescent="0.25">
      <c r="A24" s="249" t="s">
        <v>416</v>
      </c>
      <c r="B24" s="243"/>
      <c r="C24" s="243"/>
      <c r="D24" s="244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6">
        <f t="shared" si="0"/>
        <v>0</v>
      </c>
      <c r="Z24" s="245"/>
      <c r="AA24" s="247">
        <v>0</v>
      </c>
      <c r="AB24" s="247">
        <v>-438.86</v>
      </c>
      <c r="AC24" s="246">
        <f t="shared" si="1"/>
        <v>-438.86</v>
      </c>
      <c r="AD24" s="247">
        <v>-181.58</v>
      </c>
      <c r="AE24" s="248"/>
      <c r="AF24" s="246"/>
      <c r="AG24" s="245"/>
    </row>
    <row r="25" spans="1:33" x14ac:dyDescent="0.25">
      <c r="A25" s="249" t="s">
        <v>417</v>
      </c>
      <c r="B25" s="243"/>
      <c r="C25" s="243"/>
      <c r="D25" s="244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6">
        <f t="shared" si="0"/>
        <v>0</v>
      </c>
      <c r="Z25" s="245"/>
      <c r="AA25" s="247">
        <v>0</v>
      </c>
      <c r="AB25" s="247">
        <v>-438.86</v>
      </c>
      <c r="AC25" s="246">
        <f t="shared" si="1"/>
        <v>-438.86</v>
      </c>
      <c r="AD25" s="247">
        <v>-181.58</v>
      </c>
      <c r="AE25" s="248"/>
      <c r="AF25" s="246"/>
      <c r="AG25" s="245"/>
    </row>
    <row r="26" spans="1:33" x14ac:dyDescent="0.25">
      <c r="A26" s="249" t="s">
        <v>418</v>
      </c>
      <c r="B26" s="243"/>
      <c r="C26" s="243"/>
      <c r="D26" s="244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6">
        <f t="shared" si="0"/>
        <v>0</v>
      </c>
      <c r="Z26" s="245"/>
      <c r="AA26" s="247">
        <v>0</v>
      </c>
      <c r="AB26" s="247">
        <v>-438.86</v>
      </c>
      <c r="AC26" s="246">
        <f t="shared" si="1"/>
        <v>-438.86</v>
      </c>
      <c r="AD26" s="247">
        <v>-181.58</v>
      </c>
      <c r="AE26" s="248"/>
      <c r="AF26" s="246"/>
      <c r="AG26" s="245"/>
    </row>
    <row r="27" spans="1:33" x14ac:dyDescent="0.25">
      <c r="A27" s="249" t="s">
        <v>419</v>
      </c>
      <c r="B27" s="243"/>
      <c r="C27" s="243"/>
      <c r="D27" s="244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6">
        <f t="shared" si="0"/>
        <v>0</v>
      </c>
      <c r="Z27" s="245"/>
      <c r="AA27" s="247">
        <v>0</v>
      </c>
      <c r="AB27" s="247">
        <v>-438.86</v>
      </c>
      <c r="AC27" s="246">
        <f t="shared" si="1"/>
        <v>-438.86</v>
      </c>
      <c r="AD27" s="247">
        <v>-181.58</v>
      </c>
      <c r="AE27" s="248"/>
      <c r="AF27" s="246"/>
      <c r="AG27" s="245"/>
    </row>
    <row r="28" spans="1:33" x14ac:dyDescent="0.25">
      <c r="A28" s="249" t="s">
        <v>420</v>
      </c>
      <c r="B28" s="243"/>
      <c r="C28" s="243"/>
      <c r="D28" s="244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6">
        <f t="shared" si="0"/>
        <v>0</v>
      </c>
      <c r="Z28" s="245"/>
      <c r="AA28" s="247">
        <v>0</v>
      </c>
      <c r="AB28" s="247">
        <v>-438.86</v>
      </c>
      <c r="AC28" s="246">
        <f t="shared" si="1"/>
        <v>-438.86</v>
      </c>
      <c r="AD28" s="247">
        <v>-181.58</v>
      </c>
      <c r="AE28" s="248"/>
      <c r="AF28" s="246"/>
      <c r="AG28" s="245"/>
    </row>
    <row r="29" spans="1:33" x14ac:dyDescent="0.25">
      <c r="A29" s="249" t="s">
        <v>421</v>
      </c>
      <c r="B29" s="243"/>
      <c r="C29" s="243"/>
      <c r="D29" s="244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6">
        <f t="shared" si="0"/>
        <v>0</v>
      </c>
      <c r="Z29" s="245"/>
      <c r="AA29" s="247">
        <v>0</v>
      </c>
      <c r="AB29" s="247">
        <v>-438.86</v>
      </c>
      <c r="AC29" s="246">
        <f t="shared" si="1"/>
        <v>-438.86</v>
      </c>
      <c r="AD29" s="247">
        <v>-181.58</v>
      </c>
      <c r="AE29" s="248"/>
      <c r="AF29" s="246"/>
      <c r="AG29" s="245"/>
    </row>
    <row r="30" spans="1:33" x14ac:dyDescent="0.25">
      <c r="A30" s="249" t="s">
        <v>422</v>
      </c>
      <c r="B30" s="243"/>
      <c r="C30" s="243"/>
      <c r="D30" s="244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6">
        <f t="shared" si="0"/>
        <v>0</v>
      </c>
      <c r="Z30" s="245"/>
      <c r="AA30" s="247">
        <v>0</v>
      </c>
      <c r="AB30" s="247">
        <v>-438.86</v>
      </c>
      <c r="AC30" s="246">
        <f t="shared" si="1"/>
        <v>-438.86</v>
      </c>
      <c r="AD30" s="247">
        <v>-181.58</v>
      </c>
      <c r="AE30" s="248"/>
      <c r="AF30" s="246"/>
      <c r="AG30" s="245"/>
    </row>
    <row r="31" spans="1:33" x14ac:dyDescent="0.25">
      <c r="A31" s="249" t="s">
        <v>423</v>
      </c>
      <c r="B31" s="243"/>
      <c r="C31" s="243"/>
      <c r="D31" s="244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6">
        <f t="shared" si="0"/>
        <v>0</v>
      </c>
      <c r="Z31" s="245"/>
      <c r="AA31" s="247">
        <v>0</v>
      </c>
      <c r="AB31" s="247">
        <v>-438.86</v>
      </c>
      <c r="AC31" s="246">
        <f t="shared" si="1"/>
        <v>-438.86</v>
      </c>
      <c r="AD31" s="247">
        <v>-181.58</v>
      </c>
      <c r="AE31" s="248"/>
      <c r="AF31" s="246"/>
      <c r="AG31" s="245"/>
    </row>
    <row r="32" spans="1:33" x14ac:dyDescent="0.25">
      <c r="A32" s="249" t="s">
        <v>424</v>
      </c>
      <c r="B32" s="243"/>
      <c r="C32" s="243"/>
      <c r="D32" s="244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6">
        <f t="shared" si="0"/>
        <v>0</v>
      </c>
      <c r="Z32" s="245"/>
      <c r="AA32" s="247">
        <v>0</v>
      </c>
      <c r="AB32" s="247">
        <v>-438.86</v>
      </c>
      <c r="AC32" s="246">
        <f t="shared" si="1"/>
        <v>-438.86</v>
      </c>
      <c r="AD32" s="247">
        <v>-181.58</v>
      </c>
      <c r="AE32" s="248"/>
      <c r="AF32" s="246"/>
      <c r="AG32" s="245"/>
    </row>
    <row r="33" spans="1:33" x14ac:dyDescent="0.25">
      <c r="A33" s="249" t="s">
        <v>425</v>
      </c>
      <c r="B33" s="243"/>
      <c r="C33" s="243"/>
      <c r="D33" s="244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6">
        <f t="shared" si="0"/>
        <v>0</v>
      </c>
      <c r="Z33" s="245"/>
      <c r="AA33" s="247">
        <v>0</v>
      </c>
      <c r="AB33" s="247">
        <v>-438.86</v>
      </c>
      <c r="AC33" s="246">
        <f t="shared" si="1"/>
        <v>-438.86</v>
      </c>
      <c r="AD33" s="247">
        <v>-181.58</v>
      </c>
      <c r="AE33" s="248"/>
      <c r="AF33" s="246"/>
      <c r="AG33" s="245"/>
    </row>
    <row r="34" spans="1:33" x14ac:dyDescent="0.25">
      <c r="A34" s="249" t="s">
        <v>426</v>
      </c>
      <c r="B34" s="243"/>
      <c r="C34" s="243"/>
      <c r="D34" s="244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6">
        <f t="shared" si="0"/>
        <v>0</v>
      </c>
      <c r="Z34" s="245"/>
      <c r="AA34" s="247">
        <v>0</v>
      </c>
      <c r="AB34" s="247">
        <v>-438.86</v>
      </c>
      <c r="AC34" s="246">
        <f t="shared" si="1"/>
        <v>-438.86</v>
      </c>
      <c r="AD34" s="247">
        <v>-181.58</v>
      </c>
      <c r="AE34" s="248"/>
      <c r="AF34" s="246"/>
      <c r="AG34" s="245"/>
    </row>
    <row r="35" spans="1:33" s="255" customFormat="1" x14ac:dyDescent="0.25">
      <c r="A35" s="249" t="s">
        <v>427</v>
      </c>
      <c r="B35" s="243"/>
      <c r="C35" s="243"/>
      <c r="D35" s="244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6">
        <f t="shared" si="0"/>
        <v>0</v>
      </c>
      <c r="Z35" s="245"/>
      <c r="AA35" s="247">
        <v>0</v>
      </c>
      <c r="AB35" s="247">
        <v>-438.86</v>
      </c>
      <c r="AC35" s="246">
        <f t="shared" si="1"/>
        <v>-438.86</v>
      </c>
      <c r="AD35" s="247">
        <v>-181.58</v>
      </c>
      <c r="AE35" s="248"/>
      <c r="AF35" s="246"/>
      <c r="AG35" s="245"/>
    </row>
    <row r="36" spans="1:33" s="256" customFormat="1" x14ac:dyDescent="0.25">
      <c r="A36" s="249" t="s">
        <v>428</v>
      </c>
      <c r="B36" s="251"/>
      <c r="C36" s="251"/>
      <c r="D36" s="244">
        <v>-140</v>
      </c>
      <c r="E36" s="245">
        <v>-30</v>
      </c>
      <c r="F36" s="245"/>
      <c r="G36" s="245"/>
      <c r="H36" s="245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52">
        <f t="shared" si="0"/>
        <v>-170</v>
      </c>
      <c r="Z36" s="244"/>
      <c r="AA36" s="253">
        <v>0</v>
      </c>
      <c r="AB36" s="247">
        <v>-438.86</v>
      </c>
      <c r="AC36" s="252">
        <f t="shared" si="1"/>
        <v>-608.86</v>
      </c>
      <c r="AD36" s="253">
        <v>-181.58</v>
      </c>
      <c r="AE36" s="254"/>
      <c r="AF36" s="252"/>
      <c r="AG36" s="244"/>
    </row>
    <row r="37" spans="1:33" s="255" customFormat="1" x14ac:dyDescent="0.25">
      <c r="A37" s="249" t="s">
        <v>429</v>
      </c>
      <c r="B37" s="243"/>
      <c r="C37" s="243"/>
      <c r="D37" s="244">
        <v>-140</v>
      </c>
      <c r="E37" s="245">
        <v>-40</v>
      </c>
      <c r="F37" s="245"/>
      <c r="G37" s="245"/>
      <c r="H37" s="245"/>
      <c r="I37" s="245"/>
      <c r="J37" s="245"/>
      <c r="K37" s="245"/>
      <c r="L37" s="245"/>
      <c r="M37" s="245"/>
      <c r="N37" s="245"/>
      <c r="O37" s="257"/>
      <c r="P37" s="245"/>
      <c r="Q37" s="245"/>
      <c r="R37" s="245"/>
      <c r="S37" s="245"/>
      <c r="T37" s="245"/>
      <c r="U37" s="245"/>
      <c r="V37" s="245"/>
      <c r="W37" s="245"/>
      <c r="X37" s="245"/>
      <c r="Y37" s="246">
        <f t="shared" si="0"/>
        <v>-180</v>
      </c>
      <c r="Z37" s="245"/>
      <c r="AA37" s="247">
        <v>0</v>
      </c>
      <c r="AB37" s="247">
        <v>-438.86</v>
      </c>
      <c r="AC37" s="246">
        <f t="shared" si="1"/>
        <v>-618.86</v>
      </c>
      <c r="AD37" s="247">
        <v>-181.58</v>
      </c>
      <c r="AE37" s="254"/>
      <c r="AF37" s="258"/>
      <c r="AG37" s="245"/>
    </row>
    <row r="38" spans="1:33" s="255" customFormat="1" x14ac:dyDescent="0.25">
      <c r="A38" s="249" t="s">
        <v>430</v>
      </c>
      <c r="B38" s="243"/>
      <c r="C38" s="243"/>
      <c r="D38" s="244">
        <v>-140</v>
      </c>
      <c r="E38" s="245">
        <v>-40</v>
      </c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6">
        <f t="shared" si="0"/>
        <v>-180</v>
      </c>
      <c r="Z38" s="245"/>
      <c r="AA38" s="247">
        <v>0</v>
      </c>
      <c r="AB38" s="247">
        <v>-438.86</v>
      </c>
      <c r="AC38" s="246">
        <f t="shared" si="1"/>
        <v>-618.86</v>
      </c>
      <c r="AD38" s="247">
        <v>-181.58</v>
      </c>
      <c r="AE38" s="254">
        <v>-10</v>
      </c>
      <c r="AF38" s="258"/>
      <c r="AG38" s="245"/>
    </row>
    <row r="39" spans="1:33" x14ac:dyDescent="0.25">
      <c r="A39" s="249" t="s">
        <v>431</v>
      </c>
      <c r="B39" s="243"/>
      <c r="C39" s="243"/>
      <c r="D39" s="244">
        <v>-140</v>
      </c>
      <c r="E39" s="245">
        <v>-40</v>
      </c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6">
        <f t="shared" si="0"/>
        <v>-180</v>
      </c>
      <c r="Z39" s="245"/>
      <c r="AA39" s="247">
        <v>0</v>
      </c>
      <c r="AB39" s="247">
        <v>-438.86</v>
      </c>
      <c r="AC39" s="246">
        <f t="shared" si="1"/>
        <v>-618.86</v>
      </c>
      <c r="AD39" s="247">
        <v>-181.58</v>
      </c>
      <c r="AE39" s="254">
        <v>-10</v>
      </c>
      <c r="AF39" s="258"/>
      <c r="AG39" s="245"/>
    </row>
    <row r="40" spans="1:33" x14ac:dyDescent="0.25">
      <c r="A40" s="249" t="s">
        <v>432</v>
      </c>
      <c r="B40" s="243"/>
      <c r="C40" s="243"/>
      <c r="D40" s="244">
        <v>-140</v>
      </c>
      <c r="E40" s="245">
        <v>-50</v>
      </c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6">
        <f t="shared" si="0"/>
        <v>-190</v>
      </c>
      <c r="Z40" s="245"/>
      <c r="AA40" s="247">
        <v>0</v>
      </c>
      <c r="AB40" s="247">
        <v>-438.86</v>
      </c>
      <c r="AC40" s="246">
        <f t="shared" si="1"/>
        <v>-628.86</v>
      </c>
      <c r="AD40" s="247">
        <v>-181.58</v>
      </c>
      <c r="AE40" s="254">
        <v>-25</v>
      </c>
      <c r="AF40" s="258"/>
      <c r="AG40" s="245"/>
    </row>
    <row r="41" spans="1:33" x14ac:dyDescent="0.25">
      <c r="A41" s="249" t="s">
        <v>433</v>
      </c>
      <c r="B41" s="243"/>
      <c r="C41" s="243"/>
      <c r="D41" s="244">
        <v>-140</v>
      </c>
      <c r="E41" s="245">
        <v>-50</v>
      </c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6">
        <f t="shared" si="0"/>
        <v>-190</v>
      </c>
      <c r="Z41" s="245"/>
      <c r="AA41" s="247">
        <v>0</v>
      </c>
      <c r="AB41" s="247">
        <v>-438.86</v>
      </c>
      <c r="AC41" s="246">
        <f t="shared" si="1"/>
        <v>-628.86</v>
      </c>
      <c r="AD41" s="247">
        <v>-181.58</v>
      </c>
      <c r="AE41" s="254">
        <v>-25</v>
      </c>
      <c r="AF41" s="258"/>
      <c r="AG41" s="245"/>
    </row>
    <row r="42" spans="1:33" x14ac:dyDescent="0.25">
      <c r="A42" s="249" t="s">
        <v>434</v>
      </c>
      <c r="B42" s="243"/>
      <c r="C42" s="243"/>
      <c r="D42" s="244">
        <v>-140</v>
      </c>
      <c r="E42" s="245">
        <v>-50</v>
      </c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6">
        <f t="shared" si="0"/>
        <v>-190</v>
      </c>
      <c r="Z42" s="245"/>
      <c r="AA42" s="247">
        <v>0</v>
      </c>
      <c r="AB42" s="247">
        <v>-438.86</v>
      </c>
      <c r="AC42" s="246">
        <f t="shared" si="1"/>
        <v>-628.86</v>
      </c>
      <c r="AD42" s="247">
        <v>-181.58</v>
      </c>
      <c r="AE42" s="254">
        <v>-25</v>
      </c>
      <c r="AF42" s="258"/>
      <c r="AG42" s="245"/>
    </row>
    <row r="43" spans="1:33" x14ac:dyDescent="0.25">
      <c r="A43" s="249" t="s">
        <v>435</v>
      </c>
      <c r="B43" s="243"/>
      <c r="C43" s="243"/>
      <c r="D43" s="244">
        <v>-140</v>
      </c>
      <c r="E43" s="245">
        <v>-50</v>
      </c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6">
        <f t="shared" si="0"/>
        <v>-190</v>
      </c>
      <c r="Z43" s="245"/>
      <c r="AA43" s="247">
        <v>0</v>
      </c>
      <c r="AB43" s="247">
        <v>-438.86</v>
      </c>
      <c r="AC43" s="246">
        <f t="shared" si="1"/>
        <v>-628.86</v>
      </c>
      <c r="AD43" s="247">
        <v>-181.58</v>
      </c>
      <c r="AE43" s="254">
        <v>-30</v>
      </c>
      <c r="AF43" s="258"/>
      <c r="AG43" s="245"/>
    </row>
    <row r="44" spans="1:33" x14ac:dyDescent="0.25">
      <c r="A44" s="249" t="s">
        <v>436</v>
      </c>
      <c r="B44" s="243"/>
      <c r="C44" s="243"/>
      <c r="D44" s="244">
        <v>-140</v>
      </c>
      <c r="E44" s="245">
        <v>-50</v>
      </c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6">
        <f t="shared" si="0"/>
        <v>-190</v>
      </c>
      <c r="Z44" s="245"/>
      <c r="AA44" s="247">
        <v>0</v>
      </c>
      <c r="AB44" s="247">
        <v>-438.86</v>
      </c>
      <c r="AC44" s="246">
        <f t="shared" si="1"/>
        <v>-628.86</v>
      </c>
      <c r="AD44" s="247">
        <v>-181.58</v>
      </c>
      <c r="AE44" s="254">
        <v>-30</v>
      </c>
      <c r="AF44" s="258"/>
      <c r="AG44" s="245"/>
    </row>
    <row r="45" spans="1:33" s="255" customFormat="1" x14ac:dyDescent="0.25">
      <c r="A45" s="249" t="s">
        <v>437</v>
      </c>
      <c r="B45" s="243"/>
      <c r="C45" s="243"/>
      <c r="D45" s="244">
        <v>-140</v>
      </c>
      <c r="E45" s="245">
        <v>-50</v>
      </c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6">
        <f t="shared" si="0"/>
        <v>-190</v>
      </c>
      <c r="Z45" s="245"/>
      <c r="AA45" s="247">
        <v>0</v>
      </c>
      <c r="AB45" s="247">
        <v>-438.86</v>
      </c>
      <c r="AC45" s="246">
        <f t="shared" si="1"/>
        <v>-628.86</v>
      </c>
      <c r="AD45" s="247">
        <v>-181.58</v>
      </c>
      <c r="AE45" s="254">
        <v>-30</v>
      </c>
      <c r="AF45" s="258"/>
      <c r="AG45" s="245"/>
    </row>
    <row r="46" spans="1:33" x14ac:dyDescent="0.25">
      <c r="A46" s="249" t="s">
        <v>438</v>
      </c>
      <c r="B46" s="243"/>
      <c r="C46" s="243"/>
      <c r="D46" s="244">
        <v>-140</v>
      </c>
      <c r="E46" s="245">
        <v>-50</v>
      </c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6">
        <f t="shared" si="0"/>
        <v>-190</v>
      </c>
      <c r="Z46" s="245"/>
      <c r="AA46" s="247">
        <v>0</v>
      </c>
      <c r="AB46" s="247">
        <v>-438.86</v>
      </c>
      <c r="AC46" s="246">
        <f t="shared" si="1"/>
        <v>-628.86</v>
      </c>
      <c r="AD46" s="247">
        <v>-181.58</v>
      </c>
      <c r="AE46" s="254">
        <v>-30</v>
      </c>
      <c r="AF46" s="258"/>
      <c r="AG46" s="245"/>
    </row>
    <row r="47" spans="1:33" x14ac:dyDescent="0.25">
      <c r="A47" s="249" t="s">
        <v>439</v>
      </c>
      <c r="B47" s="243"/>
      <c r="C47" s="243"/>
      <c r="D47" s="244">
        <v>-140</v>
      </c>
      <c r="E47" s="245">
        <v>-50</v>
      </c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6">
        <f t="shared" si="0"/>
        <v>-190</v>
      </c>
      <c r="Z47" s="245"/>
      <c r="AA47" s="247">
        <v>0</v>
      </c>
      <c r="AB47" s="247">
        <v>-438.86</v>
      </c>
      <c r="AC47" s="246">
        <f t="shared" si="1"/>
        <v>-628.86</v>
      </c>
      <c r="AD47" s="247">
        <v>-181.58</v>
      </c>
      <c r="AE47" s="254">
        <v>-25</v>
      </c>
      <c r="AF47" s="258"/>
      <c r="AG47" s="245"/>
    </row>
    <row r="48" spans="1:33" x14ac:dyDescent="0.25">
      <c r="A48" s="249" t="s">
        <v>440</v>
      </c>
      <c r="B48" s="243"/>
      <c r="C48" s="243"/>
      <c r="D48" s="244">
        <v>-140</v>
      </c>
      <c r="E48" s="245">
        <v>-55</v>
      </c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6">
        <f t="shared" si="0"/>
        <v>-195</v>
      </c>
      <c r="Z48" s="245"/>
      <c r="AA48" s="247">
        <v>0</v>
      </c>
      <c r="AB48" s="247">
        <v>-438.86</v>
      </c>
      <c r="AC48" s="246">
        <f t="shared" si="1"/>
        <v>-633.86</v>
      </c>
      <c r="AD48" s="247">
        <v>-181.58</v>
      </c>
      <c r="AE48" s="254">
        <v>-25</v>
      </c>
      <c r="AF48" s="258"/>
      <c r="AG48" s="245"/>
    </row>
    <row r="49" spans="1:33" x14ac:dyDescent="0.25">
      <c r="A49" s="249" t="s">
        <v>441</v>
      </c>
      <c r="B49" s="243"/>
      <c r="C49" s="243"/>
      <c r="D49" s="244">
        <v>-140</v>
      </c>
      <c r="E49" s="245">
        <v>-60</v>
      </c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6">
        <f t="shared" si="0"/>
        <v>-200</v>
      </c>
      <c r="Z49" s="245"/>
      <c r="AA49" s="247">
        <v>0</v>
      </c>
      <c r="AB49" s="247">
        <v>-438.86</v>
      </c>
      <c r="AC49" s="246">
        <f t="shared" si="1"/>
        <v>-638.86</v>
      </c>
      <c r="AD49" s="247">
        <v>-181.58</v>
      </c>
      <c r="AE49" s="254">
        <v>-25</v>
      </c>
      <c r="AF49" s="258"/>
      <c r="AG49" s="245"/>
    </row>
    <row r="50" spans="1:33" x14ac:dyDescent="0.25">
      <c r="A50" s="249" t="s">
        <v>442</v>
      </c>
      <c r="B50" s="243"/>
      <c r="C50" s="243"/>
      <c r="D50" s="244">
        <v>-140</v>
      </c>
      <c r="E50" s="245">
        <v>-67</v>
      </c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6">
        <f t="shared" si="0"/>
        <v>-207</v>
      </c>
      <c r="Z50" s="245"/>
      <c r="AA50" s="247">
        <v>0</v>
      </c>
      <c r="AB50" s="247">
        <v>-438.86</v>
      </c>
      <c r="AC50" s="246">
        <f t="shared" si="1"/>
        <v>-645.86</v>
      </c>
      <c r="AD50" s="247">
        <v>-181.58</v>
      </c>
      <c r="AE50" s="254">
        <v>-25</v>
      </c>
      <c r="AF50" s="258"/>
      <c r="AG50" s="245"/>
    </row>
    <row r="51" spans="1:33" x14ac:dyDescent="0.25">
      <c r="A51" s="249" t="s">
        <v>443</v>
      </c>
      <c r="B51" s="243"/>
      <c r="C51" s="243"/>
      <c r="D51" s="244">
        <v>-140</v>
      </c>
      <c r="E51" s="245">
        <v>-67</v>
      </c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6">
        <f t="shared" si="0"/>
        <v>-207</v>
      </c>
      <c r="Z51" s="245"/>
      <c r="AA51" s="247">
        <v>0</v>
      </c>
      <c r="AB51" s="247">
        <v>-438.86</v>
      </c>
      <c r="AC51" s="246">
        <f t="shared" si="1"/>
        <v>-645.86</v>
      </c>
      <c r="AD51" s="247">
        <v>-181.58</v>
      </c>
      <c r="AE51" s="254">
        <v>-25</v>
      </c>
      <c r="AF51" s="258"/>
      <c r="AG51" s="245"/>
    </row>
    <row r="52" spans="1:33" x14ac:dyDescent="0.25">
      <c r="A52" s="249" t="s">
        <v>444</v>
      </c>
      <c r="B52" s="243"/>
      <c r="C52" s="243"/>
      <c r="D52" s="244">
        <v>-140</v>
      </c>
      <c r="E52" s="245">
        <v>-67</v>
      </c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6">
        <f t="shared" si="0"/>
        <v>-207</v>
      </c>
      <c r="Z52" s="245"/>
      <c r="AA52" s="247">
        <v>0</v>
      </c>
      <c r="AB52" s="247">
        <v>-438.86</v>
      </c>
      <c r="AC52" s="246">
        <f t="shared" si="1"/>
        <v>-645.86</v>
      </c>
      <c r="AD52" s="247">
        <v>-181.58</v>
      </c>
      <c r="AE52" s="254">
        <v>-25</v>
      </c>
      <c r="AF52" s="258"/>
      <c r="AG52" s="245"/>
    </row>
    <row r="53" spans="1:33" x14ac:dyDescent="0.25">
      <c r="A53" s="249" t="s">
        <v>445</v>
      </c>
      <c r="B53" s="243"/>
      <c r="C53" s="243"/>
      <c r="D53" s="244">
        <v>-140</v>
      </c>
      <c r="E53" s="245">
        <v>-67</v>
      </c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6">
        <f t="shared" si="0"/>
        <v>-207</v>
      </c>
      <c r="Z53" s="245"/>
      <c r="AA53" s="247">
        <v>0</v>
      </c>
      <c r="AB53" s="247">
        <v>-438.86</v>
      </c>
      <c r="AC53" s="246">
        <f t="shared" si="1"/>
        <v>-645.86</v>
      </c>
      <c r="AD53" s="247">
        <v>-181.58</v>
      </c>
      <c r="AE53" s="254">
        <v>-13</v>
      </c>
      <c r="AF53" s="258"/>
      <c r="AG53" s="245"/>
    </row>
    <row r="54" spans="1:33" x14ac:dyDescent="0.25">
      <c r="A54" s="249" t="s">
        <v>446</v>
      </c>
      <c r="B54" s="243"/>
      <c r="C54" s="243"/>
      <c r="D54" s="244">
        <v>-140</v>
      </c>
      <c r="E54" s="245">
        <v>-67</v>
      </c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6">
        <f t="shared" si="0"/>
        <v>-207</v>
      </c>
      <c r="Z54" s="245"/>
      <c r="AA54" s="247">
        <v>0</v>
      </c>
      <c r="AB54" s="247">
        <v>-438.86</v>
      </c>
      <c r="AC54" s="246">
        <f t="shared" si="1"/>
        <v>-645.86</v>
      </c>
      <c r="AD54" s="247">
        <v>-181.58</v>
      </c>
      <c r="AE54" s="254">
        <v>-13</v>
      </c>
      <c r="AF54" s="258"/>
      <c r="AG54" s="245"/>
    </row>
    <row r="55" spans="1:33" x14ac:dyDescent="0.25">
      <c r="A55" s="249" t="s">
        <v>447</v>
      </c>
      <c r="B55" s="243"/>
      <c r="C55" s="243"/>
      <c r="D55" s="244">
        <v>-140</v>
      </c>
      <c r="E55" s="245">
        <v>-67</v>
      </c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6">
        <f t="shared" si="0"/>
        <v>-207</v>
      </c>
      <c r="Z55" s="245"/>
      <c r="AA55" s="247">
        <v>0</v>
      </c>
      <c r="AB55" s="247">
        <v>-438.86</v>
      </c>
      <c r="AC55" s="246">
        <f t="shared" si="1"/>
        <v>-645.86</v>
      </c>
      <c r="AD55" s="247">
        <v>-181.58</v>
      </c>
      <c r="AE55" s="254">
        <v>-13</v>
      </c>
      <c r="AF55" s="258"/>
      <c r="AG55" s="245"/>
    </row>
    <row r="56" spans="1:33" x14ac:dyDescent="0.25">
      <c r="A56" s="249" t="s">
        <v>448</v>
      </c>
      <c r="B56" s="243"/>
      <c r="C56" s="243"/>
      <c r="D56" s="244">
        <v>-140</v>
      </c>
      <c r="E56" s="245">
        <v>-67</v>
      </c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6">
        <f t="shared" si="0"/>
        <v>-207</v>
      </c>
      <c r="Z56" s="245"/>
      <c r="AA56" s="247">
        <v>0</v>
      </c>
      <c r="AB56" s="247">
        <v>-438.86</v>
      </c>
      <c r="AC56" s="246">
        <f t="shared" si="1"/>
        <v>-645.86</v>
      </c>
      <c r="AD56" s="247">
        <v>-181.58</v>
      </c>
      <c r="AE56" s="254">
        <v>-13</v>
      </c>
      <c r="AF56" s="258"/>
      <c r="AG56" s="245"/>
    </row>
    <row r="57" spans="1:33" x14ac:dyDescent="0.25">
      <c r="A57" s="249" t="s">
        <v>449</v>
      </c>
      <c r="B57" s="243"/>
      <c r="C57" s="243"/>
      <c r="D57" s="244">
        <v>-140</v>
      </c>
      <c r="E57" s="245">
        <v>-67</v>
      </c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6">
        <f t="shared" si="0"/>
        <v>-207</v>
      </c>
      <c r="Z57" s="245"/>
      <c r="AA57" s="247">
        <v>0</v>
      </c>
      <c r="AB57" s="247">
        <v>-438.86</v>
      </c>
      <c r="AC57" s="246">
        <f t="shared" si="1"/>
        <v>-645.86</v>
      </c>
      <c r="AD57" s="247">
        <v>-181.58</v>
      </c>
      <c r="AE57" s="254">
        <v>-13</v>
      </c>
      <c r="AF57" s="258"/>
      <c r="AG57" s="245"/>
    </row>
    <row r="58" spans="1:33" x14ac:dyDescent="0.25">
      <c r="A58" s="249" t="s">
        <v>450</v>
      </c>
      <c r="B58" s="243"/>
      <c r="C58" s="243"/>
      <c r="D58" s="244">
        <v>-140</v>
      </c>
      <c r="E58" s="245">
        <v>-67</v>
      </c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6">
        <f t="shared" si="0"/>
        <v>-207</v>
      </c>
      <c r="Z58" s="245"/>
      <c r="AA58" s="247">
        <v>0</v>
      </c>
      <c r="AB58" s="247">
        <v>-438.86</v>
      </c>
      <c r="AC58" s="246">
        <f t="shared" si="1"/>
        <v>-645.86</v>
      </c>
      <c r="AD58" s="247">
        <v>-181.58</v>
      </c>
      <c r="AE58" s="254">
        <v>-13</v>
      </c>
      <c r="AF58" s="258"/>
      <c r="AG58" s="245"/>
    </row>
    <row r="59" spans="1:33" x14ac:dyDescent="0.25">
      <c r="A59" s="249" t="s">
        <v>451</v>
      </c>
      <c r="B59" s="243"/>
      <c r="C59" s="243"/>
      <c r="D59" s="244">
        <v>-140</v>
      </c>
      <c r="E59" s="245">
        <v>-67</v>
      </c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6">
        <f t="shared" si="0"/>
        <v>-207</v>
      </c>
      <c r="Z59" s="245"/>
      <c r="AA59" s="247">
        <v>0</v>
      </c>
      <c r="AB59" s="247">
        <v>-438.86</v>
      </c>
      <c r="AC59" s="246">
        <f t="shared" si="1"/>
        <v>-645.86</v>
      </c>
      <c r="AD59" s="247">
        <v>-181.58</v>
      </c>
      <c r="AE59" s="254">
        <v>-13</v>
      </c>
      <c r="AF59" s="258"/>
      <c r="AG59" s="245"/>
    </row>
    <row r="60" spans="1:33" s="255" customFormat="1" x14ac:dyDescent="0.25">
      <c r="A60" s="249" t="s">
        <v>452</v>
      </c>
      <c r="B60" s="251"/>
      <c r="C60" s="251"/>
      <c r="D60" s="244">
        <v>-140</v>
      </c>
      <c r="E60" s="245">
        <v>-67</v>
      </c>
      <c r="F60" s="245">
        <v>0</v>
      </c>
      <c r="G60" s="245"/>
      <c r="H60" s="245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52">
        <f t="shared" si="0"/>
        <v>-207</v>
      </c>
      <c r="Z60" s="244"/>
      <c r="AA60" s="253">
        <v>0</v>
      </c>
      <c r="AB60" s="253">
        <v>-438.86</v>
      </c>
      <c r="AC60" s="252">
        <f t="shared" si="1"/>
        <v>-645.86</v>
      </c>
      <c r="AD60" s="253">
        <v>-181.58</v>
      </c>
      <c r="AE60" s="254">
        <v>-13</v>
      </c>
      <c r="AF60" s="246"/>
      <c r="AG60" s="245"/>
    </row>
    <row r="61" spans="1:33" x14ac:dyDescent="0.25">
      <c r="A61" s="249" t="s">
        <v>453</v>
      </c>
      <c r="B61" s="243"/>
      <c r="C61" s="243"/>
      <c r="D61" s="244">
        <v>-140</v>
      </c>
      <c r="E61" s="245">
        <v>-67</v>
      </c>
      <c r="F61" s="245">
        <v>0</v>
      </c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6">
        <f t="shared" si="0"/>
        <v>-207</v>
      </c>
      <c r="Z61" s="245"/>
      <c r="AA61" s="247">
        <v>0</v>
      </c>
      <c r="AB61" s="247">
        <v>-438.86</v>
      </c>
      <c r="AC61" s="246">
        <f t="shared" si="1"/>
        <v>-645.86</v>
      </c>
      <c r="AD61" s="247">
        <v>-181.58</v>
      </c>
      <c r="AE61" s="254">
        <v>-13</v>
      </c>
      <c r="AF61" s="258"/>
      <c r="AG61" s="245"/>
    </row>
    <row r="62" spans="1:33" x14ac:dyDescent="0.25">
      <c r="A62" s="249" t="s">
        <v>454</v>
      </c>
      <c r="B62" s="243"/>
      <c r="C62" s="243"/>
      <c r="D62" s="244">
        <v>-140</v>
      </c>
      <c r="E62" s="245">
        <v>-67</v>
      </c>
      <c r="F62" s="245">
        <v>0</v>
      </c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6">
        <f t="shared" si="0"/>
        <v>-207</v>
      </c>
      <c r="Z62" s="245"/>
      <c r="AA62" s="247">
        <v>0</v>
      </c>
      <c r="AB62" s="247">
        <v>-438.86</v>
      </c>
      <c r="AC62" s="246">
        <f t="shared" si="1"/>
        <v>-645.86</v>
      </c>
      <c r="AD62" s="247">
        <v>-181.58</v>
      </c>
      <c r="AE62" s="254">
        <v>-13</v>
      </c>
      <c r="AF62" s="258"/>
      <c r="AG62" s="245"/>
    </row>
    <row r="63" spans="1:33" x14ac:dyDescent="0.25">
      <c r="A63" s="249" t="s">
        <v>455</v>
      </c>
      <c r="B63" s="243"/>
      <c r="C63" s="243"/>
      <c r="D63" s="244">
        <v>-140</v>
      </c>
      <c r="E63" s="245">
        <v>-67</v>
      </c>
      <c r="F63" s="245">
        <v>0</v>
      </c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6">
        <f t="shared" si="0"/>
        <v>-207</v>
      </c>
      <c r="Z63" s="245"/>
      <c r="AA63" s="247">
        <v>0</v>
      </c>
      <c r="AB63" s="247">
        <v>-438.86</v>
      </c>
      <c r="AC63" s="246">
        <f t="shared" si="1"/>
        <v>-645.86</v>
      </c>
      <c r="AD63" s="247">
        <v>-181.58</v>
      </c>
      <c r="AE63" s="254">
        <v>-13</v>
      </c>
      <c r="AF63" s="258"/>
      <c r="AG63" s="245"/>
    </row>
    <row r="64" spans="1:33" x14ac:dyDescent="0.25">
      <c r="A64" s="249" t="s">
        <v>456</v>
      </c>
      <c r="B64" s="243"/>
      <c r="C64" s="243"/>
      <c r="D64" s="244">
        <v>-140</v>
      </c>
      <c r="E64" s="245">
        <v>-67</v>
      </c>
      <c r="F64" s="245">
        <v>0</v>
      </c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6">
        <f t="shared" si="0"/>
        <v>-207</v>
      </c>
      <c r="Z64" s="245"/>
      <c r="AA64" s="247">
        <v>0</v>
      </c>
      <c r="AB64" s="247">
        <v>-438.86</v>
      </c>
      <c r="AC64" s="246">
        <f t="shared" si="1"/>
        <v>-645.86</v>
      </c>
      <c r="AD64" s="247">
        <v>-181.58</v>
      </c>
      <c r="AE64" s="254">
        <v>-13</v>
      </c>
      <c r="AF64" s="258"/>
      <c r="AG64" s="245"/>
    </row>
    <row r="65" spans="1:33" x14ac:dyDescent="0.25">
      <c r="A65" s="249" t="s">
        <v>457</v>
      </c>
      <c r="B65" s="243"/>
      <c r="C65" s="243"/>
      <c r="D65" s="244">
        <v>-140</v>
      </c>
      <c r="E65" s="245">
        <v>-67</v>
      </c>
      <c r="F65" s="245">
        <v>0</v>
      </c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6">
        <f t="shared" si="0"/>
        <v>-207</v>
      </c>
      <c r="Z65" s="245"/>
      <c r="AA65" s="247">
        <v>0</v>
      </c>
      <c r="AB65" s="247">
        <v>-438.86</v>
      </c>
      <c r="AC65" s="246">
        <f t="shared" si="1"/>
        <v>-645.86</v>
      </c>
      <c r="AD65" s="247">
        <v>-181.58</v>
      </c>
      <c r="AE65" s="254">
        <v>-13</v>
      </c>
      <c r="AF65" s="258"/>
      <c r="AG65" s="245"/>
    </row>
    <row r="66" spans="1:33" x14ac:dyDescent="0.25">
      <c r="A66" s="249" t="s">
        <v>458</v>
      </c>
      <c r="B66" s="243"/>
      <c r="C66" s="243"/>
      <c r="D66" s="244">
        <v>-140</v>
      </c>
      <c r="E66" s="245">
        <v>-67</v>
      </c>
      <c r="F66" s="245">
        <v>0</v>
      </c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6">
        <f t="shared" si="0"/>
        <v>-207</v>
      </c>
      <c r="Z66" s="245"/>
      <c r="AA66" s="247">
        <v>0</v>
      </c>
      <c r="AB66" s="247">
        <v>-438.86</v>
      </c>
      <c r="AC66" s="246">
        <f t="shared" si="1"/>
        <v>-645.86</v>
      </c>
      <c r="AD66" s="247">
        <v>-181.58</v>
      </c>
      <c r="AE66" s="254">
        <v>-13</v>
      </c>
      <c r="AF66" s="258"/>
      <c r="AG66" s="245"/>
    </row>
    <row r="67" spans="1:33" x14ac:dyDescent="0.25">
      <c r="A67" s="249" t="s">
        <v>459</v>
      </c>
      <c r="B67" s="243"/>
      <c r="C67" s="243"/>
      <c r="D67" s="244">
        <v>-140</v>
      </c>
      <c r="E67" s="245">
        <v>-67</v>
      </c>
      <c r="F67" s="245">
        <v>0</v>
      </c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6">
        <f t="shared" si="0"/>
        <v>-207</v>
      </c>
      <c r="Z67" s="245"/>
      <c r="AA67" s="247">
        <v>0</v>
      </c>
      <c r="AB67" s="247">
        <v>-438.86</v>
      </c>
      <c r="AC67" s="246">
        <f t="shared" si="1"/>
        <v>-645.86</v>
      </c>
      <c r="AD67" s="247">
        <v>-181.58</v>
      </c>
      <c r="AE67" s="254">
        <v>-13</v>
      </c>
      <c r="AF67" s="258"/>
      <c r="AG67" s="245"/>
    </row>
    <row r="68" spans="1:33" x14ac:dyDescent="0.25">
      <c r="A68" s="249" t="s">
        <v>460</v>
      </c>
      <c r="B68" s="243"/>
      <c r="C68" s="243"/>
      <c r="D68" s="244">
        <v>-140</v>
      </c>
      <c r="E68" s="245">
        <v>-67</v>
      </c>
      <c r="F68" s="245">
        <v>0</v>
      </c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6">
        <f t="shared" ref="Y68:Y83" si="2">SUM(D68:V68)</f>
        <v>-207</v>
      </c>
      <c r="Z68" s="245"/>
      <c r="AA68" s="247">
        <v>0</v>
      </c>
      <c r="AB68" s="247">
        <v>-438.86</v>
      </c>
      <c r="AC68" s="246">
        <f t="shared" si="1"/>
        <v>-645.86</v>
      </c>
      <c r="AD68" s="247">
        <v>-181.58</v>
      </c>
      <c r="AE68" s="254">
        <v>-13</v>
      </c>
      <c r="AF68" s="258"/>
      <c r="AG68" s="245"/>
    </row>
    <row r="69" spans="1:33" x14ac:dyDescent="0.25">
      <c r="A69" s="249" t="s">
        <v>461</v>
      </c>
      <c r="B69" s="243"/>
      <c r="C69" s="243"/>
      <c r="D69" s="244">
        <v>-140</v>
      </c>
      <c r="E69" s="245">
        <v>-67</v>
      </c>
      <c r="F69" s="245">
        <v>0</v>
      </c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6">
        <f t="shared" si="2"/>
        <v>-207</v>
      </c>
      <c r="Z69" s="245"/>
      <c r="AA69" s="247">
        <v>0</v>
      </c>
      <c r="AB69" s="247">
        <v>-438.86</v>
      </c>
      <c r="AC69" s="246">
        <f t="shared" ref="AC69:AC99" si="3">SUM(Y69:AB69)</f>
        <v>-645.86</v>
      </c>
      <c r="AD69" s="247">
        <v>-181.58</v>
      </c>
      <c r="AE69" s="254">
        <v>-13</v>
      </c>
      <c r="AF69" s="258"/>
      <c r="AG69" s="245"/>
    </row>
    <row r="70" spans="1:33" x14ac:dyDescent="0.25">
      <c r="A70" s="249" t="s">
        <v>462</v>
      </c>
      <c r="B70" s="243"/>
      <c r="C70" s="243"/>
      <c r="D70" s="244">
        <v>-140</v>
      </c>
      <c r="E70" s="245">
        <v>-67</v>
      </c>
      <c r="F70" s="245">
        <v>0</v>
      </c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6">
        <f t="shared" si="2"/>
        <v>-207</v>
      </c>
      <c r="Z70" s="245"/>
      <c r="AA70" s="247">
        <v>0</v>
      </c>
      <c r="AB70" s="247">
        <v>-438.86</v>
      </c>
      <c r="AC70" s="246">
        <f t="shared" si="3"/>
        <v>-645.86</v>
      </c>
      <c r="AD70" s="247">
        <v>-181.58</v>
      </c>
      <c r="AE70" s="254">
        <v>-13</v>
      </c>
      <c r="AF70" s="258"/>
      <c r="AG70" s="245"/>
    </row>
    <row r="71" spans="1:33" s="255" customFormat="1" x14ac:dyDescent="0.25">
      <c r="A71" s="249" t="s">
        <v>463</v>
      </c>
      <c r="B71" s="243"/>
      <c r="C71" s="243"/>
      <c r="D71" s="244">
        <v>-140</v>
      </c>
      <c r="E71" s="245">
        <v>-67</v>
      </c>
      <c r="F71" s="245">
        <v>0</v>
      </c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6">
        <f t="shared" si="2"/>
        <v>-207</v>
      </c>
      <c r="Z71" s="245"/>
      <c r="AA71" s="247">
        <v>0</v>
      </c>
      <c r="AB71" s="247">
        <v>-438.86</v>
      </c>
      <c r="AC71" s="246">
        <f t="shared" si="3"/>
        <v>-645.86</v>
      </c>
      <c r="AD71" s="247">
        <v>-181.58</v>
      </c>
      <c r="AE71" s="254">
        <v>-13</v>
      </c>
      <c r="AF71" s="246"/>
      <c r="AG71" s="245"/>
    </row>
    <row r="72" spans="1:33" x14ac:dyDescent="0.25">
      <c r="A72" s="249" t="s">
        <v>464</v>
      </c>
      <c r="B72" s="243"/>
      <c r="C72" s="243"/>
      <c r="D72" s="244">
        <v>-140</v>
      </c>
      <c r="E72" s="245">
        <v>-67</v>
      </c>
      <c r="F72" s="245">
        <v>0</v>
      </c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6">
        <f t="shared" si="2"/>
        <v>-207</v>
      </c>
      <c r="Z72" s="245"/>
      <c r="AA72" s="247">
        <v>0</v>
      </c>
      <c r="AB72" s="247">
        <v>-438.86</v>
      </c>
      <c r="AC72" s="246">
        <f t="shared" si="3"/>
        <v>-645.86</v>
      </c>
      <c r="AD72" s="247">
        <v>-181.58</v>
      </c>
      <c r="AE72" s="254">
        <v>-13</v>
      </c>
      <c r="AF72" s="258"/>
      <c r="AG72" s="245"/>
    </row>
    <row r="73" spans="1:33" x14ac:dyDescent="0.25">
      <c r="A73" s="249" t="s">
        <v>465</v>
      </c>
      <c r="B73" s="243"/>
      <c r="C73" s="243"/>
      <c r="D73" s="244">
        <v>-140</v>
      </c>
      <c r="E73" s="245">
        <v>-67</v>
      </c>
      <c r="F73" s="245">
        <v>0</v>
      </c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6">
        <f t="shared" si="2"/>
        <v>-207</v>
      </c>
      <c r="Z73" s="245"/>
      <c r="AA73" s="247">
        <v>0</v>
      </c>
      <c r="AB73" s="247">
        <v>-438.86</v>
      </c>
      <c r="AC73" s="246">
        <f t="shared" si="3"/>
        <v>-645.86</v>
      </c>
      <c r="AD73" s="247">
        <v>-181.58</v>
      </c>
      <c r="AE73" s="254">
        <v>-13</v>
      </c>
      <c r="AF73" s="258"/>
      <c r="AG73" s="245"/>
    </row>
    <row r="74" spans="1:33" x14ac:dyDescent="0.25">
      <c r="A74" s="249" t="s">
        <v>466</v>
      </c>
      <c r="B74" s="243"/>
      <c r="C74" s="243"/>
      <c r="D74" s="244">
        <v>-140</v>
      </c>
      <c r="E74" s="245">
        <v>-67</v>
      </c>
      <c r="F74" s="245">
        <v>0</v>
      </c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6">
        <f t="shared" si="2"/>
        <v>-207</v>
      </c>
      <c r="Z74" s="245"/>
      <c r="AA74" s="247">
        <v>0</v>
      </c>
      <c r="AB74" s="247">
        <v>-438.86</v>
      </c>
      <c r="AC74" s="246">
        <f t="shared" si="3"/>
        <v>-645.86</v>
      </c>
      <c r="AD74" s="247">
        <v>-181.58</v>
      </c>
      <c r="AE74" s="254">
        <v>-13</v>
      </c>
      <c r="AF74" s="258"/>
      <c r="AG74" s="245"/>
    </row>
    <row r="75" spans="1:33" x14ac:dyDescent="0.25">
      <c r="A75" s="249" t="s">
        <v>467</v>
      </c>
      <c r="B75" s="243"/>
      <c r="C75" s="243"/>
      <c r="D75" s="244">
        <v>-140</v>
      </c>
      <c r="E75" s="245">
        <v>-67</v>
      </c>
      <c r="F75" s="245">
        <v>0</v>
      </c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6">
        <f t="shared" si="2"/>
        <v>-207</v>
      </c>
      <c r="Z75" s="245"/>
      <c r="AA75" s="247">
        <v>0</v>
      </c>
      <c r="AB75" s="247">
        <v>-438.86</v>
      </c>
      <c r="AC75" s="246">
        <f t="shared" si="3"/>
        <v>-645.86</v>
      </c>
      <c r="AD75" s="247">
        <v>-181.58</v>
      </c>
      <c r="AE75" s="254">
        <v>-13</v>
      </c>
      <c r="AF75" s="258"/>
      <c r="AG75" s="245"/>
    </row>
    <row r="76" spans="1:33" x14ac:dyDescent="0.25">
      <c r="A76" s="249" t="s">
        <v>468</v>
      </c>
      <c r="B76" s="243"/>
      <c r="C76" s="243"/>
      <c r="D76" s="244">
        <v>-140</v>
      </c>
      <c r="E76" s="245">
        <v>-67</v>
      </c>
      <c r="F76" s="245">
        <v>0</v>
      </c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6">
        <f t="shared" si="2"/>
        <v>-207</v>
      </c>
      <c r="Z76" s="245"/>
      <c r="AA76" s="247">
        <v>0</v>
      </c>
      <c r="AB76" s="247">
        <v>-438.86</v>
      </c>
      <c r="AC76" s="246">
        <f t="shared" si="3"/>
        <v>-645.86</v>
      </c>
      <c r="AD76" s="247">
        <v>-181.58</v>
      </c>
      <c r="AE76" s="254">
        <v>-13</v>
      </c>
      <c r="AF76" s="258"/>
      <c r="AG76" s="245"/>
    </row>
    <row r="77" spans="1:33" x14ac:dyDescent="0.25">
      <c r="A77" s="249" t="s">
        <v>469</v>
      </c>
      <c r="B77" s="243"/>
      <c r="C77" s="243"/>
      <c r="D77" s="244">
        <v>-140</v>
      </c>
      <c r="E77" s="245">
        <v>-67</v>
      </c>
      <c r="F77" s="245">
        <v>0</v>
      </c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6">
        <f t="shared" si="2"/>
        <v>-207</v>
      </c>
      <c r="Z77" s="245"/>
      <c r="AA77" s="247">
        <v>0</v>
      </c>
      <c r="AB77" s="247">
        <v>-438.86</v>
      </c>
      <c r="AC77" s="246">
        <f t="shared" si="3"/>
        <v>-645.86</v>
      </c>
      <c r="AD77" s="247">
        <v>-181.58</v>
      </c>
      <c r="AE77" s="254">
        <v>0</v>
      </c>
      <c r="AF77" s="258"/>
      <c r="AG77" s="245"/>
    </row>
    <row r="78" spans="1:33" x14ac:dyDescent="0.25">
      <c r="A78" s="249" t="s">
        <v>470</v>
      </c>
      <c r="B78" s="243"/>
      <c r="C78" s="243"/>
      <c r="D78" s="244">
        <v>-140</v>
      </c>
      <c r="E78" s="245">
        <v>-10</v>
      </c>
      <c r="F78" s="245">
        <v>0</v>
      </c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6">
        <f t="shared" si="2"/>
        <v>-150</v>
      </c>
      <c r="Z78" s="245"/>
      <c r="AA78" s="247">
        <v>0</v>
      </c>
      <c r="AB78" s="247">
        <v>-438.86</v>
      </c>
      <c r="AC78" s="246">
        <f t="shared" si="3"/>
        <v>-588.86</v>
      </c>
      <c r="AD78" s="247">
        <v>-181.58</v>
      </c>
      <c r="AE78" s="254">
        <v>0</v>
      </c>
      <c r="AF78" s="258"/>
      <c r="AG78" s="245"/>
    </row>
    <row r="79" spans="1:33" x14ac:dyDescent="0.25">
      <c r="A79" s="249" t="s">
        <v>471</v>
      </c>
      <c r="B79" s="243"/>
      <c r="C79" s="243"/>
      <c r="D79" s="244">
        <v>-140</v>
      </c>
      <c r="E79" s="245">
        <v>-10</v>
      </c>
      <c r="F79" s="245">
        <v>0</v>
      </c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6">
        <f t="shared" si="2"/>
        <v>-150</v>
      </c>
      <c r="Z79" s="245"/>
      <c r="AA79" s="247">
        <v>0</v>
      </c>
      <c r="AB79" s="247">
        <v>-438.86</v>
      </c>
      <c r="AC79" s="246">
        <f t="shared" si="3"/>
        <v>-588.86</v>
      </c>
      <c r="AD79" s="247">
        <v>-181.58</v>
      </c>
      <c r="AE79" s="254">
        <v>0</v>
      </c>
      <c r="AF79" s="258"/>
      <c r="AG79" s="250"/>
    </row>
    <row r="80" spans="1:33" x14ac:dyDescent="0.25">
      <c r="A80" s="249" t="s">
        <v>472</v>
      </c>
      <c r="B80" s="243"/>
      <c r="C80" s="243"/>
      <c r="D80" s="244">
        <v>-140</v>
      </c>
      <c r="E80" s="245">
        <v>-10</v>
      </c>
      <c r="F80" s="245">
        <v>0</v>
      </c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6">
        <f t="shared" si="2"/>
        <v>-150</v>
      </c>
      <c r="Z80" s="245"/>
      <c r="AA80" s="247">
        <v>0</v>
      </c>
      <c r="AB80" s="247">
        <v>-438.86</v>
      </c>
      <c r="AC80" s="246">
        <f t="shared" si="3"/>
        <v>-588.86</v>
      </c>
      <c r="AD80" s="247">
        <v>-181.58</v>
      </c>
      <c r="AE80" s="254">
        <v>0</v>
      </c>
      <c r="AF80" s="258"/>
      <c r="AG80" s="245"/>
    </row>
    <row r="81" spans="1:33" x14ac:dyDescent="0.25">
      <c r="A81" s="249" t="s">
        <v>473</v>
      </c>
      <c r="B81" s="243"/>
      <c r="C81" s="243"/>
      <c r="D81" s="244">
        <v>-140</v>
      </c>
      <c r="E81" s="245">
        <v>-10</v>
      </c>
      <c r="F81" s="245">
        <v>0</v>
      </c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6">
        <f t="shared" si="2"/>
        <v>-150</v>
      </c>
      <c r="Z81" s="245"/>
      <c r="AA81" s="247">
        <v>0</v>
      </c>
      <c r="AB81" s="247">
        <v>-438.86</v>
      </c>
      <c r="AC81" s="246">
        <f t="shared" si="3"/>
        <v>-588.86</v>
      </c>
      <c r="AD81" s="247">
        <v>-181.58</v>
      </c>
      <c r="AE81" s="254">
        <v>0</v>
      </c>
      <c r="AF81" s="258"/>
      <c r="AG81" s="245"/>
    </row>
    <row r="82" spans="1:33" x14ac:dyDescent="0.25">
      <c r="A82" s="249" t="s">
        <v>474</v>
      </c>
      <c r="B82" s="243"/>
      <c r="C82" s="243"/>
      <c r="D82" s="244">
        <v>-140</v>
      </c>
      <c r="E82" s="245">
        <v>-10</v>
      </c>
      <c r="F82" s="245">
        <v>0</v>
      </c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6">
        <f t="shared" si="2"/>
        <v>-150</v>
      </c>
      <c r="Z82" s="245"/>
      <c r="AA82" s="247">
        <v>0</v>
      </c>
      <c r="AB82" s="247">
        <v>-438.86</v>
      </c>
      <c r="AC82" s="246">
        <f t="shared" si="3"/>
        <v>-588.86</v>
      </c>
      <c r="AD82" s="247">
        <v>-181.58</v>
      </c>
      <c r="AE82" s="254">
        <v>0</v>
      </c>
      <c r="AF82" s="258"/>
      <c r="AG82" s="245"/>
    </row>
    <row r="83" spans="1:33" x14ac:dyDescent="0.25">
      <c r="A83" s="249" t="s">
        <v>475</v>
      </c>
      <c r="B83" s="243"/>
      <c r="C83" s="243"/>
      <c r="D83" s="244">
        <v>-60</v>
      </c>
      <c r="E83" s="245"/>
      <c r="F83" s="245">
        <v>0</v>
      </c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6">
        <f t="shared" si="2"/>
        <v>-60</v>
      </c>
      <c r="Z83" s="245"/>
      <c r="AA83" s="247">
        <v>0</v>
      </c>
      <c r="AB83" s="247">
        <v>-438.86</v>
      </c>
      <c r="AC83" s="246">
        <f t="shared" si="3"/>
        <v>-498.86</v>
      </c>
      <c r="AD83" s="247">
        <v>-181.58</v>
      </c>
      <c r="AE83" s="254">
        <v>0</v>
      </c>
      <c r="AF83" s="258"/>
      <c r="AG83" s="245"/>
    </row>
    <row r="84" spans="1:33" s="259" customFormat="1" x14ac:dyDescent="0.25">
      <c r="A84" s="249" t="s">
        <v>476</v>
      </c>
      <c r="B84" s="251"/>
      <c r="C84" s="251"/>
      <c r="D84" s="244">
        <v>-60</v>
      </c>
      <c r="E84" s="245"/>
      <c r="F84" s="245"/>
      <c r="G84" s="237"/>
      <c r="H84" s="245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52">
        <f>SUM(D84:V84)</f>
        <v>-60</v>
      </c>
      <c r="Z84" s="244"/>
      <c r="AA84" s="253">
        <v>0</v>
      </c>
      <c r="AB84" s="253">
        <v>-384.31</v>
      </c>
      <c r="AC84" s="252">
        <f t="shared" si="3"/>
        <v>-444.31</v>
      </c>
      <c r="AD84" s="253">
        <v>-181.58</v>
      </c>
      <c r="AE84" s="254">
        <v>0</v>
      </c>
      <c r="AF84" s="252"/>
      <c r="AG84" s="244"/>
    </row>
    <row r="85" spans="1:33" s="255" customFormat="1" x14ac:dyDescent="0.25">
      <c r="A85" s="249" t="s">
        <v>477</v>
      </c>
      <c r="B85" s="243"/>
      <c r="C85" s="243"/>
      <c r="D85" s="244">
        <v>-60</v>
      </c>
      <c r="E85" s="245"/>
      <c r="F85" s="245"/>
      <c r="G85" s="237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6">
        <f t="shared" ref="Y85:Y99" si="4">SUM(D85:V85)</f>
        <v>-60</v>
      </c>
      <c r="Z85" s="245"/>
      <c r="AA85" s="247">
        <v>0</v>
      </c>
      <c r="AB85" s="253">
        <v>-384.31</v>
      </c>
      <c r="AC85" s="246">
        <f t="shared" si="3"/>
        <v>-444.31</v>
      </c>
      <c r="AD85" s="247">
        <v>-181.58</v>
      </c>
      <c r="AE85" s="254">
        <v>0</v>
      </c>
      <c r="AF85" s="246"/>
      <c r="AG85" s="245"/>
    </row>
    <row r="86" spans="1:33" x14ac:dyDescent="0.25">
      <c r="A86" s="249" t="s">
        <v>478</v>
      </c>
      <c r="B86" s="243"/>
      <c r="C86" s="243"/>
      <c r="D86" s="244">
        <v>-60</v>
      </c>
      <c r="E86" s="245"/>
      <c r="F86" s="245"/>
      <c r="G86" s="245">
        <v>-51</v>
      </c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6">
        <f t="shared" si="4"/>
        <v>-111</v>
      </c>
      <c r="Z86" s="245"/>
      <c r="AA86" s="247">
        <v>0</v>
      </c>
      <c r="AB86" s="253">
        <v>-384.31</v>
      </c>
      <c r="AC86" s="246">
        <f t="shared" si="3"/>
        <v>-495.31</v>
      </c>
      <c r="AD86" s="247">
        <v>-181.58</v>
      </c>
      <c r="AE86" s="254">
        <v>0</v>
      </c>
      <c r="AF86" s="246"/>
      <c r="AG86" s="245"/>
    </row>
    <row r="87" spans="1:33" x14ac:dyDescent="0.25">
      <c r="A87" s="249" t="s">
        <v>479</v>
      </c>
      <c r="B87" s="243"/>
      <c r="C87" s="243"/>
      <c r="D87" s="244">
        <v>-60</v>
      </c>
      <c r="E87" s="245"/>
      <c r="F87" s="245"/>
      <c r="G87" s="245">
        <v>-51</v>
      </c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6">
        <f t="shared" si="4"/>
        <v>-111</v>
      </c>
      <c r="Z87" s="245"/>
      <c r="AA87" s="247">
        <v>0</v>
      </c>
      <c r="AB87" s="253">
        <v>-384.31</v>
      </c>
      <c r="AC87" s="246">
        <f t="shared" si="3"/>
        <v>-495.31</v>
      </c>
      <c r="AD87" s="247">
        <v>-181.58</v>
      </c>
      <c r="AE87" s="254">
        <v>0</v>
      </c>
      <c r="AF87" s="246"/>
      <c r="AG87" s="245"/>
    </row>
    <row r="88" spans="1:33" x14ac:dyDescent="0.25">
      <c r="A88" s="249" t="s">
        <v>480</v>
      </c>
      <c r="B88" s="243"/>
      <c r="C88" s="243"/>
      <c r="D88" s="244">
        <v>-50</v>
      </c>
      <c r="E88" s="245"/>
      <c r="F88" s="245"/>
      <c r="G88" s="245">
        <v>-51</v>
      </c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6">
        <f t="shared" si="4"/>
        <v>-101</v>
      </c>
      <c r="Z88" s="245"/>
      <c r="AA88" s="247">
        <v>0</v>
      </c>
      <c r="AB88" s="253">
        <v>-384.31</v>
      </c>
      <c r="AC88" s="246">
        <f t="shared" si="3"/>
        <v>-485.31</v>
      </c>
      <c r="AD88" s="247">
        <v>-181.58</v>
      </c>
      <c r="AE88" s="254">
        <v>0</v>
      </c>
      <c r="AF88" s="246"/>
      <c r="AG88" s="245"/>
    </row>
    <row r="89" spans="1:33" x14ac:dyDescent="0.25">
      <c r="A89" s="249" t="s">
        <v>481</v>
      </c>
      <c r="B89" s="243"/>
      <c r="C89" s="243"/>
      <c r="D89" s="244">
        <v>-50</v>
      </c>
      <c r="E89" s="245"/>
      <c r="F89" s="245"/>
      <c r="G89" s="245">
        <v>-51</v>
      </c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6">
        <f t="shared" si="4"/>
        <v>-101</v>
      </c>
      <c r="Z89" s="245"/>
      <c r="AA89" s="247">
        <v>0</v>
      </c>
      <c r="AB89" s="253">
        <v>-384.31</v>
      </c>
      <c r="AC89" s="246">
        <f t="shared" si="3"/>
        <v>-485.31</v>
      </c>
      <c r="AD89" s="247">
        <v>-181.58</v>
      </c>
      <c r="AE89" s="254">
        <v>0</v>
      </c>
      <c r="AF89" s="246"/>
      <c r="AG89" s="245"/>
    </row>
    <row r="90" spans="1:33" x14ac:dyDescent="0.25">
      <c r="A90" s="249" t="s">
        <v>482</v>
      </c>
      <c r="B90" s="243"/>
      <c r="C90" s="243"/>
      <c r="D90" s="244">
        <v>-50</v>
      </c>
      <c r="E90" s="245"/>
      <c r="F90" s="245"/>
      <c r="G90" s="245">
        <v>-51</v>
      </c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6">
        <f t="shared" si="4"/>
        <v>-101</v>
      </c>
      <c r="Z90" s="245"/>
      <c r="AA90" s="247">
        <v>0</v>
      </c>
      <c r="AB90" s="253">
        <v>-384.31</v>
      </c>
      <c r="AC90" s="246">
        <f>SUM(Y90:AB90)</f>
        <v>-485.31</v>
      </c>
      <c r="AD90" s="247">
        <v>-181.58</v>
      </c>
      <c r="AE90" s="254">
        <v>0</v>
      </c>
      <c r="AF90" s="246"/>
      <c r="AG90" s="245"/>
    </row>
    <row r="91" spans="1:33" x14ac:dyDescent="0.25">
      <c r="A91" s="249" t="s">
        <v>483</v>
      </c>
      <c r="B91" s="243"/>
      <c r="C91" s="243"/>
      <c r="D91" s="244">
        <v>-60</v>
      </c>
      <c r="E91" s="245"/>
      <c r="F91" s="245"/>
      <c r="G91" s="245">
        <v>-51</v>
      </c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6">
        <f t="shared" si="4"/>
        <v>-111</v>
      </c>
      <c r="Z91" s="245"/>
      <c r="AA91" s="247">
        <v>0</v>
      </c>
      <c r="AB91" s="253">
        <v>-384.31</v>
      </c>
      <c r="AC91" s="246">
        <f t="shared" si="3"/>
        <v>-495.31</v>
      </c>
      <c r="AD91" s="247">
        <v>-181.58</v>
      </c>
      <c r="AE91" s="254">
        <v>0</v>
      </c>
      <c r="AF91" s="246"/>
      <c r="AG91" s="245"/>
    </row>
    <row r="92" spans="1:33" x14ac:dyDescent="0.25">
      <c r="A92" s="249" t="s">
        <v>484</v>
      </c>
      <c r="B92" s="243"/>
      <c r="C92" s="243"/>
      <c r="D92" s="244">
        <v>-70</v>
      </c>
      <c r="E92" s="245"/>
      <c r="F92" s="245"/>
      <c r="G92" s="245">
        <v>-51</v>
      </c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6">
        <f t="shared" si="4"/>
        <v>-121</v>
      </c>
      <c r="Z92" s="245"/>
      <c r="AA92" s="247">
        <v>0</v>
      </c>
      <c r="AB92" s="253">
        <v>-384.31</v>
      </c>
      <c r="AC92" s="246">
        <f t="shared" si="3"/>
        <v>-505.31</v>
      </c>
      <c r="AD92" s="247">
        <v>-181.58</v>
      </c>
      <c r="AE92" s="254">
        <v>0</v>
      </c>
      <c r="AF92" s="246"/>
      <c r="AG92" s="245"/>
    </row>
    <row r="93" spans="1:33" x14ac:dyDescent="0.25">
      <c r="A93" s="249" t="s">
        <v>485</v>
      </c>
      <c r="B93" s="243"/>
      <c r="C93" s="243"/>
      <c r="D93" s="244">
        <v>-80</v>
      </c>
      <c r="E93" s="245"/>
      <c r="F93" s="245"/>
      <c r="G93" s="245">
        <v>-51</v>
      </c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6">
        <f t="shared" si="4"/>
        <v>-131</v>
      </c>
      <c r="Z93" s="245"/>
      <c r="AA93" s="247">
        <v>0</v>
      </c>
      <c r="AB93" s="253">
        <v>-384.31</v>
      </c>
      <c r="AC93" s="246">
        <f t="shared" si="3"/>
        <v>-515.30999999999995</v>
      </c>
      <c r="AD93" s="247">
        <v>-181.58</v>
      </c>
      <c r="AE93" s="254">
        <v>0</v>
      </c>
      <c r="AF93" s="246"/>
      <c r="AG93" s="245"/>
    </row>
    <row r="94" spans="1:33" x14ac:dyDescent="0.25">
      <c r="A94" s="249" t="s">
        <v>486</v>
      </c>
      <c r="B94" s="243"/>
      <c r="C94" s="243"/>
      <c r="D94" s="244">
        <v>-90</v>
      </c>
      <c r="E94" s="245"/>
      <c r="F94" s="245"/>
      <c r="G94" s="245">
        <v>-51</v>
      </c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6">
        <f t="shared" si="4"/>
        <v>-141</v>
      </c>
      <c r="Z94" s="245"/>
      <c r="AA94" s="247">
        <v>0</v>
      </c>
      <c r="AB94" s="253">
        <v>-384.31</v>
      </c>
      <c r="AC94" s="246">
        <f t="shared" si="3"/>
        <v>-525.30999999999995</v>
      </c>
      <c r="AD94" s="247">
        <v>-181.58</v>
      </c>
      <c r="AE94" s="254">
        <v>0</v>
      </c>
      <c r="AF94" s="246"/>
      <c r="AG94" s="245"/>
    </row>
    <row r="95" spans="1:33" x14ac:dyDescent="0.25">
      <c r="A95" s="249" t="s">
        <v>487</v>
      </c>
      <c r="B95" s="243"/>
      <c r="C95" s="243"/>
      <c r="D95" s="244">
        <v>-90</v>
      </c>
      <c r="E95" s="245"/>
      <c r="F95" s="245"/>
      <c r="G95" s="245">
        <v>-51</v>
      </c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6">
        <f t="shared" si="4"/>
        <v>-141</v>
      </c>
      <c r="Z95" s="245"/>
      <c r="AA95" s="247">
        <v>0</v>
      </c>
      <c r="AB95" s="253">
        <v>-384.31</v>
      </c>
      <c r="AC95" s="246">
        <f t="shared" si="3"/>
        <v>-525.30999999999995</v>
      </c>
      <c r="AD95" s="247">
        <v>-181.58</v>
      </c>
      <c r="AE95" s="254">
        <v>0</v>
      </c>
      <c r="AF95" s="246"/>
      <c r="AG95" s="245"/>
    </row>
    <row r="96" spans="1:33" x14ac:dyDescent="0.25">
      <c r="A96" s="249" t="s">
        <v>488</v>
      </c>
      <c r="B96" s="243"/>
      <c r="C96" s="243"/>
      <c r="D96" s="244">
        <v>-90</v>
      </c>
      <c r="E96" s="245"/>
      <c r="F96" s="245"/>
      <c r="G96" s="245">
        <v>-51</v>
      </c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6">
        <f t="shared" si="4"/>
        <v>-141</v>
      </c>
      <c r="Z96" s="245"/>
      <c r="AA96" s="247">
        <v>0</v>
      </c>
      <c r="AB96" s="253">
        <v>-384.31</v>
      </c>
      <c r="AC96" s="246">
        <f t="shared" si="3"/>
        <v>-525.30999999999995</v>
      </c>
      <c r="AD96" s="247">
        <v>-181.58</v>
      </c>
      <c r="AE96" s="254">
        <v>0</v>
      </c>
      <c r="AF96" s="246"/>
      <c r="AG96" s="245"/>
    </row>
    <row r="97" spans="1:33" x14ac:dyDescent="0.25">
      <c r="A97" s="249" t="s">
        <v>489</v>
      </c>
      <c r="B97" s="243"/>
      <c r="C97" s="243"/>
      <c r="D97" s="244">
        <v>-100</v>
      </c>
      <c r="E97" s="245"/>
      <c r="F97" s="245"/>
      <c r="G97" s="245">
        <v>-51</v>
      </c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6">
        <f t="shared" si="4"/>
        <v>-151</v>
      </c>
      <c r="Z97" s="245"/>
      <c r="AA97" s="247">
        <v>0</v>
      </c>
      <c r="AB97" s="253">
        <v>-384.31</v>
      </c>
      <c r="AC97" s="246">
        <f t="shared" si="3"/>
        <v>-535.30999999999995</v>
      </c>
      <c r="AD97" s="247">
        <v>-181.58</v>
      </c>
      <c r="AE97" s="254">
        <v>0</v>
      </c>
      <c r="AF97" s="246"/>
      <c r="AG97" s="245"/>
    </row>
    <row r="98" spans="1:33" x14ac:dyDescent="0.25">
      <c r="A98" s="249" t="s">
        <v>490</v>
      </c>
      <c r="B98" s="243"/>
      <c r="C98" s="243"/>
      <c r="D98" s="244">
        <v>-100</v>
      </c>
      <c r="E98" s="245"/>
      <c r="F98" s="245"/>
      <c r="G98" s="245">
        <v>-51</v>
      </c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6">
        <f t="shared" si="4"/>
        <v>-151</v>
      </c>
      <c r="Z98" s="245"/>
      <c r="AA98" s="247">
        <v>0</v>
      </c>
      <c r="AB98" s="253">
        <v>-384.31</v>
      </c>
      <c r="AC98" s="246">
        <f t="shared" si="3"/>
        <v>-535.30999999999995</v>
      </c>
      <c r="AD98" s="247">
        <v>-181.58</v>
      </c>
      <c r="AE98" s="254">
        <v>0</v>
      </c>
      <c r="AF98" s="246"/>
      <c r="AG98" s="245"/>
    </row>
    <row r="99" spans="1:33" ht="15.75" thickBot="1" x14ac:dyDescent="0.3">
      <c r="A99" s="260" t="s">
        <v>491</v>
      </c>
      <c r="B99" s="243"/>
      <c r="C99" s="243"/>
      <c r="D99" s="244">
        <v>-100</v>
      </c>
      <c r="E99" s="245"/>
      <c r="F99" s="245"/>
      <c r="G99" s="245">
        <v>-51</v>
      </c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6">
        <f t="shared" si="4"/>
        <v>-151</v>
      </c>
      <c r="Z99" s="245"/>
      <c r="AA99" s="247">
        <v>0</v>
      </c>
      <c r="AB99" s="253">
        <v>-384.31</v>
      </c>
      <c r="AC99" s="246">
        <f t="shared" si="3"/>
        <v>-535.30999999999995</v>
      </c>
      <c r="AD99" s="247">
        <v>-181.58</v>
      </c>
      <c r="AE99" s="254">
        <v>0</v>
      </c>
      <c r="AF99" s="246"/>
      <c r="AG99" s="245">
        <v>0</v>
      </c>
    </row>
    <row r="100" spans="1:33" x14ac:dyDescent="0.25">
      <c r="D100" s="24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61"/>
      <c r="Z100" s="255"/>
      <c r="AA100" s="262"/>
      <c r="AB100" s="255"/>
      <c r="AC100" s="255"/>
      <c r="AD100" s="255"/>
      <c r="AE100" s="261"/>
      <c r="AF100" s="261"/>
      <c r="AG100" s="255"/>
    </row>
    <row r="101" spans="1:33" x14ac:dyDescent="0.25"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61"/>
      <c r="Z101" s="255"/>
      <c r="AA101" s="255"/>
      <c r="AB101" s="255"/>
      <c r="AC101" s="255"/>
      <c r="AD101" s="255"/>
      <c r="AE101" s="261"/>
      <c r="AF101" s="261"/>
      <c r="AG101" s="255"/>
    </row>
    <row r="102" spans="1:33" x14ac:dyDescent="0.25">
      <c r="D102" s="255"/>
      <c r="E102" s="263"/>
      <c r="F102" s="264"/>
      <c r="G102" s="263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61"/>
      <c r="Z102" s="255"/>
      <c r="AA102" s="255"/>
      <c r="AB102" s="255"/>
      <c r="AC102" s="255"/>
      <c r="AD102" s="255"/>
      <c r="AE102" s="261"/>
      <c r="AF102" s="261"/>
      <c r="AG102" s="255"/>
    </row>
    <row r="103" spans="1:33" x14ac:dyDescent="0.25">
      <c r="D103" s="255"/>
      <c r="E103" s="263"/>
      <c r="F103" s="264"/>
      <c r="G103" s="263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61"/>
      <c r="Z103" s="255"/>
      <c r="AA103" s="255"/>
      <c r="AB103" s="255"/>
      <c r="AC103" s="255"/>
      <c r="AD103" s="255"/>
      <c r="AE103" s="261"/>
      <c r="AF103" s="261"/>
      <c r="AG103" s="255"/>
    </row>
    <row r="104" spans="1:33" x14ac:dyDescent="0.25">
      <c r="D104" s="255"/>
      <c r="E104" s="263"/>
      <c r="F104" s="264"/>
      <c r="G104" s="263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61"/>
      <c r="Z104" s="255"/>
      <c r="AA104" s="255"/>
      <c r="AB104" s="255"/>
      <c r="AC104" s="255"/>
      <c r="AD104" s="255"/>
      <c r="AE104" s="261"/>
      <c r="AF104" s="261"/>
      <c r="AG104" s="255"/>
    </row>
    <row r="105" spans="1:33" x14ac:dyDescent="0.25">
      <c r="D105" s="255"/>
      <c r="E105" s="263"/>
      <c r="F105" s="264"/>
      <c r="G105" s="263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61"/>
      <c r="Z105" s="255"/>
      <c r="AA105" s="255"/>
      <c r="AB105" s="255"/>
      <c r="AC105" s="255"/>
      <c r="AD105" s="255"/>
      <c r="AE105" s="261"/>
      <c r="AF105" s="261"/>
      <c r="AG105" s="255"/>
    </row>
    <row r="106" spans="1:33" x14ac:dyDescent="0.25">
      <c r="D106" s="255"/>
      <c r="E106" s="263"/>
      <c r="F106" s="263"/>
      <c r="G106" s="263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61"/>
      <c r="Z106" s="255"/>
      <c r="AA106" s="255"/>
      <c r="AB106" s="255"/>
      <c r="AC106" s="255"/>
      <c r="AD106" s="255"/>
      <c r="AE106" s="261"/>
      <c r="AF106" s="261"/>
      <c r="AG106" s="255"/>
    </row>
    <row r="107" spans="1:33" x14ac:dyDescent="0.25">
      <c r="D107" s="255"/>
      <c r="E107" s="263"/>
      <c r="F107" s="263"/>
      <c r="G107" s="263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61"/>
      <c r="Z107" s="255"/>
      <c r="AA107" s="255"/>
      <c r="AB107" s="255"/>
      <c r="AC107" s="255"/>
      <c r="AD107" s="255"/>
      <c r="AE107" s="261"/>
      <c r="AF107" s="261"/>
      <c r="AG107" s="255"/>
    </row>
    <row r="108" spans="1:33" x14ac:dyDescent="0.25">
      <c r="D108" s="255"/>
      <c r="E108" s="263"/>
      <c r="F108" s="263"/>
      <c r="G108" s="263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61"/>
      <c r="Z108" s="255"/>
      <c r="AA108" s="255"/>
      <c r="AB108" s="255"/>
      <c r="AC108" s="255"/>
      <c r="AD108" s="255"/>
      <c r="AE108" s="261"/>
      <c r="AF108" s="261"/>
      <c r="AG108" s="255"/>
    </row>
    <row r="109" spans="1:33" x14ac:dyDescent="0.25">
      <c r="D109" s="255"/>
      <c r="E109" s="263"/>
      <c r="F109" s="263"/>
      <c r="G109" s="263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61"/>
      <c r="Z109" s="255"/>
      <c r="AA109" s="255"/>
      <c r="AB109" s="255"/>
      <c r="AC109" s="255"/>
      <c r="AD109" s="255"/>
      <c r="AE109" s="261"/>
      <c r="AF109" s="261"/>
      <c r="AG109" s="255"/>
    </row>
    <row r="110" spans="1:33" x14ac:dyDescent="0.25">
      <c r="D110" s="255"/>
      <c r="E110" s="263"/>
      <c r="F110" s="263"/>
      <c r="G110" s="263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61"/>
      <c r="Z110" s="255"/>
      <c r="AA110" s="255"/>
      <c r="AB110" s="255"/>
      <c r="AC110" s="255"/>
      <c r="AD110" s="255"/>
      <c r="AE110" s="261"/>
      <c r="AF110" s="261"/>
      <c r="AG110" s="255"/>
    </row>
    <row r="111" spans="1:33" x14ac:dyDescent="0.25">
      <c r="D111" s="255"/>
      <c r="E111" s="263"/>
      <c r="F111" s="263"/>
      <c r="G111" s="263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61"/>
      <c r="Z111" s="255"/>
      <c r="AA111" s="255"/>
      <c r="AB111" s="255"/>
      <c r="AC111" s="255"/>
      <c r="AD111" s="255"/>
      <c r="AE111" s="261"/>
      <c r="AF111" s="261"/>
      <c r="AG111" s="255"/>
    </row>
    <row r="112" spans="1:33" x14ac:dyDescent="0.25">
      <c r="D112" s="255"/>
      <c r="E112" s="263"/>
      <c r="F112" s="263"/>
      <c r="G112" s="263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61"/>
      <c r="Z112" s="255"/>
      <c r="AA112" s="255"/>
      <c r="AB112" s="255"/>
      <c r="AC112" s="255"/>
      <c r="AD112" s="255"/>
      <c r="AE112" s="261"/>
      <c r="AF112" s="261"/>
      <c r="AG112" s="255"/>
    </row>
    <row r="113" spans="4:33" x14ac:dyDescent="0.25">
      <c r="D113" s="255"/>
      <c r="E113" s="263"/>
      <c r="F113" s="263"/>
      <c r="G113" s="263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61"/>
      <c r="Z113" s="255"/>
      <c r="AA113" s="255"/>
      <c r="AB113" s="255"/>
      <c r="AC113" s="255"/>
      <c r="AD113" s="255"/>
      <c r="AE113" s="261"/>
      <c r="AF113" s="261"/>
      <c r="AG113" s="255"/>
    </row>
    <row r="114" spans="4:33" x14ac:dyDescent="0.25">
      <c r="D114" s="255"/>
      <c r="E114" s="263"/>
      <c r="F114" s="263"/>
      <c r="G114" s="263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61"/>
      <c r="Z114" s="255"/>
      <c r="AA114" s="255"/>
      <c r="AB114" s="255"/>
      <c r="AC114" s="255"/>
      <c r="AD114" s="255"/>
      <c r="AE114" s="261"/>
      <c r="AF114" s="261"/>
      <c r="AG114" s="255"/>
    </row>
    <row r="115" spans="4:33" x14ac:dyDescent="0.25">
      <c r="D115" s="255"/>
      <c r="E115" s="263"/>
      <c r="F115" s="263"/>
      <c r="G115" s="263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61"/>
      <c r="Z115" s="255"/>
      <c r="AA115" s="255"/>
      <c r="AB115" s="255"/>
      <c r="AC115" s="255"/>
      <c r="AD115" s="255"/>
      <c r="AE115" s="261"/>
      <c r="AF115" s="261"/>
      <c r="AG115" s="255"/>
    </row>
    <row r="116" spans="4:33" x14ac:dyDescent="0.25">
      <c r="D116" s="255"/>
      <c r="E116" s="263"/>
      <c r="F116" s="263"/>
      <c r="G116" s="263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61"/>
      <c r="Z116" s="255"/>
      <c r="AA116" s="255"/>
      <c r="AB116" s="255"/>
      <c r="AC116" s="255"/>
      <c r="AD116" s="255"/>
      <c r="AE116" s="261"/>
      <c r="AF116" s="261"/>
      <c r="AG116" s="255"/>
    </row>
    <row r="117" spans="4:33" x14ac:dyDescent="0.25">
      <c r="M117" s="255"/>
      <c r="N117" s="255"/>
      <c r="O117" s="255"/>
      <c r="P117" s="255"/>
      <c r="Q117" s="255"/>
      <c r="R117" s="255"/>
      <c r="S117" s="255"/>
      <c r="T117" s="255"/>
    </row>
  </sheetData>
  <mergeCells count="4">
    <mergeCell ref="D1:E1"/>
    <mergeCell ref="I1:J1"/>
    <mergeCell ref="N1:O1"/>
    <mergeCell ref="T1:U1"/>
  </mergeCells>
  <pageMargins left="0.7" right="0.7" top="0.75" bottom="0.75" header="0.3" footer="0.3"/>
  <pageSetup paperSize="9" scale="2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E1:K78"/>
  <sheetViews>
    <sheetView topLeftCell="A19" zoomScale="120" zoomScaleNormal="120" workbookViewId="0">
      <selection activeCell="G27" sqref="G27:G42"/>
    </sheetView>
  </sheetViews>
  <sheetFormatPr defaultRowHeight="15" x14ac:dyDescent="0.25"/>
  <cols>
    <col min="5" max="5" width="21" bestFit="1" customWidth="1"/>
    <col min="6" max="7" width="12.5703125" customWidth="1"/>
    <col min="8" max="8" width="13" customWidth="1"/>
    <col min="9" max="10" width="12.28515625" customWidth="1"/>
  </cols>
  <sheetData>
    <row r="1" spans="5:11" ht="15.75" thickBot="1" x14ac:dyDescent="0.3">
      <c r="E1" s="120" t="s">
        <v>93</v>
      </c>
      <c r="F1" s="121" t="s">
        <v>94</v>
      </c>
      <c r="G1" s="122" t="s">
        <v>526</v>
      </c>
      <c r="H1" s="122" t="s">
        <v>525</v>
      </c>
      <c r="I1" s="309" t="s">
        <v>524</v>
      </c>
      <c r="J1" s="309" t="s">
        <v>527</v>
      </c>
      <c r="K1" s="1"/>
    </row>
    <row r="2" spans="5:11" x14ac:dyDescent="0.25">
      <c r="E2" s="126" t="s">
        <v>97</v>
      </c>
      <c r="F2" s="127">
        <v>22.5</v>
      </c>
      <c r="G2" s="300">
        <v>0.2</v>
      </c>
      <c r="H2" s="128">
        <f>G2*F2</f>
        <v>4.5</v>
      </c>
      <c r="I2" s="134">
        <f>F2-H2</f>
        <v>18</v>
      </c>
      <c r="J2" s="134"/>
      <c r="K2" s="1"/>
    </row>
    <row r="3" spans="5:11" x14ac:dyDescent="0.25">
      <c r="E3" s="133" t="s">
        <v>99</v>
      </c>
      <c r="F3" s="134">
        <v>21.3</v>
      </c>
      <c r="G3" s="300">
        <v>0.2</v>
      </c>
      <c r="H3" s="128">
        <f>F3*0.2</f>
        <v>4.2600000000000007</v>
      </c>
      <c r="I3" s="134">
        <f t="shared" ref="I3:I5" si="0">H3</f>
        <v>4.2600000000000007</v>
      </c>
      <c r="J3" s="134"/>
      <c r="K3" s="1"/>
    </row>
    <row r="4" spans="5:11" x14ac:dyDescent="0.25">
      <c r="E4" s="133" t="s">
        <v>101</v>
      </c>
      <c r="F4" s="134">
        <v>35.5</v>
      </c>
      <c r="G4" s="300">
        <v>0.2</v>
      </c>
      <c r="H4" s="128">
        <f>F4*0.2</f>
        <v>7.1000000000000005</v>
      </c>
      <c r="I4" s="134">
        <f t="shared" si="0"/>
        <v>7.1000000000000005</v>
      </c>
      <c r="J4" s="134"/>
      <c r="K4" s="1"/>
    </row>
    <row r="5" spans="5:11" x14ac:dyDescent="0.25">
      <c r="E5" s="133" t="s">
        <v>103</v>
      </c>
      <c r="F5" s="134">
        <v>48.5</v>
      </c>
      <c r="G5" s="300">
        <v>0.2</v>
      </c>
      <c r="H5" s="128">
        <f>F5*0.2</f>
        <v>9.7000000000000011</v>
      </c>
      <c r="I5" s="134">
        <f t="shared" si="0"/>
        <v>9.7000000000000011</v>
      </c>
      <c r="J5" s="134"/>
      <c r="K5" s="1"/>
    </row>
    <row r="6" spans="5:11" ht="15.75" thickBot="1" x14ac:dyDescent="0.3">
      <c r="E6" s="143" t="s">
        <v>105</v>
      </c>
      <c r="F6" s="144">
        <f>SUM(F2:F5)</f>
        <v>127.8</v>
      </c>
      <c r="G6" s="144"/>
      <c r="H6" s="144">
        <f>SUM(H2:H5)</f>
        <v>25.560000000000002</v>
      </c>
      <c r="I6" s="134">
        <f>SUM(I2:I5)</f>
        <v>39.06</v>
      </c>
      <c r="J6" s="134"/>
      <c r="K6" s="1"/>
    </row>
    <row r="7" spans="5:11" x14ac:dyDescent="0.25">
      <c r="E7" s="299"/>
      <c r="F7" s="148"/>
      <c r="G7" s="148"/>
      <c r="H7" s="148"/>
      <c r="I7" s="148"/>
      <c r="J7" s="308"/>
      <c r="K7" s="1"/>
    </row>
    <row r="8" spans="5:11" ht="15.75" thickBot="1" x14ac:dyDescent="0.3">
      <c r="E8" s="149"/>
      <c r="F8" s="150"/>
      <c r="G8" s="150"/>
      <c r="H8" s="150"/>
      <c r="I8" s="150"/>
      <c r="J8" s="308"/>
      <c r="K8" s="1"/>
    </row>
    <row r="9" spans="5:11" ht="15.75" thickBot="1" x14ac:dyDescent="0.3">
      <c r="E9" s="120" t="s">
        <v>109</v>
      </c>
      <c r="F9" s="121" t="s">
        <v>94</v>
      </c>
      <c r="G9" s="122" t="s">
        <v>526</v>
      </c>
      <c r="H9" s="122" t="s">
        <v>525</v>
      </c>
      <c r="I9" s="312" t="s">
        <v>524</v>
      </c>
      <c r="J9" s="309" t="s">
        <v>527</v>
      </c>
      <c r="K9" s="1"/>
    </row>
    <row r="10" spans="5:11" x14ac:dyDescent="0.25">
      <c r="E10" s="126" t="s">
        <v>111</v>
      </c>
      <c r="F10" s="127">
        <v>54</v>
      </c>
      <c r="G10" s="300">
        <v>0.7</v>
      </c>
      <c r="H10" s="128">
        <f>G10*F10</f>
        <v>37.799999999999997</v>
      </c>
      <c r="I10" s="313">
        <f t="shared" ref="I10:I15" si="1">F10-H10</f>
        <v>16.200000000000003</v>
      </c>
      <c r="J10" s="134"/>
      <c r="K10" s="1"/>
    </row>
    <row r="11" spans="5:11" x14ac:dyDescent="0.25">
      <c r="E11" s="133" t="s">
        <v>113</v>
      </c>
      <c r="F11" s="134">
        <v>25</v>
      </c>
      <c r="G11" s="300">
        <v>0.7</v>
      </c>
      <c r="H11" s="128">
        <f t="shared" ref="H11:H14" si="2">G11*F11</f>
        <v>17.5</v>
      </c>
      <c r="I11" s="314">
        <f t="shared" si="1"/>
        <v>7.5</v>
      </c>
      <c r="J11" s="134"/>
      <c r="K11" s="1"/>
    </row>
    <row r="12" spans="5:11" x14ac:dyDescent="0.25">
      <c r="E12" s="133" t="s">
        <v>115</v>
      </c>
      <c r="F12" s="134">
        <v>27</v>
      </c>
      <c r="G12" s="300">
        <v>0.7</v>
      </c>
      <c r="H12" s="128">
        <f t="shared" si="2"/>
        <v>18.899999999999999</v>
      </c>
      <c r="I12" s="314">
        <f t="shared" si="1"/>
        <v>8.1000000000000014</v>
      </c>
      <c r="J12" s="134"/>
      <c r="K12" s="1"/>
    </row>
    <row r="13" spans="5:11" ht="23.25" x14ac:dyDescent="0.25">
      <c r="E13" s="298" t="s">
        <v>117</v>
      </c>
      <c r="F13" s="302">
        <v>12</v>
      </c>
      <c r="G13" s="300">
        <v>0.7</v>
      </c>
      <c r="H13" s="304">
        <v>9</v>
      </c>
      <c r="I13" s="315">
        <v>0</v>
      </c>
      <c r="J13" s="319" t="s">
        <v>528</v>
      </c>
      <c r="K13" s="1"/>
    </row>
    <row r="14" spans="5:11" x14ac:dyDescent="0.25">
      <c r="E14" s="272" t="s">
        <v>517</v>
      </c>
      <c r="F14" s="273">
        <v>6</v>
      </c>
      <c r="G14" s="300">
        <v>0.7</v>
      </c>
      <c r="H14" s="128">
        <f t="shared" si="2"/>
        <v>4.1999999999999993</v>
      </c>
      <c r="I14" s="310">
        <f t="shared" si="1"/>
        <v>1.8000000000000007</v>
      </c>
      <c r="J14" s="134"/>
      <c r="K14" s="1"/>
    </row>
    <row r="15" spans="5:11" ht="15.75" thickBot="1" x14ac:dyDescent="0.3">
      <c r="E15" s="143" t="s">
        <v>105</v>
      </c>
      <c r="F15" s="144">
        <f>SUM(F9:F14)</f>
        <v>124</v>
      </c>
      <c r="G15" s="144"/>
      <c r="H15" s="144">
        <f>SUM(H9:H14)</f>
        <v>87.399999999999991</v>
      </c>
      <c r="I15" s="311">
        <f t="shared" si="1"/>
        <v>36.600000000000009</v>
      </c>
      <c r="J15" s="134"/>
      <c r="K15" s="1"/>
    </row>
    <row r="16" spans="5:11" x14ac:dyDescent="0.25">
      <c r="E16" s="1"/>
      <c r="F16" s="152"/>
      <c r="G16" s="152"/>
      <c r="H16" s="49"/>
      <c r="I16" s="152"/>
      <c r="J16" s="152"/>
      <c r="K16" s="1"/>
    </row>
    <row r="17" spans="5:11" ht="15.75" thickBot="1" x14ac:dyDescent="0.3">
      <c r="E17" s="1"/>
      <c r="F17" s="152"/>
      <c r="G17" s="152"/>
      <c r="H17" s="49"/>
      <c r="I17" s="49"/>
      <c r="J17" s="49"/>
      <c r="K17" s="1"/>
    </row>
    <row r="18" spans="5:11" ht="15.75" thickBot="1" x14ac:dyDescent="0.3">
      <c r="E18" s="120" t="s">
        <v>122</v>
      </c>
      <c r="F18" s="121" t="s">
        <v>94</v>
      </c>
      <c r="G18" s="122" t="s">
        <v>526</v>
      </c>
      <c r="H18" s="122" t="s">
        <v>525</v>
      </c>
      <c r="I18" s="312" t="s">
        <v>524</v>
      </c>
      <c r="J18" s="309" t="s">
        <v>527</v>
      </c>
      <c r="K18" s="1"/>
    </row>
    <row r="19" spans="5:11" x14ac:dyDescent="0.25">
      <c r="E19" s="126" t="s">
        <v>124</v>
      </c>
      <c r="F19" s="127">
        <v>38</v>
      </c>
      <c r="G19" s="300">
        <v>0.8</v>
      </c>
      <c r="H19" s="128">
        <f>G19*F19</f>
        <v>30.400000000000002</v>
      </c>
      <c r="I19" s="313">
        <f t="shared" ref="I19:I20" si="3">F19-H19</f>
        <v>7.5999999999999979</v>
      </c>
      <c r="J19" s="134"/>
      <c r="K19" s="1"/>
    </row>
    <row r="20" spans="5:11" x14ac:dyDescent="0.25">
      <c r="E20" s="133" t="s">
        <v>126</v>
      </c>
      <c r="F20" s="134">
        <v>71</v>
      </c>
      <c r="G20" s="300">
        <v>1</v>
      </c>
      <c r="H20" s="128">
        <f t="shared" ref="H20" si="4">G20*F20</f>
        <v>71</v>
      </c>
      <c r="I20" s="313">
        <f t="shared" si="3"/>
        <v>0</v>
      </c>
      <c r="J20" s="134"/>
      <c r="K20" s="1"/>
    </row>
    <row r="21" spans="5:11" ht="23.25" x14ac:dyDescent="0.25">
      <c r="E21" s="298" t="s">
        <v>127</v>
      </c>
      <c r="F21" s="302">
        <v>42</v>
      </c>
      <c r="G21" s="303">
        <v>1</v>
      </c>
      <c r="H21" s="304">
        <v>28</v>
      </c>
      <c r="I21" s="316">
        <v>0</v>
      </c>
      <c r="J21" s="319" t="s">
        <v>529</v>
      </c>
      <c r="K21" s="1"/>
    </row>
    <row r="22" spans="5:11" x14ac:dyDescent="0.25">
      <c r="E22" s="298" t="s">
        <v>129</v>
      </c>
      <c r="F22" s="302">
        <v>14.8</v>
      </c>
      <c r="G22" s="303">
        <v>1</v>
      </c>
      <c r="H22" s="304">
        <v>0</v>
      </c>
      <c r="I22" s="316">
        <v>0</v>
      </c>
      <c r="J22" s="319" t="s">
        <v>530</v>
      </c>
      <c r="K22" s="1"/>
    </row>
    <row r="23" spans="5:11" ht="15.75" thickBot="1" x14ac:dyDescent="0.3">
      <c r="E23" s="143" t="s">
        <v>105</v>
      </c>
      <c r="F23" s="144">
        <f>SUM(F18:F22)</f>
        <v>165.8</v>
      </c>
      <c r="G23" s="144"/>
      <c r="H23" s="144">
        <f>SUM(H18:H22)</f>
        <v>129.4</v>
      </c>
      <c r="I23" s="311">
        <f>SUM(I19:I22)</f>
        <v>7.5999999999999979</v>
      </c>
      <c r="J23" s="134"/>
      <c r="K23" s="1"/>
    </row>
    <row r="24" spans="5:11" x14ac:dyDescent="0.25">
      <c r="E24" s="1"/>
      <c r="F24" s="49"/>
      <c r="G24" s="49"/>
      <c r="H24" s="49"/>
      <c r="I24" s="152"/>
      <c r="J24" s="152"/>
      <c r="K24" s="1"/>
    </row>
    <row r="25" spans="5:11" ht="15.75" thickBot="1" x14ac:dyDescent="0.3">
      <c r="E25" s="169"/>
      <c r="F25" s="49"/>
      <c r="G25" s="49"/>
      <c r="H25" s="49"/>
      <c r="I25" s="49"/>
      <c r="J25" s="49"/>
      <c r="K25" s="1"/>
    </row>
    <row r="26" spans="5:11" ht="15.75" thickBot="1" x14ac:dyDescent="0.3">
      <c r="E26" s="120" t="s">
        <v>133</v>
      </c>
      <c r="F26" s="121" t="s">
        <v>94</v>
      </c>
      <c r="G26" s="122" t="s">
        <v>526</v>
      </c>
      <c r="H26" s="122" t="s">
        <v>525</v>
      </c>
      <c r="I26" s="312" t="s">
        <v>524</v>
      </c>
      <c r="J26" s="309" t="s">
        <v>527</v>
      </c>
      <c r="K26" s="1"/>
    </row>
    <row r="27" spans="5:11" ht="15.75" thickBot="1" x14ac:dyDescent="0.3">
      <c r="E27" s="270" t="s">
        <v>135</v>
      </c>
      <c r="F27" s="271">
        <v>77</v>
      </c>
      <c r="G27" s="305">
        <v>0.7</v>
      </c>
      <c r="H27" s="271">
        <f>F27*G27</f>
        <v>53.9</v>
      </c>
      <c r="I27" s="317">
        <f t="shared" ref="I27:I42" si="5">F27-H27</f>
        <v>23.1</v>
      </c>
      <c r="J27" s="134"/>
      <c r="K27" s="1"/>
    </row>
    <row r="28" spans="5:11" ht="15.75" thickBot="1" x14ac:dyDescent="0.3">
      <c r="E28" s="133" t="s">
        <v>137</v>
      </c>
      <c r="F28" s="134">
        <v>55</v>
      </c>
      <c r="G28" s="305">
        <v>0.7</v>
      </c>
      <c r="H28" s="271">
        <f t="shared" ref="H28:H41" si="6">F28*G28</f>
        <v>38.5</v>
      </c>
      <c r="I28" s="314">
        <f t="shared" si="5"/>
        <v>16.5</v>
      </c>
      <c r="J28" s="134"/>
      <c r="K28" s="1"/>
    </row>
    <row r="29" spans="5:11" ht="15.75" thickBot="1" x14ac:dyDescent="0.3">
      <c r="E29" s="133" t="s">
        <v>138</v>
      </c>
      <c r="F29" s="134">
        <v>29</v>
      </c>
      <c r="G29" s="305">
        <v>0.7</v>
      </c>
      <c r="H29" s="271">
        <f t="shared" si="6"/>
        <v>20.299999999999997</v>
      </c>
      <c r="I29" s="314">
        <f t="shared" si="5"/>
        <v>8.7000000000000028</v>
      </c>
      <c r="J29" s="134"/>
      <c r="K29" s="1"/>
    </row>
    <row r="30" spans="5:11" ht="15.75" thickBot="1" x14ac:dyDescent="0.3">
      <c r="E30" s="133" t="s">
        <v>140</v>
      </c>
      <c r="F30" s="134">
        <v>28</v>
      </c>
      <c r="G30" s="305">
        <v>0.7</v>
      </c>
      <c r="H30" s="271">
        <f t="shared" si="6"/>
        <v>19.599999999999998</v>
      </c>
      <c r="I30" s="314">
        <f t="shared" si="5"/>
        <v>8.4000000000000021</v>
      </c>
      <c r="J30" s="134"/>
      <c r="K30" s="1"/>
    </row>
    <row r="31" spans="5:11" ht="15.75" thickBot="1" x14ac:dyDescent="0.3">
      <c r="E31" s="133" t="s">
        <v>142</v>
      </c>
      <c r="F31" s="134">
        <v>60</v>
      </c>
      <c r="G31" s="305">
        <v>0.7</v>
      </c>
      <c r="H31" s="271">
        <f t="shared" si="6"/>
        <v>42</v>
      </c>
      <c r="I31" s="314">
        <f t="shared" si="5"/>
        <v>18</v>
      </c>
      <c r="J31" s="134"/>
      <c r="K31" s="1"/>
    </row>
    <row r="32" spans="5:11" ht="15.75" thickBot="1" x14ac:dyDescent="0.3">
      <c r="E32" s="133" t="s">
        <v>144</v>
      </c>
      <c r="F32" s="134">
        <v>12</v>
      </c>
      <c r="G32" s="305">
        <v>0.7</v>
      </c>
      <c r="H32" s="271">
        <f t="shared" si="6"/>
        <v>8.3999999999999986</v>
      </c>
      <c r="I32" s="314">
        <f t="shared" si="5"/>
        <v>3.6000000000000014</v>
      </c>
      <c r="J32" s="134"/>
      <c r="K32" s="1"/>
    </row>
    <row r="33" spans="5:11" ht="15.75" thickBot="1" x14ac:dyDescent="0.3">
      <c r="E33" s="133" t="s">
        <v>146</v>
      </c>
      <c r="F33" s="134">
        <v>11</v>
      </c>
      <c r="G33" s="305">
        <v>0.7</v>
      </c>
      <c r="H33" s="271">
        <f t="shared" si="6"/>
        <v>7.6999999999999993</v>
      </c>
      <c r="I33" s="314">
        <f t="shared" si="5"/>
        <v>3.3000000000000007</v>
      </c>
      <c r="J33" s="134"/>
      <c r="K33" s="1"/>
    </row>
    <row r="34" spans="5:11" ht="15.75" thickBot="1" x14ac:dyDescent="0.3">
      <c r="E34" s="133" t="s">
        <v>148</v>
      </c>
      <c r="F34" s="134">
        <v>36</v>
      </c>
      <c r="G34" s="305">
        <v>0.7</v>
      </c>
      <c r="H34" s="271">
        <f t="shared" si="6"/>
        <v>25.2</v>
      </c>
      <c r="I34" s="314">
        <f t="shared" si="5"/>
        <v>10.8</v>
      </c>
      <c r="J34" s="134"/>
      <c r="K34" s="1"/>
    </row>
    <row r="35" spans="5:11" ht="15.75" thickBot="1" x14ac:dyDescent="0.3">
      <c r="E35" s="133" t="s">
        <v>150</v>
      </c>
      <c r="F35" s="134">
        <v>45</v>
      </c>
      <c r="G35" s="305">
        <v>0.7</v>
      </c>
      <c r="H35" s="271">
        <f t="shared" si="6"/>
        <v>31.499999999999996</v>
      </c>
      <c r="I35" s="314">
        <f t="shared" si="5"/>
        <v>13.500000000000004</v>
      </c>
      <c r="J35" s="134"/>
      <c r="K35" s="1"/>
    </row>
    <row r="36" spans="5:11" ht="15.75" thickBot="1" x14ac:dyDescent="0.3">
      <c r="E36" s="279" t="s">
        <v>492</v>
      </c>
      <c r="F36" s="277">
        <v>22</v>
      </c>
      <c r="G36" s="305">
        <v>0.7</v>
      </c>
      <c r="H36" s="271">
        <f t="shared" si="6"/>
        <v>15.399999999999999</v>
      </c>
      <c r="I36" s="318">
        <f t="shared" si="5"/>
        <v>6.6000000000000014</v>
      </c>
      <c r="J36" s="277"/>
      <c r="K36" s="1"/>
    </row>
    <row r="37" spans="5:11" ht="15.75" thickBot="1" x14ac:dyDescent="0.3">
      <c r="E37" s="279" t="s">
        <v>499</v>
      </c>
      <c r="F37" s="277">
        <v>25</v>
      </c>
      <c r="G37" s="305">
        <v>0.7</v>
      </c>
      <c r="H37" s="271">
        <f t="shared" si="6"/>
        <v>17.5</v>
      </c>
      <c r="I37" s="318">
        <f t="shared" si="5"/>
        <v>7.5</v>
      </c>
      <c r="J37" s="277"/>
      <c r="K37" s="1"/>
    </row>
    <row r="38" spans="5:11" ht="15.75" thickBot="1" x14ac:dyDescent="0.3">
      <c r="E38" s="279" t="s">
        <v>505</v>
      </c>
      <c r="F38" s="277">
        <v>20</v>
      </c>
      <c r="G38" s="305">
        <v>0.7</v>
      </c>
      <c r="H38" s="271">
        <f t="shared" si="6"/>
        <v>14</v>
      </c>
      <c r="I38" s="318">
        <f t="shared" si="5"/>
        <v>6</v>
      </c>
      <c r="J38" s="277"/>
      <c r="K38" s="1"/>
    </row>
    <row r="39" spans="5:11" ht="15.75" thickBot="1" x14ac:dyDescent="0.3">
      <c r="E39" s="279" t="s">
        <v>510</v>
      </c>
      <c r="F39" s="277">
        <v>7</v>
      </c>
      <c r="G39" s="305">
        <v>0.7</v>
      </c>
      <c r="H39" s="271">
        <f t="shared" si="6"/>
        <v>4.8999999999999995</v>
      </c>
      <c r="I39" s="318">
        <f t="shared" si="5"/>
        <v>2.1000000000000005</v>
      </c>
      <c r="J39" s="277"/>
      <c r="K39" s="1"/>
    </row>
    <row r="40" spans="5:11" ht="15.75" thickBot="1" x14ac:dyDescent="0.3">
      <c r="E40" s="279" t="s">
        <v>511</v>
      </c>
      <c r="F40" s="277">
        <v>6.5</v>
      </c>
      <c r="G40" s="305">
        <v>0.7</v>
      </c>
      <c r="H40" s="271">
        <f t="shared" si="6"/>
        <v>4.55</v>
      </c>
      <c r="I40" s="318">
        <f t="shared" si="5"/>
        <v>1.9500000000000002</v>
      </c>
      <c r="J40" s="277"/>
      <c r="K40" s="1"/>
    </row>
    <row r="41" spans="5:11" ht="15.75" thickBot="1" x14ac:dyDescent="0.3">
      <c r="E41" s="279" t="s">
        <v>512</v>
      </c>
      <c r="F41" s="277">
        <v>5</v>
      </c>
      <c r="G41" s="305">
        <v>0.7</v>
      </c>
      <c r="H41" s="271">
        <f t="shared" si="6"/>
        <v>3.5</v>
      </c>
      <c r="I41" s="318">
        <f t="shared" si="5"/>
        <v>1.5</v>
      </c>
      <c r="J41" s="277"/>
      <c r="K41" s="1"/>
    </row>
    <row r="42" spans="5:11" x14ac:dyDescent="0.25">
      <c r="E42" s="279" t="s">
        <v>513</v>
      </c>
      <c r="F42" s="277">
        <v>10</v>
      </c>
      <c r="G42" s="305">
        <v>0.7</v>
      </c>
      <c r="H42" s="271">
        <f t="shared" ref="H42" si="7">F42*G42</f>
        <v>7</v>
      </c>
      <c r="I42" s="318">
        <f t="shared" si="5"/>
        <v>3</v>
      </c>
      <c r="J42" s="277"/>
      <c r="K42" s="1"/>
    </row>
    <row r="43" spans="5:11" ht="15.75" thickBot="1" x14ac:dyDescent="0.3">
      <c r="E43" s="143" t="s">
        <v>105</v>
      </c>
      <c r="F43" s="144">
        <f>SUM(F27:F42)</f>
        <v>448.5</v>
      </c>
      <c r="G43" s="144"/>
      <c r="H43" s="144">
        <f>SUM(H27:H42)</f>
        <v>313.95</v>
      </c>
      <c r="I43" s="311">
        <f>SUM(I27:I42)</f>
        <v>134.54999999999998</v>
      </c>
      <c r="J43" s="134"/>
      <c r="K43" s="1"/>
    </row>
    <row r="44" spans="5:11" ht="15.75" thickBot="1" x14ac:dyDescent="0.3">
      <c r="E44" s="1"/>
      <c r="F44" s="1"/>
      <c r="G44" s="1"/>
      <c r="H44" s="1"/>
      <c r="I44" s="1"/>
      <c r="J44" s="1"/>
      <c r="K44" s="1"/>
    </row>
    <row r="45" spans="5:11" ht="15.75" thickBot="1" x14ac:dyDescent="0.3">
      <c r="E45" s="120"/>
      <c r="F45" s="121" t="s">
        <v>94</v>
      </c>
      <c r="G45" s="122" t="s">
        <v>526</v>
      </c>
      <c r="H45" s="122" t="s">
        <v>525</v>
      </c>
      <c r="I45" s="123" t="s">
        <v>524</v>
      </c>
      <c r="J45" s="309" t="s">
        <v>527</v>
      </c>
      <c r="K45" s="1"/>
    </row>
    <row r="46" spans="5:11" ht="34.5" x14ac:dyDescent="0.25">
      <c r="E46" s="126" t="s">
        <v>153</v>
      </c>
      <c r="F46" s="198">
        <v>78</v>
      </c>
      <c r="G46" s="274">
        <f>H46/F46</f>
        <v>0.67179487179487174</v>
      </c>
      <c r="H46" s="306">
        <v>52.4</v>
      </c>
      <c r="I46" s="199">
        <f>F46-H46</f>
        <v>25.6</v>
      </c>
      <c r="J46" s="319" t="s">
        <v>531</v>
      </c>
      <c r="K46" s="1"/>
    </row>
    <row r="47" spans="5:11" x14ac:dyDescent="0.25">
      <c r="E47" s="133" t="s">
        <v>155</v>
      </c>
      <c r="F47" s="200">
        <v>73</v>
      </c>
      <c r="G47" s="274">
        <f>H47/F47</f>
        <v>1.0095890410958905</v>
      </c>
      <c r="H47" s="307">
        <v>73.7</v>
      </c>
      <c r="I47" s="199">
        <f t="shared" ref="I47:I48" si="8">F47-H47</f>
        <v>-0.70000000000000284</v>
      </c>
      <c r="J47" s="134"/>
      <c r="K47" s="1"/>
    </row>
    <row r="48" spans="5:11" x14ac:dyDescent="0.25">
      <c r="E48" s="133" t="s">
        <v>156</v>
      </c>
      <c r="F48" s="200">
        <v>25</v>
      </c>
      <c r="G48" s="274">
        <f>H48/F48</f>
        <v>0.62</v>
      </c>
      <c r="H48" s="307">
        <v>15.5</v>
      </c>
      <c r="I48" s="199">
        <f t="shared" si="8"/>
        <v>9.5</v>
      </c>
      <c r="J48" s="134"/>
    </row>
    <row r="49" spans="5:10" x14ac:dyDescent="0.25">
      <c r="E49" s="203"/>
      <c r="F49" s="200">
        <f>SUM(F46:F48)</f>
        <v>176</v>
      </c>
      <c r="G49" s="200"/>
      <c r="H49" s="307">
        <f>SUM(H46:H48)</f>
        <v>141.6</v>
      </c>
      <c r="I49" s="200">
        <f>SUM(I46:I48)</f>
        <v>34.4</v>
      </c>
      <c r="J49" s="134"/>
    </row>
    <row r="51" spans="5:10" ht="15.75" thickBot="1" x14ac:dyDescent="0.3">
      <c r="H51" s="282"/>
      <c r="I51" s="282"/>
    </row>
    <row r="52" spans="5:10" ht="15.75" thickBot="1" x14ac:dyDescent="0.3">
      <c r="E52" s="286" t="s">
        <v>494</v>
      </c>
      <c r="F52" s="121" t="s">
        <v>94</v>
      </c>
      <c r="G52" s="122" t="s">
        <v>526</v>
      </c>
      <c r="H52" s="122" t="s">
        <v>525</v>
      </c>
      <c r="I52" s="312" t="s">
        <v>524</v>
      </c>
      <c r="J52" s="309" t="s">
        <v>527</v>
      </c>
    </row>
    <row r="53" spans="5:10" x14ac:dyDescent="0.25">
      <c r="E53" s="133" t="s">
        <v>495</v>
      </c>
      <c r="F53" s="134">
        <v>44</v>
      </c>
      <c r="G53" s="301">
        <v>0.7</v>
      </c>
      <c r="H53" s="135">
        <f t="shared" ref="H53:H57" si="9">G53*F53</f>
        <v>30.799999999999997</v>
      </c>
      <c r="I53" s="314">
        <v>0</v>
      </c>
      <c r="J53" s="319" t="s">
        <v>530</v>
      </c>
    </row>
    <row r="54" spans="5:10" x14ac:dyDescent="0.25">
      <c r="E54" s="133" t="s">
        <v>496</v>
      </c>
      <c r="F54" s="134">
        <v>25</v>
      </c>
      <c r="G54" s="301">
        <v>0.7</v>
      </c>
      <c r="H54" s="135">
        <f t="shared" si="9"/>
        <v>17.5</v>
      </c>
      <c r="I54" s="314">
        <f>F54-H54</f>
        <v>7.5</v>
      </c>
      <c r="J54" s="134"/>
    </row>
    <row r="55" spans="5:10" ht="34.5" x14ac:dyDescent="0.25">
      <c r="E55" s="133" t="s">
        <v>497</v>
      </c>
      <c r="F55" s="134">
        <v>24</v>
      </c>
      <c r="G55" s="301">
        <v>0.7</v>
      </c>
      <c r="H55" s="135">
        <f t="shared" si="9"/>
        <v>16.799999999999997</v>
      </c>
      <c r="I55" s="314">
        <v>0</v>
      </c>
      <c r="J55" s="319" t="s">
        <v>532</v>
      </c>
    </row>
    <row r="56" spans="5:10" x14ac:dyDescent="0.25">
      <c r="E56" s="279" t="s">
        <v>516</v>
      </c>
      <c r="F56" s="277">
        <v>11.88</v>
      </c>
      <c r="G56" s="301">
        <v>0.7</v>
      </c>
      <c r="H56" s="135">
        <f t="shared" si="9"/>
        <v>8.3160000000000007</v>
      </c>
      <c r="I56" s="314">
        <f>F56-H56</f>
        <v>3.5640000000000001</v>
      </c>
      <c r="J56" s="134"/>
    </row>
    <row r="57" spans="5:10" x14ac:dyDescent="0.25">
      <c r="E57" s="279" t="s">
        <v>515</v>
      </c>
      <c r="F57" s="277">
        <v>13</v>
      </c>
      <c r="G57" s="301">
        <v>0.7</v>
      </c>
      <c r="H57" s="135">
        <f t="shared" si="9"/>
        <v>9.1</v>
      </c>
      <c r="I57" s="314">
        <f>F57-H57</f>
        <v>3.9000000000000004</v>
      </c>
      <c r="J57" s="134"/>
    </row>
    <row r="58" spans="5:10" ht="15.75" thickBot="1" x14ac:dyDescent="0.3">
      <c r="E58" s="143" t="s">
        <v>105</v>
      </c>
      <c r="F58" s="144">
        <f>SUM(F53:F57)</f>
        <v>117.88</v>
      </c>
      <c r="G58" s="144"/>
      <c r="H58" s="144">
        <f>SUM(H52:H55)</f>
        <v>65.099999999999994</v>
      </c>
      <c r="I58" s="311">
        <f>SUM(I53:I55)</f>
        <v>7.5</v>
      </c>
      <c r="J58" s="288"/>
    </row>
    <row r="59" spans="5:10" ht="15.75" thickBot="1" x14ac:dyDescent="0.3">
      <c r="H59" s="282"/>
      <c r="I59" s="282"/>
    </row>
    <row r="60" spans="5:10" ht="15.75" thickBot="1" x14ac:dyDescent="0.3">
      <c r="E60" s="120" t="s">
        <v>514</v>
      </c>
      <c r="F60" s="309" t="s">
        <v>94</v>
      </c>
      <c r="G60" s="321" t="s">
        <v>526</v>
      </c>
      <c r="H60" s="321" t="s">
        <v>525</v>
      </c>
      <c r="I60" s="309" t="s">
        <v>524</v>
      </c>
      <c r="J60" s="309" t="s">
        <v>527</v>
      </c>
    </row>
    <row r="61" spans="5:10" x14ac:dyDescent="0.25">
      <c r="E61" s="278" t="s">
        <v>498</v>
      </c>
      <c r="F61" s="277">
        <v>22</v>
      </c>
      <c r="G61" s="301">
        <v>0.7</v>
      </c>
      <c r="H61" s="224">
        <f>G61*F61</f>
        <v>15.399999999999999</v>
      </c>
      <c r="I61" s="322">
        <f>F61-H61</f>
        <v>6.6000000000000014</v>
      </c>
      <c r="J61" s="288"/>
    </row>
    <row r="62" spans="5:10" ht="23.25" x14ac:dyDescent="0.25">
      <c r="E62" s="279" t="s">
        <v>500</v>
      </c>
      <c r="F62" s="277">
        <v>18</v>
      </c>
      <c r="G62" s="301">
        <v>1</v>
      </c>
      <c r="H62" s="224">
        <v>8.6</v>
      </c>
      <c r="I62" s="322">
        <v>0</v>
      </c>
      <c r="J62" s="319" t="s">
        <v>533</v>
      </c>
    </row>
    <row r="63" spans="5:10" x14ac:dyDescent="0.25">
      <c r="E63" s="279" t="s">
        <v>501</v>
      </c>
      <c r="F63" s="277">
        <v>25</v>
      </c>
      <c r="G63" s="301">
        <v>0.75</v>
      </c>
      <c r="H63" s="224">
        <f t="shared" ref="H63:H64" si="10">G63*F63</f>
        <v>18.75</v>
      </c>
      <c r="I63" s="322">
        <f t="shared" ref="I63:I64" si="11">F63-H63</f>
        <v>6.25</v>
      </c>
      <c r="J63" s="288"/>
    </row>
    <row r="64" spans="5:10" x14ac:dyDescent="0.25">
      <c r="E64" s="279" t="s">
        <v>502</v>
      </c>
      <c r="F64" s="277">
        <v>32</v>
      </c>
      <c r="G64" s="301">
        <v>0.75</v>
      </c>
      <c r="H64" s="224">
        <f t="shared" si="10"/>
        <v>24</v>
      </c>
      <c r="I64" s="322">
        <f t="shared" si="11"/>
        <v>8</v>
      </c>
      <c r="J64" s="319" t="s">
        <v>530</v>
      </c>
    </row>
    <row r="65" spans="5:10" x14ac:dyDescent="0.25">
      <c r="E65" s="279" t="s">
        <v>503</v>
      </c>
      <c r="F65" s="277">
        <v>20</v>
      </c>
      <c r="G65" s="301">
        <v>0.7</v>
      </c>
      <c r="H65" s="224">
        <f t="shared" ref="H65:H66" si="12">G65*F65</f>
        <v>14</v>
      </c>
      <c r="I65" s="322">
        <f t="shared" ref="I65:I66" si="13">F65-H65</f>
        <v>6</v>
      </c>
      <c r="J65" s="288"/>
    </row>
    <row r="66" spans="5:10" ht="23.25" x14ac:dyDescent="0.25">
      <c r="E66" s="279" t="s">
        <v>504</v>
      </c>
      <c r="F66" s="277">
        <v>10</v>
      </c>
      <c r="G66" s="301">
        <v>1</v>
      </c>
      <c r="H66" s="224">
        <f t="shared" si="12"/>
        <v>10</v>
      </c>
      <c r="I66" s="322">
        <f t="shared" si="13"/>
        <v>0</v>
      </c>
      <c r="J66" s="319" t="s">
        <v>534</v>
      </c>
    </row>
    <row r="67" spans="5:10" ht="15.75" thickBot="1" x14ac:dyDescent="0.3">
      <c r="E67" s="280" t="s">
        <v>105</v>
      </c>
      <c r="F67" s="322">
        <f>SUM(F61:F66)</f>
        <v>127</v>
      </c>
      <c r="G67" s="322"/>
      <c r="H67" s="322">
        <f>SUM(H61:H66)</f>
        <v>90.75</v>
      </c>
      <c r="I67" s="322">
        <f t="shared" ref="I67" si="14">SUM(I61:I66)</f>
        <v>26.85</v>
      </c>
      <c r="J67" s="288"/>
    </row>
    <row r="68" spans="5:10" x14ac:dyDescent="0.25">
      <c r="H68" s="282"/>
      <c r="I68" s="282"/>
    </row>
    <row r="69" spans="5:10" ht="15.75" thickBot="1" x14ac:dyDescent="0.3">
      <c r="H69" s="282"/>
      <c r="I69" s="282"/>
    </row>
    <row r="70" spans="5:10" ht="15.75" thickBot="1" x14ac:dyDescent="0.3">
      <c r="E70" s="120" t="s">
        <v>506</v>
      </c>
      <c r="F70" s="312" t="s">
        <v>94</v>
      </c>
      <c r="G70" s="321" t="s">
        <v>526</v>
      </c>
      <c r="H70" s="321" t="s">
        <v>525</v>
      </c>
      <c r="I70" s="309" t="s">
        <v>524</v>
      </c>
      <c r="J70" s="309" t="s">
        <v>527</v>
      </c>
    </row>
    <row r="71" spans="5:10" x14ac:dyDescent="0.25">
      <c r="E71" s="278" t="s">
        <v>507</v>
      </c>
      <c r="F71" s="323">
        <v>111</v>
      </c>
      <c r="G71" s="320">
        <v>1</v>
      </c>
      <c r="H71" s="224">
        <v>0</v>
      </c>
      <c r="I71" s="322">
        <v>0</v>
      </c>
      <c r="J71" s="319" t="s">
        <v>530</v>
      </c>
    </row>
    <row r="72" spans="5:10" x14ac:dyDescent="0.25">
      <c r="E72" s="279" t="s">
        <v>508</v>
      </c>
      <c r="F72" s="318">
        <v>14.8</v>
      </c>
      <c r="G72" s="320">
        <v>1</v>
      </c>
      <c r="H72" s="224">
        <f>F72*G72</f>
        <v>14.8</v>
      </c>
      <c r="I72" s="322">
        <f t="shared" ref="I72:I74" si="15">F72-H72</f>
        <v>0</v>
      </c>
      <c r="J72" s="288"/>
    </row>
    <row r="73" spans="5:10" x14ac:dyDescent="0.25">
      <c r="E73" s="325" t="s">
        <v>509</v>
      </c>
      <c r="F73" s="318">
        <v>42.5</v>
      </c>
      <c r="G73" s="320">
        <v>1</v>
      </c>
      <c r="H73" s="224">
        <f t="shared" ref="H73:H74" si="16">F73*G73</f>
        <v>42.5</v>
      </c>
      <c r="I73" s="322">
        <f t="shared" si="15"/>
        <v>0</v>
      </c>
      <c r="J73" s="288"/>
    </row>
    <row r="74" spans="5:10" x14ac:dyDescent="0.25">
      <c r="E74" s="325" t="s">
        <v>518</v>
      </c>
      <c r="F74" s="277">
        <v>14.3</v>
      </c>
      <c r="G74" s="320">
        <v>0.8</v>
      </c>
      <c r="H74" s="224">
        <f t="shared" si="16"/>
        <v>11.440000000000001</v>
      </c>
      <c r="I74" s="322">
        <f t="shared" si="15"/>
        <v>2.8599999999999994</v>
      </c>
      <c r="J74" s="288"/>
    </row>
    <row r="75" spans="5:10" ht="15.75" thickBot="1" x14ac:dyDescent="0.3">
      <c r="E75" s="280" t="s">
        <v>105</v>
      </c>
      <c r="F75" s="281">
        <f>SUM(F71:F74)</f>
        <v>182.60000000000002</v>
      </c>
      <c r="G75" s="324"/>
      <c r="H75" s="322">
        <f t="shared" ref="H75:I75" si="17">SUM(H71:H74)</f>
        <v>68.739999999999995</v>
      </c>
      <c r="I75" s="322">
        <f t="shared" si="17"/>
        <v>2.8599999999999994</v>
      </c>
      <c r="J75" s="288"/>
    </row>
    <row r="76" spans="5:10" x14ac:dyDescent="0.25">
      <c r="E76" s="275"/>
      <c r="F76" s="276"/>
      <c r="G76" s="276"/>
      <c r="H76" s="284"/>
      <c r="I76" s="283"/>
      <c r="J76" s="285"/>
    </row>
    <row r="77" spans="5:10" x14ac:dyDescent="0.25">
      <c r="E77" s="275" t="s">
        <v>537</v>
      </c>
      <c r="F77" s="329">
        <f>SUM(F75,F67,F58,F49,F43,F23,F15,F6)</f>
        <v>1469.58</v>
      </c>
      <c r="G77" s="328" t="s">
        <v>536</v>
      </c>
      <c r="H77" s="284"/>
      <c r="I77" s="283"/>
      <c r="J77" s="285"/>
    </row>
    <row r="78" spans="5:10" x14ac:dyDescent="0.25">
      <c r="E78" s="326" t="s">
        <v>535</v>
      </c>
      <c r="F78" s="327">
        <f>I75+I67+I58+I49+I43+I23+I15+I6</f>
        <v>289.41999999999996</v>
      </c>
      <c r="G78" s="328" t="s">
        <v>536</v>
      </c>
    </row>
  </sheetData>
  <pageMargins left="0.96" right="0.7" top="1.1299999999999999" bottom="0.25" header="0.3" footer="0.3"/>
  <pageSetup paperSize="9" scale="97" orientation="portrait" r:id="rId1"/>
  <rowBreaks count="1" manualBreakCount="1">
    <brk id="44" min="4" max="9" man="1"/>
  </rowBreaks>
  <colBreaks count="2" manualBreakCount="2">
    <brk id="4" max="1048575" man="1"/>
    <brk id="10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B4:M25"/>
  <sheetViews>
    <sheetView topLeftCell="A18" zoomScale="145" zoomScaleNormal="145" workbookViewId="0">
      <selection activeCell="G40" sqref="G40"/>
    </sheetView>
  </sheetViews>
  <sheetFormatPr defaultRowHeight="15" x14ac:dyDescent="0.25"/>
  <cols>
    <col min="1" max="1" width="18.140625" customWidth="1"/>
    <col min="2" max="2" width="15.5703125" bestFit="1" customWidth="1"/>
    <col min="3" max="3" width="13.42578125" bestFit="1" customWidth="1"/>
    <col min="4" max="4" width="17.42578125" bestFit="1" customWidth="1"/>
    <col min="10" max="10" width="29.7109375" bestFit="1" customWidth="1"/>
  </cols>
  <sheetData>
    <row r="4" spans="2:13" x14ac:dyDescent="0.25">
      <c r="B4" s="288" t="s">
        <v>552</v>
      </c>
      <c r="C4" s="288" t="s">
        <v>549</v>
      </c>
      <c r="D4" s="288" t="s">
        <v>550</v>
      </c>
    </row>
    <row r="5" spans="2:13" x14ac:dyDescent="0.25">
      <c r="B5" s="288" t="s">
        <v>539</v>
      </c>
      <c r="C5" s="288">
        <v>60</v>
      </c>
      <c r="D5" s="288">
        <v>30</v>
      </c>
    </row>
    <row r="6" spans="2:13" x14ac:dyDescent="0.25">
      <c r="B6" s="288" t="s">
        <v>540</v>
      </c>
      <c r="C6" s="288">
        <v>14.3</v>
      </c>
      <c r="D6" s="288">
        <v>14.3</v>
      </c>
    </row>
    <row r="7" spans="2:13" x14ac:dyDescent="0.25">
      <c r="B7" s="288" t="s">
        <v>541</v>
      </c>
      <c r="C7" s="288">
        <v>11</v>
      </c>
      <c r="D7" s="288">
        <v>11</v>
      </c>
    </row>
    <row r="8" spans="2:13" x14ac:dyDescent="0.25">
      <c r="B8" s="288" t="s">
        <v>542</v>
      </c>
      <c r="C8" s="288">
        <v>42.5</v>
      </c>
      <c r="D8" s="288">
        <v>42.5</v>
      </c>
    </row>
    <row r="9" spans="2:13" x14ac:dyDescent="0.25">
      <c r="B9" s="288" t="s">
        <v>508</v>
      </c>
      <c r="C9" s="288">
        <v>14.8</v>
      </c>
      <c r="D9" s="288">
        <v>14.8</v>
      </c>
    </row>
    <row r="10" spans="2:13" x14ac:dyDescent="0.25">
      <c r="B10" s="288" t="s">
        <v>543</v>
      </c>
      <c r="C10" s="288">
        <v>78</v>
      </c>
      <c r="D10" s="288">
        <v>72</v>
      </c>
    </row>
    <row r="11" spans="2:13" x14ac:dyDescent="0.25">
      <c r="B11" s="288" t="s">
        <v>507</v>
      </c>
      <c r="C11" s="288">
        <v>111</v>
      </c>
      <c r="D11" s="288">
        <v>105</v>
      </c>
    </row>
    <row r="12" spans="2:13" x14ac:dyDescent="0.25">
      <c r="B12" s="288" t="s">
        <v>544</v>
      </c>
      <c r="C12" s="288">
        <v>22</v>
      </c>
      <c r="D12" s="288">
        <v>22</v>
      </c>
    </row>
    <row r="13" spans="2:13" x14ac:dyDescent="0.25">
      <c r="B13" s="288" t="s">
        <v>545</v>
      </c>
      <c r="C13" s="288">
        <v>24</v>
      </c>
      <c r="D13" s="288">
        <v>14</v>
      </c>
    </row>
    <row r="14" spans="2:13" x14ac:dyDescent="0.25">
      <c r="B14" s="288" t="s">
        <v>546</v>
      </c>
      <c r="C14" s="288">
        <v>14.1</v>
      </c>
      <c r="D14" s="288">
        <v>11</v>
      </c>
    </row>
    <row r="15" spans="2:13" x14ac:dyDescent="0.25">
      <c r="B15" s="288" t="s">
        <v>553</v>
      </c>
      <c r="C15" s="288">
        <v>7</v>
      </c>
      <c r="D15" s="288">
        <v>7</v>
      </c>
    </row>
    <row r="16" spans="2:13" x14ac:dyDescent="0.25">
      <c r="B16" s="288" t="s">
        <v>547</v>
      </c>
      <c r="C16" s="288">
        <v>20</v>
      </c>
      <c r="D16" s="288">
        <v>0</v>
      </c>
      <c r="J16" s="332" t="s">
        <v>562</v>
      </c>
      <c r="K16" s="332" t="s">
        <v>563</v>
      </c>
      <c r="L16" s="332" t="s">
        <v>564</v>
      </c>
      <c r="M16" s="332" t="s">
        <v>565</v>
      </c>
    </row>
    <row r="17" spans="2:13" x14ac:dyDescent="0.25">
      <c r="B17" s="288" t="s">
        <v>551</v>
      </c>
      <c r="C17" s="288">
        <v>25</v>
      </c>
      <c r="D17" s="288">
        <v>15</v>
      </c>
      <c r="J17" s="331" t="s">
        <v>557</v>
      </c>
      <c r="K17" s="331">
        <v>120</v>
      </c>
      <c r="L17" s="331" t="s">
        <v>536</v>
      </c>
      <c r="M17" s="331"/>
    </row>
    <row r="18" spans="2:13" x14ac:dyDescent="0.25">
      <c r="B18" s="330" t="s">
        <v>548</v>
      </c>
      <c r="C18" s="330">
        <f>SUM(C5:C17)</f>
        <v>443.70000000000005</v>
      </c>
      <c r="D18" s="330">
        <f>SUM(D5:D17)</f>
        <v>358.6</v>
      </c>
      <c r="J18" s="331" t="s">
        <v>554</v>
      </c>
      <c r="K18" s="331">
        <v>2356</v>
      </c>
      <c r="L18" s="331" t="s">
        <v>536</v>
      </c>
      <c r="M18" s="331"/>
    </row>
    <row r="19" spans="2:13" x14ac:dyDescent="0.25">
      <c r="J19" s="331" t="s">
        <v>555</v>
      </c>
      <c r="K19" s="331">
        <v>3164</v>
      </c>
      <c r="L19" s="331" t="s">
        <v>536</v>
      </c>
      <c r="M19" s="331"/>
    </row>
    <row r="20" spans="2:13" x14ac:dyDescent="0.25">
      <c r="J20" s="331" t="s">
        <v>28</v>
      </c>
      <c r="K20" s="331">
        <f>K19-K18</f>
        <v>808</v>
      </c>
      <c r="L20" s="331" t="s">
        <v>536</v>
      </c>
      <c r="M20" s="331"/>
    </row>
    <row r="21" spans="2:13" x14ac:dyDescent="0.25">
      <c r="J21" s="331" t="s">
        <v>556</v>
      </c>
      <c r="K21" s="331">
        <f>438+181</f>
        <v>619</v>
      </c>
      <c r="L21" s="331" t="s">
        <v>536</v>
      </c>
      <c r="M21" s="331"/>
    </row>
    <row r="22" spans="2:13" x14ac:dyDescent="0.25">
      <c r="J22" s="331" t="s">
        <v>558</v>
      </c>
      <c r="K22" s="331">
        <f>K18+K21</f>
        <v>2975</v>
      </c>
      <c r="L22" s="331" t="s">
        <v>536</v>
      </c>
      <c r="M22" s="331"/>
    </row>
    <row r="23" spans="2:13" x14ac:dyDescent="0.25">
      <c r="J23" s="331" t="s">
        <v>559</v>
      </c>
      <c r="K23" s="331">
        <v>323</v>
      </c>
      <c r="L23" s="331" t="s">
        <v>536</v>
      </c>
      <c r="M23" s="331"/>
    </row>
    <row r="24" spans="2:13" x14ac:dyDescent="0.25">
      <c r="J24" s="331" t="s">
        <v>560</v>
      </c>
      <c r="K24" s="331">
        <f>K19-K23+K17</f>
        <v>2961</v>
      </c>
      <c r="L24" s="331" t="s">
        <v>536</v>
      </c>
      <c r="M24" s="331"/>
    </row>
    <row r="25" spans="2:13" ht="60" x14ac:dyDescent="0.25">
      <c r="J25" s="331" t="s">
        <v>561</v>
      </c>
      <c r="K25" s="331">
        <f>K24-K22</f>
        <v>-14</v>
      </c>
      <c r="L25" s="331" t="s">
        <v>536</v>
      </c>
      <c r="M25" s="333" t="s">
        <v>566</v>
      </c>
    </row>
  </sheetData>
  <printOptions horizontalCentered="1"/>
  <pageMargins left="0.7" right="0.7" top="0.75" bottom="0.75" header="0.3" footer="0.3"/>
  <pageSetup paperSize="9" fitToHeight="0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Sample</vt:lpstr>
      <vt:lpstr>Calc</vt:lpstr>
      <vt:lpstr>Schedule (DONT DELETE)</vt:lpstr>
      <vt:lpstr>DI_donot_delete</vt:lpstr>
      <vt:lpstr>Sheet10</vt:lpstr>
      <vt:lpstr>DI_donot_delete!Print_Area</vt:lpstr>
      <vt:lpstr>Sheet10!Print_Area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cp:lastPrinted>2026-08-26T07:59:20Z</cp:lastPrinted>
  <dcterms:created xsi:type="dcterms:W3CDTF">2026-07-16T17:23:03Z</dcterms:created>
  <dcterms:modified xsi:type="dcterms:W3CDTF">2026-08-31T18:19:11Z</dcterms:modified>
</cp:coreProperties>
</file>